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
    </mc:Choice>
  </mc:AlternateContent>
  <xr:revisionPtr revIDLastSave="0" documentId="8_{0782FD86-B5E1-AA43-A248-375D5BFB6336}" xr6:coauthVersionLast="47" xr6:coauthVersionMax="47" xr10:uidLastSave="{00000000-0000-0000-0000-000000000000}"/>
  <bookViews>
    <workbookView xWindow="4060" yWindow="3160" windowWidth="27240" windowHeight="16440" xr2:uid="{8ECD49DB-B68B-6A49-9198-84C540BDEB0B}"/>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389" i="1" l="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S2754" i="1"/>
  <c r="I2754" i="1"/>
  <c r="I2753" i="1"/>
  <c r="I2752" i="1"/>
  <c r="I2751" i="1"/>
  <c r="I2750" i="1"/>
  <c r="I2749" i="1"/>
  <c r="I2748" i="1"/>
  <c r="I2747" i="1"/>
  <c r="I2746" i="1"/>
  <c r="I2745" i="1"/>
  <c r="I2744" i="1"/>
  <c r="I2743" i="1"/>
  <c r="S2742" i="1"/>
  <c r="I2742" i="1"/>
  <c r="I2741" i="1"/>
  <c r="I2740" i="1"/>
  <c r="I2739" i="1"/>
  <c r="I2738" i="1"/>
  <c r="I2737" i="1"/>
  <c r="I2736" i="1"/>
  <c r="I2735" i="1"/>
  <c r="I2734" i="1"/>
  <c r="I2733" i="1"/>
  <c r="I2732" i="1"/>
  <c r="S2731"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S2703" i="1"/>
  <c r="I2703" i="1"/>
  <c r="I2702" i="1"/>
  <c r="I2701" i="1"/>
  <c r="S2700" i="1"/>
  <c r="I2700" i="1"/>
  <c r="I2699" i="1"/>
  <c r="S2698" i="1"/>
  <c r="I2698" i="1"/>
  <c r="I2697" i="1"/>
  <c r="I2696" i="1"/>
  <c r="I2695" i="1"/>
  <c r="I2694" i="1"/>
  <c r="I2693" i="1"/>
  <c r="I2692" i="1"/>
  <c r="I2691" i="1"/>
  <c r="I2690" i="1"/>
  <c r="I2689" i="1"/>
  <c r="I2688" i="1"/>
  <c r="I2687" i="1"/>
  <c r="I2686" i="1"/>
  <c r="I2685" i="1"/>
  <c r="I2684" i="1"/>
  <c r="I2683" i="1"/>
  <c r="S2682"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S2654" i="1"/>
  <c r="I2654" i="1"/>
  <c r="I2653" i="1"/>
  <c r="I2652" i="1"/>
  <c r="I2651" i="1"/>
  <c r="I2650" i="1"/>
  <c r="I2649" i="1"/>
  <c r="I2648" i="1"/>
  <c r="I2647" i="1"/>
  <c r="S2646" i="1"/>
  <c r="I2646" i="1"/>
  <c r="I2645" i="1"/>
  <c r="S2644" i="1"/>
  <c r="I2644" i="1"/>
  <c r="I2643" i="1"/>
  <c r="I2642" i="1"/>
  <c r="I2641" i="1"/>
  <c r="I2640" i="1"/>
  <c r="I2639" i="1"/>
  <c r="I2638" i="1"/>
  <c r="I2637" i="1"/>
  <c r="I2636" i="1"/>
  <c r="S2635" i="1"/>
  <c r="I2635" i="1"/>
  <c r="I2634" i="1"/>
  <c r="I2633" i="1"/>
  <c r="I2632" i="1"/>
  <c r="I2631" i="1"/>
  <c r="I2630" i="1"/>
  <c r="I2629" i="1"/>
  <c r="I2628" i="1"/>
  <c r="I2627" i="1"/>
  <c r="S2626" i="1"/>
  <c r="I2626" i="1"/>
  <c r="I2625" i="1"/>
  <c r="I2624" i="1"/>
  <c r="S2623" i="1"/>
  <c r="I2623" i="1"/>
  <c r="I2622" i="1"/>
  <c r="I2621" i="1"/>
  <c r="I2620" i="1"/>
  <c r="I2619" i="1"/>
  <c r="I2618" i="1"/>
  <c r="I2617" i="1"/>
  <c r="I2616" i="1"/>
  <c r="I2615" i="1"/>
  <c r="I2614" i="1"/>
  <c r="I2613" i="1"/>
  <c r="I2612" i="1"/>
  <c r="I2611" i="1"/>
  <c r="S2610" i="1"/>
  <c r="I2610" i="1"/>
  <c r="S2609" i="1"/>
  <c r="I2609" i="1"/>
  <c r="I2608" i="1"/>
  <c r="I2607" i="1"/>
  <c r="I2606" i="1"/>
  <c r="I2605" i="1"/>
  <c r="I2604" i="1"/>
  <c r="I2603" i="1"/>
  <c r="S2602" i="1"/>
  <c r="I2602" i="1"/>
  <c r="I2601" i="1"/>
  <c r="S2600" i="1"/>
  <c r="I2600" i="1"/>
  <c r="I2599" i="1"/>
  <c r="I2598" i="1"/>
  <c r="I2597" i="1"/>
  <c r="I2596" i="1"/>
  <c r="I2595" i="1"/>
  <c r="I2594" i="1"/>
  <c r="I2593" i="1"/>
  <c r="I2592" i="1"/>
  <c r="I2591" i="1"/>
  <c r="I2590" i="1"/>
  <c r="I2589" i="1"/>
  <c r="S2588" i="1"/>
  <c r="I2588" i="1"/>
  <c r="I2587" i="1"/>
  <c r="I2586" i="1"/>
  <c r="S2585" i="1"/>
  <c r="I2585" i="1"/>
  <c r="I2584" i="1"/>
  <c r="I2583" i="1"/>
  <c r="I2582" i="1"/>
  <c r="I2581" i="1"/>
  <c r="I2580" i="1"/>
  <c r="I2579" i="1"/>
  <c r="I2578" i="1"/>
  <c r="I2577" i="1"/>
  <c r="I2576" i="1"/>
  <c r="S2575"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S2536" i="1"/>
  <c r="I2536" i="1"/>
  <c r="I2535" i="1"/>
  <c r="I2534" i="1"/>
  <c r="I2533" i="1"/>
  <c r="I2532" i="1"/>
  <c r="S2531" i="1"/>
  <c r="I2531" i="1"/>
  <c r="I2530" i="1"/>
  <c r="I2529" i="1"/>
  <c r="I2528" i="1"/>
  <c r="S2527" i="1"/>
  <c r="I2527" i="1"/>
  <c r="I2526" i="1"/>
  <c r="I2525" i="1"/>
  <c r="I2524" i="1"/>
  <c r="I2523" i="1"/>
  <c r="I2522" i="1"/>
  <c r="I2521" i="1"/>
  <c r="I2520" i="1"/>
  <c r="I2519" i="1"/>
  <c r="I2518" i="1"/>
  <c r="I2517" i="1"/>
  <c r="I2516" i="1"/>
  <c r="I2515" i="1"/>
  <c r="S2514"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S2483" i="1"/>
  <c r="I2483" i="1"/>
  <c r="S2482" i="1"/>
  <c r="I2482" i="1"/>
  <c r="I2481" i="1"/>
  <c r="I2480" i="1"/>
  <c r="S2479" i="1"/>
  <c r="I2479" i="1"/>
  <c r="I2478" i="1"/>
  <c r="I2477" i="1"/>
  <c r="I2476" i="1"/>
  <c r="I2475" i="1"/>
  <c r="I2474" i="1"/>
  <c r="I2473" i="1"/>
  <c r="I2472" i="1"/>
  <c r="I2471" i="1"/>
  <c r="I2470" i="1"/>
  <c r="I2469" i="1"/>
  <c r="I2468" i="1"/>
  <c r="I2467" i="1"/>
  <c r="I2466" i="1"/>
  <c r="I2465" i="1"/>
  <c r="I2464" i="1"/>
  <c r="I2463" i="1"/>
  <c r="S2462"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S2417" i="1"/>
  <c r="I2417" i="1"/>
  <c r="I2416" i="1"/>
  <c r="I2415" i="1"/>
  <c r="I2414" i="1"/>
  <c r="S2413" i="1"/>
  <c r="I2413" i="1"/>
  <c r="S2412"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S2369" i="1"/>
  <c r="I2369" i="1"/>
  <c r="S2368"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S2336" i="1"/>
  <c r="I2336" i="1"/>
  <c r="I2335" i="1"/>
  <c r="I2334" i="1"/>
  <c r="I2333" i="1"/>
  <c r="I2332" i="1"/>
  <c r="I2331" i="1"/>
  <c r="I2330" i="1"/>
  <c r="I2329" i="1"/>
  <c r="I2328" i="1"/>
  <c r="I2327" i="1"/>
  <c r="I2326" i="1"/>
  <c r="I2325" i="1"/>
  <c r="I2324" i="1"/>
  <c r="I2323" i="1"/>
  <c r="I2322" i="1"/>
  <c r="I2321" i="1"/>
  <c r="I2320" i="1"/>
  <c r="I2319" i="1"/>
  <c r="S2318" i="1"/>
  <c r="I2318" i="1"/>
  <c r="I2317" i="1"/>
  <c r="I2316" i="1"/>
  <c r="I2315" i="1"/>
  <c r="S2314" i="1"/>
  <c r="I2314" i="1"/>
  <c r="I2313" i="1"/>
  <c r="I2312" i="1"/>
  <c r="I2311" i="1"/>
  <c r="I2310" i="1"/>
  <c r="I2309" i="1"/>
  <c r="I2308" i="1"/>
  <c r="I2307" i="1"/>
  <c r="I2306" i="1"/>
  <c r="I2305" i="1"/>
  <c r="S2304"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S2276"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S2199" i="1"/>
  <c r="I2199" i="1"/>
  <c r="S2198" i="1"/>
  <c r="I2198" i="1"/>
  <c r="S2197" i="1"/>
  <c r="I2197" i="1"/>
  <c r="I2196" i="1"/>
  <c r="I2195" i="1"/>
  <c r="I2194" i="1"/>
  <c r="I2193" i="1"/>
  <c r="I2192" i="1"/>
  <c r="I2191" i="1"/>
  <c r="I2190" i="1"/>
  <c r="I2189" i="1"/>
  <c r="I2188" i="1"/>
  <c r="I2187" i="1"/>
  <c r="I2186" i="1"/>
  <c r="I2185" i="1"/>
  <c r="I2184" i="1"/>
  <c r="I2183" i="1"/>
  <c r="I2182" i="1"/>
  <c r="I2181" i="1"/>
  <c r="I2180" i="1"/>
  <c r="I2179" i="1"/>
  <c r="I2178" i="1"/>
  <c r="I2177" i="1"/>
  <c r="I2176" i="1"/>
  <c r="S2175" i="1"/>
  <c r="I2175" i="1"/>
  <c r="I2174" i="1"/>
  <c r="I2173" i="1"/>
  <c r="I2172" i="1"/>
  <c r="I2171" i="1"/>
  <c r="I2170" i="1"/>
  <c r="I2169" i="1"/>
  <c r="I2168" i="1"/>
  <c r="I2167" i="1"/>
  <c r="I2166" i="1"/>
  <c r="I2165" i="1"/>
  <c r="I2164" i="1"/>
  <c r="I2163" i="1"/>
  <c r="I2162" i="1"/>
  <c r="I2161" i="1"/>
  <c r="I2160" i="1"/>
  <c r="I2159" i="1"/>
  <c r="I2158" i="1"/>
  <c r="I2157" i="1"/>
  <c r="I2156" i="1"/>
  <c r="S2155" i="1"/>
  <c r="I2155" i="1"/>
  <c r="I2154" i="1"/>
  <c r="I2153" i="1"/>
  <c r="I2152" i="1"/>
  <c r="I2151" i="1"/>
  <c r="I2150" i="1"/>
  <c r="S2149" i="1"/>
  <c r="I2149" i="1"/>
  <c r="S2148" i="1"/>
  <c r="I2148" i="1"/>
  <c r="S2147" i="1"/>
  <c r="I2147" i="1"/>
  <c r="I2146" i="1"/>
  <c r="I2145" i="1"/>
  <c r="I2144" i="1"/>
  <c r="I2143" i="1"/>
  <c r="I2142" i="1"/>
  <c r="I2141" i="1"/>
  <c r="I2140" i="1"/>
  <c r="I2139" i="1"/>
  <c r="I2138" i="1"/>
  <c r="I2137" i="1"/>
  <c r="I2136" i="1"/>
  <c r="I2135" i="1"/>
  <c r="I2134" i="1"/>
  <c r="I2133" i="1"/>
  <c r="I2132" i="1"/>
  <c r="I2131" i="1"/>
  <c r="S2130" i="1"/>
  <c r="I2130" i="1"/>
  <c r="I2129" i="1"/>
  <c r="I2128" i="1"/>
  <c r="I2127" i="1"/>
  <c r="I2126" i="1"/>
  <c r="I2125" i="1"/>
  <c r="I2124" i="1"/>
  <c r="I2123" i="1"/>
  <c r="I2122" i="1"/>
  <c r="I2121" i="1"/>
  <c r="I2120" i="1"/>
  <c r="S2119" i="1"/>
  <c r="I2119" i="1"/>
  <c r="I2118" i="1"/>
  <c r="S2117" i="1"/>
  <c r="I2117" i="1"/>
  <c r="S2116" i="1"/>
  <c r="I2116" i="1"/>
  <c r="I2115" i="1"/>
  <c r="I2114" i="1"/>
  <c r="S2113" i="1"/>
  <c r="I2113" i="1"/>
  <c r="I2112" i="1"/>
  <c r="I2111" i="1"/>
  <c r="I2110" i="1"/>
  <c r="I2109" i="1"/>
  <c r="I2108" i="1"/>
  <c r="I2107" i="1"/>
  <c r="I2106" i="1"/>
  <c r="S2105" i="1"/>
  <c r="I2105" i="1"/>
  <c r="I2104" i="1"/>
  <c r="S2103" i="1"/>
  <c r="I2103" i="1"/>
  <c r="I2102" i="1"/>
  <c r="I2101" i="1"/>
  <c r="I2100" i="1"/>
  <c r="I2099" i="1"/>
  <c r="S2098" i="1"/>
  <c r="I2098" i="1"/>
  <c r="I2097" i="1"/>
  <c r="I2096" i="1"/>
  <c r="I2095" i="1"/>
  <c r="I2094" i="1"/>
  <c r="I2093" i="1"/>
  <c r="I2092" i="1"/>
  <c r="I2091" i="1"/>
  <c r="I2090" i="1"/>
  <c r="I2089" i="1"/>
  <c r="I2088" i="1"/>
  <c r="I2087" i="1"/>
  <c r="I2086" i="1"/>
  <c r="S2085" i="1"/>
  <c r="I2085" i="1"/>
  <c r="I2084" i="1"/>
  <c r="I2083" i="1"/>
  <c r="I2082" i="1"/>
  <c r="I2081" i="1"/>
  <c r="I2080" i="1"/>
  <c r="I2079" i="1"/>
  <c r="I2078" i="1"/>
  <c r="I2077" i="1"/>
  <c r="I2076" i="1"/>
  <c r="S2075" i="1"/>
  <c r="I2075" i="1"/>
  <c r="I2074" i="1"/>
  <c r="I2073" i="1"/>
  <c r="I2072" i="1"/>
  <c r="I2071" i="1"/>
  <c r="I2070" i="1"/>
  <c r="I2069" i="1"/>
  <c r="I2068" i="1"/>
  <c r="I2067" i="1"/>
  <c r="I2066" i="1"/>
  <c r="I2065" i="1"/>
  <c r="I2064" i="1"/>
  <c r="I2063" i="1"/>
  <c r="I2062" i="1"/>
  <c r="I2061" i="1"/>
  <c r="I2060" i="1"/>
  <c r="I2059" i="1"/>
  <c r="S2058" i="1"/>
  <c r="I2058" i="1"/>
  <c r="I2057" i="1"/>
  <c r="I2056" i="1"/>
  <c r="I2055" i="1"/>
  <c r="I2054" i="1"/>
  <c r="I2053" i="1"/>
  <c r="I2052" i="1"/>
  <c r="I2051" i="1"/>
  <c r="I2050" i="1"/>
  <c r="I2049" i="1"/>
  <c r="I2048" i="1"/>
  <c r="I2047" i="1"/>
  <c r="S2046" i="1"/>
  <c r="I2046" i="1"/>
  <c r="I2045" i="1"/>
  <c r="I2044" i="1"/>
  <c r="I2043" i="1"/>
  <c r="I2042" i="1"/>
  <c r="I2041" i="1"/>
  <c r="I2040" i="1"/>
  <c r="I2039" i="1"/>
  <c r="S2038" i="1"/>
  <c r="I2038" i="1"/>
  <c r="I2037" i="1"/>
  <c r="I2036" i="1"/>
  <c r="I2035" i="1"/>
  <c r="I2034" i="1"/>
  <c r="I2033" i="1"/>
  <c r="I2032" i="1"/>
  <c r="I2031" i="1"/>
  <c r="I2030" i="1"/>
  <c r="S2029" i="1"/>
  <c r="I2029" i="1"/>
  <c r="I2028" i="1"/>
  <c r="I2027" i="1"/>
  <c r="I2026" i="1"/>
  <c r="I2025" i="1"/>
  <c r="I2024" i="1"/>
  <c r="I2023" i="1"/>
  <c r="I2022" i="1"/>
  <c r="I2021" i="1"/>
  <c r="I2020" i="1"/>
  <c r="I2019" i="1"/>
  <c r="I2018" i="1"/>
  <c r="I2017" i="1"/>
  <c r="I2016" i="1"/>
  <c r="I2015" i="1"/>
  <c r="I2014" i="1"/>
  <c r="I2013" i="1"/>
  <c r="I2012" i="1"/>
  <c r="S2011" i="1"/>
  <c r="I2011" i="1"/>
  <c r="I2010" i="1"/>
  <c r="I2009" i="1"/>
  <c r="I2008" i="1"/>
  <c r="I2007" i="1"/>
  <c r="I2006" i="1"/>
  <c r="I2005" i="1"/>
  <c r="S2004"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S1966" i="1"/>
  <c r="I1966" i="1"/>
  <c r="I1965" i="1"/>
  <c r="S1964" i="1"/>
  <c r="I1964" i="1"/>
  <c r="I1963" i="1"/>
  <c r="I1962" i="1"/>
  <c r="I1961" i="1"/>
  <c r="I1960" i="1"/>
  <c r="S1959" i="1"/>
  <c r="I1959" i="1"/>
  <c r="I1958" i="1"/>
  <c r="I1957" i="1"/>
  <c r="I1956" i="1"/>
  <c r="I1955" i="1"/>
  <c r="I1954" i="1"/>
  <c r="I1953" i="1"/>
  <c r="I1952" i="1"/>
  <c r="I1951" i="1"/>
  <c r="I1950" i="1"/>
  <c r="I1949" i="1"/>
  <c r="I1948" i="1"/>
  <c r="I1947" i="1"/>
  <c r="I1946" i="1"/>
  <c r="I1945" i="1"/>
  <c r="I1944" i="1"/>
  <c r="I1943" i="1"/>
  <c r="I1942" i="1"/>
  <c r="I1941" i="1"/>
  <c r="I1940" i="1"/>
  <c r="S1939" i="1"/>
  <c r="I1939" i="1"/>
  <c r="S1938" i="1"/>
  <c r="I1938" i="1"/>
  <c r="S1937" i="1"/>
  <c r="I1937" i="1"/>
  <c r="I1936" i="1"/>
  <c r="S1935" i="1"/>
  <c r="I1935" i="1"/>
  <c r="I1934" i="1"/>
  <c r="I1933" i="1"/>
  <c r="S1932" i="1"/>
  <c r="I1932" i="1"/>
  <c r="I1931" i="1"/>
  <c r="I1930" i="1"/>
  <c r="I1929" i="1"/>
  <c r="I1928" i="1"/>
  <c r="I1927" i="1"/>
  <c r="I1926" i="1"/>
  <c r="I1925" i="1"/>
  <c r="I1924" i="1"/>
  <c r="I1923" i="1"/>
  <c r="I1922" i="1"/>
  <c r="I1921" i="1"/>
  <c r="I1920" i="1"/>
  <c r="I1919" i="1"/>
  <c r="I1918" i="1"/>
  <c r="S1917" i="1"/>
  <c r="I1917" i="1"/>
  <c r="I1916" i="1"/>
  <c r="I1915" i="1"/>
  <c r="I1914" i="1"/>
  <c r="I1913" i="1"/>
  <c r="I1912" i="1"/>
  <c r="I1911" i="1"/>
  <c r="I1910" i="1"/>
  <c r="I1909" i="1"/>
  <c r="I1908" i="1"/>
  <c r="I1907" i="1"/>
  <c r="I1906" i="1"/>
  <c r="I1905" i="1"/>
  <c r="S1904" i="1"/>
  <c r="I1904" i="1"/>
  <c r="I1903" i="1"/>
  <c r="I1902" i="1"/>
  <c r="I1901" i="1"/>
  <c r="I1900" i="1"/>
  <c r="I1899" i="1"/>
  <c r="I1898" i="1"/>
  <c r="I1897" i="1"/>
  <c r="I1896" i="1"/>
  <c r="I1895" i="1"/>
  <c r="I1894" i="1"/>
  <c r="I1893" i="1"/>
  <c r="S1892" i="1"/>
  <c r="I1892" i="1"/>
  <c r="I1891" i="1"/>
  <c r="I1890" i="1"/>
  <c r="S1889" i="1"/>
  <c r="I1889" i="1"/>
  <c r="I1888" i="1"/>
  <c r="I1887" i="1"/>
  <c r="I1886" i="1"/>
  <c r="I1885" i="1"/>
  <c r="I1884" i="1"/>
  <c r="I1883" i="1"/>
  <c r="I1882" i="1"/>
  <c r="I1881" i="1"/>
  <c r="I1880" i="1"/>
  <c r="I1879" i="1"/>
  <c r="I1878" i="1"/>
  <c r="I1877" i="1"/>
  <c r="I1876" i="1"/>
  <c r="I1875" i="1"/>
  <c r="I1874" i="1"/>
  <c r="I1873" i="1"/>
  <c r="I1872" i="1"/>
  <c r="I1871" i="1"/>
  <c r="I1870" i="1"/>
  <c r="I1869" i="1"/>
  <c r="S1868" i="1"/>
  <c r="I1868" i="1"/>
  <c r="I1867" i="1"/>
  <c r="I1866" i="1"/>
  <c r="I1865" i="1"/>
  <c r="I1864" i="1"/>
  <c r="I1863" i="1"/>
  <c r="I1862" i="1"/>
  <c r="S1861" i="1"/>
  <c r="I1861" i="1"/>
  <c r="I1860" i="1"/>
  <c r="I1859" i="1"/>
  <c r="I1858" i="1"/>
  <c r="I1857" i="1"/>
  <c r="I1856" i="1"/>
  <c r="S1855" i="1"/>
  <c r="I1855" i="1"/>
  <c r="I1854" i="1"/>
  <c r="I1853" i="1"/>
  <c r="I1852" i="1"/>
  <c r="I1851" i="1"/>
  <c r="S1850" i="1"/>
  <c r="I1850" i="1"/>
  <c r="I1849" i="1"/>
  <c r="I1848" i="1"/>
  <c r="I1847" i="1"/>
  <c r="I1846" i="1"/>
  <c r="I1845" i="1"/>
  <c r="I1844" i="1"/>
  <c r="I1843" i="1"/>
  <c r="S1842" i="1"/>
  <c r="I1842" i="1"/>
  <c r="I1841" i="1"/>
  <c r="S1840" i="1"/>
  <c r="I1840" i="1"/>
  <c r="I1839" i="1"/>
  <c r="I1838" i="1"/>
  <c r="I1837" i="1"/>
  <c r="S1836" i="1"/>
  <c r="I1836" i="1"/>
  <c r="I1835" i="1"/>
  <c r="I1834" i="1"/>
  <c r="I1833" i="1"/>
  <c r="I1832" i="1"/>
  <c r="I1831" i="1"/>
  <c r="I1830" i="1"/>
  <c r="I1829" i="1"/>
  <c r="I1828" i="1"/>
  <c r="S1827" i="1"/>
  <c r="I1827" i="1"/>
  <c r="I1826" i="1"/>
  <c r="I1825" i="1"/>
  <c r="I1824" i="1"/>
  <c r="S1823" i="1"/>
  <c r="I1823" i="1"/>
  <c r="S1822" i="1"/>
  <c r="I1822" i="1"/>
  <c r="I1821" i="1"/>
  <c r="I1820" i="1"/>
  <c r="I1819" i="1"/>
  <c r="I1818" i="1"/>
  <c r="I1817" i="1"/>
  <c r="I1816" i="1"/>
  <c r="I1815" i="1"/>
  <c r="S1814" i="1"/>
  <c r="I1814" i="1"/>
  <c r="I1813" i="1"/>
  <c r="I1812" i="1"/>
  <c r="S1811" i="1"/>
  <c r="I1811" i="1"/>
  <c r="S1810" i="1"/>
  <c r="I1810" i="1"/>
  <c r="I1809" i="1"/>
  <c r="I1808" i="1"/>
  <c r="S1807" i="1"/>
  <c r="I1807" i="1"/>
  <c r="I1806" i="1"/>
  <c r="I1805" i="1"/>
  <c r="S1804" i="1"/>
  <c r="I1804" i="1"/>
  <c r="I1803" i="1"/>
  <c r="I1802" i="1"/>
  <c r="S1801"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S1765" i="1"/>
  <c r="I1765" i="1"/>
  <c r="I1764" i="1"/>
  <c r="S1763" i="1"/>
  <c r="I1763" i="1"/>
  <c r="I1762" i="1"/>
  <c r="I1761" i="1"/>
  <c r="S1760" i="1"/>
  <c r="I1760" i="1"/>
  <c r="S1759" i="1"/>
  <c r="I1759" i="1"/>
  <c r="I1758" i="1"/>
  <c r="I1757" i="1"/>
  <c r="I1756" i="1"/>
  <c r="S1755" i="1"/>
  <c r="I1755" i="1"/>
  <c r="I1754" i="1"/>
  <c r="I1753" i="1"/>
  <c r="I1752" i="1"/>
  <c r="I1751" i="1"/>
  <c r="S1750" i="1"/>
  <c r="I1750" i="1"/>
  <c r="I1749" i="1"/>
  <c r="I1748" i="1"/>
  <c r="I1747" i="1"/>
  <c r="I1746" i="1"/>
  <c r="I1745" i="1"/>
  <c r="S1744" i="1"/>
  <c r="I1744" i="1"/>
  <c r="I1743" i="1"/>
  <c r="I1742" i="1"/>
  <c r="I1741" i="1"/>
  <c r="S1740" i="1"/>
  <c r="I1740" i="1"/>
  <c r="I1739" i="1"/>
  <c r="I1738" i="1"/>
  <c r="I1737" i="1"/>
  <c r="I1736" i="1"/>
  <c r="I1735" i="1"/>
  <c r="I1734" i="1"/>
  <c r="I1733" i="1"/>
  <c r="I1732" i="1"/>
  <c r="I1731" i="1"/>
  <c r="I1730" i="1"/>
  <c r="I1729" i="1"/>
  <c r="I1728" i="1"/>
  <c r="I1727" i="1"/>
  <c r="I1726" i="1"/>
  <c r="I1725" i="1"/>
  <c r="I1724" i="1"/>
  <c r="S1723" i="1"/>
  <c r="I1723" i="1"/>
  <c r="I1722" i="1"/>
  <c r="I1721" i="1"/>
  <c r="I1720" i="1"/>
  <c r="I1719" i="1"/>
  <c r="I1718" i="1"/>
  <c r="I1717" i="1"/>
  <c r="I1716" i="1"/>
  <c r="I1715" i="1"/>
  <c r="S1714" i="1"/>
  <c r="I1714" i="1"/>
  <c r="I1713" i="1"/>
  <c r="S1712" i="1"/>
  <c r="I1712" i="1"/>
  <c r="I1711" i="1"/>
  <c r="I1710" i="1"/>
  <c r="S1709" i="1"/>
  <c r="I1709" i="1"/>
  <c r="I1708" i="1"/>
  <c r="S1707" i="1"/>
  <c r="I1707" i="1"/>
  <c r="I1706" i="1"/>
  <c r="I1705" i="1"/>
  <c r="I1704" i="1"/>
  <c r="I1703" i="1"/>
  <c r="I1702" i="1"/>
  <c r="I1701" i="1"/>
  <c r="I1700" i="1"/>
  <c r="I1699" i="1"/>
  <c r="I1698" i="1"/>
  <c r="I1697" i="1"/>
  <c r="I1696" i="1"/>
  <c r="I1695" i="1"/>
  <c r="I1694" i="1"/>
  <c r="I1693" i="1"/>
  <c r="I1692" i="1"/>
  <c r="S1691" i="1"/>
  <c r="I1691" i="1"/>
  <c r="S1690" i="1"/>
  <c r="I1690" i="1"/>
  <c r="I1689" i="1"/>
  <c r="I1688" i="1"/>
  <c r="I1687" i="1"/>
  <c r="I1686" i="1"/>
  <c r="I1685" i="1"/>
  <c r="I1684" i="1"/>
  <c r="I1683" i="1"/>
  <c r="I1682" i="1"/>
  <c r="I1681" i="1"/>
  <c r="I1680" i="1"/>
  <c r="I1679" i="1"/>
  <c r="I1678" i="1"/>
  <c r="I1677" i="1"/>
  <c r="I1676" i="1"/>
  <c r="I1675" i="1"/>
  <c r="I1674" i="1"/>
  <c r="S1673" i="1"/>
  <c r="I1673" i="1"/>
  <c r="I1672" i="1"/>
  <c r="I1671" i="1"/>
  <c r="I1670" i="1"/>
  <c r="I1669" i="1"/>
  <c r="S1668" i="1"/>
  <c r="I1668" i="1"/>
  <c r="S1667" i="1"/>
  <c r="I1667" i="1"/>
  <c r="I1666" i="1"/>
  <c r="I1665" i="1"/>
  <c r="I1664" i="1"/>
  <c r="I1663" i="1"/>
  <c r="I1662" i="1"/>
  <c r="I1661" i="1"/>
  <c r="I1660" i="1"/>
  <c r="S1659"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S1619"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S1577" i="1"/>
  <c r="I1577" i="1"/>
  <c r="S1576" i="1"/>
  <c r="I1576" i="1"/>
  <c r="I1575" i="1"/>
  <c r="I1574" i="1"/>
  <c r="S1573" i="1"/>
  <c r="I1573" i="1"/>
  <c r="I1572" i="1"/>
  <c r="I1571" i="1"/>
  <c r="S1570" i="1"/>
  <c r="I1570" i="1"/>
  <c r="I1569" i="1"/>
  <c r="I1568" i="1"/>
  <c r="I1567" i="1"/>
  <c r="I1566" i="1"/>
  <c r="I1565" i="1"/>
  <c r="I1564" i="1"/>
  <c r="I1563" i="1"/>
  <c r="I1562" i="1"/>
  <c r="I1561" i="1"/>
  <c r="I1560" i="1"/>
  <c r="I1559" i="1"/>
  <c r="I1558" i="1"/>
  <c r="S1557" i="1"/>
  <c r="I1557" i="1"/>
  <c r="S1556" i="1"/>
  <c r="I1556" i="1"/>
  <c r="I1555" i="1"/>
  <c r="I1554" i="1"/>
  <c r="I1553" i="1"/>
  <c r="I1552" i="1"/>
  <c r="I1551" i="1"/>
  <c r="I1550" i="1"/>
  <c r="I1549" i="1"/>
  <c r="S1548" i="1"/>
  <c r="I1548" i="1"/>
  <c r="I1547" i="1"/>
  <c r="S1546" i="1"/>
  <c r="I1546" i="1"/>
  <c r="I1545" i="1"/>
  <c r="I1544" i="1"/>
  <c r="I1543" i="1"/>
  <c r="I1542" i="1"/>
  <c r="I1541" i="1"/>
  <c r="I1540" i="1"/>
  <c r="I1539" i="1"/>
  <c r="I1538" i="1"/>
  <c r="I1537" i="1"/>
  <c r="I1536" i="1"/>
  <c r="I1535" i="1"/>
  <c r="I1534" i="1"/>
  <c r="I1533" i="1"/>
  <c r="I1532" i="1"/>
  <c r="I1531" i="1"/>
  <c r="I1530" i="1"/>
  <c r="I1529" i="1"/>
  <c r="S1528" i="1"/>
  <c r="I1528" i="1"/>
  <c r="I1527" i="1"/>
  <c r="I1526" i="1"/>
  <c r="S1525" i="1"/>
  <c r="I1525" i="1"/>
  <c r="I1524" i="1"/>
  <c r="I1523" i="1"/>
  <c r="I1522" i="1"/>
  <c r="I1521" i="1"/>
  <c r="I1520" i="1"/>
  <c r="I1519" i="1"/>
  <c r="I1518" i="1"/>
  <c r="I1517" i="1"/>
  <c r="I1516" i="1"/>
  <c r="I1515" i="1"/>
  <c r="I1514" i="1"/>
  <c r="I1513" i="1"/>
  <c r="I1512" i="1"/>
  <c r="I1511" i="1"/>
  <c r="I1510" i="1"/>
  <c r="I1509" i="1"/>
  <c r="S1508" i="1"/>
  <c r="I1508" i="1"/>
  <c r="I1507" i="1"/>
  <c r="I1506" i="1"/>
  <c r="I1505" i="1"/>
  <c r="I1504" i="1"/>
  <c r="I1503" i="1"/>
  <c r="I1502" i="1"/>
  <c r="I1501" i="1"/>
  <c r="I1500" i="1"/>
  <c r="S1499" i="1"/>
  <c r="I1499" i="1"/>
  <c r="I1498" i="1"/>
  <c r="I1497" i="1"/>
  <c r="I1496" i="1"/>
  <c r="I1495" i="1"/>
  <c r="I1494" i="1"/>
  <c r="I1493" i="1"/>
  <c r="I1492" i="1"/>
  <c r="I1491" i="1"/>
  <c r="I1490" i="1"/>
  <c r="I1489" i="1"/>
  <c r="I1488" i="1"/>
  <c r="I1487" i="1"/>
  <c r="S1486" i="1"/>
  <c r="I1486" i="1"/>
  <c r="I1485" i="1"/>
  <c r="I1484" i="1"/>
  <c r="I1483" i="1"/>
  <c r="S1482" i="1"/>
  <c r="I1482" i="1"/>
  <c r="I1481" i="1"/>
  <c r="I1480" i="1"/>
  <c r="I1479" i="1"/>
  <c r="S1478" i="1"/>
  <c r="I1478" i="1"/>
  <c r="I1477" i="1"/>
  <c r="S1476" i="1"/>
  <c r="I1476" i="1"/>
  <c r="I1475" i="1"/>
  <c r="S1474" i="1"/>
  <c r="I1474" i="1"/>
  <c r="I1473" i="1"/>
  <c r="I1472" i="1"/>
  <c r="I1471" i="1"/>
  <c r="I1470" i="1"/>
  <c r="I1469" i="1"/>
  <c r="S1468" i="1"/>
  <c r="I1468" i="1"/>
  <c r="I1467" i="1"/>
  <c r="I1466" i="1"/>
  <c r="I1465" i="1"/>
  <c r="S1464" i="1"/>
  <c r="I1464" i="1"/>
  <c r="I1463" i="1"/>
  <c r="I1462" i="1"/>
  <c r="I1461" i="1"/>
  <c r="I1460" i="1"/>
  <c r="I1459" i="1"/>
  <c r="S1458" i="1"/>
  <c r="I1458" i="1"/>
  <c r="I1457" i="1"/>
  <c r="I1456" i="1"/>
  <c r="I1455" i="1"/>
  <c r="I1454" i="1"/>
  <c r="I1453" i="1"/>
  <c r="I1452" i="1"/>
  <c r="I1451" i="1"/>
  <c r="I1450" i="1"/>
  <c r="I1449" i="1"/>
  <c r="I1448" i="1"/>
  <c r="I1447" i="1"/>
  <c r="I1446" i="1"/>
  <c r="I1445" i="1"/>
  <c r="I1444" i="1"/>
  <c r="S1443" i="1"/>
  <c r="I1443" i="1"/>
  <c r="I1442" i="1"/>
  <c r="I1441" i="1"/>
  <c r="I1440" i="1"/>
  <c r="I1439" i="1"/>
  <c r="I1438" i="1"/>
  <c r="I1437" i="1"/>
  <c r="I1436" i="1"/>
  <c r="I1435" i="1"/>
  <c r="I1434" i="1"/>
  <c r="I1433" i="1"/>
  <c r="I1432" i="1"/>
  <c r="I1431" i="1"/>
  <c r="I1430" i="1"/>
  <c r="I1429" i="1"/>
  <c r="I1428" i="1"/>
  <c r="S1427" i="1"/>
  <c r="I1427" i="1"/>
  <c r="S1426" i="1"/>
  <c r="I1426" i="1"/>
  <c r="I1425" i="1"/>
  <c r="I1424" i="1"/>
  <c r="I1423" i="1"/>
  <c r="I1422" i="1"/>
  <c r="I1421" i="1"/>
  <c r="I1420" i="1"/>
  <c r="I1419" i="1"/>
  <c r="I1418" i="1"/>
  <c r="S1417" i="1"/>
  <c r="I1417" i="1"/>
  <c r="I1416" i="1"/>
  <c r="S1415" i="1"/>
  <c r="I1415" i="1"/>
  <c r="I1414" i="1"/>
  <c r="I1413" i="1"/>
  <c r="I1412" i="1"/>
  <c r="I1411" i="1"/>
  <c r="I1410" i="1"/>
  <c r="I1409" i="1"/>
  <c r="I1408" i="1"/>
  <c r="I1407" i="1"/>
  <c r="I1406" i="1"/>
  <c r="I1405" i="1"/>
  <c r="I1404" i="1"/>
  <c r="I1403" i="1"/>
  <c r="S1402" i="1"/>
  <c r="I1402" i="1"/>
  <c r="I1401" i="1"/>
  <c r="I1400" i="1"/>
  <c r="I1399" i="1"/>
  <c r="S1398" i="1"/>
  <c r="I1398" i="1"/>
  <c r="S1397" i="1"/>
  <c r="I1397" i="1"/>
  <c r="I1396" i="1"/>
  <c r="I1395" i="1"/>
  <c r="I1394" i="1"/>
  <c r="I1393" i="1"/>
  <c r="S1392" i="1"/>
  <c r="I1392" i="1"/>
  <c r="I1391" i="1"/>
  <c r="I1390" i="1"/>
  <c r="I1389" i="1"/>
  <c r="I1388" i="1"/>
  <c r="S1387" i="1"/>
  <c r="I1387" i="1"/>
  <c r="I1386" i="1"/>
  <c r="I1385" i="1"/>
  <c r="I1384" i="1"/>
  <c r="I1383" i="1"/>
  <c r="I1382" i="1"/>
  <c r="I1381" i="1"/>
  <c r="S1380" i="1"/>
  <c r="I1380" i="1"/>
  <c r="I1379" i="1"/>
  <c r="S1378" i="1"/>
  <c r="I1378" i="1"/>
  <c r="I1377" i="1"/>
  <c r="I1376" i="1"/>
  <c r="S1375" i="1"/>
  <c r="I1375" i="1"/>
  <c r="I1374" i="1"/>
  <c r="I1373" i="1"/>
  <c r="I1372" i="1"/>
  <c r="I1371" i="1"/>
  <c r="I1370" i="1"/>
  <c r="I1369" i="1"/>
  <c r="I1368" i="1"/>
  <c r="I1367" i="1"/>
  <c r="S1366" i="1"/>
  <c r="I1366" i="1"/>
  <c r="I1365" i="1"/>
  <c r="S1364" i="1"/>
  <c r="I1364" i="1"/>
  <c r="I1363" i="1"/>
  <c r="I1362" i="1"/>
  <c r="I1361" i="1"/>
  <c r="I1360" i="1"/>
  <c r="I1359" i="1"/>
  <c r="S1358" i="1"/>
  <c r="I1358" i="1"/>
  <c r="S1357" i="1"/>
  <c r="I1357" i="1"/>
  <c r="I1356" i="1"/>
  <c r="I1355" i="1"/>
  <c r="I1354" i="1"/>
  <c r="I1353" i="1"/>
  <c r="I1352" i="1"/>
  <c r="S1351" i="1"/>
  <c r="I1351" i="1"/>
  <c r="S1350" i="1"/>
  <c r="I1350" i="1"/>
  <c r="I1349" i="1"/>
  <c r="I1348" i="1"/>
  <c r="I1347" i="1"/>
  <c r="S1346" i="1"/>
  <c r="I1346" i="1"/>
  <c r="I1345" i="1"/>
  <c r="I1344" i="1"/>
  <c r="S1343" i="1"/>
  <c r="I1343" i="1"/>
  <c r="I1342" i="1"/>
  <c r="I1341" i="1"/>
  <c r="I1340" i="1"/>
  <c r="I1339" i="1"/>
  <c r="I1338" i="1"/>
  <c r="I1337" i="1"/>
  <c r="I1336" i="1"/>
  <c r="S1335" i="1"/>
  <c r="I1335" i="1"/>
  <c r="I1334" i="1"/>
  <c r="S1333" i="1"/>
  <c r="I1333" i="1"/>
  <c r="I1332" i="1"/>
  <c r="I1331" i="1"/>
  <c r="I1330" i="1"/>
  <c r="I1329" i="1"/>
  <c r="I1328" i="1"/>
  <c r="I1327" i="1"/>
  <c r="I1326" i="1"/>
  <c r="I1325" i="1"/>
  <c r="I1324" i="1"/>
  <c r="I1323" i="1"/>
  <c r="I1322" i="1"/>
  <c r="I1321" i="1"/>
  <c r="S1320" i="1"/>
  <c r="I1320" i="1"/>
  <c r="I1319" i="1"/>
  <c r="I1318" i="1"/>
  <c r="I1317" i="1"/>
  <c r="I1316" i="1"/>
  <c r="I1315" i="1"/>
  <c r="I1314" i="1"/>
  <c r="I1313" i="1"/>
  <c r="S1312" i="1"/>
  <c r="I1312" i="1"/>
  <c r="I1311" i="1"/>
  <c r="I1310" i="1"/>
  <c r="I1309" i="1"/>
  <c r="I1308" i="1"/>
  <c r="I1307" i="1"/>
  <c r="S1306" i="1"/>
  <c r="I1306" i="1"/>
  <c r="I1305" i="1"/>
  <c r="I1304" i="1"/>
  <c r="I1303" i="1"/>
  <c r="I1302" i="1"/>
  <c r="S1301" i="1"/>
  <c r="I1301" i="1"/>
  <c r="I1300" i="1"/>
  <c r="I1299" i="1"/>
  <c r="I1298" i="1"/>
  <c r="I1297" i="1"/>
  <c r="I1296" i="1"/>
  <c r="I1295" i="1"/>
  <c r="I1294" i="1"/>
  <c r="I1293" i="1"/>
  <c r="I1292" i="1"/>
  <c r="I1291" i="1"/>
  <c r="I1290" i="1"/>
  <c r="S1289" i="1"/>
  <c r="I1289" i="1"/>
  <c r="I1288" i="1"/>
  <c r="I1287" i="1"/>
  <c r="S1286" i="1"/>
  <c r="I1286" i="1"/>
  <c r="I1285" i="1"/>
  <c r="S1284" i="1"/>
  <c r="I1284" i="1"/>
  <c r="I1283" i="1"/>
  <c r="I1282" i="1"/>
  <c r="I1281" i="1"/>
  <c r="I1280" i="1"/>
  <c r="I1279" i="1"/>
  <c r="I1278" i="1"/>
  <c r="I1277" i="1"/>
  <c r="I1276" i="1"/>
  <c r="I1275" i="1"/>
  <c r="I1274" i="1"/>
  <c r="I1273" i="1"/>
  <c r="I1272" i="1"/>
  <c r="I1271" i="1"/>
  <c r="S1270" i="1"/>
  <c r="I1270" i="1"/>
  <c r="I1269" i="1"/>
  <c r="I1268" i="1"/>
  <c r="I1267" i="1"/>
  <c r="I1266" i="1"/>
  <c r="I1265" i="1"/>
  <c r="I1264" i="1"/>
  <c r="I1263" i="1"/>
  <c r="I1262" i="1"/>
  <c r="I1261" i="1"/>
  <c r="I1260" i="1"/>
  <c r="I1259" i="1"/>
  <c r="I1258" i="1"/>
  <c r="I1257" i="1"/>
  <c r="I1256" i="1"/>
  <c r="I1255" i="1"/>
  <c r="S1254" i="1"/>
  <c r="I1254" i="1"/>
  <c r="I1253" i="1"/>
  <c r="I1252" i="1"/>
  <c r="S1251" i="1"/>
  <c r="I1251" i="1"/>
  <c r="I1250" i="1"/>
  <c r="I1249" i="1"/>
  <c r="I1248" i="1"/>
  <c r="I1247" i="1"/>
  <c r="I1246" i="1"/>
  <c r="I1245" i="1"/>
  <c r="I1244" i="1"/>
  <c r="I1243" i="1"/>
  <c r="I1242" i="1"/>
  <c r="I1241" i="1"/>
  <c r="I1240" i="1"/>
  <c r="I1239" i="1"/>
  <c r="I1238" i="1"/>
  <c r="S1237" i="1"/>
  <c r="I1237" i="1"/>
  <c r="S1236" i="1"/>
  <c r="I1236" i="1"/>
  <c r="I1235" i="1"/>
  <c r="I1234" i="1"/>
  <c r="I1233" i="1"/>
  <c r="I1232" i="1"/>
  <c r="I1231" i="1"/>
  <c r="I1230" i="1"/>
  <c r="I1229" i="1"/>
  <c r="I1228" i="1"/>
  <c r="I1227" i="1"/>
  <c r="S1226" i="1"/>
  <c r="I1226" i="1"/>
  <c r="S1225" i="1"/>
  <c r="I1225" i="1"/>
  <c r="I1224" i="1"/>
  <c r="I1223" i="1"/>
  <c r="I1222" i="1"/>
  <c r="I1221" i="1"/>
  <c r="I1220" i="1"/>
  <c r="I1219" i="1"/>
  <c r="S1218" i="1"/>
  <c r="I1218" i="1"/>
  <c r="S1217" i="1"/>
  <c r="I1217" i="1"/>
  <c r="I1216" i="1"/>
  <c r="I1215" i="1"/>
  <c r="S1214" i="1"/>
  <c r="I1214" i="1"/>
  <c r="I1213" i="1"/>
  <c r="I1212" i="1"/>
  <c r="I1211" i="1"/>
  <c r="I1210" i="1"/>
  <c r="I1209" i="1"/>
  <c r="I1208" i="1"/>
  <c r="I1207" i="1"/>
  <c r="S1206" i="1"/>
  <c r="I1206" i="1"/>
  <c r="I1205" i="1"/>
  <c r="I1204" i="1"/>
  <c r="I1203" i="1"/>
  <c r="I1202" i="1"/>
  <c r="I1201" i="1"/>
  <c r="I1200" i="1"/>
  <c r="I1199" i="1"/>
  <c r="S1198" i="1"/>
  <c r="I1198" i="1"/>
  <c r="I1197" i="1"/>
  <c r="I1196" i="1"/>
  <c r="S1195" i="1"/>
  <c r="I1195" i="1"/>
  <c r="I1194" i="1"/>
  <c r="S1193" i="1"/>
  <c r="I1193" i="1"/>
  <c r="I1192" i="1"/>
  <c r="I1191" i="1"/>
  <c r="I1190" i="1"/>
  <c r="I1189" i="1"/>
  <c r="I1188" i="1"/>
  <c r="I1187" i="1"/>
  <c r="I1186" i="1"/>
  <c r="I1185" i="1"/>
  <c r="S1184" i="1"/>
  <c r="I1184" i="1"/>
  <c r="I1183" i="1"/>
  <c r="I1182" i="1"/>
  <c r="I1181" i="1"/>
  <c r="I1180" i="1"/>
  <c r="I1179" i="1"/>
  <c r="I1178" i="1"/>
  <c r="I1177" i="1"/>
  <c r="I1176" i="1"/>
  <c r="I1175" i="1"/>
  <c r="I1174" i="1"/>
  <c r="S1173" i="1"/>
  <c r="I1173" i="1"/>
  <c r="S1172" i="1"/>
  <c r="I1172" i="1"/>
  <c r="S1171" i="1"/>
  <c r="I1171" i="1"/>
  <c r="I1170" i="1"/>
  <c r="I1169" i="1"/>
  <c r="S1168" i="1"/>
  <c r="I1168" i="1"/>
  <c r="I1167" i="1"/>
  <c r="I1166" i="1"/>
  <c r="I1165" i="1"/>
  <c r="I1164" i="1"/>
  <c r="I1163" i="1"/>
  <c r="I1162" i="1"/>
  <c r="I1161" i="1"/>
  <c r="I1160" i="1"/>
  <c r="I1159" i="1"/>
  <c r="I1158" i="1"/>
  <c r="I1157" i="1"/>
  <c r="I1156" i="1"/>
  <c r="I1155" i="1"/>
  <c r="I1154" i="1"/>
  <c r="I1153" i="1"/>
  <c r="S1152" i="1"/>
  <c r="I1152" i="1"/>
  <c r="I1151" i="1"/>
  <c r="I1150" i="1"/>
  <c r="I1149" i="1"/>
  <c r="I1148" i="1"/>
  <c r="I1147" i="1"/>
  <c r="I1146" i="1"/>
  <c r="I1145" i="1"/>
  <c r="I1144" i="1"/>
  <c r="S1143" i="1"/>
  <c r="I1143" i="1"/>
  <c r="I1142" i="1"/>
  <c r="I1141" i="1"/>
  <c r="I1140" i="1"/>
  <c r="S1139" i="1"/>
  <c r="I1139" i="1"/>
  <c r="I1138" i="1"/>
  <c r="I1137" i="1"/>
  <c r="I1136" i="1"/>
  <c r="S1135" i="1"/>
  <c r="I1135" i="1"/>
  <c r="I1134" i="1"/>
  <c r="I1133" i="1"/>
  <c r="I1132" i="1"/>
  <c r="I1131" i="1"/>
  <c r="I1130" i="1"/>
  <c r="I1129" i="1"/>
  <c r="S1128" i="1"/>
  <c r="I1128" i="1"/>
  <c r="I1127" i="1"/>
  <c r="I1126" i="1"/>
  <c r="I1125" i="1"/>
  <c r="I1124" i="1"/>
  <c r="I1123" i="1"/>
  <c r="I1122" i="1"/>
  <c r="I1121" i="1"/>
  <c r="I1120" i="1"/>
  <c r="I1119" i="1"/>
  <c r="I1118" i="1"/>
  <c r="I1117" i="1"/>
  <c r="I1116" i="1"/>
  <c r="I1115" i="1"/>
  <c r="I1114" i="1"/>
  <c r="I1113" i="1"/>
  <c r="I1112" i="1"/>
  <c r="S1111" i="1"/>
  <c r="I1111" i="1"/>
  <c r="I1110" i="1"/>
  <c r="I1109" i="1"/>
  <c r="I1108" i="1"/>
  <c r="I1107" i="1"/>
  <c r="I1106" i="1"/>
  <c r="I1105" i="1"/>
  <c r="I1104" i="1"/>
  <c r="I1103" i="1"/>
  <c r="I1102" i="1"/>
  <c r="I1101" i="1"/>
  <c r="I1100" i="1"/>
  <c r="I1099" i="1"/>
  <c r="I1098" i="1"/>
  <c r="I1097" i="1"/>
  <c r="I1096" i="1"/>
  <c r="I1095" i="1"/>
  <c r="S1094" i="1"/>
  <c r="I1094" i="1"/>
  <c r="S1093" i="1"/>
  <c r="I1093" i="1"/>
  <c r="I1092" i="1"/>
  <c r="I1091" i="1"/>
  <c r="S1090" i="1"/>
  <c r="I1090" i="1"/>
  <c r="I1089" i="1"/>
  <c r="I1088" i="1"/>
  <c r="S1087" i="1"/>
  <c r="I1087" i="1"/>
  <c r="I1086" i="1"/>
  <c r="S1085" i="1"/>
  <c r="I1085" i="1"/>
  <c r="S1084" i="1"/>
  <c r="I1084" i="1"/>
  <c r="I1083" i="1"/>
  <c r="I1082" i="1"/>
  <c r="I1081" i="1"/>
  <c r="S1080" i="1"/>
  <c r="I1080" i="1"/>
  <c r="S1079" i="1"/>
  <c r="I1079" i="1"/>
  <c r="I1078" i="1"/>
  <c r="I1077" i="1"/>
  <c r="I1076" i="1"/>
  <c r="I1075" i="1"/>
  <c r="S1074" i="1"/>
  <c r="I1074" i="1"/>
  <c r="I1073" i="1"/>
  <c r="I1072" i="1"/>
  <c r="S1071" i="1"/>
  <c r="I1071" i="1"/>
  <c r="I1070" i="1"/>
  <c r="I1069" i="1"/>
  <c r="I1068" i="1"/>
  <c r="S1067" i="1"/>
  <c r="I1067" i="1"/>
  <c r="I1066" i="1"/>
  <c r="I1065" i="1"/>
  <c r="I1064" i="1"/>
  <c r="I1063" i="1"/>
  <c r="S1062" i="1"/>
  <c r="I1062" i="1"/>
  <c r="I1061" i="1"/>
  <c r="I1060" i="1"/>
  <c r="I1059" i="1"/>
  <c r="I1058" i="1"/>
  <c r="I1057" i="1"/>
  <c r="I1056" i="1"/>
  <c r="I1055" i="1"/>
  <c r="I1054" i="1"/>
  <c r="I1053" i="1"/>
  <c r="S1052" i="1"/>
  <c r="I1052" i="1"/>
  <c r="I1051" i="1"/>
  <c r="I1050" i="1"/>
  <c r="S1049" i="1"/>
  <c r="I1049" i="1"/>
  <c r="I1048" i="1"/>
  <c r="S1047" i="1"/>
  <c r="I1047" i="1"/>
  <c r="I1046" i="1"/>
  <c r="I1045" i="1"/>
  <c r="S1044" i="1"/>
  <c r="I1044" i="1"/>
  <c r="I1043" i="1"/>
  <c r="I1042" i="1"/>
  <c r="S1041" i="1"/>
  <c r="I1041" i="1"/>
  <c r="I1040" i="1"/>
  <c r="I1039" i="1"/>
  <c r="I1038" i="1"/>
  <c r="I1037" i="1"/>
  <c r="I1036" i="1"/>
  <c r="I1035" i="1"/>
  <c r="S1034" i="1"/>
  <c r="I1034" i="1"/>
  <c r="I1033" i="1"/>
  <c r="I1032" i="1"/>
  <c r="I1031" i="1"/>
  <c r="I1030" i="1"/>
  <c r="S1029" i="1"/>
  <c r="I1029" i="1"/>
  <c r="I1028" i="1"/>
  <c r="I1027" i="1"/>
  <c r="I1026" i="1"/>
  <c r="I1025" i="1"/>
  <c r="I1024" i="1"/>
  <c r="I1023" i="1"/>
  <c r="I1022" i="1"/>
  <c r="I1021" i="1"/>
  <c r="I1020" i="1"/>
  <c r="I1019" i="1"/>
  <c r="I1018" i="1"/>
  <c r="I1017" i="1"/>
  <c r="I1016" i="1"/>
  <c r="I1015" i="1"/>
  <c r="S1014" i="1"/>
  <c r="I1014" i="1"/>
  <c r="S1013" i="1"/>
  <c r="I1013" i="1"/>
  <c r="I1012" i="1"/>
  <c r="I1011" i="1"/>
  <c r="I1010" i="1"/>
  <c r="I1009" i="1"/>
  <c r="I1008" i="1"/>
  <c r="I1007" i="1"/>
  <c r="I1006" i="1"/>
  <c r="I1005" i="1"/>
  <c r="S1004" i="1"/>
  <c r="I1004" i="1"/>
  <c r="I1003" i="1"/>
  <c r="I1002" i="1"/>
  <c r="I1001" i="1"/>
  <c r="I1000" i="1"/>
  <c r="S999" i="1"/>
  <c r="I999" i="1"/>
  <c r="I998" i="1"/>
  <c r="I997" i="1"/>
  <c r="I996" i="1"/>
  <c r="I995" i="1"/>
  <c r="I994" i="1"/>
  <c r="I993" i="1"/>
  <c r="S992" i="1"/>
  <c r="I992" i="1"/>
  <c r="I991" i="1"/>
  <c r="S990" i="1"/>
  <c r="I990" i="1"/>
  <c r="I989" i="1"/>
  <c r="S988" i="1"/>
  <c r="I988" i="1"/>
  <c r="I987" i="1"/>
  <c r="I986" i="1"/>
  <c r="I985" i="1"/>
  <c r="I984" i="1"/>
  <c r="I983" i="1"/>
  <c r="I982" i="1"/>
  <c r="I981" i="1"/>
  <c r="I980" i="1"/>
  <c r="I979" i="1"/>
  <c r="I978" i="1"/>
  <c r="I977" i="1"/>
  <c r="U976" i="1"/>
  <c r="I976" i="1"/>
  <c r="U975" i="1"/>
  <c r="I975" i="1"/>
  <c r="S974"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S949" i="1"/>
  <c r="I949" i="1"/>
  <c r="I948" i="1"/>
  <c r="I947" i="1"/>
  <c r="I946" i="1"/>
  <c r="I945" i="1"/>
  <c r="S944" i="1"/>
  <c r="I944" i="1"/>
  <c r="S943" i="1"/>
  <c r="I943" i="1"/>
  <c r="S942" i="1"/>
  <c r="I942" i="1"/>
  <c r="S941" i="1"/>
  <c r="I941" i="1"/>
  <c r="I940" i="1"/>
  <c r="I939" i="1"/>
  <c r="I938" i="1"/>
  <c r="S937" i="1"/>
  <c r="I937" i="1"/>
  <c r="S936" i="1"/>
  <c r="I936" i="1"/>
  <c r="I935" i="1"/>
  <c r="I934" i="1"/>
  <c r="I933" i="1"/>
  <c r="I932" i="1"/>
  <c r="I931" i="1"/>
  <c r="I930" i="1"/>
  <c r="S929" i="1"/>
  <c r="I929" i="1"/>
  <c r="S928" i="1"/>
  <c r="I928" i="1"/>
  <c r="I927" i="1"/>
  <c r="I926" i="1"/>
  <c r="I925" i="1"/>
  <c r="I924" i="1"/>
  <c r="I923" i="1"/>
  <c r="I922" i="1"/>
  <c r="I921" i="1"/>
  <c r="S920" i="1"/>
  <c r="I920" i="1"/>
  <c r="I919" i="1"/>
  <c r="I918" i="1"/>
  <c r="I917" i="1"/>
  <c r="I916" i="1"/>
  <c r="I915" i="1"/>
  <c r="I914" i="1"/>
  <c r="S913" i="1"/>
  <c r="I913" i="1"/>
  <c r="I912" i="1"/>
  <c r="I911" i="1"/>
  <c r="I910" i="1"/>
  <c r="I909" i="1"/>
  <c r="I908" i="1"/>
  <c r="I907" i="1"/>
  <c r="I906" i="1"/>
  <c r="I905" i="1"/>
  <c r="I904" i="1"/>
  <c r="I903" i="1"/>
  <c r="S902" i="1"/>
  <c r="I902" i="1"/>
  <c r="I901" i="1"/>
  <c r="S900" i="1"/>
  <c r="I900" i="1"/>
  <c r="U899" i="1"/>
  <c r="I899" i="1"/>
  <c r="I898" i="1"/>
  <c r="I897" i="1"/>
  <c r="I896" i="1"/>
  <c r="I895" i="1"/>
  <c r="S894" i="1"/>
  <c r="I894" i="1"/>
  <c r="I893" i="1"/>
  <c r="I892" i="1"/>
  <c r="I891" i="1"/>
  <c r="I890" i="1"/>
  <c r="I889" i="1"/>
  <c r="S888" i="1"/>
  <c r="I888" i="1"/>
  <c r="I887" i="1"/>
  <c r="I886" i="1"/>
  <c r="I885" i="1"/>
  <c r="I884" i="1"/>
  <c r="I883" i="1"/>
  <c r="I882" i="1"/>
  <c r="I881" i="1"/>
  <c r="S880" i="1"/>
  <c r="I880" i="1"/>
  <c r="I879" i="1"/>
  <c r="I878" i="1"/>
  <c r="S877" i="1"/>
  <c r="I877" i="1"/>
  <c r="S876" i="1"/>
  <c r="I876" i="1"/>
  <c r="I875" i="1"/>
  <c r="I874" i="1"/>
  <c r="I873" i="1"/>
  <c r="I872" i="1"/>
  <c r="I871" i="1"/>
  <c r="S870" i="1"/>
  <c r="I870" i="1"/>
  <c r="I869" i="1"/>
  <c r="I868" i="1"/>
  <c r="S867" i="1"/>
  <c r="I867" i="1"/>
  <c r="S866" i="1"/>
  <c r="I866" i="1"/>
  <c r="I865" i="1"/>
  <c r="S864" i="1"/>
  <c r="I864" i="1"/>
  <c r="S863" i="1"/>
  <c r="I863" i="1"/>
  <c r="I862" i="1"/>
  <c r="S861" i="1"/>
  <c r="I861" i="1"/>
  <c r="I860" i="1"/>
  <c r="I859" i="1"/>
  <c r="I858" i="1"/>
  <c r="I857" i="1"/>
  <c r="I856" i="1"/>
  <c r="I855" i="1"/>
  <c r="I854" i="1"/>
  <c r="S853" i="1"/>
  <c r="I853" i="1"/>
  <c r="I852" i="1"/>
  <c r="S851" i="1"/>
  <c r="I851" i="1"/>
  <c r="S850" i="1"/>
  <c r="I850" i="1"/>
  <c r="I849" i="1"/>
  <c r="S848" i="1"/>
  <c r="I848" i="1"/>
  <c r="S847" i="1"/>
  <c r="I847" i="1"/>
  <c r="I846" i="1"/>
  <c r="I845" i="1"/>
  <c r="I844" i="1"/>
  <c r="I843" i="1"/>
  <c r="I842" i="1"/>
  <c r="I841" i="1"/>
  <c r="I840" i="1"/>
  <c r="I839" i="1"/>
  <c r="S838" i="1"/>
  <c r="I838" i="1"/>
  <c r="I837" i="1"/>
  <c r="I836" i="1"/>
  <c r="I835" i="1"/>
  <c r="I834" i="1"/>
  <c r="I833" i="1"/>
  <c r="S832" i="1"/>
  <c r="I832" i="1"/>
  <c r="I831" i="1"/>
  <c r="I830" i="1"/>
  <c r="I829" i="1"/>
  <c r="I828" i="1"/>
  <c r="I827" i="1"/>
  <c r="I826" i="1"/>
  <c r="I825" i="1"/>
  <c r="I824" i="1"/>
  <c r="I823" i="1"/>
  <c r="I822" i="1"/>
  <c r="I821" i="1"/>
  <c r="I820" i="1"/>
  <c r="S819" i="1"/>
  <c r="I819" i="1"/>
  <c r="I818" i="1"/>
  <c r="S817" i="1"/>
  <c r="I817" i="1"/>
  <c r="S816" i="1"/>
  <c r="I816" i="1"/>
  <c r="I815" i="1"/>
  <c r="S814" i="1"/>
  <c r="I814" i="1"/>
  <c r="I813" i="1"/>
  <c r="I812" i="1"/>
  <c r="I811" i="1"/>
  <c r="I810" i="1"/>
  <c r="I809" i="1"/>
  <c r="I808" i="1"/>
  <c r="I807" i="1"/>
  <c r="S806" i="1"/>
  <c r="I806" i="1"/>
  <c r="I805" i="1"/>
  <c r="S804" i="1"/>
  <c r="I804" i="1"/>
  <c r="S803" i="1"/>
  <c r="I803" i="1"/>
  <c r="I802" i="1"/>
  <c r="S801" i="1"/>
  <c r="I801" i="1"/>
  <c r="I800" i="1"/>
  <c r="I799" i="1"/>
  <c r="I798" i="1"/>
  <c r="I797" i="1"/>
  <c r="I796" i="1"/>
  <c r="I795" i="1"/>
  <c r="I794" i="1"/>
  <c r="I793" i="1"/>
  <c r="S792" i="1"/>
  <c r="I792" i="1"/>
  <c r="I791" i="1"/>
  <c r="I790" i="1"/>
  <c r="I789" i="1"/>
  <c r="I788" i="1"/>
  <c r="I787" i="1"/>
  <c r="I786" i="1"/>
  <c r="I785" i="1"/>
  <c r="I784" i="1"/>
  <c r="S783" i="1"/>
  <c r="I783" i="1"/>
  <c r="I782" i="1"/>
  <c r="I781" i="1"/>
  <c r="I780" i="1"/>
  <c r="I779" i="1"/>
  <c r="I778" i="1"/>
  <c r="I777" i="1"/>
  <c r="I776" i="1"/>
  <c r="I775" i="1"/>
  <c r="S774" i="1"/>
  <c r="I774" i="1"/>
  <c r="I773" i="1"/>
  <c r="I772" i="1"/>
  <c r="I771" i="1"/>
  <c r="S770" i="1"/>
  <c r="I770" i="1"/>
  <c r="I769" i="1"/>
  <c r="I768" i="1"/>
  <c r="I767" i="1"/>
  <c r="I766" i="1"/>
  <c r="I765" i="1"/>
  <c r="I764" i="1"/>
  <c r="I763" i="1"/>
  <c r="S762" i="1"/>
  <c r="I762" i="1"/>
  <c r="I761" i="1"/>
  <c r="I760" i="1"/>
  <c r="I759" i="1"/>
  <c r="I758" i="1"/>
  <c r="I757" i="1"/>
  <c r="I756" i="1"/>
  <c r="I755" i="1"/>
  <c r="I754" i="1"/>
  <c r="I753" i="1"/>
  <c r="S752" i="1"/>
  <c r="I752" i="1"/>
  <c r="I751" i="1"/>
  <c r="I750" i="1"/>
  <c r="I749" i="1"/>
  <c r="S748" i="1"/>
  <c r="I748" i="1"/>
  <c r="S747" i="1"/>
  <c r="I747" i="1"/>
  <c r="S746" i="1"/>
  <c r="I746" i="1"/>
  <c r="S745" i="1"/>
  <c r="I745" i="1"/>
  <c r="S744" i="1"/>
  <c r="I744" i="1"/>
  <c r="S743" i="1"/>
  <c r="I743" i="1"/>
  <c r="I742" i="1"/>
  <c r="I741" i="1"/>
  <c r="I740" i="1"/>
  <c r="I739" i="1"/>
  <c r="I738" i="1"/>
  <c r="S737" i="1"/>
  <c r="I737" i="1"/>
  <c r="I736" i="1"/>
  <c r="I735" i="1"/>
  <c r="I734" i="1"/>
  <c r="I733" i="1"/>
  <c r="S732" i="1"/>
  <c r="I732" i="1"/>
  <c r="I731" i="1"/>
  <c r="I730" i="1"/>
  <c r="I729" i="1"/>
  <c r="S728" i="1"/>
  <c r="I728" i="1"/>
  <c r="I727" i="1"/>
  <c r="I726" i="1"/>
  <c r="I725" i="1"/>
  <c r="I724" i="1"/>
  <c r="I723" i="1"/>
  <c r="I722" i="1"/>
  <c r="I721" i="1"/>
  <c r="S720" i="1"/>
  <c r="I720" i="1"/>
  <c r="I719" i="1"/>
  <c r="I718" i="1"/>
  <c r="I717" i="1"/>
  <c r="I716" i="1"/>
  <c r="I715" i="1"/>
  <c r="S714" i="1"/>
  <c r="I714" i="1"/>
  <c r="I713" i="1"/>
  <c r="I712" i="1"/>
  <c r="S711" i="1"/>
  <c r="I711" i="1"/>
  <c r="S710" i="1"/>
  <c r="I710" i="1"/>
  <c r="S709" i="1"/>
  <c r="I709" i="1"/>
  <c r="I708" i="1"/>
  <c r="I707" i="1"/>
  <c r="I706" i="1"/>
  <c r="I705" i="1"/>
  <c r="I704" i="1"/>
  <c r="I703" i="1"/>
  <c r="I702" i="1"/>
  <c r="S701" i="1"/>
  <c r="I701" i="1"/>
  <c r="I700" i="1"/>
  <c r="I699" i="1"/>
  <c r="S698" i="1"/>
  <c r="I698" i="1"/>
  <c r="I697" i="1"/>
  <c r="I696" i="1"/>
  <c r="I695" i="1"/>
  <c r="I694" i="1"/>
  <c r="S693" i="1"/>
  <c r="I693" i="1"/>
  <c r="I692" i="1"/>
  <c r="I691" i="1"/>
  <c r="I690" i="1"/>
  <c r="I689" i="1"/>
  <c r="S688" i="1"/>
  <c r="I688" i="1"/>
  <c r="I687" i="1"/>
  <c r="I686" i="1"/>
  <c r="I685" i="1"/>
  <c r="I684" i="1"/>
  <c r="I683" i="1"/>
  <c r="I682" i="1"/>
  <c r="I681" i="1"/>
  <c r="I680" i="1"/>
  <c r="I679" i="1"/>
  <c r="I678" i="1"/>
  <c r="I677" i="1"/>
  <c r="I676" i="1"/>
  <c r="I675" i="1"/>
  <c r="I674" i="1"/>
  <c r="S673" i="1"/>
  <c r="I673" i="1"/>
  <c r="S672" i="1"/>
  <c r="I672" i="1"/>
  <c r="I671" i="1"/>
  <c r="S670" i="1"/>
  <c r="I670" i="1"/>
  <c r="I669" i="1"/>
  <c r="I668" i="1"/>
  <c r="S667" i="1"/>
  <c r="I667" i="1"/>
  <c r="S666" i="1"/>
  <c r="I666" i="1"/>
  <c r="I665" i="1"/>
  <c r="I664" i="1"/>
  <c r="I663" i="1"/>
  <c r="I662" i="1"/>
  <c r="I661" i="1"/>
  <c r="I660" i="1"/>
  <c r="I659" i="1"/>
  <c r="I658" i="1"/>
  <c r="I657" i="1"/>
  <c r="S656" i="1"/>
  <c r="I656" i="1"/>
  <c r="I655" i="1"/>
  <c r="I654" i="1"/>
  <c r="I653" i="1"/>
  <c r="S652" i="1"/>
  <c r="I652" i="1"/>
  <c r="I651" i="1"/>
  <c r="I650" i="1"/>
  <c r="I649" i="1"/>
  <c r="I648" i="1"/>
  <c r="I647" i="1"/>
  <c r="S646" i="1"/>
  <c r="I646" i="1"/>
  <c r="I645" i="1"/>
  <c r="I644" i="1"/>
  <c r="I643" i="1"/>
  <c r="I642" i="1"/>
  <c r="S641" i="1"/>
  <c r="I641" i="1"/>
  <c r="I640" i="1"/>
  <c r="I639" i="1"/>
  <c r="I638" i="1"/>
  <c r="I637" i="1"/>
  <c r="S636" i="1"/>
  <c r="I636" i="1"/>
  <c r="S635" i="1"/>
  <c r="I635" i="1"/>
  <c r="I634" i="1"/>
  <c r="S633" i="1"/>
  <c r="I633" i="1"/>
  <c r="S632" i="1"/>
  <c r="I632" i="1"/>
  <c r="I631" i="1"/>
  <c r="I630" i="1"/>
  <c r="I629" i="1"/>
  <c r="I628" i="1"/>
  <c r="I627" i="1"/>
  <c r="I626" i="1"/>
  <c r="I625" i="1"/>
  <c r="I624" i="1"/>
  <c r="I623" i="1"/>
  <c r="S622" i="1"/>
  <c r="I622" i="1"/>
  <c r="I621" i="1"/>
  <c r="I620" i="1"/>
  <c r="I619" i="1"/>
  <c r="I618" i="1"/>
  <c r="S617" i="1"/>
  <c r="I617" i="1"/>
  <c r="I616" i="1"/>
  <c r="I615" i="1"/>
  <c r="U614" i="1"/>
  <c r="S614" i="1"/>
  <c r="I614" i="1"/>
  <c r="U613" i="1"/>
  <c r="S613" i="1"/>
  <c r="I613" i="1"/>
  <c r="I612" i="1"/>
  <c r="S611" i="1"/>
  <c r="I611" i="1"/>
  <c r="I610" i="1"/>
  <c r="S609" i="1"/>
  <c r="I609" i="1"/>
  <c r="S608" i="1"/>
  <c r="I608" i="1"/>
  <c r="I607" i="1"/>
  <c r="I606" i="1"/>
  <c r="I605" i="1"/>
  <c r="I604" i="1"/>
  <c r="I603" i="1"/>
  <c r="I602" i="1"/>
  <c r="I601" i="1"/>
  <c r="I600" i="1"/>
  <c r="I599" i="1"/>
  <c r="I598" i="1"/>
  <c r="I597" i="1"/>
  <c r="S596" i="1"/>
  <c r="I596" i="1"/>
  <c r="I595" i="1"/>
  <c r="I594" i="1"/>
  <c r="I593" i="1"/>
  <c r="I592" i="1"/>
  <c r="I591" i="1"/>
  <c r="S590" i="1"/>
  <c r="I590" i="1"/>
  <c r="I589" i="1"/>
  <c r="I588" i="1"/>
  <c r="S587" i="1"/>
  <c r="I587" i="1"/>
  <c r="S586" i="1"/>
  <c r="I586" i="1"/>
  <c r="S585" i="1"/>
  <c r="I585" i="1"/>
  <c r="S584" i="1"/>
  <c r="I584" i="1"/>
  <c r="I583" i="1"/>
  <c r="I582" i="1"/>
  <c r="I581" i="1"/>
  <c r="I580" i="1"/>
  <c r="I579" i="1"/>
  <c r="S578" i="1"/>
  <c r="I578" i="1"/>
  <c r="I577" i="1"/>
  <c r="I576" i="1"/>
  <c r="I575" i="1"/>
  <c r="I574" i="1"/>
  <c r="I573" i="1"/>
  <c r="I572" i="1"/>
  <c r="I571" i="1"/>
  <c r="I570" i="1"/>
  <c r="I569" i="1"/>
  <c r="I568" i="1"/>
  <c r="S567" i="1"/>
  <c r="I567" i="1"/>
  <c r="I566" i="1"/>
  <c r="S565" i="1"/>
  <c r="I565" i="1"/>
  <c r="I564" i="1"/>
  <c r="I563" i="1"/>
  <c r="I562" i="1"/>
  <c r="I561" i="1"/>
  <c r="I560" i="1"/>
  <c r="S559" i="1"/>
  <c r="I559" i="1"/>
  <c r="I558" i="1"/>
  <c r="S557" i="1"/>
  <c r="I557" i="1"/>
  <c r="I556" i="1"/>
  <c r="S555" i="1"/>
  <c r="I555" i="1"/>
  <c r="I554" i="1"/>
  <c r="I553" i="1"/>
  <c r="I552" i="1"/>
  <c r="I551" i="1"/>
  <c r="I550" i="1"/>
  <c r="S549"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S522" i="1"/>
  <c r="I522" i="1"/>
  <c r="S521" i="1"/>
  <c r="I521" i="1"/>
  <c r="I520" i="1"/>
  <c r="I519" i="1"/>
  <c r="I518" i="1"/>
  <c r="I517" i="1"/>
  <c r="I516" i="1"/>
  <c r="I515" i="1"/>
  <c r="S514" i="1"/>
  <c r="I514" i="1"/>
  <c r="S513" i="1"/>
  <c r="I513" i="1"/>
  <c r="I512" i="1"/>
  <c r="S511" i="1"/>
  <c r="I511" i="1"/>
  <c r="I510" i="1"/>
  <c r="I509" i="1"/>
  <c r="I508" i="1"/>
  <c r="I507" i="1"/>
  <c r="I506" i="1"/>
  <c r="I505" i="1"/>
  <c r="I504" i="1"/>
  <c r="I503" i="1"/>
  <c r="I502" i="1"/>
  <c r="I501" i="1"/>
  <c r="I500" i="1"/>
  <c r="I499" i="1"/>
  <c r="I498" i="1"/>
  <c r="I497" i="1"/>
  <c r="I496" i="1"/>
  <c r="I495" i="1"/>
  <c r="I494" i="1"/>
  <c r="S493"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S440"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S401" i="1"/>
  <c r="I401" i="1"/>
  <c r="I400" i="1"/>
  <c r="I399" i="1"/>
  <c r="I398" i="1"/>
  <c r="S397" i="1"/>
  <c r="I397" i="1"/>
  <c r="S396"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S348" i="1"/>
  <c r="I348" i="1"/>
  <c r="I347" i="1"/>
  <c r="I346" i="1"/>
  <c r="I345" i="1"/>
  <c r="I344" i="1"/>
  <c r="I343" i="1"/>
  <c r="I342" i="1"/>
  <c r="I341" i="1"/>
  <c r="I340" i="1"/>
  <c r="I339" i="1"/>
  <c r="I338" i="1"/>
  <c r="I337" i="1"/>
  <c r="I336" i="1"/>
  <c r="S335" i="1"/>
  <c r="I335" i="1"/>
  <c r="S334" i="1"/>
  <c r="I334" i="1"/>
  <c r="I333" i="1"/>
  <c r="I332" i="1"/>
  <c r="I331" i="1"/>
  <c r="I330" i="1"/>
  <c r="I329" i="1"/>
  <c r="I328" i="1"/>
  <c r="I327" i="1"/>
  <c r="I326" i="1"/>
  <c r="I325" i="1"/>
  <c r="I324" i="1"/>
  <c r="I323" i="1"/>
  <c r="I322" i="1"/>
  <c r="I321" i="1"/>
  <c r="I320" i="1"/>
  <c r="I319" i="1"/>
  <c r="I318" i="1"/>
  <c r="I317" i="1"/>
  <c r="I316" i="1"/>
  <c r="I315" i="1"/>
  <c r="I314" i="1"/>
  <c r="I313" i="1"/>
  <c r="I312" i="1"/>
  <c r="S311" i="1"/>
  <c r="I311" i="1"/>
  <c r="I310" i="1"/>
  <c r="I309" i="1"/>
  <c r="I308" i="1"/>
  <c r="I307" i="1"/>
  <c r="I306" i="1"/>
  <c r="I305" i="1"/>
  <c r="I304" i="1"/>
  <c r="I303" i="1"/>
  <c r="I302" i="1"/>
  <c r="I301" i="1"/>
  <c r="I300" i="1"/>
  <c r="I299" i="1"/>
  <c r="I298" i="1"/>
  <c r="I297" i="1"/>
  <c r="I296" i="1"/>
  <c r="I295" i="1"/>
  <c r="I294" i="1"/>
  <c r="I293" i="1"/>
  <c r="S292" i="1"/>
  <c r="I292" i="1"/>
  <c r="I291" i="1"/>
  <c r="I290" i="1"/>
  <c r="I289" i="1"/>
  <c r="I288" i="1"/>
  <c r="I287" i="1"/>
  <c r="I286" i="1"/>
  <c r="I285" i="1"/>
  <c r="I284" i="1"/>
  <c r="I283" i="1"/>
  <c r="S282" i="1"/>
  <c r="I282" i="1"/>
  <c r="S281" i="1"/>
  <c r="I281" i="1"/>
  <c r="S280"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S233"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S201"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S154"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S92" i="1"/>
  <c r="I92" i="1"/>
  <c r="I91" i="1"/>
  <c r="I90" i="1"/>
  <c r="I89" i="1"/>
  <c r="I88" i="1"/>
  <c r="I87" i="1"/>
  <c r="I86" i="1"/>
  <c r="I85" i="1"/>
  <c r="I84" i="1"/>
  <c r="I83" i="1"/>
  <c r="I82" i="1"/>
  <c r="I81" i="1"/>
  <c r="I80" i="1"/>
  <c r="I79" i="1"/>
  <c r="I78" i="1"/>
  <c r="I77" i="1"/>
  <c r="I76" i="1"/>
  <c r="I75" i="1"/>
  <c r="I74" i="1"/>
  <c r="S73"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S17" i="1"/>
  <c r="I17" i="1"/>
  <c r="I16" i="1"/>
  <c r="I15" i="1"/>
  <c r="I14" i="1"/>
  <c r="I13" i="1"/>
  <c r="I12" i="1"/>
  <c r="I11" i="1"/>
  <c r="I10" i="1"/>
  <c r="I9" i="1"/>
  <c r="I8" i="1"/>
  <c r="I7" i="1"/>
  <c r="I6" i="1"/>
  <c r="I5" i="1"/>
  <c r="I4" i="1"/>
  <c r="I3" i="1"/>
  <c r="X2" i="1" a="1"/>
  <c r="X107" i="1" s="1"/>
  <c r="Q2" i="1" a="1"/>
  <c r="Q6056" i="1" s="1"/>
  <c r="I2" i="1"/>
  <c r="A1" i="1"/>
  <c r="X75" i="1" l="1"/>
  <c r="X111" i="1"/>
  <c r="X29" i="1"/>
  <c r="X65" i="1"/>
  <c r="X98" i="1"/>
  <c r="X31" i="1"/>
  <c r="X67" i="1"/>
  <c r="X100" i="1"/>
  <c r="X78" i="1"/>
  <c r="X43" i="1"/>
  <c r="X10" i="1"/>
  <c r="X44" i="1"/>
  <c r="X79" i="1"/>
  <c r="X113" i="1"/>
  <c r="X11" i="1"/>
  <c r="X45" i="1"/>
  <c r="X80" i="1"/>
  <c r="X114" i="1"/>
  <c r="X6" i="1"/>
  <c r="X9" i="1"/>
  <c r="X14" i="1"/>
  <c r="X51" i="1"/>
  <c r="X85" i="1"/>
  <c r="X41" i="1"/>
  <c r="X24" i="1"/>
  <c r="X57" i="1"/>
  <c r="X95" i="1"/>
  <c r="X110" i="1"/>
  <c r="X25" i="1"/>
  <c r="X58" i="1"/>
  <c r="X96" i="1"/>
  <c r="X28" i="1"/>
  <c r="X61" i="1"/>
  <c r="X97" i="1"/>
  <c r="Q2" i="1"/>
  <c r="Q33" i="1"/>
  <c r="Q73" i="1"/>
  <c r="Q102" i="1"/>
  <c r="Q142" i="1"/>
  <c r="Q173" i="1"/>
  <c r="Q210" i="1"/>
  <c r="Q242" i="1"/>
  <c r="Q279" i="1"/>
  <c r="Q310" i="1"/>
  <c r="Q350" i="1"/>
  <c r="Q379" i="1"/>
  <c r="Q419" i="1"/>
  <c r="Q450" i="1"/>
  <c r="Q488" i="1"/>
  <c r="Q519" i="1"/>
  <c r="Q557" i="1"/>
  <c r="Q588" i="1"/>
  <c r="Q628" i="1"/>
  <c r="Q657" i="1"/>
  <c r="Q700" i="1"/>
  <c r="Q735" i="1"/>
  <c r="Q790" i="1"/>
  <c r="Q839" i="1"/>
  <c r="Q888" i="1"/>
  <c r="Q946" i="1"/>
  <c r="Q995" i="1"/>
  <c r="Q1044" i="1"/>
  <c r="Q1099" i="1"/>
  <c r="Q1148" i="1"/>
  <c r="Q1196" i="1"/>
  <c r="Q1255" i="1"/>
  <c r="Q1304" i="1"/>
  <c r="Q1352" i="1"/>
  <c r="Q1407" i="1"/>
  <c r="Q1460" i="1"/>
  <c r="Q1515" i="1"/>
  <c r="Q1580" i="1"/>
  <c r="Q1636" i="1"/>
  <c r="Q1690" i="1"/>
  <c r="Q1754" i="1"/>
  <c r="Q1809" i="1"/>
  <c r="Q1862" i="1"/>
  <c r="Q1927" i="1"/>
  <c r="Q1983" i="1"/>
  <c r="Q2037" i="1"/>
  <c r="Q2100" i="1"/>
  <c r="Q2156" i="1"/>
  <c r="Q2210" i="1"/>
  <c r="Q2287" i="1"/>
  <c r="Q2358" i="1"/>
  <c r="Q2428" i="1"/>
  <c r="Q2537" i="1"/>
  <c r="Q2648" i="1"/>
  <c r="Q2758" i="1"/>
  <c r="Q2884" i="1"/>
  <c r="Q2995" i="1"/>
  <c r="Q3111" i="1"/>
  <c r="Q3253" i="1"/>
  <c r="Q3376" i="1"/>
  <c r="Q3499" i="1"/>
  <c r="Q3643" i="1"/>
  <c r="Q3830" i="1"/>
  <c r="Q4070" i="1"/>
  <c r="Q4348" i="1"/>
  <c r="Q4592" i="1"/>
  <c r="Q4892" i="1"/>
  <c r="Q5245" i="1"/>
  <c r="Q5557" i="1"/>
  <c r="Q6120" i="1"/>
  <c r="B1" i="1"/>
  <c r="Q5" i="1"/>
  <c r="Q43" i="1"/>
  <c r="Q74" i="1"/>
  <c r="Q112" i="1"/>
  <c r="Q143" i="1"/>
  <c r="Q183" i="1"/>
  <c r="Q212" i="1"/>
  <c r="Q252" i="1"/>
  <c r="Q283" i="1"/>
  <c r="Q320" i="1"/>
  <c r="Q352" i="1"/>
  <c r="Q389" i="1"/>
  <c r="Q420" i="1"/>
  <c r="Q460" i="1"/>
  <c r="Q489" i="1"/>
  <c r="Q529" i="1"/>
  <c r="Q560" i="1"/>
  <c r="Q598" i="1"/>
  <c r="Q629" i="1"/>
  <c r="Q667" i="1"/>
  <c r="Q702" i="1"/>
  <c r="Q746" i="1"/>
  <c r="Q795" i="1"/>
  <c r="Q840" i="1"/>
  <c r="Q899" i="1"/>
  <c r="Q948" i="1"/>
  <c r="Q996" i="1"/>
  <c r="Q1055" i="1"/>
  <c r="Q1104" i="1"/>
  <c r="Q1149" i="1"/>
  <c r="Q1207" i="1"/>
  <c r="Q1257" i="1"/>
  <c r="Q1305" i="1"/>
  <c r="Q1363" i="1"/>
  <c r="Q1413" i="1"/>
  <c r="Q1462" i="1"/>
  <c r="Q1527" i="1"/>
  <c r="Q1583" i="1"/>
  <c r="Q1637" i="1"/>
  <c r="Q1703" i="1"/>
  <c r="Q1758" i="1"/>
  <c r="Q1810" i="1"/>
  <c r="Q1876" i="1"/>
  <c r="Q1932" i="1"/>
  <c r="Q1984" i="1"/>
  <c r="Q2049" i="1"/>
  <c r="Q2105" i="1"/>
  <c r="Q2157" i="1"/>
  <c r="Q2223" i="1"/>
  <c r="Q2289" i="1"/>
  <c r="Q2359" i="1"/>
  <c r="Q2454" i="1"/>
  <c r="Q2539" i="1"/>
  <c r="Q2649" i="1"/>
  <c r="Q2777" i="1"/>
  <c r="Q2888" i="1"/>
  <c r="Q2998" i="1"/>
  <c r="Q3132" i="1"/>
  <c r="Q3255" i="1"/>
  <c r="Q3377" i="1"/>
  <c r="Q3516" i="1"/>
  <c r="Q3647" i="1"/>
  <c r="Q3837" i="1"/>
  <c r="Q4114" i="1"/>
  <c r="Q4356" i="1"/>
  <c r="Q4600" i="1"/>
  <c r="Q4946" i="1"/>
  <c r="Q5255" i="1"/>
  <c r="Q5569" i="1"/>
  <c r="Q6208" i="1"/>
  <c r="Q6" i="1"/>
  <c r="Q44" i="1"/>
  <c r="Q75" i="1"/>
  <c r="Q113" i="1"/>
  <c r="Q144" i="1"/>
  <c r="Q184" i="1"/>
  <c r="Q213" i="1"/>
  <c r="Q253" i="1"/>
  <c r="Q284" i="1"/>
  <c r="Q322" i="1"/>
  <c r="Q353" i="1"/>
  <c r="Q390" i="1"/>
  <c r="Q422" i="1"/>
  <c r="Q462" i="1"/>
  <c r="Q490" i="1"/>
  <c r="Q530" i="1"/>
  <c r="Q562" i="1"/>
  <c r="Q599" i="1"/>
  <c r="Q630" i="1"/>
  <c r="Q668" i="1"/>
  <c r="Q703" i="1"/>
  <c r="Q748" i="1"/>
  <c r="Q796" i="1"/>
  <c r="Q852" i="1"/>
  <c r="Q902" i="1"/>
  <c r="Q949" i="1"/>
  <c r="Q1007" i="1"/>
  <c r="Q1057" i="1"/>
  <c r="Q1105" i="1"/>
  <c r="Q1160" i="1"/>
  <c r="Q1210" i="1"/>
  <c r="Q1258" i="1"/>
  <c r="Q1316" i="1"/>
  <c r="Q1366" i="1"/>
  <c r="Q1414" i="1"/>
  <c r="Q1476" i="1"/>
  <c r="Q1532" i="1"/>
  <c r="Q1584" i="1"/>
  <c r="Q1649" i="1"/>
  <c r="Q1705" i="1"/>
  <c r="Q1759" i="1"/>
  <c r="Q1823" i="1"/>
  <c r="Q1878" i="1"/>
  <c r="Q1933" i="1"/>
  <c r="Q1998" i="1"/>
  <c r="Q2054" i="1"/>
  <c r="Q2106" i="1"/>
  <c r="Q2169" i="1"/>
  <c r="Q2225" i="1"/>
  <c r="Q2290" i="1"/>
  <c r="Q2376" i="1"/>
  <c r="Q2456" i="1"/>
  <c r="Q2549" i="1"/>
  <c r="Q2677" i="1"/>
  <c r="Q2788" i="1"/>
  <c r="Q2898" i="1"/>
  <c r="Q3024" i="1"/>
  <c r="Q3144" i="1"/>
  <c r="Q3266" i="1"/>
  <c r="Q3405" i="1"/>
  <c r="Q3530" i="1"/>
  <c r="Q3662" i="1"/>
  <c r="Q3889" i="1"/>
  <c r="Q4134" i="1"/>
  <c r="Q4376" i="1"/>
  <c r="Q4666" i="1"/>
  <c r="Q4975" i="1"/>
  <c r="Q5278" i="1"/>
  <c r="Q5686" i="1"/>
  <c r="Q6265" i="1"/>
  <c r="Q16" i="1"/>
  <c r="Q45" i="1"/>
  <c r="Q85" i="1"/>
  <c r="Q116" i="1"/>
  <c r="Q154" i="1"/>
  <c r="Q185" i="1"/>
  <c r="Q223" i="1"/>
  <c r="Q254" i="1"/>
  <c r="Q294" i="1"/>
  <c r="Q323" i="1"/>
  <c r="Q363" i="1"/>
  <c r="Q394" i="1"/>
  <c r="Q432" i="1"/>
  <c r="Q463" i="1"/>
  <c r="Q500" i="1"/>
  <c r="Q532" i="1"/>
  <c r="Q572" i="1"/>
  <c r="Q600" i="1"/>
  <c r="Q640" i="1"/>
  <c r="Q672" i="1"/>
  <c r="Q714" i="1"/>
  <c r="Q749" i="1"/>
  <c r="Q807" i="1"/>
  <c r="Q857" i="1"/>
  <c r="Q903" i="1"/>
  <c r="Q960" i="1"/>
  <c r="Q1010" i="1"/>
  <c r="Q1058" i="1"/>
  <c r="Q1116" i="1"/>
  <c r="Q1166" i="1"/>
  <c r="Q1212" i="1"/>
  <c r="Q1269" i="1"/>
  <c r="Q1318" i="1"/>
  <c r="Q1367" i="1"/>
  <c r="Q1425" i="1"/>
  <c r="Q1480" i="1"/>
  <c r="Q1533" i="1"/>
  <c r="Q1598" i="1"/>
  <c r="Q1654" i="1"/>
  <c r="Q1706" i="1"/>
  <c r="Q1772" i="1"/>
  <c r="Q1827" i="1"/>
  <c r="Q1879" i="1"/>
  <c r="Q1945" i="1"/>
  <c r="Q2000" i="1"/>
  <c r="Q2055" i="1"/>
  <c r="Q2120" i="1"/>
  <c r="Q2176" i="1"/>
  <c r="Q2226" i="1"/>
  <c r="Q2305" i="1"/>
  <c r="Q2383" i="1"/>
  <c r="Q2457" i="1"/>
  <c r="Q2568" i="1"/>
  <c r="Q2679" i="1"/>
  <c r="Q2789" i="1"/>
  <c r="Q2915" i="1"/>
  <c r="Q3026" i="1"/>
  <c r="Q3145" i="1"/>
  <c r="Q3285" i="1"/>
  <c r="Q3409" i="1"/>
  <c r="Q3531" i="1"/>
  <c r="Q3685" i="1"/>
  <c r="Q3899" i="1"/>
  <c r="Q4143" i="1"/>
  <c r="Q4418" i="1"/>
  <c r="Q4678" i="1"/>
  <c r="Q4985" i="1"/>
  <c r="Q5333" i="1"/>
  <c r="Q5709" i="1"/>
  <c r="Q6268" i="1"/>
  <c r="Q17" i="1"/>
  <c r="Q46" i="1"/>
  <c r="Q86" i="1"/>
  <c r="Q117" i="1"/>
  <c r="Q155" i="1"/>
  <c r="Q186" i="1"/>
  <c r="Q224" i="1"/>
  <c r="Q255" i="1"/>
  <c r="Q295" i="1"/>
  <c r="Q324" i="1"/>
  <c r="Q364" i="1"/>
  <c r="Q395" i="1"/>
  <c r="Q433" i="1"/>
  <c r="Q464" i="1"/>
  <c r="Q502" i="1"/>
  <c r="Q533" i="1"/>
  <c r="Q573" i="1"/>
  <c r="Q602" i="1"/>
  <c r="Q642" i="1"/>
  <c r="Q673" i="1"/>
  <c r="Q715" i="1"/>
  <c r="Q760" i="1"/>
  <c r="Q810" i="1"/>
  <c r="Q858" i="1"/>
  <c r="Q914" i="1"/>
  <c r="Q963" i="1"/>
  <c r="Q1012" i="1"/>
  <c r="Q1069" i="1"/>
  <c r="Q1118" i="1"/>
  <c r="Q1167" i="1"/>
  <c r="Q1223" i="1"/>
  <c r="Q1272" i="1"/>
  <c r="Q1320" i="1"/>
  <c r="Q1378" i="1"/>
  <c r="Q1427" i="1"/>
  <c r="Q1482" i="1"/>
  <c r="Q1545" i="1"/>
  <c r="Q1600" i="1"/>
  <c r="Q1655" i="1"/>
  <c r="Q1720" i="1"/>
  <c r="Q1776" i="1"/>
  <c r="Q1828" i="1"/>
  <c r="Q1892" i="1"/>
  <c r="Q1947" i="1"/>
  <c r="Q2002" i="1"/>
  <c r="Q2067" i="1"/>
  <c r="Q2123" i="1"/>
  <c r="Q2177" i="1"/>
  <c r="Q2238" i="1"/>
  <c r="Q2314" i="1"/>
  <c r="Q2384" i="1"/>
  <c r="Q2480" i="1"/>
  <c r="Q2579" i="1"/>
  <c r="Q2689" i="1"/>
  <c r="Q2815" i="1"/>
  <c r="Q2926" i="1"/>
  <c r="Q3036" i="1"/>
  <c r="Q3174" i="1"/>
  <c r="Q3297" i="1"/>
  <c r="Q3420" i="1"/>
  <c r="Q3561" i="1"/>
  <c r="Q3703" i="1"/>
  <c r="Q3918" i="1"/>
  <c r="Q4196" i="1"/>
  <c r="Q4439" i="1"/>
  <c r="Q4699" i="1"/>
  <c r="Q5053" i="1"/>
  <c r="Q5362" i="1"/>
  <c r="Q5750" i="1"/>
  <c r="Q18" i="1"/>
  <c r="Q56" i="1"/>
  <c r="Q87" i="1"/>
  <c r="Q127" i="1"/>
  <c r="Q156" i="1"/>
  <c r="Q196" i="1"/>
  <c r="Q227" i="1"/>
  <c r="Q265" i="1"/>
  <c r="Q296" i="1"/>
  <c r="Q334" i="1"/>
  <c r="Q365" i="1"/>
  <c r="Q405" i="1"/>
  <c r="Q434" i="1"/>
  <c r="Q474" i="1"/>
  <c r="Q505" i="1"/>
  <c r="Q543" i="1"/>
  <c r="Q574" i="1"/>
  <c r="Q612" i="1"/>
  <c r="Q643" i="1"/>
  <c r="Q684" i="1"/>
  <c r="Q716" i="1"/>
  <c r="Q763" i="1"/>
  <c r="Q812" i="1"/>
  <c r="Q869" i="1"/>
  <c r="Q918" i="1"/>
  <c r="Q965" i="1"/>
  <c r="Q1023" i="1"/>
  <c r="Q1072" i="1"/>
  <c r="Q1120" i="1"/>
  <c r="Q1178" i="1"/>
  <c r="Q1227" i="1"/>
  <c r="Q1273" i="1"/>
  <c r="Q1332" i="1"/>
  <c r="Q1380" i="1"/>
  <c r="Q1428" i="1"/>
  <c r="Q1494" i="1"/>
  <c r="Q1549" i="1"/>
  <c r="Q1602" i="1"/>
  <c r="Q1667" i="1"/>
  <c r="Q1723" i="1"/>
  <c r="Q1777" i="1"/>
  <c r="Q1843" i="1"/>
  <c r="Q1898" i="1"/>
  <c r="Q1948" i="1"/>
  <c r="Q2014" i="1"/>
  <c r="Q2069" i="1"/>
  <c r="Q2124" i="1"/>
  <c r="Q2189" i="1"/>
  <c r="Q2245" i="1"/>
  <c r="Q2315" i="1"/>
  <c r="Q2400" i="1"/>
  <c r="Q2483" i="1"/>
  <c r="Q2580" i="1"/>
  <c r="Q2706" i="1"/>
  <c r="Q2817" i="1"/>
  <c r="Q2927" i="1"/>
  <c r="Q3055" i="1"/>
  <c r="Q3179" i="1"/>
  <c r="Q3301" i="1"/>
  <c r="Q3441" i="1"/>
  <c r="Q3564" i="1"/>
  <c r="Q3704" i="1"/>
  <c r="Q3962" i="1"/>
  <c r="Q4204" i="1"/>
  <c r="Q4447" i="1"/>
  <c r="Q4754" i="1"/>
  <c r="Q5065" i="1"/>
  <c r="Q5373" i="1"/>
  <c r="Q5857" i="1"/>
  <c r="Q19" i="1"/>
  <c r="Q57" i="1"/>
  <c r="Q88" i="1"/>
  <c r="Q128" i="1"/>
  <c r="Q157" i="1"/>
  <c r="Q197" i="1"/>
  <c r="Q228" i="1"/>
  <c r="Q266" i="1"/>
  <c r="Q297" i="1"/>
  <c r="Q335" i="1"/>
  <c r="Q366" i="1"/>
  <c r="Q406" i="1"/>
  <c r="Q435" i="1"/>
  <c r="Q475" i="1"/>
  <c r="Q506" i="1"/>
  <c r="Q544" i="1"/>
  <c r="Q575" i="1"/>
  <c r="Q613" i="1"/>
  <c r="Q644" i="1"/>
  <c r="Q685" i="1"/>
  <c r="Q717" i="1"/>
  <c r="Q765" i="1"/>
  <c r="Q823" i="1"/>
  <c r="Q872" i="1"/>
  <c r="Q920" i="1"/>
  <c r="Q976" i="1"/>
  <c r="Q1025" i="1"/>
  <c r="Q1073" i="1"/>
  <c r="Q1132" i="1"/>
  <c r="Q1180" i="1"/>
  <c r="Q1228" i="1"/>
  <c r="Q1284" i="1"/>
  <c r="Q1334" i="1"/>
  <c r="Q1382" i="1"/>
  <c r="Q1443" i="1"/>
  <c r="Q1498" i="1"/>
  <c r="Q1550" i="1"/>
  <c r="Q1614" i="1"/>
  <c r="Q1669" i="1"/>
  <c r="Q1724" i="1"/>
  <c r="Q1789" i="1"/>
  <c r="Q1845" i="1"/>
  <c r="Q1899" i="1"/>
  <c r="Q1960" i="1"/>
  <c r="Q2016" i="1"/>
  <c r="Q2070" i="1"/>
  <c r="Q2136" i="1"/>
  <c r="Q2192" i="1"/>
  <c r="Q2246" i="1"/>
  <c r="Q2332" i="1"/>
  <c r="Q2403" i="1"/>
  <c r="Q2484" i="1"/>
  <c r="Q2606" i="1"/>
  <c r="Q2717" i="1"/>
  <c r="Q2827" i="1"/>
  <c r="Q2955" i="1"/>
  <c r="Q3067" i="1"/>
  <c r="Q3190" i="1"/>
  <c r="Q3330" i="1"/>
  <c r="Q3453" i="1"/>
  <c r="Q3575" i="1"/>
  <c r="Q3746" i="1"/>
  <c r="Q3982" i="1"/>
  <c r="Q4223" i="1"/>
  <c r="Q4500" i="1"/>
  <c r="Q4780" i="1"/>
  <c r="Q5086" i="1"/>
  <c r="Q5435" i="1"/>
  <c r="Q5913" i="1"/>
  <c r="Q29" i="1"/>
  <c r="Q60" i="1"/>
  <c r="Q98" i="1"/>
  <c r="Q129" i="1"/>
  <c r="Q167" i="1"/>
  <c r="Q198" i="1"/>
  <c r="Q238" i="1"/>
  <c r="Q267" i="1"/>
  <c r="Q307" i="1"/>
  <c r="Q338" i="1"/>
  <c r="Q376" i="1"/>
  <c r="Q407" i="1"/>
  <c r="Q445" i="1"/>
  <c r="Q476" i="1"/>
  <c r="Q516" i="1"/>
  <c r="Q545" i="1"/>
  <c r="Q585" i="1"/>
  <c r="Q616" i="1"/>
  <c r="Q654" i="1"/>
  <c r="Q687" i="1"/>
  <c r="Q728" i="1"/>
  <c r="Q776" i="1"/>
  <c r="Q825" i="1"/>
  <c r="Q873" i="1"/>
  <c r="Q932" i="1"/>
  <c r="Q980" i="1"/>
  <c r="Q1026" i="1"/>
  <c r="Q1084" i="1"/>
  <c r="Q1134" i="1"/>
  <c r="Q1182" i="1"/>
  <c r="Q1239" i="1"/>
  <c r="Q1289" i="1"/>
  <c r="Q1335" i="1"/>
  <c r="Q1393" i="1"/>
  <c r="Q1445" i="1"/>
  <c r="Q1499" i="1"/>
  <c r="Q1565" i="1"/>
  <c r="Q1620" i="1"/>
  <c r="Q1670" i="1"/>
  <c r="Q1736" i="1"/>
  <c r="Q1792" i="1"/>
  <c r="Q1846" i="1"/>
  <c r="Q1912" i="1"/>
  <c r="Q1967" i="1"/>
  <c r="Q2017" i="1"/>
  <c r="Q2083" i="1"/>
  <c r="Q2138" i="1"/>
  <c r="Q2193" i="1"/>
  <c r="Q2260" i="1"/>
  <c r="Q2334" i="1"/>
  <c r="Q2404" i="1"/>
  <c r="Q2509" i="1"/>
  <c r="Q2610" i="1"/>
  <c r="Q2720" i="1"/>
  <c r="Q2846" i="1"/>
  <c r="Q2957" i="1"/>
  <c r="Q3069" i="1"/>
  <c r="Q3209" i="1"/>
  <c r="Q3332" i="1"/>
  <c r="Q3454" i="1"/>
  <c r="Q3593" i="1"/>
  <c r="Q3748" i="1"/>
  <c r="Q3990" i="1"/>
  <c r="Q4266" i="1"/>
  <c r="Q4510" i="1"/>
  <c r="Q4790" i="1"/>
  <c r="Q5140" i="1"/>
  <c r="Q5447" i="1"/>
  <c r="Q5914" i="1"/>
  <c r="Q30" i="1"/>
  <c r="Q62" i="1"/>
  <c r="Q99" i="1"/>
  <c r="Q130" i="1"/>
  <c r="Q168" i="1"/>
  <c r="Q199" i="1"/>
  <c r="Q239" i="1"/>
  <c r="Q268" i="1"/>
  <c r="Q308" i="1"/>
  <c r="Q339" i="1"/>
  <c r="Q377" i="1"/>
  <c r="Q408" i="1"/>
  <c r="Q446" i="1"/>
  <c r="Q477" i="1"/>
  <c r="Q517" i="1"/>
  <c r="Q546" i="1"/>
  <c r="Q586" i="1"/>
  <c r="Q617" i="1"/>
  <c r="Q655" i="1"/>
  <c r="Q688" i="1"/>
  <c r="Q729" i="1"/>
  <c r="Q778" i="1"/>
  <c r="Q826" i="1"/>
  <c r="Q884" i="1"/>
  <c r="Q934" i="1"/>
  <c r="Q982" i="1"/>
  <c r="Q1037" i="1"/>
  <c r="Q1087" i="1"/>
  <c r="Q1135" i="1"/>
  <c r="Q1193" i="1"/>
  <c r="Q1243" i="1"/>
  <c r="Q1290" i="1"/>
  <c r="Q1346" i="1"/>
  <c r="Q1395" i="1"/>
  <c r="Q1446" i="1"/>
  <c r="Q1512" i="1"/>
  <c r="Q1567" i="1"/>
  <c r="Q1622" i="1"/>
  <c r="Q1683" i="1"/>
  <c r="Q1738" i="1"/>
  <c r="Q1793" i="1"/>
  <c r="Q1858" i="1"/>
  <c r="Q1914" i="1"/>
  <c r="Q1968" i="1"/>
  <c r="Q2032" i="1"/>
  <c r="Q2087" i="1"/>
  <c r="Q2139" i="1"/>
  <c r="Q2205" i="1"/>
  <c r="Q2265" i="1"/>
  <c r="Q2335" i="1"/>
  <c r="Q2425" i="1"/>
  <c r="Q2512" i="1"/>
  <c r="Q2620" i="1"/>
  <c r="Q2746" i="1"/>
  <c r="Q2857" i="1"/>
  <c r="Q2967" i="1"/>
  <c r="Q3097" i="1"/>
  <c r="Q3221" i="1"/>
  <c r="Q3343" i="1"/>
  <c r="Q3482" i="1"/>
  <c r="Q3605" i="1"/>
  <c r="Q3765" i="1"/>
  <c r="Q4044" i="1"/>
  <c r="Q4287" i="1"/>
  <c r="Q4528" i="1"/>
  <c r="Q4858" i="1"/>
  <c r="Q5167" i="1"/>
  <c r="Q5473" i="1"/>
  <c r="Q6381" i="1"/>
  <c r="Q6371" i="1"/>
  <c r="Q6361" i="1"/>
  <c r="Q6351" i="1"/>
  <c r="Q6341" i="1"/>
  <c r="Q6331" i="1"/>
  <c r="Q6321" i="1"/>
  <c r="Q6311" i="1"/>
  <c r="Q6301" i="1"/>
  <c r="Q6291" i="1"/>
  <c r="Q6281" i="1"/>
  <c r="Q6271" i="1"/>
  <c r="Q6261" i="1"/>
  <c r="Q6251" i="1"/>
  <c r="Q6241" i="1"/>
  <c r="Q6231" i="1"/>
  <c r="Q6221" i="1"/>
  <c r="Q6211" i="1"/>
  <c r="Q6201" i="1"/>
  <c r="Q6191" i="1"/>
  <c r="Q6181" i="1"/>
  <c r="Q6171" i="1"/>
  <c r="Q6161" i="1"/>
  <c r="Q6151" i="1"/>
  <c r="Q6141" i="1"/>
  <c r="Q6131" i="1"/>
  <c r="Q6121" i="1"/>
  <c r="Q6111" i="1"/>
  <c r="Q6101" i="1"/>
  <c r="Q6091" i="1"/>
  <c r="Q6081" i="1"/>
  <c r="Q6071" i="1"/>
  <c r="Q6061" i="1"/>
  <c r="Q6051" i="1"/>
  <c r="Q6041" i="1"/>
  <c r="Q6031" i="1"/>
  <c r="Q6021" i="1"/>
  <c r="Q6011" i="1"/>
  <c r="Q6001" i="1"/>
  <c r="Q5991" i="1"/>
  <c r="Q5981" i="1"/>
  <c r="Q5971" i="1"/>
  <c r="Q5961" i="1"/>
  <c r="Q5951" i="1"/>
  <c r="Q5941" i="1"/>
  <c r="Q5931" i="1"/>
  <c r="Q5921" i="1"/>
  <c r="Q5911" i="1"/>
  <c r="Q5901" i="1"/>
  <c r="Q5891" i="1"/>
  <c r="Q5881" i="1"/>
  <c r="Q5871" i="1"/>
  <c r="Q5861" i="1"/>
  <c r="Q5851" i="1"/>
  <c r="Q5841" i="1"/>
  <c r="Q5831" i="1"/>
  <c r="Q5821" i="1"/>
  <c r="Q5811" i="1"/>
  <c r="Q5801" i="1"/>
  <c r="Q5791" i="1"/>
  <c r="Q5781" i="1"/>
  <c r="Q5771" i="1"/>
  <c r="Q5761" i="1"/>
  <c r="Q5751" i="1"/>
  <c r="Q5741" i="1"/>
  <c r="Q5731" i="1"/>
  <c r="Q5721" i="1"/>
  <c r="Q5711" i="1"/>
  <c r="Q5701" i="1"/>
  <c r="Q5691" i="1"/>
  <c r="Q5681" i="1"/>
  <c r="Q5671" i="1"/>
  <c r="Q5661" i="1"/>
  <c r="Q5651" i="1"/>
  <c r="Q5641" i="1"/>
  <c r="Q5631" i="1"/>
  <c r="Q5621" i="1"/>
  <c r="Q5611" i="1"/>
  <c r="Q5601" i="1"/>
  <c r="Q5591" i="1"/>
  <c r="Q5581" i="1"/>
  <c r="Q5571" i="1"/>
  <c r="Q5561" i="1"/>
  <c r="Q5551" i="1"/>
  <c r="Q5541" i="1"/>
  <c r="Q5531" i="1"/>
  <c r="Q5521" i="1"/>
  <c r="Q5511" i="1"/>
  <c r="Q5501" i="1"/>
  <c r="Q5491" i="1"/>
  <c r="Q5481" i="1"/>
  <c r="Q5471" i="1"/>
  <c r="Q5461" i="1"/>
  <c r="Q5451" i="1"/>
  <c r="Q5441" i="1"/>
  <c r="Q5431" i="1"/>
  <c r="Q5421" i="1"/>
  <c r="Q5411" i="1"/>
  <c r="Q5401" i="1"/>
  <c r="Q5391" i="1"/>
  <c r="Q5381" i="1"/>
  <c r="Q5371" i="1"/>
  <c r="Q5361" i="1"/>
  <c r="Q5351" i="1"/>
  <c r="Q5341" i="1"/>
  <c r="Q5331" i="1"/>
  <c r="Q5321" i="1"/>
  <c r="Q5311" i="1"/>
  <c r="Q5301" i="1"/>
  <c r="Q5291" i="1"/>
  <c r="Q5281" i="1"/>
  <c r="Q5271" i="1"/>
  <c r="Q5261" i="1"/>
  <c r="Q5251" i="1"/>
  <c r="Q5241" i="1"/>
  <c r="Q5231" i="1"/>
  <c r="Q5221" i="1"/>
  <c r="Q5211" i="1"/>
  <c r="Q5201" i="1"/>
  <c r="Q5191" i="1"/>
  <c r="Q5181" i="1"/>
  <c r="Q5171" i="1"/>
  <c r="Q5161" i="1"/>
  <c r="Q5151" i="1"/>
  <c r="Q5141" i="1"/>
  <c r="Q5131" i="1"/>
  <c r="Q5121" i="1"/>
  <c r="Q5111" i="1"/>
  <c r="Q5101" i="1"/>
  <c r="Q5091" i="1"/>
  <c r="Q5081" i="1"/>
  <c r="Q5071" i="1"/>
  <c r="Q5061" i="1"/>
  <c r="Q5051" i="1"/>
  <c r="Q5041" i="1"/>
  <c r="Q5031" i="1"/>
  <c r="Q5021" i="1"/>
  <c r="Q5011" i="1"/>
  <c r="Q5001" i="1"/>
  <c r="Q4991" i="1"/>
  <c r="Q4981" i="1"/>
  <c r="Q4971" i="1"/>
  <c r="Q4961" i="1"/>
  <c r="Q4951" i="1"/>
  <c r="Q4941" i="1"/>
  <c r="Q4931" i="1"/>
  <c r="Q4921" i="1"/>
  <c r="Q4911" i="1"/>
  <c r="Q4901" i="1"/>
  <c r="Q4891" i="1"/>
  <c r="Q4881" i="1"/>
  <c r="Q4871" i="1"/>
  <c r="Q4861" i="1"/>
  <c r="Q4851" i="1"/>
  <c r="Q4841" i="1"/>
  <c r="Q4831" i="1"/>
  <c r="Q4821" i="1"/>
  <c r="Q4811" i="1"/>
  <c r="Q4801" i="1"/>
  <c r="Q4791" i="1"/>
  <c r="Q4781" i="1"/>
  <c r="Q4771" i="1"/>
  <c r="Q4761" i="1"/>
  <c r="Q4751" i="1"/>
  <c r="Q4741" i="1"/>
  <c r="Q4731" i="1"/>
  <c r="Q4721" i="1"/>
  <c r="Q4711" i="1"/>
  <c r="Q4701" i="1"/>
  <c r="Q4691" i="1"/>
  <c r="Q4681" i="1"/>
  <c r="Q4671" i="1"/>
  <c r="Q4661" i="1"/>
  <c r="Q4651" i="1"/>
  <c r="Q4641" i="1"/>
  <c r="Q4631" i="1"/>
  <c r="Q4621" i="1"/>
  <c r="Q4611" i="1"/>
  <c r="Q4601" i="1"/>
  <c r="Q4591" i="1"/>
  <c r="Q4581" i="1"/>
  <c r="Q4571" i="1"/>
  <c r="Q4561" i="1"/>
  <c r="Q4551" i="1"/>
  <c r="Q4541" i="1"/>
  <c r="Q4531" i="1"/>
  <c r="Q4521" i="1"/>
  <c r="Q4511" i="1"/>
  <c r="Q4501" i="1"/>
  <c r="Q4491" i="1"/>
  <c r="Q4481" i="1"/>
  <c r="Q4471" i="1"/>
  <c r="Q4461" i="1"/>
  <c r="Q4451" i="1"/>
  <c r="Q4441" i="1"/>
  <c r="Q4431" i="1"/>
  <c r="Q4421" i="1"/>
  <c r="Q4411" i="1"/>
  <c r="Q4401" i="1"/>
  <c r="Q4391" i="1"/>
  <c r="Q4381" i="1"/>
  <c r="Q4371" i="1"/>
  <c r="Q4361" i="1"/>
  <c r="Q4351" i="1"/>
  <c r="Q4341" i="1"/>
  <c r="Q4331" i="1"/>
  <c r="Q4321" i="1"/>
  <c r="Q4311" i="1"/>
  <c r="Q4301" i="1"/>
  <c r="Q4291" i="1"/>
  <c r="Q4281" i="1"/>
  <c r="Q4271" i="1"/>
  <c r="Q4261" i="1"/>
  <c r="Q4251" i="1"/>
  <c r="Q4241" i="1"/>
  <c r="Q4231" i="1"/>
  <c r="Q4221" i="1"/>
  <c r="Q4211" i="1"/>
  <c r="Q4201" i="1"/>
  <c r="Q4191" i="1"/>
  <c r="Q4181" i="1"/>
  <c r="Q4171" i="1"/>
  <c r="Q4161" i="1"/>
  <c r="Q4151" i="1"/>
  <c r="Q4141" i="1"/>
  <c r="Q4131" i="1"/>
  <c r="Q4121" i="1"/>
  <c r="Q4111" i="1"/>
  <c r="Q4101" i="1"/>
  <c r="Q4091" i="1"/>
  <c r="Q4081" i="1"/>
  <c r="Q4071" i="1"/>
  <c r="Q4061" i="1"/>
  <c r="Q4051" i="1"/>
  <c r="Q4041" i="1"/>
  <c r="Q4031" i="1"/>
  <c r="Q4021" i="1"/>
  <c r="Q4011" i="1"/>
  <c r="Q4001" i="1"/>
  <c r="Q3991" i="1"/>
  <c r="Q3981" i="1"/>
  <c r="Q3971" i="1"/>
  <c r="Q3961" i="1"/>
  <c r="Q3951" i="1"/>
  <c r="Q3941" i="1"/>
  <c r="Q3931" i="1"/>
  <c r="Q3921" i="1"/>
  <c r="Q3911" i="1"/>
  <c r="Q3901" i="1"/>
  <c r="Q3891" i="1"/>
  <c r="Q3881" i="1"/>
  <c r="Q3871" i="1"/>
  <c r="Q3861" i="1"/>
  <c r="Q3851" i="1"/>
  <c r="Q3841" i="1"/>
  <c r="Q3831" i="1"/>
  <c r="Q3821" i="1"/>
  <c r="Q3811" i="1"/>
  <c r="Q3801" i="1"/>
  <c r="Q3791" i="1"/>
  <c r="Q3781" i="1"/>
  <c r="Q3771" i="1"/>
  <c r="Q3761" i="1"/>
  <c r="Q3751" i="1"/>
  <c r="Q3741" i="1"/>
  <c r="Q3731" i="1"/>
  <c r="Q3721" i="1"/>
  <c r="Q3711" i="1"/>
  <c r="Q3701" i="1"/>
  <c r="Q3691" i="1"/>
  <c r="Q3681" i="1"/>
  <c r="Q3671" i="1"/>
  <c r="Q3661" i="1"/>
  <c r="Q3651" i="1"/>
  <c r="Q3641" i="1"/>
  <c r="Q6383" i="1"/>
  <c r="Q6372" i="1"/>
  <c r="Q6360" i="1"/>
  <c r="Q6349" i="1"/>
  <c r="Q6338" i="1"/>
  <c r="Q6327" i="1"/>
  <c r="Q6316" i="1"/>
  <c r="Q6305" i="1"/>
  <c r="Q6294" i="1"/>
  <c r="Q6283" i="1"/>
  <c r="Q6272" i="1"/>
  <c r="Q6260" i="1"/>
  <c r="Q6249" i="1"/>
  <c r="Q6238" i="1"/>
  <c r="Q6227" i="1"/>
  <c r="Q6216" i="1"/>
  <c r="Q6205" i="1"/>
  <c r="Q6194" i="1"/>
  <c r="Q6183" i="1"/>
  <c r="Q6172" i="1"/>
  <c r="Q6160" i="1"/>
  <c r="Q6149" i="1"/>
  <c r="Q6138" i="1"/>
  <c r="Q6127" i="1"/>
  <c r="Q6116" i="1"/>
  <c r="Q6105" i="1"/>
  <c r="Q6094" i="1"/>
  <c r="Q6083" i="1"/>
  <c r="Q6072" i="1"/>
  <c r="Q6060" i="1"/>
  <c r="Q6049" i="1"/>
  <c r="Q6038" i="1"/>
  <c r="Q6027" i="1"/>
  <c r="Q6016" i="1"/>
  <c r="Q6005" i="1"/>
  <c r="Q5994" i="1"/>
  <c r="Q5983" i="1"/>
  <c r="Q5972" i="1"/>
  <c r="Q5960" i="1"/>
  <c r="Q5949" i="1"/>
  <c r="Q5938" i="1"/>
  <c r="Q5927" i="1"/>
  <c r="Q5916" i="1"/>
  <c r="Q5905" i="1"/>
  <c r="Q5894" i="1"/>
  <c r="Q5883" i="1"/>
  <c r="Q5872" i="1"/>
  <c r="Q5860" i="1"/>
  <c r="Q5849" i="1"/>
  <c r="Q5838" i="1"/>
  <c r="Q5827" i="1"/>
  <c r="Q5816" i="1"/>
  <c r="Q5805" i="1"/>
  <c r="Q5794" i="1"/>
  <c r="Q5783" i="1"/>
  <c r="Q5772" i="1"/>
  <c r="Q5760" i="1"/>
  <c r="Q5749" i="1"/>
  <c r="Q5738" i="1"/>
  <c r="Q5727" i="1"/>
  <c r="Q5716" i="1"/>
  <c r="Q5705" i="1"/>
  <c r="Q5694" i="1"/>
  <c r="Q5683" i="1"/>
  <c r="Q5672" i="1"/>
  <c r="Q5660" i="1"/>
  <c r="Q5649" i="1"/>
  <c r="Q5638" i="1"/>
  <c r="Q5627" i="1"/>
  <c r="Q5616" i="1"/>
  <c r="Q5605" i="1"/>
  <c r="Q5594" i="1"/>
  <c r="Q5583" i="1"/>
  <c r="Q5572" i="1"/>
  <c r="Q5560" i="1"/>
  <c r="Q5549" i="1"/>
  <c r="Q5538" i="1"/>
  <c r="Q5527" i="1"/>
  <c r="Q5516" i="1"/>
  <c r="Q5505" i="1"/>
  <c r="Q5494" i="1"/>
  <c r="Q5483" i="1"/>
  <c r="Q5472" i="1"/>
  <c r="Q5460" i="1"/>
  <c r="Q5449" i="1"/>
  <c r="Q5438" i="1"/>
  <c r="Q5427" i="1"/>
  <c r="Q5416" i="1"/>
  <c r="Q5405" i="1"/>
  <c r="Q5394" i="1"/>
  <c r="Q5383" i="1"/>
  <c r="Q5372" i="1"/>
  <c r="Q5360" i="1"/>
  <c r="Q5349" i="1"/>
  <c r="Q5338" i="1"/>
  <c r="Q5327" i="1"/>
  <c r="Q5316" i="1"/>
  <c r="Q5305" i="1"/>
  <c r="Q5294" i="1"/>
  <c r="Q5283" i="1"/>
  <c r="Q5272" i="1"/>
  <c r="Q5260" i="1"/>
  <c r="Q5249" i="1"/>
  <c r="Q5238" i="1"/>
  <c r="Q5227" i="1"/>
  <c r="Q5216" i="1"/>
  <c r="Q5205" i="1"/>
  <c r="Q5194" i="1"/>
  <c r="Q5183" i="1"/>
  <c r="Q5172" i="1"/>
  <c r="Q5160" i="1"/>
  <c r="Q5149" i="1"/>
  <c r="Q5138" i="1"/>
  <c r="Q5127" i="1"/>
  <c r="Q5116" i="1"/>
  <c r="Q5105" i="1"/>
  <c r="Q5094" i="1"/>
  <c r="Q5083" i="1"/>
  <c r="Q5072" i="1"/>
  <c r="Q5060" i="1"/>
  <c r="Q5049" i="1"/>
  <c r="Q5038" i="1"/>
  <c r="Q5027" i="1"/>
  <c r="Q5016" i="1"/>
  <c r="Q5005" i="1"/>
  <c r="Q4994" i="1"/>
  <c r="Q4983" i="1"/>
  <c r="Q4972" i="1"/>
  <c r="Q4960" i="1"/>
  <c r="Q4949" i="1"/>
  <c r="Q4938" i="1"/>
  <c r="Q4927" i="1"/>
  <c r="Q4916" i="1"/>
  <c r="Q4905" i="1"/>
  <c r="Q4894" i="1"/>
  <c r="Q4883" i="1"/>
  <c r="Q4872" i="1"/>
  <c r="Q4860" i="1"/>
  <c r="Q4849" i="1"/>
  <c r="Q4838" i="1"/>
  <c r="Q4827" i="1"/>
  <c r="Q4816" i="1"/>
  <c r="Q4805" i="1"/>
  <c r="Q4794" i="1"/>
  <c r="Q4783" i="1"/>
  <c r="Q4772" i="1"/>
  <c r="Q4760" i="1"/>
  <c r="Q4749" i="1"/>
  <c r="Q4738" i="1"/>
  <c r="Q4727" i="1"/>
  <c r="Q4716" i="1"/>
  <c r="Q4705" i="1"/>
  <c r="Q4694" i="1"/>
  <c r="Q4683" i="1"/>
  <c r="Q4672" i="1"/>
  <c r="Q4660" i="1"/>
  <c r="Q4649" i="1"/>
  <c r="Q4638" i="1"/>
  <c r="Q4627" i="1"/>
  <c r="Q4616" i="1"/>
  <c r="Q4605" i="1"/>
  <c r="Q4594" i="1"/>
  <c r="Q4583" i="1"/>
  <c r="Q4572" i="1"/>
  <c r="Q4560" i="1"/>
  <c r="Q4549" i="1"/>
  <c r="Q4538" i="1"/>
  <c r="Q4527" i="1"/>
  <c r="Q4516" i="1"/>
  <c r="Q4505" i="1"/>
  <c r="Q4494" i="1"/>
  <c r="Q4483" i="1"/>
  <c r="Q4472" i="1"/>
  <c r="Q4460" i="1"/>
  <c r="Q4449" i="1"/>
  <c r="Q4438" i="1"/>
  <c r="Q4427" i="1"/>
  <c r="Q4416" i="1"/>
  <c r="Q4405" i="1"/>
  <c r="Q4394" i="1"/>
  <c r="Q4383" i="1"/>
  <c r="Q4372" i="1"/>
  <c r="Q4360" i="1"/>
  <c r="Q4349" i="1"/>
  <c r="Q4338" i="1"/>
  <c r="Q4327" i="1"/>
  <c r="Q4316" i="1"/>
  <c r="Q4305" i="1"/>
  <c r="Q4294" i="1"/>
  <c r="Q4283" i="1"/>
  <c r="Q4272" i="1"/>
  <c r="Q4260" i="1"/>
  <c r="Q4249" i="1"/>
  <c r="Q4238" i="1"/>
  <c r="Q4227" i="1"/>
  <c r="Q4216" i="1"/>
  <c r="Q4205" i="1"/>
  <c r="Q4194" i="1"/>
  <c r="Q4183" i="1"/>
  <c r="Q4172" i="1"/>
  <c r="Q4160" i="1"/>
  <c r="Q4149" i="1"/>
  <c r="Q4138" i="1"/>
  <c r="Q4127" i="1"/>
  <c r="Q4116" i="1"/>
  <c r="Q4105" i="1"/>
  <c r="Q4094" i="1"/>
  <c r="Q4083" i="1"/>
  <c r="Q4072" i="1"/>
  <c r="Q4060" i="1"/>
  <c r="Q4049" i="1"/>
  <c r="Q4038" i="1"/>
  <c r="Q4027" i="1"/>
  <c r="Q4016" i="1"/>
  <c r="Q4005" i="1"/>
  <c r="Q3994" i="1"/>
  <c r="Q3983" i="1"/>
  <c r="Q3972" i="1"/>
  <c r="Q3960" i="1"/>
  <c r="Q3949" i="1"/>
  <c r="Q3938" i="1"/>
  <c r="Q3927" i="1"/>
  <c r="Q3916" i="1"/>
  <c r="Q3905" i="1"/>
  <c r="Q3894" i="1"/>
  <c r="Q3883" i="1"/>
  <c r="Q3872" i="1"/>
  <c r="Q3860" i="1"/>
  <c r="Q3849" i="1"/>
  <c r="Q3838" i="1"/>
  <c r="Q3827" i="1"/>
  <c r="Q3816" i="1"/>
  <c r="Q3805" i="1"/>
  <c r="Q3794" i="1"/>
  <c r="Q3783" i="1"/>
  <c r="Q3772" i="1"/>
  <c r="Q3760" i="1"/>
  <c r="Q3749" i="1"/>
  <c r="Q3738" i="1"/>
  <c r="Q3727" i="1"/>
  <c r="Q3716" i="1"/>
  <c r="Q3705" i="1"/>
  <c r="Q3694" i="1"/>
  <c r="Q3683" i="1"/>
  <c r="Q3672" i="1"/>
  <c r="Q3660" i="1"/>
  <c r="Q3649" i="1"/>
  <c r="Q3638" i="1"/>
  <c r="Q3628" i="1"/>
  <c r="Q3618" i="1"/>
  <c r="Q3608" i="1"/>
  <c r="Q3598" i="1"/>
  <c r="Q3588" i="1"/>
  <c r="Q3578" i="1"/>
  <c r="Q3568" i="1"/>
  <c r="Q3558" i="1"/>
  <c r="Q3548" i="1"/>
  <c r="Q3538" i="1"/>
  <c r="Q3528" i="1"/>
  <c r="Q3518" i="1"/>
  <c r="Q3508" i="1"/>
  <c r="Q3498" i="1"/>
  <c r="Q3488" i="1"/>
  <c r="Q3478" i="1"/>
  <c r="Q3468" i="1"/>
  <c r="Q3458" i="1"/>
  <c r="Q3448" i="1"/>
  <c r="Q3438" i="1"/>
  <c r="Q3428" i="1"/>
  <c r="Q3418" i="1"/>
  <c r="Q3408" i="1"/>
  <c r="Q3398" i="1"/>
  <c r="Q3388" i="1"/>
  <c r="Q3378" i="1"/>
  <c r="Q3368" i="1"/>
  <c r="Q3358" i="1"/>
  <c r="Q3348" i="1"/>
  <c r="Q3338" i="1"/>
  <c r="Q3328" i="1"/>
  <c r="Q3318" i="1"/>
  <c r="Q3308" i="1"/>
  <c r="Q3298" i="1"/>
  <c r="Q3288" i="1"/>
  <c r="Q3278" i="1"/>
  <c r="Q3268" i="1"/>
  <c r="Q3258" i="1"/>
  <c r="Q3248" i="1"/>
  <c r="Q3238" i="1"/>
  <c r="Q3228" i="1"/>
  <c r="Q3218" i="1"/>
  <c r="Q3208" i="1"/>
  <c r="Q3198" i="1"/>
  <c r="Q3188" i="1"/>
  <c r="Q3178" i="1"/>
  <c r="Q3168" i="1"/>
  <c r="Q3158" i="1"/>
  <c r="Q3148" i="1"/>
  <c r="Q3138" i="1"/>
  <c r="Q3128" i="1"/>
  <c r="Q3118" i="1"/>
  <c r="Q3108" i="1"/>
  <c r="Q3098" i="1"/>
  <c r="Q3088" i="1"/>
  <c r="Q3078" i="1"/>
  <c r="Q3068" i="1"/>
  <c r="Q3058" i="1"/>
  <c r="Q6382" i="1"/>
  <c r="Q6370" i="1"/>
  <c r="Q6359" i="1"/>
  <c r="Q6348" i="1"/>
  <c r="Q6337" i="1"/>
  <c r="Q6326" i="1"/>
  <c r="Q6315" i="1"/>
  <c r="Q6304" i="1"/>
  <c r="Q6293" i="1"/>
  <c r="Q6282" i="1"/>
  <c r="Q6270" i="1"/>
  <c r="Q6259" i="1"/>
  <c r="Q6248" i="1"/>
  <c r="Q6237" i="1"/>
  <c r="Q6226" i="1"/>
  <c r="Q6215" i="1"/>
  <c r="Q6204" i="1"/>
  <c r="Q6193" i="1"/>
  <c r="Q6182" i="1"/>
  <c r="Q6170" i="1"/>
  <c r="Q6159" i="1"/>
  <c r="Q6148" i="1"/>
  <c r="Q6137" i="1"/>
  <c r="Q6126" i="1"/>
  <c r="Q6115" i="1"/>
  <c r="Q6104" i="1"/>
  <c r="Q6093" i="1"/>
  <c r="Q6082" i="1"/>
  <c r="Q6070" i="1"/>
  <c r="Q6059" i="1"/>
  <c r="Q6048" i="1"/>
  <c r="Q6037" i="1"/>
  <c r="Q6026" i="1"/>
  <c r="Q6015" i="1"/>
  <c r="Q6004" i="1"/>
  <c r="Q5993" i="1"/>
  <c r="Q5982" i="1"/>
  <c r="Q5970" i="1"/>
  <c r="Q5959" i="1"/>
  <c r="Q5948" i="1"/>
  <c r="Q5937" i="1"/>
  <c r="Q5926" i="1"/>
  <c r="Q5915" i="1"/>
  <c r="Q5904" i="1"/>
  <c r="Q5893" i="1"/>
  <c r="Q5882" i="1"/>
  <c r="Q5870" i="1"/>
  <c r="Q5859" i="1"/>
  <c r="Q5848" i="1"/>
  <c r="Q5837" i="1"/>
  <c r="Q5826" i="1"/>
  <c r="Q5815" i="1"/>
  <c r="Q5804" i="1"/>
  <c r="Q5793" i="1"/>
  <c r="Q5782" i="1"/>
  <c r="Q5770" i="1"/>
  <c r="Q5759" i="1"/>
  <c r="Q5748" i="1"/>
  <c r="Q5737" i="1"/>
  <c r="Q5726" i="1"/>
  <c r="Q5715" i="1"/>
  <c r="Q5704" i="1"/>
  <c r="Q5693" i="1"/>
  <c r="Q5682" i="1"/>
  <c r="Q5670" i="1"/>
  <c r="Q5659" i="1"/>
  <c r="Q5648" i="1"/>
  <c r="Q5637" i="1"/>
  <c r="Q5626" i="1"/>
  <c r="Q5615" i="1"/>
  <c r="Q5604" i="1"/>
  <c r="Q5593" i="1"/>
  <c r="Q5582" i="1"/>
  <c r="Q5570" i="1"/>
  <c r="Q5559" i="1"/>
  <c r="Q5548" i="1"/>
  <c r="Q5537" i="1"/>
  <c r="Q5526" i="1"/>
  <c r="Q5515" i="1"/>
  <c r="Q5504" i="1"/>
  <c r="Q5493" i="1"/>
  <c r="Q5482" i="1"/>
  <c r="Q5470" i="1"/>
  <c r="Q5459" i="1"/>
  <c r="Q5448" i="1"/>
  <c r="Q5437" i="1"/>
  <c r="Q5426" i="1"/>
  <c r="Q5415" i="1"/>
  <c r="Q5404" i="1"/>
  <c r="Q5393" i="1"/>
  <c r="Q5382" i="1"/>
  <c r="Q5370" i="1"/>
  <c r="Q5359" i="1"/>
  <c r="Q5348" i="1"/>
  <c r="Q5337" i="1"/>
  <c r="Q5326" i="1"/>
  <c r="Q5315" i="1"/>
  <c r="Q5304" i="1"/>
  <c r="Q5293" i="1"/>
  <c r="Q5282" i="1"/>
  <c r="Q5270" i="1"/>
  <c r="Q5259" i="1"/>
  <c r="Q5248" i="1"/>
  <c r="Q5237" i="1"/>
  <c r="Q5226" i="1"/>
  <c r="Q5215" i="1"/>
  <c r="Q5204" i="1"/>
  <c r="Q5193" i="1"/>
  <c r="Q5182" i="1"/>
  <c r="Q5170" i="1"/>
  <c r="Q5159" i="1"/>
  <c r="Q5148" i="1"/>
  <c r="Q5137" i="1"/>
  <c r="Q5126" i="1"/>
  <c r="Q5115" i="1"/>
  <c r="Q5104" i="1"/>
  <c r="Q5093" i="1"/>
  <c r="Q5082" i="1"/>
  <c r="Q5070" i="1"/>
  <c r="Q5059" i="1"/>
  <c r="Q5048" i="1"/>
  <c r="Q5037" i="1"/>
  <c r="Q5026" i="1"/>
  <c r="Q5015" i="1"/>
  <c r="Q5004" i="1"/>
  <c r="Q4993" i="1"/>
  <c r="Q4982" i="1"/>
  <c r="Q4970" i="1"/>
  <c r="Q4959" i="1"/>
  <c r="Q4948" i="1"/>
  <c r="Q4937" i="1"/>
  <c r="Q4926" i="1"/>
  <c r="Q4915" i="1"/>
  <c r="Q4904" i="1"/>
  <c r="Q4893" i="1"/>
  <c r="Q4882" i="1"/>
  <c r="Q4870" i="1"/>
  <c r="Q4859" i="1"/>
  <c r="Q4848" i="1"/>
  <c r="Q4837" i="1"/>
  <c r="Q4826" i="1"/>
  <c r="Q4815" i="1"/>
  <c r="Q4804" i="1"/>
  <c r="Q4793" i="1"/>
  <c r="Q4782" i="1"/>
  <c r="Q4770" i="1"/>
  <c r="Q4759" i="1"/>
  <c r="Q4748" i="1"/>
  <c r="Q4737" i="1"/>
  <c r="Q4726" i="1"/>
  <c r="Q4715" i="1"/>
  <c r="Q4704" i="1"/>
  <c r="Q4693" i="1"/>
  <c r="Q4682" i="1"/>
  <c r="Q4670" i="1"/>
  <c r="Q4659" i="1"/>
  <c r="Q4648" i="1"/>
  <c r="Q4637" i="1"/>
  <c r="Q4626" i="1"/>
  <c r="Q6384" i="1"/>
  <c r="Q6368" i="1"/>
  <c r="Q6355" i="1"/>
  <c r="Q6342" i="1"/>
  <c r="Q6328" i="1"/>
  <c r="Q6313" i="1"/>
  <c r="Q6299" i="1"/>
  <c r="Q6286" i="1"/>
  <c r="Q6273" i="1"/>
  <c r="Q6257" i="1"/>
  <c r="Q6244" i="1"/>
  <c r="Q6230" i="1"/>
  <c r="Q6217" i="1"/>
  <c r="Q6202" i="1"/>
  <c r="Q6188" i="1"/>
  <c r="Q6175" i="1"/>
  <c r="Q6162" i="1"/>
  <c r="Q6146" i="1"/>
  <c r="Q6133" i="1"/>
  <c r="Q6119" i="1"/>
  <c r="Q6106" i="1"/>
  <c r="Q6090" i="1"/>
  <c r="Q6077" i="1"/>
  <c r="Q6064" i="1"/>
  <c r="Q6050" i="1"/>
  <c r="Q6035" i="1"/>
  <c r="Q6022" i="1"/>
  <c r="Q6008" i="1"/>
  <c r="Q5995" i="1"/>
  <c r="Q5979" i="1"/>
  <c r="Q5966" i="1"/>
  <c r="Q5953" i="1"/>
  <c r="Q5939" i="1"/>
  <c r="Q5924" i="1"/>
  <c r="Q5910" i="1"/>
  <c r="Q5897" i="1"/>
  <c r="Q5884" i="1"/>
  <c r="Q5868" i="1"/>
  <c r="Q5855" i="1"/>
  <c r="Q5842" i="1"/>
  <c r="Q5828" i="1"/>
  <c r="Q5813" i="1"/>
  <c r="Q5799" i="1"/>
  <c r="Q5786" i="1"/>
  <c r="Q5773" i="1"/>
  <c r="Q5757" i="1"/>
  <c r="Q5744" i="1"/>
  <c r="Q5730" i="1"/>
  <c r="Q5717" i="1"/>
  <c r="Q5702" i="1"/>
  <c r="Q5688" i="1"/>
  <c r="Q5675" i="1"/>
  <c r="Q5662" i="1"/>
  <c r="Q5646" i="1"/>
  <c r="Q5633" i="1"/>
  <c r="Q5619" i="1"/>
  <c r="Q5606" i="1"/>
  <c r="Q5590" i="1"/>
  <c r="Q5577" i="1"/>
  <c r="Q5564" i="1"/>
  <c r="Q5550" i="1"/>
  <c r="Q5535" i="1"/>
  <c r="Q5522" i="1"/>
  <c r="Q5508" i="1"/>
  <c r="Q5495" i="1"/>
  <c r="Q5479" i="1"/>
  <c r="Q5466" i="1"/>
  <c r="Q5453" i="1"/>
  <c r="Q5439" i="1"/>
  <c r="Q5424" i="1"/>
  <c r="Q5410" i="1"/>
  <c r="Q5397" i="1"/>
  <c r="Q5384" i="1"/>
  <c r="Q5368" i="1"/>
  <c r="Q5355" i="1"/>
  <c r="Q5342" i="1"/>
  <c r="Q5328" i="1"/>
  <c r="Q5313" i="1"/>
  <c r="Q5299" i="1"/>
  <c r="Q5286" i="1"/>
  <c r="Q5273" i="1"/>
  <c r="Q5257" i="1"/>
  <c r="Q5244" i="1"/>
  <c r="Q5230" i="1"/>
  <c r="Q5217" i="1"/>
  <c r="Q5202" i="1"/>
  <c r="Q5188" i="1"/>
  <c r="Q5175" i="1"/>
  <c r="Q5162" i="1"/>
  <c r="Q5146" i="1"/>
  <c r="Q5133" i="1"/>
  <c r="Q5119" i="1"/>
  <c r="Q5106" i="1"/>
  <c r="Q5090" i="1"/>
  <c r="Q5077" i="1"/>
  <c r="Q5064" i="1"/>
  <c r="Q5050" i="1"/>
  <c r="Q5035" i="1"/>
  <c r="Q5022" i="1"/>
  <c r="Q5008" i="1"/>
  <c r="Q4995" i="1"/>
  <c r="Q4979" i="1"/>
  <c r="Q4966" i="1"/>
  <c r="Q4953" i="1"/>
  <c r="Q4939" i="1"/>
  <c r="Q4924" i="1"/>
  <c r="Q4910" i="1"/>
  <c r="Q4897" i="1"/>
  <c r="Q4884" i="1"/>
  <c r="Q4868" i="1"/>
  <c r="Q4855" i="1"/>
  <c r="Q4842" i="1"/>
  <c r="Q4828" i="1"/>
  <c r="Q4813" i="1"/>
  <c r="Q4799" i="1"/>
  <c r="Q4786" i="1"/>
  <c r="Q4773" i="1"/>
  <c r="Q4757" i="1"/>
  <c r="Q4744" i="1"/>
  <c r="Q4730" i="1"/>
  <c r="Q4717" i="1"/>
  <c r="Q4702" i="1"/>
  <c r="Q4688" i="1"/>
  <c r="Q4675" i="1"/>
  <c r="Q4662" i="1"/>
  <c r="Q4646" i="1"/>
  <c r="Q4633" i="1"/>
  <c r="Q4619" i="1"/>
  <c r="Q4607" i="1"/>
  <c r="Q4595" i="1"/>
  <c r="Q4582" i="1"/>
  <c r="Q4569" i="1"/>
  <c r="Q4557" i="1"/>
  <c r="Q4545" i="1"/>
  <c r="Q4533" i="1"/>
  <c r="Q4520" i="1"/>
  <c r="Q4508" i="1"/>
  <c r="Q4496" i="1"/>
  <c r="Q4484" i="1"/>
  <c r="Q4470" i="1"/>
  <c r="Q4458" i="1"/>
  <c r="Q4446" i="1"/>
  <c r="Q4434" i="1"/>
  <c r="Q4422" i="1"/>
  <c r="Q4409" i="1"/>
  <c r="Q4397" i="1"/>
  <c r="Q4385" i="1"/>
  <c r="Q4373" i="1"/>
  <c r="Q4359" i="1"/>
  <c r="Q4347" i="1"/>
  <c r="Q4335" i="1"/>
  <c r="Q4323" i="1"/>
  <c r="Q4310" i="1"/>
  <c r="Q4298" i="1"/>
  <c r="Q4286" i="1"/>
  <c r="Q4274" i="1"/>
  <c r="Q4262" i="1"/>
  <c r="Q4248" i="1"/>
  <c r="Q4236" i="1"/>
  <c r="Q4224" i="1"/>
  <c r="Q4212" i="1"/>
  <c r="Q4199" i="1"/>
  <c r="Q4187" i="1"/>
  <c r="Q4175" i="1"/>
  <c r="Q4163" i="1"/>
  <c r="Q4150" i="1"/>
  <c r="Q4137" i="1"/>
  <c r="Q4125" i="1"/>
  <c r="Q4113" i="1"/>
  <c r="Q4100" i="1"/>
  <c r="Q4088" i="1"/>
  <c r="Q4076" i="1"/>
  <c r="Q4064" i="1"/>
  <c r="Q4052" i="1"/>
  <c r="Q4039" i="1"/>
  <c r="Q4026" i="1"/>
  <c r="Q4014" i="1"/>
  <c r="Q4002" i="1"/>
  <c r="Q3989" i="1"/>
  <c r="Q3977" i="1"/>
  <c r="Q3965" i="1"/>
  <c r="Q3953" i="1"/>
  <c r="Q3940" i="1"/>
  <c r="Q3928" i="1"/>
  <c r="Q3915" i="1"/>
  <c r="Q3903" i="1"/>
  <c r="Q3890" i="1"/>
  <c r="Q3878" i="1"/>
  <c r="Q3866" i="1"/>
  <c r="Q3854" i="1"/>
  <c r="Q3842" i="1"/>
  <c r="Q3829" i="1"/>
  <c r="Q3817" i="1"/>
  <c r="Q3804" i="1"/>
  <c r="Q3792" i="1"/>
  <c r="Q3779" i="1"/>
  <c r="Q3767" i="1"/>
  <c r="Q3755" i="1"/>
  <c r="Q3743" i="1"/>
  <c r="Q3730" i="1"/>
  <c r="Q6380" i="1"/>
  <c r="Q6367" i="1"/>
  <c r="Q6354" i="1"/>
  <c r="Q6340" i="1"/>
  <c r="Q6325" i="1"/>
  <c r="Q6312" i="1"/>
  <c r="Q6298" i="1"/>
  <c r="Q6285" i="1"/>
  <c r="Q6269" i="1"/>
  <c r="Q6256" i="1"/>
  <c r="Q6243" i="1"/>
  <c r="Q6229" i="1"/>
  <c r="Q6214" i="1"/>
  <c r="Q6200" i="1"/>
  <c r="Q6187" i="1"/>
  <c r="Q6174" i="1"/>
  <c r="Q6158" i="1"/>
  <c r="Q6145" i="1"/>
  <c r="Q6132" i="1"/>
  <c r="Q6118" i="1"/>
  <c r="Q6103" i="1"/>
  <c r="Q6089" i="1"/>
  <c r="Q6076" i="1"/>
  <c r="Q6063" i="1"/>
  <c r="Q6047" i="1"/>
  <c r="Q6034" i="1"/>
  <c r="Q6020" i="1"/>
  <c r="Q6007" i="1"/>
  <c r="Q5992" i="1"/>
  <c r="Q5978" i="1"/>
  <c r="Q5965" i="1"/>
  <c r="Q5952" i="1"/>
  <c r="Q5936" i="1"/>
  <c r="Q5923" i="1"/>
  <c r="Q5909" i="1"/>
  <c r="Q5896" i="1"/>
  <c r="Q5880" i="1"/>
  <c r="Q5867" i="1"/>
  <c r="Q5854" i="1"/>
  <c r="Q5840" i="1"/>
  <c r="Q5825" i="1"/>
  <c r="Q5812" i="1"/>
  <c r="Q5798" i="1"/>
  <c r="Q5785" i="1"/>
  <c r="Q5769" i="1"/>
  <c r="Q5756" i="1"/>
  <c r="Q5743" i="1"/>
  <c r="Q5729" i="1"/>
  <c r="Q5714" i="1"/>
  <c r="Q5700" i="1"/>
  <c r="Q5687" i="1"/>
  <c r="Q5674" i="1"/>
  <c r="Q5658" i="1"/>
  <c r="Q5645" i="1"/>
  <c r="Q5632" i="1"/>
  <c r="Q5618" i="1"/>
  <c r="Q5603" i="1"/>
  <c r="Q5589" i="1"/>
  <c r="Q5576" i="1"/>
  <c r="Q5563" i="1"/>
  <c r="Q5547" i="1"/>
  <c r="Q5534" i="1"/>
  <c r="Q5520" i="1"/>
  <c r="Q5507" i="1"/>
  <c r="Q5492" i="1"/>
  <c r="Q5478" i="1"/>
  <c r="Q5465" i="1"/>
  <c r="Q5452" i="1"/>
  <c r="Q5436" i="1"/>
  <c r="Q5423" i="1"/>
  <c r="Q5409" i="1"/>
  <c r="Q5396" i="1"/>
  <c r="Q5380" i="1"/>
  <c r="Q5367" i="1"/>
  <c r="Q5354" i="1"/>
  <c r="Q5340" i="1"/>
  <c r="Q5325" i="1"/>
  <c r="Q5312" i="1"/>
  <c r="Q5298" i="1"/>
  <c r="Q5285" i="1"/>
  <c r="Q5269" i="1"/>
  <c r="Q5256" i="1"/>
  <c r="Q5243" i="1"/>
  <c r="Q5229" i="1"/>
  <c r="Q5214" i="1"/>
  <c r="Q5200" i="1"/>
  <c r="Q5187" i="1"/>
  <c r="Q5174" i="1"/>
  <c r="Q5158" i="1"/>
  <c r="Q5145" i="1"/>
  <c r="Q5132" i="1"/>
  <c r="Q5118" i="1"/>
  <c r="Q5103" i="1"/>
  <c r="Q5089" i="1"/>
  <c r="Q5076" i="1"/>
  <c r="Q5063" i="1"/>
  <c r="Q5047" i="1"/>
  <c r="Q5034" i="1"/>
  <c r="Q5020" i="1"/>
  <c r="Q5007" i="1"/>
  <c r="Q4992" i="1"/>
  <c r="Q4978" i="1"/>
  <c r="Q4965" i="1"/>
  <c r="Q4952" i="1"/>
  <c r="Q4936" i="1"/>
  <c r="Q4923" i="1"/>
  <c r="Q4909" i="1"/>
  <c r="Q4896" i="1"/>
  <c r="Q4880" i="1"/>
  <c r="Q4867" i="1"/>
  <c r="Q4854" i="1"/>
  <c r="Q4840" i="1"/>
  <c r="Q4825" i="1"/>
  <c r="Q4812" i="1"/>
  <c r="Q4798" i="1"/>
  <c r="Q4785" i="1"/>
  <c r="Q4769" i="1"/>
  <c r="Q4756" i="1"/>
  <c r="Q4743" i="1"/>
  <c r="Q4729" i="1"/>
  <c r="Q4714" i="1"/>
  <c r="Q4700" i="1"/>
  <c r="Q4687" i="1"/>
  <c r="Q4674" i="1"/>
  <c r="Q4658" i="1"/>
  <c r="Q4645" i="1"/>
  <c r="Q4632" i="1"/>
  <c r="Q4618" i="1"/>
  <c r="Q4606" i="1"/>
  <c r="Q4593" i="1"/>
  <c r="Q6376" i="1"/>
  <c r="Q6358" i="1"/>
  <c r="Q6343" i="1"/>
  <c r="Q6323" i="1"/>
  <c r="Q6307" i="1"/>
  <c r="Q6289" i="1"/>
  <c r="Q6274" i="1"/>
  <c r="Q6254" i="1"/>
  <c r="Q6236" i="1"/>
  <c r="Q6220" i="1"/>
  <c r="Q6203" i="1"/>
  <c r="Q6185" i="1"/>
  <c r="Q6167" i="1"/>
  <c r="Q6152" i="1"/>
  <c r="Q6134" i="1"/>
  <c r="Q6114" i="1"/>
  <c r="Q6098" i="1"/>
  <c r="Q6080" i="1"/>
  <c r="Q6065" i="1"/>
  <c r="Q6045" i="1"/>
  <c r="Q6029" i="1"/>
  <c r="Q6012" i="1"/>
  <c r="Q5996" i="1"/>
  <c r="Q5976" i="1"/>
  <c r="Q5958" i="1"/>
  <c r="Q5943" i="1"/>
  <c r="Q5925" i="1"/>
  <c r="Q5907" i="1"/>
  <c r="Q5889" i="1"/>
  <c r="Q5874" i="1"/>
  <c r="Q5856" i="1"/>
  <c r="Q5836" i="1"/>
  <c r="Q5820" i="1"/>
  <c r="Q5803" i="1"/>
  <c r="Q5787" i="1"/>
  <c r="Q5767" i="1"/>
  <c r="Q5752" i="1"/>
  <c r="Q5734" i="1"/>
  <c r="Q5718" i="1"/>
  <c r="Q5698" i="1"/>
  <c r="Q5680" i="1"/>
  <c r="Q5665" i="1"/>
  <c r="Q5647" i="1"/>
  <c r="Q5629" i="1"/>
  <c r="Q5612" i="1"/>
  <c r="Q5596" i="1"/>
  <c r="Q5578" i="1"/>
  <c r="Q5558" i="1"/>
  <c r="Q5543" i="1"/>
  <c r="Q5525" i="1"/>
  <c r="Q5509" i="1"/>
  <c r="Q5489" i="1"/>
  <c r="Q5474" i="1"/>
  <c r="Q5456" i="1"/>
  <c r="Q5440" i="1"/>
  <c r="Q5420" i="1"/>
  <c r="Q5403" i="1"/>
  <c r="Q5387" i="1"/>
  <c r="Q5369" i="1"/>
  <c r="Q5352" i="1"/>
  <c r="Q5334" i="1"/>
  <c r="Q5318" i="1"/>
  <c r="Q5300" i="1"/>
  <c r="Q5280" i="1"/>
  <c r="Q5265" i="1"/>
  <c r="Q5247" i="1"/>
  <c r="Q5232" i="1"/>
  <c r="Q5212" i="1"/>
  <c r="Q5196" i="1"/>
  <c r="Q5178" i="1"/>
  <c r="Q5163" i="1"/>
  <c r="Q5143" i="1"/>
  <c r="Q5125" i="1"/>
  <c r="Q5109" i="1"/>
  <c r="Q5092" i="1"/>
  <c r="Q5074" i="1"/>
  <c r="Q5056" i="1"/>
  <c r="Q5040" i="1"/>
  <c r="Q5023" i="1"/>
  <c r="Q5003" i="1"/>
  <c r="Q4987" i="1"/>
  <c r="Q4969" i="1"/>
  <c r="Q4954" i="1"/>
  <c r="Q4934" i="1"/>
  <c r="Q4918" i="1"/>
  <c r="Q4900" i="1"/>
  <c r="Q4885" i="1"/>
  <c r="Q4865" i="1"/>
  <c r="Q4847" i="1"/>
  <c r="Q4832" i="1"/>
  <c r="Q4814" i="1"/>
  <c r="Q4796" i="1"/>
  <c r="Q4778" i="1"/>
  <c r="Q4763" i="1"/>
  <c r="Q4745" i="1"/>
  <c r="Q4725" i="1"/>
  <c r="Q4709" i="1"/>
  <c r="Q4692" i="1"/>
  <c r="Q4676" i="1"/>
  <c r="Q4656" i="1"/>
  <c r="Q4640" i="1"/>
  <c r="Q4623" i="1"/>
  <c r="Q4608" i="1"/>
  <c r="Q4590" i="1"/>
  <c r="Q4577" i="1"/>
  <c r="Q4564" i="1"/>
  <c r="Q4550" i="1"/>
  <c r="Q4536" i="1"/>
  <c r="Q4523" i="1"/>
  <c r="Q4509" i="1"/>
  <c r="Q4495" i="1"/>
  <c r="Q4480" i="1"/>
  <c r="Q4467" i="1"/>
  <c r="Q4454" i="1"/>
  <c r="Q4440" i="1"/>
  <c r="Q4426" i="1"/>
  <c r="Q4413" i="1"/>
  <c r="Q4399" i="1"/>
  <c r="Q4386" i="1"/>
  <c r="Q4370" i="1"/>
  <c r="Q4357" i="1"/>
  <c r="Q4344" i="1"/>
  <c r="Q4330" i="1"/>
  <c r="Q4317" i="1"/>
  <c r="Q4303" i="1"/>
  <c r="Q4289" i="1"/>
  <c r="Q4276" i="1"/>
  <c r="Q4263" i="1"/>
  <c r="Q4247" i="1"/>
  <c r="Q4234" i="1"/>
  <c r="Q4220" i="1"/>
  <c r="Q4207" i="1"/>
  <c r="Q4193" i="1"/>
  <c r="Q4179" i="1"/>
  <c r="Q4166" i="1"/>
  <c r="Q4153" i="1"/>
  <c r="Q4139" i="1"/>
  <c r="Q4124" i="1"/>
  <c r="Q4110" i="1"/>
  <c r="Q4097" i="1"/>
  <c r="Q4084" i="1"/>
  <c r="Q4069" i="1"/>
  <c r="Q4056" i="1"/>
  <c r="Q4043" i="1"/>
  <c r="Q4029" i="1"/>
  <c r="Q4015" i="1"/>
  <c r="Q4000" i="1"/>
  <c r="Q3987" i="1"/>
  <c r="Q3974" i="1"/>
  <c r="Q3959" i="1"/>
  <c r="Q3946" i="1"/>
  <c r="Q3933" i="1"/>
  <c r="Q3919" i="1"/>
  <c r="Q3906" i="1"/>
  <c r="Q3892" i="1"/>
  <c r="Q3877" i="1"/>
  <c r="Q3864" i="1"/>
  <c r="Q3850" i="1"/>
  <c r="Q3836" i="1"/>
  <c r="Q3823" i="1"/>
  <c r="Q3809" i="1"/>
  <c r="Q3796" i="1"/>
  <c r="Q3782" i="1"/>
  <c r="Q3768" i="1"/>
  <c r="Q3754" i="1"/>
  <c r="Q3740" i="1"/>
  <c r="Q3726" i="1"/>
  <c r="Q3714" i="1"/>
  <c r="Q3702" i="1"/>
  <c r="Q3689" i="1"/>
  <c r="Q3677" i="1"/>
  <c r="Q3665" i="1"/>
  <c r="Q3653" i="1"/>
  <c r="Q3640" i="1"/>
  <c r="Q3629" i="1"/>
  <c r="Q3617" i="1"/>
  <c r="Q3606" i="1"/>
  <c r="Q3595" i="1"/>
  <c r="Q3584" i="1"/>
  <c r="Q3573" i="1"/>
  <c r="Q3562" i="1"/>
  <c r="Q3551" i="1"/>
  <c r="Q3540" i="1"/>
  <c r="Q3529" i="1"/>
  <c r="Q3517" i="1"/>
  <c r="Q3506" i="1"/>
  <c r="Q3495" i="1"/>
  <c r="Q3484" i="1"/>
  <c r="Q3473" i="1"/>
  <c r="Q3462" i="1"/>
  <c r="Q3451" i="1"/>
  <c r="Q3440" i="1"/>
  <c r="Q3429" i="1"/>
  <c r="Q3417" i="1"/>
  <c r="Q3406" i="1"/>
  <c r="Q3395" i="1"/>
  <c r="Q3384" i="1"/>
  <c r="Q3373" i="1"/>
  <c r="Q3362" i="1"/>
  <c r="Q3351" i="1"/>
  <c r="Q3340" i="1"/>
  <c r="Q3329" i="1"/>
  <c r="Q3317" i="1"/>
  <c r="Q3306" i="1"/>
  <c r="Q3295" i="1"/>
  <c r="Q3284" i="1"/>
  <c r="Q3273" i="1"/>
  <c r="Q3262" i="1"/>
  <c r="Q3251" i="1"/>
  <c r="Q3240" i="1"/>
  <c r="Q3229" i="1"/>
  <c r="Q3217" i="1"/>
  <c r="Q3206" i="1"/>
  <c r="Q3195" i="1"/>
  <c r="Q3184" i="1"/>
  <c r="Q3173" i="1"/>
  <c r="Q3162" i="1"/>
  <c r="Q3151" i="1"/>
  <c r="Q3140" i="1"/>
  <c r="Q3129" i="1"/>
  <c r="Q3117" i="1"/>
  <c r="Q3106" i="1"/>
  <c r="Q3095" i="1"/>
  <c r="Q3084" i="1"/>
  <c r="Q3073" i="1"/>
  <c r="Q3062" i="1"/>
  <c r="Q3051" i="1"/>
  <c r="Q3041" i="1"/>
  <c r="Q3031" i="1"/>
  <c r="Q3021" i="1"/>
  <c r="Q3011" i="1"/>
  <c r="Q3001" i="1"/>
  <c r="Q2991" i="1"/>
  <c r="Q2981" i="1"/>
  <c r="Q2971" i="1"/>
  <c r="Q2961" i="1"/>
  <c r="Q2951" i="1"/>
  <c r="Q2941" i="1"/>
  <c r="Q2931" i="1"/>
  <c r="Q2921" i="1"/>
  <c r="Q2911" i="1"/>
  <c r="Q2901" i="1"/>
  <c r="Q2891" i="1"/>
  <c r="Q2881" i="1"/>
  <c r="Q2871" i="1"/>
  <c r="Q2861" i="1"/>
  <c r="Q2851" i="1"/>
  <c r="Q2841" i="1"/>
  <c r="Q2831" i="1"/>
  <c r="Q2821" i="1"/>
  <c r="Q2811" i="1"/>
  <c r="Q2801" i="1"/>
  <c r="Q2791" i="1"/>
  <c r="Q2781" i="1"/>
  <c r="Q2771" i="1"/>
  <c r="Q2761" i="1"/>
  <c r="Q2751" i="1"/>
  <c r="Q2741" i="1"/>
  <c r="Q2731" i="1"/>
  <c r="Q2721" i="1"/>
  <c r="Q2711" i="1"/>
  <c r="Q2701" i="1"/>
  <c r="Q2691" i="1"/>
  <c r="Q2681" i="1"/>
  <c r="Q2671" i="1"/>
  <c r="Q2661" i="1"/>
  <c r="Q2651" i="1"/>
  <c r="Q2641" i="1"/>
  <c r="Q2631" i="1"/>
  <c r="Q2621" i="1"/>
  <c r="Q2611" i="1"/>
  <c r="Q2601" i="1"/>
  <c r="Q2591" i="1"/>
  <c r="Q2581" i="1"/>
  <c r="Q2571" i="1"/>
  <c r="Q2561" i="1"/>
  <c r="Q2551" i="1"/>
  <c r="Q2541" i="1"/>
  <c r="Q2531" i="1"/>
  <c r="Q2521" i="1"/>
  <c r="Q2511" i="1"/>
  <c r="Q2501" i="1"/>
  <c r="Q2491" i="1"/>
  <c r="Q2481" i="1"/>
  <c r="Q2471" i="1"/>
  <c r="Q2461" i="1"/>
  <c r="Q2451" i="1"/>
  <c r="Q2441" i="1"/>
  <c r="Q2431" i="1"/>
  <c r="Q2421" i="1"/>
  <c r="Q2411" i="1"/>
  <c r="Q2401" i="1"/>
  <c r="Q2391" i="1"/>
  <c r="Q2381" i="1"/>
  <c r="Q2371" i="1"/>
  <c r="Q2361" i="1"/>
  <c r="Q2351" i="1"/>
  <c r="Q2341" i="1"/>
  <c r="Q2331" i="1"/>
  <c r="Q2321" i="1"/>
  <c r="Q2311" i="1"/>
  <c r="Q2301" i="1"/>
  <c r="Q2291" i="1"/>
  <c r="Q2281" i="1"/>
  <c r="Q2271" i="1"/>
  <c r="Q2261" i="1"/>
  <c r="Q2251" i="1"/>
  <c r="Q2241" i="1"/>
  <c r="Q2231" i="1"/>
  <c r="Q2221" i="1"/>
  <c r="Q2211" i="1"/>
  <c r="Q2201" i="1"/>
  <c r="Q2191" i="1"/>
  <c r="Q2181" i="1"/>
  <c r="Q2171" i="1"/>
  <c r="Q2161" i="1"/>
  <c r="Q2151" i="1"/>
  <c r="Q2141" i="1"/>
  <c r="Q2131" i="1"/>
  <c r="Q2121" i="1"/>
  <c r="Q2111" i="1"/>
  <c r="Q2101" i="1"/>
  <c r="Q2091" i="1"/>
  <c r="Q2081" i="1"/>
  <c r="Q2071" i="1"/>
  <c r="Q2061" i="1"/>
  <c r="Q2051" i="1"/>
  <c r="Q2041" i="1"/>
  <c r="Q2031" i="1"/>
  <c r="Q2021" i="1"/>
  <c r="Q2011" i="1"/>
  <c r="Q2001" i="1"/>
  <c r="Q1991" i="1"/>
  <c r="Q1981" i="1"/>
  <c r="Q1971" i="1"/>
  <c r="Q1961" i="1"/>
  <c r="Q1951" i="1"/>
  <c r="Q1941" i="1"/>
  <c r="Q1931" i="1"/>
  <c r="Q1921" i="1"/>
  <c r="Q1911" i="1"/>
  <c r="Q1901" i="1"/>
  <c r="Q1891" i="1"/>
  <c r="Q1881" i="1"/>
  <c r="Q1871" i="1"/>
  <c r="Q1861" i="1"/>
  <c r="Q1851" i="1"/>
  <c r="Q1841" i="1"/>
  <c r="Q1831" i="1"/>
  <c r="Q1821" i="1"/>
  <c r="Q1811" i="1"/>
  <c r="Q1801" i="1"/>
  <c r="Q1791" i="1"/>
  <c r="Q1781" i="1"/>
  <c r="Q1771" i="1"/>
  <c r="Q1761" i="1"/>
  <c r="Q1751" i="1"/>
  <c r="Q1741" i="1"/>
  <c r="Q1731" i="1"/>
  <c r="Q1721" i="1"/>
  <c r="Q1711" i="1"/>
  <c r="Q1701" i="1"/>
  <c r="Q1691" i="1"/>
  <c r="Q1681" i="1"/>
  <c r="Q1671" i="1"/>
  <c r="Q1661" i="1"/>
  <c r="Q1651" i="1"/>
  <c r="Q1641" i="1"/>
  <c r="Q1631" i="1"/>
  <c r="Q1621" i="1"/>
  <c r="Q1611" i="1"/>
  <c r="Q1601" i="1"/>
  <c r="Q1591" i="1"/>
  <c r="Q1581" i="1"/>
  <c r="Q1571" i="1"/>
  <c r="Q1561" i="1"/>
  <c r="Q1551" i="1"/>
  <c r="Q1541" i="1"/>
  <c r="Q1531" i="1"/>
  <c r="Q1521" i="1"/>
  <c r="Q1511" i="1"/>
  <c r="Q1501" i="1"/>
  <c r="Q1491" i="1"/>
  <c r="Q1481" i="1"/>
  <c r="Q1471" i="1"/>
  <c r="Q1461" i="1"/>
  <c r="Q1451" i="1"/>
  <c r="Q1441" i="1"/>
  <c r="Q1431" i="1"/>
  <c r="Q1421" i="1"/>
  <c r="Q1411" i="1"/>
  <c r="Q1401" i="1"/>
  <c r="Q1391" i="1"/>
  <c r="Q1381" i="1"/>
  <c r="Q1371" i="1"/>
  <c r="Q1361" i="1"/>
  <c r="Q1351" i="1"/>
  <c r="Q1341" i="1"/>
  <c r="Q1331" i="1"/>
  <c r="Q1321" i="1"/>
  <c r="Q1311" i="1"/>
  <c r="Q1301" i="1"/>
  <c r="Q1291" i="1"/>
  <c r="Q1281" i="1"/>
  <c r="Q1271" i="1"/>
  <c r="Q1261" i="1"/>
  <c r="Q1251" i="1"/>
  <c r="Q1241" i="1"/>
  <c r="Q1231" i="1"/>
  <c r="Q1221" i="1"/>
  <c r="Q1211" i="1"/>
  <c r="Q1201" i="1"/>
  <c r="Q1191" i="1"/>
  <c r="Q1181" i="1"/>
  <c r="Q1171" i="1"/>
  <c r="Q1161" i="1"/>
  <c r="Q1151" i="1"/>
  <c r="Q1141" i="1"/>
  <c r="Q1131" i="1"/>
  <c r="Q1121" i="1"/>
  <c r="Q1111" i="1"/>
  <c r="Q1101" i="1"/>
  <c r="Q1091" i="1"/>
  <c r="Q1081" i="1"/>
  <c r="Q1071" i="1"/>
  <c r="Q1061" i="1"/>
  <c r="Q1051" i="1"/>
  <c r="Q1041" i="1"/>
  <c r="Q1031" i="1"/>
  <c r="Q1021" i="1"/>
  <c r="Q1011" i="1"/>
  <c r="Q1001" i="1"/>
  <c r="Q991" i="1"/>
  <c r="Q981" i="1"/>
  <c r="Q971" i="1"/>
  <c r="Q961" i="1"/>
  <c r="Q951" i="1"/>
  <c r="Q941" i="1"/>
  <c r="Q931" i="1"/>
  <c r="Q921" i="1"/>
  <c r="Q911" i="1"/>
  <c r="Q901" i="1"/>
  <c r="Q891" i="1"/>
  <c r="Q881" i="1"/>
  <c r="Q871" i="1"/>
  <c r="Q861" i="1"/>
  <c r="Q851" i="1"/>
  <c r="Q841" i="1"/>
  <c r="Q831" i="1"/>
  <c r="Q821" i="1"/>
  <c r="Q811" i="1"/>
  <c r="Q801" i="1"/>
  <c r="Q791" i="1"/>
  <c r="Q781" i="1"/>
  <c r="Q771" i="1"/>
  <c r="Q761" i="1"/>
  <c r="Q751" i="1"/>
  <c r="Q741" i="1"/>
  <c r="Q731" i="1"/>
  <c r="Q721" i="1"/>
  <c r="Q711" i="1"/>
  <c r="Q701" i="1"/>
  <c r="Q691" i="1"/>
  <c r="Q681" i="1"/>
  <c r="Q671" i="1"/>
  <c r="Q661" i="1"/>
  <c r="Q651" i="1"/>
  <c r="Q641" i="1"/>
  <c r="Q631" i="1"/>
  <c r="Q621" i="1"/>
  <c r="Q611" i="1"/>
  <c r="Q601" i="1"/>
  <c r="Q591" i="1"/>
  <c r="Q581" i="1"/>
  <c r="Q571" i="1"/>
  <c r="Q561" i="1"/>
  <c r="Q551" i="1"/>
  <c r="Q541" i="1"/>
  <c r="Q531" i="1"/>
  <c r="Q521" i="1"/>
  <c r="Q511" i="1"/>
  <c r="Q501" i="1"/>
  <c r="Q491" i="1"/>
  <c r="Q481" i="1"/>
  <c r="Q471" i="1"/>
  <c r="Q461" i="1"/>
  <c r="Q451" i="1"/>
  <c r="Q441" i="1"/>
  <c r="Q431" i="1"/>
  <c r="Q421" i="1"/>
  <c r="Q411" i="1"/>
  <c r="Q401" i="1"/>
  <c r="Q391" i="1"/>
  <c r="Q381" i="1"/>
  <c r="Q371" i="1"/>
  <c r="Q361" i="1"/>
  <c r="Q351" i="1"/>
  <c r="Q341" i="1"/>
  <c r="Q331" i="1"/>
  <c r="Q321" i="1"/>
  <c r="Q311" i="1"/>
  <c r="Q301" i="1"/>
  <c r="Q291" i="1"/>
  <c r="Q281" i="1"/>
  <c r="Q271" i="1"/>
  <c r="Q261" i="1"/>
  <c r="Q251" i="1"/>
  <c r="Q241" i="1"/>
  <c r="Q231" i="1"/>
  <c r="Q221" i="1"/>
  <c r="Q211" i="1"/>
  <c r="Q201" i="1"/>
  <c r="Q191" i="1"/>
  <c r="Q181" i="1"/>
  <c r="Q171" i="1"/>
  <c r="Q161" i="1"/>
  <c r="Q151" i="1"/>
  <c r="Q141" i="1"/>
  <c r="Q131" i="1"/>
  <c r="Q121" i="1"/>
  <c r="Q111" i="1"/>
  <c r="Q101" i="1"/>
  <c r="Q91" i="1"/>
  <c r="Q81" i="1"/>
  <c r="Q71" i="1"/>
  <c r="Q61" i="1"/>
  <c r="Q51" i="1"/>
  <c r="Q41" i="1"/>
  <c r="Q31" i="1"/>
  <c r="Q21" i="1"/>
  <c r="Q11" i="1"/>
  <c r="Q6389" i="1"/>
  <c r="Q6374" i="1"/>
  <c r="Q6356" i="1"/>
  <c r="Q6336" i="1"/>
  <c r="Q6320" i="1"/>
  <c r="Q6303" i="1"/>
  <c r="Q6287" i="1"/>
  <c r="Q6267" i="1"/>
  <c r="Q6252" i="1"/>
  <c r="Q6234" i="1"/>
  <c r="Q6218" i="1"/>
  <c r="Q6198" i="1"/>
  <c r="Q6180" i="1"/>
  <c r="Q6165" i="1"/>
  <c r="Q6147" i="1"/>
  <c r="Q6129" i="1"/>
  <c r="Q6112" i="1"/>
  <c r="Q6096" i="1"/>
  <c r="Q6078" i="1"/>
  <c r="Q6058" i="1"/>
  <c r="Q6043" i="1"/>
  <c r="Q6025" i="1"/>
  <c r="Q6009" i="1"/>
  <c r="Q5989" i="1"/>
  <c r="Q5974" i="1"/>
  <c r="Q5956" i="1"/>
  <c r="Q5940" i="1"/>
  <c r="Q5920" i="1"/>
  <c r="Q5903" i="1"/>
  <c r="Q5887" i="1"/>
  <c r="Q5869" i="1"/>
  <c r="Q5852" i="1"/>
  <c r="Q5834" i="1"/>
  <c r="Q5818" i="1"/>
  <c r="Q5800" i="1"/>
  <c r="Q5780" i="1"/>
  <c r="Q5765" i="1"/>
  <c r="Q5747" i="1"/>
  <c r="Q5732" i="1"/>
  <c r="Q5712" i="1"/>
  <c r="Q5696" i="1"/>
  <c r="Q5678" i="1"/>
  <c r="Q5663" i="1"/>
  <c r="Q5643" i="1"/>
  <c r="Q5625" i="1"/>
  <c r="Q5609" i="1"/>
  <c r="Q5592" i="1"/>
  <c r="Q5574" i="1"/>
  <c r="Q5556" i="1"/>
  <c r="Q5540" i="1"/>
  <c r="Q5523" i="1"/>
  <c r="Q6388" i="1"/>
  <c r="Q6373" i="1"/>
  <c r="Q6353" i="1"/>
  <c r="Q6335" i="1"/>
  <c r="Q6319" i="1"/>
  <c r="Q6302" i="1"/>
  <c r="Q6284" i="1"/>
  <c r="Q6266" i="1"/>
  <c r="Q6250" i="1"/>
  <c r="Q6233" i="1"/>
  <c r="Q6213" i="1"/>
  <c r="Q6197" i="1"/>
  <c r="Q6179" i="1"/>
  <c r="Q6164" i="1"/>
  <c r="Q6144" i="1"/>
  <c r="Q6128" i="1"/>
  <c r="Q6110" i="1"/>
  <c r="Q6095" i="1"/>
  <c r="Q6075" i="1"/>
  <c r="Q6057" i="1"/>
  <c r="Q6042" i="1"/>
  <c r="Q6024" i="1"/>
  <c r="Q6006" i="1"/>
  <c r="Q5988" i="1"/>
  <c r="Q5973" i="1"/>
  <c r="Q5955" i="1"/>
  <c r="Q5935" i="1"/>
  <c r="Q5919" i="1"/>
  <c r="Q5902" i="1"/>
  <c r="Q5886" i="1"/>
  <c r="Q5866" i="1"/>
  <c r="Q5850" i="1"/>
  <c r="Q5833" i="1"/>
  <c r="Q5817" i="1"/>
  <c r="Q5797" i="1"/>
  <c r="Q5779" i="1"/>
  <c r="Q5764" i="1"/>
  <c r="Q5746" i="1"/>
  <c r="Q5728" i="1"/>
  <c r="Q5710" i="1"/>
  <c r="Q5695" i="1"/>
  <c r="Q5677" i="1"/>
  <c r="Q5657" i="1"/>
  <c r="Q5642" i="1"/>
  <c r="Q5624" i="1"/>
  <c r="Q5608" i="1"/>
  <c r="Q6386" i="1"/>
  <c r="Q6366" i="1"/>
  <c r="Q6350" i="1"/>
  <c r="Q6333" i="1"/>
  <c r="Q6317" i="1"/>
  <c r="Q6297" i="1"/>
  <c r="Q6279" i="1"/>
  <c r="Q6264" i="1"/>
  <c r="Q6246" i="1"/>
  <c r="Q6228" i="1"/>
  <c r="Q6210" i="1"/>
  <c r="Q6195" i="1"/>
  <c r="Q6177" i="1"/>
  <c r="Q6157" i="1"/>
  <c r="Q6142" i="1"/>
  <c r="Q6124" i="1"/>
  <c r="Q6108" i="1"/>
  <c r="Q6088" i="1"/>
  <c r="Q6073" i="1"/>
  <c r="Q6055" i="1"/>
  <c r="Q6039" i="1"/>
  <c r="Q6019" i="1"/>
  <c r="Q6002" i="1"/>
  <c r="Q5986" i="1"/>
  <c r="Q5968" i="1"/>
  <c r="Q5950" i="1"/>
  <c r="Q5933" i="1"/>
  <c r="Q5917" i="1"/>
  <c r="Q5899" i="1"/>
  <c r="Q5879" i="1"/>
  <c r="Q5864" i="1"/>
  <c r="Q5846" i="1"/>
  <c r="Q5830" i="1"/>
  <c r="Q5810" i="1"/>
  <c r="Q5795" i="1"/>
  <c r="Q5777" i="1"/>
  <c r="Q5762" i="1"/>
  <c r="Q5742" i="1"/>
  <c r="Q5724" i="1"/>
  <c r="Q5708" i="1"/>
  <c r="Q5690" i="1"/>
  <c r="Q5673" i="1"/>
  <c r="Q5655" i="1"/>
  <c r="Q5639" i="1"/>
  <c r="Q5622" i="1"/>
  <c r="Q5602" i="1"/>
  <c r="Q5586" i="1"/>
  <c r="Q5568" i="1"/>
  <c r="Q6375" i="1"/>
  <c r="Q6345" i="1"/>
  <c r="Q6314" i="1"/>
  <c r="Q6288" i="1"/>
  <c r="Q6258" i="1"/>
  <c r="Q6225" i="1"/>
  <c r="Q6199" i="1"/>
  <c r="Q6169" i="1"/>
  <c r="Q6140" i="1"/>
  <c r="Q6113" i="1"/>
  <c r="Q6085" i="1"/>
  <c r="Q6054" i="1"/>
  <c r="Q6028" i="1"/>
  <c r="Q5998" i="1"/>
  <c r="Q5967" i="1"/>
  <c r="Q5942" i="1"/>
  <c r="Q5912" i="1"/>
  <c r="Q5878" i="1"/>
  <c r="Q5853" i="1"/>
  <c r="Q5823" i="1"/>
  <c r="Q5792" i="1"/>
  <c r="Q5766" i="1"/>
  <c r="Q5736" i="1"/>
  <c r="Q5707" i="1"/>
  <c r="Q5679" i="1"/>
  <c r="Q5652" i="1"/>
  <c r="Q5620" i="1"/>
  <c r="Q5595" i="1"/>
  <c r="Q5567" i="1"/>
  <c r="Q5545" i="1"/>
  <c r="Q5524" i="1"/>
  <c r="Q5502" i="1"/>
  <c r="Q5485" i="1"/>
  <c r="Q5464" i="1"/>
  <c r="Q5445" i="1"/>
  <c r="Q5428" i="1"/>
  <c r="Q5407" i="1"/>
  <c r="Q5388" i="1"/>
  <c r="Q5366" i="1"/>
  <c r="Q5347" i="1"/>
  <c r="Q5330" i="1"/>
  <c r="Q5309" i="1"/>
  <c r="Q5290" i="1"/>
  <c r="Q5274" i="1"/>
  <c r="Q5253" i="1"/>
  <c r="Q5234" i="1"/>
  <c r="Q5213" i="1"/>
  <c r="Q5195" i="1"/>
  <c r="Q5176" i="1"/>
  <c r="Q5155" i="1"/>
  <c r="Q5136" i="1"/>
  <c r="Q5117" i="1"/>
  <c r="Q5098" i="1"/>
  <c r="Q5079" i="1"/>
  <c r="Q5058" i="1"/>
  <c r="Q5042" i="1"/>
  <c r="Q5019" i="1"/>
  <c r="Q5000" i="1"/>
  <c r="Q4984" i="1"/>
  <c r="Q4963" i="1"/>
  <c r="Q4944" i="1"/>
  <c r="Q4925" i="1"/>
  <c r="Q4906" i="1"/>
  <c r="Q4887" i="1"/>
  <c r="Q4866" i="1"/>
  <c r="Q4846" i="1"/>
  <c r="Q4829" i="1"/>
  <c r="Q4808" i="1"/>
  <c r="Q4789" i="1"/>
  <c r="Q4768" i="1"/>
  <c r="Q4752" i="1"/>
  <c r="Q4733" i="1"/>
  <c r="Q4712" i="1"/>
  <c r="Q4695" i="1"/>
  <c r="Q4673" i="1"/>
  <c r="Q4654" i="1"/>
  <c r="Q4635" i="1"/>
  <c r="Q4615" i="1"/>
  <c r="Q4599" i="1"/>
  <c r="Q4584" i="1"/>
  <c r="Q4567" i="1"/>
  <c r="Q4553" i="1"/>
  <c r="Q4537" i="1"/>
  <c r="Q4522" i="1"/>
  <c r="Q4506" i="1"/>
  <c r="Q4490" i="1"/>
  <c r="Q4476" i="1"/>
  <c r="Q4462" i="1"/>
  <c r="Q4445" i="1"/>
  <c r="Q4430" i="1"/>
  <c r="Q4415" i="1"/>
  <c r="Q4400" i="1"/>
  <c r="Q4384" i="1"/>
  <c r="Q4368" i="1"/>
  <c r="Q4354" i="1"/>
  <c r="Q4339" i="1"/>
  <c r="Q4324" i="1"/>
  <c r="Q4308" i="1"/>
  <c r="Q4293" i="1"/>
  <c r="Q4278" i="1"/>
  <c r="Q4264" i="1"/>
  <c r="Q4246" i="1"/>
  <c r="Q4232" i="1"/>
  <c r="Q4217" i="1"/>
  <c r="Q4202" i="1"/>
  <c r="Q4186" i="1"/>
  <c r="Q4170" i="1"/>
  <c r="Q4156" i="1"/>
  <c r="Q4142" i="1"/>
  <c r="Q4126" i="1"/>
  <c r="Q4109" i="1"/>
  <c r="Q4095" i="1"/>
  <c r="Q4079" i="1"/>
  <c r="Q4065" i="1"/>
  <c r="Q4048" i="1"/>
  <c r="Q4034" i="1"/>
  <c r="Q4019" i="1"/>
  <c r="Q4004" i="1"/>
  <c r="Q3988" i="1"/>
  <c r="Q3973" i="1"/>
  <c r="Q3957" i="1"/>
  <c r="Q3943" i="1"/>
  <c r="Q3926" i="1"/>
  <c r="Q3912" i="1"/>
  <c r="Q3897" i="1"/>
  <c r="Q3882" i="1"/>
  <c r="Q3867" i="1"/>
  <c r="Q3852" i="1"/>
  <c r="Q3835" i="1"/>
  <c r="Q3820" i="1"/>
  <c r="Q3806" i="1"/>
  <c r="Q3789" i="1"/>
  <c r="Q3775" i="1"/>
  <c r="Q3759" i="1"/>
  <c r="Q3745" i="1"/>
  <c r="Q3729" i="1"/>
  <c r="Q3715" i="1"/>
  <c r="Q3700" i="1"/>
  <c r="Q3687" i="1"/>
  <c r="Q3674" i="1"/>
  <c r="Q3659" i="1"/>
  <c r="Q3646" i="1"/>
  <c r="Q3633" i="1"/>
  <c r="Q3621" i="1"/>
  <c r="Q3609" i="1"/>
  <c r="Q3596" i="1"/>
  <c r="Q3583" i="1"/>
  <c r="Q3571" i="1"/>
  <c r="Q3559" i="1"/>
  <c r="Q3546" i="1"/>
  <c r="Q3534" i="1"/>
  <c r="Q3522" i="1"/>
  <c r="Q3510" i="1"/>
  <c r="Q3497" i="1"/>
  <c r="Q3485" i="1"/>
  <c r="Q3472" i="1"/>
  <c r="Q3460" i="1"/>
  <c r="Q3447" i="1"/>
  <c r="Q3435" i="1"/>
  <c r="Q3423" i="1"/>
  <c r="Q3411" i="1"/>
  <c r="Q3399" i="1"/>
  <c r="Q3386" i="1"/>
  <c r="Q3374" i="1"/>
  <c r="Q3361" i="1"/>
  <c r="Q3349" i="1"/>
  <c r="Q3336" i="1"/>
  <c r="Q3324" i="1"/>
  <c r="Q3312" i="1"/>
  <c r="Q3300" i="1"/>
  <c r="Q3287" i="1"/>
  <c r="Q3275" i="1"/>
  <c r="Q3263" i="1"/>
  <c r="Q3250" i="1"/>
  <c r="Q3237" i="1"/>
  <c r="Q3225" i="1"/>
  <c r="Q3213" i="1"/>
  <c r="Q3201" i="1"/>
  <c r="Q3189" i="1"/>
  <c r="Q3176" i="1"/>
  <c r="Q3164" i="1"/>
  <c r="Q3152" i="1"/>
  <c r="Q3139" i="1"/>
  <c r="Q3126" i="1"/>
  <c r="Q3114" i="1"/>
  <c r="Q3102" i="1"/>
  <c r="Q3090" i="1"/>
  <c r="Q3077" i="1"/>
  <c r="Q3065" i="1"/>
  <c r="Q3053" i="1"/>
  <c r="Q3042" i="1"/>
  <c r="Q3030" i="1"/>
  <c r="Q3019" i="1"/>
  <c r="Q3008" i="1"/>
  <c r="Q2997" i="1"/>
  <c r="Q2986" i="1"/>
  <c r="Q2975" i="1"/>
  <c r="Q2964" i="1"/>
  <c r="Q2953" i="1"/>
  <c r="Q2942" i="1"/>
  <c r="Q2930" i="1"/>
  <c r="Q2919" i="1"/>
  <c r="Q2908" i="1"/>
  <c r="Q2897" i="1"/>
  <c r="Q2886" i="1"/>
  <c r="Q2875" i="1"/>
  <c r="Q2864" i="1"/>
  <c r="Q2853" i="1"/>
  <c r="Q2842" i="1"/>
  <c r="Q2830" i="1"/>
  <c r="Q2819" i="1"/>
  <c r="Q2808" i="1"/>
  <c r="Q2797" i="1"/>
  <c r="Q2786" i="1"/>
  <c r="Q2775" i="1"/>
  <c r="Q2764" i="1"/>
  <c r="Q2753" i="1"/>
  <c r="Q2742" i="1"/>
  <c r="Q2730" i="1"/>
  <c r="Q2719" i="1"/>
  <c r="Q2708" i="1"/>
  <c r="Q2697" i="1"/>
  <c r="Q2686" i="1"/>
  <c r="Q2675" i="1"/>
  <c r="Q2664" i="1"/>
  <c r="Q2653" i="1"/>
  <c r="Q2642" i="1"/>
  <c r="Q2630" i="1"/>
  <c r="Q2619" i="1"/>
  <c r="Q2608" i="1"/>
  <c r="Q2597" i="1"/>
  <c r="Q2586" i="1"/>
  <c r="Q2575" i="1"/>
  <c r="Q2564" i="1"/>
  <c r="Q2553" i="1"/>
  <c r="Q2542" i="1"/>
  <c r="Q2530" i="1"/>
  <c r="Q2519" i="1"/>
  <c r="Q2508" i="1"/>
  <c r="Q2497" i="1"/>
  <c r="Q2486" i="1"/>
  <c r="Q2475" i="1"/>
  <c r="Q2464" i="1"/>
  <c r="Q2453" i="1"/>
  <c r="Q2442" i="1"/>
  <c r="Q2430" i="1"/>
  <c r="Q2419" i="1"/>
  <c r="Q2408" i="1"/>
  <c r="Q2397" i="1"/>
  <c r="Q2386" i="1"/>
  <c r="Q2375" i="1"/>
  <c r="Q2364" i="1"/>
  <c r="Q2353" i="1"/>
  <c r="Q2342" i="1"/>
  <c r="Q2330" i="1"/>
  <c r="Q2319" i="1"/>
  <c r="Q2308" i="1"/>
  <c r="Q2297" i="1"/>
  <c r="Q2286" i="1"/>
  <c r="Q2275" i="1"/>
  <c r="Q2264" i="1"/>
  <c r="Q2253" i="1"/>
  <c r="Q2242" i="1"/>
  <c r="Q2230" i="1"/>
  <c r="Q2219" i="1"/>
  <c r="Q2208" i="1"/>
  <c r="Q2197" i="1"/>
  <c r="Q2186" i="1"/>
  <c r="Q2175" i="1"/>
  <c r="Q2164" i="1"/>
  <c r="Q2153" i="1"/>
  <c r="Q2142" i="1"/>
  <c r="Q2130" i="1"/>
  <c r="Q2119" i="1"/>
  <c r="Q2108" i="1"/>
  <c r="Q2097" i="1"/>
  <c r="Q2086" i="1"/>
  <c r="Q2075" i="1"/>
  <c r="Q2064" i="1"/>
  <c r="Q2053" i="1"/>
  <c r="Q2042" i="1"/>
  <c r="Q2030" i="1"/>
  <c r="Q2019" i="1"/>
  <c r="Q2008" i="1"/>
  <c r="Q1997" i="1"/>
  <c r="Q1986" i="1"/>
  <c r="Q1975" i="1"/>
  <c r="Q1964" i="1"/>
  <c r="Q1953" i="1"/>
  <c r="Q1942" i="1"/>
  <c r="Q1930" i="1"/>
  <c r="Q1919" i="1"/>
  <c r="Q1908" i="1"/>
  <c r="Q1897" i="1"/>
  <c r="Q1886" i="1"/>
  <c r="Q1875" i="1"/>
  <c r="Q1864" i="1"/>
  <c r="Q1853" i="1"/>
  <c r="Q1842" i="1"/>
  <c r="Q1830" i="1"/>
  <c r="Q1819" i="1"/>
  <c r="Q1808" i="1"/>
  <c r="Q1797" i="1"/>
  <c r="Q1786" i="1"/>
  <c r="Q1775" i="1"/>
  <c r="Q1764" i="1"/>
  <c r="Q1753" i="1"/>
  <c r="Q1742" i="1"/>
  <c r="Q1730" i="1"/>
  <c r="Q1719" i="1"/>
  <c r="Q1708" i="1"/>
  <c r="Q1697" i="1"/>
  <c r="Q1686" i="1"/>
  <c r="Q1675" i="1"/>
  <c r="Q1664" i="1"/>
  <c r="Q1653" i="1"/>
  <c r="Q1642" i="1"/>
  <c r="Q1630" i="1"/>
  <c r="Q1619" i="1"/>
  <c r="Q1608" i="1"/>
  <c r="Q1597" i="1"/>
  <c r="Q1586" i="1"/>
  <c r="Q1575" i="1"/>
  <c r="Q1564" i="1"/>
  <c r="Q1553" i="1"/>
  <c r="Q1542" i="1"/>
  <c r="Q1530" i="1"/>
  <c r="Q1519" i="1"/>
  <c r="Q1508" i="1"/>
  <c r="Q1497" i="1"/>
  <c r="Q1486" i="1"/>
  <c r="Q1475" i="1"/>
  <c r="Q1464" i="1"/>
  <c r="Q1453" i="1"/>
  <c r="Q1442" i="1"/>
  <c r="Q1430" i="1"/>
  <c r="Q1419" i="1"/>
  <c r="Q1408" i="1"/>
  <c r="Q1397" i="1"/>
  <c r="Q1386" i="1"/>
  <c r="Q1375" i="1"/>
  <c r="Q1364" i="1"/>
  <c r="Q1353" i="1"/>
  <c r="Q1342" i="1"/>
  <c r="Q1330" i="1"/>
  <c r="Q1319" i="1"/>
  <c r="Q1308" i="1"/>
  <c r="Q1297" i="1"/>
  <c r="Q1286" i="1"/>
  <c r="Q1275" i="1"/>
  <c r="Q1264" i="1"/>
  <c r="Q1253" i="1"/>
  <c r="Q1242" i="1"/>
  <c r="Q1230" i="1"/>
  <c r="Q1219" i="1"/>
  <c r="Q1208" i="1"/>
  <c r="Q1197" i="1"/>
  <c r="Q1186" i="1"/>
  <c r="Q1175" i="1"/>
  <c r="Q1164" i="1"/>
  <c r="Q1153" i="1"/>
  <c r="Q1142" i="1"/>
  <c r="Q1130" i="1"/>
  <c r="Q1119" i="1"/>
  <c r="Q1108" i="1"/>
  <c r="Q1097" i="1"/>
  <c r="Q1086" i="1"/>
  <c r="Q1075" i="1"/>
  <c r="Q1064" i="1"/>
  <c r="Q1053" i="1"/>
  <c r="Q1042" i="1"/>
  <c r="Q1030" i="1"/>
  <c r="Q1019" i="1"/>
  <c r="Q1008" i="1"/>
  <c r="Q997" i="1"/>
  <c r="Q986" i="1"/>
  <c r="Q975" i="1"/>
  <c r="Q964" i="1"/>
  <c r="Q953" i="1"/>
  <c r="Q942" i="1"/>
  <c r="Q930" i="1"/>
  <c r="Q919" i="1"/>
  <c r="Q908" i="1"/>
  <c r="Q897" i="1"/>
  <c r="Q886" i="1"/>
  <c r="Q875" i="1"/>
  <c r="Q864" i="1"/>
  <c r="Q853" i="1"/>
  <c r="Q842" i="1"/>
  <c r="Q830" i="1"/>
  <c r="Q819" i="1"/>
  <c r="Q808" i="1"/>
  <c r="Q797" i="1"/>
  <c r="Q786" i="1"/>
  <c r="Q775" i="1"/>
  <c r="Q764" i="1"/>
  <c r="Q753" i="1"/>
  <c r="Q742" i="1"/>
  <c r="Q730" i="1"/>
  <c r="Q719" i="1"/>
  <c r="Q708" i="1"/>
  <c r="Q697" i="1"/>
  <c r="Q686" i="1"/>
  <c r="Q675" i="1"/>
  <c r="Q6369" i="1"/>
  <c r="Q6344" i="1"/>
  <c r="Q6310" i="1"/>
  <c r="Q6280" i="1"/>
  <c r="Q6255" i="1"/>
  <c r="Q6224" i="1"/>
  <c r="Q6196" i="1"/>
  <c r="Q6168" i="1"/>
  <c r="Q6139" i="1"/>
  <c r="Q6109" i="1"/>
  <c r="Q6084" i="1"/>
  <c r="Q6053" i="1"/>
  <c r="Q6023" i="1"/>
  <c r="Q5997" i="1"/>
  <c r="Q5964" i="1"/>
  <c r="Q5934" i="1"/>
  <c r="Q5908" i="1"/>
  <c r="Q5877" i="1"/>
  <c r="Q5847" i="1"/>
  <c r="Q5822" i="1"/>
  <c r="Q5790" i="1"/>
  <c r="Q5763" i="1"/>
  <c r="Q5735" i="1"/>
  <c r="Q5706" i="1"/>
  <c r="Q5676" i="1"/>
  <c r="Q5650" i="1"/>
  <c r="Q5617" i="1"/>
  <c r="Q5588" i="1"/>
  <c r="Q5566" i="1"/>
  <c r="Q5544" i="1"/>
  <c r="Q5519" i="1"/>
  <c r="Q5500" i="1"/>
  <c r="Q5484" i="1"/>
  <c r="Q5463" i="1"/>
  <c r="Q5444" i="1"/>
  <c r="Q5425" i="1"/>
  <c r="Q5406" i="1"/>
  <c r="Q5386" i="1"/>
  <c r="Q5365" i="1"/>
  <c r="Q5346" i="1"/>
  <c r="Q5329" i="1"/>
  <c r="Q5308" i="1"/>
  <c r="Q5289" i="1"/>
  <c r="Q5268" i="1"/>
  <c r="Q5252" i="1"/>
  <c r="Q5233" i="1"/>
  <c r="Q5210" i="1"/>
  <c r="Q5192" i="1"/>
  <c r="Q5173" i="1"/>
  <c r="Q5154" i="1"/>
  <c r="Q5135" i="1"/>
  <c r="Q5114" i="1"/>
  <c r="Q5097" i="1"/>
  <c r="Q5078" i="1"/>
  <c r="Q5057" i="1"/>
  <c r="Q5039" i="1"/>
  <c r="Q5018" i="1"/>
  <c r="Q4999" i="1"/>
  <c r="Q4980" i="1"/>
  <c r="Q4962" i="1"/>
  <c r="Q4943" i="1"/>
  <c r="Q4922" i="1"/>
  <c r="Q4903" i="1"/>
  <c r="Q4886" i="1"/>
  <c r="Q4864" i="1"/>
  <c r="Q4845" i="1"/>
  <c r="Q4824" i="1"/>
  <c r="Q4807" i="1"/>
  <c r="Q4788" i="1"/>
  <c r="Q4767" i="1"/>
  <c r="Q4750" i="1"/>
  <c r="Q4732" i="1"/>
  <c r="Q4710" i="1"/>
  <c r="Q4690" i="1"/>
  <c r="Q4669" i="1"/>
  <c r="Q4653" i="1"/>
  <c r="Q4634" i="1"/>
  <c r="Q4614" i="1"/>
  <c r="Q4598" i="1"/>
  <c r="Q4580" i="1"/>
  <c r="Q4566" i="1"/>
  <c r="Q4552" i="1"/>
  <c r="Q4535" i="1"/>
  <c r="Q4519" i="1"/>
  <c r="Q4504" i="1"/>
  <c r="Q4489" i="1"/>
  <c r="Q4475" i="1"/>
  <c r="Q4459" i="1"/>
  <c r="Q4444" i="1"/>
  <c r="Q4429" i="1"/>
  <c r="Q4414" i="1"/>
  <c r="Q4398" i="1"/>
  <c r="Q4382" i="1"/>
  <c r="Q4367" i="1"/>
  <c r="Q4353" i="1"/>
  <c r="Q4337" i="1"/>
  <c r="Q4322" i="1"/>
  <c r="Q4307" i="1"/>
  <c r="Q4292" i="1"/>
  <c r="Q4277" i="1"/>
  <c r="Q4259" i="1"/>
  <c r="Q4245" i="1"/>
  <c r="Q4230" i="1"/>
  <c r="Q4215" i="1"/>
  <c r="Q4200" i="1"/>
  <c r="Q4185" i="1"/>
  <c r="Q4169" i="1"/>
  <c r="Q4155" i="1"/>
  <c r="Q4140" i="1"/>
  <c r="Q4123" i="1"/>
  <c r="Q4108" i="1"/>
  <c r="Q4093" i="1"/>
  <c r="Q4078" i="1"/>
  <c r="Q4063" i="1"/>
  <c r="Q4047" i="1"/>
  <c r="Q4033" i="1"/>
  <c r="Q4018" i="1"/>
  <c r="Q4003" i="1"/>
  <c r="Q3986" i="1"/>
  <c r="Q3970" i="1"/>
  <c r="Q3956" i="1"/>
  <c r="Q3942" i="1"/>
  <c r="Q3925" i="1"/>
  <c r="Q3910" i="1"/>
  <c r="Q3896" i="1"/>
  <c r="Q3880" i="1"/>
  <c r="Q3865" i="1"/>
  <c r="Q3848" i="1"/>
  <c r="Q3834" i="1"/>
  <c r="Q3819" i="1"/>
  <c r="Q3803" i="1"/>
  <c r="Q3788" i="1"/>
  <c r="Q3774" i="1"/>
  <c r="Q3758" i="1"/>
  <c r="Q3744" i="1"/>
  <c r="Q3728" i="1"/>
  <c r="Q3713" i="1"/>
  <c r="Q3699" i="1"/>
  <c r="Q3686" i="1"/>
  <c r="Q3673" i="1"/>
  <c r="Q3658" i="1"/>
  <c r="Q3645" i="1"/>
  <c r="Q3632" i="1"/>
  <c r="Q3620" i="1"/>
  <c r="Q3607" i="1"/>
  <c r="Q3594" i="1"/>
  <c r="Q3582" i="1"/>
  <c r="Q3570" i="1"/>
  <c r="Q3557" i="1"/>
  <c r="Q3545" i="1"/>
  <c r="Q3533" i="1"/>
  <c r="Q3521" i="1"/>
  <c r="Q3509" i="1"/>
  <c r="Q3496" i="1"/>
  <c r="Q3483" i="1"/>
  <c r="Q3471" i="1"/>
  <c r="Q3459" i="1"/>
  <c r="Q3446" i="1"/>
  <c r="Q3434" i="1"/>
  <c r="Q3422" i="1"/>
  <c r="Q3410" i="1"/>
  <c r="Q3397" i="1"/>
  <c r="Q3385" i="1"/>
  <c r="Q3372" i="1"/>
  <c r="Q3360" i="1"/>
  <c r="Q3347" i="1"/>
  <c r="Q3335" i="1"/>
  <c r="Q3323" i="1"/>
  <c r="Q3311" i="1"/>
  <c r="Q3299" i="1"/>
  <c r="Q3286" i="1"/>
  <c r="Q3274" i="1"/>
  <c r="Q3261" i="1"/>
  <c r="Q3249" i="1"/>
  <c r="Q3236" i="1"/>
  <c r="Q3224" i="1"/>
  <c r="Q3212" i="1"/>
  <c r="Q3200" i="1"/>
  <c r="Q3187" i="1"/>
  <c r="Q3175" i="1"/>
  <c r="Q3163" i="1"/>
  <c r="Q3150" i="1"/>
  <c r="Q3137" i="1"/>
  <c r="Q3125" i="1"/>
  <c r="Q3113" i="1"/>
  <c r="Q3101" i="1"/>
  <c r="Q3089" i="1"/>
  <c r="Q3076" i="1"/>
  <c r="Q3064" i="1"/>
  <c r="Q3052" i="1"/>
  <c r="Q3040" i="1"/>
  <c r="Q3029" i="1"/>
  <c r="Q3018" i="1"/>
  <c r="Q3007" i="1"/>
  <c r="Q2996" i="1"/>
  <c r="Q2985" i="1"/>
  <c r="Q2974" i="1"/>
  <c r="Q2963" i="1"/>
  <c r="Q2952" i="1"/>
  <c r="Q2940" i="1"/>
  <c r="Q2929" i="1"/>
  <c r="Q2918" i="1"/>
  <c r="Q2907" i="1"/>
  <c r="Q2896" i="1"/>
  <c r="Q2885" i="1"/>
  <c r="Q2874" i="1"/>
  <c r="Q2863" i="1"/>
  <c r="Q2852" i="1"/>
  <c r="Q2840" i="1"/>
  <c r="Q2829" i="1"/>
  <c r="Q2818" i="1"/>
  <c r="Q2807" i="1"/>
  <c r="Q2796" i="1"/>
  <c r="Q2785" i="1"/>
  <c r="Q2774" i="1"/>
  <c r="Q2763" i="1"/>
  <c r="Q2752" i="1"/>
  <c r="Q2740" i="1"/>
  <c r="Q2729" i="1"/>
  <c r="Q2718" i="1"/>
  <c r="Q2707" i="1"/>
  <c r="Q2696" i="1"/>
  <c r="Q2685" i="1"/>
  <c r="Q2674" i="1"/>
  <c r="Q2663" i="1"/>
  <c r="Q2652" i="1"/>
  <c r="Q2640" i="1"/>
  <c r="Q2629" i="1"/>
  <c r="Q2618" i="1"/>
  <c r="Q2607" i="1"/>
  <c r="Q2596" i="1"/>
  <c r="Q2585" i="1"/>
  <c r="Q2574" i="1"/>
  <c r="Q2563" i="1"/>
  <c r="Q2552" i="1"/>
  <c r="Q2540" i="1"/>
  <c r="Q2529" i="1"/>
  <c r="Q2518" i="1"/>
  <c r="Q2507" i="1"/>
  <c r="Q2496" i="1"/>
  <c r="Q2485" i="1"/>
  <c r="Q2474" i="1"/>
  <c r="Q2463" i="1"/>
  <c r="Q2452" i="1"/>
  <c r="Q2440" i="1"/>
  <c r="Q2429" i="1"/>
  <c r="Q2418" i="1"/>
  <c r="Q2407" i="1"/>
  <c r="Q2396" i="1"/>
  <c r="Q2385" i="1"/>
  <c r="Q2374" i="1"/>
  <c r="Q2363" i="1"/>
  <c r="Q2352" i="1"/>
  <c r="Q2340" i="1"/>
  <c r="Q2329" i="1"/>
  <c r="Q2318" i="1"/>
  <c r="Q2307" i="1"/>
  <c r="Q2296" i="1"/>
  <c r="Q2285" i="1"/>
  <c r="Q2274" i="1"/>
  <c r="Q2263" i="1"/>
  <c r="Q2252" i="1"/>
  <c r="Q2240" i="1"/>
  <c r="Q2229" i="1"/>
  <c r="Q2218" i="1"/>
  <c r="Q2207" i="1"/>
  <c r="Q2196" i="1"/>
  <c r="Q2185" i="1"/>
  <c r="Q2174" i="1"/>
  <c r="Q2163" i="1"/>
  <c r="Q2152" i="1"/>
  <c r="Q2140" i="1"/>
  <c r="Q2129" i="1"/>
  <c r="Q2118" i="1"/>
  <c r="Q2107" i="1"/>
  <c r="Q2096" i="1"/>
  <c r="Q2085" i="1"/>
  <c r="Q2074" i="1"/>
  <c r="Q2063" i="1"/>
  <c r="Q2052" i="1"/>
  <c r="Q2040" i="1"/>
  <c r="Q2029" i="1"/>
  <c r="Q2018" i="1"/>
  <c r="Q2007" i="1"/>
  <c r="Q1996" i="1"/>
  <c r="Q1985" i="1"/>
  <c r="Q1974" i="1"/>
  <c r="Q1963" i="1"/>
  <c r="Q1952" i="1"/>
  <c r="Q1940" i="1"/>
  <c r="Q1929" i="1"/>
  <c r="Q1918" i="1"/>
  <c r="Q1907" i="1"/>
  <c r="Q1896" i="1"/>
  <c r="Q1885" i="1"/>
  <c r="Q1874" i="1"/>
  <c r="Q1863" i="1"/>
  <c r="Q1852" i="1"/>
  <c r="Q1840" i="1"/>
  <c r="Q1829" i="1"/>
  <c r="Q1818" i="1"/>
  <c r="Q1807" i="1"/>
  <c r="Q1796" i="1"/>
  <c r="Q1785" i="1"/>
  <c r="Q1774" i="1"/>
  <c r="Q1763" i="1"/>
  <c r="Q1752" i="1"/>
  <c r="Q1740" i="1"/>
  <c r="Q1729" i="1"/>
  <c r="Q1718" i="1"/>
  <c r="Q1707" i="1"/>
  <c r="Q1696" i="1"/>
  <c r="Q1685" i="1"/>
  <c r="Q1674" i="1"/>
  <c r="Q1663" i="1"/>
  <c r="Q1652" i="1"/>
  <c r="Q1640" i="1"/>
  <c r="Q1629" i="1"/>
  <c r="Q1618" i="1"/>
  <c r="Q1607" i="1"/>
  <c r="Q1596" i="1"/>
  <c r="Q1585" i="1"/>
  <c r="Q1574" i="1"/>
  <c r="Q1563" i="1"/>
  <c r="Q1552" i="1"/>
  <c r="Q1540" i="1"/>
  <c r="Q1529" i="1"/>
  <c r="Q1518" i="1"/>
  <c r="Q1507" i="1"/>
  <c r="Q1496" i="1"/>
  <c r="Q1485" i="1"/>
  <c r="Q1474" i="1"/>
  <c r="Q1463" i="1"/>
  <c r="Q1452" i="1"/>
  <c r="Q1440" i="1"/>
  <c r="Q1429" i="1"/>
  <c r="Q6365" i="1"/>
  <c r="Q6339" i="1"/>
  <c r="Q6309" i="1"/>
  <c r="Q6278" i="1"/>
  <c r="Q6253" i="1"/>
  <c r="Q6223" i="1"/>
  <c r="Q6192" i="1"/>
  <c r="Q6166" i="1"/>
  <c r="Q6136" i="1"/>
  <c r="Q6107" i="1"/>
  <c r="Q6079" i="1"/>
  <c r="Q6052" i="1"/>
  <c r="Q6018" i="1"/>
  <c r="Q5990" i="1"/>
  <c r="Q5963" i="1"/>
  <c r="Q5932" i="1"/>
  <c r="Q5906" i="1"/>
  <c r="Q5876" i="1"/>
  <c r="Q5845" i="1"/>
  <c r="Q5819" i="1"/>
  <c r="Q5789" i="1"/>
  <c r="Q5758" i="1"/>
  <c r="Q5733" i="1"/>
  <c r="Q5703" i="1"/>
  <c r="Q5669" i="1"/>
  <c r="Q5644" i="1"/>
  <c r="Q5614" i="1"/>
  <c r="Q5587" i="1"/>
  <c r="Q5565" i="1"/>
  <c r="Q5542" i="1"/>
  <c r="Q5518" i="1"/>
  <c r="Q5499" i="1"/>
  <c r="Q5480" i="1"/>
  <c r="Q5462" i="1"/>
  <c r="Q5443" i="1"/>
  <c r="Q5422" i="1"/>
  <c r="Q5402" i="1"/>
  <c r="Q5385" i="1"/>
  <c r="Q5364" i="1"/>
  <c r="Q5345" i="1"/>
  <c r="Q5324" i="1"/>
  <c r="Q5307" i="1"/>
  <c r="Q5288" i="1"/>
  <c r="Q5267" i="1"/>
  <c r="Q5250" i="1"/>
  <c r="Q5228" i="1"/>
  <c r="Q5209" i="1"/>
  <c r="Q5190" i="1"/>
  <c r="Q5169" i="1"/>
  <c r="Q5153" i="1"/>
  <c r="Q5134" i="1"/>
  <c r="Q5113" i="1"/>
  <c r="Q5096" i="1"/>
  <c r="Q5075" i="1"/>
  <c r="Q5055" i="1"/>
  <c r="Q5036" i="1"/>
  <c r="Q5017" i="1"/>
  <c r="Q4998" i="1"/>
  <c r="Q4977" i="1"/>
  <c r="Q4958" i="1"/>
  <c r="Q4942" i="1"/>
  <c r="Q4920" i="1"/>
  <c r="Q4902" i="1"/>
  <c r="Q4879" i="1"/>
  <c r="Q4863" i="1"/>
  <c r="Q4844" i="1"/>
  <c r="Q4823" i="1"/>
  <c r="Q4806" i="1"/>
  <c r="Q4787" i="1"/>
  <c r="Q4766" i="1"/>
  <c r="Q4747" i="1"/>
  <c r="Q4728" i="1"/>
  <c r="Q4708" i="1"/>
  <c r="Q4689" i="1"/>
  <c r="Q4668" i="1"/>
  <c r="Q4652" i="1"/>
  <c r="Q4630" i="1"/>
  <c r="Q4613" i="1"/>
  <c r="Q4597" i="1"/>
  <c r="Q4579" i="1"/>
  <c r="Q4565" i="1"/>
  <c r="Q4548" i="1"/>
  <c r="Q4534" i="1"/>
  <c r="Q4518" i="1"/>
  <c r="Q4503" i="1"/>
  <c r="Q4488" i="1"/>
  <c r="Q4474" i="1"/>
  <c r="Q4457" i="1"/>
  <c r="Q4443" i="1"/>
  <c r="Q4428" i="1"/>
  <c r="Q4412" i="1"/>
  <c r="Q4396" i="1"/>
  <c r="Q4380" i="1"/>
  <c r="Q4366" i="1"/>
  <c r="Q4352" i="1"/>
  <c r="Q4336" i="1"/>
  <c r="Q4320" i="1"/>
  <c r="Q4306" i="1"/>
  <c r="Q4290" i="1"/>
  <c r="Q4275" i="1"/>
  <c r="Q4258" i="1"/>
  <c r="Q4244" i="1"/>
  <c r="Q4229" i="1"/>
  <c r="Q4214" i="1"/>
  <c r="Q4198" i="1"/>
  <c r="Q4184" i="1"/>
  <c r="Q4168" i="1"/>
  <c r="Q4154" i="1"/>
  <c r="Q4136" i="1"/>
  <c r="Q4122" i="1"/>
  <c r="Q4107" i="1"/>
  <c r="Q4092" i="1"/>
  <c r="Q4077" i="1"/>
  <c r="Q4062" i="1"/>
  <c r="Q4046" i="1"/>
  <c r="Q4032" i="1"/>
  <c r="Q4017" i="1"/>
  <c r="Q3999" i="1"/>
  <c r="Q3985" i="1"/>
  <c r="Q3969" i="1"/>
  <c r="Q3955" i="1"/>
  <c r="Q3939" i="1"/>
  <c r="Q3924" i="1"/>
  <c r="Q3909" i="1"/>
  <c r="Q3895" i="1"/>
  <c r="Q3879" i="1"/>
  <c r="Q3863" i="1"/>
  <c r="Q3847" i="1"/>
  <c r="Q3833" i="1"/>
  <c r="Q3818" i="1"/>
  <c r="Q3802" i="1"/>
  <c r="Q3787" i="1"/>
  <c r="Q3773" i="1"/>
  <c r="Q6364" i="1"/>
  <c r="Q6334" i="1"/>
  <c r="Q6308" i="1"/>
  <c r="Q6277" i="1"/>
  <c r="Q6247" i="1"/>
  <c r="Q6222" i="1"/>
  <c r="Q6190" i="1"/>
  <c r="Q6163" i="1"/>
  <c r="Q6135" i="1"/>
  <c r="Q6102" i="1"/>
  <c r="Q6074" i="1"/>
  <c r="Q6046" i="1"/>
  <c r="Q6017" i="1"/>
  <c r="Q5987" i="1"/>
  <c r="Q5962" i="1"/>
  <c r="Q5930" i="1"/>
  <c r="Q5900" i="1"/>
  <c r="Q5875" i="1"/>
  <c r="Q5844" i="1"/>
  <c r="Q5814" i="1"/>
  <c r="Q5788" i="1"/>
  <c r="Q5755" i="1"/>
  <c r="Q5725" i="1"/>
  <c r="Q5699" i="1"/>
  <c r="Q5668" i="1"/>
  <c r="Q5640" i="1"/>
  <c r="Q5613" i="1"/>
  <c r="Q5585" i="1"/>
  <c r="Q5562" i="1"/>
  <c r="Q5539" i="1"/>
  <c r="Q5517" i="1"/>
  <c r="Q5498" i="1"/>
  <c r="Q5477" i="1"/>
  <c r="Q5458" i="1"/>
  <c r="Q5442" i="1"/>
  <c r="Q5419" i="1"/>
  <c r="Q5400" i="1"/>
  <c r="Q5379" i="1"/>
  <c r="Q5363" i="1"/>
  <c r="Q5344" i="1"/>
  <c r="Q5323" i="1"/>
  <c r="Q5306" i="1"/>
  <c r="Q5287" i="1"/>
  <c r="Q5266" i="1"/>
  <c r="Q5246" i="1"/>
  <c r="Q5225" i="1"/>
  <c r="Q5208" i="1"/>
  <c r="Q5189" i="1"/>
  <c r="Q5168" i="1"/>
  <c r="Q5152" i="1"/>
  <c r="Q5130" i="1"/>
  <c r="Q5112" i="1"/>
  <c r="Q5095" i="1"/>
  <c r="Q5073" i="1"/>
  <c r="Q5054" i="1"/>
  <c r="Q5033" i="1"/>
  <c r="Q5014" i="1"/>
  <c r="Q4997" i="1"/>
  <c r="Q4976" i="1"/>
  <c r="Q4957" i="1"/>
  <c r="Q4940" i="1"/>
  <c r="Q4919" i="1"/>
  <c r="Q4899" i="1"/>
  <c r="Q4878" i="1"/>
  <c r="Q4862" i="1"/>
  <c r="Q4843" i="1"/>
  <c r="Q4822" i="1"/>
  <c r="Q4803" i="1"/>
  <c r="Q4784" i="1"/>
  <c r="Q4765" i="1"/>
  <c r="Q4746" i="1"/>
  <c r="Q4724" i="1"/>
  <c r="Q4707" i="1"/>
  <c r="Q4686" i="1"/>
  <c r="Q4667" i="1"/>
  <c r="Q4650" i="1"/>
  <c r="Q4629" i="1"/>
  <c r="Q4612" i="1"/>
  <c r="Q4596" i="1"/>
  <c r="Q4578" i="1"/>
  <c r="Q4563" i="1"/>
  <c r="Q4547" i="1"/>
  <c r="Q4532" i="1"/>
  <c r="Q4517" i="1"/>
  <c r="Q4502" i="1"/>
  <c r="Q4487" i="1"/>
  <c r="Q4473" i="1"/>
  <c r="Q4456" i="1"/>
  <c r="Q4442" i="1"/>
  <c r="Q4425" i="1"/>
  <c r="Q4410" i="1"/>
  <c r="Q4395" i="1"/>
  <c r="Q4379" i="1"/>
  <c r="Q4365" i="1"/>
  <c r="Q4350" i="1"/>
  <c r="Q4334" i="1"/>
  <c r="Q4319" i="1"/>
  <c r="Q4304" i="1"/>
  <c r="Q4288" i="1"/>
  <c r="Q4273" i="1"/>
  <c r="Q4257" i="1"/>
  <c r="Q4243" i="1"/>
  <c r="Q4228" i="1"/>
  <c r="Q4213" i="1"/>
  <c r="Q4197" i="1"/>
  <c r="Q4182" i="1"/>
  <c r="Q4167" i="1"/>
  <c r="Q4152" i="1"/>
  <c r="Q4135" i="1"/>
  <c r="Q4120" i="1"/>
  <c r="Q4106" i="1"/>
  <c r="Q4090" i="1"/>
  <c r="Q4075" i="1"/>
  <c r="Q4059" i="1"/>
  <c r="Q4045" i="1"/>
  <c r="Q4030" i="1"/>
  <c r="Q4013" i="1"/>
  <c r="Q3998" i="1"/>
  <c r="Q3984" i="1"/>
  <c r="Q3968" i="1"/>
  <c r="Q3954" i="1"/>
  <c r="Q3937" i="1"/>
  <c r="Q3923" i="1"/>
  <c r="Q3908" i="1"/>
  <c r="Q3893" i="1"/>
  <c r="Q3876" i="1"/>
  <c r="Q3862" i="1"/>
  <c r="Q3846" i="1"/>
  <c r="Q3832" i="1"/>
  <c r="Q3815" i="1"/>
  <c r="Q3800" i="1"/>
  <c r="Q3786" i="1"/>
  <c r="Q3770" i="1"/>
  <c r="Q3756" i="1"/>
  <c r="Q3739" i="1"/>
  <c r="Q6363" i="1"/>
  <c r="Q6332" i="1"/>
  <c r="Q6306" i="1"/>
  <c r="Q6276" i="1"/>
  <c r="Q6245" i="1"/>
  <c r="Q6219" i="1"/>
  <c r="Q6189" i="1"/>
  <c r="Q6156" i="1"/>
  <c r="Q6130" i="1"/>
  <c r="Q6100" i="1"/>
  <c r="Q6069" i="1"/>
  <c r="Q6044" i="1"/>
  <c r="Q6014" i="1"/>
  <c r="Q5985" i="1"/>
  <c r="Q5957" i="1"/>
  <c r="Q5929" i="1"/>
  <c r="Q5898" i="1"/>
  <c r="Q5873" i="1"/>
  <c r="Q5843" i="1"/>
  <c r="Q5809" i="1"/>
  <c r="Q5784" i="1"/>
  <c r="Q5754" i="1"/>
  <c r="Q5723" i="1"/>
  <c r="Q5697" i="1"/>
  <c r="Q5667" i="1"/>
  <c r="Q5636" i="1"/>
  <c r="Q5610" i="1"/>
  <c r="Q6387" i="1"/>
  <c r="Q6362" i="1"/>
  <c r="Q6330" i="1"/>
  <c r="Q6300" i="1"/>
  <c r="Q6275" i="1"/>
  <c r="Q6242" i="1"/>
  <c r="Q6212" i="1"/>
  <c r="Q6186" i="1"/>
  <c r="Q6155" i="1"/>
  <c r="Q6125" i="1"/>
  <c r="Q6099" i="1"/>
  <c r="Q6068" i="1"/>
  <c r="Q6040" i="1"/>
  <c r="Q6013" i="1"/>
  <c r="Q5984" i="1"/>
  <c r="Q5954" i="1"/>
  <c r="Q5928" i="1"/>
  <c r="Q5895" i="1"/>
  <c r="Q5865" i="1"/>
  <c r="Q5839" i="1"/>
  <c r="Q5808" i="1"/>
  <c r="Q5778" i="1"/>
  <c r="Q5753" i="1"/>
  <c r="Q5722" i="1"/>
  <c r="Q5692" i="1"/>
  <c r="Q5666" i="1"/>
  <c r="Q5635" i="1"/>
  <c r="Q5607" i="1"/>
  <c r="Q5580" i="1"/>
  <c r="Q5555" i="1"/>
  <c r="Q5533" i="1"/>
  <c r="Q5513" i="1"/>
  <c r="Q5496" i="1"/>
  <c r="Q5475" i="1"/>
  <c r="Q5455" i="1"/>
  <c r="Q5434" i="1"/>
  <c r="Q5417" i="1"/>
  <c r="Q5398" i="1"/>
  <c r="Q5377" i="1"/>
  <c r="Q5358" i="1"/>
  <c r="Q5339" i="1"/>
  <c r="Q5320" i="1"/>
  <c r="Q5302" i="1"/>
  <c r="Q5279" i="1"/>
  <c r="Q5263" i="1"/>
  <c r="Q5242" i="1"/>
  <c r="Q5223" i="1"/>
  <c r="Q5206" i="1"/>
  <c r="Q5185" i="1"/>
  <c r="Q5166" i="1"/>
  <c r="Q5147" i="1"/>
  <c r="Q5128" i="1"/>
  <c r="Q5108" i="1"/>
  <c r="Q5087" i="1"/>
  <c r="Q5068" i="1"/>
  <c r="Q5052" i="1"/>
  <c r="Q5030" i="1"/>
  <c r="Q5012" i="1"/>
  <c r="Q4990" i="1"/>
  <c r="Q4974" i="1"/>
  <c r="Q4955" i="1"/>
  <c r="Q4933" i="1"/>
  <c r="Q4914" i="1"/>
  <c r="Q4895" i="1"/>
  <c r="Q4876" i="1"/>
  <c r="Q4857" i="1"/>
  <c r="Q4836" i="1"/>
  <c r="Q4819" i="1"/>
  <c r="Q4800" i="1"/>
  <c r="Q4779" i="1"/>
  <c r="Q4762" i="1"/>
  <c r="Q4740" i="1"/>
  <c r="Q4722" i="1"/>
  <c r="Q4703" i="1"/>
  <c r="Q4684" i="1"/>
  <c r="Q4665" i="1"/>
  <c r="Q4644" i="1"/>
  <c r="Q4625" i="1"/>
  <c r="Q4609" i="1"/>
  <c r="Q4589" i="1"/>
  <c r="Q4575" i="1"/>
  <c r="Q4559" i="1"/>
  <c r="Q4544" i="1"/>
  <c r="Q4529" i="1"/>
  <c r="Q4514" i="1"/>
  <c r="Q4499" i="1"/>
  <c r="Q4485" i="1"/>
  <c r="Q4468" i="1"/>
  <c r="Q4453" i="1"/>
  <c r="Q4437" i="1"/>
  <c r="Q4423" i="1"/>
  <c r="Q4407" i="1"/>
  <c r="Q4392" i="1"/>
  <c r="Q4377" i="1"/>
  <c r="Q4363" i="1"/>
  <c r="Q4346" i="1"/>
  <c r="Q4332" i="1"/>
  <c r="Q4315" i="1"/>
  <c r="Q4300" i="1"/>
  <c r="Q4285" i="1"/>
  <c r="Q4269" i="1"/>
  <c r="Q4255" i="1"/>
  <c r="Q4240" i="1"/>
  <c r="Q4225" i="1"/>
  <c r="Q4209" i="1"/>
  <c r="Q4195" i="1"/>
  <c r="Q4178" i="1"/>
  <c r="Q4164" i="1"/>
  <c r="Q4147" i="1"/>
  <c r="Q4133" i="1"/>
  <c r="Q4118" i="1"/>
  <c r="Q4103" i="1"/>
  <c r="Q4087" i="1"/>
  <c r="Q4073" i="1"/>
  <c r="Q4057" i="1"/>
  <c r="Q4042" i="1"/>
  <c r="Q4025" i="1"/>
  <c r="Q4010" i="1"/>
  <c r="Q3996" i="1"/>
  <c r="Q3980" i="1"/>
  <c r="Q3966" i="1"/>
  <c r="Q3950" i="1"/>
  <c r="Q3935" i="1"/>
  <c r="Q3920" i="1"/>
  <c r="Q3904" i="1"/>
  <c r="Q3888" i="1"/>
  <c r="Q3874" i="1"/>
  <c r="Q3858" i="1"/>
  <c r="Q3844" i="1"/>
  <c r="Q3828" i="1"/>
  <c r="Q3813" i="1"/>
  <c r="Q3798" i="1"/>
  <c r="Q3784" i="1"/>
  <c r="Q3766" i="1"/>
  <c r="Q3752" i="1"/>
  <c r="Q3736" i="1"/>
  <c r="Q3722" i="1"/>
  <c r="Q3708" i="1"/>
  <c r="Q3695" i="1"/>
  <c r="Q3680" i="1"/>
  <c r="Q3667" i="1"/>
  <c r="Q3654" i="1"/>
  <c r="Q3639" i="1"/>
  <c r="Q3626" i="1"/>
  <c r="Q3614" i="1"/>
  <c r="Q6324" i="1"/>
  <c r="Q6262" i="1"/>
  <c r="Q6178" i="1"/>
  <c r="Q6117" i="1"/>
  <c r="Q6033" i="1"/>
  <c r="Q5969" i="1"/>
  <c r="Q5890" i="1"/>
  <c r="Q5824" i="1"/>
  <c r="Q5745" i="1"/>
  <c r="Q5684" i="1"/>
  <c r="Q5599" i="1"/>
  <c r="Q5553" i="1"/>
  <c r="Q5510" i="1"/>
  <c r="Q5469" i="1"/>
  <c r="Q5432" i="1"/>
  <c r="Q5392" i="1"/>
  <c r="Q5356" i="1"/>
  <c r="Q5317" i="1"/>
  <c r="Q5277" i="1"/>
  <c r="Q5239" i="1"/>
  <c r="Q5199" i="1"/>
  <c r="Q5164" i="1"/>
  <c r="Q5123" i="1"/>
  <c r="Q5085" i="1"/>
  <c r="Q5045" i="1"/>
  <c r="Q5009" i="1"/>
  <c r="Q4968" i="1"/>
  <c r="Q4930" i="1"/>
  <c r="Q4890" i="1"/>
  <c r="Q4853" i="1"/>
  <c r="Q4817" i="1"/>
  <c r="Q4776" i="1"/>
  <c r="Q4736" i="1"/>
  <c r="Q4698" i="1"/>
  <c r="Q4663" i="1"/>
  <c r="Q4622" i="1"/>
  <c r="Q4587" i="1"/>
  <c r="Q4556" i="1"/>
  <c r="Q4526" i="1"/>
  <c r="Q4497" i="1"/>
  <c r="Q4465" i="1"/>
  <c r="Q4435" i="1"/>
  <c r="Q4404" i="1"/>
  <c r="Q4375" i="1"/>
  <c r="Q4343" i="1"/>
  <c r="Q4313" i="1"/>
  <c r="Q4282" i="1"/>
  <c r="Q4253" i="1"/>
  <c r="Q4222" i="1"/>
  <c r="Q4190" i="1"/>
  <c r="Q4159" i="1"/>
  <c r="Q4130" i="1"/>
  <c r="Q4099" i="1"/>
  <c r="Q4068" i="1"/>
  <c r="Q4037" i="1"/>
  <c r="Q4008" i="1"/>
  <c r="Q3978" i="1"/>
  <c r="Q3947" i="1"/>
  <c r="Q3917" i="1"/>
  <c r="Q3886" i="1"/>
  <c r="Q3856" i="1"/>
  <c r="Q3825" i="1"/>
  <c r="Q3795" i="1"/>
  <c r="Q3764" i="1"/>
  <c r="Q3737" i="1"/>
  <c r="Q3718" i="1"/>
  <c r="Q3697" i="1"/>
  <c r="Q3678" i="1"/>
  <c r="Q3657" i="1"/>
  <c r="Q3637" i="1"/>
  <c r="Q3622" i="1"/>
  <c r="Q3603" i="1"/>
  <c r="Q3589" i="1"/>
  <c r="Q3574" i="1"/>
  <c r="Q3556" i="1"/>
  <c r="Q3542" i="1"/>
  <c r="Q3526" i="1"/>
  <c r="Q3512" i="1"/>
  <c r="Q3494" i="1"/>
  <c r="Q3480" i="1"/>
  <c r="Q3465" i="1"/>
  <c r="Q3450" i="1"/>
  <c r="Q3433" i="1"/>
  <c r="Q3419" i="1"/>
  <c r="Q3403" i="1"/>
  <c r="Q3389" i="1"/>
  <c r="Q3371" i="1"/>
  <c r="Q3356" i="1"/>
  <c r="Q3342" i="1"/>
  <c r="Q3326" i="1"/>
  <c r="Q3310" i="1"/>
  <c r="Q3294" i="1"/>
  <c r="Q3280" i="1"/>
  <c r="Q3265" i="1"/>
  <c r="Q3247" i="1"/>
  <c r="Q3233" i="1"/>
  <c r="Q3219" i="1"/>
  <c r="Q3203" i="1"/>
  <c r="Q3186" i="1"/>
  <c r="Q3171" i="1"/>
  <c r="Q3156" i="1"/>
  <c r="Q3142" i="1"/>
  <c r="Q3124" i="1"/>
  <c r="Q3110" i="1"/>
  <c r="Q3094" i="1"/>
  <c r="Q3080" i="1"/>
  <c r="Q3063" i="1"/>
  <c r="Q3048" i="1"/>
  <c r="Q3035" i="1"/>
  <c r="Q3022" i="1"/>
  <c r="Q3006" i="1"/>
  <c r="Q2993" i="1"/>
  <c r="Q2979" i="1"/>
  <c r="Q2966" i="1"/>
  <c r="Q2950" i="1"/>
  <c r="Q2937" i="1"/>
  <c r="Q2924" i="1"/>
  <c r="Q2910" i="1"/>
  <c r="Q2895" i="1"/>
  <c r="Q2882" i="1"/>
  <c r="Q2868" i="1"/>
  <c r="Q2855" i="1"/>
  <c r="Q2839" i="1"/>
  <c r="Q2826" i="1"/>
  <c r="Q2813" i="1"/>
  <c r="Q2799" i="1"/>
  <c r="Q2784" i="1"/>
  <c r="Q2770" i="1"/>
  <c r="Q2757" i="1"/>
  <c r="Q2744" i="1"/>
  <c r="Q2728" i="1"/>
  <c r="Q2715" i="1"/>
  <c r="Q2702" i="1"/>
  <c r="Q2688" i="1"/>
  <c r="Q2673" i="1"/>
  <c r="Q2659" i="1"/>
  <c r="Q2646" i="1"/>
  <c r="Q2633" i="1"/>
  <c r="Q2617" i="1"/>
  <c r="Q2604" i="1"/>
  <c r="Q2590" i="1"/>
  <c r="Q2577" i="1"/>
  <c r="Q2562" i="1"/>
  <c r="Q2548" i="1"/>
  <c r="Q2535" i="1"/>
  <c r="Q2522" i="1"/>
  <c r="Q2506" i="1"/>
  <c r="Q2493" i="1"/>
  <c r="Q2479" i="1"/>
  <c r="Q2466" i="1"/>
  <c r="Q2450" i="1"/>
  <c r="Q2437" i="1"/>
  <c r="Q2424" i="1"/>
  <c r="Q2410" i="1"/>
  <c r="Q2395" i="1"/>
  <c r="Q2382" i="1"/>
  <c r="Q2368" i="1"/>
  <c r="Q2355" i="1"/>
  <c r="Q2339" i="1"/>
  <c r="Q2326" i="1"/>
  <c r="Q2313" i="1"/>
  <c r="Q2299" i="1"/>
  <c r="Q2284" i="1"/>
  <c r="Q2270" i="1"/>
  <c r="Q2257" i="1"/>
  <c r="Q2244" i="1"/>
  <c r="Q2228" i="1"/>
  <c r="Q2215" i="1"/>
  <c r="Q2202" i="1"/>
  <c r="Q2188" i="1"/>
  <c r="Q2173" i="1"/>
  <c r="Q2159" i="1"/>
  <c r="Q2146" i="1"/>
  <c r="Q2133" i="1"/>
  <c r="Q2117" i="1"/>
  <c r="Q2104" i="1"/>
  <c r="Q2090" i="1"/>
  <c r="Q2077" i="1"/>
  <c r="Q2062" i="1"/>
  <c r="Q2048" i="1"/>
  <c r="Q2035" i="1"/>
  <c r="Q2022" i="1"/>
  <c r="Q2006" i="1"/>
  <c r="Q1993" i="1"/>
  <c r="Q1979" i="1"/>
  <c r="Q1966" i="1"/>
  <c r="Q1950" i="1"/>
  <c r="Q1937" i="1"/>
  <c r="Q1924" i="1"/>
  <c r="Q1910" i="1"/>
  <c r="Q1895" i="1"/>
  <c r="Q1882" i="1"/>
  <c r="Q1868" i="1"/>
  <c r="Q1855" i="1"/>
  <c r="Q1839" i="1"/>
  <c r="Q1826" i="1"/>
  <c r="Q1813" i="1"/>
  <c r="Q1799" i="1"/>
  <c r="Q1784" i="1"/>
  <c r="Q1770" i="1"/>
  <c r="Q1757" i="1"/>
  <c r="Q1744" i="1"/>
  <c r="Q1728" i="1"/>
  <c r="Q1715" i="1"/>
  <c r="Q1702" i="1"/>
  <c r="Q1688" i="1"/>
  <c r="Q1673" i="1"/>
  <c r="Q1659" i="1"/>
  <c r="Q1646" i="1"/>
  <c r="Q1633" i="1"/>
  <c r="Q1617" i="1"/>
  <c r="Q1604" i="1"/>
  <c r="Q1590" i="1"/>
  <c r="Q1577" i="1"/>
  <c r="Q1562" i="1"/>
  <c r="Q1548" i="1"/>
  <c r="Q1535" i="1"/>
  <c r="Q1522" i="1"/>
  <c r="Q1506" i="1"/>
  <c r="Q1493" i="1"/>
  <c r="Q1479" i="1"/>
  <c r="Q1466" i="1"/>
  <c r="Q1450" i="1"/>
  <c r="Q1437" i="1"/>
  <c r="Q1424" i="1"/>
  <c r="Q1412" i="1"/>
  <c r="Q1399" i="1"/>
  <c r="Q1387" i="1"/>
  <c r="Q1374" i="1"/>
  <c r="Q1362" i="1"/>
  <c r="Q1349" i="1"/>
  <c r="Q1337" i="1"/>
  <c r="Q1325" i="1"/>
  <c r="Q1313" i="1"/>
  <c r="Q1300" i="1"/>
  <c r="Q1288" i="1"/>
  <c r="Q1276" i="1"/>
  <c r="Q1263" i="1"/>
  <c r="Q1250" i="1"/>
  <c r="Q1238" i="1"/>
  <c r="Q1226" i="1"/>
  <c r="Q1214" i="1"/>
  <c r="Q1202" i="1"/>
  <c r="Q1189" i="1"/>
  <c r="Q1177" i="1"/>
  <c r="Q1165" i="1"/>
  <c r="Q1152" i="1"/>
  <c r="Q1139" i="1"/>
  <c r="Q1127" i="1"/>
  <c r="Q1115" i="1"/>
  <c r="Q1103" i="1"/>
  <c r="Q1090" i="1"/>
  <c r="Q1078" i="1"/>
  <c r="Q1066" i="1"/>
  <c r="Q1054" i="1"/>
  <c r="Q1040" i="1"/>
  <c r="Q1028" i="1"/>
  <c r="Q1016" i="1"/>
  <c r="Q1004" i="1"/>
  <c r="Q992" i="1"/>
  <c r="Q979" i="1"/>
  <c r="Q967" i="1"/>
  <c r="Q955" i="1"/>
  <c r="Q943" i="1"/>
  <c r="Q929" i="1"/>
  <c r="Q917" i="1"/>
  <c r="Q905" i="1"/>
  <c r="Q893" i="1"/>
  <c r="Q880" i="1"/>
  <c r="Q868" i="1"/>
  <c r="Q856" i="1"/>
  <c r="Q844" i="1"/>
  <c r="Q832" i="1"/>
  <c r="Q818" i="1"/>
  <c r="Q806" i="1"/>
  <c r="Q794" i="1"/>
  <c r="Q782" i="1"/>
  <c r="Q769" i="1"/>
  <c r="Q757" i="1"/>
  <c r="Q745" i="1"/>
  <c r="Q733" i="1"/>
  <c r="Q720" i="1"/>
  <c r="Q707" i="1"/>
  <c r="Q695" i="1"/>
  <c r="Q683" i="1"/>
  <c r="Q670" i="1"/>
  <c r="Q659" i="1"/>
  <c r="Q648" i="1"/>
  <c r="Q637" i="1"/>
  <c r="Q626" i="1"/>
  <c r="Q615" i="1"/>
  <c r="Q604" i="1"/>
  <c r="Q593" i="1"/>
  <c r="Q582" i="1"/>
  <c r="Q570" i="1"/>
  <c r="Q559" i="1"/>
  <c r="Q548" i="1"/>
  <c r="Q537" i="1"/>
  <c r="Q526" i="1"/>
  <c r="Q515" i="1"/>
  <c r="Q504" i="1"/>
  <c r="Q493" i="1"/>
  <c r="Q482" i="1"/>
  <c r="Q470" i="1"/>
  <c r="Q459" i="1"/>
  <c r="Q448" i="1"/>
  <c r="Q437" i="1"/>
  <c r="Q426" i="1"/>
  <c r="Q415" i="1"/>
  <c r="Q404" i="1"/>
  <c r="Q393" i="1"/>
  <c r="Q382" i="1"/>
  <c r="Q370" i="1"/>
  <c r="Q359" i="1"/>
  <c r="Q348" i="1"/>
  <c r="Q337" i="1"/>
  <c r="Q326" i="1"/>
  <c r="Q315" i="1"/>
  <c r="Q304" i="1"/>
  <c r="Q293" i="1"/>
  <c r="Q282" i="1"/>
  <c r="Q270" i="1"/>
  <c r="Q259" i="1"/>
  <c r="Q248" i="1"/>
  <c r="Q237" i="1"/>
  <c r="Q226" i="1"/>
  <c r="Q215" i="1"/>
  <c r="Q204" i="1"/>
  <c r="Q193" i="1"/>
  <c r="Q182" i="1"/>
  <c r="Q170" i="1"/>
  <c r="Q159" i="1"/>
  <c r="Q148" i="1"/>
  <c r="Q137" i="1"/>
  <c r="Q126" i="1"/>
  <c r="Q115" i="1"/>
  <c r="Q104" i="1"/>
  <c r="Q93" i="1"/>
  <c r="Q82" i="1"/>
  <c r="Q70" i="1"/>
  <c r="Q59" i="1"/>
  <c r="Q48" i="1"/>
  <c r="Q37" i="1"/>
  <c r="Q26" i="1"/>
  <c r="Q15" i="1"/>
  <c r="Q4" i="1"/>
  <c r="Q6385" i="1"/>
  <c r="Q6322" i="1"/>
  <c r="Q6240" i="1"/>
  <c r="Q6176" i="1"/>
  <c r="Q6097" i="1"/>
  <c r="Q6032" i="1"/>
  <c r="Q5947" i="1"/>
  <c r="Q5888" i="1"/>
  <c r="Q5807" i="1"/>
  <c r="Q5740" i="1"/>
  <c r="Q5664" i="1"/>
  <c r="Q5598" i="1"/>
  <c r="Q5552" i="1"/>
  <c r="Q5506" i="1"/>
  <c r="Q5468" i="1"/>
  <c r="Q5430" i="1"/>
  <c r="Q5390" i="1"/>
  <c r="Q5353" i="1"/>
  <c r="Q5314" i="1"/>
  <c r="Q5276" i="1"/>
  <c r="Q5236" i="1"/>
  <c r="Q5198" i="1"/>
  <c r="Q5157" i="1"/>
  <c r="Q5122" i="1"/>
  <c r="Q5084" i="1"/>
  <c r="Q5044" i="1"/>
  <c r="Q5006" i="1"/>
  <c r="Q4967" i="1"/>
  <c r="Q4929" i="1"/>
  <c r="Q4889" i="1"/>
  <c r="Q4852" i="1"/>
  <c r="Q4810" i="1"/>
  <c r="Q4775" i="1"/>
  <c r="Q4735" i="1"/>
  <c r="Q4697" i="1"/>
  <c r="Q4657" i="1"/>
  <c r="Q4620" i="1"/>
  <c r="Q4586" i="1"/>
  <c r="Q4555" i="1"/>
  <c r="Q4525" i="1"/>
  <c r="Q4493" i="1"/>
  <c r="Q4464" i="1"/>
  <c r="Q4433" i="1"/>
  <c r="Q4403" i="1"/>
  <c r="Q4374" i="1"/>
  <c r="Q4342" i="1"/>
  <c r="Q4312" i="1"/>
  <c r="Q4280" i="1"/>
  <c r="Q4252" i="1"/>
  <c r="Q4219" i="1"/>
  <c r="Q4189" i="1"/>
  <c r="Q4158" i="1"/>
  <c r="Q4129" i="1"/>
  <c r="Q4098" i="1"/>
  <c r="Q4067" i="1"/>
  <c r="Q4036" i="1"/>
  <c r="Q4007" i="1"/>
  <c r="Q3976" i="1"/>
  <c r="Q3945" i="1"/>
  <c r="Q3914" i="1"/>
  <c r="Q3885" i="1"/>
  <c r="Q3855" i="1"/>
  <c r="Q3824" i="1"/>
  <c r="Q3793" i="1"/>
  <c r="Q3763" i="1"/>
  <c r="Q3735" i="1"/>
  <c r="Q3717" i="1"/>
  <c r="Q3696" i="1"/>
  <c r="Q3676" i="1"/>
  <c r="Q3656" i="1"/>
  <c r="Q3636" i="1"/>
  <c r="Q3619" i="1"/>
  <c r="Q3602" i="1"/>
  <c r="Q3587" i="1"/>
  <c r="Q3572" i="1"/>
  <c r="Q3555" i="1"/>
  <c r="Q3541" i="1"/>
  <c r="Q3525" i="1"/>
  <c r="Q3511" i="1"/>
  <c r="Q3493" i="1"/>
  <c r="Q3479" i="1"/>
  <c r="Q3464" i="1"/>
  <c r="Q3449" i="1"/>
  <c r="Q3432" i="1"/>
  <c r="Q3416" i="1"/>
  <c r="Q3402" i="1"/>
  <c r="Q3387" i="1"/>
  <c r="Q3370" i="1"/>
  <c r="Q3355" i="1"/>
  <c r="Q3341" i="1"/>
  <c r="Q3325" i="1"/>
  <c r="Q3309" i="1"/>
  <c r="Q3293" i="1"/>
  <c r="Q3279" i="1"/>
  <c r="Q3264" i="1"/>
  <c r="Q3246" i="1"/>
  <c r="Q3232" i="1"/>
  <c r="Q3216" i="1"/>
  <c r="Q3202" i="1"/>
  <c r="Q3185" i="1"/>
  <c r="Q3170" i="1"/>
  <c r="Q3155" i="1"/>
  <c r="Q3141" i="1"/>
  <c r="Q3123" i="1"/>
  <c r="Q3109" i="1"/>
  <c r="Q3093" i="1"/>
  <c r="Q3079" i="1"/>
  <c r="Q3061" i="1"/>
  <c r="Q3047" i="1"/>
  <c r="Q3034" i="1"/>
  <c r="Q3020" i="1"/>
  <c r="Q3005" i="1"/>
  <c r="Q2992" i="1"/>
  <c r="Q2978" i="1"/>
  <c r="Q2965" i="1"/>
  <c r="Q2949" i="1"/>
  <c r="Q2936" i="1"/>
  <c r="Q2923" i="1"/>
  <c r="Q2909" i="1"/>
  <c r="Q2894" i="1"/>
  <c r="Q2880" i="1"/>
  <c r="Q2867" i="1"/>
  <c r="Q2854" i="1"/>
  <c r="Q2838" i="1"/>
  <c r="Q2825" i="1"/>
  <c r="Q2812" i="1"/>
  <c r="Q2798" i="1"/>
  <c r="Q2783" i="1"/>
  <c r="Q2769" i="1"/>
  <c r="Q2756" i="1"/>
  <c r="Q2743" i="1"/>
  <c r="Q2727" i="1"/>
  <c r="Q2714" i="1"/>
  <c r="Q2700" i="1"/>
  <c r="Q2687" i="1"/>
  <c r="Q2672" i="1"/>
  <c r="Q2658" i="1"/>
  <c r="Q2645" i="1"/>
  <c r="Q2632" i="1"/>
  <c r="Q2616" i="1"/>
  <c r="Q2603" i="1"/>
  <c r="Q2589" i="1"/>
  <c r="Q2576" i="1"/>
  <c r="Q2560" i="1"/>
  <c r="Q2547" i="1"/>
  <c r="Q2534" i="1"/>
  <c r="Q2520" i="1"/>
  <c r="Q2505" i="1"/>
  <c r="Q2492" i="1"/>
  <c r="Q2478" i="1"/>
  <c r="Q2465" i="1"/>
  <c r="Q2449" i="1"/>
  <c r="Q2436" i="1"/>
  <c r="Q2423" i="1"/>
  <c r="Q2409" i="1"/>
  <c r="Q2394" i="1"/>
  <c r="Q2380" i="1"/>
  <c r="Q2367" i="1"/>
  <c r="Q2354" i="1"/>
  <c r="Q2338" i="1"/>
  <c r="Q2325" i="1"/>
  <c r="Q2312" i="1"/>
  <c r="Q2298" i="1"/>
  <c r="Q2283" i="1"/>
  <c r="Q2269" i="1"/>
  <c r="Q2256" i="1"/>
  <c r="Q2243" i="1"/>
  <c r="Q2227" i="1"/>
  <c r="Q2214" i="1"/>
  <c r="Q2200" i="1"/>
  <c r="Q2187" i="1"/>
  <c r="Q2172" i="1"/>
  <c r="Q2158" i="1"/>
  <c r="Q2145" i="1"/>
  <c r="Q2132" i="1"/>
  <c r="Q2116" i="1"/>
  <c r="Q2103" i="1"/>
  <c r="Q2089" i="1"/>
  <c r="Q2076" i="1"/>
  <c r="Q2060" i="1"/>
  <c r="Q2047" i="1"/>
  <c r="Q2034" i="1"/>
  <c r="Q2020" i="1"/>
  <c r="Q2005" i="1"/>
  <c r="Q1992" i="1"/>
  <c r="Q1978" i="1"/>
  <c r="Q1965" i="1"/>
  <c r="Q1949" i="1"/>
  <c r="Q1936" i="1"/>
  <c r="Q1923" i="1"/>
  <c r="Q1909" i="1"/>
  <c r="Q1894" i="1"/>
  <c r="Q1880" i="1"/>
  <c r="Q1867" i="1"/>
  <c r="Q1854" i="1"/>
  <c r="Q1838" i="1"/>
  <c r="Q1825" i="1"/>
  <c r="Q1812" i="1"/>
  <c r="Q1798" i="1"/>
  <c r="Q1783" i="1"/>
  <c r="Q1769" i="1"/>
  <c r="Q1756" i="1"/>
  <c r="Q1743" i="1"/>
  <c r="Q1727" i="1"/>
  <c r="Q1714" i="1"/>
  <c r="Q1700" i="1"/>
  <c r="Q1687" i="1"/>
  <c r="Q1672" i="1"/>
  <c r="Q1658" i="1"/>
  <c r="Q1645" i="1"/>
  <c r="Q1632" i="1"/>
  <c r="Q1616" i="1"/>
  <c r="Q1603" i="1"/>
  <c r="Q1589" i="1"/>
  <c r="Q1576" i="1"/>
  <c r="Q1560" i="1"/>
  <c r="Q1547" i="1"/>
  <c r="Q1534" i="1"/>
  <c r="Q1520" i="1"/>
  <c r="Q1505" i="1"/>
  <c r="Q1492" i="1"/>
  <c r="Q1478" i="1"/>
  <c r="Q1465" i="1"/>
  <c r="Q1449" i="1"/>
  <c r="Q1436" i="1"/>
  <c r="Q1423" i="1"/>
  <c r="Q1410" i="1"/>
  <c r="Q1398" i="1"/>
  <c r="Q1385" i="1"/>
  <c r="Q1373" i="1"/>
  <c r="Q1360" i="1"/>
  <c r="Q1348" i="1"/>
  <c r="Q1336" i="1"/>
  <c r="Q1324" i="1"/>
  <c r="Q1312" i="1"/>
  <c r="Q1299" i="1"/>
  <c r="Q1287" i="1"/>
  <c r="Q1274" i="1"/>
  <c r="Q1262" i="1"/>
  <c r="Q1249" i="1"/>
  <c r="Q1237" i="1"/>
  <c r="Q1225" i="1"/>
  <c r="Q1213" i="1"/>
  <c r="Q1200" i="1"/>
  <c r="Q1188" i="1"/>
  <c r="Q1176" i="1"/>
  <c r="Q1163" i="1"/>
  <c r="Q1150" i="1"/>
  <c r="Q1138" i="1"/>
  <c r="Q1126" i="1"/>
  <c r="Q1114" i="1"/>
  <c r="Q1102" i="1"/>
  <c r="Q1089" i="1"/>
  <c r="Q1077" i="1"/>
  <c r="Q1065" i="1"/>
  <c r="Q1052" i="1"/>
  <c r="Q1039" i="1"/>
  <c r="Q1027" i="1"/>
  <c r="Q1015" i="1"/>
  <c r="Q1003" i="1"/>
  <c r="Q990" i="1"/>
  <c r="Q978" i="1"/>
  <c r="Q966" i="1"/>
  <c r="Q954" i="1"/>
  <c r="Q940" i="1"/>
  <c r="Q928" i="1"/>
  <c r="Q916" i="1"/>
  <c r="Q904" i="1"/>
  <c r="Q892" i="1"/>
  <c r="Q879" i="1"/>
  <c r="Q867" i="1"/>
  <c r="Q855" i="1"/>
  <c r="Q843" i="1"/>
  <c r="Q829" i="1"/>
  <c r="Q817" i="1"/>
  <c r="Q805" i="1"/>
  <c r="Q793" i="1"/>
  <c r="Q780" i="1"/>
  <c r="Q768" i="1"/>
  <c r="Q756" i="1"/>
  <c r="Q744" i="1"/>
  <c r="Q732" i="1"/>
  <c r="Q718" i="1"/>
  <c r="Q706" i="1"/>
  <c r="Q694" i="1"/>
  <c r="Q682" i="1"/>
  <c r="Q669" i="1"/>
  <c r="Q658" i="1"/>
  <c r="Q647" i="1"/>
  <c r="Q636" i="1"/>
  <c r="Q625" i="1"/>
  <c r="Q614" i="1"/>
  <c r="Q603" i="1"/>
  <c r="Q592" i="1"/>
  <c r="Q580" i="1"/>
  <c r="Q569" i="1"/>
  <c r="Q558" i="1"/>
  <c r="Q547" i="1"/>
  <c r="Q536" i="1"/>
  <c r="Q525" i="1"/>
  <c r="Q514" i="1"/>
  <c r="Q503" i="1"/>
  <c r="Q492" i="1"/>
  <c r="Q480" i="1"/>
  <c r="Q469" i="1"/>
  <c r="Q458" i="1"/>
  <c r="Q447" i="1"/>
  <c r="Q436" i="1"/>
  <c r="Q425" i="1"/>
  <c r="Q414" i="1"/>
  <c r="Q403" i="1"/>
  <c r="Q392" i="1"/>
  <c r="Q380" i="1"/>
  <c r="Q369" i="1"/>
  <c r="Q358" i="1"/>
  <c r="Q347" i="1"/>
  <c r="Q336" i="1"/>
  <c r="Q325" i="1"/>
  <c r="Q314" i="1"/>
  <c r="Q303" i="1"/>
  <c r="Q292" i="1"/>
  <c r="Q280" i="1"/>
  <c r="Q269" i="1"/>
  <c r="Q258" i="1"/>
  <c r="Q247" i="1"/>
  <c r="Q236" i="1"/>
  <c r="Q225" i="1"/>
  <c r="Q214" i="1"/>
  <c r="Q203" i="1"/>
  <c r="Q192" i="1"/>
  <c r="Q180" i="1"/>
  <c r="Q169" i="1"/>
  <c r="Q158" i="1"/>
  <c r="Q147" i="1"/>
  <c r="Q136" i="1"/>
  <c r="Q125" i="1"/>
  <c r="Q114" i="1"/>
  <c r="Q103" i="1"/>
  <c r="Q92" i="1"/>
  <c r="Q80" i="1"/>
  <c r="Q69" i="1"/>
  <c r="Q58" i="1"/>
  <c r="Q47" i="1"/>
  <c r="Q36" i="1"/>
  <c r="Q25" i="1"/>
  <c r="Q14" i="1"/>
  <c r="Q3" i="1"/>
  <c r="Q6379" i="1"/>
  <c r="Q6318" i="1"/>
  <c r="Q6239" i="1"/>
  <c r="Q6173" i="1"/>
  <c r="Q6092" i="1"/>
  <c r="Q6030" i="1"/>
  <c r="Q5946" i="1"/>
  <c r="Q5885" i="1"/>
  <c r="Q5806" i="1"/>
  <c r="Q5739" i="1"/>
  <c r="Q5656" i="1"/>
  <c r="Q5597" i="1"/>
  <c r="Q5546" i="1"/>
  <c r="Q5503" i="1"/>
  <c r="Q5467" i="1"/>
  <c r="Q5429" i="1"/>
  <c r="Q5389" i="1"/>
  <c r="Q5350" i="1"/>
  <c r="Q5310" i="1"/>
  <c r="Q5275" i="1"/>
  <c r="Q5235" i="1"/>
  <c r="Q5197" i="1"/>
  <c r="Q5156" i="1"/>
  <c r="Q5120" i="1"/>
  <c r="Q5080" i="1"/>
  <c r="Q5043" i="1"/>
  <c r="Q5002" i="1"/>
  <c r="Q4964" i="1"/>
  <c r="Q4928" i="1"/>
  <c r="Q4888" i="1"/>
  <c r="Q4850" i="1"/>
  <c r="Q4809" i="1"/>
  <c r="Q4774" i="1"/>
  <c r="Q4734" i="1"/>
  <c r="Q4696" i="1"/>
  <c r="Q4655" i="1"/>
  <c r="Q4617" i="1"/>
  <c r="Q4585" i="1"/>
  <c r="Q4554" i="1"/>
  <c r="Q4524" i="1"/>
  <c r="Q4492" i="1"/>
  <c r="Q4463" i="1"/>
  <c r="Q4432" i="1"/>
  <c r="Q4402" i="1"/>
  <c r="Q4369" i="1"/>
  <c r="Q4340" i="1"/>
  <c r="Q4309" i="1"/>
  <c r="Q4279" i="1"/>
  <c r="Q4250" i="1"/>
  <c r="Q4218" i="1"/>
  <c r="Q4188" i="1"/>
  <c r="Q4157" i="1"/>
  <c r="Q4128" i="1"/>
  <c r="Q4096" i="1"/>
  <c r="Q4066" i="1"/>
  <c r="Q4035" i="1"/>
  <c r="Q4006" i="1"/>
  <c r="Q3975" i="1"/>
  <c r="Q3944" i="1"/>
  <c r="Q3913" i="1"/>
  <c r="Q3884" i="1"/>
  <c r="Q3853" i="1"/>
  <c r="Q3822" i="1"/>
  <c r="Q3790" i="1"/>
  <c r="Q3762" i="1"/>
  <c r="Q3734" i="1"/>
  <c r="Q3712" i="1"/>
  <c r="Q3693" i="1"/>
  <c r="Q3675" i="1"/>
  <c r="Q3655" i="1"/>
  <c r="Q3635" i="1"/>
  <c r="Q3616" i="1"/>
  <c r="Q3601" i="1"/>
  <c r="Q3586" i="1"/>
  <c r="Q3569" i="1"/>
  <c r="Q3554" i="1"/>
  <c r="Q3539" i="1"/>
  <c r="Q3524" i="1"/>
  <c r="Q3507" i="1"/>
  <c r="Q3492" i="1"/>
  <c r="Q3477" i="1"/>
  <c r="Q3463" i="1"/>
  <c r="Q3445" i="1"/>
  <c r="Q3431" i="1"/>
  <c r="Q3415" i="1"/>
  <c r="Q3401" i="1"/>
  <c r="Q3383" i="1"/>
  <c r="Q3369" i="1"/>
  <c r="Q3354" i="1"/>
  <c r="Q3339" i="1"/>
  <c r="Q3322" i="1"/>
  <c r="Q3307" i="1"/>
  <c r="Q3292" i="1"/>
  <c r="Q3277" i="1"/>
  <c r="Q3260" i="1"/>
  <c r="Q3245" i="1"/>
  <c r="Q3231" i="1"/>
  <c r="Q3215" i="1"/>
  <c r="Q3199" i="1"/>
  <c r="Q3183" i="1"/>
  <c r="Q3169" i="1"/>
  <c r="Q3154" i="1"/>
  <c r="Q3136" i="1"/>
  <c r="Q3122" i="1"/>
  <c r="Q3107" i="1"/>
  <c r="Q3092" i="1"/>
  <c r="Q3075" i="1"/>
  <c r="Q3060" i="1"/>
  <c r="Q3046" i="1"/>
  <c r="Q3033" i="1"/>
  <c r="Q3017" i="1"/>
  <c r="Q3004" i="1"/>
  <c r="Q2990" i="1"/>
  <c r="Q2977" i="1"/>
  <c r="Q2962" i="1"/>
  <c r="Q2948" i="1"/>
  <c r="Q2935" i="1"/>
  <c r="Q2922" i="1"/>
  <c r="Q2906" i="1"/>
  <c r="Q2893" i="1"/>
  <c r="Q2879" i="1"/>
  <c r="Q2866" i="1"/>
  <c r="Q2850" i="1"/>
  <c r="Q2837" i="1"/>
  <c r="Q2824" i="1"/>
  <c r="Q2810" i="1"/>
  <c r="Q2795" i="1"/>
  <c r="Q2782" i="1"/>
  <c r="Q2768" i="1"/>
  <c r="Q2755" i="1"/>
  <c r="Q2739" i="1"/>
  <c r="Q2726" i="1"/>
  <c r="Q2713" i="1"/>
  <c r="Q2699" i="1"/>
  <c r="Q2684" i="1"/>
  <c r="Q2670" i="1"/>
  <c r="Q2657" i="1"/>
  <c r="Q2644" i="1"/>
  <c r="Q2628" i="1"/>
  <c r="Q2615" i="1"/>
  <c r="Q2602" i="1"/>
  <c r="Q2588" i="1"/>
  <c r="Q2573" i="1"/>
  <c r="Q2559" i="1"/>
  <c r="Q2546" i="1"/>
  <c r="Q2533" i="1"/>
  <c r="Q2517" i="1"/>
  <c r="Q2504" i="1"/>
  <c r="Q2490" i="1"/>
  <c r="Q2477" i="1"/>
  <c r="Q2462" i="1"/>
  <c r="Q2448" i="1"/>
  <c r="Q2435" i="1"/>
  <c r="Q2422" i="1"/>
  <c r="Q2406" i="1"/>
  <c r="Q2393" i="1"/>
  <c r="Q2379" i="1"/>
  <c r="Q2366" i="1"/>
  <c r="Q2350" i="1"/>
  <c r="Q2337" i="1"/>
  <c r="Q2324" i="1"/>
  <c r="Q2310" i="1"/>
  <c r="Q2295" i="1"/>
  <c r="Q2282" i="1"/>
  <c r="Q2268" i="1"/>
  <c r="Q2255" i="1"/>
  <c r="Q6378" i="1"/>
  <c r="Q6296" i="1"/>
  <c r="Q6235" i="1"/>
  <c r="Q6154" i="1"/>
  <c r="Q6087" i="1"/>
  <c r="Q6010" i="1"/>
  <c r="Q5945" i="1"/>
  <c r="Q5863" i="1"/>
  <c r="Q5802" i="1"/>
  <c r="Q5720" i="1"/>
  <c r="Q5654" i="1"/>
  <c r="Q5584" i="1"/>
  <c r="Q5536" i="1"/>
  <c r="Q5497" i="1"/>
  <c r="Q5457" i="1"/>
  <c r="Q5418" i="1"/>
  <c r="Q5378" i="1"/>
  <c r="Q5343" i="1"/>
  <c r="Q5303" i="1"/>
  <c r="Q5264" i="1"/>
  <c r="Q5224" i="1"/>
  <c r="Q5186" i="1"/>
  <c r="Q5150" i="1"/>
  <c r="Q5110" i="1"/>
  <c r="Q5069" i="1"/>
  <c r="Q5032" i="1"/>
  <c r="Q4996" i="1"/>
  <c r="Q4956" i="1"/>
  <c r="Q4917" i="1"/>
  <c r="Q4877" i="1"/>
  <c r="Q4839" i="1"/>
  <c r="Q4802" i="1"/>
  <c r="Q4764" i="1"/>
  <c r="Q4723" i="1"/>
  <c r="Q4685" i="1"/>
  <c r="Q4647" i="1"/>
  <c r="Q4610" i="1"/>
  <c r="Q4576" i="1"/>
  <c r="Q4546" i="1"/>
  <c r="Q4515" i="1"/>
  <c r="Q4486" i="1"/>
  <c r="Q4455" i="1"/>
  <c r="Q4424" i="1"/>
  <c r="Q4393" i="1"/>
  <c r="Q4364" i="1"/>
  <c r="Q4333" i="1"/>
  <c r="Q4302" i="1"/>
  <c r="Q4270" i="1"/>
  <c r="Q4242" i="1"/>
  <c r="Q4210" i="1"/>
  <c r="Q4180" i="1"/>
  <c r="Q4148" i="1"/>
  <c r="Q4119" i="1"/>
  <c r="Q4089" i="1"/>
  <c r="Q4058" i="1"/>
  <c r="Q4028" i="1"/>
  <c r="Q3997" i="1"/>
  <c r="Q3967" i="1"/>
  <c r="Q3936" i="1"/>
  <c r="Q3907" i="1"/>
  <c r="Q3875" i="1"/>
  <c r="Q3845" i="1"/>
  <c r="Q3814" i="1"/>
  <c r="Q3785" i="1"/>
  <c r="Q3757" i="1"/>
  <c r="Q3733" i="1"/>
  <c r="Q3710" i="1"/>
  <c r="Q3692" i="1"/>
  <c r="Q3670" i="1"/>
  <c r="Q3652" i="1"/>
  <c r="Q3634" i="1"/>
  <c r="Q3615" i="1"/>
  <c r="Q3600" i="1"/>
  <c r="Q3585" i="1"/>
  <c r="Q3567" i="1"/>
  <c r="Q3553" i="1"/>
  <c r="Q3537" i="1"/>
  <c r="Q3523" i="1"/>
  <c r="Q3505" i="1"/>
  <c r="Q3491" i="1"/>
  <c r="Q3476" i="1"/>
  <c r="Q3461" i="1"/>
  <c r="Q3444" i="1"/>
  <c r="Q3430" i="1"/>
  <c r="Q3414" i="1"/>
  <c r="Q3400" i="1"/>
  <c r="Q3382" i="1"/>
  <c r="Q3367" i="1"/>
  <c r="Q3353" i="1"/>
  <c r="Q3337" i="1"/>
  <c r="Q3321" i="1"/>
  <c r="Q3305" i="1"/>
  <c r="Q3291" i="1"/>
  <c r="Q3276" i="1"/>
  <c r="Q3259" i="1"/>
  <c r="Q3244" i="1"/>
  <c r="Q3230" i="1"/>
  <c r="Q3214" i="1"/>
  <c r="Q3197" i="1"/>
  <c r="Q3182" i="1"/>
  <c r="Q3167" i="1"/>
  <c r="Q3153" i="1"/>
  <c r="Q3135" i="1"/>
  <c r="Q3121" i="1"/>
  <c r="Q3105" i="1"/>
  <c r="Q3091" i="1"/>
  <c r="Q3074" i="1"/>
  <c r="Q3059" i="1"/>
  <c r="Q3045" i="1"/>
  <c r="Q3032" i="1"/>
  <c r="Q3016" i="1"/>
  <c r="Q3003" i="1"/>
  <c r="Q2989" i="1"/>
  <c r="Q2976" i="1"/>
  <c r="Q2960" i="1"/>
  <c r="Q2947" i="1"/>
  <c r="Q2934" i="1"/>
  <c r="Q2920" i="1"/>
  <c r="Q2905" i="1"/>
  <c r="Q2892" i="1"/>
  <c r="Q2878" i="1"/>
  <c r="Q2865" i="1"/>
  <c r="Q2849" i="1"/>
  <c r="Q2836" i="1"/>
  <c r="Q2823" i="1"/>
  <c r="Q2809" i="1"/>
  <c r="Q2794" i="1"/>
  <c r="Q2780" i="1"/>
  <c r="Q2767" i="1"/>
  <c r="Q2754" i="1"/>
  <c r="Q2738" i="1"/>
  <c r="Q2725" i="1"/>
  <c r="Q2712" i="1"/>
  <c r="Q2698" i="1"/>
  <c r="Q2683" i="1"/>
  <c r="Q2669" i="1"/>
  <c r="Q2656" i="1"/>
  <c r="Q2643" i="1"/>
  <c r="Q2627" i="1"/>
  <c r="Q2614" i="1"/>
  <c r="Q2600" i="1"/>
  <c r="Q2587" i="1"/>
  <c r="Q2572" i="1"/>
  <c r="Q2558" i="1"/>
  <c r="Q2545" i="1"/>
  <c r="Q2532" i="1"/>
  <c r="Q2516" i="1"/>
  <c r="Q2503" i="1"/>
  <c r="Q2489" i="1"/>
  <c r="Q2476" i="1"/>
  <c r="Q2460" i="1"/>
  <c r="Q2447" i="1"/>
  <c r="Q2434" i="1"/>
  <c r="Q2420" i="1"/>
  <c r="Q2405" i="1"/>
  <c r="Q2392" i="1"/>
  <c r="Q2378" i="1"/>
  <c r="Q2365" i="1"/>
  <c r="Q2349" i="1"/>
  <c r="Q2336" i="1"/>
  <c r="Q2323" i="1"/>
  <c r="Q2309" i="1"/>
  <c r="Q2294" i="1"/>
  <c r="Q2280" i="1"/>
  <c r="Q2267" i="1"/>
  <c r="Q2254" i="1"/>
  <c r="Q6377" i="1"/>
  <c r="Q6295" i="1"/>
  <c r="Q6232" i="1"/>
  <c r="Q6153" i="1"/>
  <c r="Q6086" i="1"/>
  <c r="Q6003" i="1"/>
  <c r="Q5944" i="1"/>
  <c r="Q5862" i="1"/>
  <c r="Q5796" i="1"/>
  <c r="Q5719" i="1"/>
  <c r="Q5653" i="1"/>
  <c r="Q5579" i="1"/>
  <c r="Q5532" i="1"/>
  <c r="Q5490" i="1"/>
  <c r="Q5454" i="1"/>
  <c r="Q5414" i="1"/>
  <c r="Q5376" i="1"/>
  <c r="Q5336" i="1"/>
  <c r="Q5297" i="1"/>
  <c r="Q5262" i="1"/>
  <c r="Q5222" i="1"/>
  <c r="Q5184" i="1"/>
  <c r="Q5144" i="1"/>
  <c r="Q5107" i="1"/>
  <c r="Q5067" i="1"/>
  <c r="Q5029" i="1"/>
  <c r="Q4989" i="1"/>
  <c r="Q4950" i="1"/>
  <c r="Q4913" i="1"/>
  <c r="Q4875" i="1"/>
  <c r="Q4835" i="1"/>
  <c r="Q4797" i="1"/>
  <c r="Q4758" i="1"/>
  <c r="Q4720" i="1"/>
  <c r="Q4680" i="1"/>
  <c r="Q4643" i="1"/>
  <c r="Q4604" i="1"/>
  <c r="Q4574" i="1"/>
  <c r="Q4543" i="1"/>
  <c r="Q4513" i="1"/>
  <c r="Q4482" i="1"/>
  <c r="Q4452" i="1"/>
  <c r="Q4420" i="1"/>
  <c r="Q4390" i="1"/>
  <c r="Q4362" i="1"/>
  <c r="Q4329" i="1"/>
  <c r="Q4299" i="1"/>
  <c r="Q4268" i="1"/>
  <c r="Q4239" i="1"/>
  <c r="Q4208" i="1"/>
  <c r="Q4177" i="1"/>
  <c r="Q4146" i="1"/>
  <c r="Q4117" i="1"/>
  <c r="Q4086" i="1"/>
  <c r="Q4055" i="1"/>
  <c r="Q4024" i="1"/>
  <c r="Q3995" i="1"/>
  <c r="Q3964" i="1"/>
  <c r="Q3934" i="1"/>
  <c r="Q3902" i="1"/>
  <c r="Q3873" i="1"/>
  <c r="Q3843" i="1"/>
  <c r="Q3812" i="1"/>
  <c r="Q3780" i="1"/>
  <c r="Q3753" i="1"/>
  <c r="Q3732" i="1"/>
  <c r="Q3709" i="1"/>
  <c r="Q3690" i="1"/>
  <c r="Q3669" i="1"/>
  <c r="Q3650" i="1"/>
  <c r="Q3631" i="1"/>
  <c r="Q3613" i="1"/>
  <c r="Q3599" i="1"/>
  <c r="Q3581" i="1"/>
  <c r="Q3566" i="1"/>
  <c r="Q3552" i="1"/>
  <c r="Q3536" i="1"/>
  <c r="Q3520" i="1"/>
  <c r="Q3504" i="1"/>
  <c r="Q3490" i="1"/>
  <c r="Q3475" i="1"/>
  <c r="Q3457" i="1"/>
  <c r="Q3443" i="1"/>
  <c r="Q3427" i="1"/>
  <c r="Q3413" i="1"/>
  <c r="Q3396" i="1"/>
  <c r="Q3381" i="1"/>
  <c r="Q3366" i="1"/>
  <c r="Q3352" i="1"/>
  <c r="Q3334" i="1"/>
  <c r="Q3320" i="1"/>
  <c r="Q3304" i="1"/>
  <c r="Q3290" i="1"/>
  <c r="Q3272" i="1"/>
  <c r="Q3257" i="1"/>
  <c r="Q3243" i="1"/>
  <c r="Q3227" i="1"/>
  <c r="Q3211" i="1"/>
  <c r="Q3196" i="1"/>
  <c r="Q3181" i="1"/>
  <c r="Q3166" i="1"/>
  <c r="Q3149" i="1"/>
  <c r="Q3134" i="1"/>
  <c r="Q3120" i="1"/>
  <c r="Q3104" i="1"/>
  <c r="Q3087" i="1"/>
  <c r="Q3072" i="1"/>
  <c r="Q3057" i="1"/>
  <c r="Q3044" i="1"/>
  <c r="Q3028" i="1"/>
  <c r="Q3015" i="1"/>
  <c r="Q3002" i="1"/>
  <c r="Q2988" i="1"/>
  <c r="Q2973" i="1"/>
  <c r="Q2959" i="1"/>
  <c r="Q2946" i="1"/>
  <c r="Q2933" i="1"/>
  <c r="Q2917" i="1"/>
  <c r="Q2904" i="1"/>
  <c r="Q2890" i="1"/>
  <c r="Q2877" i="1"/>
  <c r="Q2862" i="1"/>
  <c r="Q2848" i="1"/>
  <c r="Q2835" i="1"/>
  <c r="Q2822" i="1"/>
  <c r="Q2806" i="1"/>
  <c r="Q2793" i="1"/>
  <c r="Q2779" i="1"/>
  <c r="Q2766" i="1"/>
  <c r="Q2750" i="1"/>
  <c r="Q2737" i="1"/>
  <c r="Q2724" i="1"/>
  <c r="Q2710" i="1"/>
  <c r="Q2695" i="1"/>
  <c r="Q2682" i="1"/>
  <c r="Q2668" i="1"/>
  <c r="Q2655" i="1"/>
  <c r="Q2639" i="1"/>
  <c r="Q2626" i="1"/>
  <c r="Q2613" i="1"/>
  <c r="Q2599" i="1"/>
  <c r="Q2584" i="1"/>
  <c r="Q2570" i="1"/>
  <c r="Q2557" i="1"/>
  <c r="Q2544" i="1"/>
  <c r="Q2528" i="1"/>
  <c r="Q6357" i="1"/>
  <c r="Q6292" i="1"/>
  <c r="Q6209" i="1"/>
  <c r="Q6150" i="1"/>
  <c r="Q6067" i="1"/>
  <c r="Q6000" i="1"/>
  <c r="Q5922" i="1"/>
  <c r="Q5858" i="1"/>
  <c r="Q5776" i="1"/>
  <c r="Q5713" i="1"/>
  <c r="Q5634" i="1"/>
  <c r="Q5575" i="1"/>
  <c r="Q5530" i="1"/>
  <c r="Q5488" i="1"/>
  <c r="Q5450" i="1"/>
  <c r="Q5413" i="1"/>
  <c r="Q5375" i="1"/>
  <c r="Q5335" i="1"/>
  <c r="Q5296" i="1"/>
  <c r="Q5258" i="1"/>
  <c r="Q5220" i="1"/>
  <c r="Q5180" i="1"/>
  <c r="Q5142" i="1"/>
  <c r="Q5102" i="1"/>
  <c r="Q5066" i="1"/>
  <c r="Q5028" i="1"/>
  <c r="Q4988" i="1"/>
  <c r="Q4947" i="1"/>
  <c r="Q4912" i="1"/>
  <c r="Q4874" i="1"/>
  <c r="Q4834" i="1"/>
  <c r="Q4795" i="1"/>
  <c r="Q4755" i="1"/>
  <c r="Q4719" i="1"/>
  <c r="Q4679" i="1"/>
  <c r="Q4642" i="1"/>
  <c r="Q4603" i="1"/>
  <c r="Q4573" i="1"/>
  <c r="Q4542" i="1"/>
  <c r="Q4512" i="1"/>
  <c r="Q4479" i="1"/>
  <c r="Q4450" i="1"/>
  <c r="Q4419" i="1"/>
  <c r="Q4389" i="1"/>
  <c r="Q4358" i="1"/>
  <c r="Q4328" i="1"/>
  <c r="Q4297" i="1"/>
  <c r="Q4267" i="1"/>
  <c r="Q4237" i="1"/>
  <c r="Q4206" i="1"/>
  <c r="Q4176" i="1"/>
  <c r="Q4145" i="1"/>
  <c r="Q4115" i="1"/>
  <c r="Q4085" i="1"/>
  <c r="Q4054" i="1"/>
  <c r="Q4023" i="1"/>
  <c r="Q3993" i="1"/>
  <c r="Q3963" i="1"/>
  <c r="Q3932" i="1"/>
  <c r="Q3900" i="1"/>
  <c r="Q3870" i="1"/>
  <c r="Q3840" i="1"/>
  <c r="Q3810" i="1"/>
  <c r="Q3778" i="1"/>
  <c r="Q3750" i="1"/>
  <c r="Q3725" i="1"/>
  <c r="Q3707" i="1"/>
  <c r="Q3688" i="1"/>
  <c r="Q3668" i="1"/>
  <c r="Q3648" i="1"/>
  <c r="Q3630" i="1"/>
  <c r="Q3612" i="1"/>
  <c r="Q3597" i="1"/>
  <c r="Q3580" i="1"/>
  <c r="Q3565" i="1"/>
  <c r="Q3550" i="1"/>
  <c r="Q3535" i="1"/>
  <c r="Q3519" i="1"/>
  <c r="Q3503" i="1"/>
  <c r="Q3489" i="1"/>
  <c r="Q3474" i="1"/>
  <c r="Q3456" i="1"/>
  <c r="Q3442" i="1"/>
  <c r="Q3426" i="1"/>
  <c r="Q3412" i="1"/>
  <c r="Q3394" i="1"/>
  <c r="Q3380" i="1"/>
  <c r="Q3365" i="1"/>
  <c r="Q3350" i="1"/>
  <c r="Q3333" i="1"/>
  <c r="Q3319" i="1"/>
  <c r="Q3303" i="1"/>
  <c r="Q3289" i="1"/>
  <c r="Q3271" i="1"/>
  <c r="Q3256" i="1"/>
  <c r="Q3242" i="1"/>
  <c r="Q3226" i="1"/>
  <c r="Q3210" i="1"/>
  <c r="Q3194" i="1"/>
  <c r="Q3180" i="1"/>
  <c r="Q3165" i="1"/>
  <c r="Q3147" i="1"/>
  <c r="Q3133" i="1"/>
  <c r="Q3119" i="1"/>
  <c r="Q3103" i="1"/>
  <c r="Q3086" i="1"/>
  <c r="Q3071" i="1"/>
  <c r="Q3056" i="1"/>
  <c r="Q3043" i="1"/>
  <c r="Q3027" i="1"/>
  <c r="Q3014" i="1"/>
  <c r="Q3000" i="1"/>
  <c r="Q2987" i="1"/>
  <c r="Q2972" i="1"/>
  <c r="Q2958" i="1"/>
  <c r="Q2945" i="1"/>
  <c r="Q2932" i="1"/>
  <c r="Q2916" i="1"/>
  <c r="Q2903" i="1"/>
  <c r="Q2889" i="1"/>
  <c r="Q2876" i="1"/>
  <c r="Q2860" i="1"/>
  <c r="Q2847" i="1"/>
  <c r="Q2834" i="1"/>
  <c r="Q2820" i="1"/>
  <c r="Q2805" i="1"/>
  <c r="Q2792" i="1"/>
  <c r="Q2778" i="1"/>
  <c r="Q2765" i="1"/>
  <c r="Q2749" i="1"/>
  <c r="Q2736" i="1"/>
  <c r="Q2723" i="1"/>
  <c r="Q2709" i="1"/>
  <c r="Q2694" i="1"/>
  <c r="Q2680" i="1"/>
  <c r="Q2667" i="1"/>
  <c r="Q2654" i="1"/>
  <c r="Q2638" i="1"/>
  <c r="Q2625" i="1"/>
  <c r="Q2612" i="1"/>
  <c r="Q2598" i="1"/>
  <c r="Q2583" i="1"/>
  <c r="Q2569" i="1"/>
  <c r="Q2556" i="1"/>
  <c r="Q2543" i="1"/>
  <c r="Q2527" i="1"/>
  <c r="Q2514" i="1"/>
  <c r="Q2500" i="1"/>
  <c r="Q2487" i="1"/>
  <c r="Q2472" i="1"/>
  <c r="Q2458" i="1"/>
  <c r="Q2445" i="1"/>
  <c r="Q2432" i="1"/>
  <c r="Q6207" i="1"/>
  <c r="Q6036" i="1"/>
  <c r="Q5835" i="1"/>
  <c r="Q5685" i="1"/>
  <c r="Q5528" i="1"/>
  <c r="Q5433" i="1"/>
  <c r="Q5332" i="1"/>
  <c r="Q5240" i="1"/>
  <c r="Q5139" i="1"/>
  <c r="Q5046" i="1"/>
  <c r="Q4945" i="1"/>
  <c r="Q4856" i="1"/>
  <c r="Q4753" i="1"/>
  <c r="Q4664" i="1"/>
  <c r="Q4568" i="1"/>
  <c r="Q4498" i="1"/>
  <c r="Q4417" i="1"/>
  <c r="Q4345" i="1"/>
  <c r="Q4265" i="1"/>
  <c r="Q4192" i="1"/>
  <c r="Q4112" i="1"/>
  <c r="Q4040" i="1"/>
  <c r="Q3958" i="1"/>
  <c r="Q3887" i="1"/>
  <c r="Q3807" i="1"/>
  <c r="Q3742" i="1"/>
  <c r="Q3684" i="1"/>
  <c r="Q3642" i="1"/>
  <c r="Q3592" i="1"/>
  <c r="Q3560" i="1"/>
  <c r="Q3515" i="1"/>
  <c r="Q3481" i="1"/>
  <c r="Q3439" i="1"/>
  <c r="Q3404" i="1"/>
  <c r="Q3363" i="1"/>
  <c r="Q3327" i="1"/>
  <c r="Q3283" i="1"/>
  <c r="Q3252" i="1"/>
  <c r="Q3207" i="1"/>
  <c r="Q3172" i="1"/>
  <c r="Q3131" i="1"/>
  <c r="Q3096" i="1"/>
  <c r="Q3054" i="1"/>
  <c r="Q3023" i="1"/>
  <c r="Q2983" i="1"/>
  <c r="Q2954" i="1"/>
  <c r="Q2914" i="1"/>
  <c r="Q2883" i="1"/>
  <c r="Q2845" i="1"/>
  <c r="Q2814" i="1"/>
  <c r="Q2776" i="1"/>
  <c r="Q2745" i="1"/>
  <c r="Q2705" i="1"/>
  <c r="Q2676" i="1"/>
  <c r="Q2636" i="1"/>
  <c r="Q2605" i="1"/>
  <c r="Q2567" i="1"/>
  <c r="Q2536" i="1"/>
  <c r="Q2502" i="1"/>
  <c r="Q2473" i="1"/>
  <c r="Q2446" i="1"/>
  <c r="Q2417" i="1"/>
  <c r="Q2399" i="1"/>
  <c r="Q2373" i="1"/>
  <c r="Q2348" i="1"/>
  <c r="Q2328" i="1"/>
  <c r="Q2304" i="1"/>
  <c r="Q2279" i="1"/>
  <c r="Q2259" i="1"/>
  <c r="Q2237" i="1"/>
  <c r="Q2222" i="1"/>
  <c r="Q2204" i="1"/>
  <c r="Q2184" i="1"/>
  <c r="Q2168" i="1"/>
  <c r="Q2150" i="1"/>
  <c r="Q2135" i="1"/>
  <c r="Q2115" i="1"/>
  <c r="Q2099" i="1"/>
  <c r="Q2082" i="1"/>
  <c r="Q2066" i="1"/>
  <c r="Q2046" i="1"/>
  <c r="Q2028" i="1"/>
  <c r="Q2013" i="1"/>
  <c r="Q1995" i="1"/>
  <c r="Q1977" i="1"/>
  <c r="Q1959" i="1"/>
  <c r="Q1944" i="1"/>
  <c r="Q1926" i="1"/>
  <c r="Q1906" i="1"/>
  <c r="Q1890" i="1"/>
  <c r="Q1873" i="1"/>
  <c r="Q1857" i="1"/>
  <c r="Q1837" i="1"/>
  <c r="Q1822" i="1"/>
  <c r="Q1804" i="1"/>
  <c r="Q1788" i="1"/>
  <c r="Q1768" i="1"/>
  <c r="Q1750" i="1"/>
  <c r="Q1735" i="1"/>
  <c r="Q1717" i="1"/>
  <c r="Q1699" i="1"/>
  <c r="Q1682" i="1"/>
  <c r="Q1666" i="1"/>
  <c r="Q1648" i="1"/>
  <c r="Q1628" i="1"/>
  <c r="Q1613" i="1"/>
  <c r="Q1595" i="1"/>
  <c r="Q1579" i="1"/>
  <c r="Q1559" i="1"/>
  <c r="Q1544" i="1"/>
  <c r="Q1526" i="1"/>
  <c r="Q1510" i="1"/>
  <c r="Q1490" i="1"/>
  <c r="Q1473" i="1"/>
  <c r="Q1457" i="1"/>
  <c r="Q1439" i="1"/>
  <c r="Q1422" i="1"/>
  <c r="Q1406" i="1"/>
  <c r="Q1392" i="1"/>
  <c r="Q1377" i="1"/>
  <c r="Q1359" i="1"/>
  <c r="Q1345" i="1"/>
  <c r="Q1329" i="1"/>
  <c r="Q1315" i="1"/>
  <c r="Q1298" i="1"/>
  <c r="Q1283" i="1"/>
  <c r="Q1268" i="1"/>
  <c r="Q1254" i="1"/>
  <c r="Q1236" i="1"/>
  <c r="Q1222" i="1"/>
  <c r="Q1206" i="1"/>
  <c r="Q1192" i="1"/>
  <c r="Q1174" i="1"/>
  <c r="Q1159" i="1"/>
  <c r="Q1145" i="1"/>
  <c r="Q1129" i="1"/>
  <c r="Q1113" i="1"/>
  <c r="Q1098" i="1"/>
  <c r="Q1083" i="1"/>
  <c r="Q1068" i="1"/>
  <c r="Q1050" i="1"/>
  <c r="Q1036" i="1"/>
  <c r="Q1022" i="1"/>
  <c r="Q1006" i="1"/>
  <c r="Q989" i="1"/>
  <c r="Q974" i="1"/>
  <c r="Q959" i="1"/>
  <c r="Q945" i="1"/>
  <c r="Q927" i="1"/>
  <c r="Q913" i="1"/>
  <c r="Q898" i="1"/>
  <c r="Q883" i="1"/>
  <c r="Q866" i="1"/>
  <c r="Q850" i="1"/>
  <c r="Q836" i="1"/>
  <c r="Q822" i="1"/>
  <c r="Q804" i="1"/>
  <c r="Q789" i="1"/>
  <c r="Q774" i="1"/>
  <c r="Q759" i="1"/>
  <c r="Q743" i="1"/>
  <c r="Q727" i="1"/>
  <c r="Q713" i="1"/>
  <c r="Q698" i="1"/>
  <c r="Q680" i="1"/>
  <c r="Q666" i="1"/>
  <c r="Q653" i="1"/>
  <c r="Q639" i="1"/>
  <c r="Q624" i="1"/>
  <c r="Q610" i="1"/>
  <c r="Q597" i="1"/>
  <c r="Q584" i="1"/>
  <c r="Q568" i="1"/>
  <c r="Q555" i="1"/>
  <c r="Q542" i="1"/>
  <c r="Q528" i="1"/>
  <c r="Q513" i="1"/>
  <c r="Q499" i="1"/>
  <c r="Q486" i="1"/>
  <c r="Q473" i="1"/>
  <c r="Q457" i="1"/>
  <c r="Q444" i="1"/>
  <c r="Q430" i="1"/>
  <c r="Q417" i="1"/>
  <c r="Q402" i="1"/>
  <c r="Q388" i="1"/>
  <c r="Q375" i="1"/>
  <c r="Q362" i="1"/>
  <c r="Q346" i="1"/>
  <c r="Q333" i="1"/>
  <c r="Q319" i="1"/>
  <c r="Q306" i="1"/>
  <c r="Q290" i="1"/>
  <c r="Q277" i="1"/>
  <c r="Q264" i="1"/>
  <c r="Q250" i="1"/>
  <c r="Q235" i="1"/>
  <c r="Q222" i="1"/>
  <c r="Q208" i="1"/>
  <c r="Q195" i="1"/>
  <c r="Q179" i="1"/>
  <c r="Q166" i="1"/>
  <c r="Q153" i="1"/>
  <c r="Q139" i="1"/>
  <c r="Q124" i="1"/>
  <c r="Q110" i="1"/>
  <c r="Q97" i="1"/>
  <c r="Q84" i="1"/>
  <c r="Q68" i="1"/>
  <c r="Q55" i="1"/>
  <c r="Q42" i="1"/>
  <c r="Q28" i="1"/>
  <c r="Q13" i="1"/>
  <c r="Q6352" i="1"/>
  <c r="Q6206" i="1"/>
  <c r="Q5999" i="1"/>
  <c r="Q5832" i="1"/>
  <c r="Q5630" i="1"/>
  <c r="Q5514" i="1"/>
  <c r="Q5412" i="1"/>
  <c r="Q5322" i="1"/>
  <c r="Q5219" i="1"/>
  <c r="Q5129" i="1"/>
  <c r="Q5025" i="1"/>
  <c r="Q4935" i="1"/>
  <c r="Q4833" i="1"/>
  <c r="Q4742" i="1"/>
  <c r="Q4639" i="1"/>
  <c r="Q4562" i="1"/>
  <c r="Q4478" i="1"/>
  <c r="Q4408" i="1"/>
  <c r="Q4326" i="1"/>
  <c r="Q4256" i="1"/>
  <c r="Q4174" i="1"/>
  <c r="Q4104" i="1"/>
  <c r="Q4022" i="1"/>
  <c r="Q3952" i="1"/>
  <c r="Q3869" i="1"/>
  <c r="Q3799" i="1"/>
  <c r="Q3724" i="1"/>
  <c r="Q3682" i="1"/>
  <c r="Q3627" i="1"/>
  <c r="Q3591" i="1"/>
  <c r="Q3549" i="1"/>
  <c r="Q3514" i="1"/>
  <c r="Q3470" i="1"/>
  <c r="Q3437" i="1"/>
  <c r="Q3393" i="1"/>
  <c r="Q3359" i="1"/>
  <c r="Q3316" i="1"/>
  <c r="Q3282" i="1"/>
  <c r="Q3241" i="1"/>
  <c r="Q3205" i="1"/>
  <c r="Q3161" i="1"/>
  <c r="Q3130" i="1"/>
  <c r="Q3085" i="1"/>
  <c r="Q3050" i="1"/>
  <c r="Q3013" i="1"/>
  <c r="Q2982" i="1"/>
  <c r="Q2944" i="1"/>
  <c r="Q2913" i="1"/>
  <c r="Q2873" i="1"/>
  <c r="Q2844" i="1"/>
  <c r="Q2804" i="1"/>
  <c r="Q2773" i="1"/>
  <c r="Q2735" i="1"/>
  <c r="Q2704" i="1"/>
  <c r="Q2666" i="1"/>
  <c r="Q2635" i="1"/>
  <c r="Q2595" i="1"/>
  <c r="Q2566" i="1"/>
  <c r="Q2526" i="1"/>
  <c r="Q2499" i="1"/>
  <c r="Q2470" i="1"/>
  <c r="Q2444" i="1"/>
  <c r="Q2416" i="1"/>
  <c r="Q2398" i="1"/>
  <c r="Q2372" i="1"/>
  <c r="Q2347" i="1"/>
  <c r="Q2327" i="1"/>
  <c r="Q2303" i="1"/>
  <c r="Q2278" i="1"/>
  <c r="Q2258" i="1"/>
  <c r="Q2236" i="1"/>
  <c r="Q2220" i="1"/>
  <c r="Q2203" i="1"/>
  <c r="Q2183" i="1"/>
  <c r="Q2167" i="1"/>
  <c r="Q2149" i="1"/>
  <c r="Q2134" i="1"/>
  <c r="Q2114" i="1"/>
  <c r="Q2098" i="1"/>
  <c r="Q2080" i="1"/>
  <c r="Q2065" i="1"/>
  <c r="Q2045" i="1"/>
  <c r="Q2027" i="1"/>
  <c r="Q2012" i="1"/>
  <c r="Q1994" i="1"/>
  <c r="Q1976" i="1"/>
  <c r="Q1958" i="1"/>
  <c r="Q1943" i="1"/>
  <c r="Q1925" i="1"/>
  <c r="Q1905" i="1"/>
  <c r="Q1889" i="1"/>
  <c r="Q1872" i="1"/>
  <c r="Q1856" i="1"/>
  <c r="Q1836" i="1"/>
  <c r="Q1820" i="1"/>
  <c r="Q1803" i="1"/>
  <c r="Q1787" i="1"/>
  <c r="Q1767" i="1"/>
  <c r="Q1749" i="1"/>
  <c r="Q1734" i="1"/>
  <c r="Q1716" i="1"/>
  <c r="Q1698" i="1"/>
  <c r="Q1680" i="1"/>
  <c r="Q1665" i="1"/>
  <c r="Q1647" i="1"/>
  <c r="Q1627" i="1"/>
  <c r="Q1612" i="1"/>
  <c r="Q1594" i="1"/>
  <c r="Q1578" i="1"/>
  <c r="Q1558" i="1"/>
  <c r="Q1543" i="1"/>
  <c r="Q1525" i="1"/>
  <c r="Q1509" i="1"/>
  <c r="Q1489" i="1"/>
  <c r="Q1472" i="1"/>
  <c r="Q1456" i="1"/>
  <c r="Q1438" i="1"/>
  <c r="Q1420" i="1"/>
  <c r="Q1405" i="1"/>
  <c r="Q1390" i="1"/>
  <c r="Q1376" i="1"/>
  <c r="Q1358" i="1"/>
  <c r="Q1344" i="1"/>
  <c r="Q1328" i="1"/>
  <c r="Q1314" i="1"/>
  <c r="Q1296" i="1"/>
  <c r="Q1282" i="1"/>
  <c r="Q1267" i="1"/>
  <c r="Q1252" i="1"/>
  <c r="Q1235" i="1"/>
  <c r="Q1220" i="1"/>
  <c r="Q1205" i="1"/>
  <c r="Q1190" i="1"/>
  <c r="Q1173" i="1"/>
  <c r="Q1158" i="1"/>
  <c r="Q1144" i="1"/>
  <c r="Q1128" i="1"/>
  <c r="Q1112" i="1"/>
  <c r="Q1096" i="1"/>
  <c r="Q1082" i="1"/>
  <c r="Q1067" i="1"/>
  <c r="Q1049" i="1"/>
  <c r="Q1035" i="1"/>
  <c r="Q1020" i="1"/>
  <c r="Q1005" i="1"/>
  <c r="Q988" i="1"/>
  <c r="Q973" i="1"/>
  <c r="Q958" i="1"/>
  <c r="Q944" i="1"/>
  <c r="Q926" i="1"/>
  <c r="Q912" i="1"/>
  <c r="Q896" i="1"/>
  <c r="Q882" i="1"/>
  <c r="Q865" i="1"/>
  <c r="Q849" i="1"/>
  <c r="Q835" i="1"/>
  <c r="Q820" i="1"/>
  <c r="Q803" i="1"/>
  <c r="Q788" i="1"/>
  <c r="Q773" i="1"/>
  <c r="Q758" i="1"/>
  <c r="Q740" i="1"/>
  <c r="Q726" i="1"/>
  <c r="Q712" i="1"/>
  <c r="Q696" i="1"/>
  <c r="Q679" i="1"/>
  <c r="Q665" i="1"/>
  <c r="Q652" i="1"/>
  <c r="Q638" i="1"/>
  <c r="Q623" i="1"/>
  <c r="Q609" i="1"/>
  <c r="Q596" i="1"/>
  <c r="Q583" i="1"/>
  <c r="Q567" i="1"/>
  <c r="Q554" i="1"/>
  <c r="Q540" i="1"/>
  <c r="Q527" i="1"/>
  <c r="Q512" i="1"/>
  <c r="Q498" i="1"/>
  <c r="Q485" i="1"/>
  <c r="Q472" i="1"/>
  <c r="Q456" i="1"/>
  <c r="Q443" i="1"/>
  <c r="Q429" i="1"/>
  <c r="Q416" i="1"/>
  <c r="Q400" i="1"/>
  <c r="Q387" i="1"/>
  <c r="Q374" i="1"/>
  <c r="Q360" i="1"/>
  <c r="Q345" i="1"/>
  <c r="Q332" i="1"/>
  <c r="Q318" i="1"/>
  <c r="Q305" i="1"/>
  <c r="Q289" i="1"/>
  <c r="Q276" i="1"/>
  <c r="Q263" i="1"/>
  <c r="Q249" i="1"/>
  <c r="Q234" i="1"/>
  <c r="Q220" i="1"/>
  <c r="Q207" i="1"/>
  <c r="Q194" i="1"/>
  <c r="Q178" i="1"/>
  <c r="Q165" i="1"/>
  <c r="Q152" i="1"/>
  <c r="Q138" i="1"/>
  <c r="Q123" i="1"/>
  <c r="Q109" i="1"/>
  <c r="Q96" i="1"/>
  <c r="Q83" i="1"/>
  <c r="Q67" i="1"/>
  <c r="Q54" i="1"/>
  <c r="Q40" i="1"/>
  <c r="Q27" i="1"/>
  <c r="Q12" i="1"/>
  <c r="Q6347" i="1"/>
  <c r="Q6184" i="1"/>
  <c r="Q5980" i="1"/>
  <c r="Q5829" i="1"/>
  <c r="Q5628" i="1"/>
  <c r="Q5512" i="1"/>
  <c r="Q5408" i="1"/>
  <c r="Q5319" i="1"/>
  <c r="Q5218" i="1"/>
  <c r="Q5124" i="1"/>
  <c r="Q5024" i="1"/>
  <c r="Q4932" i="1"/>
  <c r="Q4830" i="1"/>
  <c r="Q4739" i="1"/>
  <c r="Q4636" i="1"/>
  <c r="Q4558" i="1"/>
  <c r="Q4477" i="1"/>
  <c r="Q4406" i="1"/>
  <c r="Q4325" i="1"/>
  <c r="Q4254" i="1"/>
  <c r="Q4173" i="1"/>
  <c r="Q4102" i="1"/>
  <c r="Q4020" i="1"/>
  <c r="Q3948" i="1"/>
  <c r="Q3868" i="1"/>
  <c r="Q3797" i="1"/>
  <c r="Q3723" i="1"/>
  <c r="Q3679" i="1"/>
  <c r="Q3625" i="1"/>
  <c r="Q3590" i="1"/>
  <c r="Q3547" i="1"/>
  <c r="Q3513" i="1"/>
  <c r="Q3469" i="1"/>
  <c r="Q3436" i="1"/>
  <c r="Q3392" i="1"/>
  <c r="Q3357" i="1"/>
  <c r="Q3315" i="1"/>
  <c r="Q3281" i="1"/>
  <c r="Q3239" i="1"/>
  <c r="Q3204" i="1"/>
  <c r="Q3160" i="1"/>
  <c r="Q3127" i="1"/>
  <c r="Q3083" i="1"/>
  <c r="Q3049" i="1"/>
  <c r="Q3012" i="1"/>
  <c r="Q2980" i="1"/>
  <c r="Q2943" i="1"/>
  <c r="Q2912" i="1"/>
  <c r="Q2872" i="1"/>
  <c r="Q2843" i="1"/>
  <c r="Q2803" i="1"/>
  <c r="Q2772" i="1"/>
  <c r="Q2734" i="1"/>
  <c r="Q2703" i="1"/>
  <c r="Q2665" i="1"/>
  <c r="Q2634" i="1"/>
  <c r="Q2594" i="1"/>
  <c r="Q2565" i="1"/>
  <c r="Q2525" i="1"/>
  <c r="Q2498" i="1"/>
  <c r="Q2469" i="1"/>
  <c r="Q2443" i="1"/>
  <c r="Q2415" i="1"/>
  <c r="Q2390" i="1"/>
  <c r="Q2370" i="1"/>
  <c r="Q2346" i="1"/>
  <c r="Q2322" i="1"/>
  <c r="Q2302" i="1"/>
  <c r="Q2277" i="1"/>
  <c r="Q2250" i="1"/>
  <c r="Q2235" i="1"/>
  <c r="Q2217" i="1"/>
  <c r="Q2199" i="1"/>
  <c r="Q2182" i="1"/>
  <c r="Q2166" i="1"/>
  <c r="Q2148" i="1"/>
  <c r="Q2128" i="1"/>
  <c r="Q2113" i="1"/>
  <c r="Q2095" i="1"/>
  <c r="Q2079" i="1"/>
  <c r="Q2059" i="1"/>
  <c r="Q2044" i="1"/>
  <c r="Q2026" i="1"/>
  <c r="Q2010" i="1"/>
  <c r="Q1990" i="1"/>
  <c r="Q1973" i="1"/>
  <c r="Q1957" i="1"/>
  <c r="Q1939" i="1"/>
  <c r="Q1922" i="1"/>
  <c r="Q1904" i="1"/>
  <c r="Q1888" i="1"/>
  <c r="Q1870" i="1"/>
  <c r="Q1850" i="1"/>
  <c r="Q1835" i="1"/>
  <c r="Q1817" i="1"/>
  <c r="Q1802" i="1"/>
  <c r="Q1782" i="1"/>
  <c r="Q1766" i="1"/>
  <c r="Q1748" i="1"/>
  <c r="Q1733" i="1"/>
  <c r="Q1713" i="1"/>
  <c r="Q1695" i="1"/>
  <c r="Q1679" i="1"/>
  <c r="Q1662" i="1"/>
  <c r="Q1644" i="1"/>
  <c r="Q1626" i="1"/>
  <c r="Q1610" i="1"/>
  <c r="Q1593" i="1"/>
  <c r="Q1573" i="1"/>
  <c r="Q1557" i="1"/>
  <c r="Q1539" i="1"/>
  <c r="Q1524" i="1"/>
  <c r="Q1504" i="1"/>
  <c r="Q1488" i="1"/>
  <c r="Q1470" i="1"/>
  <c r="Q1455" i="1"/>
  <c r="Q1435" i="1"/>
  <c r="Q1418" i="1"/>
  <c r="Q1404" i="1"/>
  <c r="Q1389" i="1"/>
  <c r="Q1372" i="1"/>
  <c r="Q1357" i="1"/>
  <c r="Q1343" i="1"/>
  <c r="Q1327" i="1"/>
  <c r="Q1310" i="1"/>
  <c r="Q1295" i="1"/>
  <c r="Q1280" i="1"/>
  <c r="Q1266" i="1"/>
  <c r="Q1248" i="1"/>
  <c r="Q1234" i="1"/>
  <c r="Q1218" i="1"/>
  <c r="Q1204" i="1"/>
  <c r="Q1187" i="1"/>
  <c r="Q1172" i="1"/>
  <c r="Q1157" i="1"/>
  <c r="Q1143" i="1"/>
  <c r="Q1125" i="1"/>
  <c r="Q1110" i="1"/>
  <c r="Q1095" i="1"/>
  <c r="Q1080" i="1"/>
  <c r="Q1063" i="1"/>
  <c r="Q1048" i="1"/>
  <c r="Q1034" i="1"/>
  <c r="Q1018" i="1"/>
  <c r="Q1002" i="1"/>
  <c r="Q987" i="1"/>
  <c r="Q972" i="1"/>
  <c r="Q957" i="1"/>
  <c r="Q939" i="1"/>
  <c r="Q925" i="1"/>
  <c r="Q910" i="1"/>
  <c r="Q895" i="1"/>
  <c r="Q878" i="1"/>
  <c r="Q863" i="1"/>
  <c r="Q848" i="1"/>
  <c r="Q834" i="1"/>
  <c r="Q816" i="1"/>
  <c r="Q802" i="1"/>
  <c r="Q787" i="1"/>
  <c r="Q772" i="1"/>
  <c r="Q755" i="1"/>
  <c r="Q739" i="1"/>
  <c r="Q725" i="1"/>
  <c r="Q710" i="1"/>
  <c r="Q693" i="1"/>
  <c r="Q678" i="1"/>
  <c r="Q664" i="1"/>
  <c r="Q650" i="1"/>
  <c r="Q635" i="1"/>
  <c r="Q622" i="1"/>
  <c r="Q608" i="1"/>
  <c r="Q595" i="1"/>
  <c r="Q579" i="1"/>
  <c r="Q566" i="1"/>
  <c r="Q553" i="1"/>
  <c r="Q539" i="1"/>
  <c r="Q524" i="1"/>
  <c r="Q510" i="1"/>
  <c r="Q497" i="1"/>
  <c r="Q484" i="1"/>
  <c r="Q468" i="1"/>
  <c r="Q455" i="1"/>
  <c r="Q442" i="1"/>
  <c r="Q428" i="1"/>
  <c r="Q413" i="1"/>
  <c r="Q399" i="1"/>
  <c r="Q386" i="1"/>
  <c r="Q373" i="1"/>
  <c r="Q357" i="1"/>
  <c r="Q344" i="1"/>
  <c r="Q330" i="1"/>
  <c r="Q317" i="1"/>
  <c r="Q302" i="1"/>
  <c r="Q288" i="1"/>
  <c r="Q275" i="1"/>
  <c r="Q262" i="1"/>
  <c r="Q246" i="1"/>
  <c r="Q233" i="1"/>
  <c r="Q219" i="1"/>
  <c r="Q206" i="1"/>
  <c r="Q190" i="1"/>
  <c r="Q177" i="1"/>
  <c r="Q164" i="1"/>
  <c r="Q150" i="1"/>
  <c r="Q135" i="1"/>
  <c r="Q122" i="1"/>
  <c r="Q108" i="1"/>
  <c r="Q95" i="1"/>
  <c r="Q79" i="1"/>
  <c r="Q66" i="1"/>
  <c r="Q53" i="1"/>
  <c r="Q39" i="1"/>
  <c r="Q24" i="1"/>
  <c r="Q10" i="1"/>
  <c r="Q6346" i="1"/>
  <c r="Q6143" i="1"/>
  <c r="Q5977" i="1"/>
  <c r="Q5775" i="1"/>
  <c r="Q5623" i="1"/>
  <c r="Q5487" i="1"/>
  <c r="Q5399" i="1"/>
  <c r="Q5295" i="1"/>
  <c r="Q5207" i="1"/>
  <c r="Q5100" i="1"/>
  <c r="Q5013" i="1"/>
  <c r="Q4908" i="1"/>
  <c r="Q4820" i="1"/>
  <c r="Q4718" i="1"/>
  <c r="Q4628" i="1"/>
  <c r="Q4540" i="1"/>
  <c r="Q4469" i="1"/>
  <c r="Q4388" i="1"/>
  <c r="Q4318" i="1"/>
  <c r="Q4235" i="1"/>
  <c r="Q4165" i="1"/>
  <c r="Q4082" i="1"/>
  <c r="Q4012" i="1"/>
  <c r="Q3930" i="1"/>
  <c r="Q3859" i="1"/>
  <c r="Q3777" i="1"/>
  <c r="Q3720" i="1"/>
  <c r="Q3666" i="1"/>
  <c r="Q3624" i="1"/>
  <c r="Q3579" i="1"/>
  <c r="Q3544" i="1"/>
  <c r="Q3502" i="1"/>
  <c r="Q3467" i="1"/>
  <c r="Q3425" i="1"/>
  <c r="Q3391" i="1"/>
  <c r="Q3346" i="1"/>
  <c r="Q3314" i="1"/>
  <c r="Q3270" i="1"/>
  <c r="Q3235" i="1"/>
  <c r="Q3193" i="1"/>
  <c r="Q3159" i="1"/>
  <c r="Q3116" i="1"/>
  <c r="Q3082" i="1"/>
  <c r="Q3039" i="1"/>
  <c r="Q3010" i="1"/>
  <c r="Q2970" i="1"/>
  <c r="Q2939" i="1"/>
  <c r="Q2902" i="1"/>
  <c r="Q2870" i="1"/>
  <c r="Q2833" i="1"/>
  <c r="Q2802" i="1"/>
  <c r="Q2762" i="1"/>
  <c r="Q2733" i="1"/>
  <c r="Q2693" i="1"/>
  <c r="Q2662" i="1"/>
  <c r="Q2624" i="1"/>
  <c r="Q2593" i="1"/>
  <c r="Q2555" i="1"/>
  <c r="Q2524" i="1"/>
  <c r="Q2495" i="1"/>
  <c r="Q2468" i="1"/>
  <c r="Q2439" i="1"/>
  <c r="Q2414" i="1"/>
  <c r="Q2389" i="1"/>
  <c r="Q2369" i="1"/>
  <c r="Q2345" i="1"/>
  <c r="Q2320" i="1"/>
  <c r="Q2300" i="1"/>
  <c r="Q2276" i="1"/>
  <c r="Q2249" i="1"/>
  <c r="Q2234" i="1"/>
  <c r="Q2216" i="1"/>
  <c r="Q2198" i="1"/>
  <c r="Q2180" i="1"/>
  <c r="Q2165" i="1"/>
  <c r="Q2147" i="1"/>
  <c r="Q2127" i="1"/>
  <c r="Q2112" i="1"/>
  <c r="Q2094" i="1"/>
  <c r="Q2078" i="1"/>
  <c r="Q2058" i="1"/>
  <c r="Q2043" i="1"/>
  <c r="Q2025" i="1"/>
  <c r="Q2009" i="1"/>
  <c r="Q1989" i="1"/>
  <c r="Q1972" i="1"/>
  <c r="Q1956" i="1"/>
  <c r="Q1938" i="1"/>
  <c r="Q1920" i="1"/>
  <c r="Q1903" i="1"/>
  <c r="Q1887" i="1"/>
  <c r="Q1869" i="1"/>
  <c r="Q1849" i="1"/>
  <c r="Q1834" i="1"/>
  <c r="Q1816" i="1"/>
  <c r="Q1800" i="1"/>
  <c r="Q1780" i="1"/>
  <c r="Q1765" i="1"/>
  <c r="Q1747" i="1"/>
  <c r="Q1732" i="1"/>
  <c r="Q1712" i="1"/>
  <c r="Q1694" i="1"/>
  <c r="Q1678" i="1"/>
  <c r="Q1660" i="1"/>
  <c r="Q1643" i="1"/>
  <c r="Q1625" i="1"/>
  <c r="Q1609" i="1"/>
  <c r="Q1592" i="1"/>
  <c r="Q1572" i="1"/>
  <c r="Q1556" i="1"/>
  <c r="Q1538" i="1"/>
  <c r="Q1523" i="1"/>
  <c r="Q1503" i="1"/>
  <c r="Q1487" i="1"/>
  <c r="Q1469" i="1"/>
  <c r="Q1454" i="1"/>
  <c r="Q1434" i="1"/>
  <c r="Q1417" i="1"/>
  <c r="Q1403" i="1"/>
  <c r="Q1388" i="1"/>
  <c r="Q1370" i="1"/>
  <c r="Q1356" i="1"/>
  <c r="Q1340" i="1"/>
  <c r="Q1326" i="1"/>
  <c r="Q1309" i="1"/>
  <c r="Q1294" i="1"/>
  <c r="Q1279" i="1"/>
  <c r="Q1265" i="1"/>
  <c r="Q1247" i="1"/>
  <c r="Q1233" i="1"/>
  <c r="Q1217" i="1"/>
  <c r="Q1203" i="1"/>
  <c r="Q1185" i="1"/>
  <c r="Q1170" i="1"/>
  <c r="Q1156" i="1"/>
  <c r="Q1140" i="1"/>
  <c r="Q1124" i="1"/>
  <c r="Q1109" i="1"/>
  <c r="Q1094" i="1"/>
  <c r="Q1079" i="1"/>
  <c r="Q1062" i="1"/>
  <c r="Q1047" i="1"/>
  <c r="Q1033" i="1"/>
  <c r="Q1017" i="1"/>
  <c r="Q1000" i="1"/>
  <c r="Q985" i="1"/>
  <c r="Q970" i="1"/>
  <c r="Q956" i="1"/>
  <c r="Q938" i="1"/>
  <c r="Q924" i="1"/>
  <c r="Q909" i="1"/>
  <c r="Q894" i="1"/>
  <c r="Q877" i="1"/>
  <c r="Q862" i="1"/>
  <c r="Q847" i="1"/>
  <c r="Q833" i="1"/>
  <c r="Q815" i="1"/>
  <c r="Q800" i="1"/>
  <c r="Q785" i="1"/>
  <c r="Q770" i="1"/>
  <c r="Q754" i="1"/>
  <c r="Q738" i="1"/>
  <c r="Q724" i="1"/>
  <c r="Q709" i="1"/>
  <c r="Q692" i="1"/>
  <c r="Q677" i="1"/>
  <c r="Q663" i="1"/>
  <c r="Q649" i="1"/>
  <c r="Q634" i="1"/>
  <c r="Q620" i="1"/>
  <c r="Q607" i="1"/>
  <c r="Q594" i="1"/>
  <c r="Q578" i="1"/>
  <c r="Q565" i="1"/>
  <c r="Q552" i="1"/>
  <c r="Q538" i="1"/>
  <c r="Q523" i="1"/>
  <c r="Q509" i="1"/>
  <c r="Q496" i="1"/>
  <c r="Q483" i="1"/>
  <c r="Q467" i="1"/>
  <c r="Q454" i="1"/>
  <c r="Q440" i="1"/>
  <c r="Q427" i="1"/>
  <c r="Q412" i="1"/>
  <c r="Q398" i="1"/>
  <c r="Q385" i="1"/>
  <c r="Q372" i="1"/>
  <c r="Q356" i="1"/>
  <c r="Q343" i="1"/>
  <c r="Q329" i="1"/>
  <c r="Q316" i="1"/>
  <c r="Q300" i="1"/>
  <c r="Q287" i="1"/>
  <c r="Q274" i="1"/>
  <c r="Q260" i="1"/>
  <c r="Q245" i="1"/>
  <c r="Q232" i="1"/>
  <c r="Q218" i="1"/>
  <c r="Q205" i="1"/>
  <c r="Q189" i="1"/>
  <c r="Q176" i="1"/>
  <c r="Q163" i="1"/>
  <c r="Q149" i="1"/>
  <c r="Q134" i="1"/>
  <c r="Q120" i="1"/>
  <c r="Q107" i="1"/>
  <c r="Q94" i="1"/>
  <c r="Q78" i="1"/>
  <c r="Q65" i="1"/>
  <c r="Q52" i="1"/>
  <c r="Q38" i="1"/>
  <c r="Q23" i="1"/>
  <c r="Q9" i="1"/>
  <c r="Q6329" i="1"/>
  <c r="Q6123" i="1"/>
  <c r="Q5975" i="1"/>
  <c r="Q5774" i="1"/>
  <c r="Q5600" i="1"/>
  <c r="Q5486" i="1"/>
  <c r="Q5395" i="1"/>
  <c r="Q5292" i="1"/>
  <c r="Q5203" i="1"/>
  <c r="Q5099" i="1"/>
  <c r="Q5010" i="1"/>
  <c r="Q4907" i="1"/>
  <c r="Q4818" i="1"/>
  <c r="Q4713" i="1"/>
  <c r="Q4624" i="1"/>
  <c r="Q4539" i="1"/>
  <c r="Q4466" i="1"/>
  <c r="Q4387" i="1"/>
  <c r="Q4314" i="1"/>
  <c r="Q4233" i="1"/>
  <c r="Q4162" i="1"/>
  <c r="Q4080" i="1"/>
  <c r="Q4009" i="1"/>
  <c r="Q3929" i="1"/>
  <c r="Q3857" i="1"/>
  <c r="Q3776" i="1"/>
  <c r="Q3719" i="1"/>
  <c r="Q3664" i="1"/>
  <c r="Q3623" i="1"/>
  <c r="Q3577" i="1"/>
  <c r="Q3543" i="1"/>
  <c r="Q3501" i="1"/>
  <c r="Q3466" i="1"/>
  <c r="Q3424" i="1"/>
  <c r="Q3390" i="1"/>
  <c r="Q3345" i="1"/>
  <c r="Q3313" i="1"/>
  <c r="Q3269" i="1"/>
  <c r="Q3234" i="1"/>
  <c r="Q3192" i="1"/>
  <c r="Q3157" i="1"/>
  <c r="Q3115" i="1"/>
  <c r="Q3081" i="1"/>
  <c r="Q3038" i="1"/>
  <c r="Q3009" i="1"/>
  <c r="Q2969" i="1"/>
  <c r="Q2938" i="1"/>
  <c r="Q2900" i="1"/>
  <c r="Q2869" i="1"/>
  <c r="Q2832" i="1"/>
  <c r="Q2800" i="1"/>
  <c r="Q2760" i="1"/>
  <c r="Q2732" i="1"/>
  <c r="Q2692" i="1"/>
  <c r="Q2660" i="1"/>
  <c r="Q2623" i="1"/>
  <c r="Q2592" i="1"/>
  <c r="Q2554" i="1"/>
  <c r="Q2523" i="1"/>
  <c r="Q2494" i="1"/>
  <c r="Q2467" i="1"/>
  <c r="Q2438" i="1"/>
  <c r="Q2413" i="1"/>
  <c r="Q2388" i="1"/>
  <c r="Q2362" i="1"/>
  <c r="Q2344" i="1"/>
  <c r="Q2317" i="1"/>
  <c r="Q2293" i="1"/>
  <c r="Q2273" i="1"/>
  <c r="Q2248" i="1"/>
  <c r="Q2233" i="1"/>
  <c r="Q2213" i="1"/>
  <c r="Q2195" i="1"/>
  <c r="Q2179" i="1"/>
  <c r="Q2162" i="1"/>
  <c r="Q2144" i="1"/>
  <c r="Q2126" i="1"/>
  <c r="Q2110" i="1"/>
  <c r="Q2093" i="1"/>
  <c r="Q2073" i="1"/>
  <c r="Q2057" i="1"/>
  <c r="Q2039" i="1"/>
  <c r="Q2024" i="1"/>
  <c r="Q2004" i="1"/>
  <c r="Q1988" i="1"/>
  <c r="Q1970" i="1"/>
  <c r="Q1955" i="1"/>
  <c r="Q1935" i="1"/>
  <c r="Q1917" i="1"/>
  <c r="Q1902" i="1"/>
  <c r="Q1884" i="1"/>
  <c r="Q1866" i="1"/>
  <c r="Q1848" i="1"/>
  <c r="Q1833" i="1"/>
  <c r="Q1815" i="1"/>
  <c r="Q1795" i="1"/>
  <c r="Q1779" i="1"/>
  <c r="Q1762" i="1"/>
  <c r="Q1746" i="1"/>
  <c r="Q1726" i="1"/>
  <c r="Q1710" i="1"/>
  <c r="Q1693" i="1"/>
  <c r="Q1677" i="1"/>
  <c r="Q1657" i="1"/>
  <c r="Q1639" i="1"/>
  <c r="Q1624" i="1"/>
  <c r="Q1606" i="1"/>
  <c r="Q1588" i="1"/>
  <c r="Q1570" i="1"/>
  <c r="Q1555" i="1"/>
  <c r="Q1537" i="1"/>
  <c r="Q1517" i="1"/>
  <c r="Q1502" i="1"/>
  <c r="Q1484" i="1"/>
  <c r="Q1468" i="1"/>
  <c r="Q1448" i="1"/>
  <c r="Q1433" i="1"/>
  <c r="Q1416" i="1"/>
  <c r="Q1402" i="1"/>
  <c r="Q1384" i="1"/>
  <c r="Q1369" i="1"/>
  <c r="Q1355" i="1"/>
  <c r="Q1339" i="1"/>
  <c r="Q1323" i="1"/>
  <c r="Q1307" i="1"/>
  <c r="Q1293" i="1"/>
  <c r="Q1278" i="1"/>
  <c r="Q1260" i="1"/>
  <c r="Q1246" i="1"/>
  <c r="Q1232" i="1"/>
  <c r="Q1216" i="1"/>
  <c r="Q1199" i="1"/>
  <c r="Q1184" i="1"/>
  <c r="Q1169" i="1"/>
  <c r="Q1155" i="1"/>
  <c r="Q1137" i="1"/>
  <c r="Q1123" i="1"/>
  <c r="Q1107" i="1"/>
  <c r="Q1093" i="1"/>
  <c r="Q1076" i="1"/>
  <c r="Q1060" i="1"/>
  <c r="Q1046" i="1"/>
  <c r="Q1032" i="1"/>
  <c r="Q1014" i="1"/>
  <c r="Q999" i="1"/>
  <c r="Q984" i="1"/>
  <c r="Q969" i="1"/>
  <c r="Q952" i="1"/>
  <c r="Q937" i="1"/>
  <c r="Q923" i="1"/>
  <c r="Q907" i="1"/>
  <c r="Q890" i="1"/>
  <c r="Q876" i="1"/>
  <c r="Q860" i="1"/>
  <c r="Q846" i="1"/>
  <c r="Q828" i="1"/>
  <c r="Q814" i="1"/>
  <c r="Q799" i="1"/>
  <c r="Q784" i="1"/>
  <c r="Q767" i="1"/>
  <c r="Q752" i="1"/>
  <c r="Q737" i="1"/>
  <c r="Q723" i="1"/>
  <c r="Q705" i="1"/>
  <c r="Q690" i="1"/>
  <c r="Q676" i="1"/>
  <c r="Q662" i="1"/>
  <c r="Q646" i="1"/>
  <c r="Q633" i="1"/>
  <c r="Q619" i="1"/>
  <c r="Q606" i="1"/>
  <c r="Q590" i="1"/>
  <c r="Q577" i="1"/>
  <c r="Q564" i="1"/>
  <c r="Q550" i="1"/>
  <c r="Q535" i="1"/>
  <c r="Q522" i="1"/>
  <c r="Q508" i="1"/>
  <c r="Q495" i="1"/>
  <c r="Q479" i="1"/>
  <c r="Q466" i="1"/>
  <c r="Q453" i="1"/>
  <c r="Q439" i="1"/>
  <c r="Q424" i="1"/>
  <c r="Q410" i="1"/>
  <c r="Q397" i="1"/>
  <c r="Q384" i="1"/>
  <c r="Q368" i="1"/>
  <c r="Q355" i="1"/>
  <c r="Q342" i="1"/>
  <c r="Q328" i="1"/>
  <c r="Q313" i="1"/>
  <c r="Q299" i="1"/>
  <c r="Q286" i="1"/>
  <c r="Q273" i="1"/>
  <c r="Q257" i="1"/>
  <c r="Q244" i="1"/>
  <c r="Q230" i="1"/>
  <c r="Q217" i="1"/>
  <c r="Q202" i="1"/>
  <c r="Q188" i="1"/>
  <c r="Q175" i="1"/>
  <c r="Q162" i="1"/>
  <c r="Q146" i="1"/>
  <c r="Q133" i="1"/>
  <c r="Q119" i="1"/>
  <c r="Q106" i="1"/>
  <c r="Q90" i="1"/>
  <c r="Q77" i="1"/>
  <c r="Q64" i="1"/>
  <c r="Q50" i="1"/>
  <c r="Q35" i="1"/>
  <c r="Q22" i="1"/>
  <c r="Q8" i="1"/>
  <c r="Q6290" i="1"/>
  <c r="Q6122" i="1"/>
  <c r="Q5918" i="1"/>
  <c r="Q5768" i="1"/>
  <c r="Q5573" i="1"/>
  <c r="Q5476" i="1"/>
  <c r="Q5374" i="1"/>
  <c r="Q5284" i="1"/>
  <c r="Q5179" i="1"/>
  <c r="Q5088" i="1"/>
  <c r="Q4986" i="1"/>
  <c r="Q4898" i="1"/>
  <c r="Q4792" i="1"/>
  <c r="Q4706" i="1"/>
  <c r="Q4602" i="1"/>
  <c r="Q4530" i="1"/>
  <c r="Q4448" i="1"/>
  <c r="Q4378" i="1"/>
  <c r="Q4296" i="1"/>
  <c r="Q4226" i="1"/>
  <c r="Q4144" i="1"/>
  <c r="Q4074" i="1"/>
  <c r="Q3992" i="1"/>
  <c r="Q3922" i="1"/>
  <c r="Q3839" i="1"/>
  <c r="Q3769" i="1"/>
  <c r="Q3706" i="1"/>
  <c r="Q3663" i="1"/>
  <c r="Q3611" i="1"/>
  <c r="Q3576" i="1"/>
  <c r="Q3532" i="1"/>
  <c r="Q3500" i="1"/>
  <c r="Q3455" i="1"/>
  <c r="Q3421" i="1"/>
  <c r="Q3379" i="1"/>
  <c r="Q3344" i="1"/>
  <c r="Q3302" i="1"/>
  <c r="Q3267" i="1"/>
  <c r="Q3223" i="1"/>
  <c r="Q3191" i="1"/>
  <c r="Q3146" i="1"/>
  <c r="Q3112" i="1"/>
  <c r="Q3070" i="1"/>
  <c r="Q3037" i="1"/>
  <c r="Q2999" i="1"/>
  <c r="Q2968" i="1"/>
  <c r="Q2928" i="1"/>
  <c r="Q2899" i="1"/>
  <c r="Q2859" i="1"/>
  <c r="Q2828" i="1"/>
  <c r="Q2790" i="1"/>
  <c r="Q2759" i="1"/>
  <c r="Q2722" i="1"/>
  <c r="Q2690" i="1"/>
  <c r="Q2650" i="1"/>
  <c r="Q2622" i="1"/>
  <c r="Q2582" i="1"/>
  <c r="Q2550" i="1"/>
  <c r="Q2515" i="1"/>
  <c r="Q2488" i="1"/>
  <c r="Q2459" i="1"/>
  <c r="Q2433" i="1"/>
  <c r="Q2412" i="1"/>
  <c r="Q2387" i="1"/>
  <c r="Q2360" i="1"/>
  <c r="Q2343" i="1"/>
  <c r="Q2316" i="1"/>
  <c r="Q2292" i="1"/>
  <c r="Q2272" i="1"/>
  <c r="Q2247" i="1"/>
  <c r="Q2232" i="1"/>
  <c r="Q2212" i="1"/>
  <c r="Q2194" i="1"/>
  <c r="Q2178" i="1"/>
  <c r="Q2160" i="1"/>
  <c r="Q2143" i="1"/>
  <c r="Q2125" i="1"/>
  <c r="Q2109" i="1"/>
  <c r="Q2092" i="1"/>
  <c r="Q2072" i="1"/>
  <c r="Q2056" i="1"/>
  <c r="Q2038" i="1"/>
  <c r="Q2023" i="1"/>
  <c r="Q2003" i="1"/>
  <c r="Q1987" i="1"/>
  <c r="Q1969" i="1"/>
  <c r="Q1954" i="1"/>
  <c r="Q1934" i="1"/>
  <c r="Q1916" i="1"/>
  <c r="Q1900" i="1"/>
  <c r="Q1883" i="1"/>
  <c r="Q1865" i="1"/>
  <c r="Q1847" i="1"/>
  <c r="Q1832" i="1"/>
  <c r="Q1814" i="1"/>
  <c r="Q1794" i="1"/>
  <c r="Q1778" i="1"/>
  <c r="Q1760" i="1"/>
  <c r="Q1745" i="1"/>
  <c r="Q1725" i="1"/>
  <c r="Q1709" i="1"/>
  <c r="Q1692" i="1"/>
  <c r="Q1676" i="1"/>
  <c r="Q1656" i="1"/>
  <c r="Q1638" i="1"/>
  <c r="Q1623" i="1"/>
  <c r="Q1605" i="1"/>
  <c r="Q1587" i="1"/>
  <c r="Q1569" i="1"/>
  <c r="Q1554" i="1"/>
  <c r="Q1536" i="1"/>
  <c r="Q1516" i="1"/>
  <c r="Q1500" i="1"/>
  <c r="Q1483" i="1"/>
  <c r="Q1467" i="1"/>
  <c r="Q1447" i="1"/>
  <c r="Q1432" i="1"/>
  <c r="Q1415" i="1"/>
  <c r="Q1400" i="1"/>
  <c r="Q1383" i="1"/>
  <c r="Q1368" i="1"/>
  <c r="Q1354" i="1"/>
  <c r="Q1338" i="1"/>
  <c r="Q1322" i="1"/>
  <c r="Q1306" i="1"/>
  <c r="Q1292" i="1"/>
  <c r="Q1277" i="1"/>
  <c r="Q1259" i="1"/>
  <c r="Q1245" i="1"/>
  <c r="Q1229" i="1"/>
  <c r="Q1215" i="1"/>
  <c r="Q1198" i="1"/>
  <c r="Q1183" i="1"/>
  <c r="Q1168" i="1"/>
  <c r="Q1154" i="1"/>
  <c r="Q1136" i="1"/>
  <c r="Q1122" i="1"/>
  <c r="Q1106" i="1"/>
  <c r="Q1092" i="1"/>
  <c r="Q1074" i="1"/>
  <c r="Q1059" i="1"/>
  <c r="Q1045" i="1"/>
  <c r="Q1029" i="1"/>
  <c r="Q1013" i="1"/>
  <c r="Q998" i="1"/>
  <c r="Q983" i="1"/>
  <c r="Q968" i="1"/>
  <c r="Q950" i="1"/>
  <c r="Q936" i="1"/>
  <c r="Q922" i="1"/>
  <c r="Q906" i="1"/>
  <c r="Q889" i="1"/>
  <c r="Q874" i="1"/>
  <c r="Q859" i="1"/>
  <c r="Q845" i="1"/>
  <c r="Q827" i="1"/>
  <c r="Q813" i="1"/>
  <c r="Q798" i="1"/>
  <c r="Q783" i="1"/>
  <c r="Q766" i="1"/>
  <c r="Q750" i="1"/>
  <c r="Q736" i="1"/>
  <c r="Q722" i="1"/>
  <c r="Q704" i="1"/>
  <c r="Q689" i="1"/>
  <c r="Q674" i="1"/>
  <c r="Q660" i="1"/>
  <c r="Q645" i="1"/>
  <c r="Q632" i="1"/>
  <c r="Q618" i="1"/>
  <c r="Q605" i="1"/>
  <c r="Q589" i="1"/>
  <c r="Q576" i="1"/>
  <c r="Q563" i="1"/>
  <c r="Q549" i="1"/>
  <c r="Q534" i="1"/>
  <c r="Q520" i="1"/>
  <c r="Q507" i="1"/>
  <c r="Q494" i="1"/>
  <c r="Q478" i="1"/>
  <c r="Q465" i="1"/>
  <c r="Q452" i="1"/>
  <c r="Q438" i="1"/>
  <c r="Q423" i="1"/>
  <c r="Q409" i="1"/>
  <c r="Q396" i="1"/>
  <c r="Q383" i="1"/>
  <c r="Q367" i="1"/>
  <c r="Q354" i="1"/>
  <c r="Q340" i="1"/>
  <c r="Q327" i="1"/>
  <c r="Q312" i="1"/>
  <c r="Q298" i="1"/>
  <c r="Q285" i="1"/>
  <c r="Q272" i="1"/>
  <c r="Q256" i="1"/>
  <c r="Q243" i="1"/>
  <c r="Q229" i="1"/>
  <c r="Q216" i="1"/>
  <c r="Q200" i="1"/>
  <c r="Q187" i="1"/>
  <c r="Q174" i="1"/>
  <c r="Q160" i="1"/>
  <c r="Q145" i="1"/>
  <c r="Q132" i="1"/>
  <c r="Q118" i="1"/>
  <c r="Q105" i="1"/>
  <c r="Q89" i="1"/>
  <c r="Q76" i="1"/>
  <c r="Q63" i="1"/>
  <c r="Q49" i="1"/>
  <c r="Q34" i="1"/>
  <c r="Q20" i="1"/>
  <c r="Q7" i="1"/>
  <c r="Q6263" i="1"/>
  <c r="Q6062" i="1"/>
  <c r="Q5892" i="1"/>
  <c r="Q5689" i="1"/>
  <c r="Q5554" i="1"/>
  <c r="Q5446" i="1"/>
  <c r="Q5357" i="1"/>
  <c r="Q5254" i="1"/>
  <c r="Q5165" i="1"/>
  <c r="Q5062" i="1"/>
  <c r="Q4973" i="1"/>
  <c r="Q4869" i="1"/>
  <c r="Q4777" i="1"/>
  <c r="Q4677" i="1"/>
  <c r="Q4588" i="1"/>
  <c r="Q4507" i="1"/>
  <c r="Q4436" i="1"/>
  <c r="Q4355" i="1"/>
  <c r="Q4284" i="1"/>
  <c r="Q4203" i="1"/>
  <c r="Q4132" i="1"/>
  <c r="Q4050" i="1"/>
  <c r="Q3979" i="1"/>
  <c r="Q3898" i="1"/>
  <c r="Q3826" i="1"/>
  <c r="Q3747" i="1"/>
  <c r="Q3698" i="1"/>
  <c r="Q3644" i="1"/>
  <c r="Q3604" i="1"/>
  <c r="Q3563" i="1"/>
  <c r="Q3527" i="1"/>
  <c r="Q3486" i="1"/>
  <c r="Q3452" i="1"/>
  <c r="Q3407" i="1"/>
  <c r="Q3375" i="1"/>
  <c r="Q3331" i="1"/>
  <c r="Q3296" i="1"/>
  <c r="Q3254" i="1"/>
  <c r="Q3220" i="1"/>
  <c r="Q3177" i="1"/>
  <c r="Q3143" i="1"/>
  <c r="Q3099" i="1"/>
  <c r="Q3066" i="1"/>
  <c r="Q3025" i="1"/>
  <c r="Q2994" i="1"/>
  <c r="Q2956" i="1"/>
  <c r="Q2925" i="1"/>
  <c r="Q2887" i="1"/>
  <c r="Q2856" i="1"/>
  <c r="Q2816" i="1"/>
  <c r="Q2787" i="1"/>
  <c r="Q2747" i="1"/>
  <c r="Q2716" i="1"/>
  <c r="Q2678" i="1"/>
  <c r="Q2647" i="1"/>
  <c r="Q2609" i="1"/>
  <c r="Q2578" i="1"/>
  <c r="Q2538" i="1"/>
  <c r="Q2510" i="1"/>
  <c r="Q2482" i="1"/>
  <c r="Q2455" i="1"/>
  <c r="Q2426" i="1"/>
  <c r="Q2402" i="1"/>
  <c r="Q2377" i="1"/>
  <c r="Q2357" i="1"/>
  <c r="Q2333" i="1"/>
  <c r="Q2306" i="1"/>
  <c r="Q2288" i="1"/>
  <c r="Q2262" i="1"/>
  <c r="Q2239" i="1"/>
  <c r="Q2224" i="1"/>
  <c r="Q2206" i="1"/>
  <c r="Q2190" i="1"/>
  <c r="Q2170" i="1"/>
  <c r="Q2155" i="1"/>
  <c r="Q2137" i="1"/>
  <c r="Q2122" i="1"/>
  <c r="Q2102" i="1"/>
  <c r="Q2084" i="1"/>
  <c r="Q2068" i="1"/>
  <c r="Q2050" i="1"/>
  <c r="Q2033" i="1"/>
  <c r="Q2015" i="1"/>
  <c r="Q1999" i="1"/>
  <c r="Q1982" i="1"/>
  <c r="Q1962" i="1"/>
  <c r="Q1946" i="1"/>
  <c r="Q1928" i="1"/>
  <c r="Q1913" i="1"/>
  <c r="Q1893" i="1"/>
  <c r="Q1877" i="1"/>
  <c r="Q1859" i="1"/>
  <c r="Q1844" i="1"/>
  <c r="Q1824" i="1"/>
  <c r="Q1806" i="1"/>
  <c r="Q1790" i="1"/>
  <c r="Q1773" i="1"/>
  <c r="Q1755" i="1"/>
  <c r="Q1737" i="1"/>
  <c r="Q1722" i="1"/>
  <c r="Q1704" i="1"/>
  <c r="Q1684" i="1"/>
  <c r="Q1668" i="1"/>
  <c r="Q1650" i="1"/>
  <c r="Q1635" i="1"/>
  <c r="Q1615" i="1"/>
  <c r="Q1599" i="1"/>
  <c r="Q1582" i="1"/>
  <c r="Q1566" i="1"/>
  <c r="Q1546" i="1"/>
  <c r="Q1528" i="1"/>
  <c r="Q1513" i="1"/>
  <c r="Q1495" i="1"/>
  <c r="Q1477" i="1"/>
  <c r="Q1459" i="1"/>
  <c r="Q1444" i="1"/>
  <c r="Q1426" i="1"/>
  <c r="Q1409" i="1"/>
  <c r="Q1394" i="1"/>
  <c r="Q1379" i="1"/>
  <c r="Q1365" i="1"/>
  <c r="Q1347" i="1"/>
  <c r="Q1333" i="1"/>
  <c r="Q1317" i="1"/>
  <c r="Q1303" i="1"/>
  <c r="Q1285" i="1"/>
  <c r="Q1270" i="1"/>
  <c r="Q1256" i="1"/>
  <c r="Q1240" i="1"/>
  <c r="Q1224" i="1"/>
  <c r="Q1209" i="1"/>
  <c r="Q1194" i="1"/>
  <c r="Q1179" i="1"/>
  <c r="Q1162" i="1"/>
  <c r="Q1147" i="1"/>
  <c r="Q1133" i="1"/>
  <c r="Q1117" i="1"/>
  <c r="Q1100" i="1"/>
  <c r="Q1085" i="1"/>
  <c r="Q1070" i="1"/>
  <c r="Q1056" i="1"/>
  <c r="Q1038" i="1"/>
  <c r="Q1024" i="1"/>
  <c r="Q1009" i="1"/>
  <c r="Q994" i="1"/>
  <c r="Q977" i="1"/>
  <c r="Q962" i="1"/>
  <c r="Q947" i="1"/>
  <c r="Q933" i="1"/>
  <c r="Q915" i="1"/>
  <c r="Q900" i="1"/>
  <c r="Q885" i="1"/>
  <c r="Q870" i="1"/>
  <c r="Q854" i="1"/>
  <c r="Q838" i="1"/>
  <c r="Q824" i="1"/>
  <c r="Q809" i="1"/>
  <c r="Q792" i="1"/>
  <c r="Q777" i="1"/>
  <c r="Q762" i="1"/>
  <c r="Q747" i="1"/>
  <c r="Q32" i="1"/>
  <c r="Q72" i="1"/>
  <c r="Q100" i="1"/>
  <c r="Q140" i="1"/>
  <c r="Q172" i="1"/>
  <c r="Q209" i="1"/>
  <c r="Q240" i="1"/>
  <c r="Q278" i="1"/>
  <c r="Q309" i="1"/>
  <c r="Q349" i="1"/>
  <c r="Q378" i="1"/>
  <c r="Q418" i="1"/>
  <c r="Q449" i="1"/>
  <c r="Q487" i="1"/>
  <c r="Q518" i="1"/>
  <c r="Q556" i="1"/>
  <c r="Q587" i="1"/>
  <c r="Q627" i="1"/>
  <c r="Q656" i="1"/>
  <c r="Q699" i="1"/>
  <c r="Q734" i="1"/>
  <c r="Q779" i="1"/>
  <c r="Q837" i="1"/>
  <c r="Q887" i="1"/>
  <c r="Q935" i="1"/>
  <c r="Q993" i="1"/>
  <c r="Q1043" i="1"/>
  <c r="Q1088" i="1"/>
  <c r="Q1146" i="1"/>
  <c r="Q1195" i="1"/>
  <c r="Q1244" i="1"/>
  <c r="Q1302" i="1"/>
  <c r="Q1350" i="1"/>
  <c r="Q1396" i="1"/>
  <c r="Q1458" i="1"/>
  <c r="Q1514" i="1"/>
  <c r="Q1568" i="1"/>
  <c r="Q1634" i="1"/>
  <c r="Q1689" i="1"/>
  <c r="Q1739" i="1"/>
  <c r="Q1805" i="1"/>
  <c r="Q1860" i="1"/>
  <c r="Q1915" i="1"/>
  <c r="Q1980" i="1"/>
  <c r="Q2036" i="1"/>
  <c r="Q2088" i="1"/>
  <c r="Q2154" i="1"/>
  <c r="Q2209" i="1"/>
  <c r="Q2266" i="1"/>
  <c r="Q2356" i="1"/>
  <c r="Q2427" i="1"/>
  <c r="Q2513" i="1"/>
  <c r="Q2637" i="1"/>
  <c r="Q2748" i="1"/>
  <c r="Q2858" i="1"/>
  <c r="Q2984" i="1"/>
  <c r="Q3100" i="1"/>
  <c r="Q3222" i="1"/>
  <c r="Q3364" i="1"/>
  <c r="Q3487" i="1"/>
  <c r="Q3610" i="1"/>
  <c r="Q3808" i="1"/>
  <c r="Q4053" i="1"/>
  <c r="Q4295" i="1"/>
  <c r="Q4570" i="1"/>
  <c r="Q4873" i="1"/>
  <c r="Q5177" i="1"/>
  <c r="Q5529" i="1"/>
  <c r="Q6066" i="1"/>
  <c r="X13" i="1"/>
  <c r="X30" i="1"/>
  <c r="X46" i="1"/>
  <c r="X66" i="1"/>
  <c r="X84" i="1"/>
  <c r="X99" i="1"/>
  <c r="X17" i="1"/>
  <c r="X33" i="1"/>
  <c r="X53" i="1"/>
  <c r="X68" i="1"/>
  <c r="X86" i="1"/>
  <c r="X101" i="1"/>
  <c r="X18" i="1"/>
  <c r="X36" i="1"/>
  <c r="X54" i="1"/>
  <c r="X69" i="1"/>
  <c r="X87" i="1"/>
  <c r="X112" i="1"/>
  <c r="X102" i="1"/>
  <c r="X92" i="1"/>
  <c r="X82" i="1"/>
  <c r="X72" i="1"/>
  <c r="X62" i="1"/>
  <c r="X52" i="1"/>
  <c r="X42" i="1"/>
  <c r="X32" i="1"/>
  <c r="X22" i="1"/>
  <c r="X12" i="1"/>
  <c r="X2" i="1"/>
  <c r="X105" i="1"/>
  <c r="X94" i="1"/>
  <c r="X83" i="1"/>
  <c r="X71" i="1"/>
  <c r="X60" i="1"/>
  <c r="X49" i="1"/>
  <c r="X38" i="1"/>
  <c r="X27" i="1"/>
  <c r="X16" i="1"/>
  <c r="X5" i="1"/>
  <c r="X104" i="1"/>
  <c r="X93" i="1"/>
  <c r="X81" i="1"/>
  <c r="X70" i="1"/>
  <c r="X59" i="1"/>
  <c r="X48" i="1"/>
  <c r="X37" i="1"/>
  <c r="X26" i="1"/>
  <c r="X15" i="1"/>
  <c r="X4" i="1"/>
  <c r="X106" i="1"/>
  <c r="X90" i="1"/>
  <c r="X77" i="1"/>
  <c r="X64" i="1"/>
  <c r="X50" i="1"/>
  <c r="X35" i="1"/>
  <c r="X21" i="1"/>
  <c r="X8" i="1"/>
  <c r="X103" i="1"/>
  <c r="X89" i="1"/>
  <c r="X76" i="1"/>
  <c r="X63" i="1"/>
  <c r="X47" i="1"/>
  <c r="X34" i="1"/>
  <c r="X20" i="1"/>
  <c r="X7" i="1"/>
  <c r="X19" i="1"/>
  <c r="X39" i="1"/>
  <c r="X55" i="1"/>
  <c r="X73" i="1"/>
  <c r="X88" i="1"/>
  <c r="X108" i="1"/>
  <c r="X3" i="1"/>
  <c r="X23" i="1"/>
  <c r="X40" i="1"/>
  <c r="X56" i="1"/>
  <c r="X74" i="1"/>
  <c r="X91" i="1"/>
  <c r="X109" i="1"/>
  <c r="Y2" i="1" l="1" a="1"/>
  <c r="Y6380" i="1" l="1"/>
  <c r="Y6388" i="1"/>
  <c r="Y6385" i="1"/>
  <c r="Y6375" i="1"/>
  <c r="Y6365" i="1"/>
  <c r="Y6355" i="1"/>
  <c r="Y6345" i="1"/>
  <c r="Y6335" i="1"/>
  <c r="Y6325" i="1"/>
  <c r="Y6315" i="1"/>
  <c r="Y6305" i="1"/>
  <c r="Y6295" i="1"/>
  <c r="Y6285" i="1"/>
  <c r="Y6275" i="1"/>
  <c r="Y6265" i="1"/>
  <c r="Y6255" i="1"/>
  <c r="Y6245" i="1"/>
  <c r="Y6235" i="1"/>
  <c r="Y6225" i="1"/>
  <c r="Y6215" i="1"/>
  <c r="Y6205" i="1"/>
  <c r="Y6195" i="1"/>
  <c r="Y6185" i="1"/>
  <c r="Y6175" i="1"/>
  <c r="Y6165" i="1"/>
  <c r="Y6155" i="1"/>
  <c r="Y6145" i="1"/>
  <c r="Y6135" i="1"/>
  <c r="Y6125" i="1"/>
  <c r="Y6115" i="1"/>
  <c r="Y6105" i="1"/>
  <c r="Y6095" i="1"/>
  <c r="Y6085" i="1"/>
  <c r="Y6075" i="1"/>
  <c r="Y6065" i="1"/>
  <c r="Y6055" i="1"/>
  <c r="Y6045" i="1"/>
  <c r="Y6035" i="1"/>
  <c r="Y6025" i="1"/>
  <c r="Y6015" i="1"/>
  <c r="Y6005" i="1"/>
  <c r="Y5995" i="1"/>
  <c r="Y5985" i="1"/>
  <c r="Y5975" i="1"/>
  <c r="Y5965" i="1"/>
  <c r="Y5955" i="1"/>
  <c r="Y5945" i="1"/>
  <c r="Y5935" i="1"/>
  <c r="Y5925" i="1"/>
  <c r="Y5915" i="1"/>
  <c r="Y5905" i="1"/>
  <c r="Y5895" i="1"/>
  <c r="Y5885" i="1"/>
  <c r="Y5875" i="1"/>
  <c r="Y5865" i="1"/>
  <c r="Y5855" i="1"/>
  <c r="Y5845" i="1"/>
  <c r="Y5835" i="1"/>
  <c r="Y5825" i="1"/>
  <c r="Y5815" i="1"/>
  <c r="Y5805" i="1"/>
  <c r="Y5795" i="1"/>
  <c r="Y5785" i="1"/>
  <c r="Y5775" i="1"/>
  <c r="Y5765" i="1"/>
  <c r="Y5755" i="1"/>
  <c r="Y5745" i="1"/>
  <c r="Y5735" i="1"/>
  <c r="Y5725" i="1"/>
  <c r="Y5715" i="1"/>
  <c r="Y5705" i="1"/>
  <c r="Y5695" i="1"/>
  <c r="Y5685" i="1"/>
  <c r="Y5675" i="1"/>
  <c r="Y5665" i="1"/>
  <c r="Y5655" i="1"/>
  <c r="Y5645" i="1"/>
  <c r="Y5635" i="1"/>
  <c r="Y5625" i="1"/>
  <c r="Y5615" i="1"/>
  <c r="Y5605" i="1"/>
  <c r="Y5595" i="1"/>
  <c r="Y5585" i="1"/>
  <c r="Y5575" i="1"/>
  <c r="Y5565" i="1"/>
  <c r="Y5555" i="1"/>
  <c r="Y5545" i="1"/>
  <c r="Y6379" i="1"/>
  <c r="Y6368" i="1"/>
  <c r="Y6357" i="1"/>
  <c r="Y6346" i="1"/>
  <c r="Y6334" i="1"/>
  <c r="Y6323" i="1"/>
  <c r="Y6312" i="1"/>
  <c r="Y6301" i="1"/>
  <c r="Y6290" i="1"/>
  <c r="Y6279" i="1"/>
  <c r="Y6268" i="1"/>
  <c r="Y6257" i="1"/>
  <c r="Y6246" i="1"/>
  <c r="Y6234" i="1"/>
  <c r="Y6223" i="1"/>
  <c r="Y6212" i="1"/>
  <c r="Y6201" i="1"/>
  <c r="Y6190" i="1"/>
  <c r="Y6179" i="1"/>
  <c r="Y6168" i="1"/>
  <c r="Y6157" i="1"/>
  <c r="Y6146" i="1"/>
  <c r="Y6134" i="1"/>
  <c r="Y6123" i="1"/>
  <c r="Y6112" i="1"/>
  <c r="Y6101" i="1"/>
  <c r="Y6090" i="1"/>
  <c r="Y6079" i="1"/>
  <c r="Y6068" i="1"/>
  <c r="Y6057" i="1"/>
  <c r="Y6046" i="1"/>
  <c r="Y6034" i="1"/>
  <c r="Y6023" i="1"/>
  <c r="Y6012" i="1"/>
  <c r="Y6001" i="1"/>
  <c r="Y5990" i="1"/>
  <c r="Y5979" i="1"/>
  <c r="Y5968" i="1"/>
  <c r="Y5957" i="1"/>
  <c r="Y5946" i="1"/>
  <c r="Y5934" i="1"/>
  <c r="Y5923" i="1"/>
  <c r="Y5912" i="1"/>
  <c r="Y5901" i="1"/>
  <c r="Y5890" i="1"/>
  <c r="Y5879" i="1"/>
  <c r="Y5868" i="1"/>
  <c r="Y5857" i="1"/>
  <c r="Y5846" i="1"/>
  <c r="Y5834" i="1"/>
  <c r="Y5823" i="1"/>
  <c r="Y6377" i="1"/>
  <c r="Y6366" i="1"/>
  <c r="Y6354" i="1"/>
  <c r="Y6343" i="1"/>
  <c r="Y6332" i="1"/>
  <c r="Y6321" i="1"/>
  <c r="Y6310" i="1"/>
  <c r="Y6299" i="1"/>
  <c r="Y6288" i="1"/>
  <c r="Y6277" i="1"/>
  <c r="Y6266" i="1"/>
  <c r="Y6254" i="1"/>
  <c r="Y6243" i="1"/>
  <c r="Y6232" i="1"/>
  <c r="Y6221" i="1"/>
  <c r="Y6210" i="1"/>
  <c r="Y6199" i="1"/>
  <c r="Y6188" i="1"/>
  <c r="Y6177" i="1"/>
  <c r="Y6166" i="1"/>
  <c r="Y6154" i="1"/>
  <c r="Y6143" i="1"/>
  <c r="Y6132" i="1"/>
  <c r="Y6121" i="1"/>
  <c r="Y6110" i="1"/>
  <c r="Y6099" i="1"/>
  <c r="Y6088" i="1"/>
  <c r="Y6077" i="1"/>
  <c r="Y6066" i="1"/>
  <c r="Y6054" i="1"/>
  <c r="Y6043" i="1"/>
  <c r="Y6032" i="1"/>
  <c r="Y6021" i="1"/>
  <c r="Y6010" i="1"/>
  <c r="Y5999" i="1"/>
  <c r="Y5988" i="1"/>
  <c r="Y5977" i="1"/>
  <c r="Y5966" i="1"/>
  <c r="Y5954" i="1"/>
  <c r="Y5943" i="1"/>
  <c r="Y5932" i="1"/>
  <c r="Y5921" i="1"/>
  <c r="Y5910" i="1"/>
  <c r="Y5899" i="1"/>
  <c r="Y5888" i="1"/>
  <c r="Y5877" i="1"/>
  <c r="Y5866" i="1"/>
  <c r="Y5854" i="1"/>
  <c r="Y5843" i="1"/>
  <c r="Y5832" i="1"/>
  <c r="Y5821" i="1"/>
  <c r="Y5810" i="1"/>
  <c r="Y5799" i="1"/>
  <c r="Y5788" i="1"/>
  <c r="Y5777" i="1"/>
  <c r="Y5766" i="1"/>
  <c r="Y5754" i="1"/>
  <c r="Y5743" i="1"/>
  <c r="Y5732" i="1"/>
  <c r="Y5721" i="1"/>
  <c r="Y5710" i="1"/>
  <c r="Y5699" i="1"/>
  <c r="Y5688" i="1"/>
  <c r="Y5677" i="1"/>
  <c r="Y5666" i="1"/>
  <c r="Y5654" i="1"/>
  <c r="Y5643" i="1"/>
  <c r="Y5632" i="1"/>
  <c r="Y5621" i="1"/>
  <c r="Y5610" i="1"/>
  <c r="Y5599" i="1"/>
  <c r="Y5588" i="1"/>
  <c r="Y5577" i="1"/>
  <c r="Y5566" i="1"/>
  <c r="Y5554" i="1"/>
  <c r="Y5543" i="1"/>
  <c r="Y5533" i="1"/>
  <c r="Y5523" i="1"/>
  <c r="Y5513" i="1"/>
  <c r="Y5503" i="1"/>
  <c r="Y5493" i="1"/>
  <c r="Y5483" i="1"/>
  <c r="Y5473" i="1"/>
  <c r="Y5463" i="1"/>
  <c r="Y5453" i="1"/>
  <c r="Y6378" i="1"/>
  <c r="Y6363" i="1"/>
  <c r="Y6350" i="1"/>
  <c r="Y6337" i="1"/>
  <c r="Y6322" i="1"/>
  <c r="Y6308" i="1"/>
  <c r="Y6294" i="1"/>
  <c r="Y6281" i="1"/>
  <c r="Y6267" i="1"/>
  <c r="Y6252" i="1"/>
  <c r="Y6239" i="1"/>
  <c r="Y6226" i="1"/>
  <c r="Y6211" i="1"/>
  <c r="Y6197" i="1"/>
  <c r="Y6183" i="1"/>
  <c r="Y6170" i="1"/>
  <c r="Y6156" i="1"/>
  <c r="Y6141" i="1"/>
  <c r="Y6128" i="1"/>
  <c r="Y6114" i="1"/>
  <c r="Y6100" i="1"/>
  <c r="Y6086" i="1"/>
  <c r="Y6072" i="1"/>
  <c r="Y6059" i="1"/>
  <c r="Y6044" i="1"/>
  <c r="Y6030" i="1"/>
  <c r="Y6017" i="1"/>
  <c r="Y6003" i="1"/>
  <c r="Y5989" i="1"/>
  <c r="Y5974" i="1"/>
  <c r="Y5961" i="1"/>
  <c r="Y5948" i="1"/>
  <c r="Y5933" i="1"/>
  <c r="Y5919" i="1"/>
  <c r="Y5906" i="1"/>
  <c r="Y5892" i="1"/>
  <c r="Y5878" i="1"/>
  <c r="Y5863" i="1"/>
  <c r="Y5850" i="1"/>
  <c r="Y5837" i="1"/>
  <c r="Y5822" i="1"/>
  <c r="Y5809" i="1"/>
  <c r="Y5797" i="1"/>
  <c r="Y5784" i="1"/>
  <c r="Y5772" i="1"/>
  <c r="Y5760" i="1"/>
  <c r="Y5748" i="1"/>
  <c r="Y5736" i="1"/>
  <c r="Y5723" i="1"/>
  <c r="Y5711" i="1"/>
  <c r="Y5698" i="1"/>
  <c r="Y5686" i="1"/>
  <c r="Y5673" i="1"/>
  <c r="Y5661" i="1"/>
  <c r="Y5649" i="1"/>
  <c r="Y5637" i="1"/>
  <c r="Y5624" i="1"/>
  <c r="Y5612" i="1"/>
  <c r="Y5600" i="1"/>
  <c r="Y5587" i="1"/>
  <c r="Y5574" i="1"/>
  <c r="Y5562" i="1"/>
  <c r="Y5550" i="1"/>
  <c r="Y5538" i="1"/>
  <c r="Y5527" i="1"/>
  <c r="Y5516" i="1"/>
  <c r="Y5505" i="1"/>
  <c r="Y5494" i="1"/>
  <c r="Y5482" i="1"/>
  <c r="Y5471" i="1"/>
  <c r="Y5460" i="1"/>
  <c r="Y5449" i="1"/>
  <c r="Y5439" i="1"/>
  <c r="Y5429" i="1"/>
  <c r="Y5419" i="1"/>
  <c r="Y5409" i="1"/>
  <c r="Y5399" i="1"/>
  <c r="Y5389" i="1"/>
  <c r="Y5379" i="1"/>
  <c r="Y5369" i="1"/>
  <c r="Y5359" i="1"/>
  <c r="Y5349" i="1"/>
  <c r="Y5339" i="1"/>
  <c r="Y5329" i="1"/>
  <c r="Y5319" i="1"/>
  <c r="Y6376" i="1"/>
  <c r="Y6361" i="1"/>
  <c r="Y6347" i="1"/>
  <c r="Y6330" i="1"/>
  <c r="Y6316" i="1"/>
  <c r="Y6300" i="1"/>
  <c r="Y6284" i="1"/>
  <c r="Y6270" i="1"/>
  <c r="Y6253" i="1"/>
  <c r="Y6238" i="1"/>
  <c r="Y6222" i="1"/>
  <c r="Y6207" i="1"/>
  <c r="Y6192" i="1"/>
  <c r="Y6176" i="1"/>
  <c r="Y6161" i="1"/>
  <c r="Y6147" i="1"/>
  <c r="Y6130" i="1"/>
  <c r="Y6116" i="1"/>
  <c r="Y6098" i="1"/>
  <c r="Y6083" i="1"/>
  <c r="Y6069" i="1"/>
  <c r="Y6052" i="1"/>
  <c r="Y6038" i="1"/>
  <c r="Y6022" i="1"/>
  <c r="Y6007" i="1"/>
  <c r="Y5992" i="1"/>
  <c r="Y5976" i="1"/>
  <c r="Y5960" i="1"/>
  <c r="Y5944" i="1"/>
  <c r="Y5929" i="1"/>
  <c r="Y5914" i="1"/>
  <c r="Y5898" i="1"/>
  <c r="Y5883" i="1"/>
  <c r="Y5869" i="1"/>
  <c r="Y5852" i="1"/>
  <c r="Y5838" i="1"/>
  <c r="Y5820" i="1"/>
  <c r="Y5807" i="1"/>
  <c r="Y5793" i="1"/>
  <c r="Y5780" i="1"/>
  <c r="Y5767" i="1"/>
  <c r="Y5752" i="1"/>
  <c r="Y5739" i="1"/>
  <c r="Y5726" i="1"/>
  <c r="Y5712" i="1"/>
  <c r="Y5697" i="1"/>
  <c r="Y5683" i="1"/>
  <c r="Y5670" i="1"/>
  <c r="Y5657" i="1"/>
  <c r="Y5642" i="1"/>
  <c r="Y5629" i="1"/>
  <c r="Y5616" i="1"/>
  <c r="Y5602" i="1"/>
  <c r="Y5589" i="1"/>
  <c r="Y5573" i="1"/>
  <c r="Y5560" i="1"/>
  <c r="Y5547" i="1"/>
  <c r="Y5534" i="1"/>
  <c r="Y5521" i="1"/>
  <c r="Y5509" i="1"/>
  <c r="Y5497" i="1"/>
  <c r="Y5485" i="1"/>
  <c r="Y5472" i="1"/>
  <c r="Y5459" i="1"/>
  <c r="Y5447" i="1"/>
  <c r="Y5436" i="1"/>
  <c r="Y5425" i="1"/>
  <c r="Y5414" i="1"/>
  <c r="Y5403" i="1"/>
  <c r="Y5392" i="1"/>
  <c r="Y5381" i="1"/>
  <c r="Y5370" i="1"/>
  <c r="Y5358" i="1"/>
  <c r="Y5347" i="1"/>
  <c r="Y5336" i="1"/>
  <c r="Y5325" i="1"/>
  <c r="Y5314" i="1"/>
  <c r="Y5304" i="1"/>
  <c r="Y5294" i="1"/>
  <c r="Y5284" i="1"/>
  <c r="Y5274" i="1"/>
  <c r="Y5264" i="1"/>
  <c r="Y5254" i="1"/>
  <c r="Y5244" i="1"/>
  <c r="Y5234" i="1"/>
  <c r="Y5224" i="1"/>
  <c r="Y5214" i="1"/>
  <c r="Y5204" i="1"/>
  <c r="Y5194" i="1"/>
  <c r="Y5184" i="1"/>
  <c r="Y5174" i="1"/>
  <c r="Y5164" i="1"/>
  <c r="Y5154" i="1"/>
  <c r="Y5144" i="1"/>
  <c r="Y5134" i="1"/>
  <c r="Y5124" i="1"/>
  <c r="Y5114" i="1"/>
  <c r="Y5104" i="1"/>
  <c r="Y5094" i="1"/>
  <c r="Y5084" i="1"/>
  <c r="Y5074" i="1"/>
  <c r="Y5064" i="1"/>
  <c r="Y5054" i="1"/>
  <c r="Y5044" i="1"/>
  <c r="Y5034" i="1"/>
  <c r="Y5024" i="1"/>
  <c r="Y5014" i="1"/>
  <c r="Y5004" i="1"/>
  <c r="Y4994" i="1"/>
  <c r="Y4984" i="1"/>
  <c r="Y4974" i="1"/>
  <c r="Y4964" i="1"/>
  <c r="Y4954" i="1"/>
  <c r="Y4944" i="1"/>
  <c r="Y4934" i="1"/>
  <c r="Y4924" i="1"/>
  <c r="Y4914" i="1"/>
  <c r="Y4904" i="1"/>
  <c r="Y4894" i="1"/>
  <c r="Y4884" i="1"/>
  <c r="Y4874" i="1"/>
  <c r="Y4864" i="1"/>
  <c r="Y4854" i="1"/>
  <c r="Y4844" i="1"/>
  <c r="Y4834" i="1"/>
  <c r="Y4824" i="1"/>
  <c r="Y4814" i="1"/>
  <c r="Y4804" i="1"/>
  <c r="Y4794" i="1"/>
  <c r="Y4784" i="1"/>
  <c r="Y4774" i="1"/>
  <c r="Y4764" i="1"/>
  <c r="Y4754" i="1"/>
  <c r="Y4744" i="1"/>
  <c r="Y4734" i="1"/>
  <c r="Y4724" i="1"/>
  <c r="Y4714" i="1"/>
  <c r="Y4704" i="1"/>
  <c r="Y4694" i="1"/>
  <c r="Y4684" i="1"/>
  <c r="Y4674" i="1"/>
  <c r="Y4664" i="1"/>
  <c r="Y4654" i="1"/>
  <c r="Y4644" i="1"/>
  <c r="Y4634" i="1"/>
  <c r="Y4624" i="1"/>
  <c r="Y4614" i="1"/>
  <c r="Y4604" i="1"/>
  <c r="Y4594" i="1"/>
  <c r="Y4584" i="1"/>
  <c r="Y4574" i="1"/>
  <c r="Y4564" i="1"/>
  <c r="Y4554" i="1"/>
  <c r="Y4544" i="1"/>
  <c r="Y4534" i="1"/>
  <c r="Y4524" i="1"/>
  <c r="Y4514" i="1"/>
  <c r="Y4504" i="1"/>
  <c r="Y4494" i="1"/>
  <c r="Y4484" i="1"/>
  <c r="Y4474" i="1"/>
  <c r="Y4464" i="1"/>
  <c r="Y4454" i="1"/>
  <c r="Y4444" i="1"/>
  <c r="Y4434" i="1"/>
  <c r="Y4424" i="1"/>
  <c r="Y4414" i="1"/>
  <c r="Y4404" i="1"/>
  <c r="Y4394" i="1"/>
  <c r="Y4384" i="1"/>
  <c r="Y6381" i="1"/>
  <c r="Y6360" i="1"/>
  <c r="Y6342" i="1"/>
  <c r="Y6327" i="1"/>
  <c r="Y6309" i="1"/>
  <c r="Y6292" i="1"/>
  <c r="Y6274" i="1"/>
  <c r="Y6259" i="1"/>
  <c r="Y6241" i="1"/>
  <c r="Y6224" i="1"/>
  <c r="Y6206" i="1"/>
  <c r="Y6189" i="1"/>
  <c r="Y6172" i="1"/>
  <c r="Y6153" i="1"/>
  <c r="Y6138" i="1"/>
  <c r="Y6120" i="1"/>
  <c r="Y6104" i="1"/>
  <c r="Y6087" i="1"/>
  <c r="Y6070" i="1"/>
  <c r="Y6051" i="1"/>
  <c r="Y6036" i="1"/>
  <c r="Y6018" i="1"/>
  <c r="Y6000" i="1"/>
  <c r="Y5983" i="1"/>
  <c r="Y5967" i="1"/>
  <c r="Y5950" i="1"/>
  <c r="Y5931" i="1"/>
  <c r="Y5916" i="1"/>
  <c r="Y5897" i="1"/>
  <c r="Y5881" i="1"/>
  <c r="Y5862" i="1"/>
  <c r="Y5847" i="1"/>
  <c r="Y5829" i="1"/>
  <c r="Y5813" i="1"/>
  <c r="Y5798" i="1"/>
  <c r="Y5782" i="1"/>
  <c r="Y5768" i="1"/>
  <c r="Y5751" i="1"/>
  <c r="Y5737" i="1"/>
  <c r="Y5720" i="1"/>
  <c r="Y5706" i="1"/>
  <c r="Y5691" i="1"/>
  <c r="Y5676" i="1"/>
  <c r="Y5660" i="1"/>
  <c r="Y5646" i="1"/>
  <c r="Y5630" i="1"/>
  <c r="Y5614" i="1"/>
  <c r="Y5598" i="1"/>
  <c r="Y5583" i="1"/>
  <c r="Y5569" i="1"/>
  <c r="Y5553" i="1"/>
  <c r="Y5539" i="1"/>
  <c r="Y5525" i="1"/>
  <c r="Y5511" i="1"/>
  <c r="Y5498" i="1"/>
  <c r="Y5484" i="1"/>
  <c r="Y5469" i="1"/>
  <c r="Y5456" i="1"/>
  <c r="Y5443" i="1"/>
  <c r="Y5431" i="1"/>
  <c r="Y5418" i="1"/>
  <c r="Y5406" i="1"/>
  <c r="Y5394" i="1"/>
  <c r="Y5382" i="1"/>
  <c r="Y5368" i="1"/>
  <c r="Y5356" i="1"/>
  <c r="Y5344" i="1"/>
  <c r="Y5332" i="1"/>
  <c r="Y5320" i="1"/>
  <c r="Y5308" i="1"/>
  <c r="Y5297" i="1"/>
  <c r="Y5286" i="1"/>
  <c r="Y5275" i="1"/>
  <c r="Y5263" i="1"/>
  <c r="Y5252" i="1"/>
  <c r="Y5241" i="1"/>
  <c r="Y5230" i="1"/>
  <c r="Y5219" i="1"/>
  <c r="Y5208" i="1"/>
  <c r="Y5197" i="1"/>
  <c r="Y5186" i="1"/>
  <c r="Y5175" i="1"/>
  <c r="Y5163" i="1"/>
  <c r="Y5152" i="1"/>
  <c r="Y5141" i="1"/>
  <c r="Y6374" i="1"/>
  <c r="Y6359" i="1"/>
  <c r="Y6341" i="1"/>
  <c r="Y6326" i="1"/>
  <c r="Y6307" i="1"/>
  <c r="Y6291" i="1"/>
  <c r="Y6273" i="1"/>
  <c r="Y6258" i="1"/>
  <c r="Y6240" i="1"/>
  <c r="Y6220" i="1"/>
  <c r="Y6204" i="1"/>
  <c r="Y6187" i="1"/>
  <c r="Y6171" i="1"/>
  <c r="Y6152" i="1"/>
  <c r="Y6137" i="1"/>
  <c r="Y6119" i="1"/>
  <c r="Y6103" i="1"/>
  <c r="Y6084" i="1"/>
  <c r="Y6067" i="1"/>
  <c r="Y6050" i="1"/>
  <c r="Y6033" i="1"/>
  <c r="Y6016" i="1"/>
  <c r="Y5998" i="1"/>
  <c r="Y5982" i="1"/>
  <c r="Y5964" i="1"/>
  <c r="Y5949" i="1"/>
  <c r="Y5930" i="1"/>
  <c r="Y5913" i="1"/>
  <c r="Y5896" i="1"/>
  <c r="Y5880" i="1"/>
  <c r="Y5861" i="1"/>
  <c r="Y5844" i="1"/>
  <c r="Y5828" i="1"/>
  <c r="Y5812" i="1"/>
  <c r="Y5796" i="1"/>
  <c r="Y5781" i="1"/>
  <c r="Y5764" i="1"/>
  <c r="Y5750" i="1"/>
  <c r="Y5734" i="1"/>
  <c r="Y5719" i="1"/>
  <c r="Y5704" i="1"/>
  <c r="Y5690" i="1"/>
  <c r="Y5674" i="1"/>
  <c r="Y5659" i="1"/>
  <c r="Y5644" i="1"/>
  <c r="Y5628" i="1"/>
  <c r="Y5613" i="1"/>
  <c r="Y5597" i="1"/>
  <c r="Y5582" i="1"/>
  <c r="Y5568" i="1"/>
  <c r="Y5552" i="1"/>
  <c r="Y5537" i="1"/>
  <c r="Y5524" i="1"/>
  <c r="Y5510" i="1"/>
  <c r="Y5496" i="1"/>
  <c r="Y5481" i="1"/>
  <c r="Y5468" i="1"/>
  <c r="Y5455" i="1"/>
  <c r="Y5442" i="1"/>
  <c r="Y5430" i="1"/>
  <c r="Y5417" i="1"/>
  <c r="Y5405" i="1"/>
  <c r="Y5393" i="1"/>
  <c r="Y5380" i="1"/>
  <c r="Y5367" i="1"/>
  <c r="Y5355" i="1"/>
  <c r="Y5343" i="1"/>
  <c r="Y5331" i="1"/>
  <c r="Y5318" i="1"/>
  <c r="Y5307" i="1"/>
  <c r="Y5296" i="1"/>
  <c r="Y5285" i="1"/>
  <c r="Y5273" i="1"/>
  <c r="Y5262" i="1"/>
  <c r="Y5251" i="1"/>
  <c r="Y5240" i="1"/>
  <c r="Y5229" i="1"/>
  <c r="Y5218" i="1"/>
  <c r="Y5207" i="1"/>
  <c r="Y5196" i="1"/>
  <c r="Y5185" i="1"/>
  <c r="Y5173" i="1"/>
  <c r="Y5162" i="1"/>
  <c r="Y5151" i="1"/>
  <c r="Y5140" i="1"/>
  <c r="Y5129" i="1"/>
  <c r="Y5118" i="1"/>
  <c r="Y5107" i="1"/>
  <c r="Y5096" i="1"/>
  <c r="Y5085" i="1"/>
  <c r="Y5073" i="1"/>
  <c r="Y5062" i="1"/>
  <c r="Y5051" i="1"/>
  <c r="Y5040" i="1"/>
  <c r="Y5029" i="1"/>
  <c r="Y5018" i="1"/>
  <c r="Y5007" i="1"/>
  <c r="Y4996" i="1"/>
  <c r="Y4985" i="1"/>
  <c r="Y4973" i="1"/>
  <c r="Y4962" i="1"/>
  <c r="Y4951" i="1"/>
  <c r="Y4940" i="1"/>
  <c r="Y4929" i="1"/>
  <c r="Y4918" i="1"/>
  <c r="Y4907" i="1"/>
  <c r="Y4896" i="1"/>
  <c r="Y4885" i="1"/>
  <c r="Y4873" i="1"/>
  <c r="Y4862" i="1"/>
  <c r="Y4851" i="1"/>
  <c r="Y4840" i="1"/>
  <c r="Y4829" i="1"/>
  <c r="Y4818" i="1"/>
  <c r="Y4807" i="1"/>
  <c r="Y4796" i="1"/>
  <c r="Y4785" i="1"/>
  <c r="Y4773" i="1"/>
  <c r="Y4762" i="1"/>
  <c r="Y4751" i="1"/>
  <c r="Y4740" i="1"/>
  <c r="Y4729" i="1"/>
  <c r="Y4718" i="1"/>
  <c r="Y4707" i="1"/>
  <c r="Y4696" i="1"/>
  <c r="Y4685" i="1"/>
  <c r="Y4673" i="1"/>
  <c r="Y4662" i="1"/>
  <c r="Y4651" i="1"/>
  <c r="Y4640" i="1"/>
  <c r="Y4629" i="1"/>
  <c r="Y4618" i="1"/>
  <c r="Y4607" i="1"/>
  <c r="Y4596" i="1"/>
  <c r="Y4585" i="1"/>
  <c r="Y4573" i="1"/>
  <c r="Y4562" i="1"/>
  <c r="Y4551" i="1"/>
  <c r="Y4540" i="1"/>
  <c r="Y4529" i="1"/>
  <c r="Y4518" i="1"/>
  <c r="Y4507" i="1"/>
  <c r="Y4496" i="1"/>
  <c r="Y4485" i="1"/>
  <c r="Y4473" i="1"/>
  <c r="Y4462" i="1"/>
  <c r="Y4451" i="1"/>
  <c r="Y4440" i="1"/>
  <c r="Y4429" i="1"/>
  <c r="Y4418" i="1"/>
  <c r="Y4407" i="1"/>
  <c r="Y4396" i="1"/>
  <c r="Y4385" i="1"/>
  <c r="Y4374" i="1"/>
  <c r="Y4364" i="1"/>
  <c r="Y4354" i="1"/>
  <c r="Y4344" i="1"/>
  <c r="Y4334" i="1"/>
  <c r="Y4324" i="1"/>
  <c r="Y4314" i="1"/>
  <c r="Y4304" i="1"/>
  <c r="Y4294" i="1"/>
  <c r="Y4284" i="1"/>
  <c r="Y4274" i="1"/>
  <c r="Y4264" i="1"/>
  <c r="Y4254" i="1"/>
  <c r="Y4244" i="1"/>
  <c r="Y4234" i="1"/>
  <c r="Y4224" i="1"/>
  <c r="Y4214" i="1"/>
  <c r="Y4204" i="1"/>
  <c r="Y4194" i="1"/>
  <c r="Y4184" i="1"/>
  <c r="Y4174" i="1"/>
  <c r="Y4164" i="1"/>
  <c r="Y4154" i="1"/>
  <c r="Y4144" i="1"/>
  <c r="Y4134" i="1"/>
  <c r="Y4124" i="1"/>
  <c r="Y4114" i="1"/>
  <c r="Y4104" i="1"/>
  <c r="Y4094" i="1"/>
  <c r="Y4084" i="1"/>
  <c r="Y4074" i="1"/>
  <c r="Y4064" i="1"/>
  <c r="Y4054" i="1"/>
  <c r="Y4044" i="1"/>
  <c r="Y4034" i="1"/>
  <c r="Y4024" i="1"/>
  <c r="Y4014" i="1"/>
  <c r="Y4004" i="1"/>
  <c r="Y3994" i="1"/>
  <c r="Y3984" i="1"/>
  <c r="Y3974" i="1"/>
  <c r="Y3964" i="1"/>
  <c r="Y3954" i="1"/>
  <c r="Y3944" i="1"/>
  <c r="Y3934" i="1"/>
  <c r="Y3924" i="1"/>
  <c r="Y3914" i="1"/>
  <c r="Y3904" i="1"/>
  <c r="Y3894" i="1"/>
  <c r="Y3884" i="1"/>
  <c r="Y3874" i="1"/>
  <c r="Y3864" i="1"/>
  <c r="Y3854" i="1"/>
  <c r="Y3844" i="1"/>
  <c r="Y3834" i="1"/>
  <c r="Y3824" i="1"/>
  <c r="Y3814" i="1"/>
  <c r="Y3804" i="1"/>
  <c r="Y3794" i="1"/>
  <c r="Y3784" i="1"/>
  <c r="Y3774" i="1"/>
  <c r="Y3764" i="1"/>
  <c r="Y3754" i="1"/>
  <c r="Y3744" i="1"/>
  <c r="Y3734" i="1"/>
  <c r="Y3724" i="1"/>
  <c r="Y3714" i="1"/>
  <c r="Y3704" i="1"/>
  <c r="Y3694" i="1"/>
  <c r="Y3684" i="1"/>
  <c r="Y3674" i="1"/>
  <c r="Y3664" i="1"/>
  <c r="Y3654" i="1"/>
  <c r="Y3644" i="1"/>
  <c r="Y3634" i="1"/>
  <c r="Y3624" i="1"/>
  <c r="Y3614" i="1"/>
  <c r="Y3604" i="1"/>
  <c r="Y3594" i="1"/>
  <c r="Y3584" i="1"/>
  <c r="Y3574" i="1"/>
  <c r="Y3564" i="1"/>
  <c r="Y3554" i="1"/>
  <c r="Y3544" i="1"/>
  <c r="Y3534" i="1"/>
  <c r="Y3524" i="1"/>
  <c r="Y3514" i="1"/>
  <c r="Y3504" i="1"/>
  <c r="Y3494" i="1"/>
  <c r="Y3484" i="1"/>
  <c r="Y3474" i="1"/>
  <c r="Y3464" i="1"/>
  <c r="Y3454" i="1"/>
  <c r="Y3444" i="1"/>
  <c r="Y3434" i="1"/>
  <c r="Y3424" i="1"/>
  <c r="Y3414" i="1"/>
  <c r="Y3404" i="1"/>
  <c r="Y3394" i="1"/>
  <c r="Y3384" i="1"/>
  <c r="Y3374" i="1"/>
  <c r="Y3364" i="1"/>
  <c r="Y3354" i="1"/>
  <c r="Y3344" i="1"/>
  <c r="Y3334" i="1"/>
  <c r="Y3324" i="1"/>
  <c r="Y3314" i="1"/>
  <c r="Y3304" i="1"/>
  <c r="Y3294" i="1"/>
  <c r="Y3284" i="1"/>
  <c r="Y3274" i="1"/>
  <c r="Y3264" i="1"/>
  <c r="Y3254" i="1"/>
  <c r="Y3244" i="1"/>
  <c r="Y3234" i="1"/>
  <c r="Y3224" i="1"/>
  <c r="Y3214" i="1"/>
  <c r="Y3204" i="1"/>
  <c r="Y3194" i="1"/>
  <c r="Y3184" i="1"/>
  <c r="Y3174" i="1"/>
  <c r="Y6373" i="1"/>
  <c r="Y6353" i="1"/>
  <c r="Y6333" i="1"/>
  <c r="Y6313" i="1"/>
  <c r="Y6289" i="1"/>
  <c r="Y6269" i="1"/>
  <c r="Y6248" i="1"/>
  <c r="Y6228" i="1"/>
  <c r="Y6203" i="1"/>
  <c r="Y6182" i="1"/>
  <c r="Y6162" i="1"/>
  <c r="Y6140" i="1"/>
  <c r="Y6118" i="1"/>
  <c r="Y6096" i="1"/>
  <c r="Y6076" i="1"/>
  <c r="Y6056" i="1"/>
  <c r="Y6031" i="1"/>
  <c r="Y6011" i="1"/>
  <c r="Y5991" i="1"/>
  <c r="Y5970" i="1"/>
  <c r="Y5947" i="1"/>
  <c r="Y5926" i="1"/>
  <c r="Y5904" i="1"/>
  <c r="Y5884" i="1"/>
  <c r="Y5860" i="1"/>
  <c r="Y5840" i="1"/>
  <c r="Y5818" i="1"/>
  <c r="Y5801" i="1"/>
  <c r="Y5779" i="1"/>
  <c r="Y5761" i="1"/>
  <c r="Y5742" i="1"/>
  <c r="Y5724" i="1"/>
  <c r="Y5703" i="1"/>
  <c r="Y5684" i="1"/>
  <c r="Y5667" i="1"/>
  <c r="Y5648" i="1"/>
  <c r="Y5627" i="1"/>
  <c r="Y5608" i="1"/>
  <c r="Y5591" i="1"/>
  <c r="Y5571" i="1"/>
  <c r="Y5551" i="1"/>
  <c r="Y5532" i="1"/>
  <c r="Y5517" i="1"/>
  <c r="Y5500" i="1"/>
  <c r="Y5480" i="1"/>
  <c r="Y5465" i="1"/>
  <c r="Y5448" i="1"/>
  <c r="Y5433" i="1"/>
  <c r="Y5416" i="1"/>
  <c r="Y5401" i="1"/>
  <c r="Y5386" i="1"/>
  <c r="Y5372" i="1"/>
  <c r="Y5354" i="1"/>
  <c r="Y5340" i="1"/>
  <c r="Y5324" i="1"/>
  <c r="Y5310" i="1"/>
  <c r="Y5295" i="1"/>
  <c r="Y5281" i="1"/>
  <c r="Y5268" i="1"/>
  <c r="Y5255" i="1"/>
  <c r="Y5239" i="1"/>
  <c r="Y5226" i="1"/>
  <c r="Y5212" i="1"/>
  <c r="Y5199" i="1"/>
  <c r="Y5183" i="1"/>
  <c r="Y5170" i="1"/>
  <c r="Y5157" i="1"/>
  <c r="Y5143" i="1"/>
  <c r="Y5130" i="1"/>
  <c r="Y5117" i="1"/>
  <c r="Y5105" i="1"/>
  <c r="Y5092" i="1"/>
  <c r="Y5080" i="1"/>
  <c r="Y5068" i="1"/>
  <c r="Y5056" i="1"/>
  <c r="Y5043" i="1"/>
  <c r="Y5031" i="1"/>
  <c r="Y5019" i="1"/>
  <c r="Y5006" i="1"/>
  <c r="Y4993" i="1"/>
  <c r="Y4981" i="1"/>
  <c r="Y4969" i="1"/>
  <c r="Y4957" i="1"/>
  <c r="Y4945" i="1"/>
  <c r="Y4932" i="1"/>
  <c r="Y4920" i="1"/>
  <c r="Y4908" i="1"/>
  <c r="Y4895" i="1"/>
  <c r="Y4882" i="1"/>
  <c r="Y4870" i="1"/>
  <c r="Y4858" i="1"/>
  <c r="Y4846" i="1"/>
  <c r="Y4833" i="1"/>
  <c r="Y4821" i="1"/>
  <c r="Y4809" i="1"/>
  <c r="Y4797" i="1"/>
  <c r="Y4783" i="1"/>
  <c r="Y4771" i="1"/>
  <c r="Y4759" i="1"/>
  <c r="Y4747" i="1"/>
  <c r="Y4735" i="1"/>
  <c r="Y4722" i="1"/>
  <c r="Y4710" i="1"/>
  <c r="Y4698" i="1"/>
  <c r="Y4686" i="1"/>
  <c r="Y4672" i="1"/>
  <c r="Y4660" i="1"/>
  <c r="Y4648" i="1"/>
  <c r="Y4636" i="1"/>
  <c r="Y4623" i="1"/>
  <c r="Y4611" i="1"/>
  <c r="Y4599" i="1"/>
  <c r="Y4587" i="1"/>
  <c r="Y4575" i="1"/>
  <c r="Y4561" i="1"/>
  <c r="Y4549" i="1"/>
  <c r="Y4537" i="1"/>
  <c r="Y4525" i="1"/>
  <c r="Y4512" i="1"/>
  <c r="Y4500" i="1"/>
  <c r="Y4488" i="1"/>
  <c r="Y4476" i="1"/>
  <c r="Y4463" i="1"/>
  <c r="Y4450" i="1"/>
  <c r="Y4438" i="1"/>
  <c r="Y4426" i="1"/>
  <c r="Y4413" i="1"/>
  <c r="Y4401" i="1"/>
  <c r="Y4389" i="1"/>
  <c r="Y4377" i="1"/>
  <c r="Y4366" i="1"/>
  <c r="Y4355" i="1"/>
  <c r="Y4343" i="1"/>
  <c r="Y4332" i="1"/>
  <c r="Y4321" i="1"/>
  <c r="Y4310" i="1"/>
  <c r="Y4299" i="1"/>
  <c r="Y4288" i="1"/>
  <c r="Y4277" i="1"/>
  <c r="Y4266" i="1"/>
  <c r="Y4255" i="1"/>
  <c r="Y4243" i="1"/>
  <c r="Y4232" i="1"/>
  <c r="Y4221" i="1"/>
  <c r="Y4210" i="1"/>
  <c r="Y4199" i="1"/>
  <c r="Y4188" i="1"/>
  <c r="Y4177" i="1"/>
  <c r="Y4166" i="1"/>
  <c r="Y4155" i="1"/>
  <c r="Y4143" i="1"/>
  <c r="Y4132" i="1"/>
  <c r="Y4121" i="1"/>
  <c r="Y4110" i="1"/>
  <c r="Y4099" i="1"/>
  <c r="Y4088" i="1"/>
  <c r="Y4077" i="1"/>
  <c r="Y4066" i="1"/>
  <c r="Y4055" i="1"/>
  <c r="Y4043" i="1"/>
  <c r="Y4032" i="1"/>
  <c r="Y4021" i="1"/>
  <c r="Y4010" i="1"/>
  <c r="Y3999" i="1"/>
  <c r="Y3988" i="1"/>
  <c r="Y3977" i="1"/>
  <c r="Y3966" i="1"/>
  <c r="Y3955" i="1"/>
  <c r="Y3943" i="1"/>
  <c r="Y3932" i="1"/>
  <c r="Y6372" i="1"/>
  <c r="Y6352" i="1"/>
  <c r="Y6331" i="1"/>
  <c r="Y6311" i="1"/>
  <c r="Y6287" i="1"/>
  <c r="Y6264" i="1"/>
  <c r="Y6247" i="1"/>
  <c r="Y6227" i="1"/>
  <c r="Y6202" i="1"/>
  <c r="Y6181" i="1"/>
  <c r="Y6160" i="1"/>
  <c r="Y6139" i="1"/>
  <c r="Y6117" i="1"/>
  <c r="Y6094" i="1"/>
  <c r="Y6074" i="1"/>
  <c r="Y6053" i="1"/>
  <c r="Y6029" i="1"/>
  <c r="Y6009" i="1"/>
  <c r="Y5987" i="1"/>
  <c r="Y5969" i="1"/>
  <c r="Y5942" i="1"/>
  <c r="Y5924" i="1"/>
  <c r="Y5903" i="1"/>
  <c r="Y5882" i="1"/>
  <c r="Y5859" i="1"/>
  <c r="Y5839" i="1"/>
  <c r="Y5817" i="1"/>
  <c r="Y5800" i="1"/>
  <c r="Y5778" i="1"/>
  <c r="Y5759" i="1"/>
  <c r="Y5741" i="1"/>
  <c r="Y5722" i="1"/>
  <c r="Y5702" i="1"/>
  <c r="Y5682" i="1"/>
  <c r="Y5664" i="1"/>
  <c r="Y5647" i="1"/>
  <c r="Y5626" i="1"/>
  <c r="Y5607" i="1"/>
  <c r="Y5590" i="1"/>
  <c r="Y5570" i="1"/>
  <c r="Y5549" i="1"/>
  <c r="Y5531" i="1"/>
  <c r="Y5515" i="1"/>
  <c r="Y5499" i="1"/>
  <c r="Y5479" i="1"/>
  <c r="Y5464" i="1"/>
  <c r="Y5446" i="1"/>
  <c r="Y5432" i="1"/>
  <c r="Y5415" i="1"/>
  <c r="Y5400" i="1"/>
  <c r="Y5385" i="1"/>
  <c r="Y5371" i="1"/>
  <c r="Y5353" i="1"/>
  <c r="Y5338" i="1"/>
  <c r="Y5323" i="1"/>
  <c r="Y5309" i="1"/>
  <c r="Y5293" i="1"/>
  <c r="Y5280" i="1"/>
  <c r="Y5267" i="1"/>
  <c r="Y5253" i="1"/>
  <c r="Y5238" i="1"/>
  <c r="Y5225" i="1"/>
  <c r="Y5211" i="1"/>
  <c r="Y5198" i="1"/>
  <c r="Y5182" i="1"/>
  <c r="Y5169" i="1"/>
  <c r="Y5156" i="1"/>
  <c r="Y5142" i="1"/>
  <c r="Y5128" i="1"/>
  <c r="Y5116" i="1"/>
  <c r="Y5103" i="1"/>
  <c r="Y5091" i="1"/>
  <c r="Y5079" i="1"/>
  <c r="Y5067" i="1"/>
  <c r="Y5055" i="1"/>
  <c r="Y5042" i="1"/>
  <c r="Y5030" i="1"/>
  <c r="Y5017" i="1"/>
  <c r="Y5005" i="1"/>
  <c r="Y4992" i="1"/>
  <c r="Y4980" i="1"/>
  <c r="Y4968" i="1"/>
  <c r="Y4956" i="1"/>
  <c r="Y4943" i="1"/>
  <c r="Y4931" i="1"/>
  <c r="Y4919" i="1"/>
  <c r="Y4906" i="1"/>
  <c r="Y4893" i="1"/>
  <c r="Y4881" i="1"/>
  <c r="Y4869" i="1"/>
  <c r="Y4857" i="1"/>
  <c r="Y4845" i="1"/>
  <c r="Y4832" i="1"/>
  <c r="Y4820" i="1"/>
  <c r="Y4808" i="1"/>
  <c r="Y4795" i="1"/>
  <c r="Y4782" i="1"/>
  <c r="Y4770" i="1"/>
  <c r="Y4758" i="1"/>
  <c r="Y4746" i="1"/>
  <c r="Y4733" i="1"/>
  <c r="Y4721" i="1"/>
  <c r="Y4709" i="1"/>
  <c r="Y4697" i="1"/>
  <c r="Y4683" i="1"/>
  <c r="Y4671" i="1"/>
  <c r="Y4659" i="1"/>
  <c r="Y4647" i="1"/>
  <c r="Y4635" i="1"/>
  <c r="Y4622" i="1"/>
  <c r="Y4610" i="1"/>
  <c r="Y4598" i="1"/>
  <c r="Y4586" i="1"/>
  <c r="Y4572" i="1"/>
  <c r="Y4560" i="1"/>
  <c r="Y4548" i="1"/>
  <c r="Y4536" i="1"/>
  <c r="Y4523" i="1"/>
  <c r="Y4511" i="1"/>
  <c r="Y4499" i="1"/>
  <c r="Y4487" i="1"/>
  <c r="Y4475" i="1"/>
  <c r="Y4461" i="1"/>
  <c r="Y4449" i="1"/>
  <c r="Y4437" i="1"/>
  <c r="Y4425" i="1"/>
  <c r="Y4412" i="1"/>
  <c r="Y4400" i="1"/>
  <c r="Y4388" i="1"/>
  <c r="Y4376" i="1"/>
  <c r="Y4365" i="1"/>
  <c r="Y4353" i="1"/>
  <c r="Y4342" i="1"/>
  <c r="Y4331" i="1"/>
  <c r="Y4320" i="1"/>
  <c r="Y4309" i="1"/>
  <c r="Y4298" i="1"/>
  <c r="Y4287" i="1"/>
  <c r="Y4276" i="1"/>
  <c r="Y4265" i="1"/>
  <c r="Y4253" i="1"/>
  <c r="Y4242" i="1"/>
  <c r="Y4231" i="1"/>
  <c r="Y4220" i="1"/>
  <c r="Y4209" i="1"/>
  <c r="Y4198" i="1"/>
  <c r="Y4187" i="1"/>
  <c r="Y4176" i="1"/>
  <c r="Y4165" i="1"/>
  <c r="Y4153" i="1"/>
  <c r="Y4142" i="1"/>
  <c r="Y4131" i="1"/>
  <c r="Y4120" i="1"/>
  <c r="Y4109" i="1"/>
  <c r="Y4098" i="1"/>
  <c r="Y4087" i="1"/>
  <c r="Y4076" i="1"/>
  <c r="Y4065" i="1"/>
  <c r="Y4053" i="1"/>
  <c r="Y4042" i="1"/>
  <c r="Y4031" i="1"/>
  <c r="Y4020" i="1"/>
  <c r="Y4009" i="1"/>
  <c r="Y3998" i="1"/>
  <c r="Y3987" i="1"/>
  <c r="Y3976" i="1"/>
  <c r="Y3965" i="1"/>
  <c r="Y3953" i="1"/>
  <c r="Y3942" i="1"/>
  <c r="Y6371" i="1"/>
  <c r="Y6348" i="1"/>
  <c r="Y6319" i="1"/>
  <c r="Y6296" i="1"/>
  <c r="Y6263" i="1"/>
  <c r="Y6237" i="1"/>
  <c r="Y6214" i="1"/>
  <c r="Y6186" i="1"/>
  <c r="Y6159" i="1"/>
  <c r="Y6131" i="1"/>
  <c r="Y6107" i="1"/>
  <c r="Y6080" i="1"/>
  <c r="Y6049" i="1"/>
  <c r="Y6026" i="1"/>
  <c r="Y5997" i="1"/>
  <c r="Y5972" i="1"/>
  <c r="Y5941" i="1"/>
  <c r="Y5918" i="1"/>
  <c r="Y5891" i="1"/>
  <c r="Y5867" i="1"/>
  <c r="Y5836" i="1"/>
  <c r="Y5811" i="1"/>
  <c r="Y5789" i="1"/>
  <c r="Y5763" i="1"/>
  <c r="Y5740" i="1"/>
  <c r="Y5716" i="1"/>
  <c r="Y5693" i="1"/>
  <c r="Y5669" i="1"/>
  <c r="Y5641" i="1"/>
  <c r="Y5620" i="1"/>
  <c r="Y5596" i="1"/>
  <c r="Y5576" i="1"/>
  <c r="Y5548" i="1"/>
  <c r="Y5528" i="1"/>
  <c r="Y5506" i="1"/>
  <c r="Y5487" i="1"/>
  <c r="Y5462" i="1"/>
  <c r="Y5441" i="1"/>
  <c r="Y5423" i="1"/>
  <c r="Y5404" i="1"/>
  <c r="Y5384" i="1"/>
  <c r="Y5364" i="1"/>
  <c r="Y5346" i="1"/>
  <c r="Y5327" i="1"/>
  <c r="Y5306" i="1"/>
  <c r="Y5290" i="1"/>
  <c r="Y5272" i="1"/>
  <c r="Y5257" i="1"/>
  <c r="Y5237" i="1"/>
  <c r="Y5221" i="1"/>
  <c r="Y5203" i="1"/>
  <c r="Y5188" i="1"/>
  <c r="Y5168" i="1"/>
  <c r="Y5150" i="1"/>
  <c r="Y5135" i="1"/>
  <c r="Y5120" i="1"/>
  <c r="Y5102" i="1"/>
  <c r="Y5088" i="1"/>
  <c r="Y5072" i="1"/>
  <c r="Y5058" i="1"/>
  <c r="Y5041" i="1"/>
  <c r="Y5026" i="1"/>
  <c r="Y5011" i="1"/>
  <c r="Y4997" i="1"/>
  <c r="Y4979" i="1"/>
  <c r="Y4965" i="1"/>
  <c r="Y4949" i="1"/>
  <c r="Y4935" i="1"/>
  <c r="Y4917" i="1"/>
  <c r="Y4902" i="1"/>
  <c r="Y4888" i="1"/>
  <c r="Y4872" i="1"/>
  <c r="Y4856" i="1"/>
  <c r="Y4841" i="1"/>
  <c r="Y4826" i="1"/>
  <c r="Y4811" i="1"/>
  <c r="Y4793" i="1"/>
  <c r="Y4779" i="1"/>
  <c r="Y4765" i="1"/>
  <c r="Y4749" i="1"/>
  <c r="Y4732" i="1"/>
  <c r="Y4717" i="1"/>
  <c r="Y4702" i="1"/>
  <c r="Y4688" i="1"/>
  <c r="Y4670" i="1"/>
  <c r="Y4656" i="1"/>
  <c r="Y4641" i="1"/>
  <c r="Y4626" i="1"/>
  <c r="Y4609" i="1"/>
  <c r="Y4593" i="1"/>
  <c r="Y4579" i="1"/>
  <c r="Y4565" i="1"/>
  <c r="Y4547" i="1"/>
  <c r="Y4532" i="1"/>
  <c r="Y4517" i="1"/>
  <c r="Y4502" i="1"/>
  <c r="Y4486" i="1"/>
  <c r="Y4470" i="1"/>
  <c r="Y4456" i="1"/>
  <c r="Y4441" i="1"/>
  <c r="Y4423" i="1"/>
  <c r="Y4409" i="1"/>
  <c r="Y4393" i="1"/>
  <c r="Y4379" i="1"/>
  <c r="Y4363" i="1"/>
  <c r="Y4350" i="1"/>
  <c r="Y4337" i="1"/>
  <c r="Y4323" i="1"/>
  <c r="Y4308" i="1"/>
  <c r="Y4295" i="1"/>
  <c r="Y4281" i="1"/>
  <c r="Y4268" i="1"/>
  <c r="Y4252" i="1"/>
  <c r="Y4239" i="1"/>
  <c r="Y4226" i="1"/>
  <c r="Y4212" i="1"/>
  <c r="Y4197" i="1"/>
  <c r="Y4183" i="1"/>
  <c r="Y4170" i="1"/>
  <c r="Y4157" i="1"/>
  <c r="Y4141" i="1"/>
  <c r="Y4128" i="1"/>
  <c r="Y4115" i="1"/>
  <c r="Y4101" i="1"/>
  <c r="Y4086" i="1"/>
  <c r="Y4072" i="1"/>
  <c r="Y4059" i="1"/>
  <c r="Y4046" i="1"/>
  <c r="Y4030" i="1"/>
  <c r="Y4017" i="1"/>
  <c r="Y4003" i="1"/>
  <c r="Y3990" i="1"/>
  <c r="Y3975" i="1"/>
  <c r="Y3961" i="1"/>
  <c r="Y3948" i="1"/>
  <c r="Y3935" i="1"/>
  <c r="Y3922" i="1"/>
  <c r="Y3911" i="1"/>
  <c r="Y3900" i="1"/>
  <c r="Y3889" i="1"/>
  <c r="Y3878" i="1"/>
  <c r="Y3867" i="1"/>
  <c r="Y3856" i="1"/>
  <c r="Y3845" i="1"/>
  <c r="Y3833" i="1"/>
  <c r="Y3822" i="1"/>
  <c r="Y3811" i="1"/>
  <c r="Y3800" i="1"/>
  <c r="Y3789" i="1"/>
  <c r="Y3778" i="1"/>
  <c r="Y3767" i="1"/>
  <c r="Y3756" i="1"/>
  <c r="Y3745" i="1"/>
  <c r="Y3733" i="1"/>
  <c r="Y3722" i="1"/>
  <c r="Y3711" i="1"/>
  <c r="Y3700" i="1"/>
  <c r="Y3689" i="1"/>
  <c r="Y3678" i="1"/>
  <c r="Y3667" i="1"/>
  <c r="Y3656" i="1"/>
  <c r="Y3645" i="1"/>
  <c r="Y3633" i="1"/>
  <c r="Y3622" i="1"/>
  <c r="Y3611" i="1"/>
  <c r="Y3600" i="1"/>
  <c r="Y3589" i="1"/>
  <c r="Y3578" i="1"/>
  <c r="Y3567" i="1"/>
  <c r="Y3556" i="1"/>
  <c r="Y3545" i="1"/>
  <c r="Y3533" i="1"/>
  <c r="Y3522" i="1"/>
  <c r="Y3511" i="1"/>
  <c r="Y3500" i="1"/>
  <c r="Y3489" i="1"/>
  <c r="Y3478" i="1"/>
  <c r="Y3467" i="1"/>
  <c r="Y3456" i="1"/>
  <c r="Y3445" i="1"/>
  <c r="Y3433" i="1"/>
  <c r="Y3422" i="1"/>
  <c r="Y3411" i="1"/>
  <c r="Y3400" i="1"/>
  <c r="Y3389" i="1"/>
  <c r="Y3378" i="1"/>
  <c r="Y3367" i="1"/>
  <c r="Y3356" i="1"/>
  <c r="Y3345" i="1"/>
  <c r="Y3333" i="1"/>
  <c r="Y3322" i="1"/>
  <c r="Y3311" i="1"/>
  <c r="Y3300" i="1"/>
  <c r="Y3289" i="1"/>
  <c r="Y3278" i="1"/>
  <c r="Y3267" i="1"/>
  <c r="Y3256" i="1"/>
  <c r="Y3245" i="1"/>
  <c r="Y3233" i="1"/>
  <c r="Y3222" i="1"/>
  <c r="Y3211" i="1"/>
  <c r="Y3200" i="1"/>
  <c r="Y3189" i="1"/>
  <c r="Y3178" i="1"/>
  <c r="Y3167" i="1"/>
  <c r="Y3157" i="1"/>
  <c r="Y3147" i="1"/>
  <c r="Y3137" i="1"/>
  <c r="Y3127" i="1"/>
  <c r="Y3117" i="1"/>
  <c r="Y3107" i="1"/>
  <c r="Y3097" i="1"/>
  <c r="Y3087" i="1"/>
  <c r="Y3077" i="1"/>
  <c r="Y3067" i="1"/>
  <c r="Y3057" i="1"/>
  <c r="Y3047" i="1"/>
  <c r="Y3037" i="1"/>
  <c r="Y3027" i="1"/>
  <c r="Y3017" i="1"/>
  <c r="Y3007" i="1"/>
  <c r="Y2997" i="1"/>
  <c r="Y2987" i="1"/>
  <c r="Y2977" i="1"/>
  <c r="Y2967" i="1"/>
  <c r="Y2957" i="1"/>
  <c r="Y2947" i="1"/>
  <c r="Y2937" i="1"/>
  <c r="Y2927" i="1"/>
  <c r="Y2917" i="1"/>
  <c r="Y2907" i="1"/>
  <c r="Y2897" i="1"/>
  <c r="Y2887" i="1"/>
  <c r="Y2877" i="1"/>
  <c r="Y2867" i="1"/>
  <c r="Y2857" i="1"/>
  <c r="Y2847" i="1"/>
  <c r="Y2837" i="1"/>
  <c r="Y2827" i="1"/>
  <c r="Y2817" i="1"/>
  <c r="Y2807" i="1"/>
  <c r="Y2797" i="1"/>
  <c r="Y2787" i="1"/>
  <c r="Y2777" i="1"/>
  <c r="Y2767" i="1"/>
  <c r="Y2757" i="1"/>
  <c r="Y2747" i="1"/>
  <c r="Y2737" i="1"/>
  <c r="Y2727" i="1"/>
  <c r="Y2717" i="1"/>
  <c r="Y2707" i="1"/>
  <c r="Y2697" i="1"/>
  <c r="Y2687" i="1"/>
  <c r="Y2677" i="1"/>
  <c r="Y2667" i="1"/>
  <c r="Y2657" i="1"/>
  <c r="Y2647" i="1"/>
  <c r="Y2637" i="1"/>
  <c r="Y2627" i="1"/>
  <c r="Y2617" i="1"/>
  <c r="Y2607" i="1"/>
  <c r="Y2597" i="1"/>
  <c r="Y2587" i="1"/>
  <c r="Y2577" i="1"/>
  <c r="Y2567" i="1"/>
  <c r="Y2557" i="1"/>
  <c r="Y2547" i="1"/>
  <c r="Y2537" i="1"/>
  <c r="Y2527" i="1"/>
  <c r="Y2517" i="1"/>
  <c r="Y2507" i="1"/>
  <c r="Y2497" i="1"/>
  <c r="Y2487" i="1"/>
  <c r="Y2477" i="1"/>
  <c r="Y2467" i="1"/>
  <c r="Y2457" i="1"/>
  <c r="Y2447" i="1"/>
  <c r="Y2437" i="1"/>
  <c r="Y2427" i="1"/>
  <c r="Y2417" i="1"/>
  <c r="Y2407" i="1"/>
  <c r="Y2397" i="1"/>
  <c r="Y2387" i="1"/>
  <c r="Y2377" i="1"/>
  <c r="Y2367" i="1"/>
  <c r="Y2357" i="1"/>
  <c r="Y2347" i="1"/>
  <c r="Y2337" i="1"/>
  <c r="Y2327" i="1"/>
  <c r="Y2317" i="1"/>
  <c r="Y2307" i="1"/>
  <c r="Y2297" i="1"/>
  <c r="Y2287" i="1"/>
  <c r="Y2277" i="1"/>
  <c r="Y2267" i="1"/>
  <c r="Y2257" i="1"/>
  <c r="Y2247" i="1"/>
  <c r="Y2237" i="1"/>
  <c r="Y2227" i="1"/>
  <c r="Y2217" i="1"/>
  <c r="Y2207" i="1"/>
  <c r="Y2197" i="1"/>
  <c r="Y2187" i="1"/>
  <c r="Y2177" i="1"/>
  <c r="Y2167" i="1"/>
  <c r="Y2157" i="1"/>
  <c r="Y2147" i="1"/>
  <c r="Y2137" i="1"/>
  <c r="Y2127" i="1"/>
  <c r="Y2117" i="1"/>
  <c r="Y2107" i="1"/>
  <c r="Y2097" i="1"/>
  <c r="Y2087" i="1"/>
  <c r="Y2077" i="1"/>
  <c r="Y2067" i="1"/>
  <c r="Y2057" i="1"/>
  <c r="Y2047" i="1"/>
  <c r="Y2037" i="1"/>
  <c r="Y2027" i="1"/>
  <c r="Y2017" i="1"/>
  <c r="Y2007" i="1"/>
  <c r="Y1997" i="1"/>
  <c r="Y1987" i="1"/>
  <c r="Y1977" i="1"/>
  <c r="Y1967" i="1"/>
  <c r="Y1957" i="1"/>
  <c r="Y1947" i="1"/>
  <c r="Y1937" i="1"/>
  <c r="Y1927" i="1"/>
  <c r="Y1917" i="1"/>
  <c r="Y1907" i="1"/>
  <c r="Y1897" i="1"/>
  <c r="Y1887" i="1"/>
  <c r="Y1877" i="1"/>
  <c r="Y1867" i="1"/>
  <c r="Y1857" i="1"/>
  <c r="Y1847" i="1"/>
  <c r="Y1837" i="1"/>
  <c r="Y1827" i="1"/>
  <c r="Y1817" i="1"/>
  <c r="Y1807" i="1"/>
  <c r="Y6370" i="1"/>
  <c r="Y6344" i="1"/>
  <c r="Y6318" i="1"/>
  <c r="Y6293" i="1"/>
  <c r="Y6262" i="1"/>
  <c r="Y6236" i="1"/>
  <c r="Y6213" i="1"/>
  <c r="Y6184" i="1"/>
  <c r="Y6158" i="1"/>
  <c r="Y6129" i="1"/>
  <c r="Y6106" i="1"/>
  <c r="Y6078" i="1"/>
  <c r="Y6048" i="1"/>
  <c r="Y6024" i="1"/>
  <c r="Y5996" i="1"/>
  <c r="Y5971" i="1"/>
  <c r="Y5940" i="1"/>
  <c r="Y5917" i="1"/>
  <c r="Y5889" i="1"/>
  <c r="Y5864" i="1"/>
  <c r="Y5833" i="1"/>
  <c r="Y5808" i="1"/>
  <c r="Y5787" i="1"/>
  <c r="Y5762" i="1"/>
  <c r="Y5738" i="1"/>
  <c r="Y5714" i="1"/>
  <c r="Y5692" i="1"/>
  <c r="Y5668" i="1"/>
  <c r="Y5640" i="1"/>
  <c r="Y5619" i="1"/>
  <c r="Y5594" i="1"/>
  <c r="Y5572" i="1"/>
  <c r="Y5546" i="1"/>
  <c r="Y5526" i="1"/>
  <c r="Y5504" i="1"/>
  <c r="Y5486" i="1"/>
  <c r="Y5461" i="1"/>
  <c r="Y5440" i="1"/>
  <c r="Y5422" i="1"/>
  <c r="Y5402" i="1"/>
  <c r="Y5383" i="1"/>
  <c r="Y5363" i="1"/>
  <c r="Y5345" i="1"/>
  <c r="Y5326" i="1"/>
  <c r="Y5305" i="1"/>
  <c r="Y5289" i="1"/>
  <c r="Y5271" i="1"/>
  <c r="Y5256" i="1"/>
  <c r="Y5236" i="1"/>
  <c r="Y5220" i="1"/>
  <c r="Y5202" i="1"/>
  <c r="Y5187" i="1"/>
  <c r="Y5167" i="1"/>
  <c r="Y5149" i="1"/>
  <c r="Y5133" i="1"/>
  <c r="Y5119" i="1"/>
  <c r="Y5101" i="1"/>
  <c r="Y5087" i="1"/>
  <c r="Y5071" i="1"/>
  <c r="Y5057" i="1"/>
  <c r="Y5039" i="1"/>
  <c r="Y5025" i="1"/>
  <c r="Y5010" i="1"/>
  <c r="Y4995" i="1"/>
  <c r="Y4978" i="1"/>
  <c r="Y4963" i="1"/>
  <c r="Y4948" i="1"/>
  <c r="Y4933" i="1"/>
  <c r="Y4916" i="1"/>
  <c r="Y4901" i="1"/>
  <c r="Y4887" i="1"/>
  <c r="Y4871" i="1"/>
  <c r="Y4855" i="1"/>
  <c r="Y4839" i="1"/>
  <c r="Y4825" i="1"/>
  <c r="Y4810" i="1"/>
  <c r="Y4792" i="1"/>
  <c r="Y4778" i="1"/>
  <c r="Y4763" i="1"/>
  <c r="Y4748" i="1"/>
  <c r="Y4731" i="1"/>
  <c r="Y4716" i="1"/>
  <c r="Y4701" i="1"/>
  <c r="Y4687" i="1"/>
  <c r="Y4669" i="1"/>
  <c r="Y4655" i="1"/>
  <c r="Y4639" i="1"/>
  <c r="Y4625" i="1"/>
  <c r="Y4608" i="1"/>
  <c r="Y4592" i="1"/>
  <c r="Y4578" i="1"/>
  <c r="Y4563" i="1"/>
  <c r="Y4546" i="1"/>
  <c r="Y4531" i="1"/>
  <c r="Y4516" i="1"/>
  <c r="Y4501" i="1"/>
  <c r="Y4483" i="1"/>
  <c r="Y4469" i="1"/>
  <c r="Y4455" i="1"/>
  <c r="Y4439" i="1"/>
  <c r="Y4422" i="1"/>
  <c r="Y4408" i="1"/>
  <c r="Y4392" i="1"/>
  <c r="Y4378" i="1"/>
  <c r="Y4362" i="1"/>
  <c r="Y4349" i="1"/>
  <c r="Y4336" i="1"/>
  <c r="Y4322" i="1"/>
  <c r="Y4307" i="1"/>
  <c r="Y4293" i="1"/>
  <c r="Y4280" i="1"/>
  <c r="Y4267" i="1"/>
  <c r="Y4251" i="1"/>
  <c r="Y4238" i="1"/>
  <c r="Y4225" i="1"/>
  <c r="Y4211" i="1"/>
  <c r="Y4196" i="1"/>
  <c r="Y4182" i="1"/>
  <c r="Y4169" i="1"/>
  <c r="Y4156" i="1"/>
  <c r="Y4140" i="1"/>
  <c r="Y4127" i="1"/>
  <c r="Y4113" i="1"/>
  <c r="Y4100" i="1"/>
  <c r="Y4085" i="1"/>
  <c r="Y4071" i="1"/>
  <c r="Y4058" i="1"/>
  <c r="Y4045" i="1"/>
  <c r="Y4029" i="1"/>
  <c r="Y4016" i="1"/>
  <c r="Y4002" i="1"/>
  <c r="Y3989" i="1"/>
  <c r="Y3973" i="1"/>
  <c r="Y3960" i="1"/>
  <c r="Y3947" i="1"/>
  <c r="Y3933" i="1"/>
  <c r="Y3921" i="1"/>
  <c r="Y3910" i="1"/>
  <c r="Y3899" i="1"/>
  <c r="Y3888" i="1"/>
  <c r="Y3877" i="1"/>
  <c r="Y3866" i="1"/>
  <c r="Y3855" i="1"/>
  <c r="Y3843" i="1"/>
  <c r="Y3832" i="1"/>
  <c r="Y3821" i="1"/>
  <c r="Y3810" i="1"/>
  <c r="Y3799" i="1"/>
  <c r="Y3788" i="1"/>
  <c r="Y3777" i="1"/>
  <c r="Y3766" i="1"/>
  <c r="Y3755" i="1"/>
  <c r="Y3743" i="1"/>
  <c r="Y3732" i="1"/>
  <c r="Y3721" i="1"/>
  <c r="Y3710" i="1"/>
  <c r="Y3699" i="1"/>
  <c r="Y3688" i="1"/>
  <c r="Y3677" i="1"/>
  <c r="Y3666" i="1"/>
  <c r="Y3655" i="1"/>
  <c r="Y3643" i="1"/>
  <c r="Y3632" i="1"/>
  <c r="Y3621" i="1"/>
  <c r="Y3610" i="1"/>
  <c r="Y3599" i="1"/>
  <c r="Y3588" i="1"/>
  <c r="Y3577" i="1"/>
  <c r="Y3566" i="1"/>
  <c r="Y3555" i="1"/>
  <c r="Y3543" i="1"/>
  <c r="Y3532" i="1"/>
  <c r="Y3521" i="1"/>
  <c r="Y3510" i="1"/>
  <c r="Y3499" i="1"/>
  <c r="Y3488" i="1"/>
  <c r="Y3477" i="1"/>
  <c r="Y3466" i="1"/>
  <c r="Y3455" i="1"/>
  <c r="Y3443" i="1"/>
  <c r="Y3432" i="1"/>
  <c r="Y3421" i="1"/>
  <c r="Y3410" i="1"/>
  <c r="Y3399" i="1"/>
  <c r="Y3388" i="1"/>
  <c r="Y3377" i="1"/>
  <c r="Y3366" i="1"/>
  <c r="Y3355" i="1"/>
  <c r="Y3343" i="1"/>
  <c r="Y3332" i="1"/>
  <c r="Y3321" i="1"/>
  <c r="Y3310" i="1"/>
  <c r="Y3299" i="1"/>
  <c r="Y3288" i="1"/>
  <c r="Y3277" i="1"/>
  <c r="Y3266" i="1"/>
  <c r="Y3255" i="1"/>
  <c r="Y3243" i="1"/>
  <c r="Y3232" i="1"/>
  <c r="Y3221" i="1"/>
  <c r="Y3210" i="1"/>
  <c r="Y3199" i="1"/>
  <c r="Y3188" i="1"/>
  <c r="Y3177" i="1"/>
  <c r="Y3166" i="1"/>
  <c r="Y3156" i="1"/>
  <c r="Y3146" i="1"/>
  <c r="Y3136" i="1"/>
  <c r="Y3126" i="1"/>
  <c r="Y3116" i="1"/>
  <c r="Y3106" i="1"/>
  <c r="Y3096" i="1"/>
  <c r="Y3086" i="1"/>
  <c r="Y3076" i="1"/>
  <c r="Y3066" i="1"/>
  <c r="Y3056" i="1"/>
  <c r="Y3046" i="1"/>
  <c r="Y3036" i="1"/>
  <c r="Y3026" i="1"/>
  <c r="Y3016" i="1"/>
  <c r="Y3006" i="1"/>
  <c r="Y2996" i="1"/>
  <c r="Y2986" i="1"/>
  <c r="Y2976" i="1"/>
  <c r="Y2966" i="1"/>
  <c r="Y2956" i="1"/>
  <c r="Y2946" i="1"/>
  <c r="Y2936" i="1"/>
  <c r="Y2926" i="1"/>
  <c r="Y2916" i="1"/>
  <c r="Y2906" i="1"/>
  <c r="Y2896" i="1"/>
  <c r="Y2886" i="1"/>
  <c r="Y2876" i="1"/>
  <c r="Y2866" i="1"/>
  <c r="Y2856" i="1"/>
  <c r="Y2846" i="1"/>
  <c r="Y2836" i="1"/>
  <c r="Y2826" i="1"/>
  <c r="Y2816" i="1"/>
  <c r="Y2806" i="1"/>
  <c r="Y2796" i="1"/>
  <c r="Y2786" i="1"/>
  <c r="Y2776" i="1"/>
  <c r="Y2766" i="1"/>
  <c r="Y2756" i="1"/>
  <c r="Y2746" i="1"/>
  <c r="Y2736" i="1"/>
  <c r="Y2726" i="1"/>
  <c r="Y2716" i="1"/>
  <c r="Y2706" i="1"/>
  <c r="Y2696" i="1"/>
  <c r="Y2686" i="1"/>
  <c r="Y2676" i="1"/>
  <c r="Y2666" i="1"/>
  <c r="Y2656" i="1"/>
  <c r="Y2646" i="1"/>
  <c r="Y2636" i="1"/>
  <c r="Y2626" i="1"/>
  <c r="Y2616" i="1"/>
  <c r="Y2606" i="1"/>
  <c r="Y2596" i="1"/>
  <c r="Y2586" i="1"/>
  <c r="Y2576" i="1"/>
  <c r="Y2566" i="1"/>
  <c r="Y2556" i="1"/>
  <c r="Y2546" i="1"/>
  <c r="Y2536" i="1"/>
  <c r="Y2526" i="1"/>
  <c r="Y2516" i="1"/>
  <c r="Y2506" i="1"/>
  <c r="Y2496" i="1"/>
  <c r="Y2486" i="1"/>
  <c r="Y2476" i="1"/>
  <c r="Y2466" i="1"/>
  <c r="Y2456" i="1"/>
  <c r="Y2446" i="1"/>
  <c r="Y2436" i="1"/>
  <c r="Y2426" i="1"/>
  <c r="Y2416" i="1"/>
  <c r="Y2406" i="1"/>
  <c r="Y2396" i="1"/>
  <c r="Y2386" i="1"/>
  <c r="Y2376" i="1"/>
  <c r="Y2366" i="1"/>
  <c r="Y2356" i="1"/>
  <c r="Y2346" i="1"/>
  <c r="Y2336" i="1"/>
  <c r="Y6369" i="1"/>
  <c r="Y6338" i="1"/>
  <c r="Y6303" i="1"/>
  <c r="Y6272" i="1"/>
  <c r="Y6233" i="1"/>
  <c r="Y6200" i="1"/>
  <c r="Y6169" i="1"/>
  <c r="Y6136" i="1"/>
  <c r="Y6102" i="1"/>
  <c r="Y6064" i="1"/>
  <c r="Y6039" i="1"/>
  <c r="Y6004" i="1"/>
  <c r="Y5963" i="1"/>
  <c r="Y5937" i="1"/>
  <c r="Y5902" i="1"/>
  <c r="Y5871" i="1"/>
  <c r="Y5831" i="1"/>
  <c r="Y5803" i="1"/>
  <c r="Y5773" i="1"/>
  <c r="Y5746" i="1"/>
  <c r="Y5713" i="1"/>
  <c r="Y5681" i="1"/>
  <c r="Y5653" i="1"/>
  <c r="Y5623" i="1"/>
  <c r="Y5593" i="1"/>
  <c r="Y5563" i="1"/>
  <c r="Y5536" i="1"/>
  <c r="Y5508" i="1"/>
  <c r="Y5478" i="1"/>
  <c r="Y5454" i="1"/>
  <c r="Y5428" i="1"/>
  <c r="Y5408" i="1"/>
  <c r="Y5378" i="1"/>
  <c r="Y5360" i="1"/>
  <c r="Y5334" i="1"/>
  <c r="Y5312" i="1"/>
  <c r="Y5288" i="1"/>
  <c r="Y5266" i="1"/>
  <c r="Y5246" i="1"/>
  <c r="Y5223" i="1"/>
  <c r="Y5201" i="1"/>
  <c r="Y5179" i="1"/>
  <c r="Y5159" i="1"/>
  <c r="Y5137" i="1"/>
  <c r="Y5115" i="1"/>
  <c r="Y5098" i="1"/>
  <c r="Y5078" i="1"/>
  <c r="Y5060" i="1"/>
  <c r="Y5038" i="1"/>
  <c r="Y5021" i="1"/>
  <c r="Y5001" i="1"/>
  <c r="Y4983" i="1"/>
  <c r="Y4961" i="1"/>
  <c r="Y4942" i="1"/>
  <c r="Y4925" i="1"/>
  <c r="Y4905" i="1"/>
  <c r="Y4886" i="1"/>
  <c r="Y4866" i="1"/>
  <c r="Y4848" i="1"/>
  <c r="Y4828" i="1"/>
  <c r="Y4806" i="1"/>
  <c r="Y4789" i="1"/>
  <c r="Y4769" i="1"/>
  <c r="Y4752" i="1"/>
  <c r="Y4730" i="1"/>
  <c r="Y4712" i="1"/>
  <c r="Y4692" i="1"/>
  <c r="Y4676" i="1"/>
  <c r="Y4653" i="1"/>
  <c r="Y4633" i="1"/>
  <c r="Y4616" i="1"/>
  <c r="Y4597" i="1"/>
  <c r="Y4577" i="1"/>
  <c r="Y4557" i="1"/>
  <c r="Y4539" i="1"/>
  <c r="Y4520" i="1"/>
  <c r="Y4498" i="1"/>
  <c r="Y4480" i="1"/>
  <c r="Y4460" i="1"/>
  <c r="Y4443" i="1"/>
  <c r="Y4421" i="1"/>
  <c r="Y4403" i="1"/>
  <c r="Y4383" i="1"/>
  <c r="Y4368" i="1"/>
  <c r="Y4348" i="1"/>
  <c r="Y4330" i="1"/>
  <c r="Y4315" i="1"/>
  <c r="Y4297" i="1"/>
  <c r="Y4279" i="1"/>
  <c r="Y4261" i="1"/>
  <c r="Y4246" i="1"/>
  <c r="Y4228" i="1"/>
  <c r="Y4208" i="1"/>
  <c r="Y4192" i="1"/>
  <c r="Y4175" i="1"/>
  <c r="Y4159" i="1"/>
  <c r="Y4139" i="1"/>
  <c r="Y4123" i="1"/>
  <c r="Y4106" i="1"/>
  <c r="Y4090" i="1"/>
  <c r="Y4070" i="1"/>
  <c r="Y4052" i="1"/>
  <c r="Y4037" i="1"/>
  <c r="Y4019" i="1"/>
  <c r="Y4001" i="1"/>
  <c r="Y3983" i="1"/>
  <c r="Y3968" i="1"/>
  <c r="Y3950" i="1"/>
  <c r="Y3931" i="1"/>
  <c r="Y3918" i="1"/>
  <c r="Y3905" i="1"/>
  <c r="Y3891" i="1"/>
  <c r="Y3876" i="1"/>
  <c r="Y3862" i="1"/>
  <c r="Y3849" i="1"/>
  <c r="Y3836" i="1"/>
  <c r="Y3820" i="1"/>
  <c r="Y3807" i="1"/>
  <c r="Y3793" i="1"/>
  <c r="Y3780" i="1"/>
  <c r="Y3765" i="1"/>
  <c r="Y3751" i="1"/>
  <c r="Y3738" i="1"/>
  <c r="Y3725" i="1"/>
  <c r="Y3709" i="1"/>
  <c r="Y3696" i="1"/>
  <c r="Y3682" i="1"/>
  <c r="Y3669" i="1"/>
  <c r="Y3653" i="1"/>
  <c r="Y3640" i="1"/>
  <c r="Y3627" i="1"/>
  <c r="Y3613" i="1"/>
  <c r="Y3598" i="1"/>
  <c r="Y3585" i="1"/>
  <c r="Y3571" i="1"/>
  <c r="Y3558" i="1"/>
  <c r="Y3542" i="1"/>
  <c r="Y3529" i="1"/>
  <c r="Y3516" i="1"/>
  <c r="Y3502" i="1"/>
  <c r="Y3487" i="1"/>
  <c r="Y3473" i="1"/>
  <c r="Y3460" i="1"/>
  <c r="Y3447" i="1"/>
  <c r="Y3431" i="1"/>
  <c r="Y3418" i="1"/>
  <c r="Y3405" i="1"/>
  <c r="Y3391" i="1"/>
  <c r="Y3376" i="1"/>
  <c r="Y3362" i="1"/>
  <c r="Y3349" i="1"/>
  <c r="Y3336" i="1"/>
  <c r="Y3320" i="1"/>
  <c r="Y3307" i="1"/>
  <c r="Y3293" i="1"/>
  <c r="Y3280" i="1"/>
  <c r="Y3265" i="1"/>
  <c r="Y3251" i="1"/>
  <c r="Y3238" i="1"/>
  <c r="Y3225" i="1"/>
  <c r="Y3209" i="1"/>
  <c r="Y3196" i="1"/>
  <c r="Y3182" i="1"/>
  <c r="Y3169" i="1"/>
  <c r="Y3155" i="1"/>
  <c r="Y3143" i="1"/>
  <c r="Y3131" i="1"/>
  <c r="Y3119" i="1"/>
  <c r="Y3105" i="1"/>
  <c r="Y3093" i="1"/>
  <c r="Y3081" i="1"/>
  <c r="Y3069" i="1"/>
  <c r="Y3055" i="1"/>
  <c r="Y3043" i="1"/>
  <c r="Y3031" i="1"/>
  <c r="Y3019" i="1"/>
  <c r="Y3005" i="1"/>
  <c r="Y2993" i="1"/>
  <c r="Y2981" i="1"/>
  <c r="Y2969" i="1"/>
  <c r="Y2955" i="1"/>
  <c r="Y2943" i="1"/>
  <c r="Y2931" i="1"/>
  <c r="Y2919" i="1"/>
  <c r="Y2905" i="1"/>
  <c r="Y2893" i="1"/>
  <c r="Y2881" i="1"/>
  <c r="Y2869" i="1"/>
  <c r="Y2855" i="1"/>
  <c r="Y2843" i="1"/>
  <c r="Y2831" i="1"/>
  <c r="Y2819" i="1"/>
  <c r="Y2805" i="1"/>
  <c r="Y2793" i="1"/>
  <c r="Y2781" i="1"/>
  <c r="Y2769" i="1"/>
  <c r="Y2755" i="1"/>
  <c r="Y2743" i="1"/>
  <c r="Y2731" i="1"/>
  <c r="Y2719" i="1"/>
  <c r="Y2705" i="1"/>
  <c r="Y2693" i="1"/>
  <c r="Y2681" i="1"/>
  <c r="Y2669" i="1"/>
  <c r="Y2655" i="1"/>
  <c r="Y2643" i="1"/>
  <c r="Y2631" i="1"/>
  <c r="Y2619" i="1"/>
  <c r="Y2605" i="1"/>
  <c r="Y2593" i="1"/>
  <c r="Y2581" i="1"/>
  <c r="Y2569" i="1"/>
  <c r="Y2555" i="1"/>
  <c r="Y2543" i="1"/>
  <c r="Y2531" i="1"/>
  <c r="Y2519" i="1"/>
  <c r="Y2505" i="1"/>
  <c r="Y2493" i="1"/>
  <c r="Y2481" i="1"/>
  <c r="Y2469" i="1"/>
  <c r="Y2455" i="1"/>
  <c r="Y2443" i="1"/>
  <c r="Y2431" i="1"/>
  <c r="Y2419" i="1"/>
  <c r="Y2405" i="1"/>
  <c r="Y2393" i="1"/>
  <c r="Y2381" i="1"/>
  <c r="Y2369" i="1"/>
  <c r="Y2355" i="1"/>
  <c r="Y2343" i="1"/>
  <c r="Y2331" i="1"/>
  <c r="Y2320" i="1"/>
  <c r="Y2309" i="1"/>
  <c r="Y2298" i="1"/>
  <c r="Y2286" i="1"/>
  <c r="Y2275" i="1"/>
  <c r="Y2264" i="1"/>
  <c r="Y2253" i="1"/>
  <c r="Y2242" i="1"/>
  <c r="Y2231" i="1"/>
  <c r="Y2220" i="1"/>
  <c r="Y2209" i="1"/>
  <c r="Y2198" i="1"/>
  <c r="Y2186" i="1"/>
  <c r="Y2175" i="1"/>
  <c r="Y2164" i="1"/>
  <c r="Y2153" i="1"/>
  <c r="Y2142" i="1"/>
  <c r="Y2131" i="1"/>
  <c r="Y2120" i="1"/>
  <c r="Y2109" i="1"/>
  <c r="Y2098" i="1"/>
  <c r="Y2086" i="1"/>
  <c r="Y2075" i="1"/>
  <c r="Y2064" i="1"/>
  <c r="Y2053" i="1"/>
  <c r="Y2042" i="1"/>
  <c r="Y2031" i="1"/>
  <c r="Y2020" i="1"/>
  <c r="Y2009" i="1"/>
  <c r="Y1998" i="1"/>
  <c r="Y1986" i="1"/>
  <c r="Y1975" i="1"/>
  <c r="Y1964" i="1"/>
  <c r="Y1953" i="1"/>
  <c r="Y1942" i="1"/>
  <c r="Y1931" i="1"/>
  <c r="Y1920" i="1"/>
  <c r="Y1909" i="1"/>
  <c r="Y1898" i="1"/>
  <c r="Y1886" i="1"/>
  <c r="Y1875" i="1"/>
  <c r="Y1864" i="1"/>
  <c r="Y1853" i="1"/>
  <c r="Y1842" i="1"/>
  <c r="Y1831" i="1"/>
  <c r="Y1820" i="1"/>
  <c r="Y1809" i="1"/>
  <c r="Y1798" i="1"/>
  <c r="Y1788" i="1"/>
  <c r="Y1778" i="1"/>
  <c r="Y1768" i="1"/>
  <c r="Y1758" i="1"/>
  <c r="Y1748" i="1"/>
  <c r="Y1738" i="1"/>
  <c r="Y1728" i="1"/>
  <c r="Y1718" i="1"/>
  <c r="Y1708" i="1"/>
  <c r="Y1698" i="1"/>
  <c r="Y6367" i="1"/>
  <c r="Y6336" i="1"/>
  <c r="Y6302" i="1"/>
  <c r="Y6271" i="1"/>
  <c r="Y6231" i="1"/>
  <c r="Y6198" i="1"/>
  <c r="Y6167" i="1"/>
  <c r="Y6133" i="1"/>
  <c r="Y6097" i="1"/>
  <c r="Y6063" i="1"/>
  <c r="Y6037" i="1"/>
  <c r="Y6002" i="1"/>
  <c r="Y5962" i="1"/>
  <c r="Y5936" i="1"/>
  <c r="Y5900" i="1"/>
  <c r="Y5870" i="1"/>
  <c r="Y5830" i="1"/>
  <c r="Y5802" i="1"/>
  <c r="Y5771" i="1"/>
  <c r="Y5744" i="1"/>
  <c r="Y5709" i="1"/>
  <c r="Y5680" i="1"/>
  <c r="Y5652" i="1"/>
  <c r="Y5622" i="1"/>
  <c r="Y5592" i="1"/>
  <c r="Y5561" i="1"/>
  <c r="Y5535" i="1"/>
  <c r="Y5507" i="1"/>
  <c r="Y5477" i="1"/>
  <c r="Y5452" i="1"/>
  <c r="Y5427" i="1"/>
  <c r="Y5407" i="1"/>
  <c r="Y5377" i="1"/>
  <c r="Y5357" i="1"/>
  <c r="Y5333" i="1"/>
  <c r="Y5311" i="1"/>
  <c r="Y5287" i="1"/>
  <c r="Y5265" i="1"/>
  <c r="Y5245" i="1"/>
  <c r="Y5222" i="1"/>
  <c r="Y5200" i="1"/>
  <c r="Y5178" i="1"/>
  <c r="Y5158" i="1"/>
  <c r="Y5136" i="1"/>
  <c r="Y5113" i="1"/>
  <c r="Y5097" i="1"/>
  <c r="Y5077" i="1"/>
  <c r="Y5059" i="1"/>
  <c r="Y5037" i="1"/>
  <c r="Y5020" i="1"/>
  <c r="Y5000" i="1"/>
  <c r="Y4982" i="1"/>
  <c r="Y4960" i="1"/>
  <c r="Y4941" i="1"/>
  <c r="Y4923" i="1"/>
  <c r="Y4903" i="1"/>
  <c r="Y4883" i="1"/>
  <c r="Y4865" i="1"/>
  <c r="Y4847" i="1"/>
  <c r="Y4827" i="1"/>
  <c r="Y4805" i="1"/>
  <c r="Y4788" i="1"/>
  <c r="Y4768" i="1"/>
  <c r="Y4750" i="1"/>
  <c r="Y4728" i="1"/>
  <c r="Y4711" i="1"/>
  <c r="Y4691" i="1"/>
  <c r="Y4675" i="1"/>
  <c r="Y4652" i="1"/>
  <c r="Y4632" i="1"/>
  <c r="Y4615" i="1"/>
  <c r="Y4595" i="1"/>
  <c r="Y4576" i="1"/>
  <c r="Y4556" i="1"/>
  <c r="Y4538" i="1"/>
  <c r="Y4519" i="1"/>
  <c r="Y4497" i="1"/>
  <c r="Y4479" i="1"/>
  <c r="Y4459" i="1"/>
  <c r="Y4442" i="1"/>
  <c r="Y4420" i="1"/>
  <c r="Y4402" i="1"/>
  <c r="Y4382" i="1"/>
  <c r="Y4367" i="1"/>
  <c r="Y4347" i="1"/>
  <c r="Y4329" i="1"/>
  <c r="Y4313" i="1"/>
  <c r="Y4296" i="1"/>
  <c r="Y4278" i="1"/>
  <c r="Y4260" i="1"/>
  <c r="Y4245" i="1"/>
  <c r="Y4227" i="1"/>
  <c r="Y4207" i="1"/>
  <c r="Y4191" i="1"/>
  <c r="Y4173" i="1"/>
  <c r="Y4158" i="1"/>
  <c r="Y4138" i="1"/>
  <c r="Y4122" i="1"/>
  <c r="Y4105" i="1"/>
  <c r="Y4089" i="1"/>
  <c r="Y4069" i="1"/>
  <c r="Y4051" i="1"/>
  <c r="Y4036" i="1"/>
  <c r="Y4018" i="1"/>
  <c r="Y4000" i="1"/>
  <c r="Y3982" i="1"/>
  <c r="Y3967" i="1"/>
  <c r="Y3949" i="1"/>
  <c r="Y3930" i="1"/>
  <c r="Y3917" i="1"/>
  <c r="Y3903" i="1"/>
  <c r="Y3890" i="1"/>
  <c r="Y3875" i="1"/>
  <c r="Y3861" i="1"/>
  <c r="Y3848" i="1"/>
  <c r="Y3835" i="1"/>
  <c r="Y3819" i="1"/>
  <c r="Y3806" i="1"/>
  <c r="Y3792" i="1"/>
  <c r="Y3779" i="1"/>
  <c r="Y3763" i="1"/>
  <c r="Y3750" i="1"/>
  <c r="Y3737" i="1"/>
  <c r="Y3723" i="1"/>
  <c r="Y3708" i="1"/>
  <c r="Y3695" i="1"/>
  <c r="Y3681" i="1"/>
  <c r="Y3668" i="1"/>
  <c r="Y3652" i="1"/>
  <c r="Y3639" i="1"/>
  <c r="Y3626" i="1"/>
  <c r="Y3612" i="1"/>
  <c r="Y3597" i="1"/>
  <c r="Y3583" i="1"/>
  <c r="Y3570" i="1"/>
  <c r="Y3557" i="1"/>
  <c r="Y3541" i="1"/>
  <c r="Y3528" i="1"/>
  <c r="Y3515" i="1"/>
  <c r="Y3501" i="1"/>
  <c r="Y3486" i="1"/>
  <c r="Y3472" i="1"/>
  <c r="Y3459" i="1"/>
  <c r="Y3446" i="1"/>
  <c r="Y3430" i="1"/>
  <c r="Y3417" i="1"/>
  <c r="Y3403" i="1"/>
  <c r="Y3390" i="1"/>
  <c r="Y3375" i="1"/>
  <c r="Y3361" i="1"/>
  <c r="Y3348" i="1"/>
  <c r="Y3335" i="1"/>
  <c r="Y3319" i="1"/>
  <c r="Y3306" i="1"/>
  <c r="Y3292" i="1"/>
  <c r="Y3279" i="1"/>
  <c r="Y3263" i="1"/>
  <c r="Y3250" i="1"/>
  <c r="Y3237" i="1"/>
  <c r="Y3223" i="1"/>
  <c r="Y3208" i="1"/>
  <c r="Y3195" i="1"/>
  <c r="Y3181" i="1"/>
  <c r="Y3168" i="1"/>
  <c r="Y3154" i="1"/>
  <c r="Y3142" i="1"/>
  <c r="Y3130" i="1"/>
  <c r="Y3118" i="1"/>
  <c r="Y3104" i="1"/>
  <c r="Y3092" i="1"/>
  <c r="Y3080" i="1"/>
  <c r="Y3068" i="1"/>
  <c r="Y3054" i="1"/>
  <c r="Y3042" i="1"/>
  <c r="Y3030" i="1"/>
  <c r="Y3018" i="1"/>
  <c r="Y3004" i="1"/>
  <c r="Y2992" i="1"/>
  <c r="Y2980" i="1"/>
  <c r="Y2968" i="1"/>
  <c r="Y2954" i="1"/>
  <c r="Y2942" i="1"/>
  <c r="Y2930" i="1"/>
  <c r="Y2918" i="1"/>
  <c r="Y2904" i="1"/>
  <c r="Y2892" i="1"/>
  <c r="Y2880" i="1"/>
  <c r="Y2868" i="1"/>
  <c r="Y2854" i="1"/>
  <c r="Y2842" i="1"/>
  <c r="Y2830" i="1"/>
  <c r="Y2818" i="1"/>
  <c r="Y2804" i="1"/>
  <c r="Y2792" i="1"/>
  <c r="Y2780" i="1"/>
  <c r="Y2768" i="1"/>
  <c r="Y2754" i="1"/>
  <c r="Y2742" i="1"/>
  <c r="Y2730" i="1"/>
  <c r="Y2718" i="1"/>
  <c r="Y2704" i="1"/>
  <c r="Y2692" i="1"/>
  <c r="Y2680" i="1"/>
  <c r="Y2668" i="1"/>
  <c r="Y2654" i="1"/>
  <c r="Y2642" i="1"/>
  <c r="Y2630" i="1"/>
  <c r="Y2618" i="1"/>
  <c r="Y2604" i="1"/>
  <c r="Y2592" i="1"/>
  <c r="Y2580" i="1"/>
  <c r="Y2568" i="1"/>
  <c r="Y2554" i="1"/>
  <c r="Y2542" i="1"/>
  <c r="Y2530" i="1"/>
  <c r="Y2518" i="1"/>
  <c r="Y2504" i="1"/>
  <c r="Y2492" i="1"/>
  <c r="Y2480" i="1"/>
  <c r="Y2468" i="1"/>
  <c r="Y2454" i="1"/>
  <c r="Y2442" i="1"/>
  <c r="Y2430" i="1"/>
  <c r="Y2418" i="1"/>
  <c r="Y2404" i="1"/>
  <c r="Y2392" i="1"/>
  <c r="Y2380" i="1"/>
  <c r="Y2368" i="1"/>
  <c r="Y2354" i="1"/>
  <c r="Y2342" i="1"/>
  <c r="Y2330" i="1"/>
  <c r="Y2319" i="1"/>
  <c r="Y2308" i="1"/>
  <c r="Y2296" i="1"/>
  <c r="Y2285" i="1"/>
  <c r="Y2274" i="1"/>
  <c r="Y2263" i="1"/>
  <c r="Y2252" i="1"/>
  <c r="Y2241" i="1"/>
  <c r="Y2230" i="1"/>
  <c r="Y2219" i="1"/>
  <c r="Y2208" i="1"/>
  <c r="Y2196" i="1"/>
  <c r="Y2185" i="1"/>
  <c r="Y2174" i="1"/>
  <c r="Y2163" i="1"/>
  <c r="Y2152" i="1"/>
  <c r="Y2141" i="1"/>
  <c r="Y2130" i="1"/>
  <c r="Y2119" i="1"/>
  <c r="Y2108" i="1"/>
  <c r="Y2096" i="1"/>
  <c r="Y2085" i="1"/>
  <c r="Y2074" i="1"/>
  <c r="Y2063" i="1"/>
  <c r="Y2052" i="1"/>
  <c r="Y2041" i="1"/>
  <c r="Y2030" i="1"/>
  <c r="Y2019" i="1"/>
  <c r="Y2008" i="1"/>
  <c r="Y1996" i="1"/>
  <c r="Y1985" i="1"/>
  <c r="Y1974" i="1"/>
  <c r="Y1963" i="1"/>
  <c r="Y1952" i="1"/>
  <c r="Y1941" i="1"/>
  <c r="Y1930" i="1"/>
  <c r="Y1919" i="1"/>
  <c r="Y1908" i="1"/>
  <c r="Y1896" i="1"/>
  <c r="Y1885" i="1"/>
  <c r="Y1874" i="1"/>
  <c r="Y1863" i="1"/>
  <c r="Y1852" i="1"/>
  <c r="Y1841" i="1"/>
  <c r="Y1830" i="1"/>
  <c r="Y1819" i="1"/>
  <c r="Y1808" i="1"/>
  <c r="Y1797" i="1"/>
  <c r="Y1787" i="1"/>
  <c r="Y1777" i="1"/>
  <c r="Y1767" i="1"/>
  <c r="Y1757" i="1"/>
  <c r="Y1747" i="1"/>
  <c r="Y1737" i="1"/>
  <c r="Y1727" i="1"/>
  <c r="Y1717" i="1"/>
  <c r="Y1707" i="1"/>
  <c r="Y1697" i="1"/>
  <c r="Y1687" i="1"/>
  <c r="Y1677" i="1"/>
  <c r="Y1667" i="1"/>
  <c r="Y1657" i="1"/>
  <c r="Y1647" i="1"/>
  <c r="Y1637" i="1"/>
  <c r="Y1627" i="1"/>
  <c r="Y1617" i="1"/>
  <c r="Y1607" i="1"/>
  <c r="Y1597" i="1"/>
  <c r="Y1587" i="1"/>
  <c r="Y1577" i="1"/>
  <c r="Y1567" i="1"/>
  <c r="Y1557" i="1"/>
  <c r="Y1547" i="1"/>
  <c r="Y1537" i="1"/>
  <c r="Y1527" i="1"/>
  <c r="Y1517" i="1"/>
  <c r="Y1507" i="1"/>
  <c r="Y1497" i="1"/>
  <c r="Y1487" i="1"/>
  <c r="Y1477" i="1"/>
  <c r="Y1467" i="1"/>
  <c r="Y1457" i="1"/>
  <c r="Y1447" i="1"/>
  <c r="Y1437" i="1"/>
  <c r="Y1427" i="1"/>
  <c r="Y1417" i="1"/>
  <c r="Y1407" i="1"/>
  <c r="Y1397" i="1"/>
  <c r="Y1387" i="1"/>
  <c r="Y1377" i="1"/>
  <c r="Y1367" i="1"/>
  <c r="Y1357" i="1"/>
  <c r="Y1347" i="1"/>
  <c r="Y1337" i="1"/>
  <c r="Y1327" i="1"/>
  <c r="Y1317" i="1"/>
  <c r="Y1307" i="1"/>
  <c r="Y1297" i="1"/>
  <c r="Y1287" i="1"/>
  <c r="Y1277" i="1"/>
  <c r="Y1267" i="1"/>
  <c r="Y1257" i="1"/>
  <c r="Y1247" i="1"/>
  <c r="Y1237" i="1"/>
  <c r="Y1227" i="1"/>
  <c r="Y1217" i="1"/>
  <c r="Y1207" i="1"/>
  <c r="Y1197" i="1"/>
  <c r="Y1187" i="1"/>
  <c r="Y1177" i="1"/>
  <c r="Y6364" i="1"/>
  <c r="Y6324" i="1"/>
  <c r="Y6282" i="1"/>
  <c r="Y6244" i="1"/>
  <c r="Y6196" i="1"/>
  <c r="Y6151" i="1"/>
  <c r="Y6113" i="1"/>
  <c r="Y6073" i="1"/>
  <c r="Y6028" i="1"/>
  <c r="Y5986" i="1"/>
  <c r="Y5952" i="1"/>
  <c r="Y5908" i="1"/>
  <c r="Y5858" i="1"/>
  <c r="Y5824" i="1"/>
  <c r="Y5786" i="1"/>
  <c r="Y5749" i="1"/>
  <c r="Y5708" i="1"/>
  <c r="Y5672" i="1"/>
  <c r="Y5636" i="1"/>
  <c r="Y5603" i="1"/>
  <c r="Y5559" i="1"/>
  <c r="Y5522" i="1"/>
  <c r="Y5491" i="1"/>
  <c r="Y5458" i="1"/>
  <c r="Y5426" i="1"/>
  <c r="Y5396" i="1"/>
  <c r="Y5366" i="1"/>
  <c r="Y5337" i="1"/>
  <c r="Y5303" i="1"/>
  <c r="Y5279" i="1"/>
  <c r="Y5250" i="1"/>
  <c r="Y5228" i="1"/>
  <c r="Y5195" i="1"/>
  <c r="Y5172" i="1"/>
  <c r="Y5146" i="1"/>
  <c r="Y5122" i="1"/>
  <c r="Y5095" i="1"/>
  <c r="Y5070" i="1"/>
  <c r="Y5048" i="1"/>
  <c r="Y5023" i="1"/>
  <c r="Y4999" i="1"/>
  <c r="Y4975" i="1"/>
  <c r="Y4952" i="1"/>
  <c r="Y4927" i="1"/>
  <c r="Y4900" i="1"/>
  <c r="Y4878" i="1"/>
  <c r="Y4853" i="1"/>
  <c r="Y4831" i="1"/>
  <c r="Y4803" i="1"/>
  <c r="Y4781" i="1"/>
  <c r="Y4757" i="1"/>
  <c r="Y4737" i="1"/>
  <c r="Y4708" i="1"/>
  <c r="Y4682" i="1"/>
  <c r="Y4663" i="1"/>
  <c r="Y4638" i="1"/>
  <c r="Y4613" i="1"/>
  <c r="Y4589" i="1"/>
  <c r="Y4567" i="1"/>
  <c r="Y4542" i="1"/>
  <c r="Y4515" i="1"/>
  <c r="Y4492" i="1"/>
  <c r="Y4468" i="1"/>
  <c r="Y4446" i="1"/>
  <c r="Y4419" i="1"/>
  <c r="Y4397" i="1"/>
  <c r="Y4372" i="1"/>
  <c r="Y4352" i="1"/>
  <c r="Y4328" i="1"/>
  <c r="Y4306" i="1"/>
  <c r="Y4286" i="1"/>
  <c r="Y4263" i="1"/>
  <c r="Y4241" i="1"/>
  <c r="Y4219" i="1"/>
  <c r="Y4201" i="1"/>
  <c r="Y4179" i="1"/>
  <c r="Y4152" i="1"/>
  <c r="Y4135" i="1"/>
  <c r="Y4112" i="1"/>
  <c r="Y4092" i="1"/>
  <c r="Y4068" i="1"/>
  <c r="Y4048" i="1"/>
  <c r="Y4026" i="1"/>
  <c r="Y4006" i="1"/>
  <c r="Y3981" i="1"/>
  <c r="Y3959" i="1"/>
  <c r="Y3939" i="1"/>
  <c r="Y3920" i="1"/>
  <c r="Y3902" i="1"/>
  <c r="Y3885" i="1"/>
  <c r="Y3869" i="1"/>
  <c r="Y3851" i="1"/>
  <c r="Y3831" i="1"/>
  <c r="Y3816" i="1"/>
  <c r="Y3798" i="1"/>
  <c r="Y3782" i="1"/>
  <c r="Y3762" i="1"/>
  <c r="Y3747" i="1"/>
  <c r="Y3729" i="1"/>
  <c r="Y3713" i="1"/>
  <c r="Y3693" i="1"/>
  <c r="Y3676" i="1"/>
  <c r="Y3660" i="1"/>
  <c r="Y3642" i="1"/>
  <c r="Y3625" i="1"/>
  <c r="Y3607" i="1"/>
  <c r="Y3591" i="1"/>
  <c r="Y3573" i="1"/>
  <c r="Y3553" i="1"/>
  <c r="Y3538" i="1"/>
  <c r="Y3520" i="1"/>
  <c r="Y3505" i="1"/>
  <c r="Y3485" i="1"/>
  <c r="Y3469" i="1"/>
  <c r="Y3451" i="1"/>
  <c r="Y3436" i="1"/>
  <c r="Y3416" i="1"/>
  <c r="Y3398" i="1"/>
  <c r="Y3382" i="1"/>
  <c r="Y3365" i="1"/>
  <c r="Y3347" i="1"/>
  <c r="Y3329" i="1"/>
  <c r="Y3313" i="1"/>
  <c r="Y3296" i="1"/>
  <c r="Y3276" i="1"/>
  <c r="Y3260" i="1"/>
  <c r="Y3242" i="1"/>
  <c r="Y3227" i="1"/>
  <c r="Y3207" i="1"/>
  <c r="Y3191" i="1"/>
  <c r="Y3173" i="1"/>
  <c r="Y3159" i="1"/>
  <c r="Y3141" i="1"/>
  <c r="Y3125" i="1"/>
  <c r="Y3111" i="1"/>
  <c r="Y3095" i="1"/>
  <c r="Y3079" i="1"/>
  <c r="Y3063" i="1"/>
  <c r="Y3049" i="1"/>
  <c r="Y3033" i="1"/>
  <c r="Y3015" i="1"/>
  <c r="Y3001" i="1"/>
  <c r="Y2985" i="1"/>
  <c r="Y2971" i="1"/>
  <c r="Y2953" i="1"/>
  <c r="Y2939" i="1"/>
  <c r="Y2923" i="1"/>
  <c r="Y2909" i="1"/>
  <c r="Y2891" i="1"/>
  <c r="Y2875" i="1"/>
  <c r="Y2861" i="1"/>
  <c r="Y2845" i="1"/>
  <c r="Y2829" i="1"/>
  <c r="Y2813" i="1"/>
  <c r="Y2799" i="1"/>
  <c r="Y2783" i="1"/>
  <c r="Y2765" i="1"/>
  <c r="Y2751" i="1"/>
  <c r="Y2735" i="1"/>
  <c r="Y2721" i="1"/>
  <c r="Y2703" i="1"/>
  <c r="Y2689" i="1"/>
  <c r="Y2673" i="1"/>
  <c r="Y2659" i="1"/>
  <c r="Y2641" i="1"/>
  <c r="Y2625" i="1"/>
  <c r="Y2611" i="1"/>
  <c r="Y2595" i="1"/>
  <c r="Y2579" i="1"/>
  <c r="Y2563" i="1"/>
  <c r="Y2549" i="1"/>
  <c r="Y2533" i="1"/>
  <c r="Y2515" i="1"/>
  <c r="Y2501" i="1"/>
  <c r="Y2485" i="1"/>
  <c r="Y2471" i="1"/>
  <c r="Y2453" i="1"/>
  <c r="Y2439" i="1"/>
  <c r="Y2423" i="1"/>
  <c r="Y2409" i="1"/>
  <c r="Y2391" i="1"/>
  <c r="Y2375" i="1"/>
  <c r="Y2361" i="1"/>
  <c r="Y2345" i="1"/>
  <c r="Y2329" i="1"/>
  <c r="Y2315" i="1"/>
  <c r="Y2302" i="1"/>
  <c r="Y2289" i="1"/>
  <c r="Y2273" i="1"/>
  <c r="Y2260" i="1"/>
  <c r="Y2246" i="1"/>
  <c r="Y2233" i="1"/>
  <c r="Y2218" i="1"/>
  <c r="Y2204" i="1"/>
  <c r="Y2191" i="1"/>
  <c r="Y2178" i="1"/>
  <c r="Y2162" i="1"/>
  <c r="Y2149" i="1"/>
  <c r="Y2135" i="1"/>
  <c r="Y2122" i="1"/>
  <c r="Y2106" i="1"/>
  <c r="Y2093" i="1"/>
  <c r="Y2080" i="1"/>
  <c r="Y2066" i="1"/>
  <c r="Y2051" i="1"/>
  <c r="Y2038" i="1"/>
  <c r="Y2024" i="1"/>
  <c r="Y2011" i="1"/>
  <c r="Y1995" i="1"/>
  <c r="Y1982" i="1"/>
  <c r="Y1969" i="1"/>
  <c r="Y1955" i="1"/>
  <c r="Y1940" i="1"/>
  <c r="Y1926" i="1"/>
  <c r="Y1913" i="1"/>
  <c r="Y1900" i="1"/>
  <c r="Y1884" i="1"/>
  <c r="Y1871" i="1"/>
  <c r="Y1858" i="1"/>
  <c r="Y1844" i="1"/>
  <c r="Y1829" i="1"/>
  <c r="Y1815" i="1"/>
  <c r="Y1802" i="1"/>
  <c r="Y1790" i="1"/>
  <c r="Y1776" i="1"/>
  <c r="Y1764" i="1"/>
  <c r="Y1752" i="1"/>
  <c r="Y1740" i="1"/>
  <c r="Y1726" i="1"/>
  <c r="Y1714" i="1"/>
  <c r="Y1702" i="1"/>
  <c r="Y1690" i="1"/>
  <c r="Y1679" i="1"/>
  <c r="Y1668" i="1"/>
  <c r="Y1656" i="1"/>
  <c r="Y1645" i="1"/>
  <c r="Y1634" i="1"/>
  <c r="Y1623" i="1"/>
  <c r="Y1612" i="1"/>
  <c r="Y1601" i="1"/>
  <c r="Y1590" i="1"/>
  <c r="Y1579" i="1"/>
  <c r="Y1568" i="1"/>
  <c r="Y1556" i="1"/>
  <c r="Y1545" i="1"/>
  <c r="Y1534" i="1"/>
  <c r="Y1523" i="1"/>
  <c r="Y1512" i="1"/>
  <c r="Y1501" i="1"/>
  <c r="Y1490" i="1"/>
  <c r="Y1479" i="1"/>
  <c r="Y1468" i="1"/>
  <c r="Y1456" i="1"/>
  <c r="Y1445" i="1"/>
  <c r="Y1434" i="1"/>
  <c r="Y1423" i="1"/>
  <c r="Y1412" i="1"/>
  <c r="Y1401" i="1"/>
  <c r="Y1390" i="1"/>
  <c r="Y1379" i="1"/>
  <c r="Y1368" i="1"/>
  <c r="Y1356" i="1"/>
  <c r="Y1345" i="1"/>
  <c r="Y1334" i="1"/>
  <c r="Y1323" i="1"/>
  <c r="Y1312" i="1"/>
  <c r="Y1301" i="1"/>
  <c r="Y1290" i="1"/>
  <c r="Y1279" i="1"/>
  <c r="Y1268" i="1"/>
  <c r="Y1256" i="1"/>
  <c r="Y1245" i="1"/>
  <c r="Y1234" i="1"/>
  <c r="Y1223" i="1"/>
  <c r="Y1212" i="1"/>
  <c r="Y1201" i="1"/>
  <c r="Y1190" i="1"/>
  <c r="Y1179" i="1"/>
  <c r="Y1168" i="1"/>
  <c r="Y1158" i="1"/>
  <c r="Y1148" i="1"/>
  <c r="Y1138" i="1"/>
  <c r="Y1128" i="1"/>
  <c r="Y1118" i="1"/>
  <c r="Y1108" i="1"/>
  <c r="Y1098" i="1"/>
  <c r="Y1088" i="1"/>
  <c r="Y1078" i="1"/>
  <c r="Y1068" i="1"/>
  <c r="Y1058" i="1"/>
  <c r="Y1048" i="1"/>
  <c r="Y1038" i="1"/>
  <c r="Y1028" i="1"/>
  <c r="Y1018" i="1"/>
  <c r="Y1008" i="1"/>
  <c r="Y998" i="1"/>
  <c r="Y988" i="1"/>
  <c r="Y978" i="1"/>
  <c r="Y968" i="1"/>
  <c r="Y958" i="1"/>
  <c r="Y948" i="1"/>
  <c r="Y938" i="1"/>
  <c r="Y928" i="1"/>
  <c r="Y918" i="1"/>
  <c r="Y908" i="1"/>
  <c r="Y898" i="1"/>
  <c r="Y888" i="1"/>
  <c r="Y878" i="1"/>
  <c r="Y868" i="1"/>
  <c r="Y858" i="1"/>
  <c r="Y848" i="1"/>
  <c r="Y838" i="1"/>
  <c r="Y828" i="1"/>
  <c r="Y818" i="1"/>
  <c r="Y808" i="1"/>
  <c r="Y798" i="1"/>
  <c r="Y788" i="1"/>
  <c r="Y778" i="1"/>
  <c r="Y768" i="1"/>
  <c r="Y758" i="1"/>
  <c r="Y748" i="1"/>
  <c r="Y738" i="1"/>
  <c r="Y728" i="1"/>
  <c r="Y718" i="1"/>
  <c r="Y708" i="1"/>
  <c r="Y698" i="1"/>
  <c r="Y688" i="1"/>
  <c r="Y678" i="1"/>
  <c r="Y668" i="1"/>
  <c r="Y658" i="1"/>
  <c r="Y648" i="1"/>
  <c r="Y638" i="1"/>
  <c r="Y628" i="1"/>
  <c r="Y618" i="1"/>
  <c r="Y608" i="1"/>
  <c r="Y598" i="1"/>
  <c r="Y588" i="1"/>
  <c r="Y578" i="1"/>
  <c r="Y568" i="1"/>
  <c r="Y558" i="1"/>
  <c r="Y548" i="1"/>
  <c r="Y538" i="1"/>
  <c r="Y528" i="1"/>
  <c r="Y518" i="1"/>
  <c r="Y508" i="1"/>
  <c r="Y498" i="1"/>
  <c r="Y488" i="1"/>
  <c r="Y478" i="1"/>
  <c r="Y468" i="1"/>
  <c r="Y458" i="1"/>
  <c r="Y448" i="1"/>
  <c r="Y438" i="1"/>
  <c r="Y428" i="1"/>
  <c r="Y418" i="1"/>
  <c r="Y408" i="1"/>
  <c r="Y398" i="1"/>
  <c r="Y388" i="1"/>
  <c r="Y378" i="1"/>
  <c r="Y368" i="1"/>
  <c r="Y358" i="1"/>
  <c r="Y348" i="1"/>
  <c r="Y338" i="1"/>
  <c r="Y328" i="1"/>
  <c r="Y318" i="1"/>
  <c r="Y308" i="1"/>
  <c r="Y298" i="1"/>
  <c r="Y288" i="1"/>
  <c r="Y278" i="1"/>
  <c r="Y268" i="1"/>
  <c r="Y258" i="1"/>
  <c r="Y248" i="1"/>
  <c r="Y238" i="1"/>
  <c r="Y228" i="1"/>
  <c r="Y218" i="1"/>
  <c r="Y208" i="1"/>
  <c r="Y198" i="1"/>
  <c r="Y188" i="1"/>
  <c r="Y178" i="1"/>
  <c r="Y168" i="1"/>
  <c r="Y158" i="1"/>
  <c r="Y148" i="1"/>
  <c r="Y138" i="1"/>
  <c r="Y128" i="1"/>
  <c r="Y118" i="1"/>
  <c r="Y108" i="1"/>
  <c r="Y98" i="1"/>
  <c r="Y88" i="1"/>
  <c r="Y78" i="1"/>
  <c r="Y68" i="1"/>
  <c r="Y58" i="1"/>
  <c r="Y48" i="1"/>
  <c r="Y38" i="1"/>
  <c r="Y28" i="1"/>
  <c r="Y18" i="1"/>
  <c r="Y8" i="1"/>
  <c r="Y6362" i="1"/>
  <c r="Y6320" i="1"/>
  <c r="Y6280" i="1"/>
  <c r="Y6242" i="1"/>
  <c r="Y6194" i="1"/>
  <c r="Y6150" i="1"/>
  <c r="Y6111" i="1"/>
  <c r="Y6071" i="1"/>
  <c r="Y6027" i="1"/>
  <c r="Y5984" i="1"/>
  <c r="Y5951" i="1"/>
  <c r="Y5907" i="1"/>
  <c r="Y5856" i="1"/>
  <c r="Y5819" i="1"/>
  <c r="Y5783" i="1"/>
  <c r="Y5747" i="1"/>
  <c r="Y5707" i="1"/>
  <c r="Y5671" i="1"/>
  <c r="Y5634" i="1"/>
  <c r="Y5601" i="1"/>
  <c r="Y5558" i="1"/>
  <c r="Y5520" i="1"/>
  <c r="Y5490" i="1"/>
  <c r="Y5457" i="1"/>
  <c r="Y5424" i="1"/>
  <c r="Y5395" i="1"/>
  <c r="Y5365" i="1"/>
  <c r="Y5335" i="1"/>
  <c r="Y5302" i="1"/>
  <c r="Y5278" i="1"/>
  <c r="Y5249" i="1"/>
  <c r="Y5227" i="1"/>
  <c r="Y5193" i="1"/>
  <c r="Y5171" i="1"/>
  <c r="Y5145" i="1"/>
  <c r="Y5121" i="1"/>
  <c r="Y5093" i="1"/>
  <c r="Y5069" i="1"/>
  <c r="Y5047" i="1"/>
  <c r="Y5022" i="1"/>
  <c r="Y4998" i="1"/>
  <c r="Y4972" i="1"/>
  <c r="Y4950" i="1"/>
  <c r="Y4926" i="1"/>
  <c r="Y4899" i="1"/>
  <c r="Y4877" i="1"/>
  <c r="Y4852" i="1"/>
  <c r="Y4830" i="1"/>
  <c r="Y4802" i="1"/>
  <c r="Y4780" i="1"/>
  <c r="Y4756" i="1"/>
  <c r="Y4736" i="1"/>
  <c r="Y4706" i="1"/>
  <c r="Y4681" i="1"/>
  <c r="Y4661" i="1"/>
  <c r="Y4637" i="1"/>
  <c r="Y4612" i="1"/>
  <c r="Y4588" i="1"/>
  <c r="Y4566" i="1"/>
  <c r="Y4541" i="1"/>
  <c r="Y4513" i="1"/>
  <c r="Y4491" i="1"/>
  <c r="Y4467" i="1"/>
  <c r="Y4445" i="1"/>
  <c r="Y4417" i="1"/>
  <c r="Y4395" i="1"/>
  <c r="Y4371" i="1"/>
  <c r="Y4351" i="1"/>
  <c r="Y4327" i="1"/>
  <c r="Y4305" i="1"/>
  <c r="Y4285" i="1"/>
  <c r="Y4262" i="1"/>
  <c r="Y4240" i="1"/>
  <c r="Y4218" i="1"/>
  <c r="Y4200" i="1"/>
  <c r="Y4178" i="1"/>
  <c r="Y4151" i="1"/>
  <c r="Y4133" i="1"/>
  <c r="Y4111" i="1"/>
  <c r="Y4091" i="1"/>
  <c r="Y4067" i="1"/>
  <c r="Y4047" i="1"/>
  <c r="Y4025" i="1"/>
  <c r="Y4005" i="1"/>
  <c r="Y3980" i="1"/>
  <c r="Y3958" i="1"/>
  <c r="Y3938" i="1"/>
  <c r="Y3919" i="1"/>
  <c r="Y3901" i="1"/>
  <c r="Y3883" i="1"/>
  <c r="Y3868" i="1"/>
  <c r="Y3850" i="1"/>
  <c r="Y3830" i="1"/>
  <c r="Y3815" i="1"/>
  <c r="Y3797" i="1"/>
  <c r="Y3781" i="1"/>
  <c r="Y3761" i="1"/>
  <c r="Y3746" i="1"/>
  <c r="Y3728" i="1"/>
  <c r="Y3712" i="1"/>
  <c r="Y3692" i="1"/>
  <c r="Y3675" i="1"/>
  <c r="Y3659" i="1"/>
  <c r="Y3641" i="1"/>
  <c r="Y3623" i="1"/>
  <c r="Y3606" i="1"/>
  <c r="Y3590" i="1"/>
  <c r="Y3572" i="1"/>
  <c r="Y3552" i="1"/>
  <c r="Y3537" i="1"/>
  <c r="Y3519" i="1"/>
  <c r="Y3503" i="1"/>
  <c r="Y3483" i="1"/>
  <c r="Y3468" i="1"/>
  <c r="Y3450" i="1"/>
  <c r="Y3435" i="1"/>
  <c r="Y3415" i="1"/>
  <c r="Y3397" i="1"/>
  <c r="Y3381" i="1"/>
  <c r="Y3363" i="1"/>
  <c r="Y3346" i="1"/>
  <c r="Y3328" i="1"/>
  <c r="Y3312" i="1"/>
  <c r="Y3295" i="1"/>
  <c r="Y3275" i="1"/>
  <c r="Y3259" i="1"/>
  <c r="Y3241" i="1"/>
  <c r="Y3226" i="1"/>
  <c r="Y3206" i="1"/>
  <c r="Y3190" i="1"/>
  <c r="Y3172" i="1"/>
  <c r="Y3158" i="1"/>
  <c r="Y3140" i="1"/>
  <c r="Y3124" i="1"/>
  <c r="Y3110" i="1"/>
  <c r="Y3094" i="1"/>
  <c r="Y3078" i="1"/>
  <c r="Y3062" i="1"/>
  <c r="Y3048" i="1"/>
  <c r="Y3032" i="1"/>
  <c r="Y3014" i="1"/>
  <c r="Y3000" i="1"/>
  <c r="Y2984" i="1"/>
  <c r="Y2970" i="1"/>
  <c r="Y2952" i="1"/>
  <c r="Y2938" i="1"/>
  <c r="Y2922" i="1"/>
  <c r="Y2908" i="1"/>
  <c r="Y2890" i="1"/>
  <c r="Y2874" i="1"/>
  <c r="Y2860" i="1"/>
  <c r="Y2844" i="1"/>
  <c r="Y2828" i="1"/>
  <c r="Y2812" i="1"/>
  <c r="Y2798" i="1"/>
  <c r="Y2782" i="1"/>
  <c r="Y2764" i="1"/>
  <c r="Y2750" i="1"/>
  <c r="Y2734" i="1"/>
  <c r="Y2720" i="1"/>
  <c r="Y2702" i="1"/>
  <c r="Y2688" i="1"/>
  <c r="Y2672" i="1"/>
  <c r="Y2658" i="1"/>
  <c r="Y2640" i="1"/>
  <c r="Y2624" i="1"/>
  <c r="Y2610" i="1"/>
  <c r="Y2594" i="1"/>
  <c r="Y2578" i="1"/>
  <c r="Y2562" i="1"/>
  <c r="Y2548" i="1"/>
  <c r="Y2532" i="1"/>
  <c r="Y2514" i="1"/>
  <c r="Y2500" i="1"/>
  <c r="Y2484" i="1"/>
  <c r="Y2470" i="1"/>
  <c r="Y2452" i="1"/>
  <c r="Y2438" i="1"/>
  <c r="Y2422" i="1"/>
  <c r="Y2408" i="1"/>
  <c r="Y2390" i="1"/>
  <c r="Y2374" i="1"/>
  <c r="Y2360" i="1"/>
  <c r="Y2344" i="1"/>
  <c r="Y2328" i="1"/>
  <c r="Y2314" i="1"/>
  <c r="Y2301" i="1"/>
  <c r="Y2288" i="1"/>
  <c r="Y2272" i="1"/>
  <c r="Y2259" i="1"/>
  <c r="Y2245" i="1"/>
  <c r="Y2232" i="1"/>
  <c r="Y2216" i="1"/>
  <c r="Y2203" i="1"/>
  <c r="Y2190" i="1"/>
  <c r="Y2176" i="1"/>
  <c r="Y2161" i="1"/>
  <c r="Y2148" i="1"/>
  <c r="Y2134" i="1"/>
  <c r="Y2121" i="1"/>
  <c r="Y2105" i="1"/>
  <c r="Y2092" i="1"/>
  <c r="Y2079" i="1"/>
  <c r="Y2065" i="1"/>
  <c r="Y2050" i="1"/>
  <c r="Y2036" i="1"/>
  <c r="Y2023" i="1"/>
  <c r="Y2010" i="1"/>
  <c r="Y1994" i="1"/>
  <c r="Y1981" i="1"/>
  <c r="Y1968" i="1"/>
  <c r="Y1954" i="1"/>
  <c r="Y1939" i="1"/>
  <c r="Y1925" i="1"/>
  <c r="Y1912" i="1"/>
  <c r="Y1899" i="1"/>
  <c r="Y1883" i="1"/>
  <c r="Y1870" i="1"/>
  <c r="Y1856" i="1"/>
  <c r="Y1843" i="1"/>
  <c r="Y1828" i="1"/>
  <c r="Y1814" i="1"/>
  <c r="Y1801" i="1"/>
  <c r="Y1789" i="1"/>
  <c r="Y1775" i="1"/>
  <c r="Y1763" i="1"/>
  <c r="Y1751" i="1"/>
  <c r="Y1739" i="1"/>
  <c r="Y1725" i="1"/>
  <c r="Y1713" i="1"/>
  <c r="Y1701" i="1"/>
  <c r="Y1689" i="1"/>
  <c r="Y1678" i="1"/>
  <c r="Y1666" i="1"/>
  <c r="Y1655" i="1"/>
  <c r="Y1644" i="1"/>
  <c r="Y1633" i="1"/>
  <c r="Y1622" i="1"/>
  <c r="Y1611" i="1"/>
  <c r="Y1600" i="1"/>
  <c r="Y1589" i="1"/>
  <c r="Y1578" i="1"/>
  <c r="Y1566" i="1"/>
  <c r="Y1555" i="1"/>
  <c r="Y1544" i="1"/>
  <c r="Y1533" i="1"/>
  <c r="Y1522" i="1"/>
  <c r="Y1511" i="1"/>
  <c r="Y1500" i="1"/>
  <c r="Y1489" i="1"/>
  <c r="Y1478" i="1"/>
  <c r="Y1466" i="1"/>
  <c r="Y1455" i="1"/>
  <c r="Y1444" i="1"/>
  <c r="Y1433" i="1"/>
  <c r="Y1422" i="1"/>
  <c r="Y1411" i="1"/>
  <c r="Y1400" i="1"/>
  <c r="Y1389" i="1"/>
  <c r="Y1378" i="1"/>
  <c r="Y1366" i="1"/>
  <c r="Y6358" i="1"/>
  <c r="Y6356" i="1"/>
  <c r="Y6304" i="1"/>
  <c r="Y6251" i="1"/>
  <c r="Y6208" i="1"/>
  <c r="Y6148" i="1"/>
  <c r="Y6092" i="1"/>
  <c r="Y6042" i="1"/>
  <c r="Y5993" i="1"/>
  <c r="Y5938" i="1"/>
  <c r="Y5886" i="1"/>
  <c r="Y5841" i="1"/>
  <c r="Y5790" i="1"/>
  <c r="Y5731" i="1"/>
  <c r="Y5694" i="1"/>
  <c r="Y5650" i="1"/>
  <c r="Y5604" i="1"/>
  <c r="Y5556" i="1"/>
  <c r="Y5512" i="1"/>
  <c r="Y5470" i="1"/>
  <c r="Y5434" i="1"/>
  <c r="Y5390" i="1"/>
  <c r="Y5351" i="1"/>
  <c r="Y5316" i="1"/>
  <c r="Y5282" i="1"/>
  <c r="Y5247" i="1"/>
  <c r="Y5213" i="1"/>
  <c r="Y5180" i="1"/>
  <c r="Y5147" i="1"/>
  <c r="Y5111" i="1"/>
  <c r="Y5083" i="1"/>
  <c r="Y5052" i="1"/>
  <c r="Y5027" i="1"/>
  <c r="Y4990" i="1"/>
  <c r="Y4966" i="1"/>
  <c r="Y4936" i="1"/>
  <c r="Y4909" i="1"/>
  <c r="Y4875" i="1"/>
  <c r="Y4842" i="1"/>
  <c r="Y4815" i="1"/>
  <c r="Y4786" i="1"/>
  <c r="Y4753" i="1"/>
  <c r="Y4723" i="1"/>
  <c r="Y4693" i="1"/>
  <c r="Y4665" i="1"/>
  <c r="Y4630" i="1"/>
  <c r="Y4602" i="1"/>
  <c r="Y4570" i="1"/>
  <c r="Y4543" i="1"/>
  <c r="Y4509" i="1"/>
  <c r="Y4481" i="1"/>
  <c r="Y4452" i="1"/>
  <c r="Y4427" i="1"/>
  <c r="Y4390" i="1"/>
  <c r="Y4360" i="1"/>
  <c r="Y4338" i="1"/>
  <c r="Y4311" i="1"/>
  <c r="Y4282" i="1"/>
  <c r="Y4256" i="1"/>
  <c r="Y4229" i="1"/>
  <c r="Y4202" i="1"/>
  <c r="Y4171" i="1"/>
  <c r="Y4147" i="1"/>
  <c r="Y4118" i="1"/>
  <c r="Y4093" i="1"/>
  <c r="Y4062" i="1"/>
  <c r="Y4038" i="1"/>
  <c r="Y4011" i="1"/>
  <c r="Y3985" i="1"/>
  <c r="Y3956" i="1"/>
  <c r="Y3928" i="1"/>
  <c r="Y3908" i="1"/>
  <c r="Y3886" i="1"/>
  <c r="Y3863" i="1"/>
  <c r="Y3841" i="1"/>
  <c r="Y3823" i="1"/>
  <c r="Y3801" i="1"/>
  <c r="Y3775" i="1"/>
  <c r="Y3757" i="1"/>
  <c r="Y3735" i="1"/>
  <c r="Y3715" i="1"/>
  <c r="Y3690" i="1"/>
  <c r="Y3670" i="1"/>
  <c r="Y3648" i="1"/>
  <c r="Y3628" i="1"/>
  <c r="Y3603" i="1"/>
  <c r="Y3581" i="1"/>
  <c r="Y3561" i="1"/>
  <c r="Y3539" i="1"/>
  <c r="Y3517" i="1"/>
  <c r="Y3495" i="1"/>
  <c r="Y3475" i="1"/>
  <c r="Y3452" i="1"/>
  <c r="Y3428" i="1"/>
  <c r="Y3408" i="1"/>
  <c r="Y3386" i="1"/>
  <c r="Y3368" i="1"/>
  <c r="Y3341" i="1"/>
  <c r="Y3323" i="1"/>
  <c r="Y3301" i="1"/>
  <c r="Y3281" i="1"/>
  <c r="Y3257" i="1"/>
  <c r="Y3235" i="1"/>
  <c r="Y3215" i="1"/>
  <c r="Y3192" i="1"/>
  <c r="Y3170" i="1"/>
  <c r="Y3150" i="1"/>
  <c r="Y3132" i="1"/>
  <c r="Y3112" i="1"/>
  <c r="Y3090" i="1"/>
  <c r="Y3072" i="1"/>
  <c r="Y3052" i="1"/>
  <c r="Y3034" i="1"/>
  <c r="Y3012" i="1"/>
  <c r="Y2994" i="1"/>
  <c r="Y2974" i="1"/>
  <c r="Y2958" i="1"/>
  <c r="Y2934" i="1"/>
  <c r="Y2914" i="1"/>
  <c r="Y2898" i="1"/>
  <c r="Y2878" i="1"/>
  <c r="Y2858" i="1"/>
  <c r="Y2838" i="1"/>
  <c r="Y2820" i="1"/>
  <c r="Y2800" i="1"/>
  <c r="Y2778" i="1"/>
  <c r="Y2760" i="1"/>
  <c r="Y2740" i="1"/>
  <c r="Y2722" i="1"/>
  <c r="Y2700" i="1"/>
  <c r="Y2682" i="1"/>
  <c r="Y2662" i="1"/>
  <c r="Y2644" i="1"/>
  <c r="Y2622" i="1"/>
  <c r="Y2602" i="1"/>
  <c r="Y2584" i="1"/>
  <c r="Y2564" i="1"/>
  <c r="Y2544" i="1"/>
  <c r="Y2524" i="1"/>
  <c r="Y2508" i="1"/>
  <c r="Y2488" i="1"/>
  <c r="Y2464" i="1"/>
  <c r="Y2448" i="1"/>
  <c r="Y2428" i="1"/>
  <c r="Y2410" i="1"/>
  <c r="Y2388" i="1"/>
  <c r="Y2370" i="1"/>
  <c r="Y2350" i="1"/>
  <c r="Y2332" i="1"/>
  <c r="Y2312" i="1"/>
  <c r="Y2294" i="1"/>
  <c r="Y2279" i="1"/>
  <c r="Y2261" i="1"/>
  <c r="Y2243" i="1"/>
  <c r="Y2225" i="1"/>
  <c r="Y2210" i="1"/>
  <c r="Y2192" i="1"/>
  <c r="Y2172" i="1"/>
  <c r="Y2156" i="1"/>
  <c r="Y2139" i="1"/>
  <c r="Y2123" i="1"/>
  <c r="Y2103" i="1"/>
  <c r="Y2088" i="1"/>
  <c r="Y2070" i="1"/>
  <c r="Y2054" i="1"/>
  <c r="Y2034" i="1"/>
  <c r="Y2016" i="1"/>
  <c r="Y2001" i="1"/>
  <c r="Y1983" i="1"/>
  <c r="Y1965" i="1"/>
  <c r="Y1948" i="1"/>
  <c r="Y1932" i="1"/>
  <c r="Y1914" i="1"/>
  <c r="Y1894" i="1"/>
  <c r="Y1879" i="1"/>
  <c r="Y1861" i="1"/>
  <c r="Y1845" i="1"/>
  <c r="Y1825" i="1"/>
  <c r="Y1810" i="1"/>
  <c r="Y1793" i="1"/>
  <c r="Y1779" i="1"/>
  <c r="Y1761" i="1"/>
  <c r="Y1745" i="1"/>
  <c r="Y1731" i="1"/>
  <c r="Y1715" i="1"/>
  <c r="Y1699" i="1"/>
  <c r="Y1684" i="1"/>
  <c r="Y1671" i="1"/>
  <c r="Y1658" i="1"/>
  <c r="Y1642" i="1"/>
  <c r="Y1629" i="1"/>
  <c r="Y1615" i="1"/>
  <c r="Y1602" i="1"/>
  <c r="Y1586" i="1"/>
  <c r="Y1573" i="1"/>
  <c r="Y1560" i="1"/>
  <c r="Y1546" i="1"/>
  <c r="Y1531" i="1"/>
  <c r="Y1518" i="1"/>
  <c r="Y1504" i="1"/>
  <c r="Y1491" i="1"/>
  <c r="Y1475" i="1"/>
  <c r="Y1462" i="1"/>
  <c r="Y1449" i="1"/>
  <c r="Y1435" i="1"/>
  <c r="Y1420" i="1"/>
  <c r="Y1406" i="1"/>
  <c r="Y1393" i="1"/>
  <c r="Y1380" i="1"/>
  <c r="Y1364" i="1"/>
  <c r="Y1352" i="1"/>
  <c r="Y1340" i="1"/>
  <c r="Y1328" i="1"/>
  <c r="Y1315" i="1"/>
  <c r="Y1303" i="1"/>
  <c r="Y1291" i="1"/>
  <c r="Y1278" i="1"/>
  <c r="Y1265" i="1"/>
  <c r="Y1253" i="1"/>
  <c r="Y1241" i="1"/>
  <c r="Y1229" i="1"/>
  <c r="Y1216" i="1"/>
  <c r="Y1204" i="1"/>
  <c r="Y1192" i="1"/>
  <c r="Y1180" i="1"/>
  <c r="Y1167" i="1"/>
  <c r="Y1156" i="1"/>
  <c r="Y1145" i="1"/>
  <c r="Y1134" i="1"/>
  <c r="Y1123" i="1"/>
  <c r="Y1112" i="1"/>
  <c r="Y1101" i="1"/>
  <c r="Y1090" i="1"/>
  <c r="Y1079" i="1"/>
  <c r="Y1067" i="1"/>
  <c r="Y1056" i="1"/>
  <c r="Y1045" i="1"/>
  <c r="Y1034" i="1"/>
  <c r="Y1023" i="1"/>
  <c r="Y1012" i="1"/>
  <c r="Y1001" i="1"/>
  <c r="Y990" i="1"/>
  <c r="Y979" i="1"/>
  <c r="Y967" i="1"/>
  <c r="Y956" i="1"/>
  <c r="Y945" i="1"/>
  <c r="Y934" i="1"/>
  <c r="Y923" i="1"/>
  <c r="Y912" i="1"/>
  <c r="Y901" i="1"/>
  <c r="Y890" i="1"/>
  <c r="Y879" i="1"/>
  <c r="Y867" i="1"/>
  <c r="Y856" i="1"/>
  <c r="Y845" i="1"/>
  <c r="Y834" i="1"/>
  <c r="Y823" i="1"/>
  <c r="Y812" i="1"/>
  <c r="Y801" i="1"/>
  <c r="Y790" i="1"/>
  <c r="Y779" i="1"/>
  <c r="Y767" i="1"/>
  <c r="Y756" i="1"/>
  <c r="Y745" i="1"/>
  <c r="Y734" i="1"/>
  <c r="Y723" i="1"/>
  <c r="Y712" i="1"/>
  <c r="Y701" i="1"/>
  <c r="Y690" i="1"/>
  <c r="Y679" i="1"/>
  <c r="Y667" i="1"/>
  <c r="Y656" i="1"/>
  <c r="Y645" i="1"/>
  <c r="Y634" i="1"/>
  <c r="Y623" i="1"/>
  <c r="Y612" i="1"/>
  <c r="Y601" i="1"/>
  <c r="Y590" i="1"/>
  <c r="Y579" i="1"/>
  <c r="Y567" i="1"/>
  <c r="Y556" i="1"/>
  <c r="Y545" i="1"/>
  <c r="Y534" i="1"/>
  <c r="Y523" i="1"/>
  <c r="Y512" i="1"/>
  <c r="Y501" i="1"/>
  <c r="Y490" i="1"/>
  <c r="Y479" i="1"/>
  <c r="Y467" i="1"/>
  <c r="Y456" i="1"/>
  <c r="Y445" i="1"/>
  <c r="Y434" i="1"/>
  <c r="Y423" i="1"/>
  <c r="Y412" i="1"/>
  <c r="Y401" i="1"/>
  <c r="Y390" i="1"/>
  <c r="Y379" i="1"/>
  <c r="Y367" i="1"/>
  <c r="Y356" i="1"/>
  <c r="Y345" i="1"/>
  <c r="Y334" i="1"/>
  <c r="Y323" i="1"/>
  <c r="Y312" i="1"/>
  <c r="Y301" i="1"/>
  <c r="Y290" i="1"/>
  <c r="Y279" i="1"/>
  <c r="Y267" i="1"/>
  <c r="Y256" i="1"/>
  <c r="Y245" i="1"/>
  <c r="Y234" i="1"/>
  <c r="Y223" i="1"/>
  <c r="Y212" i="1"/>
  <c r="Y201" i="1"/>
  <c r="Y190" i="1"/>
  <c r="Y179" i="1"/>
  <c r="Y167" i="1"/>
  <c r="Y156" i="1"/>
  <c r="Y145" i="1"/>
  <c r="Y134" i="1"/>
  <c r="Y123" i="1"/>
  <c r="Y112" i="1"/>
  <c r="Y101" i="1"/>
  <c r="Y90" i="1"/>
  <c r="Y79" i="1"/>
  <c r="Y67" i="1"/>
  <c r="Y56" i="1"/>
  <c r="Y45" i="1"/>
  <c r="Y34" i="1"/>
  <c r="Y23" i="1"/>
  <c r="Y12" i="1"/>
  <c r="Y6351" i="1"/>
  <c r="Y6298" i="1"/>
  <c r="Y6250" i="1"/>
  <c r="Y6193" i="1"/>
  <c r="Y6144" i="1"/>
  <c r="Y6091" i="1"/>
  <c r="Y6041" i="1"/>
  <c r="Y5981" i="1"/>
  <c r="Y5928" i="1"/>
  <c r="Y5876" i="1"/>
  <c r="Y5827" i="1"/>
  <c r="Y5776" i="1"/>
  <c r="Y5730" i="1"/>
  <c r="Y5689" i="1"/>
  <c r="Y5639" i="1"/>
  <c r="Y5586" i="1"/>
  <c r="Y5544" i="1"/>
  <c r="Y5502" i="1"/>
  <c r="Y5467" i="1"/>
  <c r="Y5421" i="1"/>
  <c r="Y5388" i="1"/>
  <c r="Y5350" i="1"/>
  <c r="Y5315" i="1"/>
  <c r="Y5277" i="1"/>
  <c r="Y5243" i="1"/>
  <c r="Y5210" i="1"/>
  <c r="Y5177" i="1"/>
  <c r="Y5139" i="1"/>
  <c r="Y5110" i="1"/>
  <c r="Y5082" i="1"/>
  <c r="Y5050" i="1"/>
  <c r="Y5016" i="1"/>
  <c r="Y4989" i="1"/>
  <c r="Y4959" i="1"/>
  <c r="Y4930" i="1"/>
  <c r="Y4898" i="1"/>
  <c r="Y4868" i="1"/>
  <c r="Y4838" i="1"/>
  <c r="Y4813" i="1"/>
  <c r="Y4777" i="1"/>
  <c r="Y4745" i="1"/>
  <c r="Y4720" i="1"/>
  <c r="Y4690" i="1"/>
  <c r="Y4658" i="1"/>
  <c r="Y4628" i="1"/>
  <c r="Y4601" i="1"/>
  <c r="Y4569" i="1"/>
  <c r="Y4535" i="1"/>
  <c r="Y4508" i="1"/>
  <c r="Y4478" i="1"/>
  <c r="Y4448" i="1"/>
  <c r="Y4416" i="1"/>
  <c r="Y4387" i="1"/>
  <c r="Y4359" i="1"/>
  <c r="Y4335" i="1"/>
  <c r="Y4303" i="1"/>
  <c r="Y4275" i="1"/>
  <c r="Y4250" i="1"/>
  <c r="Y4223" i="1"/>
  <c r="Y4195" i="1"/>
  <c r="Y4168" i="1"/>
  <c r="Y4146" i="1"/>
  <c r="Y4117" i="1"/>
  <c r="Y4083" i="1"/>
  <c r="Y4061" i="1"/>
  <c r="Y4035" i="1"/>
  <c r="Y4008" i="1"/>
  <c r="Y3979" i="1"/>
  <c r="Y3952" i="1"/>
  <c r="Y3927" i="1"/>
  <c r="Y3907" i="1"/>
  <c r="Y3882" i="1"/>
  <c r="Y3860" i="1"/>
  <c r="Y3840" i="1"/>
  <c r="Y3818" i="1"/>
  <c r="Y3796" i="1"/>
  <c r="Y3773" i="1"/>
  <c r="Y3753" i="1"/>
  <c r="Y3731" i="1"/>
  <c r="Y3707" i="1"/>
  <c r="Y3687" i="1"/>
  <c r="Y3665" i="1"/>
  <c r="Y3647" i="1"/>
  <c r="Y3620" i="1"/>
  <c r="Y3602" i="1"/>
  <c r="Y3580" i="1"/>
  <c r="Y3560" i="1"/>
  <c r="Y3536" i="1"/>
  <c r="Y3513" i="1"/>
  <c r="Y3493" i="1"/>
  <c r="Y3471" i="1"/>
  <c r="Y3449" i="1"/>
  <c r="Y3427" i="1"/>
  <c r="Y3407" i="1"/>
  <c r="Y3385" i="1"/>
  <c r="Y3360" i="1"/>
  <c r="Y3340" i="1"/>
  <c r="Y3318" i="1"/>
  <c r="Y3298" i="1"/>
  <c r="Y3273" i="1"/>
  <c r="Y3253" i="1"/>
  <c r="Y3231" i="1"/>
  <c r="Y3213" i="1"/>
  <c r="Y3187" i="1"/>
  <c r="Y3165" i="1"/>
  <c r="Y3149" i="1"/>
  <c r="Y3129" i="1"/>
  <c r="Y3109" i="1"/>
  <c r="Y3089" i="1"/>
  <c r="Y3071" i="1"/>
  <c r="Y3051" i="1"/>
  <c r="Y3029" i="1"/>
  <c r="Y3011" i="1"/>
  <c r="Y2991" i="1"/>
  <c r="Y2973" i="1"/>
  <c r="Y2951" i="1"/>
  <c r="Y2933" i="1"/>
  <c r="Y2913" i="1"/>
  <c r="Y2895" i="1"/>
  <c r="Y2873" i="1"/>
  <c r="Y2853" i="1"/>
  <c r="Y2835" i="1"/>
  <c r="Y2815" i="1"/>
  <c r="Y2795" i="1"/>
  <c r="Y2775" i="1"/>
  <c r="Y2759" i="1"/>
  <c r="Y2739" i="1"/>
  <c r="Y2715" i="1"/>
  <c r="Y2699" i="1"/>
  <c r="Y2679" i="1"/>
  <c r="Y2661" i="1"/>
  <c r="Y2639" i="1"/>
  <c r="Y2621" i="1"/>
  <c r="Y2601" i="1"/>
  <c r="Y2583" i="1"/>
  <c r="Y2561" i="1"/>
  <c r="Y2541" i="1"/>
  <c r="Y2523" i="1"/>
  <c r="Y2503" i="1"/>
  <c r="Y2483" i="1"/>
  <c r="Y2463" i="1"/>
  <c r="Y2445" i="1"/>
  <c r="Y2425" i="1"/>
  <c r="Y2403" i="1"/>
  <c r="Y2385" i="1"/>
  <c r="Y2365" i="1"/>
  <c r="Y2349" i="1"/>
  <c r="Y2326" i="1"/>
  <c r="Y2311" i="1"/>
  <c r="Y2293" i="1"/>
  <c r="Y2278" i="1"/>
  <c r="Y2258" i="1"/>
  <c r="Y2240" i="1"/>
  <c r="Y2224" i="1"/>
  <c r="Y6387" i="1"/>
  <c r="Y6329" i="1"/>
  <c r="Y6278" i="1"/>
  <c r="Y6219" i="1"/>
  <c r="Y6174" i="1"/>
  <c r="Y6124" i="1"/>
  <c r="Y6062" i="1"/>
  <c r="Y6014" i="1"/>
  <c r="Y5959" i="1"/>
  <c r="Y5911" i="1"/>
  <c r="Y5853" i="1"/>
  <c r="Y5806" i="1"/>
  <c r="Y5758" i="1"/>
  <c r="Y5718" i="1"/>
  <c r="Y5663" i="1"/>
  <c r="Y5618" i="1"/>
  <c r="Y5579" i="1"/>
  <c r="Y5530" i="1"/>
  <c r="Y5489" i="1"/>
  <c r="Y5445" i="1"/>
  <c r="Y5411" i="1"/>
  <c r="Y5374" i="1"/>
  <c r="Y5330" i="1"/>
  <c r="Y5299" i="1"/>
  <c r="Y5261" i="1"/>
  <c r="Y5232" i="1"/>
  <c r="Y5192" i="1"/>
  <c r="Y5161" i="1"/>
  <c r="Y5127" i="1"/>
  <c r="Y5100" i="1"/>
  <c r="Y5066" i="1"/>
  <c r="Y5036" i="1"/>
  <c r="Y5009" i="1"/>
  <c r="Y4977" i="1"/>
  <c r="Y4947" i="1"/>
  <c r="Y4915" i="1"/>
  <c r="Y4890" i="1"/>
  <c r="Y4860" i="1"/>
  <c r="Y4823" i="1"/>
  <c r="Y4799" i="1"/>
  <c r="Y4767" i="1"/>
  <c r="Y4739" i="1"/>
  <c r="Y4705" i="1"/>
  <c r="Y4678" i="1"/>
  <c r="Y4646" i="1"/>
  <c r="Y4619" i="1"/>
  <c r="Y4583" i="1"/>
  <c r="Y4555" i="1"/>
  <c r="Y4527" i="1"/>
  <c r="Y4495" i="1"/>
  <c r="Y4466" i="1"/>
  <c r="Y4433" i="1"/>
  <c r="Y4406" i="1"/>
  <c r="Y4375" i="1"/>
  <c r="Y4346" i="1"/>
  <c r="Y4319" i="1"/>
  <c r="Y4292" i="1"/>
  <c r="Y4270" i="1"/>
  <c r="Y4237" i="1"/>
  <c r="Y4215" i="1"/>
  <c r="Y4186" i="1"/>
  <c r="Y4161" i="1"/>
  <c r="Y4130" i="1"/>
  <c r="Y4103" i="1"/>
  <c r="Y4079" i="1"/>
  <c r="Y4050" i="1"/>
  <c r="Y4023" i="1"/>
  <c r="Y3995" i="1"/>
  <c r="Y3970" i="1"/>
  <c r="Y3941" i="1"/>
  <c r="Y3916" i="1"/>
  <c r="Y3896" i="1"/>
  <c r="Y3873" i="1"/>
  <c r="Y3853" i="1"/>
  <c r="Y3829" i="1"/>
  <c r="Y3809" i="1"/>
  <c r="Y3787" i="1"/>
  <c r="Y3769" i="1"/>
  <c r="Y3742" i="1"/>
  <c r="Y3720" i="1"/>
  <c r="Y3702" i="1"/>
  <c r="Y3680" i="1"/>
  <c r="Y3658" i="1"/>
  <c r="Y3636" i="1"/>
  <c r="Y3616" i="1"/>
  <c r="Y6340" i="1"/>
  <c r="Y6261" i="1"/>
  <c r="Y6191" i="1"/>
  <c r="Y6122" i="1"/>
  <c r="Y6047" i="1"/>
  <c r="Y5973" i="1"/>
  <c r="Y5893" i="1"/>
  <c r="Y5816" i="1"/>
  <c r="Y5756" i="1"/>
  <c r="Y5687" i="1"/>
  <c r="Y5617" i="1"/>
  <c r="Y5557" i="1"/>
  <c r="Y5492" i="1"/>
  <c r="Y5437" i="1"/>
  <c r="Y5376" i="1"/>
  <c r="Y5322" i="1"/>
  <c r="Y5276" i="1"/>
  <c r="Y5231" i="1"/>
  <c r="Y5181" i="1"/>
  <c r="Y5131" i="1"/>
  <c r="Y5089" i="1"/>
  <c r="Y5046" i="1"/>
  <c r="Y5003" i="1"/>
  <c r="Y4958" i="1"/>
  <c r="Y4913" i="1"/>
  <c r="Y4876" i="1"/>
  <c r="Y4835" i="1"/>
  <c r="Y4790" i="1"/>
  <c r="Y4742" i="1"/>
  <c r="Y4700" i="1"/>
  <c r="Y4657" i="1"/>
  <c r="Y4617" i="1"/>
  <c r="Y4571" i="1"/>
  <c r="Y4528" i="1"/>
  <c r="Y4489" i="1"/>
  <c r="Y4436" i="1"/>
  <c r="Y4399" i="1"/>
  <c r="Y4358" i="1"/>
  <c r="Y4318" i="1"/>
  <c r="Y4283" i="1"/>
  <c r="Y4247" i="1"/>
  <c r="Y4205" i="1"/>
  <c r="Y4163" i="1"/>
  <c r="Y4126" i="1"/>
  <c r="Y4082" i="1"/>
  <c r="Y4049" i="1"/>
  <c r="Y4012" i="1"/>
  <c r="Y3971" i="1"/>
  <c r="Y3936" i="1"/>
  <c r="Y3898" i="1"/>
  <c r="Y3871" i="1"/>
  <c r="Y3839" i="1"/>
  <c r="Y3808" i="1"/>
  <c r="Y3776" i="1"/>
  <c r="Y3748" i="1"/>
  <c r="Y3717" i="1"/>
  <c r="Y3685" i="1"/>
  <c r="Y3651" i="1"/>
  <c r="Y3619" i="1"/>
  <c r="Y3593" i="1"/>
  <c r="Y3565" i="1"/>
  <c r="Y3540" i="1"/>
  <c r="Y3509" i="1"/>
  <c r="Y3482" i="1"/>
  <c r="Y3458" i="1"/>
  <c r="Y3429" i="1"/>
  <c r="Y3402" i="1"/>
  <c r="Y3373" i="1"/>
  <c r="Y3351" i="1"/>
  <c r="Y3325" i="1"/>
  <c r="Y3291" i="1"/>
  <c r="Y3269" i="1"/>
  <c r="Y3240" i="1"/>
  <c r="Y3216" i="1"/>
  <c r="Y3185" i="1"/>
  <c r="Y3161" i="1"/>
  <c r="Y3135" i="1"/>
  <c r="Y3113" i="1"/>
  <c r="Y3085" i="1"/>
  <c r="Y3061" i="1"/>
  <c r="Y3039" i="1"/>
  <c r="Y3013" i="1"/>
  <c r="Y2989" i="1"/>
  <c r="Y2963" i="1"/>
  <c r="Y2941" i="1"/>
  <c r="Y2915" i="1"/>
  <c r="Y2889" i="1"/>
  <c r="Y2865" i="1"/>
  <c r="Y2841" i="1"/>
  <c r="Y2821" i="1"/>
  <c r="Y2791" i="1"/>
  <c r="Y2771" i="1"/>
  <c r="Y2745" i="1"/>
  <c r="Y2723" i="1"/>
  <c r="Y2695" i="1"/>
  <c r="Y2671" i="1"/>
  <c r="Y2649" i="1"/>
  <c r="Y2623" i="1"/>
  <c r="Y2599" i="1"/>
  <c r="Y2573" i="1"/>
  <c r="Y2551" i="1"/>
  <c r="Y2525" i="1"/>
  <c r="Y2499" i="1"/>
  <c r="Y2475" i="1"/>
  <c r="Y2451" i="1"/>
  <c r="Y2429" i="1"/>
  <c r="Y2401" i="1"/>
  <c r="Y2379" i="1"/>
  <c r="Y2353" i="1"/>
  <c r="Y2333" i="1"/>
  <c r="Y2306" i="1"/>
  <c r="Y2284" i="1"/>
  <c r="Y2266" i="1"/>
  <c r="Y2244" i="1"/>
  <c r="Y2222" i="1"/>
  <c r="Y2201" i="1"/>
  <c r="Y2182" i="1"/>
  <c r="Y2165" i="1"/>
  <c r="Y2144" i="1"/>
  <c r="Y2125" i="1"/>
  <c r="Y2104" i="1"/>
  <c r="Y2084" i="1"/>
  <c r="Y2068" i="1"/>
  <c r="Y2046" i="1"/>
  <c r="Y2028" i="1"/>
  <c r="Y2006" i="1"/>
  <c r="Y1990" i="1"/>
  <c r="Y1971" i="1"/>
  <c r="Y1950" i="1"/>
  <c r="Y1933" i="1"/>
  <c r="Y1911" i="1"/>
  <c r="Y1892" i="1"/>
  <c r="Y1873" i="1"/>
  <c r="Y1854" i="1"/>
  <c r="Y1835" i="1"/>
  <c r="Y1816" i="1"/>
  <c r="Y1796" i="1"/>
  <c r="Y1781" i="1"/>
  <c r="Y1762" i="1"/>
  <c r="Y1744" i="1"/>
  <c r="Y1729" i="1"/>
  <c r="Y1710" i="1"/>
  <c r="Y1693" i="1"/>
  <c r="Y1676" i="1"/>
  <c r="Y1662" i="1"/>
  <c r="Y1648" i="1"/>
  <c r="Y1631" i="1"/>
  <c r="Y1616" i="1"/>
  <c r="Y1599" i="1"/>
  <c r="Y1584" i="1"/>
  <c r="Y1570" i="1"/>
  <c r="Y1553" i="1"/>
  <c r="Y1539" i="1"/>
  <c r="Y1524" i="1"/>
  <c r="Y1508" i="1"/>
  <c r="Y1493" i="1"/>
  <c r="Y1476" i="1"/>
  <c r="Y1461" i="1"/>
  <c r="Y1446" i="1"/>
  <c r="Y1430" i="1"/>
  <c r="Y1415" i="1"/>
  <c r="Y1399" i="1"/>
  <c r="Y1384" i="1"/>
  <c r="Y1370" i="1"/>
  <c r="Y1354" i="1"/>
  <c r="Y1341" i="1"/>
  <c r="Y1326" i="1"/>
  <c r="Y1313" i="1"/>
  <c r="Y1299" i="1"/>
  <c r="Y1285" i="1"/>
  <c r="Y1272" i="1"/>
  <c r="Y1259" i="1"/>
  <c r="Y1244" i="1"/>
  <c r="Y1231" i="1"/>
  <c r="Y1218" i="1"/>
  <c r="Y1203" i="1"/>
  <c r="Y1189" i="1"/>
  <c r="Y1175" i="1"/>
  <c r="Y1163" i="1"/>
  <c r="Y1151" i="1"/>
  <c r="Y1139" i="1"/>
  <c r="Y1126" i="1"/>
  <c r="Y1114" i="1"/>
  <c r="Y1102" i="1"/>
  <c r="Y1089" i="1"/>
  <c r="Y1076" i="1"/>
  <c r="Y1064" i="1"/>
  <c r="Y1052" i="1"/>
  <c r="Y1040" i="1"/>
  <c r="Y1027" i="1"/>
  <c r="Y1015" i="1"/>
  <c r="Y1003" i="1"/>
  <c r="Y991" i="1"/>
  <c r="Y977" i="1"/>
  <c r="Y965" i="1"/>
  <c r="Y953" i="1"/>
  <c r="Y941" i="1"/>
  <c r="Y929" i="1"/>
  <c r="Y916" i="1"/>
  <c r="Y904" i="1"/>
  <c r="Y892" i="1"/>
  <c r="Y880" i="1"/>
  <c r="Y866" i="1"/>
  <c r="Y854" i="1"/>
  <c r="Y842" i="1"/>
  <c r="Y830" i="1"/>
  <c r="Y817" i="1"/>
  <c r="Y805" i="1"/>
  <c r="Y793" i="1"/>
  <c r="Y781" i="1"/>
  <c r="Y769" i="1"/>
  <c r="Y755" i="1"/>
  <c r="Y743" i="1"/>
  <c r="Y731" i="1"/>
  <c r="Y719" i="1"/>
  <c r="Y706" i="1"/>
  <c r="Y694" i="1"/>
  <c r="Y682" i="1"/>
  <c r="Y670" i="1"/>
  <c r="Y657" i="1"/>
  <c r="Y644" i="1"/>
  <c r="Y632" i="1"/>
  <c r="Y620" i="1"/>
  <c r="Y607" i="1"/>
  <c r="Y595" i="1"/>
  <c r="Y583" i="1"/>
  <c r="Y571" i="1"/>
  <c r="Y559" i="1"/>
  <c r="Y546" i="1"/>
  <c r="Y533" i="1"/>
  <c r="Y521" i="1"/>
  <c r="Y509" i="1"/>
  <c r="Y496" i="1"/>
  <c r="Y484" i="1"/>
  <c r="Y472" i="1"/>
  <c r="Y460" i="1"/>
  <c r="Y447" i="1"/>
  <c r="Y435" i="1"/>
  <c r="Y422" i="1"/>
  <c r="Y410" i="1"/>
  <c r="Y397" i="1"/>
  <c r="Y385" i="1"/>
  <c r="Y373" i="1"/>
  <c r="Y361" i="1"/>
  <c r="Y349" i="1"/>
  <c r="Y336" i="1"/>
  <c r="Y324" i="1"/>
  <c r="Y311" i="1"/>
  <c r="Y299" i="1"/>
  <c r="Y286" i="1"/>
  <c r="Y274" i="1"/>
  <c r="Y262" i="1"/>
  <c r="Y250" i="1"/>
  <c r="Y237" i="1"/>
  <c r="Y225" i="1"/>
  <c r="Y213" i="1"/>
  <c r="Y200" i="1"/>
  <c r="Y187" i="1"/>
  <c r="Y175" i="1"/>
  <c r="Y163" i="1"/>
  <c r="Y151" i="1"/>
  <c r="Y139" i="1"/>
  <c r="Y126" i="1"/>
  <c r="Y114" i="1"/>
  <c r="Y102" i="1"/>
  <c r="Y89" i="1"/>
  <c r="Y76" i="1"/>
  <c r="Y64" i="1"/>
  <c r="Y52" i="1"/>
  <c r="Y40" i="1"/>
  <c r="Y27" i="1"/>
  <c r="Y15" i="1"/>
  <c r="Y3" i="1"/>
  <c r="Y6339" i="1"/>
  <c r="Y6260" i="1"/>
  <c r="Y6180" i="1"/>
  <c r="Y6109" i="1"/>
  <c r="Y6040" i="1"/>
  <c r="Y5958" i="1"/>
  <c r="Y5887" i="1"/>
  <c r="Y5814" i="1"/>
  <c r="Y5753" i="1"/>
  <c r="Y5679" i="1"/>
  <c r="Y5611" i="1"/>
  <c r="Y5542" i="1"/>
  <c r="Y5488" i="1"/>
  <c r="Y5435" i="1"/>
  <c r="Y5375" i="1"/>
  <c r="Y5321" i="1"/>
  <c r="Y5270" i="1"/>
  <c r="Y5217" i="1"/>
  <c r="Y5176" i="1"/>
  <c r="Y5126" i="1"/>
  <c r="Y5086" i="1"/>
  <c r="Y5045" i="1"/>
  <c r="Y5002" i="1"/>
  <c r="Y4955" i="1"/>
  <c r="Y4912" i="1"/>
  <c r="Y4867" i="1"/>
  <c r="Y4822" i="1"/>
  <c r="Y4787" i="1"/>
  <c r="Y4741" i="1"/>
  <c r="Y4699" i="1"/>
  <c r="Y4650" i="1"/>
  <c r="Y4606" i="1"/>
  <c r="Y4568" i="1"/>
  <c r="Y4526" i="1"/>
  <c r="Y4482" i="1"/>
  <c r="Y4435" i="1"/>
  <c r="Y4398" i="1"/>
  <c r="Y4357" i="1"/>
  <c r="Y4317" i="1"/>
  <c r="Y4273" i="1"/>
  <c r="Y4236" i="1"/>
  <c r="Y4203" i="1"/>
  <c r="Y4162" i="1"/>
  <c r="Y4125" i="1"/>
  <c r="Y4081" i="1"/>
  <c r="Y4041" i="1"/>
  <c r="Y4007" i="1"/>
  <c r="Y3969" i="1"/>
  <c r="Y3929" i="1"/>
  <c r="Y3897" i="1"/>
  <c r="Y3870" i="1"/>
  <c r="Y3838" i="1"/>
  <c r="Y3805" i="1"/>
  <c r="Y3772" i="1"/>
  <c r="Y3741" i="1"/>
  <c r="Y3716" i="1"/>
  <c r="Y3683" i="1"/>
  <c r="Y3650" i="1"/>
  <c r="Y3618" i="1"/>
  <c r="Y3592" i="1"/>
  <c r="Y3563" i="1"/>
  <c r="Y3535" i="1"/>
  <c r="Y3508" i="1"/>
  <c r="Y3481" i="1"/>
  <c r="Y3457" i="1"/>
  <c r="Y3426" i="1"/>
  <c r="Y3401" i="1"/>
  <c r="Y3372" i="1"/>
  <c r="Y3350" i="1"/>
  <c r="Y3317" i="1"/>
  <c r="Y3290" i="1"/>
  <c r="Y3268" i="1"/>
  <c r="Y3239" i="1"/>
  <c r="Y3212" i="1"/>
  <c r="Y3183" i="1"/>
  <c r="Y3160" i="1"/>
  <c r="Y3134" i="1"/>
  <c r="Y3108" i="1"/>
  <c r="Y3084" i="1"/>
  <c r="Y3060" i="1"/>
  <c r="Y3038" i="1"/>
  <c r="Y3010" i="1"/>
  <c r="Y2988" i="1"/>
  <c r="Y2962" i="1"/>
  <c r="Y2940" i="1"/>
  <c r="Y2912" i="1"/>
  <c r="Y2888" i="1"/>
  <c r="Y2864" i="1"/>
  <c r="Y2840" i="1"/>
  <c r="Y2814" i="1"/>
  <c r="Y2790" i="1"/>
  <c r="Y2770" i="1"/>
  <c r="Y2744" i="1"/>
  <c r="Y2714" i="1"/>
  <c r="Y2694" i="1"/>
  <c r="Y2670" i="1"/>
  <c r="Y2648" i="1"/>
  <c r="Y2620" i="1"/>
  <c r="Y2598" i="1"/>
  <c r="Y2572" i="1"/>
  <c r="Y2550" i="1"/>
  <c r="Y2522" i="1"/>
  <c r="Y2498" i="1"/>
  <c r="Y2474" i="1"/>
  <c r="Y2450" i="1"/>
  <c r="Y2424" i="1"/>
  <c r="Y2400" i="1"/>
  <c r="Y2378" i="1"/>
  <c r="Y2352" i="1"/>
  <c r="Y2325" i="1"/>
  <c r="Y2305" i="1"/>
  <c r="Y2283" i="1"/>
  <c r="Y2265" i="1"/>
  <c r="Y2239" i="1"/>
  <c r="Y2221" i="1"/>
  <c r="Y2200" i="1"/>
  <c r="Y2181" i="1"/>
  <c r="Y2160" i="1"/>
  <c r="Y2143" i="1"/>
  <c r="Y2124" i="1"/>
  <c r="Y2102" i="1"/>
  <c r="Y2083" i="1"/>
  <c r="Y2062" i="1"/>
  <c r="Y2045" i="1"/>
  <c r="Y2026" i="1"/>
  <c r="Y2005" i="1"/>
  <c r="Y1989" i="1"/>
  <c r="Y1970" i="1"/>
  <c r="Y1949" i="1"/>
  <c r="Y1929" i="1"/>
  <c r="Y1910" i="1"/>
  <c r="Y1891" i="1"/>
  <c r="Y1872" i="1"/>
  <c r="Y1851" i="1"/>
  <c r="Y1834" i="1"/>
  <c r="Y1813" i="1"/>
  <c r="Y1795" i="1"/>
  <c r="Y1780" i="1"/>
  <c r="Y1760" i="1"/>
  <c r="Y1743" i="1"/>
  <c r="Y1724" i="1"/>
  <c r="Y1709" i="1"/>
  <c r="Y1692" i="1"/>
  <c r="Y1675" i="1"/>
  <c r="Y1661" i="1"/>
  <c r="Y1646" i="1"/>
  <c r="Y1630" i="1"/>
  <c r="Y1614" i="1"/>
  <c r="Y1598" i="1"/>
  <c r="Y1583" i="1"/>
  <c r="Y1569" i="1"/>
  <c r="Y1552" i="1"/>
  <c r="Y1538" i="1"/>
  <c r="Y1521" i="1"/>
  <c r="Y1506" i="1"/>
  <c r="Y1492" i="1"/>
  <c r="Y1474" i="1"/>
  <c r="Y1460" i="1"/>
  <c r="Y1443" i="1"/>
  <c r="Y1429" i="1"/>
  <c r="Y1414" i="1"/>
  <c r="Y1398" i="1"/>
  <c r="Y1383" i="1"/>
  <c r="Y1369" i="1"/>
  <c r="Y1353" i="1"/>
  <c r="Y1339" i="1"/>
  <c r="Y1325" i="1"/>
  <c r="Y1311" i="1"/>
  <c r="Y1298" i="1"/>
  <c r="Y1284" i="1"/>
  <c r="Y1271" i="1"/>
  <c r="Y1258" i="1"/>
  <c r="Y1243" i="1"/>
  <c r="Y1230" i="1"/>
  <c r="Y1215" i="1"/>
  <c r="Y1202" i="1"/>
  <c r="Y1188" i="1"/>
  <c r="Y1174" i="1"/>
  <c r="Y1162" i="1"/>
  <c r="Y1150" i="1"/>
  <c r="Y1137" i="1"/>
  <c r="Y1125" i="1"/>
  <c r="Y1113" i="1"/>
  <c r="Y1100" i="1"/>
  <c r="Y1087" i="1"/>
  <c r="Y1075" i="1"/>
  <c r="Y1063" i="1"/>
  <c r="Y1051" i="1"/>
  <c r="Y1039" i="1"/>
  <c r="Y1026" i="1"/>
  <c r="Y1014" i="1"/>
  <c r="Y1002" i="1"/>
  <c r="Y989" i="1"/>
  <c r="Y976" i="1"/>
  <c r="Y964" i="1"/>
  <c r="Y952" i="1"/>
  <c r="Y940" i="1"/>
  <c r="Y927" i="1"/>
  <c r="Y915" i="1"/>
  <c r="Y903" i="1"/>
  <c r="Y891" i="1"/>
  <c r="Y877" i="1"/>
  <c r="Y865" i="1"/>
  <c r="Y853" i="1"/>
  <c r="Y841" i="1"/>
  <c r="Y829" i="1"/>
  <c r="Y816" i="1"/>
  <c r="Y804" i="1"/>
  <c r="Y792" i="1"/>
  <c r="Y780" i="1"/>
  <c r="Y766" i="1"/>
  <c r="Y754" i="1"/>
  <c r="Y742" i="1"/>
  <c r="Y730" i="1"/>
  <c r="Y717" i="1"/>
  <c r="Y705" i="1"/>
  <c r="Y693" i="1"/>
  <c r="Y681" i="1"/>
  <c r="Y669" i="1"/>
  <c r="Y655" i="1"/>
  <c r="Y643" i="1"/>
  <c r="Y631" i="1"/>
  <c r="Y619" i="1"/>
  <c r="Y606" i="1"/>
  <c r="Y594" i="1"/>
  <c r="Y582" i="1"/>
  <c r="Y570" i="1"/>
  <c r="Y557" i="1"/>
  <c r="Y544" i="1"/>
  <c r="Y532" i="1"/>
  <c r="Y520" i="1"/>
  <c r="Y507" i="1"/>
  <c r="Y495" i="1"/>
  <c r="Y483" i="1"/>
  <c r="Y471" i="1"/>
  <c r="Y459" i="1"/>
  <c r="Y446" i="1"/>
  <c r="Y433" i="1"/>
  <c r="Y421" i="1"/>
  <c r="Y409" i="1"/>
  <c r="Y396" i="1"/>
  <c r="Y384" i="1"/>
  <c r="Y372" i="1"/>
  <c r="Y360" i="1"/>
  <c r="Y347" i="1"/>
  <c r="Y335" i="1"/>
  <c r="Y322" i="1"/>
  <c r="Y310" i="1"/>
  <c r="Y297" i="1"/>
  <c r="Y285" i="1"/>
  <c r="Y273" i="1"/>
  <c r="Y261" i="1"/>
  <c r="Y249" i="1"/>
  <c r="Y236" i="1"/>
  <c r="Y224" i="1"/>
  <c r="Y211" i="1"/>
  <c r="Y199" i="1"/>
  <c r="Y186" i="1"/>
  <c r="Y174" i="1"/>
  <c r="Y162" i="1"/>
  <c r="Y150" i="1"/>
  <c r="Y137" i="1"/>
  <c r="Y125" i="1"/>
  <c r="Y113" i="1"/>
  <c r="Y100" i="1"/>
  <c r="Y87" i="1"/>
  <c r="Y75" i="1"/>
  <c r="Y63" i="1"/>
  <c r="Y51" i="1"/>
  <c r="Y39" i="1"/>
  <c r="Y26" i="1"/>
  <c r="Y14" i="1"/>
  <c r="Y2" i="1"/>
  <c r="Y6328" i="1"/>
  <c r="Y6256" i="1"/>
  <c r="Y6178" i="1"/>
  <c r="Y6108" i="1"/>
  <c r="Y6020" i="1"/>
  <c r="Y5956" i="1"/>
  <c r="Y5874" i="1"/>
  <c r="Y5804" i="1"/>
  <c r="Y5733" i="1"/>
  <c r="Y5678" i="1"/>
  <c r="Y5609" i="1"/>
  <c r="Y5541" i="1"/>
  <c r="Y5476" i="1"/>
  <c r="Y5420" i="1"/>
  <c r="Y5373" i="1"/>
  <c r="Y5317" i="1"/>
  <c r="Y5269" i="1"/>
  <c r="Y5216" i="1"/>
  <c r="Y5166" i="1"/>
  <c r="Y5125" i="1"/>
  <c r="Y5081" i="1"/>
  <c r="Y5035" i="1"/>
  <c r="Y4991" i="1"/>
  <c r="Y4953" i="1"/>
  <c r="Y4911" i="1"/>
  <c r="Y4863" i="1"/>
  <c r="Y4819" i="1"/>
  <c r="Y4776" i="1"/>
  <c r="Y4738" i="1"/>
  <c r="Y4695" i="1"/>
  <c r="Y4649" i="1"/>
  <c r="Y4605" i="1"/>
  <c r="Y4559" i="1"/>
  <c r="Y4522" i="1"/>
  <c r="Y4477" i="1"/>
  <c r="Y4432" i="1"/>
  <c r="Y4391" i="1"/>
  <c r="Y4356" i="1"/>
  <c r="Y4316" i="1"/>
  <c r="Y4272" i="1"/>
  <c r="Y4235" i="1"/>
  <c r="Y4193" i="1"/>
  <c r="Y4160" i="1"/>
  <c r="Y4119" i="1"/>
  <c r="Y4080" i="1"/>
  <c r="Y4040" i="1"/>
  <c r="Y3997" i="1"/>
  <c r="Y3963" i="1"/>
  <c r="Y3926" i="1"/>
  <c r="Y3895" i="1"/>
  <c r="Y3865" i="1"/>
  <c r="Y3837" i="1"/>
  <c r="Y3803" i="1"/>
  <c r="Y3771" i="1"/>
  <c r="Y3740" i="1"/>
  <c r="Y3706" i="1"/>
  <c r="Y3679" i="1"/>
  <c r="Y3649" i="1"/>
  <c r="Y3617" i="1"/>
  <c r="Y3587" i="1"/>
  <c r="Y3562" i="1"/>
  <c r="Y3531" i="1"/>
  <c r="Y3507" i="1"/>
  <c r="Y3480" i="1"/>
  <c r="Y3453" i="1"/>
  <c r="Y3425" i="1"/>
  <c r="Y3396" i="1"/>
  <c r="Y3371" i="1"/>
  <c r="Y3342" i="1"/>
  <c r="Y3316" i="1"/>
  <c r="Y3287" i="1"/>
  <c r="Y3262" i="1"/>
  <c r="Y3236" i="1"/>
  <c r="Y3205" i="1"/>
  <c r="Y3180" i="1"/>
  <c r="Y3153" i="1"/>
  <c r="Y3133" i="1"/>
  <c r="Y3103" i="1"/>
  <c r="Y3083" i="1"/>
  <c r="Y3059" i="1"/>
  <c r="Y3035" i="1"/>
  <c r="Y3009" i="1"/>
  <c r="Y2983" i="1"/>
  <c r="Y2961" i="1"/>
  <c r="Y2935" i="1"/>
  <c r="Y6317" i="1"/>
  <c r="Y6249" i="1"/>
  <c r="Y6173" i="1"/>
  <c r="Y6093" i="1"/>
  <c r="Y6019" i="1"/>
  <c r="Y5953" i="1"/>
  <c r="Y5873" i="1"/>
  <c r="Y5794" i="1"/>
  <c r="Y5729" i="1"/>
  <c r="Y5662" i="1"/>
  <c r="Y5606" i="1"/>
  <c r="Y5540" i="1"/>
  <c r="Y5475" i="1"/>
  <c r="Y5413" i="1"/>
  <c r="Y5362" i="1"/>
  <c r="Y5313" i="1"/>
  <c r="Y5260" i="1"/>
  <c r="Y5215" i="1"/>
  <c r="Y5165" i="1"/>
  <c r="Y5123" i="1"/>
  <c r="Y5076" i="1"/>
  <c r="Y5033" i="1"/>
  <c r="Y4988" i="1"/>
  <c r="Y4946" i="1"/>
  <c r="Y4910" i="1"/>
  <c r="Y4861" i="1"/>
  <c r="Y4817" i="1"/>
  <c r="Y4775" i="1"/>
  <c r="Y6314" i="1"/>
  <c r="Y6216" i="1"/>
  <c r="Y6081" i="1"/>
  <c r="Y5939" i="1"/>
  <c r="Y5842" i="1"/>
  <c r="Y5717" i="1"/>
  <c r="Y5584" i="1"/>
  <c r="Y5501" i="1"/>
  <c r="Y5398" i="1"/>
  <c r="Y5301" i="1"/>
  <c r="Y5235" i="1"/>
  <c r="Y5153" i="1"/>
  <c r="Y5075" i="1"/>
  <c r="Y5012" i="1"/>
  <c r="Y4937" i="1"/>
  <c r="Y4859" i="1"/>
  <c r="Y4798" i="1"/>
  <c r="Y4725" i="1"/>
  <c r="Y4667" i="1"/>
  <c r="Y4600" i="1"/>
  <c r="Y4545" i="1"/>
  <c r="Y4472" i="1"/>
  <c r="Y4415" i="1"/>
  <c r="Y4361" i="1"/>
  <c r="Y4301" i="1"/>
  <c r="Y4249" i="1"/>
  <c r="Y4189" i="1"/>
  <c r="Y4137" i="1"/>
  <c r="Y4078" i="1"/>
  <c r="Y4027" i="1"/>
  <c r="Y3972" i="1"/>
  <c r="Y3915" i="1"/>
  <c r="Y3879" i="1"/>
  <c r="Y3827" i="1"/>
  <c r="Y3786" i="1"/>
  <c r="Y3739" i="1"/>
  <c r="Y3698" i="1"/>
  <c r="Y3657" i="1"/>
  <c r="Y3608" i="1"/>
  <c r="Y3569" i="1"/>
  <c r="Y3527" i="1"/>
  <c r="Y3492" i="1"/>
  <c r="Y3448" i="1"/>
  <c r="Y3413" i="1"/>
  <c r="Y3379" i="1"/>
  <c r="Y3337" i="1"/>
  <c r="Y3302" i="1"/>
  <c r="Y3258" i="1"/>
  <c r="Y3219" i="1"/>
  <c r="Y3179" i="1"/>
  <c r="Y3145" i="1"/>
  <c r="Y3114" i="1"/>
  <c r="Y3074" i="1"/>
  <c r="Y3041" i="1"/>
  <c r="Y3003" i="1"/>
  <c r="Y2972" i="1"/>
  <c r="Y2932" i="1"/>
  <c r="Y2902" i="1"/>
  <c r="Y2872" i="1"/>
  <c r="Y2848" i="1"/>
  <c r="Y2810" i="1"/>
  <c r="Y2784" i="1"/>
  <c r="Y2752" i="1"/>
  <c r="Y2724" i="1"/>
  <c r="Y2690" i="1"/>
  <c r="Y2660" i="1"/>
  <c r="Y2632" i="1"/>
  <c r="Y2600" i="1"/>
  <c r="Y2570" i="1"/>
  <c r="Y2538" i="1"/>
  <c r="Y2510" i="1"/>
  <c r="Y2478" i="1"/>
  <c r="Y2444" i="1"/>
  <c r="Y2414" i="1"/>
  <c r="Y2384" i="1"/>
  <c r="Y2358" i="1"/>
  <c r="Y2323" i="1"/>
  <c r="Y2299" i="1"/>
  <c r="Y2270" i="1"/>
  <c r="Y2248" i="1"/>
  <c r="Y2214" i="1"/>
  <c r="Y2193" i="1"/>
  <c r="Y2169" i="1"/>
  <c r="Y2145" i="1"/>
  <c r="Y2116" i="1"/>
  <c r="Y2095" i="1"/>
  <c r="Y2072" i="1"/>
  <c r="Y2048" i="1"/>
  <c r="Y2022" i="1"/>
  <c r="Y2000" i="1"/>
  <c r="Y1976" i="1"/>
  <c r="Y1951" i="1"/>
  <c r="Y1924" i="1"/>
  <c r="Y1903" i="1"/>
  <c r="Y1880" i="1"/>
  <c r="Y1855" i="1"/>
  <c r="Y1832" i="1"/>
  <c r="Y1805" i="1"/>
  <c r="Y1784" i="1"/>
  <c r="Y1765" i="1"/>
  <c r="Y1741" i="1"/>
  <c r="Y1720" i="1"/>
  <c r="Y1696" i="1"/>
  <c r="Y1680" i="1"/>
  <c r="Y1659" i="1"/>
  <c r="Y1639" i="1"/>
  <c r="Y1620" i="1"/>
  <c r="Y1603" i="1"/>
  <c r="Y1581" i="1"/>
  <c r="Y1562" i="1"/>
  <c r="Y1542" i="1"/>
  <c r="Y1525" i="1"/>
  <c r="Y1503" i="1"/>
  <c r="Y1484" i="1"/>
  <c r="Y1465" i="1"/>
  <c r="Y1448" i="1"/>
  <c r="Y1426" i="1"/>
  <c r="Y1408" i="1"/>
  <c r="Y1388" i="1"/>
  <c r="Y1371" i="1"/>
  <c r="Y1350" i="1"/>
  <c r="Y1333" i="1"/>
  <c r="Y1318" i="1"/>
  <c r="Y1300" i="1"/>
  <c r="Y1282" i="1"/>
  <c r="Y1264" i="1"/>
  <c r="Y1249" i="1"/>
  <c r="Y1232" i="1"/>
  <c r="Y1213" i="1"/>
  <c r="Y1196" i="1"/>
  <c r="Y1181" i="1"/>
  <c r="Y1164" i="1"/>
  <c r="Y1147" i="1"/>
  <c r="Y1132" i="1"/>
  <c r="Y1117" i="1"/>
  <c r="Y1103" i="1"/>
  <c r="Y1085" i="1"/>
  <c r="Y1071" i="1"/>
  <c r="Y1055" i="1"/>
  <c r="Y1041" i="1"/>
  <c r="Y1024" i="1"/>
  <c r="Y1009" i="1"/>
  <c r="Y994" i="1"/>
  <c r="Y980" i="1"/>
  <c r="Y962" i="1"/>
  <c r="Y947" i="1"/>
  <c r="Y932" i="1"/>
  <c r="Y917" i="1"/>
  <c r="Y900" i="1"/>
  <c r="Y885" i="1"/>
  <c r="Y871" i="1"/>
  <c r="Y855" i="1"/>
  <c r="Y839" i="1"/>
  <c r="Y824" i="1"/>
  <c r="Y809" i="1"/>
  <c r="Y794" i="1"/>
  <c r="Y776" i="1"/>
  <c r="Y762" i="1"/>
  <c r="Y747" i="1"/>
  <c r="Y732" i="1"/>
  <c r="Y715" i="1"/>
  <c r="Y700" i="1"/>
  <c r="Y685" i="1"/>
  <c r="Y671" i="1"/>
  <c r="Y653" i="1"/>
  <c r="Y639" i="1"/>
  <c r="Y624" i="1"/>
  <c r="Y609" i="1"/>
  <c r="Y592" i="1"/>
  <c r="Y576" i="1"/>
  <c r="Y562" i="1"/>
  <c r="Y547" i="1"/>
  <c r="Y530" i="1"/>
  <c r="Y515" i="1"/>
  <c r="Y500" i="1"/>
  <c r="Y485" i="1"/>
  <c r="Y469" i="1"/>
  <c r="Y453" i="1"/>
  <c r="Y439" i="1"/>
  <c r="Y424" i="1"/>
  <c r="Y406" i="1"/>
  <c r="Y392" i="1"/>
  <c r="Y376" i="1"/>
  <c r="Y362" i="1"/>
  <c r="Y344" i="1"/>
  <c r="Y330" i="1"/>
  <c r="Y315" i="1"/>
  <c r="Y300" i="1"/>
  <c r="Y283" i="1"/>
  <c r="Y269" i="1"/>
  <c r="Y253" i="1"/>
  <c r="Y239" i="1"/>
  <c r="Y221" i="1"/>
  <c r="Y206" i="1"/>
  <c r="Y192" i="1"/>
  <c r="Y176" i="1"/>
  <c r="Y160" i="1"/>
  <c r="Y144" i="1"/>
  <c r="Y130" i="1"/>
  <c r="Y115" i="1"/>
  <c r="Y97" i="1"/>
  <c r="Y83" i="1"/>
  <c r="Y69" i="1"/>
  <c r="Y53" i="1"/>
  <c r="Y36" i="1"/>
  <c r="Y21" i="1"/>
  <c r="Y6" i="1"/>
  <c r="Y6306" i="1"/>
  <c r="Y6209" i="1"/>
  <c r="Y6061" i="1"/>
  <c r="Y5927" i="1"/>
  <c r="Y5826" i="1"/>
  <c r="Y5701" i="1"/>
  <c r="Y5581" i="1"/>
  <c r="Y5495" i="1"/>
  <c r="Y5397" i="1"/>
  <c r="Y5300" i="1"/>
  <c r="Y5233" i="1"/>
  <c r="Y5148" i="1"/>
  <c r="Y5065" i="1"/>
  <c r="Y5008" i="1"/>
  <c r="Y4928" i="1"/>
  <c r="Y4850" i="1"/>
  <c r="Y4791" i="1"/>
  <c r="Y4719" i="1"/>
  <c r="Y4666" i="1"/>
  <c r="Y4591" i="1"/>
  <c r="Y4533" i="1"/>
  <c r="Y4471" i="1"/>
  <c r="Y4411" i="1"/>
  <c r="Y4345" i="1"/>
  <c r="Y4300" i="1"/>
  <c r="Y4248" i="1"/>
  <c r="Y4185" i="1"/>
  <c r="Y4136" i="1"/>
  <c r="Y4075" i="1"/>
  <c r="Y4022" i="1"/>
  <c r="Y3962" i="1"/>
  <c r="Y3913" i="1"/>
  <c r="Y3872" i="1"/>
  <c r="Y3826" i="1"/>
  <c r="Y3785" i="1"/>
  <c r="Y3736" i="1"/>
  <c r="Y3697" i="1"/>
  <c r="Y3646" i="1"/>
  <c r="Y3605" i="1"/>
  <c r="Y3568" i="1"/>
  <c r="Y3526" i="1"/>
  <c r="Y3491" i="1"/>
  <c r="Y3442" i="1"/>
  <c r="Y3412" i="1"/>
  <c r="Y3370" i="1"/>
  <c r="Y3331" i="1"/>
  <c r="Y3297" i="1"/>
  <c r="Y3252" i="1"/>
  <c r="Y3218" i="1"/>
  <c r="Y3176" i="1"/>
  <c r="Y3144" i="1"/>
  <c r="Y3102" i="1"/>
  <c r="Y3073" i="1"/>
  <c r="Y3040" i="1"/>
  <c r="Y3002" i="1"/>
  <c r="Y2965" i="1"/>
  <c r="Y2929" i="1"/>
  <c r="Y2901" i="1"/>
  <c r="Y2871" i="1"/>
  <c r="Y2839" i="1"/>
  <c r="Y2809" i="1"/>
  <c r="Y2779" i="1"/>
  <c r="Y2749" i="1"/>
  <c r="Y2713" i="1"/>
  <c r="Y2685" i="1"/>
  <c r="Y2653" i="1"/>
  <c r="Y2629" i="1"/>
  <c r="Y2591" i="1"/>
  <c r="Y2565" i="1"/>
  <c r="Y2535" i="1"/>
  <c r="Y2509" i="1"/>
  <c r="Y2473" i="1"/>
  <c r="Y2441" i="1"/>
  <c r="Y2413" i="1"/>
  <c r="Y2383" i="1"/>
  <c r="Y2351" i="1"/>
  <c r="Y2322" i="1"/>
  <c r="Y2295" i="1"/>
  <c r="Y2269" i="1"/>
  <c r="Y2238" i="1"/>
  <c r="Y2213" i="1"/>
  <c r="Y2189" i="1"/>
  <c r="Y2168" i="1"/>
  <c r="Y2140" i="1"/>
  <c r="Y2115" i="1"/>
  <c r="Y2094" i="1"/>
  <c r="Y2071" i="1"/>
  <c r="Y2044" i="1"/>
  <c r="Y2021" i="1"/>
  <c r="Y1999" i="1"/>
  <c r="Y1973" i="1"/>
  <c r="Y1946" i="1"/>
  <c r="Y1923" i="1"/>
  <c r="Y1902" i="1"/>
  <c r="Y1878" i="1"/>
  <c r="Y1850" i="1"/>
  <c r="Y1826" i="1"/>
  <c r="Y1804" i="1"/>
  <c r="Y1783" i="1"/>
  <c r="Y1759" i="1"/>
  <c r="Y1736" i="1"/>
  <c r="Y1719" i="1"/>
  <c r="Y1695" i="1"/>
  <c r="Y1674" i="1"/>
  <c r="Y1654" i="1"/>
  <c r="Y1638" i="1"/>
  <c r="Y1619" i="1"/>
  <c r="Y1596" i="1"/>
  <c r="Y1580" i="1"/>
  <c r="Y1561" i="1"/>
  <c r="Y1541" i="1"/>
  <c r="Y1520" i="1"/>
  <c r="Y1502" i="1"/>
  <c r="Y1483" i="1"/>
  <c r="Y1464" i="1"/>
  <c r="Y1442" i="1"/>
  <c r="Y1425" i="1"/>
  <c r="Y1405" i="1"/>
  <c r="Y1386" i="1"/>
  <c r="Y1365" i="1"/>
  <c r="Y1349" i="1"/>
  <c r="Y1332" i="1"/>
  <c r="Y1316" i="1"/>
  <c r="Y1296" i="1"/>
  <c r="Y1281" i="1"/>
  <c r="Y1263" i="1"/>
  <c r="Y1248" i="1"/>
  <c r="Y1228" i="1"/>
  <c r="Y1211" i="1"/>
  <c r="Y1195" i="1"/>
  <c r="Y1178" i="1"/>
  <c r="Y1161" i="1"/>
  <c r="Y1146" i="1"/>
  <c r="Y1131" i="1"/>
  <c r="Y1116" i="1"/>
  <c r="Y1099" i="1"/>
  <c r="Y1084" i="1"/>
  <c r="Y1070" i="1"/>
  <c r="Y1054" i="1"/>
  <c r="Y1037" i="1"/>
  <c r="Y1022" i="1"/>
  <c r="Y1007" i="1"/>
  <c r="Y993" i="1"/>
  <c r="Y975" i="1"/>
  <c r="Y961" i="1"/>
  <c r="Y946" i="1"/>
  <c r="Y931" i="1"/>
  <c r="Y914" i="1"/>
  <c r="Y899" i="1"/>
  <c r="Y884" i="1"/>
  <c r="Y870" i="1"/>
  <c r="Y852" i="1"/>
  <c r="Y837" i="1"/>
  <c r="Y822" i="1"/>
  <c r="Y807" i="1"/>
  <c r="Y791" i="1"/>
  <c r="Y775" i="1"/>
  <c r="Y761" i="1"/>
  <c r="Y746" i="1"/>
  <c r="Y729" i="1"/>
  <c r="Y714" i="1"/>
  <c r="Y699" i="1"/>
  <c r="Y684" i="1"/>
  <c r="Y666" i="1"/>
  <c r="Y652" i="1"/>
  <c r="Y637" i="1"/>
  <c r="Y622" i="1"/>
  <c r="Y605" i="1"/>
  <c r="Y591" i="1"/>
  <c r="Y575" i="1"/>
  <c r="Y561" i="1"/>
  <c r="Y543" i="1"/>
  <c r="Y529" i="1"/>
  <c r="Y514" i="1"/>
  <c r="Y499" i="1"/>
  <c r="Y482" i="1"/>
  <c r="Y466" i="1"/>
  <c r="Y452" i="1"/>
  <c r="Y437" i="1"/>
  <c r="Y420" i="1"/>
  <c r="Y405" i="1"/>
  <c r="Y391" i="1"/>
  <c r="Y375" i="1"/>
  <c r="Y359" i="1"/>
  <c r="Y343" i="1"/>
  <c r="Y329" i="1"/>
  <c r="Y314" i="1"/>
  <c r="Y296" i="1"/>
  <c r="Y282" i="1"/>
  <c r="Y266" i="1"/>
  <c r="Y252" i="1"/>
  <c r="Y235" i="1"/>
  <c r="Y220" i="1"/>
  <c r="Y205" i="1"/>
  <c r="Y191" i="1"/>
  <c r="Y173" i="1"/>
  <c r="Y159" i="1"/>
  <c r="Y143" i="1"/>
  <c r="Y129" i="1"/>
  <c r="Y111" i="1"/>
  <c r="Y96" i="1"/>
  <c r="Y82" i="1"/>
  <c r="Y66" i="1"/>
  <c r="Y50" i="1"/>
  <c r="Y35" i="1"/>
  <c r="Y20" i="1"/>
  <c r="Y5" i="1"/>
  <c r="Y6297" i="1"/>
  <c r="Y6164" i="1"/>
  <c r="Y6060" i="1"/>
  <c r="Y5922" i="1"/>
  <c r="Y5792" i="1"/>
  <c r="Y5700" i="1"/>
  <c r="Y5580" i="1"/>
  <c r="Y5474" i="1"/>
  <c r="Y5391" i="1"/>
  <c r="Y5298" i="1"/>
  <c r="Y5209" i="1"/>
  <c r="Y5138" i="1"/>
  <c r="Y5063" i="1"/>
  <c r="Y4987" i="1"/>
  <c r="Y4922" i="1"/>
  <c r="Y4849" i="1"/>
  <c r="Y4772" i="1"/>
  <c r="Y4715" i="1"/>
  <c r="Y4645" i="1"/>
  <c r="Y4590" i="1"/>
  <c r="Y4530" i="1"/>
  <c r="Y4465" i="1"/>
  <c r="Y4410" i="1"/>
  <c r="Y4341" i="1"/>
  <c r="Y4291" i="1"/>
  <c r="Y4233" i="1"/>
  <c r="Y4181" i="1"/>
  <c r="Y4129" i="1"/>
  <c r="Y4073" i="1"/>
  <c r="Y4015" i="1"/>
  <c r="Y3957" i="1"/>
  <c r="Y3912" i="1"/>
  <c r="Y3859" i="1"/>
  <c r="Y3825" i="1"/>
  <c r="Y3783" i="1"/>
  <c r="Y3730" i="1"/>
  <c r="Y3691" i="1"/>
  <c r="Y3638" i="1"/>
  <c r="Y3601" i="1"/>
  <c r="Y3559" i="1"/>
  <c r="Y3525" i="1"/>
  <c r="Y3490" i="1"/>
  <c r="Y3441" i="1"/>
  <c r="Y3409" i="1"/>
  <c r="Y3369" i="1"/>
  <c r="Y3330" i="1"/>
  <c r="Y3286" i="1"/>
  <c r="Y3249" i="1"/>
  <c r="Y3217" i="1"/>
  <c r="Y3175" i="1"/>
  <c r="Y3139" i="1"/>
  <c r="Y3101" i="1"/>
  <c r="Y3070" i="1"/>
  <c r="Y3028" i="1"/>
  <c r="Y2999" i="1"/>
  <c r="Y2964" i="1"/>
  <c r="Y2928" i="1"/>
  <c r="Y2900" i="1"/>
  <c r="Y2870" i="1"/>
  <c r="Y2834" i="1"/>
  <c r="Y2808" i="1"/>
  <c r="Y2774" i="1"/>
  <c r="Y2748" i="1"/>
  <c r="Y2712" i="1"/>
  <c r="Y2684" i="1"/>
  <c r="Y2652" i="1"/>
  <c r="Y2628" i="1"/>
  <c r="Y2590" i="1"/>
  <c r="Y2560" i="1"/>
  <c r="Y2534" i="1"/>
  <c r="Y2502" i="1"/>
  <c r="Y2472" i="1"/>
  <c r="Y2440" i="1"/>
  <c r="Y2412" i="1"/>
  <c r="Y2382" i="1"/>
  <c r="Y2348" i="1"/>
  <c r="Y2321" i="1"/>
  <c r="Y2292" i="1"/>
  <c r="Y2268" i="1"/>
  <c r="Y2236" i="1"/>
  <c r="Y2212" i="1"/>
  <c r="Y2188" i="1"/>
  <c r="Y2166" i="1"/>
  <c r="Y2138" i="1"/>
  <c r="Y2114" i="1"/>
  <c r="Y2091" i="1"/>
  <c r="Y2069" i="1"/>
  <c r="Y2043" i="1"/>
  <c r="Y2018" i="1"/>
  <c r="Y1993" i="1"/>
  <c r="Y1972" i="1"/>
  <c r="Y1945" i="1"/>
  <c r="Y1922" i="1"/>
  <c r="Y1901" i="1"/>
  <c r="Y1876" i="1"/>
  <c r="Y1849" i="1"/>
  <c r="Y1824" i="1"/>
  <c r="Y1803" i="1"/>
  <c r="Y1782" i="1"/>
  <c r="Y1756" i="1"/>
  <c r="Y1735" i="1"/>
  <c r="Y1716" i="1"/>
  <c r="Y1694" i="1"/>
  <c r="Y1673" i="1"/>
  <c r="Y1653" i="1"/>
  <c r="Y1636" i="1"/>
  <c r="Y1618" i="1"/>
  <c r="Y1595" i="1"/>
  <c r="Y1576" i="1"/>
  <c r="Y1559" i="1"/>
  <c r="Y1540" i="1"/>
  <c r="Y1519" i="1"/>
  <c r="Y1499" i="1"/>
  <c r="Y1482" i="1"/>
  <c r="Y1463" i="1"/>
  <c r="Y1441" i="1"/>
  <c r="Y1424" i="1"/>
  <c r="Y1404" i="1"/>
  <c r="Y1385" i="1"/>
  <c r="Y1363" i="1"/>
  <c r="Y1348" i="1"/>
  <c r="Y1331" i="1"/>
  <c r="Y1314" i="1"/>
  <c r="Y1295" i="1"/>
  <c r="Y1280" i="1"/>
  <c r="Y1262" i="1"/>
  <c r="Y1246" i="1"/>
  <c r="Y1226" i="1"/>
  <c r="Y1210" i="1"/>
  <c r="Y1194" i="1"/>
  <c r="Y1176" i="1"/>
  <c r="Y1160" i="1"/>
  <c r="Y1144" i="1"/>
  <c r="Y1130" i="1"/>
  <c r="Y1115" i="1"/>
  <c r="Y1097" i="1"/>
  <c r="Y1083" i="1"/>
  <c r="Y1069" i="1"/>
  <c r="Y1053" i="1"/>
  <c r="Y1036" i="1"/>
  <c r="Y1021" i="1"/>
  <c r="Y1006" i="1"/>
  <c r="Y992" i="1"/>
  <c r="Y974" i="1"/>
  <c r="Y960" i="1"/>
  <c r="Y944" i="1"/>
  <c r="Y930" i="1"/>
  <c r="Y913" i="1"/>
  <c r="Y897" i="1"/>
  <c r="Y883" i="1"/>
  <c r="Y869" i="1"/>
  <c r="Y851" i="1"/>
  <c r="Y836" i="1"/>
  <c r="Y821" i="1"/>
  <c r="Y806" i="1"/>
  <c r="Y789" i="1"/>
  <c r="Y774" i="1"/>
  <c r="Y760" i="1"/>
  <c r="Y744" i="1"/>
  <c r="Y727" i="1"/>
  <c r="Y713" i="1"/>
  <c r="Y697" i="1"/>
  <c r="Y683" i="1"/>
  <c r="Y665" i="1"/>
  <c r="Y651" i="1"/>
  <c r="Y636" i="1"/>
  <c r="Y621" i="1"/>
  <c r="Y604" i="1"/>
  <c r="Y589" i="1"/>
  <c r="Y574" i="1"/>
  <c r="Y6286" i="1"/>
  <c r="Y6163" i="1"/>
  <c r="Y6058" i="1"/>
  <c r="Y5920" i="1"/>
  <c r="Y5791" i="1"/>
  <c r="Y5696" i="1"/>
  <c r="Y5578" i="1"/>
  <c r="Y5466" i="1"/>
  <c r="Y5387" i="1"/>
  <c r="Y5292" i="1"/>
  <c r="Y5206" i="1"/>
  <c r="Y5132" i="1"/>
  <c r="Y5061" i="1"/>
  <c r="Y4986" i="1"/>
  <c r="Y4921" i="1"/>
  <c r="Y4843" i="1"/>
  <c r="Y4766" i="1"/>
  <c r="Y4713" i="1"/>
  <c r="Y4643" i="1"/>
  <c r="Y4582" i="1"/>
  <c r="Y4521" i="1"/>
  <c r="Y4458" i="1"/>
  <c r="Y4405" i="1"/>
  <c r="Y4340" i="1"/>
  <c r="Y4290" i="1"/>
  <c r="Y4230" i="1"/>
  <c r="Y4180" i="1"/>
  <c r="Y4116" i="1"/>
  <c r="Y4063" i="1"/>
  <c r="Y4013" i="1"/>
  <c r="Y3951" i="1"/>
  <c r="Y3909" i="1"/>
  <c r="Y3858" i="1"/>
  <c r="Y3817" i="1"/>
  <c r="Y3770" i="1"/>
  <c r="Y3727" i="1"/>
  <c r="Y3686" i="1"/>
  <c r="Y3637" i="1"/>
  <c r="Y3596" i="1"/>
  <c r="Y3551" i="1"/>
  <c r="Y3523" i="1"/>
  <c r="Y3479" i="1"/>
  <c r="Y3440" i="1"/>
  <c r="Y3406" i="1"/>
  <c r="Y3359" i="1"/>
  <c r="Y3327" i="1"/>
  <c r="Y3285" i="1"/>
  <c r="Y3248" i="1"/>
  <c r="Y3203" i="1"/>
  <c r="Y3171" i="1"/>
  <c r="Y3138" i="1"/>
  <c r="Y3100" i="1"/>
  <c r="Y3065" i="1"/>
  <c r="Y3025" i="1"/>
  <c r="Y2998" i="1"/>
  <c r="Y2960" i="1"/>
  <c r="Y2925" i="1"/>
  <c r="Y2899" i="1"/>
  <c r="Y2863" i="1"/>
  <c r="Y2833" i="1"/>
  <c r="Y2803" i="1"/>
  <c r="Y2773" i="1"/>
  <c r="Y2741" i="1"/>
  <c r="Y2711" i="1"/>
  <c r="Y2683" i="1"/>
  <c r="Y2651" i="1"/>
  <c r="Y2615" i="1"/>
  <c r="Y2589" i="1"/>
  <c r="Y2559" i="1"/>
  <c r="Y2529" i="1"/>
  <c r="Y2495" i="1"/>
  <c r="Y2465" i="1"/>
  <c r="Y2435" i="1"/>
  <c r="Y2411" i="1"/>
  <c r="Y2373" i="1"/>
  <c r="Y2341" i="1"/>
  <c r="Y2318" i="1"/>
  <c r="Y2291" i="1"/>
  <c r="Y2262" i="1"/>
  <c r="Y2235" i="1"/>
  <c r="Y2211" i="1"/>
  <c r="Y2184" i="1"/>
  <c r="Y2159" i="1"/>
  <c r="Y2136" i="1"/>
  <c r="Y2113" i="1"/>
  <c r="Y2090" i="1"/>
  <c r="Y2061" i="1"/>
  <c r="Y2040" i="1"/>
  <c r="Y2015" i="1"/>
  <c r="Y1992" i="1"/>
  <c r="Y1966" i="1"/>
  <c r="Y1944" i="1"/>
  <c r="Y1921" i="1"/>
  <c r="Y1895" i="1"/>
  <c r="Y1869" i="1"/>
  <c r="Y1848" i="1"/>
  <c r="Y1823" i="1"/>
  <c r="Y1800" i="1"/>
  <c r="Y1774" i="1"/>
  <c r="Y1755" i="1"/>
  <c r="Y1734" i="1"/>
  <c r="Y1712" i="1"/>
  <c r="Y1691" i="1"/>
  <c r="Y1672" i="1"/>
  <c r="Y1652" i="1"/>
  <c r="Y1635" i="1"/>
  <c r="Y1613" i="1"/>
  <c r="Y1594" i="1"/>
  <c r="Y1575" i="1"/>
  <c r="Y1558" i="1"/>
  <c r="Y1536" i="1"/>
  <c r="Y1516" i="1"/>
  <c r="Y1498" i="1"/>
  <c r="Y1481" i="1"/>
  <c r="Y1459" i="1"/>
  <c r="Y1440" i="1"/>
  <c r="Y1421" i="1"/>
  <c r="Y1403" i="1"/>
  <c r="Y1382" i="1"/>
  <c r="Y1362" i="1"/>
  <c r="Y1346" i="1"/>
  <c r="Y1330" i="1"/>
  <c r="Y1310" i="1"/>
  <c r="Y1294" i="1"/>
  <c r="Y1276" i="1"/>
  <c r="Y1261" i="1"/>
  <c r="Y1242" i="1"/>
  <c r="Y1225" i="1"/>
  <c r="Y1209" i="1"/>
  <c r="Y1193" i="1"/>
  <c r="Y1173" i="1"/>
  <c r="Y1159" i="1"/>
  <c r="Y1143" i="1"/>
  <c r="Y1129" i="1"/>
  <c r="Y1111" i="1"/>
  <c r="Y1096" i="1"/>
  <c r="Y1082" i="1"/>
  <c r="Y1066" i="1"/>
  <c r="Y1050" i="1"/>
  <c r="Y1035" i="1"/>
  <c r="Y1020" i="1"/>
  <c r="Y1005" i="1"/>
  <c r="Y987" i="1"/>
  <c r="Y973" i="1"/>
  <c r="Y959" i="1"/>
  <c r="Y943" i="1"/>
  <c r="Y926" i="1"/>
  <c r="Y911" i="1"/>
  <c r="Y896" i="1"/>
  <c r="Y882" i="1"/>
  <c r="Y864" i="1"/>
  <c r="Y850" i="1"/>
  <c r="Y835" i="1"/>
  <c r="Y820" i="1"/>
  <c r="Y803" i="1"/>
  <c r="Y787" i="1"/>
  <c r="Y773" i="1"/>
  <c r="Y759" i="1"/>
  <c r="Y741" i="1"/>
  <c r="Y726" i="1"/>
  <c r="Y711" i="1"/>
  <c r="Y696" i="1"/>
  <c r="Y680" i="1"/>
  <c r="Y664" i="1"/>
  <c r="Y650" i="1"/>
  <c r="Y635" i="1"/>
  <c r="Y617" i="1"/>
  <c r="Y603" i="1"/>
  <c r="Y587" i="1"/>
  <c r="Y573" i="1"/>
  <c r="Y6386" i="1"/>
  <c r="Y6276" i="1"/>
  <c r="Y6142" i="1"/>
  <c r="Y6008" i="1"/>
  <c r="Y5894" i="1"/>
  <c r="Y5770" i="1"/>
  <c r="Y5656" i="1"/>
  <c r="Y5564" i="1"/>
  <c r="Y5450" i="1"/>
  <c r="Y5352" i="1"/>
  <c r="Y5283" i="1"/>
  <c r="Y5191" i="1"/>
  <c r="Y5109" i="1"/>
  <c r="Y5049" i="1"/>
  <c r="Y4971" i="1"/>
  <c r="Y4892" i="1"/>
  <c r="Y4836" i="1"/>
  <c r="Y4760" i="1"/>
  <c r="Y4689" i="1"/>
  <c r="Y4631" i="1"/>
  <c r="Y4580" i="1"/>
  <c r="Y4506" i="1"/>
  <c r="Y4453" i="1"/>
  <c r="Y4381" i="1"/>
  <c r="Y4333" i="1"/>
  <c r="Y4271" i="1"/>
  <c r="Y4217" i="1"/>
  <c r="Y4167" i="1"/>
  <c r="Y4107" i="1"/>
  <c r="Y4057" i="1"/>
  <c r="Y3993" i="1"/>
  <c r="Y3945" i="1"/>
  <c r="Y3893" i="1"/>
  <c r="Y3852" i="1"/>
  <c r="Y3812" i="1"/>
  <c r="Y3760" i="1"/>
  <c r="Y3719" i="1"/>
  <c r="Y3672" i="1"/>
  <c r="Y3631" i="1"/>
  <c r="Y3586" i="1"/>
  <c r="Y3549" i="1"/>
  <c r="Y3512" i="1"/>
  <c r="Y3470" i="1"/>
  <c r="Y3438" i="1"/>
  <c r="Y3393" i="1"/>
  <c r="Y3357" i="1"/>
  <c r="Y3315" i="1"/>
  <c r="Y3282" i="1"/>
  <c r="Y3246" i="1"/>
  <c r="Y3201" i="1"/>
  <c r="Y3163" i="1"/>
  <c r="Y3123" i="1"/>
  <c r="Y3098" i="1"/>
  <c r="Y3058" i="1"/>
  <c r="Y3023" i="1"/>
  <c r="Y2990" i="1"/>
  <c r="Y2950" i="1"/>
  <c r="Y2921" i="1"/>
  <c r="Y2885" i="1"/>
  <c r="Y2859" i="1"/>
  <c r="Y2825" i="1"/>
  <c r="Y2801" i="1"/>
  <c r="Y2763" i="1"/>
  <c r="Y2733" i="1"/>
  <c r="Y2709" i="1"/>
  <c r="Y2675" i="1"/>
  <c r="Y2645" i="1"/>
  <c r="Y2613" i="1"/>
  <c r="Y2585" i="1"/>
  <c r="Y2553" i="1"/>
  <c r="Y2521" i="1"/>
  <c r="Y2491" i="1"/>
  <c r="Y2461" i="1"/>
  <c r="Y2433" i="1"/>
  <c r="Y2399" i="1"/>
  <c r="Y2371" i="1"/>
  <c r="Y2339" i="1"/>
  <c r="Y2313" i="1"/>
  <c r="Y2282" i="1"/>
  <c r="Y2255" i="1"/>
  <c r="Y2229" i="1"/>
  <c r="Y2205" i="1"/>
  <c r="Y2180" i="1"/>
  <c r="Y2155" i="1"/>
  <c r="Y2132" i="1"/>
  <c r="Y2111" i="1"/>
  <c r="Y2082" i="1"/>
  <c r="Y2059" i="1"/>
  <c r="Y2035" i="1"/>
  <c r="Y2013" i="1"/>
  <c r="Y1988" i="1"/>
  <c r="Y1961" i="1"/>
  <c r="Y1938" i="1"/>
  <c r="Y1916" i="1"/>
  <c r="Y1890" i="1"/>
  <c r="Y1866" i="1"/>
  <c r="Y1840" i="1"/>
  <c r="Y1821" i="1"/>
  <c r="Y1794" i="1"/>
  <c r="Y1772" i="1"/>
  <c r="Y1753" i="1"/>
  <c r="Y1732" i="1"/>
  <c r="Y1706" i="1"/>
  <c r="Y1686" i="1"/>
  <c r="Y1669" i="1"/>
  <c r="Y1650" i="1"/>
  <c r="Y1628" i="1"/>
  <c r="Y1609" i="1"/>
  <c r="Y1592" i="1"/>
  <c r="Y1572" i="1"/>
  <c r="Y1551" i="1"/>
  <c r="Y1532" i="1"/>
  <c r="Y1514" i="1"/>
  <c r="Y1495" i="1"/>
  <c r="Y1473" i="1"/>
  <c r="Y1454" i="1"/>
  <c r="Y1438" i="1"/>
  <c r="Y1418" i="1"/>
  <c r="Y1396" i="1"/>
  <c r="Y1376" i="1"/>
  <c r="Y1360" i="1"/>
  <c r="Y1343" i="1"/>
  <c r="Y1324" i="1"/>
  <c r="Y1308" i="1"/>
  <c r="Y1292" i="1"/>
  <c r="Y1274" i="1"/>
  <c r="Y1255" i="1"/>
  <c r="Y1239" i="1"/>
  <c r="Y1222" i="1"/>
  <c r="Y1206" i="1"/>
  <c r="Y1186" i="1"/>
  <c r="Y1171" i="1"/>
  <c r="Y1155" i="1"/>
  <c r="Y1141" i="1"/>
  <c r="Y1124" i="1"/>
  <c r="Y1109" i="1"/>
  <c r="Y1094" i="1"/>
  <c r="Y1080" i="1"/>
  <c r="Y1062" i="1"/>
  <c r="Y1047" i="1"/>
  <c r="Y1032" i="1"/>
  <c r="Y1017" i="1"/>
  <c r="Y1000" i="1"/>
  <c r="Y985" i="1"/>
  <c r="Y971" i="1"/>
  <c r="Y955" i="1"/>
  <c r="Y939" i="1"/>
  <c r="Y924" i="1"/>
  <c r="Y909" i="1"/>
  <c r="Y894" i="1"/>
  <c r="Y876" i="1"/>
  <c r="Y862" i="1"/>
  <c r="Y847" i="1"/>
  <c r="Y832" i="1"/>
  <c r="Y815" i="1"/>
  <c r="Y800" i="1"/>
  <c r="Y785" i="1"/>
  <c r="Y771" i="1"/>
  <c r="Y753" i="1"/>
  <c r="Y739" i="1"/>
  <c r="Y724" i="1"/>
  <c r="Y709" i="1"/>
  <c r="Y692" i="1"/>
  <c r="Y6230" i="1"/>
  <c r="Y6006" i="1"/>
  <c r="Y5769" i="1"/>
  <c r="Y5529" i="1"/>
  <c r="Y5348" i="1"/>
  <c r="Y5190" i="1"/>
  <c r="Y5032" i="1"/>
  <c r="Y4891" i="1"/>
  <c r="Y4755" i="1"/>
  <c r="Y4627" i="1"/>
  <c r="Y4505" i="1"/>
  <c r="Y4380" i="1"/>
  <c r="Y4269" i="1"/>
  <c r="Y4150" i="1"/>
  <c r="Y4056" i="1"/>
  <c r="Y3940" i="1"/>
  <c r="Y3847" i="1"/>
  <c r="Y3759" i="1"/>
  <c r="Y3671" i="1"/>
  <c r="Y3582" i="1"/>
  <c r="Y3506" i="1"/>
  <c r="Y3437" i="1"/>
  <c r="Y3353" i="1"/>
  <c r="Y3272" i="1"/>
  <c r="Y3198" i="1"/>
  <c r="Y3122" i="1"/>
  <c r="Y3053" i="1"/>
  <c r="Y2982" i="1"/>
  <c r="Y2920" i="1"/>
  <c r="Y2852" i="1"/>
  <c r="Y2794" i="1"/>
  <c r="Y2732" i="1"/>
  <c r="Y2674" i="1"/>
  <c r="Y2612" i="1"/>
  <c r="Y2552" i="1"/>
  <c r="Y2490" i="1"/>
  <c r="Y2432" i="1"/>
  <c r="Y2364" i="1"/>
  <c r="Y2310" i="1"/>
  <c r="Y2254" i="1"/>
  <c r="Y2202" i="1"/>
  <c r="Y2154" i="1"/>
  <c r="Y2110" i="1"/>
  <c r="Y2058" i="1"/>
  <c r="Y2012" i="1"/>
  <c r="Y1960" i="1"/>
  <c r="Y1915" i="1"/>
  <c r="Y1865" i="1"/>
  <c r="Y1818" i="1"/>
  <c r="Y1771" i="1"/>
  <c r="Y1730" i="1"/>
  <c r="Y1685" i="1"/>
  <c r="Y1649" i="1"/>
  <c r="Y1608" i="1"/>
  <c r="Y1571" i="1"/>
  <c r="Y1530" i="1"/>
  <c r="Y1494" i="1"/>
  <c r="Y1453" i="1"/>
  <c r="Y1416" i="1"/>
  <c r="Y1375" i="1"/>
  <c r="Y1342" i="1"/>
  <c r="Y1306" i="1"/>
  <c r="Y1273" i="1"/>
  <c r="Y1238" i="1"/>
  <c r="Y1205" i="1"/>
  <c r="Y1170" i="1"/>
  <c r="Y1140" i="1"/>
  <c r="Y1107" i="1"/>
  <c r="Y1077" i="1"/>
  <c r="Y1046" i="1"/>
  <c r="Y1016" i="1"/>
  <c r="Y984" i="1"/>
  <c r="Y954" i="1"/>
  <c r="Y922" i="1"/>
  <c r="Y893" i="1"/>
  <c r="Y861" i="1"/>
  <c r="Y831" i="1"/>
  <c r="Y799" i="1"/>
  <c r="Y770" i="1"/>
  <c r="Y737" i="1"/>
  <c r="Y707" i="1"/>
  <c r="Y676" i="1"/>
  <c r="Y654" i="1"/>
  <c r="Y627" i="1"/>
  <c r="Y600" i="1"/>
  <c r="Y577" i="1"/>
  <c r="Y553" i="1"/>
  <c r="Y536" i="1"/>
  <c r="Y516" i="1"/>
  <c r="Y494" i="1"/>
  <c r="Y476" i="1"/>
  <c r="Y457" i="1"/>
  <c r="Y440" i="1"/>
  <c r="Y417" i="1"/>
  <c r="Y400" i="1"/>
  <c r="Y381" i="1"/>
  <c r="Y363" i="1"/>
  <c r="Y341" i="1"/>
  <c r="Y321" i="1"/>
  <c r="Y304" i="1"/>
  <c r="Y284" i="1"/>
  <c r="Y264" i="1"/>
  <c r="Y244" i="1"/>
  <c r="Y227" i="1"/>
  <c r="Y207" i="1"/>
  <c r="Y185" i="1"/>
  <c r="Y169" i="1"/>
  <c r="Y149" i="1"/>
  <c r="Y131" i="1"/>
  <c r="Y109" i="1"/>
  <c r="Y92" i="1"/>
  <c r="Y72" i="1"/>
  <c r="Y54" i="1"/>
  <c r="Y32" i="1"/>
  <c r="Y13" i="1"/>
  <c r="Y6229" i="1"/>
  <c r="Y5994" i="1"/>
  <c r="Y5757" i="1"/>
  <c r="Y5519" i="1"/>
  <c r="Y5342" i="1"/>
  <c r="Y5189" i="1"/>
  <c r="Y5028" i="1"/>
  <c r="Y4889" i="1"/>
  <c r="Y4743" i="1"/>
  <c r="Y4621" i="1"/>
  <c r="Y4503" i="1"/>
  <c r="Y4373" i="1"/>
  <c r="Y4259" i="1"/>
  <c r="Y4149" i="1"/>
  <c r="Y4039" i="1"/>
  <c r="Y3937" i="1"/>
  <c r="Y3846" i="1"/>
  <c r="Y3758" i="1"/>
  <c r="Y3663" i="1"/>
  <c r="Y3579" i="1"/>
  <c r="Y3498" i="1"/>
  <c r="Y3423" i="1"/>
  <c r="Y3352" i="1"/>
  <c r="Y3271" i="1"/>
  <c r="Y3197" i="1"/>
  <c r="Y3121" i="1"/>
  <c r="Y3050" i="1"/>
  <c r="Y2979" i="1"/>
  <c r="Y2911" i="1"/>
  <c r="Y2851" i="1"/>
  <c r="Y2789" i="1"/>
  <c r="Y2729" i="1"/>
  <c r="Y2665" i="1"/>
  <c r="Y2609" i="1"/>
  <c r="Y2545" i="1"/>
  <c r="Y2489" i="1"/>
  <c r="Y2421" i="1"/>
  <c r="Y2363" i="1"/>
  <c r="Y2304" i="1"/>
  <c r="Y2251" i="1"/>
  <c r="Y2199" i="1"/>
  <c r="Y2151" i="1"/>
  <c r="Y2101" i="1"/>
  <c r="Y2056" i="1"/>
  <c r="Y2004" i="1"/>
  <c r="Y1959" i="1"/>
  <c r="Y1906" i="1"/>
  <c r="Y1862" i="1"/>
  <c r="Y1812" i="1"/>
  <c r="Y1770" i="1"/>
  <c r="Y1723" i="1"/>
  <c r="Y1683" i="1"/>
  <c r="Y1643" i="1"/>
  <c r="Y1606" i="1"/>
  <c r="Y1565" i="1"/>
  <c r="Y1529" i="1"/>
  <c r="Y1488" i="1"/>
  <c r="Y1452" i="1"/>
  <c r="Y1413" i="1"/>
  <c r="Y1374" i="1"/>
  <c r="Y1338" i="1"/>
  <c r="Y1305" i="1"/>
  <c r="Y1270" i="1"/>
  <c r="Y1236" i="1"/>
  <c r="Y1200" i="1"/>
  <c r="Y1169" i="1"/>
  <c r="Y1136" i="1"/>
  <c r="Y1106" i="1"/>
  <c r="Y1074" i="1"/>
  <c r="Y1044" i="1"/>
  <c r="Y1013" i="1"/>
  <c r="Y983" i="1"/>
  <c r="Y951" i="1"/>
  <c r="Y921" i="1"/>
  <c r="Y889" i="1"/>
  <c r="Y860" i="1"/>
  <c r="Y827" i="1"/>
  <c r="Y797" i="1"/>
  <c r="Y765" i="1"/>
  <c r="Y736" i="1"/>
  <c r="Y704" i="1"/>
  <c r="Y675" i="1"/>
  <c r="Y649" i="1"/>
  <c r="Y626" i="1"/>
  <c r="Y599" i="1"/>
  <c r="Y572" i="1"/>
  <c r="Y552" i="1"/>
  <c r="Y535" i="1"/>
  <c r="Y513" i="1"/>
  <c r="Y493" i="1"/>
  <c r="Y475" i="1"/>
  <c r="Y455" i="1"/>
  <c r="Y436" i="1"/>
  <c r="Y416" i="1"/>
  <c r="Y399" i="1"/>
  <c r="Y380" i="1"/>
  <c r="Y357" i="1"/>
  <c r="Y340" i="1"/>
  <c r="Y320" i="1"/>
  <c r="Y303" i="1"/>
  <c r="Y281" i="1"/>
  <c r="Y263" i="1"/>
  <c r="Y243" i="1"/>
  <c r="Y226" i="1"/>
  <c r="Y204" i="1"/>
  <c r="Y184" i="1"/>
  <c r="Y166" i="1"/>
  <c r="Y147" i="1"/>
  <c r="Y127" i="1"/>
  <c r="Y107" i="1"/>
  <c r="Y91" i="1"/>
  <c r="Y71" i="1"/>
  <c r="Y49" i="1"/>
  <c r="Y31" i="1"/>
  <c r="Y11" i="1"/>
  <c r="Y6218" i="1"/>
  <c r="Y5980" i="1"/>
  <c r="Y5728" i="1"/>
  <c r="Y5518" i="1"/>
  <c r="Y5341" i="1"/>
  <c r="Y5160" i="1"/>
  <c r="Y5015" i="1"/>
  <c r="Y4880" i="1"/>
  <c r="Y4727" i="1"/>
  <c r="Y4620" i="1"/>
  <c r="Y4493" i="1"/>
  <c r="Y4370" i="1"/>
  <c r="Y4258" i="1"/>
  <c r="Y4148" i="1"/>
  <c r="Y4033" i="1"/>
  <c r="Y3925" i="1"/>
  <c r="Y3842" i="1"/>
  <c r="Y3752" i="1"/>
  <c r="Y3662" i="1"/>
  <c r="Y3576" i="1"/>
  <c r="Y3497" i="1"/>
  <c r="Y3420" i="1"/>
  <c r="Y3339" i="1"/>
  <c r="Y3270" i="1"/>
  <c r="Y3193" i="1"/>
  <c r="Y3120" i="1"/>
  <c r="Y3045" i="1"/>
  <c r="Y2978" i="1"/>
  <c r="Y2910" i="1"/>
  <c r="Y2850" i="1"/>
  <c r="Y2788" i="1"/>
  <c r="Y2728" i="1"/>
  <c r="Y2664" i="1"/>
  <c r="Y2608" i="1"/>
  <c r="Y2540" i="1"/>
  <c r="Y2482" i="1"/>
  <c r="Y2420" i="1"/>
  <c r="Y2362" i="1"/>
  <c r="Y2303" i="1"/>
  <c r="Y2250" i="1"/>
  <c r="Y2195" i="1"/>
  <c r="Y2150" i="1"/>
  <c r="Y2100" i="1"/>
  <c r="Y2055" i="1"/>
  <c r="Y2003" i="1"/>
  <c r="Y1958" i="1"/>
  <c r="Y1905" i="1"/>
  <c r="Y1860" i="1"/>
  <c r="Y1811" i="1"/>
  <c r="Y1769" i="1"/>
  <c r="Y1722" i="1"/>
  <c r="Y1682" i="1"/>
  <c r="Y1641" i="1"/>
  <c r="Y1605" i="1"/>
  <c r="Y1564" i="1"/>
  <c r="Y1528" i="1"/>
  <c r="Y1486" i="1"/>
  <c r="Y1451" i="1"/>
  <c r="Y1410" i="1"/>
  <c r="Y1373" i="1"/>
  <c r="Y1336" i="1"/>
  <c r="Y1304" i="1"/>
  <c r="Y1269" i="1"/>
  <c r="Y1235" i="1"/>
  <c r="Y1199" i="1"/>
  <c r="Y1166" i="1"/>
  <c r="Y1135" i="1"/>
  <c r="Y1105" i="1"/>
  <c r="Y1073" i="1"/>
  <c r="Y1043" i="1"/>
  <c r="Y1011" i="1"/>
  <c r="Y982" i="1"/>
  <c r="Y950" i="1"/>
  <c r="Y920" i="1"/>
  <c r="Y887" i="1"/>
  <c r="Y859" i="1"/>
  <c r="Y826" i="1"/>
  <c r="Y796" i="1"/>
  <c r="Y764" i="1"/>
  <c r="Y735" i="1"/>
  <c r="Y703" i="1"/>
  <c r="Y674" i="1"/>
  <c r="Y647" i="1"/>
  <c r="Y625" i="1"/>
  <c r="Y597" i="1"/>
  <c r="Y569" i="1"/>
  <c r="Y551" i="1"/>
  <c r="Y531" i="1"/>
  <c r="Y511" i="1"/>
  <c r="Y492" i="1"/>
  <c r="Y474" i="1"/>
  <c r="Y454" i="1"/>
  <c r="Y432" i="1"/>
  <c r="Y415" i="1"/>
  <c r="Y395" i="1"/>
  <c r="Y377" i="1"/>
  <c r="Y355" i="1"/>
  <c r="Y339" i="1"/>
  <c r="Y319" i="1"/>
  <c r="Y302" i="1"/>
  <c r="Y280" i="1"/>
  <c r="Y260" i="1"/>
  <c r="Y242" i="1"/>
  <c r="Y222" i="1"/>
  <c r="Y203" i="1"/>
  <c r="Y183" i="1"/>
  <c r="Y165" i="1"/>
  <c r="Y146" i="1"/>
  <c r="Y124" i="1"/>
  <c r="Y106" i="1"/>
  <c r="Y86" i="1"/>
  <c r="Y70" i="1"/>
  <c r="Y47" i="1"/>
  <c r="Y30" i="1"/>
  <c r="Y10" i="1"/>
  <c r="Y6217" i="1"/>
  <c r="Y5978" i="1"/>
  <c r="Y5727" i="1"/>
  <c r="Y5514" i="1"/>
  <c r="Y5328" i="1"/>
  <c r="Y5155" i="1"/>
  <c r="Y5013" i="1"/>
  <c r="Y4879" i="1"/>
  <c r="Y4726" i="1"/>
  <c r="Y4603" i="1"/>
  <c r="Y4490" i="1"/>
  <c r="Y4369" i="1"/>
  <c r="Y4257" i="1"/>
  <c r="Y4145" i="1"/>
  <c r="Y4028" i="1"/>
  <c r="Y3923" i="1"/>
  <c r="Y3828" i="1"/>
  <c r="Y3749" i="1"/>
  <c r="Y3661" i="1"/>
  <c r="Y3575" i="1"/>
  <c r="Y3496" i="1"/>
  <c r="Y3419" i="1"/>
  <c r="Y3338" i="1"/>
  <c r="Y3261" i="1"/>
  <c r="Y3186" i="1"/>
  <c r="Y3115" i="1"/>
  <c r="Y3044" i="1"/>
  <c r="Y2975" i="1"/>
  <c r="Y2903" i="1"/>
  <c r="Y2849" i="1"/>
  <c r="Y2785" i="1"/>
  <c r="Y2725" i="1"/>
  <c r="Y2663" i="1"/>
  <c r="Y2603" i="1"/>
  <c r="Y2539" i="1"/>
  <c r="Y2479" i="1"/>
  <c r="Y2415" i="1"/>
  <c r="Y2359" i="1"/>
  <c r="Y2300" i="1"/>
  <c r="Y2249" i="1"/>
  <c r="Y2194" i="1"/>
  <c r="Y2146" i="1"/>
  <c r="Y2099" i="1"/>
  <c r="Y2049" i="1"/>
  <c r="Y2002" i="1"/>
  <c r="Y1956" i="1"/>
  <c r="Y1904" i="1"/>
  <c r="Y1859" i="1"/>
  <c r="Y1806" i="1"/>
  <c r="Y1766" i="1"/>
  <c r="Y1721" i="1"/>
  <c r="Y1681" i="1"/>
  <c r="Y1640" i="1"/>
  <c r="Y1604" i="1"/>
  <c r="Y1563" i="1"/>
  <c r="Y1526" i="1"/>
  <c r="Y1485" i="1"/>
  <c r="Y1450" i="1"/>
  <c r="Y1409" i="1"/>
  <c r="Y1372" i="1"/>
  <c r="Y1335" i="1"/>
  <c r="Y1302" i="1"/>
  <c r="Y1266" i="1"/>
  <c r="Y1233" i="1"/>
  <c r="Y1198" i="1"/>
  <c r="Y1165" i="1"/>
  <c r="Y1133" i="1"/>
  <c r="Y1104" i="1"/>
  <c r="Y1072" i="1"/>
  <c r="Y1042" i="1"/>
  <c r="Y1010" i="1"/>
  <c r="Y981" i="1"/>
  <c r="Y949" i="1"/>
  <c r="Y919" i="1"/>
  <c r="Y886" i="1"/>
  <c r="Y857" i="1"/>
  <c r="Y825" i="1"/>
  <c r="Y795" i="1"/>
  <c r="Y763" i="1"/>
  <c r="Y733" i="1"/>
  <c r="Y702" i="1"/>
  <c r="Y673" i="1"/>
  <c r="Y646" i="1"/>
  <c r="Y616" i="1"/>
  <c r="Y596" i="1"/>
  <c r="Y566" i="1"/>
  <c r="Y550" i="1"/>
  <c r="Y527" i="1"/>
  <c r="Y510" i="1"/>
  <c r="Y491" i="1"/>
  <c r="Y473" i="1"/>
  <c r="Y451" i="1"/>
  <c r="Y431" i="1"/>
  <c r="Y414" i="1"/>
  <c r="Y394" i="1"/>
  <c r="Y374" i="1"/>
  <c r="Y354" i="1"/>
  <c r="Y337" i="1"/>
  <c r="Y317" i="1"/>
  <c r="Y295" i="1"/>
  <c r="Y277" i="1"/>
  <c r="Y259" i="1"/>
  <c r="Y241" i="1"/>
  <c r="Y219" i="1"/>
  <c r="Y202" i="1"/>
  <c r="Y182" i="1"/>
  <c r="Y164" i="1"/>
  <c r="Y142" i="1"/>
  <c r="Y122" i="1"/>
  <c r="Y105" i="1"/>
  <c r="Y85" i="1"/>
  <c r="Y65" i="1"/>
  <c r="Y46" i="1"/>
  <c r="Y29" i="1"/>
  <c r="Y9" i="1"/>
  <c r="Y6384" i="1"/>
  <c r="Y6127" i="1"/>
  <c r="Y5872" i="1"/>
  <c r="Y5651" i="1"/>
  <c r="Y5444" i="1"/>
  <c r="Y5259" i="1"/>
  <c r="Y5108" i="1"/>
  <c r="Y4970" i="1"/>
  <c r="Y4816" i="1"/>
  <c r="Y4680" i="1"/>
  <c r="Y4558" i="1"/>
  <c r="Y4447" i="1"/>
  <c r="Y4326" i="1"/>
  <c r="Y4216" i="1"/>
  <c r="Y4102" i="1"/>
  <c r="Y3992" i="1"/>
  <c r="Y3892" i="1"/>
  <c r="Y3802" i="1"/>
  <c r="Y3718" i="1"/>
  <c r="Y3630" i="1"/>
  <c r="Y3548" i="1"/>
  <c r="Y3465" i="1"/>
  <c r="Y3392" i="1"/>
  <c r="Y3309" i="1"/>
  <c r="Y3230" i="1"/>
  <c r="Y3162" i="1"/>
  <c r="Y3091" i="1"/>
  <c r="Y3022" i="1"/>
  <c r="Y2949" i="1"/>
  <c r="Y2884" i="1"/>
  <c r="Y2824" i="1"/>
  <c r="Y2762" i="1"/>
  <c r="Y2708" i="1"/>
  <c r="Y2638" i="1"/>
  <c r="Y2582" i="1"/>
  <c r="Y2520" i="1"/>
  <c r="Y2460" i="1"/>
  <c r="Y2398" i="1"/>
  <c r="Y2338" i="1"/>
  <c r="Y2281" i="1"/>
  <c r="Y2228" i="1"/>
  <c r="Y2179" i="1"/>
  <c r="Y2129" i="1"/>
  <c r="Y2081" i="1"/>
  <c r="Y2033" i="1"/>
  <c r="Y1984" i="1"/>
  <c r="Y1936" i="1"/>
  <c r="Y1889" i="1"/>
  <c r="Y1839" i="1"/>
  <c r="Y1792" i="1"/>
  <c r="Y1750" i="1"/>
  <c r="Y1705" i="1"/>
  <c r="Y1665" i="1"/>
  <c r="Y1626" i="1"/>
  <c r="Y1591" i="1"/>
  <c r="Y1550" i="1"/>
  <c r="Y1513" i="1"/>
  <c r="Y1472" i="1"/>
  <c r="Y1436" i="1"/>
  <c r="Y1395" i="1"/>
  <c r="Y1359" i="1"/>
  <c r="Y1322" i="1"/>
  <c r="Y1289" i="1"/>
  <c r="Y1254" i="1"/>
  <c r="Y1221" i="1"/>
  <c r="Y1185" i="1"/>
  <c r="Y1154" i="1"/>
  <c r="Y1122" i="1"/>
  <c r="Y1093" i="1"/>
  <c r="Y1061" i="1"/>
  <c r="Y1031" i="1"/>
  <c r="Y999" i="1"/>
  <c r="Y970" i="1"/>
  <c r="Y937" i="1"/>
  <c r="Y907" i="1"/>
  <c r="Y875" i="1"/>
  <c r="Y846" i="1"/>
  <c r="Y814" i="1"/>
  <c r="Y784" i="1"/>
  <c r="Y752" i="1"/>
  <c r="Y722" i="1"/>
  <c r="Y691" i="1"/>
  <c r="Y663" i="1"/>
  <c r="Y641" i="1"/>
  <c r="Y614" i="1"/>
  <c r="Y586" i="1"/>
  <c r="Y564" i="1"/>
  <c r="Y542" i="1"/>
  <c r="Y525" i="1"/>
  <c r="Y505" i="1"/>
  <c r="Y487" i="1"/>
  <c r="Y465" i="1"/>
  <c r="Y449" i="1"/>
  <c r="Y429" i="1"/>
  <c r="Y411" i="1"/>
  <c r="Y389" i="1"/>
  <c r="Y370" i="1"/>
  <c r="Y352" i="1"/>
  <c r="Y332" i="1"/>
  <c r="Y313" i="1"/>
  <c r="Y293" i="1"/>
  <c r="Y275" i="1"/>
  <c r="Y255" i="1"/>
  <c r="Y233" i="1"/>
  <c r="Y216" i="1"/>
  <c r="Y196" i="1"/>
  <c r="Y180" i="1"/>
  <c r="Y157" i="1"/>
  <c r="Y140" i="1"/>
  <c r="Y120" i="1"/>
  <c r="Y103" i="1"/>
  <c r="Y81" i="1"/>
  <c r="Y61" i="1"/>
  <c r="Y43" i="1"/>
  <c r="Y24" i="1"/>
  <c r="Y4" i="1"/>
  <c r="Y6126" i="1"/>
  <c r="Y5638" i="1"/>
  <c r="Y5258" i="1"/>
  <c r="Y4967" i="1"/>
  <c r="Y4679" i="1"/>
  <c r="Y4431" i="1"/>
  <c r="Y4213" i="1"/>
  <c r="Y3991" i="1"/>
  <c r="Y3795" i="1"/>
  <c r="Y3629" i="1"/>
  <c r="Y3463" i="1"/>
  <c r="Y3308" i="1"/>
  <c r="Y3152" i="1"/>
  <c r="Y3021" i="1"/>
  <c r="Y2883" i="1"/>
  <c r="Y2761" i="1"/>
  <c r="Y2635" i="1"/>
  <c r="Y2513" i="1"/>
  <c r="Y2395" i="1"/>
  <c r="Y2280" i="1"/>
  <c r="Y2173" i="1"/>
  <c r="Y2078" i="1"/>
  <c r="Y1980" i="1"/>
  <c r="Y1888" i="1"/>
  <c r="Y1791" i="1"/>
  <c r="Y1704" i="1"/>
  <c r="Y1625" i="1"/>
  <c r="Y1549" i="1"/>
  <c r="Y1471" i="1"/>
  <c r="Y1394" i="1"/>
  <c r="Y1321" i="1"/>
  <c r="Y1252" i="1"/>
  <c r="Y1184" i="1"/>
  <c r="Y1121" i="1"/>
  <c r="Y1060" i="1"/>
  <c r="Y997" i="1"/>
  <c r="Y936" i="1"/>
  <c r="Y874" i="1"/>
  <c r="Y813" i="1"/>
  <c r="Y751" i="1"/>
  <c r="Y689" i="1"/>
  <c r="Y640" i="1"/>
  <c r="Y585" i="1"/>
  <c r="Y541" i="1"/>
  <c r="Y504" i="1"/>
  <c r="Y464" i="1"/>
  <c r="Y427" i="1"/>
  <c r="Y387" i="1"/>
  <c r="Y351" i="1"/>
  <c r="Y309" i="1"/>
  <c r="Y272" i="1"/>
  <c r="Y232" i="1"/>
  <c r="Y195" i="1"/>
  <c r="Y155" i="1"/>
  <c r="Y119" i="1"/>
  <c r="Y80" i="1"/>
  <c r="Y42" i="1"/>
  <c r="Y6089" i="1"/>
  <c r="Y5633" i="1"/>
  <c r="Y5248" i="1"/>
  <c r="Y4939" i="1"/>
  <c r="Y4677" i="1"/>
  <c r="Y4430" i="1"/>
  <c r="Y4206" i="1"/>
  <c r="Y3986" i="1"/>
  <c r="Y3791" i="1"/>
  <c r="Y3615" i="1"/>
  <c r="Y3462" i="1"/>
  <c r="Y3305" i="1"/>
  <c r="Y3151" i="1"/>
  <c r="Y3020" i="1"/>
  <c r="Y2882" i="1"/>
  <c r="Y2758" i="1"/>
  <c r="Y2634" i="1"/>
  <c r="Y2512" i="1"/>
  <c r="Y2394" i="1"/>
  <c r="Y2276" i="1"/>
  <c r="Y2171" i="1"/>
  <c r="Y2076" i="1"/>
  <c r="Y1979" i="1"/>
  <c r="Y1882" i="1"/>
  <c r="Y1786" i="1"/>
  <c r="Y1703" i="1"/>
  <c r="Y1624" i="1"/>
  <c r="Y1548" i="1"/>
  <c r="Y1470" i="1"/>
  <c r="Y1392" i="1"/>
  <c r="Y1320" i="1"/>
  <c r="Y1251" i="1"/>
  <c r="Y1183" i="1"/>
  <c r="Y1120" i="1"/>
  <c r="Y1059" i="1"/>
  <c r="Y996" i="1"/>
  <c r="Y935" i="1"/>
  <c r="Y873" i="1"/>
  <c r="Y811" i="1"/>
  <c r="Y750" i="1"/>
  <c r="Y687" i="1"/>
  <c r="Y633" i="1"/>
  <c r="Y584" i="1"/>
  <c r="Y540" i="1"/>
  <c r="Y503" i="1"/>
  <c r="Y463" i="1"/>
  <c r="Y426" i="1"/>
  <c r="Y386" i="1"/>
  <c r="Y350" i="1"/>
  <c r="Y307" i="1"/>
  <c r="Y271" i="1"/>
  <c r="Y231" i="1"/>
  <c r="Y194" i="1"/>
  <c r="Y154" i="1"/>
  <c r="Y117" i="1"/>
  <c r="Y77" i="1"/>
  <c r="Y41" i="1"/>
  <c r="Y6082" i="1"/>
  <c r="Y5631" i="1"/>
  <c r="Y5242" i="1"/>
  <c r="Y4938" i="1"/>
  <c r="Y4668" i="1"/>
  <c r="Y4428" i="1"/>
  <c r="Y4190" i="1"/>
  <c r="Y3978" i="1"/>
  <c r="Y3790" i="1"/>
  <c r="Y3609" i="1"/>
  <c r="Y3461" i="1"/>
  <c r="Y3303" i="1"/>
  <c r="Y3148" i="1"/>
  <c r="Y3008" i="1"/>
  <c r="Y2879" i="1"/>
  <c r="Y2753" i="1"/>
  <c r="Y2633" i="1"/>
  <c r="Y2511" i="1"/>
  <c r="Y2389" i="1"/>
  <c r="Y2271" i="1"/>
  <c r="Y2170" i="1"/>
  <c r="Y2073" i="1"/>
  <c r="Y1978" i="1"/>
  <c r="Y1881" i="1"/>
  <c r="Y1785" i="1"/>
  <c r="Y1700" i="1"/>
  <c r="Y1621" i="1"/>
  <c r="Y1543" i="1"/>
  <c r="Y1469" i="1"/>
  <c r="Y1391" i="1"/>
  <c r="Y1319" i="1"/>
  <c r="Y1250" i="1"/>
  <c r="Y1182" i="1"/>
  <c r="Y1119" i="1"/>
  <c r="Y1057" i="1"/>
  <c r="Y995" i="1"/>
  <c r="Y933" i="1"/>
  <c r="Y872" i="1"/>
  <c r="Y810" i="1"/>
  <c r="Y749" i="1"/>
  <c r="Y686" i="1"/>
  <c r="Y630" i="1"/>
  <c r="Y581" i="1"/>
  <c r="Y539" i="1"/>
  <c r="Y502" i="1"/>
  <c r="Y462" i="1"/>
  <c r="Y425" i="1"/>
  <c r="Y383" i="1"/>
  <c r="Y346" i="1"/>
  <c r="Y306" i="1"/>
  <c r="Y270" i="1"/>
  <c r="Y230" i="1"/>
  <c r="Y193" i="1"/>
  <c r="Y153" i="1"/>
  <c r="Y116" i="1"/>
  <c r="Y74" i="1"/>
  <c r="Y37" i="1"/>
  <c r="Y6013" i="1"/>
  <c r="Y5567" i="1"/>
  <c r="Y5205" i="1"/>
  <c r="Y4897" i="1"/>
  <c r="Y4642" i="1"/>
  <c r="Y4386" i="1"/>
  <c r="Y4172" i="1"/>
  <c r="Y3946" i="1"/>
  <c r="Y3768" i="1"/>
  <c r="Y3595" i="1"/>
  <c r="Y3439" i="1"/>
  <c r="Y3283" i="1"/>
  <c r="Y3128" i="1"/>
  <c r="Y2995" i="1"/>
  <c r="Y2862" i="1"/>
  <c r="Y2738" i="1"/>
  <c r="Y2614" i="1"/>
  <c r="Y2494" i="1"/>
  <c r="Y2372" i="1"/>
  <c r="Y2256" i="1"/>
  <c r="Y2158" i="1"/>
  <c r="Y2060" i="1"/>
  <c r="Y1962" i="1"/>
  <c r="Y1868" i="1"/>
  <c r="Y1773" i="1"/>
  <c r="Y1688" i="1"/>
  <c r="Y1610" i="1"/>
  <c r="Y1535" i="1"/>
  <c r="Y1458" i="1"/>
  <c r="Y1381" i="1"/>
  <c r="Y1309" i="1"/>
  <c r="Y1240" i="1"/>
  <c r="Y1172" i="1"/>
  <c r="Y1110" i="1"/>
  <c r="Y1049" i="1"/>
  <c r="Y986" i="1"/>
  <c r="Y925" i="1"/>
  <c r="Y863" i="1"/>
  <c r="Y802" i="1"/>
  <c r="Y740" i="1"/>
  <c r="Y677" i="1"/>
  <c r="Y629" i="1"/>
  <c r="Y580" i="1"/>
  <c r="Y537" i="1"/>
  <c r="Y497" i="1"/>
  <c r="Y461" i="1"/>
  <c r="Y419" i="1"/>
  <c r="Y382" i="1"/>
  <c r="Y342" i="1"/>
  <c r="Y305" i="1"/>
  <c r="Y265" i="1"/>
  <c r="Y229" i="1"/>
  <c r="Y189" i="1"/>
  <c r="Y152" i="1"/>
  <c r="Y110" i="1"/>
  <c r="Y73" i="1"/>
  <c r="Y33" i="1"/>
  <c r="Y6389" i="1"/>
  <c r="Y5909" i="1"/>
  <c r="Y5451" i="1"/>
  <c r="Y5112" i="1"/>
  <c r="Y4837" i="1"/>
  <c r="Y4581" i="1"/>
  <c r="Y4339" i="1"/>
  <c r="Y4108" i="1"/>
  <c r="Y3906" i="1"/>
  <c r="Y3726" i="1"/>
  <c r="Y3550" i="1"/>
  <c r="Y3395" i="1"/>
  <c r="Y3247" i="1"/>
  <c r="Y3099" i="1"/>
  <c r="Y2959" i="1"/>
  <c r="Y2832" i="1"/>
  <c r="Y2710" i="1"/>
  <c r="Y2588" i="1"/>
  <c r="Y2462" i="1"/>
  <c r="Y2340" i="1"/>
  <c r="Y2234" i="1"/>
  <c r="Y2133" i="1"/>
  <c r="Y2039" i="1"/>
  <c r="Y1943" i="1"/>
  <c r="Y1846" i="1"/>
  <c r="Y1754" i="1"/>
  <c r="Y1670" i="1"/>
  <c r="Y1593" i="1"/>
  <c r="Y1515" i="1"/>
  <c r="Y1439" i="1"/>
  <c r="Y1361" i="1"/>
  <c r="Y1293" i="1"/>
  <c r="Y1224" i="1"/>
  <c r="Y1157" i="1"/>
  <c r="Y1095" i="1"/>
  <c r="Y1033" i="1"/>
  <c r="Y972" i="1"/>
  <c r="Y910" i="1"/>
  <c r="Y849" i="1"/>
  <c r="Y786" i="1"/>
  <c r="Y725" i="1"/>
  <c r="Y672" i="1"/>
  <c r="Y615" i="1"/>
  <c r="Y565" i="1"/>
  <c r="Y526" i="1"/>
  <c r="Y489" i="1"/>
  <c r="Y450" i="1"/>
  <c r="Y413" i="1"/>
  <c r="Y371" i="1"/>
  <c r="Y333" i="1"/>
  <c r="Y294" i="1"/>
  <c r="Y257" i="1"/>
  <c r="Y217" i="1"/>
  <c r="Y181" i="1"/>
  <c r="Y141" i="1"/>
  <c r="Y104" i="1"/>
  <c r="Y62" i="1"/>
  <c r="Y25" i="1"/>
  <c r="Y6383" i="1"/>
  <c r="Y5851" i="1"/>
  <c r="Y5438" i="1"/>
  <c r="Y5106" i="1"/>
  <c r="Y4812" i="1"/>
  <c r="Y4553" i="1"/>
  <c r="Y4325" i="1"/>
  <c r="Y4097" i="1"/>
  <c r="Y3887" i="1"/>
  <c r="Y3705" i="1"/>
  <c r="Y3547" i="1"/>
  <c r="Y3387" i="1"/>
  <c r="Y3229" i="1"/>
  <c r="Y3088" i="1"/>
  <c r="Y2948" i="1"/>
  <c r="Y2823" i="1"/>
  <c r="Y2701" i="1"/>
  <c r="Y2575" i="1"/>
  <c r="Y2459" i="1"/>
  <c r="Y2335" i="1"/>
  <c r="Y2226" i="1"/>
  <c r="Y2128" i="1"/>
  <c r="Y2032" i="1"/>
  <c r="Y1935" i="1"/>
  <c r="Y1838" i="1"/>
  <c r="Y1749" i="1"/>
  <c r="Y1664" i="1"/>
  <c r="Y1588" i="1"/>
  <c r="Y1510" i="1"/>
  <c r="Y1432" i="1"/>
  <c r="Y1358" i="1"/>
  <c r="Y1288" i="1"/>
  <c r="Y1220" i="1"/>
  <c r="Y1153" i="1"/>
  <c r="Y1092" i="1"/>
  <c r="Y1030" i="1"/>
  <c r="Y969" i="1"/>
  <c r="Y906" i="1"/>
  <c r="Y844" i="1"/>
  <c r="Y783" i="1"/>
  <c r="Y721" i="1"/>
  <c r="Y662" i="1"/>
  <c r="Y613" i="1"/>
  <c r="Y563" i="1"/>
  <c r="Y524" i="1"/>
  <c r="Y486" i="1"/>
  <c r="Y444" i="1"/>
  <c r="Y407" i="1"/>
  <c r="Y369" i="1"/>
  <c r="Y331" i="1"/>
  <c r="Y292" i="1"/>
  <c r="Y254" i="1"/>
  <c r="Y215" i="1"/>
  <c r="Y177" i="1"/>
  <c r="Y136" i="1"/>
  <c r="Y99" i="1"/>
  <c r="Y60" i="1"/>
  <c r="Y22" i="1"/>
  <c r="Y5774" i="1"/>
  <c r="Y4801" i="1"/>
  <c r="Y4289" i="1"/>
  <c r="Y3703" i="1"/>
  <c r="Y3358" i="1"/>
  <c r="Y2945" i="1"/>
  <c r="Y2678" i="1"/>
  <c r="Y2334" i="1"/>
  <c r="Y2112" i="1"/>
  <c r="Y1836" i="1"/>
  <c r="Y1651" i="1"/>
  <c r="Y1431" i="1"/>
  <c r="Y1275" i="1"/>
  <c r="Y1091" i="1"/>
  <c r="Y957" i="1"/>
  <c r="Y782" i="1"/>
  <c r="Y659" i="1"/>
  <c r="Y522" i="1"/>
  <c r="Y441" i="1"/>
  <c r="Y327" i="1"/>
  <c r="Y246" i="1"/>
  <c r="Y135" i="1"/>
  <c r="Y55" i="1"/>
  <c r="Y5658" i="1"/>
  <c r="Y4800" i="1"/>
  <c r="Y4222" i="1"/>
  <c r="Y3701" i="1"/>
  <c r="Y3326" i="1"/>
  <c r="Y2944" i="1"/>
  <c r="Y2650" i="1"/>
  <c r="Y2324" i="1"/>
  <c r="Y2089" i="1"/>
  <c r="Y1833" i="1"/>
  <c r="Y1632" i="1"/>
  <c r="Y1428" i="1"/>
  <c r="Y1260" i="1"/>
  <c r="Y1086" i="1"/>
  <c r="Y942" i="1"/>
  <c r="Y777" i="1"/>
  <c r="Y642" i="1"/>
  <c r="Y519" i="1"/>
  <c r="Y430" i="1"/>
  <c r="Y326" i="1"/>
  <c r="Y240" i="1"/>
  <c r="Y133" i="1"/>
  <c r="Y44" i="1"/>
  <c r="Y5412" i="1"/>
  <c r="Y4761" i="1"/>
  <c r="Y4096" i="1"/>
  <c r="Y3673" i="1"/>
  <c r="Y3228" i="1"/>
  <c r="Y2924" i="1"/>
  <c r="Y2574" i="1"/>
  <c r="Y2316" i="1"/>
  <c r="Y2029" i="1"/>
  <c r="Y1822" i="1"/>
  <c r="Y1585" i="1"/>
  <c r="Y1419" i="1"/>
  <c r="Y1219" i="1"/>
  <c r="Y1081" i="1"/>
  <c r="Y905" i="1"/>
  <c r="Y772" i="1"/>
  <c r="Y611" i="1"/>
  <c r="Y517" i="1"/>
  <c r="Y404" i="1"/>
  <c r="Y325" i="1"/>
  <c r="Y214" i="1"/>
  <c r="Y132" i="1"/>
  <c r="Y19" i="1"/>
  <c r="Y5410" i="1"/>
  <c r="Y4703" i="1"/>
  <c r="Y4095" i="1"/>
  <c r="Y3635" i="1"/>
  <c r="Y3220" i="1"/>
  <c r="Y2894" i="1"/>
  <c r="Y2571" i="1"/>
  <c r="Y2290" i="1"/>
  <c r="Y2025" i="1"/>
  <c r="Y1799" i="1"/>
  <c r="Y1582" i="1"/>
  <c r="Y1402" i="1"/>
  <c r="Y1214" i="1"/>
  <c r="Y1065" i="1"/>
  <c r="Y902" i="1"/>
  <c r="Y757" i="1"/>
  <c r="Y610" i="1"/>
  <c r="Y506" i="1"/>
  <c r="Y403" i="1"/>
  <c r="Y316" i="1"/>
  <c r="Y210" i="1"/>
  <c r="Y121" i="1"/>
  <c r="Y17" i="1"/>
  <c r="Y6382" i="1"/>
  <c r="Y5361" i="1"/>
  <c r="Y4552" i="1"/>
  <c r="Y4060" i="1"/>
  <c r="Y3546" i="1"/>
  <c r="Y3202" i="1"/>
  <c r="Y2822" i="1"/>
  <c r="Y2558" i="1"/>
  <c r="Y2223" i="1"/>
  <c r="Y2014" i="1"/>
  <c r="Y1746" i="1"/>
  <c r="Y1574" i="1"/>
  <c r="Y1355" i="1"/>
  <c r="Y1208" i="1"/>
  <c r="Y1029" i="1"/>
  <c r="Y895" i="1"/>
  <c r="Y720" i="1"/>
  <c r="Y602" i="1"/>
  <c r="Y481" i="1"/>
  <c r="Y402" i="1"/>
  <c r="Y291" i="1"/>
  <c r="Y209" i="1"/>
  <c r="Y95" i="1"/>
  <c r="Y16" i="1"/>
  <c r="Y6349" i="1"/>
  <c r="Y5291" i="1"/>
  <c r="Y4550" i="1"/>
  <c r="Y3996" i="1"/>
  <c r="Y3530" i="1"/>
  <c r="Y3164" i="1"/>
  <c r="Y2811" i="1"/>
  <c r="Y2528" i="1"/>
  <c r="Y2215" i="1"/>
  <c r="Y1991" i="1"/>
  <c r="Y1742" i="1"/>
  <c r="Y1554" i="1"/>
  <c r="Y1351" i="1"/>
  <c r="Y1191" i="1"/>
  <c r="Y1025" i="1"/>
  <c r="Y881" i="1"/>
  <c r="Y716" i="1"/>
  <c r="Y593" i="1"/>
  <c r="Y480" i="1"/>
  <c r="Y393" i="1"/>
  <c r="Y289" i="1"/>
  <c r="Y197" i="1"/>
  <c r="Y94" i="1"/>
  <c r="Y7" i="1"/>
  <c r="Y5053" i="1"/>
  <c r="Y3518" i="1"/>
  <c r="Y2698" i="1"/>
  <c r="Y1934" i="1"/>
  <c r="Y1496" i="1"/>
  <c r="Y1019" i="1"/>
  <c r="Y661" i="1"/>
  <c r="Y366" i="1"/>
  <c r="Y170" i="1"/>
  <c r="Y4976" i="1"/>
  <c r="Y3476" i="1"/>
  <c r="Y2691" i="1"/>
  <c r="Y1928" i="1"/>
  <c r="Y1480" i="1"/>
  <c r="Y1004" i="1"/>
  <c r="Y660" i="1"/>
  <c r="Y365" i="1"/>
  <c r="Y161" i="1"/>
  <c r="Y4510" i="1"/>
  <c r="Y3383" i="1"/>
  <c r="Y2458" i="1"/>
  <c r="Y1918" i="1"/>
  <c r="Y1344" i="1"/>
  <c r="Y966" i="1"/>
  <c r="Y560" i="1"/>
  <c r="Y364" i="1"/>
  <c r="Y93" i="1"/>
  <c r="Y4457" i="1"/>
  <c r="Y3380" i="1"/>
  <c r="Y2449" i="1"/>
  <c r="Y1893" i="1"/>
  <c r="Y1329" i="1"/>
  <c r="Y963" i="1"/>
  <c r="Y555" i="1"/>
  <c r="Y353" i="1"/>
  <c r="Y84" i="1"/>
  <c r="Y6283" i="1"/>
  <c r="Y4312" i="1"/>
  <c r="Y3082" i="1"/>
  <c r="Y2434" i="1"/>
  <c r="Y1733" i="1"/>
  <c r="Y1286" i="1"/>
  <c r="Y843" i="1"/>
  <c r="Y554" i="1"/>
  <c r="Y287" i="1"/>
  <c r="Y59" i="1"/>
  <c r="Y6149" i="1"/>
  <c r="Y4302" i="1"/>
  <c r="Y3075" i="1"/>
  <c r="Y2402" i="1"/>
  <c r="Y1711" i="1"/>
  <c r="Y1283" i="1"/>
  <c r="Y840" i="1"/>
  <c r="Y549" i="1"/>
  <c r="Y276" i="1"/>
  <c r="Y57" i="1"/>
  <c r="Y5099" i="1"/>
  <c r="Y3857" i="1"/>
  <c r="Y2802" i="1"/>
  <c r="Y2126" i="1"/>
  <c r="Y1509" i="1"/>
  <c r="Y1142" i="1"/>
  <c r="Y710" i="1"/>
  <c r="Y443" i="1"/>
  <c r="Y172" i="1"/>
  <c r="Y3064" i="1"/>
  <c r="Y1149" i="1"/>
  <c r="Y171" i="1"/>
  <c r="Y3024" i="1"/>
  <c r="Y1127" i="1"/>
  <c r="Y2772" i="1"/>
  <c r="Y833" i="1"/>
  <c r="Y2206" i="1"/>
  <c r="Y819" i="1"/>
  <c r="Y5849" i="1"/>
  <c r="Y2183" i="1"/>
  <c r="Y695" i="1"/>
  <c r="Y5848" i="1"/>
  <c r="Y2118" i="1"/>
  <c r="Y477" i="1"/>
  <c r="Y5090" i="1"/>
  <c r="Y1663" i="1"/>
  <c r="Y470" i="1"/>
  <c r="Y3881" i="1"/>
  <c r="Y1660" i="1"/>
  <c r="Y442" i="1"/>
  <c r="Y3880" i="1"/>
  <c r="Y1505" i="1"/>
  <c r="Y251" i="1"/>
  <c r="Y3813" i="1"/>
  <c r="Y1152" i="1"/>
  <c r="Y247" i="1"/>
</calcChain>
</file>

<file path=xl/sharedStrings.xml><?xml version="1.0" encoding="utf-8"?>
<sst xmlns="http://schemas.openxmlformats.org/spreadsheetml/2006/main" count="50384" uniqueCount="12791">
  <si>
    <t xml:space="preserve">Trạng thái đăng ký </t>
  </si>
  <si>
    <t>Up quá trình từ</t>
  </si>
  <si>
    <t>Khoá học đăng kí</t>
  </si>
  <si>
    <t>Nguồn lớp up</t>
  </si>
  <si>
    <t>Mã lớp</t>
  </si>
  <si>
    <t>Lớp đăng ký</t>
  </si>
  <si>
    <t>Ngày khai giảng</t>
  </si>
  <si>
    <t>Link FB</t>
  </si>
  <si>
    <t>Họ và tên</t>
  </si>
  <si>
    <t>Sđt</t>
  </si>
  <si>
    <t>Team kinh doanh</t>
  </si>
  <si>
    <t>Thành viên sale</t>
  </si>
  <si>
    <t>Email</t>
  </si>
  <si>
    <t>ĐỊA CHỈ NHẬN SÁCH</t>
  </si>
  <si>
    <t>Giá khoá học</t>
  </si>
  <si>
    <t xml:space="preserve"> DK chung</t>
  </si>
  <si>
    <t>Học phí đã nộp đợt 1</t>
  </si>
  <si>
    <t>Ngày CK đợt 1</t>
  </si>
  <si>
    <t>Học phí đã nộp đợt 2</t>
  </si>
  <si>
    <t>Ngày CK đợt 2</t>
  </si>
  <si>
    <t>Ảnh chuyển 
Bill</t>
  </si>
  <si>
    <t>Giảm trừ</t>
  </si>
  <si>
    <t>Công nợ</t>
  </si>
  <si>
    <t>XN Kế toán</t>
  </si>
  <si>
    <t>XÁC NHẬN TRẢ LƯƠNG</t>
  </si>
  <si>
    <t>Nhận hợp đồng</t>
  </si>
  <si>
    <t>NHẬN SÁCH</t>
  </si>
  <si>
    <t>HÌNH THỨC HỌC</t>
  </si>
  <si>
    <t>1</t>
  </si>
  <si>
    <t>Không</t>
  </si>
  <si>
    <t>Đã gửi tin nhắn chờ</t>
  </si>
  <si>
    <t>Mới</t>
  </si>
  <si>
    <t>Combo Toeic Lv(1+2) + Toeic (S + W) + tặng 2 khóa Ôn thi</t>
  </si>
  <si>
    <t>T</t>
  </si>
  <si>
    <t>Chờ lớp</t>
  </si>
  <si>
    <t>https://www.facebook.com/profile.php?id=100009687792008&amp;mibextid=LQQJ4d</t>
  </si>
  <si>
    <r>
      <rPr>
        <sz val="12"/>
        <color theme="1"/>
        <rFont val="Times New Roman"/>
        <family val="1"/>
      </rPr>
      <t xml:space="preserve">Bùi Thu Uyên </t>
    </r>
    <r>
      <rPr>
        <sz val="12"/>
        <color rgb="FFFF0000"/>
        <rFont val="Times New Roman"/>
        <family val="1"/>
      </rPr>
      <t>(hợp đồng)  Cọc 200K</t>
    </r>
  </si>
  <si>
    <t>Ngô Đức Meca</t>
  </si>
  <si>
    <t>Hồng Anh</t>
  </si>
  <si>
    <t>huongninh852@gmail.com</t>
  </si>
  <si>
    <t>Thôn Đồi Chè- Xã Phú Lộc - Huyện Nho Quan - Tỉnh Ninh Bình</t>
  </si>
  <si>
    <t>lưu ý trc KG Ck</t>
  </si>
  <si>
    <t>https://drive.google.com/open?id=1ddGoNMPitav6xbrJjlEbUvhJtneXV8WO</t>
  </si>
  <si>
    <t>R-Thiếu</t>
  </si>
  <si>
    <t>Có nhận</t>
  </si>
  <si>
    <t>ONLINE</t>
  </si>
  <si>
    <t>Pre_Toeic</t>
  </si>
  <si>
    <t>PT</t>
  </si>
  <si>
    <t>https://www.facebook.com/profile.php?id=100056102150788&amp;mibextid=LQQJ4d</t>
  </si>
  <si>
    <r>
      <rPr>
        <sz val="12"/>
        <color theme="1"/>
        <rFont val="Times New Roman"/>
        <family val="1"/>
      </rPr>
      <t xml:space="preserve">Hoàng Thị Kim Chi - </t>
    </r>
    <r>
      <rPr>
        <sz val="12"/>
        <color rgb="FFFF0000"/>
        <rFont val="Times New Roman"/>
        <family val="1"/>
      </rPr>
      <t>Cọc 300K - hợp đồng)</t>
    </r>
  </si>
  <si>
    <t>Hải Yến Meca</t>
  </si>
  <si>
    <t>Nguyễn Văn Tùng</t>
  </si>
  <si>
    <t>Chưa có</t>
  </si>
  <si>
    <t>Thôn Vĩnh Sơn xã Đỉnh Bàn huyện Thạch Hà tỉnh Hà Tĩnh</t>
  </si>
  <si>
    <t>https://drive.google.com/open?id=1QFniWlCm8h0SO5dwTYTmSjsOMdzOv8NJ</t>
  </si>
  <si>
    <t>Combo Toeic Lv1+2</t>
  </si>
  <si>
    <t>https://www.facebook.com/uyn.nhi145?mibextid=ZbWKwL</t>
  </si>
  <si>
    <r>
      <rPr>
        <sz val="12"/>
        <color theme="1"/>
        <rFont val="Times New Roman"/>
        <family val="1"/>
      </rPr>
      <t>Trần Uyển Nhi</t>
    </r>
    <r>
      <rPr>
        <sz val="12"/>
        <color rgb="FFFF0000"/>
        <rFont val="Times New Roman"/>
        <family val="1"/>
      </rPr>
      <t xml:space="preserve"> - Cọc 300K</t>
    </r>
  </si>
  <si>
    <t>Đạt</t>
  </si>
  <si>
    <t>tranuyennhi01062004@gmail.com</t>
  </si>
  <si>
    <t xml:space="preserve"> ngõ 58 số nhà 23b trần bình mai dịch cầu giấy</t>
  </si>
  <si>
    <t>https://drive.google.com/open?id=1bZerti2QiClFFSWyjcS_mWPdY0FNJM1-</t>
  </si>
  <si>
    <t>OFFLINE</t>
  </si>
  <si>
    <t>Combo Pre_Toeic + Toeic Lv(1+2) + Toeic (S + W) + tặng 02 khóa ôn thi</t>
  </si>
  <si>
    <t>https://www.facebook.com/1000duyen?mibextid=LQQJ4d</t>
  </si>
  <si>
    <r>
      <rPr>
        <sz val="12"/>
        <color theme="1"/>
        <rFont val="Times New Roman"/>
        <family val="1"/>
      </rPr>
      <t xml:space="preserve">Vũ Thị Mỹ Duyên - </t>
    </r>
    <r>
      <rPr>
        <sz val="12"/>
        <color rgb="FFFF0000"/>
        <rFont val="Times New Roman"/>
        <family val="1"/>
      </rPr>
      <t>Cọc 200K</t>
    </r>
  </si>
  <si>
    <t>Hà</t>
  </si>
  <si>
    <t>ch có</t>
  </si>
  <si>
    <t>Học off</t>
  </si>
  <si>
    <t>https://drive.google.com/open?id=1Z5H3tb4kgWecwLyW6hp0fqCro388vYwP</t>
  </si>
  <si>
    <t>https://www.facebook.com/vanhii.037?mibextid=LQQJ4d</t>
  </si>
  <si>
    <r>
      <rPr>
        <sz val="12"/>
        <color theme="1"/>
        <rFont val="Times New Roman"/>
        <family val="1"/>
      </rPr>
      <t>Vũ Ngọc Ánh</t>
    </r>
    <r>
      <rPr>
        <sz val="12"/>
        <color rgb="FFFF0000"/>
        <rFont val="Times New Roman"/>
        <family val="1"/>
      </rPr>
      <t xml:space="preserve"> (Cọc 200K - HV xin rút học sau)</t>
    </r>
  </si>
  <si>
    <t>Thư</t>
  </si>
  <si>
    <t xml:space="preserve">vuanh03072005@gmail.com </t>
  </si>
  <si>
    <t>OFF</t>
  </si>
  <si>
    <t>https://drive.google.com/open?id=1Y8hoP38rEzBh5qwK7NhROcTHDCezEyi8</t>
  </si>
  <si>
    <t>DONE</t>
  </si>
  <si>
    <t>OPT9 =&gt; KO học nữa</t>
  </si>
  <si>
    <t>https://www.facebook.com/profile.php?id=100035473479584&amp;mibextid=LQQJ4d</t>
  </si>
  <si>
    <r>
      <rPr>
        <sz val="12"/>
        <color theme="1"/>
        <rFont val="Times New Roman"/>
        <family val="1"/>
      </rPr>
      <t xml:space="preserve">Khương Minh Dương </t>
    </r>
    <r>
      <rPr>
        <sz val="12"/>
        <color rgb="FFFF0000"/>
        <rFont val="Times New Roman"/>
        <family val="1"/>
      </rPr>
      <t>- Cọc 100K
HV báo ko học nữa. Cấm ko chat cho HV nữa</t>
    </r>
  </si>
  <si>
    <t>học off</t>
  </si>
  <si>
    <t>https://drive.google.com/open?id=1bJ4YyMFDL7m8SFDvLPKoMRnYmnMrJmIp</t>
  </si>
  <si>
    <t>Combo Pre_Toeic + Toeic Lv(1+2)</t>
  </si>
  <si>
    <t>https://www.facebook.com/tuananh.van.319247?mibextid=LQQJ4d</t>
  </si>
  <si>
    <r>
      <rPr>
        <sz val="12"/>
        <color theme="1"/>
        <rFont val="Times New Roman"/>
        <family val="1"/>
      </rPr>
      <t>Văn Đình Tuấn Anh</t>
    </r>
    <r>
      <rPr>
        <sz val="12"/>
        <color rgb="FFFF0000"/>
        <rFont val="Times New Roman"/>
        <family val="1"/>
      </rPr>
      <t xml:space="preserve"> - Cọc 100K (sai sđt)</t>
    </r>
  </si>
  <si>
    <t>Số 4 ngách 24 ngõ 5 Phú Mỹ- Mỹ Đình 1 - Nam Từ Liêm</t>
  </si>
  <si>
    <t>https://drive.google.com/open?id=1LJKzbv-e60uAiBxvl0I8syhy8My5TIta</t>
  </si>
  <si>
    <t>OPT</t>
  </si>
  <si>
    <t>https://www.facebook.com/profile.php?id=100068872720089&amp;mibextid=LQQJ4d</t>
  </si>
  <si>
    <r>
      <rPr>
        <sz val="12"/>
        <color theme="1"/>
        <rFont val="Times New Roman"/>
        <family val="1"/>
      </rPr>
      <t>Trần Đại Hiệp</t>
    </r>
    <r>
      <rPr>
        <sz val="12"/>
        <color rgb="FFFF0000"/>
        <rFont val="Times New Roman"/>
        <family val="1"/>
      </rPr>
      <t xml:space="preserve"> - Cọc 200K</t>
    </r>
  </si>
  <si>
    <t>Xuân Đạt Meca</t>
  </si>
  <si>
    <t>Thái Bảo</t>
  </si>
  <si>
    <t>hiept1213@gmail.com</t>
  </si>
  <si>
    <t>Offline</t>
  </si>
  <si>
    <t>https://drive.google.com/open?id=1YnutQWkGTZRzPZqUCOuKWH1AdmOwpXHL</t>
  </si>
  <si>
    <t>https://www.facebook.com/profile.php?id=100042784671972&amp;mibextid=REkXMA</t>
  </si>
  <si>
    <r>
      <rPr>
        <sz val="12"/>
        <color theme="1"/>
        <rFont val="Times New Roman"/>
        <family val="1"/>
      </rPr>
      <t xml:space="preserve">Dương Thị Ngọc Mai </t>
    </r>
    <r>
      <rPr>
        <sz val="12"/>
        <color rgb="FFFF0000"/>
        <rFont val="Times New Roman"/>
        <family val="1"/>
      </rPr>
      <t>- Cọc 500K PT67</t>
    </r>
  </si>
  <si>
    <t>ngocmei845@gmail.com</t>
  </si>
  <si>
    <t>Cổng sau TNG, Tân Thành, Phú Bình, Thái Nguyên</t>
  </si>
  <si>
    <t>https://drive.google.com/open?id=1J5fy3Q0zMOJB3YNL98Fu1HxuBcIq1feo</t>
  </si>
  <si>
    <t>https://www.facebook.com/profile.php?id=61553788620359&amp;mibextid=PtKPJ9</t>
  </si>
  <si>
    <r>
      <rPr>
        <sz val="12"/>
        <color theme="1"/>
        <rFont val="Times New Roman"/>
        <family val="1"/>
      </rPr>
      <t xml:space="preserve">Bùi Hồng Ánh </t>
    </r>
    <r>
      <rPr>
        <sz val="12"/>
        <color rgb="FFFF0000"/>
        <rFont val="Times New Roman"/>
        <family val="1"/>
      </rPr>
      <t xml:space="preserve"> - Cọc 500K</t>
    </r>
  </si>
  <si>
    <t>honga7157@gmail.com</t>
  </si>
  <si>
    <t xml:space="preserve">Ngõ 10 Do nha, phường Tây Mỗ Quận Nam Từ Liêm Hà Nội </t>
  </si>
  <si>
    <t>https://drive.google.com/open?id=1CEKcwduVPcA8EJ-IcORjBNYIdJEuwehB</t>
  </si>
  <si>
    <t>https://www.facebook.com/ngthuw171?mibextid=LQQJ4d</t>
  </si>
  <si>
    <r>
      <rPr>
        <sz val="12"/>
        <color theme="1"/>
        <rFont val="Times New Roman"/>
        <family val="1"/>
      </rPr>
      <t>Nguyễn Anh Thư</t>
    </r>
    <r>
      <rPr>
        <sz val="12"/>
        <color rgb="FFFF0000"/>
        <rFont val="Times New Roman"/>
        <family val="1"/>
      </rPr>
      <t xml:space="preserve"> - Cọc 200K PT67</t>
    </r>
  </si>
  <si>
    <t>.</t>
  </si>
  <si>
    <t>145 sông nhuệ , đuc thang bac tu liem hn</t>
  </si>
  <si>
    <t>https://drive.google.com/open?id=1waPAadfkSb4-jQxvRYQkkaBSsUvGGqXo</t>
  </si>
  <si>
    <t>https://www.facebook.com/profile.php?id=100080264292886&amp;mibextid=LQQJ4d</t>
  </si>
  <si>
    <r>
      <rPr>
        <sz val="12"/>
        <color theme="1"/>
        <rFont val="Times New Roman"/>
        <family val="1"/>
      </rPr>
      <t xml:space="preserve">Nguyễn Thu Hằng </t>
    </r>
    <r>
      <rPr>
        <sz val="12"/>
        <color rgb="FFFF0000"/>
        <rFont val="Times New Roman"/>
        <family val="1"/>
      </rPr>
      <t>(hợp đồng)</t>
    </r>
  </si>
  <si>
    <t xml:space="preserve">tn1108686@gmail.com </t>
  </si>
  <si>
    <t>Đc:Thôn vực trung xã xuân hồng huyện thọ xuân tỉnh thanh hoá</t>
  </si>
  <si>
    <t>https://drive.google.com/open?id=1U7YbtOMBCdMYjHrJP8AYr9Nq5Pnad7P5</t>
  </si>
  <si>
    <t>https://www.facebook.com/profile.php?id=100030463651097&amp;mibextid=LQQJ4d</t>
  </si>
  <si>
    <r>
      <rPr>
        <sz val="12"/>
        <color theme="1"/>
        <rFont val="Times New Roman"/>
        <family val="1"/>
      </rPr>
      <t>Chu Thị Ngọc Anh</t>
    </r>
    <r>
      <rPr>
        <sz val="12"/>
        <color rgb="FFFF0000"/>
        <rFont val="Times New Roman"/>
        <family val="1"/>
      </rPr>
      <t xml:space="preserve"> (hợp đồng) PT79, PT90</t>
    </r>
  </si>
  <si>
    <t>chuthingocanh2006@gmail.com</t>
  </si>
  <si>
    <t>Như Nguyệt - Tam Giang - Yên Phong - Bắc Ninh</t>
  </si>
  <si>
    <t>https://drive.google.com/open?id=1pZjuqPhXnYFXXZYE8Nc9gdIeZm25c7jQ</t>
  </si>
  <si>
    <t>https://www.facebook.com/profile.php?id=100046327964003&amp;mibextid=LQQJ4d</t>
  </si>
  <si>
    <r>
      <rPr>
        <sz val="12"/>
        <color theme="1"/>
        <rFont val="Times New Roman"/>
        <family val="1"/>
      </rPr>
      <t xml:space="preserve">Hồ Thị Hoài </t>
    </r>
    <r>
      <rPr>
        <sz val="12"/>
        <color rgb="FFFF0000"/>
        <rFont val="Times New Roman"/>
        <family val="1"/>
      </rPr>
      <t>(hợp đồng) PT80- Cọc 100K</t>
    </r>
  </si>
  <si>
    <t>Thanh Nga Meca</t>
  </si>
  <si>
    <t>Thế Anh</t>
  </si>
  <si>
    <t>hothihoai2006tb@gmail.com</t>
  </si>
  <si>
    <t>Thôn Thống Nhất, xã Quang Minh, huyện Kiến Xương, tỉnh Thái Bình</t>
  </si>
  <si>
    <t>https://drive.google.com/open?id=1NYFdrt7NjK2W2IOEsvT2VdCovZsZv72h</t>
  </si>
  <si>
    <t>T460</t>
  </si>
  <si>
    <t>https://www.facebook.com/mee.duonghao?mibextid=ZbWKwL</t>
  </si>
  <si>
    <r>
      <rPr>
        <sz val="12"/>
        <color theme="1"/>
        <rFont val="Times New Roman"/>
        <family val="1"/>
      </rPr>
      <t>Võ Dương Hào</t>
    </r>
    <r>
      <rPr>
        <sz val="12"/>
        <color rgb="FFFF0000"/>
        <rFont val="Times New Roman"/>
        <family val="1"/>
      </rPr>
      <t xml:space="preserve"> PT80 - (hợp đồng) </t>
    </r>
  </si>
  <si>
    <t>Hồng Anh Meca</t>
  </si>
  <si>
    <t>Hiền</t>
  </si>
  <si>
    <t xml:space="preserve">haoduongvo1205@gmail.com </t>
  </si>
  <si>
    <t>số 89, Nguyễn Phong Sắc, Cầu Giấy, Hà Nội</t>
  </si>
  <si>
    <t>29/06/2024 và 11/04/2026</t>
  </si>
  <si>
    <t>https://drive.google.com/open?id=1JN8NRLoWAUG4SDGv9iU6Snh2eTLhbDr0; https://drive.google.com/open?id=1Ug1zXP825WjAPk1gvqGPpWA-HcBZh_S8</t>
  </si>
  <si>
    <t>https://www.facebook.com/profile.php?id=100080116696850&amp;mibextid=ZbWKwL</t>
  </si>
  <si>
    <r>
      <rPr>
        <sz val="12"/>
        <color theme="1"/>
        <rFont val="Times New Roman"/>
        <family val="1"/>
      </rPr>
      <t xml:space="preserve">Nguyễn Thị Mai Phương </t>
    </r>
    <r>
      <rPr>
        <sz val="12"/>
        <color rgb="FFFF0000"/>
        <rFont val="Times New Roman"/>
        <family val="1"/>
      </rPr>
      <t>(hợp đồng) PT80 - Cọc 200K</t>
    </r>
  </si>
  <si>
    <t>maiphuong202206@gmail.com</t>
  </si>
  <si>
    <t>61G7, tổ 6, khu phố Long Nguyên, huyện Long Điền, tỉnh BRVT</t>
  </si>
  <si>
    <t>https://drive.google.com/open?id=1oNIStC_t6h1U0tGEls4ejlaAle1QQqAi</t>
  </si>
  <si>
    <t>https://www.facebook.com/kakeru.shiwasu.96?mibextid=LQQJ4d</t>
  </si>
  <si>
    <r>
      <rPr>
        <sz val="12"/>
        <color theme="1"/>
        <rFont val="Times New Roman"/>
        <family val="1"/>
      </rPr>
      <t xml:space="preserve">Trần Thu Hà </t>
    </r>
    <r>
      <rPr>
        <sz val="12"/>
        <color rgb="FFFF0000"/>
        <rFont val="Times New Roman"/>
        <family val="1"/>
      </rPr>
      <t>(hợp đồng) OPT21</t>
    </r>
  </si>
  <si>
    <t>Conmeosottieudenlun@gmail.com</t>
  </si>
  <si>
    <t xml:space="preserve"> 175 Vũ Tông Phan, phường Khương Trung, quận Thanh Xuân, HN</t>
  </si>
  <si>
    <t>https://drive.google.com/open?id=1rXIqslz80Y27-ZAeGcpabDlc1J-9rjsx</t>
  </si>
  <si>
    <t>https://www.facebook.com/dinhducnhan6</t>
  </si>
  <si>
    <r>
      <rPr>
        <sz val="12"/>
        <color theme="1"/>
        <rFont val="Times New Roman"/>
        <family val="1"/>
      </rPr>
      <t>Đinh Đức Nhân</t>
    </r>
    <r>
      <rPr>
        <sz val="12"/>
        <color rgb="FFFF0000"/>
        <rFont val="Times New Roman"/>
        <family val="1"/>
      </rPr>
      <t xml:space="preserve"> (hợp đồng) </t>
    </r>
    <r>
      <rPr>
        <sz val="12"/>
        <color theme="1"/>
        <rFont val="Times New Roman"/>
        <family val="1"/>
      </rPr>
      <t>PT81</t>
    </r>
  </si>
  <si>
    <t>Bảo</t>
  </si>
  <si>
    <t>ducnhanbk@gmail.com</t>
  </si>
  <si>
    <t>xóm 7 Diễn Hạnh Diễn Châu Nghệ An</t>
  </si>
  <si>
    <t>https://drive.google.com/open?id=1d8SJMQTgwTADLkv1BV4DsNmDQZwWfGgq</t>
  </si>
  <si>
    <t xml:space="preserve">Không </t>
  </si>
  <si>
    <t xml:space="preserve">Chờ lớp </t>
  </si>
  <si>
    <t>https://web.facebook.com/manhquan2808</t>
  </si>
  <si>
    <t>Bùi Mạnh Quân</t>
  </si>
  <si>
    <t>Ngọc Diệp Meca</t>
  </si>
  <si>
    <t>Hùng</t>
  </si>
  <si>
    <t>manhquan28082006ls@gmail.com</t>
  </si>
  <si>
    <t>đường Kéo Tào - xã Hợp Thành - huyện Cao Lộc - tỉnh Lạng Sơn</t>
  </si>
  <si>
    <t>https://drive.google.com/open?id=1S7PhoGV96IsnsjHRN3nFheZR_2Ocuyz_</t>
  </si>
  <si>
    <t>https://www.facebook.com/profile.php?id=100077272689984&amp;mibextid=LQQJ4d</t>
  </si>
  <si>
    <r>
      <rPr>
        <sz val="12"/>
        <color theme="1"/>
        <rFont val="Times New Roman"/>
        <family val="1"/>
      </rPr>
      <t xml:space="preserve">Đỗ Thị Phương Hạnh </t>
    </r>
    <r>
      <rPr>
        <sz val="12"/>
        <color rgb="FFFF0000"/>
        <rFont val="Times New Roman"/>
        <family val="1"/>
      </rPr>
      <t>OT24</t>
    </r>
  </si>
  <si>
    <t>Team Phương</t>
  </si>
  <si>
    <t>Trung</t>
  </si>
  <si>
    <t>phhanhh29@gmail.com</t>
  </si>
  <si>
    <t>Nhận trên lớp</t>
  </si>
  <si>
    <t>https://drive.google.com/open?id=1BrEyYMwggdSeK_OMKle-zzVWGUu7MOl-</t>
  </si>
  <si>
    <t>https://www.facebook.com/profile.php?id=100074150313234</t>
  </si>
  <si>
    <r>
      <rPr>
        <sz val="12"/>
        <color theme="1"/>
        <rFont val="Times New Roman"/>
        <family val="1"/>
      </rPr>
      <t>Nguyễn Thị Hoài</t>
    </r>
    <r>
      <rPr>
        <sz val="12"/>
        <color rgb="FFFF0000"/>
        <rFont val="Times New Roman"/>
        <family val="1"/>
      </rPr>
      <t xml:space="preserve"> PT82</t>
    </r>
  </si>
  <si>
    <t>hoai290606@gmail.com</t>
  </si>
  <si>
    <t>số 40 xóm 8,thôn lưu thượng -xã phú túc -huyện phú xuyên -TP hà nội</t>
  </si>
  <si>
    <t>https://drive.google.com/open?id=1aYWOsSE9pTbsSUL6iyZ5k5NfYi1avPfj</t>
  </si>
  <si>
    <t>https://www.facebook.com/profile.php?id=100027745013309&amp;mibextid=LQQJ4d</t>
  </si>
  <si>
    <r>
      <rPr>
        <sz val="12"/>
        <color theme="1"/>
        <rFont val="Times New Roman"/>
        <family val="1"/>
      </rPr>
      <t>Nguyễn Thị Ngọc Yến</t>
    </r>
    <r>
      <rPr>
        <sz val="12"/>
        <color rgb="FFFF0000"/>
        <rFont val="Times New Roman"/>
        <family val="1"/>
      </rPr>
      <t xml:space="preserve"> (hợp đồng) OT24
Trúc báo rút CỌC 200K 12/03/2025</t>
    </r>
  </si>
  <si>
    <t>ngyen23102005@gmail.com</t>
  </si>
  <si>
    <t>61 Phạm Văn Đồng, Mai Dịch, Cầu Giấy</t>
  </si>
  <si>
    <t>https://drive.google.com/open?id=1_h-Cy5XnJ4mVL-usBz3WesARUgngQDcn</t>
  </si>
  <si>
    <t>https://www.facebook.com/tranthuy.0605?mibextid=LQQJ4d</t>
  </si>
  <si>
    <r>
      <rPr>
        <sz val="12"/>
        <color theme="1"/>
        <rFont val="Times New Roman"/>
        <family val="1"/>
      </rPr>
      <t xml:space="preserve">Trần Phương Thúy </t>
    </r>
    <r>
      <rPr>
        <sz val="12"/>
        <color rgb="FFFF0000"/>
        <rFont val="Times New Roman"/>
        <family val="1"/>
      </rPr>
      <t>- PT82 người thứ 10</t>
    </r>
  </si>
  <si>
    <t>Ánh</t>
  </si>
  <si>
    <t>ttltthg@gmail.com</t>
  </si>
  <si>
    <t>Thôn 5 xã Vĩnh Tiến huyện Vĩnh Bảo thành phố Hải Phòng</t>
  </si>
  <si>
    <t>https://drive.google.com/open?id=1Lgm3z5eKlTSMNfE4dvpGWN1gCwhj-aSi</t>
  </si>
  <si>
    <t>https://www.facebook.com/share/UVVYsuRuJBVXPNd6/?mibextid=qi2Omg</t>
  </si>
  <si>
    <r>
      <rPr>
        <sz val="12"/>
        <color theme="1"/>
        <rFont val="Times New Roman"/>
        <family val="1"/>
      </rPr>
      <t xml:space="preserve">Nguyễn Văn Thành </t>
    </r>
    <r>
      <rPr>
        <sz val="12"/>
        <color rgb="FFFF0000"/>
        <rFont val="Times New Roman"/>
        <family val="1"/>
      </rPr>
      <t>- PT84 hợp đồng</t>
    </r>
  </si>
  <si>
    <t>Hà Nguyễn Meca</t>
  </si>
  <si>
    <t xml:space="preserve">Ngọc Anh </t>
  </si>
  <si>
    <t xml:space="preserve">nguyenvanthanh1krp@gmail.com </t>
  </si>
  <si>
    <t>số 99 thống nhất , thị trấn phú túc , huyện Krông Pa , tỉnh gia lai</t>
  </si>
  <si>
    <t>https://drive.google.com/open?id=1YtQ7dbzycgCG6hATTU4pkgYLCFpeQdYy</t>
  </si>
  <si>
    <t>https://www.facebook.com/profile.php?id=100072583091069&amp;mibextid=LQQJ4d</t>
  </si>
  <si>
    <r>
      <rPr>
        <sz val="12"/>
        <color theme="1"/>
        <rFont val="Times New Roman"/>
        <family val="1"/>
      </rPr>
      <t>Phạm Thị Mến</t>
    </r>
    <r>
      <rPr>
        <sz val="12"/>
        <color rgb="FFFF0000"/>
        <rFont val="Times New Roman"/>
        <family val="1"/>
      </rPr>
      <t xml:space="preserve"> PT84 15/7 ko rep</t>
    </r>
  </si>
  <si>
    <t>menpham19062006@gmail.com</t>
  </si>
  <si>
    <t>Đội 4 - TDP Ngô Sài - Thị trấn Quốc Oai - tp HN</t>
  </si>
  <si>
    <t>https://drive.google.com/open?id=1d-raBpRMT4LwPJYD7b9UbdAJ1xZzbD46</t>
  </si>
  <si>
    <t>https://www.facebook.com/profile.php?id=100025539141800&amp;mibextid=LQQJ4d</t>
  </si>
  <si>
    <r>
      <rPr>
        <sz val="12"/>
        <color theme="1"/>
        <rFont val="Times New Roman"/>
        <family val="1"/>
      </rPr>
      <t>Nguyễn Thị Thu Trang</t>
    </r>
    <r>
      <rPr>
        <sz val="12"/>
        <color rgb="FFFF0000"/>
        <rFont val="Times New Roman"/>
        <family val="1"/>
      </rPr>
      <t xml:space="preserve"> (hợp đồng) rút T217
Bạn báo hủy ko học nữa. KO đỗ ACJ</t>
    </r>
  </si>
  <si>
    <t>trangtrangthu1901@gmail.com</t>
  </si>
  <si>
    <t>nhà số 3, ngõ 21, xóm Minh Cương, thôn Ngũ Sơn, xã Lại Thượng, Thạch Thất, Hà Nội</t>
  </si>
  <si>
    <t>https://drive.google.com/open?id=1JN01rz2xyOz8qhk4kMmmCqVxuJwUslJ2</t>
  </si>
  <si>
    <t>Combo Pre_Toeic + Toeic Lv1</t>
  </si>
  <si>
    <t>không</t>
  </si>
  <si>
    <t>https://www.facebook.com/mahung2826?mibextid=ZbWKwL</t>
  </si>
  <si>
    <r>
      <rPr>
        <sz val="12"/>
        <color theme="1"/>
        <rFont val="Times New Roman"/>
        <family val="1"/>
      </rPr>
      <t xml:space="preserve">Lê Mạnh Hùng </t>
    </r>
    <r>
      <rPr>
        <sz val="12"/>
        <color rgb="FFFF0000"/>
        <rFont val="Times New Roman"/>
        <family val="1"/>
      </rPr>
      <t>(hợp đồng) PT88</t>
    </r>
  </si>
  <si>
    <t>lmh20082006@gmail.com</t>
  </si>
  <si>
    <t>xã Vũ Vinh, huyện Vũ Thư, tỉnh Thái Bình</t>
  </si>
  <si>
    <t>https://drive.google.com/open?id=1dksjq0Tw7PIdc_4nTUYTgqHmGz_60CDj</t>
  </si>
  <si>
    <t>https://www.facebook.com/profile.php?id=100041726731837&amp;mibextid=LQQJ4d</t>
  </si>
  <si>
    <r>
      <rPr>
        <sz val="12"/>
        <color theme="1"/>
        <rFont val="Times New Roman"/>
        <family val="1"/>
      </rPr>
      <t xml:space="preserve">Nguyễn Thị Nga </t>
    </r>
    <r>
      <rPr>
        <sz val="12"/>
        <color rgb="FFFF0000"/>
        <rFont val="Times New Roman"/>
        <family val="1"/>
      </rPr>
      <t>(hợp đồng) PT87</t>
    </r>
  </si>
  <si>
    <t xml:space="preserve">qnhu6841@gmail.com </t>
  </si>
  <si>
    <t xml:space="preserve">Thôn Thạch Lựu 1, xã An Thái, An Lão, Hải Phòng </t>
  </si>
  <si>
    <t>https://drive.google.com/open?id=1A8zhSc5bAgI53csB503iJHCuMf7Pukbw</t>
  </si>
  <si>
    <t>T220 bỏ ngang</t>
  </si>
  <si>
    <t>https://www.facebook.com/profile.php?id=100012127954791&amp;mibextid=LQQJ4d</t>
  </si>
  <si>
    <r>
      <rPr>
        <sz val="12"/>
        <color theme="1"/>
        <rFont val="Times New Roman"/>
        <family val="1"/>
      </rPr>
      <t xml:space="preserve">Bùi Phương Anh </t>
    </r>
    <r>
      <rPr>
        <sz val="12"/>
        <color rgb="FFFF0000"/>
        <rFont val="Times New Roman"/>
        <family val="1"/>
      </rPr>
      <t>(hợp đồng)  mẹ đk học chỗ khác</t>
    </r>
  </si>
  <si>
    <t>phuonganh4306@gmail.com</t>
  </si>
  <si>
    <t>158 Phúc Tân, p.Phúc Tân, q.Hoàn Kiếm, Hà Nội</t>
  </si>
  <si>
    <t>https://drive.google.com/open?id=1lq7KEGRXoaS-tLfV_7IrjidNy3AzKdem</t>
  </si>
  <si>
    <t>https://www.facebook.com/camievzanncutiiiii?mibextid=LQQJ4d</t>
  </si>
  <si>
    <r>
      <rPr>
        <sz val="12"/>
        <color theme="1"/>
        <rFont val="Times New Roman"/>
        <family val="1"/>
      </rPr>
      <t xml:space="preserve">Trần Thị Cẩm Vân </t>
    </r>
    <r>
      <rPr>
        <sz val="12"/>
        <color rgb="FFFF0000"/>
        <rFont val="Times New Roman"/>
        <family val="1"/>
      </rPr>
      <t>(hợp đồng)</t>
    </r>
  </si>
  <si>
    <t xml:space="preserve">tranthicamvan1510@gmail.com </t>
  </si>
  <si>
    <t>Địa chỉ: Như Nguyệt - Tam Giang - Yên Phong - Bắc Ninh</t>
  </si>
  <si>
    <t>https://drive.google.com/open?id=1PwKZutE5dU9ITP4yC0drpb6k_-srnLLQ</t>
  </si>
  <si>
    <t>https://www.facebook.com/profile.php?id=100079514906660&amp;mibextid=ZbWKwL</t>
  </si>
  <si>
    <t xml:space="preserve"> Vũ Thị Duyên </t>
  </si>
  <si>
    <t xml:space="preserve">vuduyen280206@gmail.com </t>
  </si>
  <si>
    <t xml:space="preserve">Tây Giai - Vĩnh Tiến - Vĩnh Lộc - Thanh Hóa </t>
  </si>
  <si>
    <t>https://drive.google.com/open?id=1BkAAjuYZ4bQVMu4izsO5-hphrqHRT3Vq</t>
  </si>
  <si>
    <t>https://www.facebook.com/profile.php?id=100077531902513&amp;mibextid=ZbWKwL</t>
  </si>
  <si>
    <r>
      <rPr>
        <sz val="12"/>
        <color theme="1"/>
        <rFont val="Times New Roman"/>
        <family val="1"/>
      </rPr>
      <t xml:space="preserve">Phạm Hải Yến </t>
    </r>
    <r>
      <rPr>
        <sz val="12"/>
        <color rgb="FFFF0000"/>
        <rFont val="Times New Roman"/>
        <family val="1"/>
      </rPr>
      <t>(hợp đồng) T220</t>
    </r>
  </si>
  <si>
    <t>phamhaiyen25082006@gmail.com</t>
  </si>
  <si>
    <t>Cập nhập sau</t>
  </si>
  <si>
    <t>https://drive.google.com/open?id=1PfDw76djGqyu64Rg9EH4HhfWkC29azET</t>
  </si>
  <si>
    <t>https://web.facebook.com/100087105518627/</t>
  </si>
  <si>
    <t xml:space="preserve">Nguyễn Tiến Đại </t>
  </si>
  <si>
    <t>Yến</t>
  </si>
  <si>
    <t>ndai190706@gmail.com</t>
  </si>
  <si>
    <t xml:space="preserve">Tại lớp học </t>
  </si>
  <si>
    <t>https://drive.google.com/open?id=1ka2lHYuroyup8i-COTlhegzEC3u9YvPx</t>
  </si>
  <si>
    <t>https://www.facebook.com/gao.haihau.9?mibextid=LQQJ4d</t>
  </si>
  <si>
    <r>
      <rPr>
        <sz val="12"/>
        <color theme="1"/>
        <rFont val="Times New Roman"/>
        <family val="1"/>
      </rPr>
      <t xml:space="preserve">Đỗ Anh Dũng - </t>
    </r>
    <r>
      <rPr>
        <sz val="12"/>
        <color rgb="FFFF0000"/>
        <rFont val="Times New Roman"/>
        <family val="1"/>
      </rPr>
      <t>cọc 200K T223</t>
    </r>
  </si>
  <si>
    <t>đoanhung2956@gmail.com</t>
  </si>
  <si>
    <t>số 10, ngách 420/24/7, đường Khương Đình, Thanh Xuân, Hà Nội</t>
  </si>
  <si>
    <t>https://drive.google.com/open?id=1t2G5wqogkI7FFnWn4d6iBNKISUTG5HBJ</t>
  </si>
  <si>
    <t>https://www.facebook.com/quan.coii.52?mibextid=LQQJ4d</t>
  </si>
  <si>
    <r>
      <rPr>
        <sz val="12"/>
        <color theme="1"/>
        <rFont val="Times New Roman"/>
        <family val="1"/>
      </rPr>
      <t xml:space="preserve">Đặng Minh Quân </t>
    </r>
    <r>
      <rPr>
        <sz val="12"/>
        <color rgb="FFFF0000"/>
        <rFont val="Times New Roman"/>
        <family val="1"/>
      </rPr>
      <t>(hợp đồng) PT90</t>
    </r>
  </si>
  <si>
    <t>Quang Huy Meca</t>
  </si>
  <si>
    <t>Hải Anh</t>
  </si>
  <si>
    <t>dangquan17072k6@icloud.com</t>
  </si>
  <si>
    <t>Địa chỉ giao sách: xóm 1 thôn Phúc Khách, xã Vũ Phúc , Thành Phố Thái Bình</t>
  </si>
  <si>
    <t>https://drive.google.com/open?id=1ZidHr8cHwZvPFG9fxuBn6UnlEaynTk9X</t>
  </si>
  <si>
    <t>LỖI LINK FB</t>
  </si>
  <si>
    <t>https://www.facebook.com/enhahahaha.3011?mibextid=ZbWKwL</t>
  </si>
  <si>
    <r>
      <rPr>
        <sz val="12"/>
        <color theme="1"/>
        <rFont val="Times New Roman"/>
        <family val="1"/>
      </rPr>
      <t>Nguyễn Thị Khánh Huyền</t>
    </r>
    <r>
      <rPr>
        <sz val="12"/>
        <color rgb="FFFF0000"/>
        <rFont val="Times New Roman"/>
        <family val="1"/>
      </rPr>
      <t xml:space="preserve"> - OPT46</t>
    </r>
  </si>
  <si>
    <t>khanhhuyennn2911@gmail.com</t>
  </si>
  <si>
    <t>Địa chỉ: xóm 1, thôn Thổ Hà, xã Vân Hà, huyện Việt Yên, tỉnh Bắc Giang</t>
  </si>
  <si>
    <t>https://drive.google.com/open?id=1VToyEUhWySMvq9Ld2hexGrpQsU9oj1g4</t>
  </si>
  <si>
    <t>https://www.facebook.com/profile.php?id=100083383247749&amp;mibextid=LQQJ4d</t>
  </si>
  <si>
    <r>
      <rPr>
        <sz val="12"/>
        <color theme="1"/>
        <rFont val="Times New Roman"/>
        <family val="1"/>
      </rPr>
      <t>Nông Thị Kim Hảo</t>
    </r>
    <r>
      <rPr>
        <sz val="12"/>
        <color rgb="FFFF0000"/>
        <rFont val="Times New Roman"/>
        <family val="1"/>
      </rPr>
      <t xml:space="preserve"> - hủy KO học. Đạt báo</t>
    </r>
  </si>
  <si>
    <t>kimhao2105@gmail.com</t>
  </si>
  <si>
    <t xml:space="preserve">xóm Nặm Tát- xã Quang Long - huyện Hạ Lang- tỉnh Cao Bằng </t>
  </si>
  <si>
    <t>https://drive.google.com/open?id=1927y9GODwoTb2_cl86BC8pv2IXFow6mQ</t>
  </si>
  <si>
    <t>https://www.facebook.com/profile.php?id=100027095691177&amp;mibextid=LQQJ4d</t>
  </si>
  <si>
    <r>
      <rPr>
        <sz val="12"/>
        <color theme="1"/>
        <rFont val="Times New Roman"/>
        <family val="1"/>
      </rPr>
      <t xml:space="preserve">Vũ Thị Ngọc Ánh </t>
    </r>
    <r>
      <rPr>
        <sz val="12"/>
        <color rgb="FFFF0000"/>
        <rFont val="Times New Roman"/>
        <family val="1"/>
      </rPr>
      <t>(hợp đồng) - HỦY ko học
Đạt báo</t>
    </r>
  </si>
  <si>
    <t>ngocanh123160@gmail.com</t>
  </si>
  <si>
    <t>Ngõ 202, Văn Giang, Thị trấn Đại Nghĩa, Mỹ Đức,Hà Nội</t>
  </si>
  <si>
    <t>https://drive.google.com/open?id=1a4ZQCYvZmOdS2ijLmZDh0Bfpotwc2oZB</t>
  </si>
  <si>
    <t>https://www.facebook.com/profile.php?id=100043485768810</t>
  </si>
  <si>
    <r>
      <rPr>
        <sz val="12"/>
        <color theme="1"/>
        <rFont val="Times New Roman"/>
        <family val="1"/>
      </rPr>
      <t xml:space="preserve">Hoàng Kiều Vy </t>
    </r>
    <r>
      <rPr>
        <sz val="12"/>
        <color rgb="FFFF0000"/>
        <rFont val="Times New Roman"/>
        <family val="1"/>
      </rPr>
      <t>(hợp đồng) T219</t>
    </r>
  </si>
  <si>
    <t>ginii2506@gmail.com</t>
  </si>
  <si>
    <t xml:space="preserve">Đội 7, Nghĩa Phong, Nghĩa Hưng, Nam Định </t>
  </si>
  <si>
    <t>https://drive.google.com/open?id=1plWkQDvL1vvkkdQT91jeTbDO7z0aw8bs</t>
  </si>
  <si>
    <t>https://www.facebook.com/kim.vphuong.1</t>
  </si>
  <si>
    <r>
      <rPr>
        <sz val="12"/>
        <color theme="1"/>
        <rFont val="Times New Roman"/>
        <family val="1"/>
      </rPr>
      <t xml:space="preserve">Phạm Thị Phương </t>
    </r>
    <r>
      <rPr>
        <sz val="12"/>
        <color rgb="FFFF0000"/>
        <rFont val="Times New Roman"/>
        <family val="1"/>
      </rPr>
      <t>(hợp đồng) - nick Vy Phương PT97</t>
    </r>
  </si>
  <si>
    <t>pp1021406@gmail.com</t>
  </si>
  <si>
    <t>thôn Vực Thượng 1- xã Xuân hồng- thọ xuân -thanh hoá</t>
  </si>
  <si>
    <t>https://drive.google.com/open?id=1Brhly2QFl9cnAw0eUrlqQTD9UUSXqO5t</t>
  </si>
  <si>
    <t>https://www.facebook.com/profile.php?id=100072242246375</t>
  </si>
  <si>
    <r>
      <rPr>
        <sz val="12"/>
        <color theme="1"/>
        <rFont val="Times New Roman"/>
        <family val="1"/>
      </rPr>
      <t>Trần Mạnh Hùng</t>
    </r>
    <r>
      <rPr>
        <sz val="12"/>
        <color rgb="FFFF0000"/>
        <rFont val="Times New Roman"/>
        <family val="1"/>
      </rPr>
      <t xml:space="preserve"> (hợp đồng)</t>
    </r>
  </si>
  <si>
    <t xml:space="preserve">Yến </t>
  </si>
  <si>
    <t>tranhung23082006@gmail.com</t>
  </si>
  <si>
    <t xml:space="preserve">Thôn 5 - Mỹ Trung - Mỹ Lộc - Nam Định </t>
  </si>
  <si>
    <t>https://drive.google.com/open?id=1NZqcheSVMccPB60RRRCunaLF-3bV8W8A</t>
  </si>
  <si>
    <t>OT</t>
  </si>
  <si>
    <t>https://www.facebook.com/profile.php?id=100052829317882&amp;mibextid=LQQJ4d</t>
  </si>
  <si>
    <t xml:space="preserve">Phạm Minh Đức </t>
  </si>
  <si>
    <t>Dũng</t>
  </si>
  <si>
    <t>zelytermc@gmail.com</t>
  </si>
  <si>
    <t>tại lớp học</t>
  </si>
  <si>
    <t>https://drive.google.com/open?id=1jjFmCV7If0LrYi958E60_5h9LQMmBGGh</t>
  </si>
  <si>
    <t>https://www.facebook.com/profile.php?id=100082970726044&amp;mibextid=LQQJ4d</t>
  </si>
  <si>
    <r>
      <rPr>
        <sz val="12"/>
        <color theme="1"/>
        <rFont val="Times New Roman"/>
        <family val="1"/>
      </rPr>
      <t>Lê Quỳnh Anh</t>
    </r>
    <r>
      <rPr>
        <sz val="12"/>
        <color rgb="FFFF0000"/>
        <rFont val="Times New Roman"/>
        <family val="1"/>
      </rPr>
      <t xml:space="preserve"> (hợp đồng)</t>
    </r>
  </si>
  <si>
    <t>lequynhanh141106@gmail.com</t>
  </si>
  <si>
    <t>Chợ mới thôn thạch tổ xã thanh Hà huyện thanh liêm tỉnh Hà nam</t>
  </si>
  <si>
    <t>https://drive.google.com/open?id=197avXuaY0nxoRSyWX05gGqSsvfurqske</t>
  </si>
  <si>
    <t>https://www.facebook.com/mun.giang.3192479?locale=vi_VN</t>
  </si>
  <si>
    <r>
      <rPr>
        <sz val="12"/>
        <color theme="1"/>
        <rFont val="Times New Roman"/>
        <family val="1"/>
      </rPr>
      <t xml:space="preserve">Lê Hương Giang </t>
    </r>
    <r>
      <rPr>
        <sz val="12"/>
        <color rgb="FFFF0000"/>
        <rFont val="Times New Roman"/>
        <family val="1"/>
      </rPr>
      <t>(hợp đồng)</t>
    </r>
  </si>
  <si>
    <t>giang.munn2712@gmail.com</t>
  </si>
  <si>
    <t>Địa chỉ nhận sách : ngã 3 Quán Gỏi - Vĩnh Hưng - Bình Giang - Hải Dương</t>
  </si>
  <si>
    <t>https://drive.google.com/open?id=1Mfhf7CcyyryPJDUcAAla3HuVCWk5QbNP</t>
  </si>
  <si>
    <t>OPT109 đã xếp lớp</t>
  </si>
  <si>
    <t>https://www.facebook.com/profile.php?id=100064818933948&amp;mibextid=ZbWKwL</t>
  </si>
  <si>
    <r>
      <rPr>
        <sz val="12"/>
        <color theme="1"/>
        <rFont val="Times New Roman"/>
        <family val="1"/>
      </rPr>
      <t>Lê Thị Huyền</t>
    </r>
    <r>
      <rPr>
        <sz val="12"/>
        <color rgb="FFFF0000"/>
        <rFont val="Times New Roman"/>
        <family val="1"/>
      </rPr>
      <t xml:space="preserve"> (hợp đồng)</t>
    </r>
  </si>
  <si>
    <t>lethihuyen1305@gmail.com</t>
  </si>
  <si>
    <t>https://drive.google.com/open?id=1Rj6OZnzgRJGfPTRXds5Gvbu1bmvM1hkC</t>
  </si>
  <si>
    <t>https://www.facebook.com/profile.php?id=100085500337998&amp;mibextid=ZbWKwL</t>
  </si>
  <si>
    <r>
      <rPr>
        <sz val="12"/>
        <color theme="1"/>
        <rFont val="Times New Roman"/>
        <family val="1"/>
      </rPr>
      <t xml:space="preserve">Đặng Thị Huyền Trang </t>
    </r>
    <r>
      <rPr>
        <sz val="12"/>
        <color rgb="FFFF0000"/>
        <rFont val="Times New Roman"/>
        <family val="1"/>
      </rPr>
      <t>(hợp đồng)</t>
    </r>
  </si>
  <si>
    <t>dangthihuyentrang2407@gmail.com</t>
  </si>
  <si>
    <t>https://drive.google.com/open?id=1ST-0H_BkeX8QEGnZEGeOAXqtKK50dnh4</t>
  </si>
  <si>
    <t>https://www.facebook.com/profile.php?id=100081999907097&amp;mibextid=ZbWKwL</t>
  </si>
  <si>
    <r>
      <rPr>
        <sz val="12"/>
        <color theme="1"/>
        <rFont val="Times New Roman"/>
        <family val="1"/>
      </rPr>
      <t xml:space="preserve">Trần Ngọc Đức </t>
    </r>
    <r>
      <rPr>
        <sz val="12"/>
        <color rgb="FFFF0000"/>
        <rFont val="Times New Roman"/>
        <family val="1"/>
      </rPr>
      <t>(hợp đồng)</t>
    </r>
  </si>
  <si>
    <t>tranngocduc2006hn@gmail.com</t>
  </si>
  <si>
    <t>Tại lớp học</t>
  </si>
  <si>
    <t>https://drive.google.com/open?id=1XrdXeV8nTe6hZmZAB4zQT5gRAJYmBhTX</t>
  </si>
  <si>
    <t>Hủy KO học</t>
  </si>
  <si>
    <t>https://www.facebook.com/profile.php?id=100052034610594</t>
  </si>
  <si>
    <r>
      <rPr>
        <sz val="12"/>
        <color theme="1"/>
        <rFont val="Times New Roman"/>
        <family val="1"/>
      </rPr>
      <t>Nguyễn Thị Mai Hương</t>
    </r>
    <r>
      <rPr>
        <sz val="12"/>
        <color rgb="FFFF0000"/>
        <rFont val="Times New Roman"/>
        <family val="1"/>
      </rPr>
      <t xml:space="preserve"> (hợp đồng) OPT24
Hủy ko học nữa</t>
    </r>
  </si>
  <si>
    <t>maihuong130906@gmail.com</t>
  </si>
  <si>
    <t>https://drive.google.com/open?id=1Gy8UIxDSaZS2eEZzQ2JDeNdr_v1TClNJ</t>
  </si>
  <si>
    <t>https://www.facebook.com/luyen.duongthi.35762?mibextid=ZbWKwL</t>
  </si>
  <si>
    <r>
      <rPr>
        <sz val="12"/>
        <color theme="1"/>
        <rFont val="Times New Roman"/>
        <family val="1"/>
      </rPr>
      <t xml:space="preserve">Hoàng Thị Huế </t>
    </r>
    <r>
      <rPr>
        <sz val="12"/>
        <color rgb="FFFF0000"/>
        <rFont val="Times New Roman"/>
        <family val="1"/>
      </rPr>
      <t>(hợp đồng) PT104</t>
    </r>
  </si>
  <si>
    <t>Gmail: bhoangvan362@gmail.com</t>
  </si>
  <si>
    <t>Đội 4, thôn An Chiểu 2, xã Liên Phương, TP Hưng Yên, tỉnh Hưng Yên</t>
  </si>
  <si>
    <t>https://drive.google.com/open?id=1b7yJ6FxLeNQhiqesmVKq2LL9qS3pH3Lt</t>
  </si>
  <si>
    <t>https://www.facebook.com/profile.php?id=100085688594063&amp;mibextid=LQQJ4d</t>
  </si>
  <si>
    <r>
      <rPr>
        <sz val="12"/>
        <color theme="1"/>
        <rFont val="Times New Roman"/>
        <family val="1"/>
      </rPr>
      <t xml:space="preserve">Kiều Thu Linh </t>
    </r>
    <r>
      <rPr>
        <sz val="12"/>
        <color rgb="FFFF0000"/>
        <rFont val="Times New Roman"/>
        <family val="1"/>
      </rPr>
      <t>(hợp đồng)</t>
    </r>
  </si>
  <si>
    <t>linhcutenhat1008@gmail.com</t>
  </si>
  <si>
    <t>số 1 xóm cửa chùa thôn trạch lôi-xã trạch mỹ lộc-huyện phúc thọ-hà nội</t>
  </si>
  <si>
    <t>https://drive.google.com/open?id=1TMV3yzbQ9tJfqDNHgyfKn7Nip7CHp8Rn</t>
  </si>
  <si>
    <t>https://www.facebook.com/profile.php?id=100072680190577&amp;mibextid=LQQJ4d</t>
  </si>
  <si>
    <r>
      <rPr>
        <sz val="12"/>
        <color theme="1"/>
        <rFont val="Times New Roman"/>
        <family val="1"/>
      </rPr>
      <t>Trần Thị Thảo Vy</t>
    </r>
    <r>
      <rPr>
        <sz val="12"/>
        <color rgb="FFFF0000"/>
        <rFont val="Times New Roman"/>
        <family val="1"/>
      </rPr>
      <t xml:space="preserve"> (hợp đồng) </t>
    </r>
  </si>
  <si>
    <t>tranthithaovy9755@gmail.com</t>
  </si>
  <si>
    <t>Văn phòng Ngô Chiến, tổ 6 khóm Long Thạnh, phường Long Châu, Thị Xã Tân Châu, An Giang</t>
  </si>
  <si>
    <t>https://drive.google.com/open?id=1BCThS3BLLyA--ntC57hKBAMBAqcJ0FbM</t>
  </si>
  <si>
    <t>https://www.facebook.com/profile.php?id=100078758960336&amp;mibextid=LQQJ4d</t>
  </si>
  <si>
    <r>
      <rPr>
        <sz val="12"/>
        <color theme="1"/>
        <rFont val="Times New Roman"/>
        <family val="1"/>
      </rPr>
      <t xml:space="preserve">Lê Thị Thu Thúy </t>
    </r>
    <r>
      <rPr>
        <sz val="12"/>
        <color rgb="FFFF0000"/>
        <rFont val="Times New Roman"/>
        <family val="1"/>
      </rPr>
      <t>(hợp đồng)</t>
    </r>
    <r>
      <rPr>
        <sz val="12"/>
        <color theme="1"/>
        <rFont val="Times New Roman"/>
        <family val="1"/>
      </rPr>
      <t xml:space="preserve"> </t>
    </r>
  </si>
  <si>
    <t>Trang</t>
  </si>
  <si>
    <t>thuthuy220706@gmail.com</t>
  </si>
  <si>
    <t>quán bida huynh đệ , xã Duy Hải , huyện Duy Xuyên, tỉnh Quảng Nam</t>
  </si>
  <si>
    <t>https://drive.google.com/open?id=1X6pufYtDwEWVICGr_j57iCadIcYlv1W_</t>
  </si>
  <si>
    <t>https://www.facebook.com/profile.php?id=100079463453525&amp;mibextid=ZbWKwL</t>
  </si>
  <si>
    <r>
      <rPr>
        <sz val="12"/>
        <color theme="1"/>
        <rFont val="Times New Roman"/>
        <family val="1"/>
      </rPr>
      <t>Nguyễn Thị Quỳnh Anh</t>
    </r>
    <r>
      <rPr>
        <sz val="12"/>
        <color rgb="FFFF0000"/>
        <rFont val="Times New Roman"/>
        <family val="1"/>
      </rPr>
      <t xml:space="preserve"> (hợp đồng) Cọc 200K rút T230</t>
    </r>
  </si>
  <si>
    <t>1nguyenthiquynhanh123@gmail.com</t>
  </si>
  <si>
    <t xml:space="preserve"> trường cấp 1, thôn Yên Vĩ, xã Hòa Tiến, huyện Yên Phong, tỉnh Bắc Ninh.</t>
  </si>
  <si>
    <t>https://drive.google.com/open?id=1rTgsIRNQ2JsfCRULIqdmous0hTP5LoRX</t>
  </si>
  <si>
    <t>https://www.facebook.com/thuyduong.hoangthi.90260?mibextid=LQQJ4d</t>
  </si>
  <si>
    <r>
      <rPr>
        <sz val="12"/>
        <color theme="1"/>
        <rFont val="Times New Roman"/>
        <family val="1"/>
      </rPr>
      <t xml:space="preserve">Hoàng Thị Thuỳ Dương </t>
    </r>
    <r>
      <rPr>
        <sz val="12"/>
        <color rgb="FFFF0000"/>
        <rFont val="Times New Roman"/>
        <family val="1"/>
      </rPr>
      <t>(hợp đồng) T230, T233</t>
    </r>
  </si>
  <si>
    <t>hoangthithuyduong671@gmail.com</t>
  </si>
  <si>
    <t>cập nhập sau</t>
  </si>
  <si>
    <t>https://drive.google.com/open?id=1wLOj41wXQy93p0yfNXG2F_XK6Lt6VXXc</t>
  </si>
  <si>
    <t>https://www.facebook.com/phamtran.thucanh.221</t>
  </si>
  <si>
    <r>
      <rPr>
        <sz val="12"/>
        <color theme="1"/>
        <rFont val="Times New Roman"/>
        <family val="1"/>
      </rPr>
      <t xml:space="preserve">Phạm Trần Thục Anh </t>
    </r>
    <r>
      <rPr>
        <sz val="12"/>
        <color rgb="FFFF0000"/>
        <rFont val="Times New Roman"/>
        <family val="1"/>
      </rPr>
      <t xml:space="preserve">(hợp đồng) </t>
    </r>
  </si>
  <si>
    <t>123thucanhhh@gmail.com</t>
  </si>
  <si>
    <t>thôn Quần Trà, xã Nam Thanh, huyện Nam Trực, tỉnh Nam Định</t>
  </si>
  <si>
    <t>https://drive.google.com/open?id=1GbLI0lGQe0ssr5OG1DB2E64jG94H5dl2</t>
  </si>
  <si>
    <t>https://www.facebook.com/profile.php?id=100067134765575</t>
  </si>
  <si>
    <r>
      <rPr>
        <sz val="12"/>
        <color theme="1"/>
        <rFont val="Times New Roman"/>
        <family val="1"/>
      </rPr>
      <t xml:space="preserve">Nguyễn Thái Anh </t>
    </r>
    <r>
      <rPr>
        <sz val="12"/>
        <color rgb="FFFF0000"/>
        <rFont val="Times New Roman"/>
        <family val="1"/>
      </rPr>
      <t>(hợp đồng) HỦY ko học</t>
    </r>
  </si>
  <si>
    <t>nthaianh0408@gmail.com</t>
  </si>
  <si>
    <t>https://drive.google.com/open?id=1XiTmamy-XjuNW39nJ8pXWNcLgREthADA</t>
  </si>
  <si>
    <t>https://www.facebook.com/profile.php?id=100079904658746&amp;mibextid=LQQJ4d</t>
  </si>
  <si>
    <r>
      <rPr>
        <sz val="12"/>
        <color theme="1"/>
        <rFont val="Times New Roman"/>
        <family val="1"/>
      </rPr>
      <t xml:space="preserve">Nguyễn Thị Ngọc Hà </t>
    </r>
    <r>
      <rPr>
        <sz val="12"/>
        <color rgb="FFFF0000"/>
        <rFont val="Times New Roman"/>
        <family val="1"/>
      </rPr>
      <t>OPT25</t>
    </r>
  </si>
  <si>
    <t>Quỳnh</t>
  </si>
  <si>
    <t>https://drive.google.com/open?id=1Fcg_lQ6NP_10bGHjl5Dqhg5WWh2F6Xb9</t>
  </si>
  <si>
    <t>https://www.facebook.com/van.nguyenhai.71271?mibextid=LQQJ4d</t>
  </si>
  <si>
    <r>
      <rPr>
        <sz val="12"/>
        <color theme="1"/>
        <rFont val="Times New Roman"/>
        <family val="1"/>
      </rPr>
      <t xml:space="preserve">Nguyễn Thị Hải Vân </t>
    </r>
    <r>
      <rPr>
        <sz val="12"/>
        <color rgb="FFFF0000"/>
        <rFont val="Times New Roman"/>
        <family val="1"/>
      </rPr>
      <t>(hợp đồng) OT26</t>
    </r>
  </si>
  <si>
    <t>nghaivan807@gmail.com</t>
  </si>
  <si>
    <t xml:space="preserve"> 445, tổ 12, khu Kim Sen, phường Kim Sơn, Đông Triều, Quảng Ninh</t>
  </si>
  <si>
    <t>https://drive.google.com/open?id=14v8ipb7DdtirXefotRXEFd80C8LDfKAC</t>
  </si>
  <si>
    <t>https://www.facebook.com/profile.php?id=100030009619248&amp;__cft__%5B0%5D=AZWO1QmWWc6KRol3OcoHwoSy-O5xuMiSzCYGtBgkRg_I8AxgmjBRvK6OcwyPbk0A2qnOA_jZCTv3GBQy9ekH2inrq0M2cyVClszIwmBWKZP-v8yrCVm5s8sZ_nXVYrYBHFXzduWJiP71fVTkGSRvORIz1E7J8wgVzbvH0wnAQtayGPdHY-BNKlhT1gn69qdJFh5V-P_3382AAdeMt1URFg3BwrEbV8rO6XmQnpAuXgBt2A&amp;__tn__=-UC%252CP-R</t>
  </si>
  <si>
    <r>
      <rPr>
        <sz val="12"/>
        <color theme="1"/>
        <rFont val="Times New Roman"/>
        <family val="1"/>
      </rPr>
      <t xml:space="preserve">Trần Thị Yến Chi </t>
    </r>
    <r>
      <rPr>
        <sz val="12"/>
        <color rgb="FFFF0000"/>
        <rFont val="Times New Roman"/>
        <family val="1"/>
      </rPr>
      <t>- OPT23 ko học từ buổi 1. Huy báo</t>
    </r>
  </si>
  <si>
    <t xml:space="preserve"> yenchitran601@gmail.com</t>
  </si>
  <si>
    <t>https://drive.google.com/open?id=14pnQYtZV-iK90pmn54R9lsotOHr7Rxa6</t>
  </si>
  <si>
    <t>https://www.facebook.com/profile.php?id=100083300522951&amp;mibextid=ZbWKwLv</t>
  </si>
  <si>
    <r>
      <rPr>
        <sz val="12"/>
        <color theme="1"/>
        <rFont val="Times New Roman"/>
        <family val="1"/>
      </rPr>
      <t xml:space="preserve">Nguyễn Thị Hạnh </t>
    </r>
    <r>
      <rPr>
        <sz val="12"/>
        <color rgb="FFFF0000"/>
        <rFont val="Times New Roman"/>
        <family val="1"/>
      </rPr>
      <t>(hợp đồng) OPT27 tự rời nhóm</t>
    </r>
  </si>
  <si>
    <t xml:space="preserve">nguyenhanh17050@gmail.com </t>
  </si>
  <si>
    <t>xóm 5,Tây Hồ, Thọ Xuân, Thanh Hóa</t>
  </si>
  <si>
    <t>https://drive.google.com/open?id=1TMH5DiO9TRSXRVBIoWmQk5PaR3dsV5cH</t>
  </si>
  <si>
    <t>https://www.facebook.com/thuynga.19.09.06</t>
  </si>
  <si>
    <r>
      <rPr>
        <sz val="12"/>
        <color theme="1"/>
        <rFont val="Times New Roman"/>
        <family val="1"/>
      </rPr>
      <t>Phan Thúy Nga</t>
    </r>
    <r>
      <rPr>
        <sz val="12"/>
        <color rgb="FFFF0000"/>
        <rFont val="Times New Roman"/>
        <family val="1"/>
      </rPr>
      <t xml:space="preserve"> OPT23 báo HỦY KO học</t>
    </r>
  </si>
  <si>
    <t>PAGE</t>
  </si>
  <si>
    <t xml:space="preserve">Dương </t>
  </si>
  <si>
    <t>phantnga206@gmail.com</t>
  </si>
  <si>
    <t xml:space="preserve">Nhận tại  lớp </t>
  </si>
  <si>
    <t>https://drive.google.com/open?id=13mn5FSgY3undXaN8OtoGdGNIdD8hCitA</t>
  </si>
  <si>
    <t>https://www.facebook.com/nngmtrang?mibextid=LQQJ4d</t>
  </si>
  <si>
    <r>
      <rPr>
        <sz val="12"/>
        <color theme="1"/>
        <rFont val="Times New Roman"/>
        <family val="1"/>
      </rPr>
      <t xml:space="preserve">Nguyễn Ngô Minh Trang </t>
    </r>
    <r>
      <rPr>
        <sz val="12"/>
        <color rgb="FFFF0000"/>
        <rFont val="Times New Roman"/>
        <family val="1"/>
      </rPr>
      <t>(hợp đồng) OT26</t>
    </r>
  </si>
  <si>
    <t>nguyenngominhtrang032@gmail.com</t>
  </si>
  <si>
    <t>Thị trấn Đồi Ngô-Lục Nam-Bắc Giang</t>
  </si>
  <si>
    <t>https://drive.google.com/open?id=1O8AR-uZJeYUx9pB0SuLfh--yTI-TLWcp</t>
  </si>
  <si>
    <t>KO học</t>
  </si>
  <si>
    <t>https://www.facebook.com/profile.php?id=100045227176693&amp;mibextid=LQQJ4d</t>
  </si>
  <si>
    <r>
      <rPr>
        <sz val="12"/>
        <color theme="1"/>
        <rFont val="Times New Roman"/>
        <family val="1"/>
      </rPr>
      <t xml:space="preserve">Nguyễn Đức Thắng </t>
    </r>
    <r>
      <rPr>
        <sz val="12"/>
        <color rgb="FFFF0000"/>
        <rFont val="Times New Roman"/>
        <family val="1"/>
      </rPr>
      <t>(hợp đồng) OPT29
Đạt báo hủy ko học. Xin học phí</t>
    </r>
  </si>
  <si>
    <t>duclun080206@gmail.com</t>
  </si>
  <si>
    <t>https://drive.google.com/open?id=1f5eMe321MS9BhD0Ds5hHjQYiekZLz_5S</t>
  </si>
  <si>
    <t>https://www.facebook.com/nhii.yenn.37669</t>
  </si>
  <si>
    <r>
      <rPr>
        <sz val="12"/>
        <color theme="1"/>
        <rFont val="Times New Roman"/>
        <family val="1"/>
      </rPr>
      <t>Lê Thị Yến Nhi</t>
    </r>
    <r>
      <rPr>
        <sz val="12"/>
        <color rgb="FFFF0000"/>
        <rFont val="Times New Roman"/>
        <family val="1"/>
      </rPr>
      <t xml:space="preserve"> (hợp đồng) PT121 rút phút 89</t>
    </r>
  </si>
  <si>
    <t>yennhi061811@gmail.com</t>
  </si>
  <si>
    <t>https://drive.google.com/open?id=1zy3Bwx73l5uwVmc1bFGnD9SjylDFJnZM</t>
  </si>
  <si>
    <t>https://www.facebook.com/profile.php?id=61554594836426&amp;mibextid=LQQJ4d</t>
  </si>
  <si>
    <r>
      <rPr>
        <sz val="12"/>
        <color theme="1"/>
        <rFont val="Times New Roman"/>
        <family val="1"/>
      </rPr>
      <t xml:space="preserve">Hà Thu Phương </t>
    </r>
    <r>
      <rPr>
        <sz val="12"/>
        <color rgb="FFFF0000"/>
        <rFont val="Times New Roman"/>
        <family val="1"/>
      </rPr>
      <t>(hợp đồng) PT121</t>
    </r>
  </si>
  <si>
    <t>hap522153@gmail.com</t>
  </si>
  <si>
    <t>https://drive.google.com/open?id=12GN6sHtyM0OreO4A4v7WvTl1tvhO5lRO</t>
  </si>
  <si>
    <t>https://www.facebook.com/profile.php?id=61552752285703&amp;mibextid=LQQJ4d</t>
  </si>
  <si>
    <r>
      <rPr>
        <sz val="12"/>
        <color theme="1"/>
        <rFont val="Times New Roman"/>
        <family val="1"/>
      </rPr>
      <t>Đào Thuỷ Tâm</t>
    </r>
    <r>
      <rPr>
        <sz val="12"/>
        <color rgb="FFFF0000"/>
        <rFont val="Times New Roman"/>
        <family val="1"/>
      </rPr>
      <t xml:space="preserve"> (hợp đồng) PT125</t>
    </r>
  </si>
  <si>
    <t>dtam08430@gmail.com</t>
  </si>
  <si>
    <t>Sn 897, đường Điện Biên, Tổ 1, Phường Đồng Tâm, thành phố Yên Bái, tỉnh Yên Bái</t>
  </si>
  <si>
    <t>https://drive.google.com/open?id=1zYqAE8gh2LH3l2MSqFbzArTeJaRRXRC6</t>
  </si>
  <si>
    <t>Chờ feedback</t>
  </si>
  <si>
    <t>Up Level</t>
  </si>
  <si>
    <t>Toeic Lv1</t>
  </si>
  <si>
    <t>PT87</t>
  </si>
  <si>
    <t>https://www.facebook.com/profile.php?id=100073043361013</t>
  </si>
  <si>
    <r>
      <rPr>
        <sz val="12"/>
        <color theme="1"/>
        <rFont val="Times New Roman"/>
        <family val="1"/>
      </rPr>
      <t>Nguyễn Thị Hiền</t>
    </r>
    <r>
      <rPr>
        <sz val="12"/>
        <color rgb="FFFF0000"/>
        <rFont val="Times New Roman"/>
        <family val="1"/>
      </rPr>
      <t xml:space="preserve"> - chưa học phí T236 rút phút 89</t>
    </r>
  </si>
  <si>
    <t>nguyenthihien06bn@gmail.com</t>
  </si>
  <si>
    <t>Bưu Điện xã tri phương (thôn lương -tri phương-tiên du-Bắc ninh)</t>
  </si>
  <si>
    <t>Toeic Lv2</t>
  </si>
  <si>
    <t>VIP90</t>
  </si>
  <si>
    <t>V</t>
  </si>
  <si>
    <t>https://www.facebook.com/xuan.bac.50999</t>
  </si>
  <si>
    <r>
      <rPr>
        <sz val="12"/>
        <color theme="1"/>
        <rFont val="Times New Roman"/>
        <family val="1"/>
      </rPr>
      <t xml:space="preserve">Trần Xuân Bắc </t>
    </r>
    <r>
      <rPr>
        <sz val="12"/>
        <color rgb="FFFF0000"/>
        <rFont val="Times New Roman"/>
        <family val="1"/>
      </rPr>
      <t>- Học lại 50% học phí
Mất cam kết đầu ra. Thắng báo</t>
    </r>
  </si>
  <si>
    <t>Nguồn Ngoài</t>
  </si>
  <si>
    <t>Nhài</t>
  </si>
  <si>
    <t>xuanbacliliana@gmail.com</t>
  </si>
  <si>
    <t>tại lớp</t>
  </si>
  <si>
    <t>https://www.facebook.com/giang.nana.311?mibextid=ZbWKwL</t>
  </si>
  <si>
    <r>
      <rPr>
        <sz val="12"/>
        <color theme="1"/>
        <rFont val="Times New Roman"/>
        <family val="1"/>
      </rPr>
      <t xml:space="preserve">Đỗ Thị Trà Giang </t>
    </r>
    <r>
      <rPr>
        <sz val="12"/>
        <color rgb="FFFF0000"/>
        <rFont val="Times New Roman"/>
        <family val="1"/>
      </rPr>
      <t>(hợp đồng) OPT30</t>
    </r>
  </si>
  <si>
    <t>Ly</t>
  </si>
  <si>
    <t>Trực tiếp</t>
  </si>
  <si>
    <t>Nhóm 2</t>
  </si>
  <si>
    <t>https://drive.google.com/open?id=1L6ggFToY7MIavRov5ARQqA1iowHWssn9</t>
  </si>
  <si>
    <t>Chờ lớp  lv2 t4+Cn</t>
  </si>
  <si>
    <t>https://www.facebook.com/quynhnhu.kh</t>
  </si>
  <si>
    <t>Quỳnh Như</t>
  </si>
  <si>
    <t>Dương</t>
  </si>
  <si>
    <t xml:space="preserve"> khucquynhnhu2601@gmail.com</t>
  </si>
  <si>
    <t>Xóm 10, xã Yên Mỹ, huyện Thanh Trì, Hà Nội</t>
  </si>
  <si>
    <t>https://drive.google.com/open?id=17WkebGBPpHvz74V8OvmDdNGqOnd5IOUK</t>
  </si>
  <si>
    <t>PT146 nghỉ ngang b1. Hạ chat</t>
  </si>
  <si>
    <t>https://www.facebook.com/cherry.thaonguyen.509?mibextid=LQQJ4d</t>
  </si>
  <si>
    <r>
      <rPr>
        <sz val="12"/>
        <color theme="1"/>
        <rFont val="Times New Roman"/>
        <family val="1"/>
      </rPr>
      <t>Vũ Thảo Nguyên</t>
    </r>
    <r>
      <rPr>
        <sz val="12"/>
        <color rgb="FFFF0000"/>
        <rFont val="Times New Roman"/>
        <family val="1"/>
      </rPr>
      <t xml:space="preserve"> - Linh Đan Vũ - đã nộp 300K 10/10/24
OPT28 bảo lưu buổi. Học PT146 b1</t>
    </r>
  </si>
  <si>
    <t>30/08/2024 và 17/09/2024</t>
  </si>
  <si>
    <t>https://drive.google.com/open?id=1xWrysbHnHc7kU6U3XIR4hhsOmydTX80h; https://drive.google.com/open?id=1XhAVsUGr1b1qXMhmXjwfMguHKRz7zAzS</t>
  </si>
  <si>
    <t>https://www.facebook.com/profile.php?id=100053356493071&amp;mibextid=LQQJ4d</t>
  </si>
  <si>
    <r>
      <rPr>
        <sz val="12"/>
        <color theme="1"/>
        <rFont val="Times New Roman"/>
        <family val="1"/>
      </rPr>
      <t xml:space="preserve">Ngô Vân Long </t>
    </r>
    <r>
      <rPr>
        <sz val="12"/>
        <color rgb="FFFF0000"/>
        <rFont val="Times New Roman"/>
        <family val="1"/>
      </rPr>
      <t>OPT28, OPT33</t>
    </r>
  </si>
  <si>
    <t>https://drive.google.com/open?id=1yHwhGc_i7lljXvw4cqyYv4YkPm2FZ4CJ</t>
  </si>
  <si>
    <t>https://www.facebook.com/profile.php?id=100040851504330&amp;mibextid=LQQJ4d</t>
  </si>
  <si>
    <r>
      <rPr>
        <sz val="12"/>
        <color theme="1"/>
        <rFont val="Times New Roman"/>
        <family val="1"/>
      </rPr>
      <t>Nguyễn Hoàng Lan Nhi</t>
    </r>
    <r>
      <rPr>
        <sz val="12"/>
        <color rgb="FFFF0000"/>
        <rFont val="Times New Roman"/>
        <family val="1"/>
      </rPr>
      <t xml:space="preserve"> (hợp đồng)</t>
    </r>
  </si>
  <si>
    <t>nguyenhoanglannhi2012@gmail.com</t>
  </si>
  <si>
    <t>số 4 ngõ 20/2 hào nam ô chợ dừa đống đa</t>
  </si>
  <si>
    <t>https://drive.google.com/open?id=1Mkys5cHjd4I_brz0Kz3zALygXKVG8dZM</t>
  </si>
  <si>
    <t>Hủy ko học</t>
  </si>
  <si>
    <t>https://www.facebook.com/profile.php?id=100057184568978&amp;rdid=gREp8UE3x0J2XQDU&amp;share_url=https%3A%2F%2Fwww.facebook.com%2Fshare%2F4HKu8ph4aTxgQD5w%2F</t>
  </si>
  <si>
    <r>
      <rPr>
        <sz val="12"/>
        <color theme="1"/>
        <rFont val="Times New Roman"/>
        <family val="1"/>
      </rPr>
      <t>Hoàng Thúy Nga</t>
    </r>
    <r>
      <rPr>
        <sz val="12"/>
        <color rgb="FFFF0000"/>
        <rFont val="Times New Roman"/>
        <family val="1"/>
      </rPr>
      <t xml:space="preserve"> - OPT32 HỦY
Học trung tâm khác</t>
    </r>
  </si>
  <si>
    <t>Thái Bảo Meca</t>
  </si>
  <si>
    <t>Đinh Linh</t>
  </si>
  <si>
    <t>hnga41107@gmail.com</t>
  </si>
  <si>
    <t>nhận tại trung tâm cơ sở Đống Đa</t>
  </si>
  <si>
    <t>https://drive.google.com/open?id=1GeNjem99tzmvOFBbQvAGZZOSkUqEbrgp</t>
  </si>
  <si>
    <t>https://www.facebook.com/profile.php?id=100078956979708</t>
  </si>
  <si>
    <r>
      <rPr>
        <sz val="12"/>
        <color theme="1"/>
        <rFont val="Times New Roman"/>
        <family val="1"/>
      </rPr>
      <t xml:space="preserve">Vũ Thị Hoa </t>
    </r>
    <r>
      <rPr>
        <sz val="12"/>
        <color rgb="FFFF0000"/>
        <rFont val="Times New Roman"/>
        <family val="1"/>
      </rPr>
      <t>OPT23</t>
    </r>
  </si>
  <si>
    <t>vuhoa22082006@gmail.com</t>
  </si>
  <si>
    <t>tại trung tâm</t>
  </si>
  <si>
    <t>https://drive.google.com/open?id=1-SXaNPk-68Cv5eawTqOgQCBNMMzNVqLh</t>
  </si>
  <si>
    <t>https://www.facebook.com/profile.php?id=100081067837758&amp;mibextid=LQQJ4d</t>
  </si>
  <si>
    <r>
      <rPr>
        <sz val="12"/>
        <color theme="1"/>
        <rFont val="Times New Roman"/>
        <family val="1"/>
      </rPr>
      <t xml:space="preserve">Nguyễn Thị Hoa </t>
    </r>
    <r>
      <rPr>
        <sz val="12"/>
        <color rgb="FFFF0000"/>
        <rFont val="Times New Roman"/>
        <family val="1"/>
      </rPr>
      <t>(hợp đồng) OPT34</t>
    </r>
  </si>
  <si>
    <t>Anh Thư Meca</t>
  </si>
  <si>
    <t xml:space="preserve">nguyenthihoa18102006@gmail.com </t>
  </si>
  <si>
    <t>Off</t>
  </si>
  <si>
    <t>https://drive.google.com/open?id=1ZdSFxcfUd8oYBQp_rzGJ_DqsSsOXJx9a</t>
  </si>
  <si>
    <t>https://www.facebook.com/profile.php?id=100079816873585</t>
  </si>
  <si>
    <t>Tiêu Nguyễn Việt Anh</t>
  </si>
  <si>
    <t>tieunguyenvietanh885@gmail.com</t>
  </si>
  <si>
    <t>21 Ng. 70 P. Nguyễn Hoàng,Mai Dịch ,Cầu Giấy</t>
  </si>
  <si>
    <t>https://drive.google.com/open?id=1ZBVQ9q-jjlTpIc-KlS0iORbgREe1osUz</t>
  </si>
  <si>
    <t>https://www.facebook.com/profile.php?id=100090194243667&amp;mibextid=LQQJ4d</t>
  </si>
  <si>
    <r>
      <rPr>
        <sz val="12"/>
        <color theme="1"/>
        <rFont val="Times New Roman"/>
        <family val="1"/>
      </rPr>
      <t>Nguyễn Thị Ngọc Mai</t>
    </r>
    <r>
      <rPr>
        <sz val="12"/>
        <color rgb="FFFF0000"/>
        <rFont val="Times New Roman"/>
        <family val="1"/>
      </rPr>
      <t xml:space="preserve"> (hợp đồng) T242</t>
    </r>
  </si>
  <si>
    <t>ngocmai241911@gmail.com</t>
  </si>
  <si>
    <t>https://drive.google.com/open?id=1ONR9gf8ekFOrCB2SuyDxyj0BXPeWGlzc</t>
  </si>
  <si>
    <t>https://www.facebook.com/phuongminh.do.77?mibextid=LQQJ4d</t>
  </si>
  <si>
    <r>
      <rPr>
        <sz val="12"/>
        <color theme="1"/>
        <rFont val="Times New Roman"/>
        <family val="1"/>
      </rPr>
      <t xml:space="preserve">Đỗ Phương Minh </t>
    </r>
    <r>
      <rPr>
        <sz val="12"/>
        <color rgb="FFFF0000"/>
        <rFont val="Times New Roman"/>
        <family val="1"/>
      </rPr>
      <t>- OT31</t>
    </r>
  </si>
  <si>
    <t>Thanh</t>
  </si>
  <si>
    <t>dophuongminh2312@gmail.com</t>
  </si>
  <si>
    <t>Chung cư Pac2, ngách 6, ngõ 15 An Dương Vương, phường Phú Thượng, quận Tây Hồ, Hà Nội</t>
  </si>
  <si>
    <t>https://drive.google.com/open?id=1WbdBbbSeBWH8_FM90Duh0hnogOCYJruM</t>
  </si>
  <si>
    <t>https://www.facebook.com/thugiang.ng.9?mibextid=LQQJ4d</t>
  </si>
  <si>
    <r>
      <rPr>
        <sz val="12"/>
        <color theme="1"/>
        <rFont val="Times New Roman"/>
        <family val="1"/>
      </rPr>
      <t xml:space="preserve">Nguyễn Thu Giang </t>
    </r>
    <r>
      <rPr>
        <sz val="12"/>
        <color rgb="FFFF0000"/>
        <rFont val="Times New Roman"/>
        <family val="1"/>
      </rPr>
      <t>(hợp đồng) OPT37</t>
    </r>
  </si>
  <si>
    <t>nhim09092006@gmail.com</t>
  </si>
  <si>
    <t>81 ngõ 479 Lĩnh Nam, Hoàng Mai, Hà Nội</t>
  </si>
  <si>
    <t>https://drive.google.com/open?id=1zdM50XJMVh01Ozm9_JyDyFzmZjjvjF1S</t>
  </si>
  <si>
    <t>https://www.facebook.com/n.nan.21.1?mibextid=LQQJ4d</t>
  </si>
  <si>
    <r>
      <rPr>
        <sz val="12"/>
        <color theme="1"/>
        <rFont val="Times New Roman"/>
        <family val="1"/>
      </rPr>
      <t xml:space="preserve">Vũ Thị Như Lan </t>
    </r>
    <r>
      <rPr>
        <sz val="12"/>
        <color rgb="FFFF0000"/>
        <rFont val="Times New Roman"/>
        <family val="1"/>
      </rPr>
      <t>(hợp đồng) OT28</t>
    </r>
  </si>
  <si>
    <t>lannlann855@gmail.com</t>
  </si>
  <si>
    <t>Toà nhà B3 Hàm Nghi - phường Cầu Diễn - quận Nam Từ Liêm</t>
  </si>
  <si>
    <t>https://drive.google.com/open?id=12CvBlm5eAOylShqnLRnjd6g_criEQmzD</t>
  </si>
  <si>
    <t>https://www.facebook.com/phuonghittt</t>
  </si>
  <si>
    <r>
      <rPr>
        <sz val="12"/>
        <color theme="1"/>
        <rFont val="Times New Roman"/>
        <family val="1"/>
      </rPr>
      <t xml:space="preserve">Lê Thị Minh Phương </t>
    </r>
    <r>
      <rPr>
        <sz val="12"/>
        <color rgb="FFFF0000"/>
        <rFont val="Times New Roman"/>
        <family val="1"/>
      </rPr>
      <t>- OPT35 tự rời nhóm</t>
    </r>
  </si>
  <si>
    <t xml:space="preserve">Dũng </t>
  </si>
  <si>
    <t>Phuongleminh506@gmail.com</t>
  </si>
  <si>
    <t>Ngõ 29 dương khuê mai dịch cầu giấy hà nội</t>
  </si>
  <si>
    <t>https://drive.google.com/open?id=1hjRipEaqmEu3HL0qHhr3QyZfRiwiCOBw</t>
  </si>
  <si>
    <t>OPT32 bảo lưu buổi 7</t>
  </si>
  <si>
    <t>https://www.facebook.com/profile.php?id=100060383898811&amp;mibextid=ZbWKwL</t>
  </si>
  <si>
    <t>Đào Nguyễn  Tuấn Hưng</t>
  </si>
  <si>
    <t>https://drive.google.com/open?id=19ASzlJf1qDIPSXUyaEHgNVa36a-s-56T</t>
  </si>
  <si>
    <t>https://www.facebook.com/profile.php?id=100080918840123&amp;mibextid=LQQJ4d</t>
  </si>
  <si>
    <r>
      <rPr>
        <sz val="12"/>
        <color theme="1"/>
        <rFont val="Times New Roman"/>
        <family val="1"/>
      </rPr>
      <t xml:space="preserve">Nguyễn Thành Lộc </t>
    </r>
    <r>
      <rPr>
        <sz val="12"/>
        <color rgb="FFFF0000"/>
        <rFont val="Times New Roman"/>
        <family val="1"/>
      </rPr>
      <t>(hợp đồng) OPT36 rút phút 89</t>
    </r>
  </si>
  <si>
    <t>lockaka732@gmail.com</t>
  </si>
  <si>
    <t>nhà 43 ngách 63 ngõ 1194 đường Láng</t>
  </si>
  <si>
    <t>https://drive.google.com/open?id=1DsJo4reKdpZEfvN_YcrBQpSObLQFy8cK</t>
  </si>
  <si>
    <t>https://www.facebook.com/profile.php?id=61550703997455&amp;mibextid=LQQJ4d</t>
  </si>
  <si>
    <r>
      <rPr>
        <sz val="12"/>
        <color theme="1"/>
        <rFont val="Times New Roman"/>
        <family val="1"/>
      </rPr>
      <t xml:space="preserve">Lê Minh Khương </t>
    </r>
    <r>
      <rPr>
        <sz val="12"/>
        <color rgb="FFFF0000"/>
        <rFont val="Times New Roman"/>
        <family val="1"/>
      </rPr>
      <t>OPT35</t>
    </r>
  </si>
  <si>
    <t>Phương</t>
  </si>
  <si>
    <t>số nhà 37 ,ngõ 261 ,Phú Diễn ,Bắc Từ Liêm ,Hà Nội</t>
  </si>
  <si>
    <t>https://drive.google.com/open?id=1GI25YTI7eQDg9gv3d6No1lBLv04jWIN6</t>
  </si>
  <si>
    <t>OPT74 đã xếp lớp</t>
  </si>
  <si>
    <t>https://www.facebook.com/profile.php?id=100055647871084&amp;rdid=EVUX6AJlHCweUIUO&amp;share_url=https%3A%2F%2Fwww.facebook.com%2Fshare%2F78CBw7fHXSmwE1MJ%2F</t>
  </si>
  <si>
    <r>
      <rPr>
        <sz val="12"/>
        <color theme="1"/>
        <rFont val="Times New Roman"/>
        <family val="1"/>
      </rPr>
      <t xml:space="preserve">Nguyễn Tuấn Thành </t>
    </r>
    <r>
      <rPr>
        <sz val="12"/>
        <color rgb="FFFF0000"/>
        <rFont val="Times New Roman"/>
        <family val="1"/>
      </rPr>
      <t>(hợp đồng) OPT37 tự rời nhóm</t>
    </r>
  </si>
  <si>
    <t>nguyentuanthanh110420066@gmail.com</t>
  </si>
  <si>
    <t xml:space="preserve">Nhận sách tại trung tâm </t>
  </si>
  <si>
    <t>https://drive.google.com/open?id=1gLE5t_Gr6nejU5wWLeujs4BySPzosIIX</t>
  </si>
  <si>
    <t>https://www.facebook.com/phuongaanh.nguyen.58?locale=vi_VN</t>
  </si>
  <si>
    <r>
      <rPr>
        <sz val="12"/>
        <color theme="1"/>
        <rFont val="Times New Roman"/>
        <family val="1"/>
      </rPr>
      <t>Nguyễn Thị Phương Anh</t>
    </r>
    <r>
      <rPr>
        <sz val="12"/>
        <color rgb="FFFF0000"/>
        <rFont val="Times New Roman"/>
        <family val="1"/>
      </rPr>
      <t xml:space="preserve"> (hợp đồng) OT29</t>
    </r>
  </si>
  <si>
    <t>Giang Thương</t>
  </si>
  <si>
    <t>Panh7437@gmail.com</t>
  </si>
  <si>
    <t>Xóm mỹ thành xã diễn đoài diễn châu nghệ an</t>
  </si>
  <si>
    <t>https://drive.google.com/open?id=17dc5heEhV7rJiE75yzTup8v5_hhaE45-</t>
  </si>
  <si>
    <t>https://www.facebook.com/profile.php?id=61562846764743&amp;mibextid=LQQJ4d</t>
  </si>
  <si>
    <r>
      <rPr>
        <sz val="12"/>
        <color theme="1"/>
        <rFont val="Times New Roman"/>
        <family val="1"/>
      </rPr>
      <t xml:space="preserve">Nông Hà Linh </t>
    </r>
    <r>
      <rPr>
        <sz val="12"/>
        <color rgb="FFFF0000"/>
        <rFont val="Times New Roman"/>
        <family val="1"/>
      </rPr>
      <t>PT136
PT131 tự rời nhóm 30' trước giờ học</t>
    </r>
  </si>
  <si>
    <t>Hương Trúc</t>
  </si>
  <si>
    <t>linhhameow@gmail.com</t>
  </si>
  <si>
    <t>Số nhà 6A, ngõ 19/402 phường Mỹ Đình 1, quận NTL</t>
  </si>
  <si>
    <t>https://drive.google.com/open?id=1fF63Ih6rR_wBtzRjslY2tj-ZN3Ohvcgb</t>
  </si>
  <si>
    <t>https://www.facebook.com/profile.php?id=100078932910437</t>
  </si>
  <si>
    <r>
      <rPr>
        <sz val="12"/>
        <color theme="1"/>
        <rFont val="Times New Roman"/>
        <family val="1"/>
      </rPr>
      <t>Vũ Thị Thu Trang</t>
    </r>
    <r>
      <rPr>
        <sz val="12"/>
        <color rgb="FFFF0000"/>
        <rFont val="Times New Roman"/>
        <family val="1"/>
      </rPr>
      <t xml:space="preserve"> - PT130 rút phút 89</t>
    </r>
  </si>
  <si>
    <t>tvu3687612@gmail.com</t>
  </si>
  <si>
    <t xml:space="preserve">Trường cđ sư phạm Bắc Ninh </t>
  </si>
  <si>
    <t>https://drive.google.com/open?id=17GPQRAO33Gsfl8thk4B4nqar_a19weWh</t>
  </si>
  <si>
    <t>https://www.facebook.com/kt.huonggiang?mibextid=LQQJ4d</t>
  </si>
  <si>
    <r>
      <rPr>
        <sz val="12"/>
        <color theme="1"/>
        <rFont val="Times New Roman"/>
        <family val="1"/>
      </rPr>
      <t>Kiều Thị Hương Giang</t>
    </r>
    <r>
      <rPr>
        <sz val="12"/>
        <color rgb="FFFF0000"/>
        <rFont val="Times New Roman"/>
        <family val="1"/>
      </rPr>
      <t xml:space="preserve"> - OPT40</t>
    </r>
  </si>
  <si>
    <t>giangk2006@gmail.com</t>
  </si>
  <si>
    <t>Tại trung tâm</t>
  </si>
  <si>
    <t>23/09/2024 và 03/10/2024</t>
  </si>
  <si>
    <t>https://drive.google.com/open?id=1EaXqH626eptQf4lpQd8MYH2X7l9L_Try; https://drive.google.com/open?id=1h965qQy1Zl-slqobIJS_QJ1WN7exlOZJ</t>
  </si>
  <si>
    <t>https://www.facebook.com/ngoc.buihoangyen?mibextid=LQQJ4d</t>
  </si>
  <si>
    <r>
      <rPr>
        <sz val="12"/>
        <color theme="1"/>
        <rFont val="Times New Roman"/>
        <family val="1"/>
      </rPr>
      <t xml:space="preserve">Bùi Hoàng Yến Ngọc </t>
    </r>
    <r>
      <rPr>
        <sz val="12"/>
        <color rgb="FFFF0000"/>
        <rFont val="Times New Roman"/>
        <family val="1"/>
      </rPr>
      <t>- PT136</t>
    </r>
  </si>
  <si>
    <t>buihoangyenngoc10a1@gmail.com</t>
  </si>
  <si>
    <t>135 Đ. Trần Hưng Đạo, Phường Cầu Ông Lãnh, Quận 1, Hồ Chí Minh</t>
  </si>
  <si>
    <t>https://drive.google.com/open?id=1le95bVmb8HN_ElzoaWAPyL_aTfqZJzBG</t>
  </si>
  <si>
    <t>https://www.facebook.com/profile.php?id=100049987352325&amp;locale=vi_VN</t>
  </si>
  <si>
    <r>
      <rPr>
        <sz val="12"/>
        <color theme="1"/>
        <rFont val="Times New Roman"/>
        <family val="1"/>
      </rPr>
      <t xml:space="preserve">Nguyễn Thị Kiều Trang </t>
    </r>
    <r>
      <rPr>
        <sz val="12"/>
        <color rgb="FFFF0000"/>
        <rFont val="Times New Roman"/>
        <family val="1"/>
      </rPr>
      <t>(hợp đồng) OPT41</t>
    </r>
  </si>
  <si>
    <t>nguyenkieutranghp2006@</t>
  </si>
  <si>
    <t xml:space="preserve"> Nhà số 8 , ngách 44/86 Trần Thái Tông, Cốm Làng Vòng</t>
  </si>
  <si>
    <t>https://drive.google.com/open?id=1361pTvnhAYM4bVBAdxi_GN8aDeG6WfY7</t>
  </si>
  <si>
    <t>https://www.facebook.com/congg.soaii.7</t>
  </si>
  <si>
    <r>
      <rPr>
        <sz val="12"/>
        <color theme="1"/>
        <rFont val="Times New Roman"/>
        <family val="1"/>
      </rPr>
      <t>Nguyễn Công Soái</t>
    </r>
    <r>
      <rPr>
        <sz val="12"/>
        <color rgb="FFFF0000"/>
        <rFont val="Times New Roman"/>
        <family val="1"/>
      </rPr>
      <t xml:space="preserve"> - PT139 rút khi lớp học 1 buổi</t>
    </r>
  </si>
  <si>
    <t>Dương Meca</t>
  </si>
  <si>
    <t xml:space="preserve"> nsoai7012@gmail.com</t>
  </si>
  <si>
    <t>Chợ mới đội 8 vĩnh ninh vĩnh quỳnh thanh trì hà nội</t>
  </si>
  <si>
    <t>https://drive.google.com/open?id=1RI9XsKAZuY9_EQdo_RH-EL07CnOPzoYQ</t>
  </si>
  <si>
    <t>https://www.facebook.com/minhhien.lebui</t>
  </si>
  <si>
    <r>
      <rPr>
        <sz val="12"/>
        <color theme="1"/>
        <rFont val="Times New Roman"/>
        <family val="1"/>
      </rPr>
      <t>Lê Thị Hiền</t>
    </r>
    <r>
      <rPr>
        <sz val="12"/>
        <color rgb="FFFF0000"/>
        <rFont val="Times New Roman"/>
        <family val="1"/>
      </rPr>
      <t xml:space="preserve"> - OT27 rút phút 80</t>
    </r>
  </si>
  <si>
    <t xml:space="preserve"> llehien25@gmail.com</t>
  </si>
  <si>
    <t>Toà 17T1, Cương Kiên, Trung Văn, Nam Từ Liêm, Hà Nội</t>
  </si>
  <si>
    <t>https://drive.google.com/open?id=14DYA7M5rrjCzTkSCjtDoP7QDARWDGeol</t>
  </si>
  <si>
    <t>https://www.facebook.com/profile.php?id=61565026973411&amp;mibextid=LQQJ4d</t>
  </si>
  <si>
    <r>
      <rPr>
        <sz val="12"/>
        <color theme="1"/>
        <rFont val="Times New Roman"/>
        <family val="1"/>
      </rPr>
      <t>Trần Hồng Ngọc</t>
    </r>
    <r>
      <rPr>
        <sz val="12"/>
        <color rgb="FFFF0000"/>
        <rFont val="Times New Roman"/>
        <family val="1"/>
      </rPr>
      <t xml:space="preserve"> - OPT40
HỦY KO HỌC nữa</t>
    </r>
  </si>
  <si>
    <t>hongngocaz1510@gmail.com</t>
  </si>
  <si>
    <t>https://drive.google.com/open?id=1sjZlSDNjlzb0gifOvTzUs3dm85kJCFwg</t>
  </si>
  <si>
    <t>https://www.facebook.com/hthuyxiggg?mibextid=LQQJ4d</t>
  </si>
  <si>
    <r>
      <rPr>
        <sz val="12"/>
        <color theme="1"/>
        <rFont val="Times New Roman"/>
        <family val="1"/>
      </rPr>
      <t xml:space="preserve">Triệu Phương Thuỷ </t>
    </r>
    <r>
      <rPr>
        <sz val="12"/>
        <color rgb="FFFF0000"/>
        <rFont val="Times New Roman"/>
        <family val="1"/>
      </rPr>
      <t>- PT142</t>
    </r>
  </si>
  <si>
    <t>pthy2106@gmail.com</t>
  </si>
  <si>
    <t>Số 89 Nguyễn Phong Sắc Cầu Giấy Hà Nội</t>
  </si>
  <si>
    <t>https://drive.google.com/open?id=1ytFjqYcuPpucrTOzmKNwJSDbBpw5gqDe</t>
  </si>
  <si>
    <t>https://www.facebook.com/profile.php?id=100050201465560&amp;mibextid=LQQJ4d</t>
  </si>
  <si>
    <r>
      <rPr>
        <sz val="12"/>
        <color theme="1"/>
        <rFont val="Times New Roman"/>
        <family val="1"/>
      </rPr>
      <t>Phạm Phương Anh</t>
    </r>
    <r>
      <rPr>
        <sz val="12"/>
        <color rgb="FFFF0000"/>
        <rFont val="Times New Roman"/>
        <family val="1"/>
      </rPr>
      <t xml:space="preserve"> - OPT40</t>
    </r>
  </si>
  <si>
    <t>Hằng</t>
  </si>
  <si>
    <t>Tại Lớp</t>
  </si>
  <si>
    <t>https://drive.google.com/open?id=1Eg_kyRNRQ-kulIGHLLCbR3jjCcLVT7wZ</t>
  </si>
  <si>
    <t>https://www.facebook.com/profile.php?id=100078823073804&amp;mibextid=LQQJ4d</t>
  </si>
  <si>
    <r>
      <rPr>
        <sz val="12"/>
        <color theme="1"/>
        <rFont val="Times New Roman"/>
        <family val="1"/>
      </rPr>
      <t xml:space="preserve">Trịnh Vũ Cẩm Ly </t>
    </r>
    <r>
      <rPr>
        <sz val="12"/>
        <color rgb="FFFF0000"/>
        <rFont val="Times New Roman"/>
        <family val="1"/>
      </rPr>
      <t>- OT32, OT34 tự rời nhóm</t>
    </r>
  </si>
  <si>
    <t>Tại lớp</t>
  </si>
  <si>
    <t>https://drive.google.com/open?id=1H4X3Fvg4jeFfaOw8yMQuaTGdZvCFzUqH</t>
  </si>
  <si>
    <t>https://www.facebook.com/vanang.nhat?mibextid=LQQJ4d</t>
  </si>
  <si>
    <r>
      <rPr>
        <sz val="12"/>
        <color theme="1"/>
        <rFont val="Times New Roman"/>
        <family val="1"/>
      </rPr>
      <t xml:space="preserve">Nguyễn Nhật Vân Anh </t>
    </r>
    <r>
      <rPr>
        <sz val="12"/>
        <color rgb="FFFF0000"/>
        <rFont val="Times New Roman"/>
        <family val="1"/>
      </rPr>
      <t>- OPT45</t>
    </r>
  </si>
  <si>
    <t>https://drive.google.com/open?id=11luq0ChuhwuULVLhypQXwaWcVzv4Re3U</t>
  </si>
  <si>
    <t>https://www.facebook.com/nhuoclan.tieu.927?mibextid=ZbWKwL</t>
  </si>
  <si>
    <r>
      <rPr>
        <sz val="12"/>
        <color theme="1"/>
        <rFont val="Times New Roman"/>
        <family val="1"/>
      </rPr>
      <t xml:space="preserve">Vũ Thị Thu Thảo </t>
    </r>
    <r>
      <rPr>
        <sz val="12"/>
        <color rgb="FFFF0000"/>
        <rFont val="Times New Roman"/>
        <family val="1"/>
      </rPr>
      <t>- PT145, PT151
Khai giảng không học. CHƯA HỌC PHÍ</t>
    </r>
  </si>
  <si>
    <t>Thu Hiền</t>
  </si>
  <si>
    <t xml:space="preserve">vuthuthao100106@gmail.com </t>
  </si>
  <si>
    <t xml:space="preserve">ngõ 4, ngách 1, đường Nguyễn Văn Linh, phường Xuân Hòa, thành phố Phúc Yên </t>
  </si>
  <si>
    <t>https://drive.google.com/open?id=1Z2aWB7pxJ25uRCrFU7A2iS95WthJU4PY</t>
  </si>
  <si>
    <t>https://www.facebook.com/profile.php?id=100053499316268&amp;mibextid=LQQJ4d</t>
  </si>
  <si>
    <r>
      <rPr>
        <sz val="12"/>
        <color theme="1"/>
        <rFont val="Times New Roman"/>
        <family val="1"/>
      </rPr>
      <t xml:space="preserve">Chu Thị Thanh Bình </t>
    </r>
    <r>
      <rPr>
        <sz val="12"/>
        <color rgb="FFFF0000"/>
        <rFont val="Times New Roman"/>
        <family val="1"/>
      </rPr>
      <t>- OT32 
Xuân Đạt báo. Đã trả 500K CỌC 16/10/2024</t>
    </r>
  </si>
  <si>
    <t>thanhbinhchu@gmail.com</t>
  </si>
  <si>
    <t>số 9a ngõ 39, hồ tùng mậu mai dịch cầu giấy</t>
  </si>
  <si>
    <t>https://drive.google.com/open?id=1NrKx67nmbv2ZtWhCeVNPPAlJWbVuuI5g</t>
  </si>
  <si>
    <t>https://www.facebook.com/profile.php?id=100024261852249&amp;mibextid=LQQJ4d</t>
  </si>
  <si>
    <t>Nguyễn Đỗ Thu Trang</t>
  </si>
  <si>
    <t>changlynh@gmail.com</t>
  </si>
  <si>
    <t>205 phố mai dịch quận cầu giấy hà nội</t>
  </si>
  <si>
    <t>https://drive.google.com/open?id=11OWTnpMOTzkPkPzS7tl1FtOCqDLl_prD</t>
  </si>
  <si>
    <t>PT150 bảo lưu b2</t>
  </si>
  <si>
    <t>https://www.facebook.com/share/YC2s5mwMVV8QscLr/?mibextid=LQQJ4d</t>
  </si>
  <si>
    <r>
      <rPr>
        <sz val="12"/>
        <color theme="1"/>
        <rFont val="Times New Roman"/>
        <family val="1"/>
      </rPr>
      <t xml:space="preserve">Lê Nguyễn Phương Uyên </t>
    </r>
    <r>
      <rPr>
        <sz val="12"/>
        <color rgb="FFFF0000"/>
        <rFont val="Times New Roman"/>
        <family val="1"/>
      </rPr>
      <t>(Hợp đồng) PT149
PT150 bảo lưu b2. Đã nộp 300K 07/11/2024</t>
    </r>
  </si>
  <si>
    <t>Tùng Meca</t>
  </si>
  <si>
    <t>Số nhà 2b ngõ 200 vĩnh hưng hoàng mai</t>
  </si>
  <si>
    <t>https://drive.google.com/open?id=1q-P10318nGhxe_y4hGJoHc5ntN4yIqLw</t>
  </si>
  <si>
    <t>https://www.facebook.com/profile.php?id=100081572497603&amp;mibextid=LQQJ4d</t>
  </si>
  <si>
    <r>
      <rPr>
        <sz val="12"/>
        <color theme="1"/>
        <rFont val="Times New Roman"/>
        <family val="1"/>
      </rPr>
      <t>Nguyễn Ngọc Phương Linh</t>
    </r>
    <r>
      <rPr>
        <sz val="12"/>
        <color rgb="FFFF0000"/>
        <rFont val="Times New Roman"/>
        <family val="1"/>
      </rPr>
      <t xml:space="preserve"> - OT33</t>
    </r>
  </si>
  <si>
    <t>phuonglinh231106@gmail.com</t>
  </si>
  <si>
    <t>https://drive.google.com/open?id=1THtqW4nUeXgC8kPaWMlAkhPurJ31dxUR</t>
  </si>
  <si>
    <t>https://www.facebook.com/share/xSxW9CJyowE4Xn89/?mibextid=LQQJ4d</t>
  </si>
  <si>
    <r>
      <rPr>
        <sz val="12"/>
        <color theme="1"/>
        <rFont val="Times New Roman"/>
        <family val="1"/>
      </rPr>
      <t xml:space="preserve">Nguyễn Hữu Dũng </t>
    </r>
    <r>
      <rPr>
        <sz val="12"/>
        <color rgb="FFFF0000"/>
        <rFont val="Times New Roman"/>
        <family val="1"/>
      </rPr>
      <t>- OPT47</t>
    </r>
  </si>
  <si>
    <t>Hà Thu Hiền</t>
  </si>
  <si>
    <t>https://drive.google.com/open?id=1b9B3kkJNrNStLnDTEjC7QwbpOu25m0i4</t>
  </si>
  <si>
    <t>https://www.facebook.com/profile.php?id=100030497237031&amp;mibextid=LQQJ4d</t>
  </si>
  <si>
    <r>
      <rPr>
        <sz val="12"/>
        <color theme="1"/>
        <rFont val="Times New Roman"/>
        <family val="1"/>
      </rPr>
      <t>Trần Kim Oanh</t>
    </r>
    <r>
      <rPr>
        <sz val="12"/>
        <color rgb="FFFF0000"/>
        <rFont val="Times New Roman"/>
        <family val="1"/>
      </rPr>
      <t xml:space="preserve"> (hợp đồng) PT149</t>
    </r>
  </si>
  <si>
    <t>trankimoanh236@gmail.com</t>
  </si>
  <si>
    <t>97 Đông Hưng Thuận 2, phường Đông Hưng Thuận, TP HCM</t>
  </si>
  <si>
    <t>https://drive.google.com/open?id=1Q_6DHZ-GHopo0A5AXjdapYP0EMIsEn2r</t>
  </si>
  <si>
    <t>https://www.facebook.com/vtt180206?mibextid=ZbWKwL</t>
  </si>
  <si>
    <r>
      <rPr>
        <sz val="12"/>
        <color theme="1"/>
        <rFont val="Times New Roman"/>
        <family val="1"/>
      </rPr>
      <t xml:space="preserve">Vũ Thị Thảo </t>
    </r>
    <r>
      <rPr>
        <sz val="12"/>
        <color rgb="FFFF0000"/>
        <rFont val="Times New Roman"/>
        <family val="1"/>
      </rPr>
      <t>- OPT51</t>
    </r>
  </si>
  <si>
    <t>Lan</t>
  </si>
  <si>
    <t>không có</t>
  </si>
  <si>
    <t>https://drive.google.com/open?id=1YrHKCGO8GNhWITYTtUj8WlfYKREDXCao</t>
  </si>
  <si>
    <t>https://www.facebook.com/profile.php?id=100018552783971&amp;mibextid=JRoKGi</t>
  </si>
  <si>
    <r>
      <rPr>
        <sz val="12"/>
        <color theme="1"/>
        <rFont val="Times New Roman"/>
        <family val="1"/>
      </rPr>
      <t xml:space="preserve">Đặng Trúc Linh </t>
    </r>
    <r>
      <rPr>
        <sz val="12"/>
        <color rgb="FFFF0000"/>
        <rFont val="Times New Roman"/>
        <family val="1"/>
      </rPr>
      <t>- T262</t>
    </r>
  </si>
  <si>
    <t>truclinhdang8597@gmail.com</t>
  </si>
  <si>
    <t>chung cư CT2 kđt Tuệ Tĩnh thành phố Hải Dương</t>
  </si>
  <si>
    <t>https://drive.google.com/open?id=1nZLgjf9n8U8jCnwUwYIq1cLVu98lz42b</t>
  </si>
  <si>
    <t>https://www.facebook.com/profile.php?id=100050102496503&amp;mibextid=LQQJ4d</t>
  </si>
  <si>
    <r>
      <rPr>
        <sz val="12"/>
        <color theme="1"/>
        <rFont val="Times New Roman"/>
        <family val="1"/>
      </rPr>
      <t xml:space="preserve">Đào Xuân Đức </t>
    </r>
    <r>
      <rPr>
        <sz val="12"/>
        <color rgb="FFFF0000"/>
        <rFont val="Times New Roman"/>
        <family val="1"/>
      </rPr>
      <t>- OPT52 rút khi lớp học đc 1 tuần</t>
    </r>
  </si>
  <si>
    <t>Diễm Quỳnh Meca</t>
  </si>
  <si>
    <t>https://drive.google.com/open?id=1JBKv3Xw1bHwdSYwa7dczdw4a4nEKdeNj</t>
  </si>
  <si>
    <t>OPT31</t>
  </si>
  <si>
    <t>https://www.facebook.com/profile.php?id=100070612756062&amp;mibextid=ZbWKwL</t>
  </si>
  <si>
    <r>
      <rPr>
        <sz val="12"/>
        <color theme="1"/>
        <rFont val="Times New Roman"/>
        <family val="1"/>
      </rPr>
      <t>Nguyễn Trọng Nam</t>
    </r>
    <r>
      <rPr>
        <sz val="12"/>
        <color rgb="FFFF0000"/>
        <rFont val="Times New Roman"/>
        <family val="1"/>
      </rPr>
      <t xml:space="preserve"> - OT40 - chưa học phí tự rời nhóm</t>
    </r>
  </si>
  <si>
    <t>nguyennamber@gmail.com</t>
  </si>
  <si>
    <t xml:space="preserve"> 297/105 Trần Cung,Cổ Nhuế 1, Bắc Từ Liêm</t>
  </si>
  <si>
    <t>OPT34</t>
  </si>
  <si>
    <t>https://www.facebook.com/thuyhien.himi</t>
  </si>
  <si>
    <r>
      <rPr>
        <sz val="12"/>
        <color theme="1"/>
        <rFont val="Times New Roman"/>
        <family val="1"/>
      </rPr>
      <t>Bùi Đức Thuý Hiền</t>
    </r>
    <r>
      <rPr>
        <sz val="12"/>
        <color rgb="FFFF0000"/>
        <rFont val="Times New Roman"/>
        <family val="1"/>
      </rPr>
      <t xml:space="preserve"> - OT46 chưa học phí</t>
    </r>
  </si>
  <si>
    <t>Thiếu</t>
  </si>
  <si>
    <t>đã nhận sách</t>
  </si>
  <si>
    <t>https://www.facebook.com/iamhcong?mibextid=LQQJ4d</t>
  </si>
  <si>
    <r>
      <rPr>
        <sz val="12"/>
        <color theme="1"/>
        <rFont val="Times New Roman"/>
        <family val="1"/>
      </rPr>
      <t xml:space="preserve">Bùi Hữu Công </t>
    </r>
    <r>
      <rPr>
        <sz val="12"/>
        <color rgb="FFFF0000"/>
        <rFont val="Times New Roman"/>
        <family val="1"/>
      </rPr>
      <t>- chưa học phí
OT44 tự rời nhóm</t>
    </r>
  </si>
  <si>
    <t>Không có</t>
  </si>
  <si>
    <t>Tại lớp hóc</t>
  </si>
  <si>
    <t>https://www.facebook.com/trammota18?mibextid=LQQJ4d</t>
  </si>
  <si>
    <r>
      <rPr>
        <sz val="12"/>
        <color theme="1"/>
        <rFont val="Times New Roman"/>
        <family val="1"/>
      </rPr>
      <t xml:space="preserve">Nguyễn Bảo Trâm </t>
    </r>
    <r>
      <rPr>
        <sz val="12"/>
        <color rgb="FFFF0000"/>
        <rFont val="Times New Roman"/>
        <family val="1"/>
      </rPr>
      <t>- OT 44 - chưa học phí
Đã học 3 buổi. Nhài đòi học phí nên nghỉ.
HV muốn vào lớp online có 9 bạn đang học. Có bạn của bạn</t>
    </r>
  </si>
  <si>
    <t>ntram3830@gmail.com</t>
  </si>
  <si>
    <t>PT127</t>
  </si>
  <si>
    <t>https://www.facebook.com/Gnourt11.06?mibextid=LQQJ4d</t>
  </si>
  <si>
    <r>
      <rPr>
        <sz val="12"/>
        <color theme="1"/>
        <rFont val="Times New Roman"/>
        <family val="1"/>
      </rPr>
      <t>Trần Văn Trường</t>
    </r>
    <r>
      <rPr>
        <sz val="12"/>
        <color rgb="FFFF0000"/>
        <rFont val="Times New Roman"/>
        <family val="1"/>
      </rPr>
      <t xml:space="preserve"> - chưa học phí
T269 học 2 buổi ko nộp tiền</t>
    </r>
  </si>
  <si>
    <t>trantrung.hl.bg@gmail.com</t>
  </si>
  <si>
    <t>ao dẻ 2-hương lạc- lạng giang- bắc giang</t>
  </si>
  <si>
    <t>PT133</t>
  </si>
  <si>
    <t>https://www.facebook.com/cherry.nhu.581</t>
  </si>
  <si>
    <r>
      <rPr>
        <sz val="12"/>
        <color theme="1"/>
        <rFont val="Times New Roman"/>
        <family val="1"/>
      </rPr>
      <t xml:space="preserve">Lò Thị Như </t>
    </r>
    <r>
      <rPr>
        <sz val="12"/>
        <color rgb="FFFF0000"/>
        <rFont val="Times New Roman"/>
        <family val="1"/>
      </rPr>
      <t xml:space="preserve"> - T266 chưa học phí
Rút ko học</t>
    </r>
  </si>
  <si>
    <t>Số nhà 391, Đường 196, Yên Tập, Nhân Hoà, Mỹ Hào, Hưng Yên</t>
  </si>
  <si>
    <t>OPT52 nghỉ ngang b1. Yết chat</t>
  </si>
  <si>
    <t>https://www.facebook.com/profile.php?id=100044184140389&amp;mibextid=LQQJ4d</t>
  </si>
  <si>
    <t xml:space="preserve">Nguyễn Thu Minh </t>
  </si>
  <si>
    <t>Thu Hà Meca</t>
  </si>
  <si>
    <t>https://drive.google.com/open?id=1qfrsWW4L52ONZk5KuTcEX0puG9TzrT2-</t>
  </si>
  <si>
    <t>OPT54 học 1 buổi xin chờ lớp. Thu Hà chat</t>
  </si>
  <si>
    <t>https://www.facebook.com/lqd2106?mibextid=LQQJ4d</t>
  </si>
  <si>
    <r>
      <rPr>
        <sz val="12"/>
        <color theme="1"/>
        <rFont val="Times New Roman"/>
        <family val="1"/>
      </rPr>
      <t xml:space="preserve">Lê Quốc Dương </t>
    </r>
    <r>
      <rPr>
        <sz val="12"/>
        <color rgb="FFFF0000"/>
        <rFont val="Times New Roman"/>
        <family val="1"/>
      </rPr>
      <t>- OPT52</t>
    </r>
  </si>
  <si>
    <t>https://drive.google.com/open?id=1O-_v3mVSrF_pOU2XVwICWkkXNIodpe5E</t>
  </si>
  <si>
    <t>Combo Toeic (S+ W)</t>
  </si>
  <si>
    <t>OS</t>
  </si>
  <si>
    <t>https://web.facebook.com/htu.uienz</t>
  </si>
  <si>
    <t xml:space="preserve">Nguyễn Thị Thu Uyên </t>
  </si>
  <si>
    <t>Nguyễn Ánh Meca</t>
  </si>
  <si>
    <t>Nguyễn Thị Ánh</t>
  </si>
  <si>
    <t>Nguyenuyen0907@gmail.com</t>
  </si>
  <si>
    <t>https://drive.google.com/open?id=1pCkjArJ6QWOl5Pj1Scx49t6ZB8w8fm9f</t>
  </si>
  <si>
    <t>OPT36</t>
  </si>
  <si>
    <t>https://www.facebook.com/tthuycutes111111?mibextid=LQQJ4d</t>
  </si>
  <si>
    <r>
      <rPr>
        <sz val="12"/>
        <color theme="1"/>
        <rFont val="Times New Roman"/>
        <family val="1"/>
      </rPr>
      <t>Lê Thị Thanh Thuý</t>
    </r>
    <r>
      <rPr>
        <sz val="12"/>
        <color rgb="FFFF0000"/>
        <rFont val="Times New Roman"/>
        <family val="1"/>
      </rPr>
      <t xml:space="preserve"> - OT50 chưa học phí</t>
    </r>
  </si>
  <si>
    <t xml:space="preserve">https://www.facebook.com/profile.php?id=100022606805243&amp;mibextid=LQQJ4d </t>
  </si>
  <si>
    <r>
      <rPr>
        <sz val="12"/>
        <color theme="1"/>
        <rFont val="Times New Roman"/>
        <family val="1"/>
      </rPr>
      <t>Nguyễn Thị Hiền Thanh</t>
    </r>
    <r>
      <rPr>
        <sz val="12"/>
        <color rgb="FFFF0000"/>
        <rFont val="Times New Roman"/>
        <family val="1"/>
      </rPr>
      <t xml:space="preserve"> - OT50 chưa học phí</t>
    </r>
  </si>
  <si>
    <t>https://www.facebook.com/profile.php?id=100034383283681&amp;mibextid=LQQJ4d</t>
  </si>
  <si>
    <r>
      <rPr>
        <sz val="12"/>
        <color theme="1"/>
        <rFont val="Times New Roman"/>
        <family val="1"/>
      </rPr>
      <t>Đinh Văn Ngọc</t>
    </r>
    <r>
      <rPr>
        <sz val="12"/>
        <color rgb="FFFF0000"/>
        <rFont val="Times New Roman"/>
        <family val="1"/>
      </rPr>
      <t xml:space="preserve"> - OPT55</t>
    </r>
  </si>
  <si>
    <t>Linh</t>
  </si>
  <si>
    <t>ngocmanicians196@gmail.com</t>
  </si>
  <si>
    <t>Tại Trung tâm</t>
  </si>
  <si>
    <t>https://drive.google.com/open?id=1YqoWBJQU0-zMYaIJAJOdywv3IVfn_F90</t>
  </si>
  <si>
    <t>PT149</t>
  </si>
  <si>
    <t>https://www.facebook.com/profile.php?id=100080248431415&amp;mibextid=LQQJ4d</t>
  </si>
  <si>
    <r>
      <rPr>
        <sz val="12"/>
        <color theme="1"/>
        <rFont val="Times New Roman"/>
        <family val="1"/>
      </rPr>
      <t>Nguyễn Thị Minh Thư</t>
    </r>
    <r>
      <rPr>
        <sz val="12"/>
        <color rgb="FFFF0000"/>
        <rFont val="Times New Roman"/>
        <family val="1"/>
      </rPr>
      <t xml:space="preserve"> - T281 - chưa học phí</t>
    </r>
  </si>
  <si>
    <t>Thế Anh Meca</t>
  </si>
  <si>
    <t>minhthunguyen6688@gmail.com</t>
  </si>
  <si>
    <t>thôn 3 thạch hoà thạch thất hà nội</t>
  </si>
  <si>
    <t>PT151</t>
  </si>
  <si>
    <t>https://www.facebook.com/profile.php?id=100078967263421&amp;mibextid=ZbWKwL</t>
  </si>
  <si>
    <r>
      <rPr>
        <sz val="12"/>
        <color theme="1"/>
        <rFont val="Times New Roman"/>
        <family val="1"/>
      </rPr>
      <t xml:space="preserve">Lê Đức Cường </t>
    </r>
    <r>
      <rPr>
        <sz val="12"/>
        <color rgb="FFFF0000"/>
        <rFont val="Times New Roman"/>
        <family val="1"/>
      </rPr>
      <t>- T283 - Chưa học phí</t>
    </r>
  </si>
  <si>
    <t>Hà Thiệp Meca</t>
  </si>
  <si>
    <t>Duy</t>
  </si>
  <si>
    <t>Số 5 ngõ 207 Lý Thái Tổ. Phường Châu Sơn. Phủ Lý. Hà Nam</t>
  </si>
  <si>
    <t>Thừa 32K lớp PT chuyển sang</t>
  </si>
  <si>
    <t>https://www.facebook.com/profile.php?id=100049689072715&amp;mibextid=LQQJ4d</t>
  </si>
  <si>
    <r>
      <rPr>
        <sz val="12"/>
        <color theme="1"/>
        <rFont val="Times New Roman"/>
        <family val="1"/>
      </rPr>
      <t>Đàm Thị Ngọc Ánh</t>
    </r>
    <r>
      <rPr>
        <sz val="12"/>
        <color rgb="FFFF0000"/>
        <rFont val="Times New Roman"/>
        <family val="1"/>
      </rPr>
      <t xml:space="preserve"> - T283 - Chưa học phí</t>
    </r>
  </si>
  <si>
    <t xml:space="preserve"> damngocanh06@gmail.com</t>
  </si>
  <si>
    <t>số 42 ngõ 162 nguyên xá minh khai bắc từ liêm</t>
  </si>
  <si>
    <t>https://www.facebook.com/profile.php?id=100036485239910</t>
  </si>
  <si>
    <r>
      <rPr>
        <sz val="12"/>
        <color theme="1"/>
        <rFont val="Times New Roman"/>
        <family val="1"/>
      </rPr>
      <t>Tạ Thị Bích Hồng</t>
    </r>
    <r>
      <rPr>
        <sz val="12"/>
        <color rgb="FFFF0000"/>
        <rFont val="Times New Roman"/>
        <family val="1"/>
      </rPr>
      <t xml:space="preserve"> - T283- Chưa học phí</t>
    </r>
  </si>
  <si>
    <t>Ngọc</t>
  </si>
  <si>
    <t>bichh0710@gmail.com</t>
  </si>
  <si>
    <t xml:space="preserve"> số 47 xóm chạm bơm TDP ngô sài thị trấn quốc oai huyện quốc oai hà nội</t>
  </si>
  <si>
    <t>https://www.facebook.com/profile.php?id=100023543910540&amp;mibextid=LQQJ4d</t>
  </si>
  <si>
    <r>
      <rPr>
        <sz val="12"/>
        <color theme="1"/>
        <rFont val="Times New Roman"/>
        <family val="1"/>
      </rPr>
      <t>Nguyễn Thị Ngọc Ly</t>
    </r>
    <r>
      <rPr>
        <sz val="12"/>
        <color rgb="FFFF0000"/>
        <rFont val="Times New Roman"/>
        <family val="1"/>
      </rPr>
      <t xml:space="preserve"> - T283 - Chưa học phí</t>
    </r>
  </si>
  <si>
    <t>Thu Phương Meca</t>
  </si>
  <si>
    <t>Ko</t>
  </si>
  <si>
    <t xml:space="preserve"> Nhà Trọ Hải Thu, số 114, đường Lý Thường Kiệt, thôn 1 , xã Phù Vân, Thành phố Phủ Ly Hà Nam</t>
  </si>
  <si>
    <t>https://www.facebook.com/profile.php?id=61558120870982</t>
  </si>
  <si>
    <r>
      <rPr>
        <sz val="12"/>
        <color theme="1"/>
        <rFont val="Times New Roman"/>
        <family val="1"/>
      </rPr>
      <t>Lê Minh Quang</t>
    </r>
    <r>
      <rPr>
        <sz val="12"/>
        <color rgb="FFFF0000"/>
        <rFont val="Times New Roman"/>
        <family val="1"/>
      </rPr>
      <t xml:space="preserve"> - OPT59</t>
    </r>
  </si>
  <si>
    <t xml:space="preserve">Ngọc </t>
  </si>
  <si>
    <t>ql22062006@gmail.com</t>
  </si>
  <si>
    <t xml:space="preserve">Tại  lớp </t>
  </si>
  <si>
    <t>https://drive.google.com/open?id=1URuz4zseOsHtHXe75E-zdBAhM8lW2CIZ</t>
  </si>
  <si>
    <t>OPT55</t>
  </si>
  <si>
    <t>Đang suy nghĩ</t>
  </si>
  <si>
    <t>https://www.facebook.com/anna.886688</t>
  </si>
  <si>
    <r>
      <rPr>
        <sz val="12"/>
        <color theme="1"/>
        <rFont val="Times New Roman"/>
        <family val="1"/>
      </rPr>
      <t>Trịnh Nguyễn Thoa Trinh -</t>
    </r>
    <r>
      <rPr>
        <sz val="12"/>
        <color rgb="FFFF0000"/>
        <rFont val="Times New Roman"/>
        <family val="1"/>
      </rPr>
      <t xml:space="preserve"> Chưa học phí</t>
    </r>
  </si>
  <si>
    <t>ko</t>
  </si>
  <si>
    <t>Chung cư vinhomes Westpoint toà W2, đường phạm hùng, mễ trì hn</t>
  </si>
  <si>
    <t>https://www.facebook.com/share/19wFovjr2D/?mibextid=LQQJ4d</t>
  </si>
  <si>
    <r>
      <rPr>
        <sz val="12"/>
        <color theme="1"/>
        <rFont val="Times New Roman"/>
        <family val="1"/>
      </rPr>
      <t>Trần Trúc Linh</t>
    </r>
    <r>
      <rPr>
        <sz val="12"/>
        <color rgb="FFFF0000"/>
        <rFont val="Times New Roman"/>
        <family val="1"/>
      </rPr>
      <t xml:space="preserve"> - Chưa học phí</t>
    </r>
  </si>
  <si>
    <t>huongglinhh2711@gmail.com</t>
  </si>
  <si>
    <t>số 9 ngõ 2 đại học hà nội, quận nam từ liêm</t>
  </si>
  <si>
    <t>T257</t>
  </si>
  <si>
    <t xml:space="preserve">https://www.facebook.com/profile.php?id=100015365976285&amp;mibextid=LQQJ4d        </t>
  </si>
  <si>
    <r>
      <rPr>
        <sz val="12"/>
        <color theme="1"/>
        <rFont val="Times New Roman"/>
        <family val="1"/>
      </rPr>
      <t>Nguyễn Thị Mai Anh</t>
    </r>
    <r>
      <rPr>
        <sz val="12"/>
        <color rgb="FFFF0000"/>
        <rFont val="Times New Roman"/>
        <family val="1"/>
      </rPr>
      <t xml:space="preserve"> - chưa học phí     </t>
    </r>
  </si>
  <si>
    <t>k</t>
  </si>
  <si>
    <t>toà J, Chung Cư Goldsilk Vạn Phúc, Vạn Phúc, Hà Đông</t>
  </si>
  <si>
    <t>https://www.facebook.com/phanh0660101122003?mibextid=LQQJ4d</t>
  </si>
  <si>
    <r>
      <rPr>
        <sz val="12"/>
        <color theme="1"/>
        <rFont val="Times New Roman"/>
        <family val="1"/>
      </rPr>
      <t>Nguyễn Thị Phương Anh</t>
    </r>
    <r>
      <rPr>
        <sz val="12"/>
        <color rgb="FFFF0000"/>
        <rFont val="Times New Roman"/>
        <family val="1"/>
      </rPr>
      <t xml:space="preserve"> - chưa học phí</t>
    </r>
  </si>
  <si>
    <t>K</t>
  </si>
  <si>
    <t xml:space="preserve">Số nhà 79 Võ Thị Sáu - Xuân Hoà - Phúc Yên - Vĩnh Phúc </t>
  </si>
  <si>
    <t>PT169 bảo lưu b1 đi quân sự</t>
  </si>
  <si>
    <t>https://www.facebook.com/share/1Hu7atx6wR/?mibextid=wwXIfr</t>
  </si>
  <si>
    <t xml:space="preserve">Nguyễn Đức Thành   </t>
  </si>
  <si>
    <t xml:space="preserve">Muadongkhonglanh2811@gmail.com </t>
  </si>
  <si>
    <t xml:space="preserve">Tổ 2 Quang Minh Mê Linh Hà Nội </t>
  </si>
  <si>
    <t>https://drive.google.com/open?id=1X501Gd4Di1vyVBC2vwoZtt-gHcPMZUhB</t>
  </si>
  <si>
    <t>OPT16</t>
  </si>
  <si>
    <t>https://www.facebook.com/cao.loan.52035</t>
  </si>
  <si>
    <r>
      <rPr>
        <sz val="12"/>
        <color theme="1"/>
        <rFont val="Times New Roman"/>
        <family val="1"/>
      </rPr>
      <t>Cao Thị Loan</t>
    </r>
    <r>
      <rPr>
        <sz val="12"/>
        <color rgb="FFFF0000"/>
        <rFont val="Times New Roman"/>
        <family val="1"/>
      </rPr>
      <t xml:space="preserve"> - Chưa học phí T295 rút phút 89</t>
    </r>
  </si>
  <si>
    <t>124 an hạ 2, an thượng, hoài đức, hà nội</t>
  </si>
  <si>
    <t>OPT63 nghỉ ngang b3. Quỳnh chat</t>
  </si>
  <si>
    <t>https://www.facebook.com/share/12HF4WA8tec/</t>
  </si>
  <si>
    <t xml:space="preserve">Trịnh Nguyễn Anh Tú </t>
  </si>
  <si>
    <t>https://drive.google.com/open?id=1Opofhcel5nbYcIfrrYeFbDRAfhzFZJPZ</t>
  </si>
  <si>
    <t>OT27</t>
  </si>
  <si>
    <t>https://www.facebook.com/100063891177033/</t>
  </si>
  <si>
    <r>
      <rPr>
        <sz val="12"/>
        <color theme="1"/>
        <rFont val="Times New Roman"/>
        <family val="1"/>
      </rPr>
      <t>Nguyễn Thị Phương Anh</t>
    </r>
    <r>
      <rPr>
        <sz val="12"/>
        <color rgb="FFFF0000"/>
        <rFont val="Times New Roman"/>
        <family val="1"/>
      </rPr>
      <t xml:space="preserve"> - chưa học phí. OVIP25
Check lại bill Phương Anh team Đạt gửi</t>
    </r>
  </si>
  <si>
    <t>Team Đạt</t>
  </si>
  <si>
    <t>Phương Anh</t>
  </si>
  <si>
    <t>165 Xã Đàn, Nam Đồng, Đống Đa, Hà Nội</t>
  </si>
  <si>
    <t>https://www.facebook.com/share/1DTJsnMgdE/?mibextid=wwXIfr</t>
  </si>
  <si>
    <r>
      <rPr>
        <sz val="12"/>
        <color theme="1"/>
        <rFont val="Times New Roman"/>
        <family val="1"/>
      </rPr>
      <t xml:space="preserve">Nguyễn Thị Phương Thuỳ </t>
    </r>
    <r>
      <rPr>
        <sz val="12"/>
        <color rgb="FFFF0000"/>
        <rFont val="Times New Roman"/>
        <family val="1"/>
      </rPr>
      <t>- PT172 rút phút 89</t>
    </r>
  </si>
  <si>
    <t>Vân</t>
  </si>
  <si>
    <t>nguyenphuongthuy290510@gmail.com</t>
  </si>
  <si>
    <t xml:space="preserve">Nhà số 10,ngách 69 ngõ 180 nam dư( ccmn bảo ngọc) Lĩnh Nam Hoàng Mai Hà Nội </t>
  </si>
  <si>
    <t>Nhóm 3</t>
  </si>
  <si>
    <t>https://drive.google.com/open?id=1IANVGnCesnUV-svmhvp8N0oZ-qjjnj14</t>
  </si>
  <si>
    <t>Up level</t>
  </si>
  <si>
    <t>OT39</t>
  </si>
  <si>
    <t>https://www.facebook.com/profile.php?id=100039459440751&amp;mibextid=LQQJ4d</t>
  </si>
  <si>
    <r>
      <rPr>
        <sz val="12"/>
        <color theme="1"/>
        <rFont val="Times New Roman"/>
        <family val="1"/>
      </rPr>
      <t>Lã Hoàng Long</t>
    </r>
    <r>
      <rPr>
        <sz val="12"/>
        <color rgb="FFFF0000"/>
        <rFont val="Times New Roman"/>
        <family val="1"/>
      </rPr>
      <t xml:space="preserve"> - OVIP32 chưa học phí</t>
    </r>
  </si>
  <si>
    <t>T272</t>
  </si>
  <si>
    <t>https://www.facebook.com/trantuanh.15.03?mibextid=LQQJ4d</t>
  </si>
  <si>
    <r>
      <rPr>
        <sz val="12"/>
        <color theme="1"/>
        <rFont val="Times New Roman"/>
        <family val="1"/>
      </rPr>
      <t xml:space="preserve">Trần Thị Tú Anh - </t>
    </r>
    <r>
      <rPr>
        <sz val="12"/>
        <color rgb="FFFF0000"/>
        <rFont val="Times New Roman"/>
        <family val="1"/>
      </rPr>
      <t xml:space="preserve"> Túa - chưa học phí VIP150</t>
    </r>
  </si>
  <si>
    <t>Lê Phương</t>
  </si>
  <si>
    <t>Tổ 4 - tt Yên Phú - Bắc Mê - Hà Giang</t>
  </si>
  <si>
    <t>https://www.facebook.com/profile.php?id=100085887335882</t>
  </si>
  <si>
    <r>
      <rPr>
        <sz val="12"/>
        <color theme="1"/>
        <rFont val="Times New Roman"/>
        <family val="1"/>
      </rPr>
      <t>Nhâm Huyền Trang</t>
    </r>
    <r>
      <rPr>
        <sz val="12"/>
        <color rgb="FFFF0000"/>
        <rFont val="Times New Roman"/>
        <family val="1"/>
      </rPr>
      <t xml:space="preserve"> - OPT64 KG ko đi</t>
    </r>
  </si>
  <si>
    <t>Ngọc Anh</t>
  </si>
  <si>
    <t>huyentrang17092k5@gmail.com</t>
  </si>
  <si>
    <t xml:space="preserve">Tại lớp </t>
  </si>
  <si>
    <t>https://drive.google.com/open?id=1xQ3Tnc1iYi32T4I7WmZoPJFGT1iZwvZ1</t>
  </si>
  <si>
    <t>https://www.facebook.com/share/1BMeqdef6u/</t>
  </si>
  <si>
    <r>
      <rPr>
        <sz val="12"/>
        <color theme="1"/>
        <rFont val="Times New Roman"/>
        <family val="1"/>
      </rPr>
      <t>Trần Linh Chi</t>
    </r>
    <r>
      <rPr>
        <sz val="12"/>
        <color rgb="FFFF0000"/>
        <rFont val="Times New Roman"/>
        <family val="1"/>
      </rPr>
      <t xml:space="preserve"> - PT175</t>
    </r>
  </si>
  <si>
    <t>Team Hà Hiền</t>
  </si>
  <si>
    <t xml:space="preserve">72 ngõ 192 Kim Giang, Đại Kim Hoàng Mai </t>
  </si>
  <si>
    <t>https://drive.google.com/open?id=1DXVIvHd_CpDJM711tR2eZq1BJT8pvBrE</t>
  </si>
  <si>
    <t>https://www.facebook.com/huenguyen1709</t>
  </si>
  <si>
    <r>
      <rPr>
        <sz val="12"/>
        <color theme="1"/>
        <rFont val="Times New Roman"/>
        <family val="1"/>
      </rPr>
      <t>Thu Huế</t>
    </r>
    <r>
      <rPr>
        <sz val="12"/>
        <color rgb="FFFF0000"/>
        <rFont val="Times New Roman"/>
        <family val="1"/>
      </rPr>
      <t xml:space="preserve"> - T299, T302</t>
    </r>
  </si>
  <si>
    <t>Số 26 xuân phương, phương canh nam từ liêm hà nội</t>
  </si>
  <si>
    <t>https://drive.google.com/open?id=13oJo_auGaQiPvTJiOKLmsqgS3Kdaw1yV</t>
  </si>
  <si>
    <t>https://www.facebook.com/profile.php?id=100053091317384</t>
  </si>
  <si>
    <r>
      <rPr>
        <sz val="12"/>
        <color theme="1"/>
        <rFont val="Times New Roman"/>
        <family val="1"/>
      </rPr>
      <t>Lê Thị Thùy Dung</t>
    </r>
    <r>
      <rPr>
        <sz val="12"/>
        <color rgb="FFFF0000"/>
        <rFont val="Times New Roman"/>
        <family val="1"/>
      </rPr>
      <t xml:space="preserve"> - T299, T302</t>
    </r>
  </si>
  <si>
    <t>https://drive.google.com/open?id=1UD7m7WaRUL24KLJV1hs2iRJjaEwp-Mt5</t>
  </si>
  <si>
    <t>https://www.facebook.com/nguyen.linh.484960</t>
  </si>
  <si>
    <r>
      <rPr>
        <sz val="12"/>
        <color theme="1"/>
        <rFont val="Times New Roman"/>
        <family val="1"/>
      </rPr>
      <t>Nguyễn Thị Thuỳ Linh</t>
    </r>
    <r>
      <rPr>
        <sz val="12"/>
        <color rgb="FFFF0000"/>
        <rFont val="Times New Roman"/>
        <family val="1"/>
      </rPr>
      <t xml:space="preserve"> - OPT64</t>
    </r>
  </si>
  <si>
    <t>nttlinh100205@gmail.com</t>
  </si>
  <si>
    <t>2 ngõ 217 yên hoà cầu giấy</t>
  </si>
  <si>
    <t>https://drive.google.com/open?id=1JaqGILMDkplvcHUia26KimhkB3B0bje7</t>
  </si>
  <si>
    <t>https://www.facebook.com/people/Thu%E1%BB%B3-Linh/pfbid02kmgRwqtUqt1W9RCeoBfP6ikVULrwgcz8KhaaiE1zaqVByPh36kTRR5TpYGs3c9jXl/</t>
  </si>
  <si>
    <r>
      <rPr>
        <sz val="12"/>
        <color theme="1"/>
        <rFont val="Times New Roman"/>
        <family val="1"/>
      </rPr>
      <t xml:space="preserve">Lê Thị Thuỳ Linh </t>
    </r>
    <r>
      <rPr>
        <sz val="12"/>
        <color rgb="FFFF0000"/>
        <rFont val="Times New Roman"/>
        <family val="1"/>
      </rPr>
      <t>- OPT64</t>
    </r>
  </si>
  <si>
    <t xml:space="preserve"> Lethithuylinh11122000@gmail.com </t>
  </si>
  <si>
    <t>https://drive.google.com/open?id=1Ghy1V46CEwLtWRIxK8B1C2VYKsdwlt9q</t>
  </si>
  <si>
    <t>T266</t>
  </si>
  <si>
    <t>https://www.facebook.com/trgnathuy#</t>
  </si>
  <si>
    <r>
      <rPr>
        <sz val="12"/>
        <color theme="1"/>
        <rFont val="Times New Roman"/>
        <family val="1"/>
      </rPr>
      <t>Trương Ngọc Anh Thuy</t>
    </r>
    <r>
      <rPr>
        <sz val="12"/>
        <color rgb="FFFF0000"/>
        <rFont val="Times New Roman"/>
        <family val="1"/>
      </rPr>
      <t xml:space="preserve"> - chưa học phí- VIP153</t>
    </r>
  </si>
  <si>
    <t xml:space="preserve">Mai </t>
  </si>
  <si>
    <t>truongthuy688577@gmail.com</t>
  </si>
  <si>
    <t>số 96a đường số 79 phường Tân Quy quận 7 tpHCM</t>
  </si>
  <si>
    <t>T281</t>
  </si>
  <si>
    <t>VIP155 buổi 1 không học</t>
  </si>
  <si>
    <t>https://www.facebook.com/vananh.uong.35</t>
  </si>
  <si>
    <r>
      <rPr>
        <sz val="12"/>
        <color theme="1"/>
        <rFont val="Times New Roman"/>
        <family val="1"/>
      </rPr>
      <t xml:space="preserve">Uông Thị Vân Anh </t>
    </r>
    <r>
      <rPr>
        <sz val="12"/>
        <color rgb="FFFF0000"/>
        <rFont val="Times New Roman"/>
        <family val="1"/>
      </rPr>
      <t>- chưa học phí</t>
    </r>
  </si>
  <si>
    <t>k5.a1.anhut@gmail.com</t>
  </si>
  <si>
    <t>Nhà số 14-ngõ 30 đường làng Trúng Đích -Hạ Mỗ - Đan Phượng -HN</t>
  </si>
  <si>
    <t>Đã tính lương</t>
  </si>
  <si>
    <t>OPT27, OT43</t>
  </si>
  <si>
    <t>https://www.facebook.com/profile.php?id=100080974934700</t>
  </si>
  <si>
    <r>
      <rPr>
        <sz val="12"/>
        <color theme="1"/>
        <rFont val="Times New Roman"/>
        <family val="1"/>
      </rPr>
      <t xml:space="preserve">Đinh Huy Khải </t>
    </r>
    <r>
      <rPr>
        <sz val="12"/>
        <color rgb="FFFF0000"/>
        <rFont val="Times New Roman"/>
        <family val="1"/>
      </rPr>
      <t>- nick Khải Phong OPT67
Chưa nộp 1,084K. Học lại 50% học phí</t>
    </r>
  </si>
  <si>
    <t>Nhài xếp lớp</t>
  </si>
  <si>
    <t>OT58</t>
  </si>
  <si>
    <t>https://www.facebook.com/profile.php?id=100023334592154&amp;mibextid=LQQJ4d</t>
  </si>
  <si>
    <r>
      <rPr>
        <sz val="12"/>
        <color theme="1"/>
        <rFont val="Times New Roman"/>
        <family val="1"/>
      </rPr>
      <t xml:space="preserve">Ngô Đức Tại </t>
    </r>
    <r>
      <rPr>
        <sz val="12"/>
        <color rgb="FFFF0000"/>
        <rFont val="Times New Roman"/>
        <family val="1"/>
      </rPr>
      <t>- Chưa học phí OVIP36</t>
    </r>
  </si>
  <si>
    <t>OPT63</t>
  </si>
  <si>
    <t>https://www.facebook.com/emm.uyen.735</t>
  </si>
  <si>
    <r>
      <rPr>
        <sz val="12"/>
        <color theme="1"/>
        <rFont val="Times New Roman"/>
        <family val="1"/>
      </rPr>
      <t>Thái Linh Uyên</t>
    </r>
    <r>
      <rPr>
        <sz val="12"/>
        <color rgb="FFFF0000"/>
        <rFont val="Times New Roman"/>
        <family val="1"/>
      </rPr>
      <t xml:space="preserve"> - Chưa học phí</t>
    </r>
  </si>
  <si>
    <t xml:space="preserve"> Thailinhuyen01062k5@gmail.com</t>
  </si>
  <si>
    <t xml:space="preserve">Tại  lớp  </t>
  </si>
  <si>
    <t>T273</t>
  </si>
  <si>
    <t>https://www.facebook.com/thainguyen.bui.397?mibextid=ZbWKwL</t>
  </si>
  <si>
    <r>
      <rPr>
        <sz val="12"/>
        <color theme="1"/>
        <rFont val="Times New Roman"/>
        <family val="1"/>
      </rPr>
      <t>Bùi Trung Nguyên</t>
    </r>
    <r>
      <rPr>
        <sz val="12"/>
        <color rgb="FFFF0000"/>
        <rFont val="Times New Roman"/>
        <family val="1"/>
      </rPr>
      <t xml:space="preserve"> - VIP163 - Chưa học phí -Thainguyen Bui 
Đến ngày KG gọi điện ko nghe, chat trước đó nhiều ko đc</t>
    </r>
  </si>
  <si>
    <t>Minh</t>
  </si>
  <si>
    <t xml:space="preserve"> tiền hải, tân liên, vĩnh bảo, hải phòng</t>
  </si>
  <si>
    <t>C17, Cổng trường ĐH Công nghiệp cs3, phủ lý, Hà Nam</t>
  </si>
  <si>
    <t>OT62</t>
  </si>
  <si>
    <t>https://www.facebook.com/profile.php?id=100026686776406&amp;mibextid=LQQJ4d</t>
  </si>
  <si>
    <r>
      <rPr>
        <sz val="12"/>
        <color theme="1"/>
        <rFont val="Times New Roman"/>
        <family val="1"/>
      </rPr>
      <t xml:space="preserve">Nguyễn Mạnh Cường </t>
    </r>
    <r>
      <rPr>
        <sz val="12"/>
        <color rgb="FFFF0000"/>
        <rFont val="Times New Roman"/>
        <family val="1"/>
      </rPr>
      <t>- OVIP42 - Chưa học phí</t>
    </r>
  </si>
  <si>
    <t>OVIP44</t>
  </si>
  <si>
    <t>https://www.facebook.com/profile.php?id=100070317535477</t>
  </si>
  <si>
    <r>
      <rPr>
        <sz val="12"/>
        <color theme="1"/>
        <rFont val="Times New Roman"/>
        <family val="1"/>
      </rPr>
      <t xml:space="preserve">Trần Thị Bích Thảo </t>
    </r>
    <r>
      <rPr>
        <sz val="12"/>
        <color rgb="FFFF0000"/>
        <rFont val="Times New Roman"/>
        <family val="1"/>
      </rPr>
      <t>- đổi E3 học VIP</t>
    </r>
  </si>
  <si>
    <t>11/01/2024 và 24/11/23</t>
  </si>
  <si>
    <t>https://drive.google.com/open?id=11wEZWvr-Q638VzQ2R_P2UZy9dTMC3Kvf; https://drive.google.com/open?id=1ETrYklcsOPhGO1gPEcmSdYjCHFQ8r35o</t>
  </si>
  <si>
    <t>https://www.facebook.com/nguyen.phuong.thao.709899</t>
  </si>
  <si>
    <r>
      <rPr>
        <sz val="12"/>
        <color theme="1"/>
        <rFont val="Times New Roman"/>
        <family val="1"/>
      </rPr>
      <t xml:space="preserve">Nguyễn Phương Thảo </t>
    </r>
    <r>
      <rPr>
        <sz val="12"/>
        <color rgb="FFFF0000"/>
        <rFont val="Times New Roman"/>
        <family val="1"/>
      </rPr>
      <t>- Chưa học phí</t>
    </r>
  </si>
  <si>
    <t>Uyên</t>
  </si>
  <si>
    <t>phuongthao22052006ub@gmail.com</t>
  </si>
  <si>
    <t>https://www.facebook.com/lanhhan.yennhi.3</t>
  </si>
  <si>
    <r>
      <rPr>
        <sz val="12"/>
        <color theme="1"/>
        <rFont val="Times New Roman"/>
        <family val="1"/>
      </rPr>
      <t xml:space="preserve">Đỗ Thị Mai Duyên </t>
    </r>
    <r>
      <rPr>
        <sz val="12"/>
        <color rgb="FFFF0000"/>
        <rFont val="Times New Roman"/>
        <family val="1"/>
      </rPr>
      <t>- Chưa học phí</t>
    </r>
  </si>
  <si>
    <t xml:space="preserve"> dothimaiduyen0520@gmail.com</t>
  </si>
  <si>
    <t xml:space="preserve"> 29/134 đường cầu diễn email:  dothimaiduyen0520@gmail.com</t>
  </si>
  <si>
    <t>https://www.facebook.com/minh.anh.403382</t>
  </si>
  <si>
    <r>
      <rPr>
        <sz val="12"/>
        <color theme="1"/>
        <rFont val="Times New Roman"/>
        <family val="1"/>
      </rPr>
      <t>Nguyễn Thị Minh Anh</t>
    </r>
    <r>
      <rPr>
        <sz val="12"/>
        <color rgb="FFFF0000"/>
        <rFont val="Times New Roman"/>
        <family val="1"/>
      </rPr>
      <t xml:space="preserve"> - Chưa học phí</t>
    </r>
  </si>
  <si>
    <t>T301</t>
  </si>
  <si>
    <t>https://www.facebook.com/share/15bg1WjkWL/?mibextid=LQQJ4d</t>
  </si>
  <si>
    <r>
      <rPr>
        <sz val="12"/>
        <color theme="1"/>
        <rFont val="Times New Roman"/>
        <family val="1"/>
      </rPr>
      <t>Đinh Thị Thanh Huyền</t>
    </r>
    <r>
      <rPr>
        <sz val="12"/>
        <color rgb="FFFF0000"/>
        <rFont val="Times New Roman"/>
        <family val="1"/>
      </rPr>
      <t xml:space="preserve"> - Chưa học phí, VIP171 rút</t>
    </r>
  </si>
  <si>
    <t xml:space="preserve">Huyendinh171105@gmail.com	</t>
  </si>
  <si>
    <t>Số 21 ngõ 41/3 Trần Duy Hưng - Trung Hoà - Hà Nội</t>
  </si>
  <si>
    <t>https://www.facebook.com/xuan.binh.451382/?rdid=OUkwS37JCBSiv9De</t>
  </si>
  <si>
    <t>Chu Xuân Bình - OPT68</t>
  </si>
  <si>
    <t xml:space="preserve"> xuanbinh170305@gmail.com</t>
  </si>
  <si>
    <t>https://drive.google.com/open?id=1TtGrif49wbk2WeFpI3XdiP6yQvewr5zO</t>
  </si>
  <si>
    <t>https://www.facebook.com/tran.thi.mai.547825?rdid=WXDzyp6MsBv5Yn6T&amp;share_url=https%3A%2F%2Fwww.facebook.com%2Fshare%2F1CRvQomKp3#</t>
  </si>
  <si>
    <r>
      <rPr>
        <sz val="12"/>
        <color theme="1"/>
        <rFont val="Times New Roman"/>
        <family val="1"/>
      </rPr>
      <t>Trần Thị Mai</t>
    </r>
    <r>
      <rPr>
        <sz val="12"/>
        <color rgb="FFFF0000"/>
        <rFont val="Times New Roman"/>
        <family val="1"/>
      </rPr>
      <t xml:space="preserve"> - PT186 rút trước ngày KG, PT226</t>
    </r>
  </si>
  <si>
    <t>tmai62404@gmail.com</t>
  </si>
  <si>
    <t xml:space="preserve">nhà số 1 ngõ 2 đường số 4 ( nhà văn hoá thôn 5) Quảng Khê , Quảng Xương , Thanh Hoá </t>
  </si>
  <si>
    <t>https://drive.google.com/open?id=1cml8v7BSxGX1PRgplR252owg7IGNkNh-</t>
  </si>
  <si>
    <t>https://www.facebook.com/share/14Gop9fGV32/?mibextid=wwXIfr</t>
  </si>
  <si>
    <r>
      <rPr>
        <sz val="12"/>
        <color theme="1"/>
        <rFont val="Times New Roman"/>
        <family val="1"/>
      </rPr>
      <t xml:space="preserve">Đỗ Văn Anh Tuấn </t>
    </r>
    <r>
      <rPr>
        <sz val="12"/>
        <color rgb="FFFF0000"/>
        <rFont val="Times New Roman"/>
        <family val="1"/>
      </rPr>
      <t>- hợp đồng - PT186, PT219 chưa học phí</t>
    </r>
  </si>
  <si>
    <t>Mai Chi</t>
  </si>
  <si>
    <t>Số 316 Xóm Chợ Rồng, Thôn An Thượng , Xã Thượng Vực , Huyện Chương Mỹ TP Hà Nội</t>
  </si>
  <si>
    <t>https://drive.google.com/open?id=1HD9QOrfyNBnAr0p8jAWKLPV1nZQg6zIg</t>
  </si>
  <si>
    <t>https://www.facebook.com/hoang.ngotrong.5817?rdid=fEBmPXL99ukKQt14&amp;share_url=https%3A%2F%2Fwww.facebook.com%2Fshare%2F19GhJzD5sA%2F#</t>
  </si>
  <si>
    <r>
      <rPr>
        <sz val="12"/>
        <color theme="1"/>
        <rFont val="Times New Roman"/>
        <family val="1"/>
      </rPr>
      <t xml:space="preserve">Ngô Trọng Hoàng </t>
    </r>
    <r>
      <rPr>
        <sz val="12"/>
        <color rgb="FFFF0000"/>
        <rFont val="Times New Roman"/>
        <family val="1"/>
      </rPr>
      <t>- T321</t>
    </r>
  </si>
  <si>
    <t>Hải Anh Meca</t>
  </si>
  <si>
    <t>Nguyên</t>
  </si>
  <si>
    <t>..</t>
  </si>
  <si>
    <t>thôn Đồng Ao, xã Thanh Thủy, huyện Thanh Liêm, tỉnh Hà Nam</t>
  </si>
  <si>
    <t>https://drive.google.com/open?id=1adAlo7OzDTh9Nke4ufruRJigbVU6ovrz</t>
  </si>
  <si>
    <t>https://www.facebook.com/le.hai.lam.2007</t>
  </si>
  <si>
    <r>
      <rPr>
        <sz val="12"/>
        <color theme="1"/>
        <rFont val="Times New Roman"/>
        <family val="1"/>
      </rPr>
      <t>Lê Hải Lâm</t>
    </r>
    <r>
      <rPr>
        <sz val="12"/>
        <color rgb="FFFF0000"/>
        <rFont val="Times New Roman"/>
        <family val="1"/>
      </rPr>
      <t xml:space="preserve"> - hợp đồng - PT186</t>
    </r>
  </si>
  <si>
    <t>lehailam0001@gmail.com</t>
  </si>
  <si>
    <t>Số nhà 265 khu phố 3, Thị trấn Vân Du , Thạch Thành, Thanh Hoá</t>
  </si>
  <si>
    <t>https://drive.google.com/open?id=1Wtl8q1AFiGiFRPcKIbUx9Ow-RwQb4sA8</t>
  </si>
  <si>
    <t>https://www.facebook.com/share/1CjGKhXxAU/?mibextid=wwXIfr</t>
  </si>
  <si>
    <r>
      <rPr>
        <sz val="12"/>
        <color theme="1"/>
        <rFont val="Times New Roman"/>
        <family val="1"/>
      </rPr>
      <t xml:space="preserve">Phạm Thanh Hồng </t>
    </r>
    <r>
      <rPr>
        <sz val="12"/>
        <color rgb="FFFF0000"/>
        <rFont val="Times New Roman"/>
        <family val="1"/>
      </rPr>
      <t>- hợp đồng - PT204
PT188 nghỉ ngang Yến báo. KO thu 300K</t>
    </r>
  </si>
  <si>
    <t>thị trấn bố hạ huyện yên thế tỉnh bắc giang</t>
  </si>
  <si>
    <t>https://drive.google.com/open?id=1j3bVhQQ20EyyW74ztWDrCcsVckKUXEjI</t>
  </si>
  <si>
    <t>https://www.facebook.com/share/1Nt5vxwKEk/?mibextid=wwXIfr</t>
  </si>
  <si>
    <r>
      <rPr>
        <sz val="12"/>
        <color theme="1"/>
        <rFont val="Times New Roman"/>
        <family val="1"/>
      </rPr>
      <t xml:space="preserve">Nguyễn Thị Ánh Dương </t>
    </r>
    <r>
      <rPr>
        <sz val="12"/>
        <color rgb="FFFF0000"/>
        <rFont val="Times New Roman"/>
        <family val="1"/>
      </rPr>
      <t>- hợp đồng - PT191</t>
    </r>
  </si>
  <si>
    <t>adng2209@gmail.com</t>
  </si>
  <si>
    <t>Số3, ngõ 87 đường An Thọ 1, thôn An Thọ, xã An Khánh, Hoài Đức, HN</t>
  </si>
  <si>
    <t>https://drive.google.com/open?id=1_CUSL3bsDZ01bULFcUUwwTYtmwIh4CjL</t>
  </si>
  <si>
    <t xml:space="preserve"> https://www.facebook.com/share/16UHxexgrX/?mibextid=wwXIfr</t>
  </si>
  <si>
    <r>
      <rPr>
        <sz val="12"/>
        <color theme="1"/>
        <rFont val="Times New Roman"/>
        <family val="1"/>
      </rPr>
      <t xml:space="preserve">Nguyễn Thu Giang </t>
    </r>
    <r>
      <rPr>
        <sz val="12"/>
        <color rgb="FFFF0000"/>
        <rFont val="Times New Roman"/>
        <family val="1"/>
      </rPr>
      <t>- hợp đồng - PT192</t>
    </r>
  </si>
  <si>
    <t>Anh Thư</t>
  </si>
  <si>
    <t>Giangng905@gmail.com</t>
  </si>
  <si>
    <t>số 189 tổ 11 Mậu Lương Kiến Hưng Hà Đông</t>
  </si>
  <si>
    <t>https://drive.google.com/open?id=1pyzyXofxsQYaZiA8rqeaXo4mADqFbwbQ</t>
  </si>
  <si>
    <t>https://www.facebook.com/share/1AhrpXPwe6/?mibextid=wwXIfr</t>
  </si>
  <si>
    <r>
      <rPr>
        <sz val="12"/>
        <color theme="1"/>
        <rFont val="Times New Roman"/>
        <family val="1"/>
      </rPr>
      <t>Nguyễn Văn Mạnh</t>
    </r>
    <r>
      <rPr>
        <sz val="12"/>
        <color rgb="FFFF0000"/>
        <rFont val="Times New Roman"/>
        <family val="1"/>
      </rPr>
      <t xml:space="preserve"> - hợp đồng</t>
    </r>
  </si>
  <si>
    <t xml:space="preserve">Hương </t>
  </si>
  <si>
    <t>179 Mạc Toàn Hiệp An Kinh Môn Hải Dương</t>
  </si>
  <si>
    <t>https://drive.google.com/open?id=1763L8jl0arkL0KxhN_9UR2fSQ_avXlsd</t>
  </si>
  <si>
    <t>https://www.facebook.com/tony.an.5682944</t>
  </si>
  <si>
    <r>
      <rPr>
        <sz val="12"/>
        <color theme="1"/>
        <rFont val="Times New Roman"/>
        <family val="1"/>
      </rPr>
      <t xml:space="preserve">Nguyễn Bình An </t>
    </r>
    <r>
      <rPr>
        <sz val="12"/>
        <color rgb="FFFF0000"/>
        <rFont val="Times New Roman"/>
        <family val="1"/>
      </rPr>
      <t xml:space="preserve"> - OPT68</t>
    </r>
  </si>
  <si>
    <t>nguyenbinhan2910@gmail.com</t>
  </si>
  <si>
    <t xml:space="preserve">Tại lớp  </t>
  </si>
  <si>
    <t>https://drive.google.com/open?id=1PW0hzYrOcmf_FuSBuKSJmAPb4Puq6wU2</t>
  </si>
  <si>
    <t>https://www.facebook.com/blinh.blinh.852230?mibextid=ZbWKwL</t>
  </si>
  <si>
    <r>
      <rPr>
        <sz val="12"/>
        <color theme="1"/>
        <rFont val="Times New Roman"/>
        <family val="1"/>
      </rPr>
      <t xml:space="preserve">Phạm Bảo Linh </t>
    </r>
    <r>
      <rPr>
        <sz val="12"/>
        <color rgb="FFFF0000"/>
        <rFont val="Times New Roman"/>
        <family val="1"/>
      </rPr>
      <t>- hợp đồng</t>
    </r>
  </si>
  <si>
    <t>Pblinh241206@gmail.com</t>
  </si>
  <si>
    <t>SN 47, Tổ 3, P Trần Hưng Đạo, TP Thái Bình, tỉnh Thái Bình</t>
  </si>
  <si>
    <t>https://drive.google.com/open?id=1GQEvHiKYudTxqsUr5MLXC_c_QG0kOYpZ</t>
  </si>
  <si>
    <t xml:space="preserve"> https://www.facebook.com/share/19S7a9dYGv/?mibextid=wwXIfr</t>
  </si>
  <si>
    <r>
      <rPr>
        <sz val="12"/>
        <color theme="1"/>
        <rFont val="Times New Roman"/>
        <family val="1"/>
      </rPr>
      <t>Lê Nguyễn Tâm Anh</t>
    </r>
    <r>
      <rPr>
        <sz val="12"/>
        <color rgb="FFFF0000"/>
        <rFont val="Times New Roman"/>
        <family val="1"/>
      </rPr>
      <t xml:space="preserve"> - hợp đồng</t>
    </r>
  </si>
  <si>
    <t>lenguyentamanh2007@gmail.com</t>
  </si>
  <si>
    <t>gần nhà nghỉ 668,thôn Bắc,phường Lưu Kiếm,Thuỷ Nguyên,Hải Phòng</t>
  </si>
  <si>
    <t>https://drive.google.com/open?id=1i_c4NFoKpGqy75J6fHQ30l-uURoySeE0</t>
  </si>
  <si>
    <t>Ko học nữa. Hồng Anh báo</t>
  </si>
  <si>
    <t>https://www.facebook.com/share/15RCKioGsk/</t>
  </si>
  <si>
    <r>
      <rPr>
        <sz val="12"/>
        <color theme="1"/>
        <rFont val="Times New Roman"/>
        <family val="1"/>
      </rPr>
      <t xml:space="preserve">Đỗ Thị Thảo </t>
    </r>
    <r>
      <rPr>
        <sz val="12"/>
        <color rgb="FFFF0000"/>
        <rFont val="Times New Roman"/>
        <family val="1"/>
      </rPr>
      <t>- hợp đồng</t>
    </r>
  </si>
  <si>
    <t xml:space="preserve"> theochoi21062007@gmail.com</t>
  </si>
  <si>
    <t xml:space="preserve">cổng chào đông minh , tiền hải , thái bình </t>
  </si>
  <si>
    <t>https://drive.google.com/open?id=1EUpKa_9keEavK1Ja-D9xlwOBnHQ-Mi4y</t>
  </si>
  <si>
    <t>https://www.facebook.com/Nagitoichoine</t>
  </si>
  <si>
    <r>
      <rPr>
        <sz val="12"/>
        <color theme="1"/>
        <rFont val="Times New Roman"/>
        <family val="1"/>
      </rPr>
      <t>Nguyễn Giang Nam</t>
    </r>
    <r>
      <rPr>
        <sz val="12"/>
        <color rgb="FFFF0000"/>
        <rFont val="Times New Roman"/>
        <family val="1"/>
      </rPr>
      <t xml:space="preserve"> - hợp đồng</t>
    </r>
  </si>
  <si>
    <t>kamenriderneoheisei@gmail.com</t>
  </si>
  <si>
    <t>Ngã tư sân gôn Tràng An, xã Kỳ Phú, Huyện Nho Quan, tỉnh Ninh Bình</t>
  </si>
  <si>
    <t>https://drive.google.com/open?id=1pEJJA3qisbm1E95YMdHXwDJXJFGUJ4_9</t>
  </si>
  <si>
    <t>https://www.facebook.com/share/16PX718At7/?mibextid=wwXIfr</t>
  </si>
  <si>
    <r>
      <rPr>
        <sz val="12"/>
        <color theme="1"/>
        <rFont val="Times New Roman"/>
        <family val="1"/>
      </rPr>
      <t>Lê Hà Chi</t>
    </r>
    <r>
      <rPr>
        <sz val="12"/>
        <color rgb="FFFF0000"/>
        <rFont val="Times New Roman"/>
        <family val="1"/>
      </rPr>
      <t xml:space="preserve"> - hợp đồng</t>
    </r>
  </si>
  <si>
    <t>lehachi070907@ gmail.com</t>
  </si>
  <si>
    <t>Số nhà 146 khu8 thị trấn Diêm Điền huyện Thái Thuỵ tỉnh Thái Bình ( nay thuộc Hưng Yên)</t>
  </si>
  <si>
    <t>https://drive.google.com/open?id=1SLs9BZCr-bFCkuyn0JYWuFuqDkVpXEi8</t>
  </si>
  <si>
    <t>https://www.facebook.com/share/198G5XsPoN/?mibextid=wwXIfr</t>
  </si>
  <si>
    <r>
      <rPr>
        <sz val="12"/>
        <color theme="1"/>
        <rFont val="Times New Roman"/>
        <family val="1"/>
      </rPr>
      <t xml:space="preserve"> Vũ Hồng Hà </t>
    </r>
    <r>
      <rPr>
        <sz val="12"/>
        <color rgb="FFFF0000"/>
        <rFont val="Times New Roman"/>
        <family val="1"/>
      </rPr>
      <t xml:space="preserve">- hợp đồng - </t>
    </r>
    <r>
      <rPr>
        <sz val="12"/>
        <color theme="1"/>
        <rFont val="Times New Roman"/>
        <family val="1"/>
      </rPr>
      <t>OPT72</t>
    </r>
  </si>
  <si>
    <t>v1234h231h@gmail.com</t>
  </si>
  <si>
    <t>Số 102, xóm 4, thôn trung hoàng long phú xuyên HN</t>
  </si>
  <si>
    <t>https://drive.google.com/open?id=11K23mgQtehV4mfysb_MJxwRCd5UeMMQi</t>
  </si>
  <si>
    <t xml:space="preserve"> https://www.facebook.com/share/16XWC2k1XS/?mibextid=wwXIfr</t>
  </si>
  <si>
    <r>
      <rPr>
        <sz val="12"/>
        <color theme="1"/>
        <rFont val="Times New Roman"/>
        <family val="1"/>
      </rPr>
      <t xml:space="preserve">Nguyễn Xuân Mai </t>
    </r>
    <r>
      <rPr>
        <sz val="12"/>
        <color rgb="FFFF0000"/>
        <rFont val="Times New Roman"/>
        <family val="1"/>
      </rPr>
      <t>- hợp đồng</t>
    </r>
  </si>
  <si>
    <t>mainguyenxuan166@gmail.com</t>
  </si>
  <si>
    <t>Xóm 4 thôn Kha Lí xã Thuỵ Quỳnh huyện Thái Thuỵ tỉnh Thái Bình</t>
  </si>
  <si>
    <t>https://drive.google.com/open?id=1eS_Ibk-jgwDRmMa1VNTMFJdWly1xPSqT</t>
  </si>
  <si>
    <t>https://www.facebook.com/seven.nguyen.357987</t>
  </si>
  <si>
    <r>
      <rPr>
        <sz val="12"/>
        <color theme="1"/>
        <rFont val="Times New Roman"/>
        <family val="1"/>
      </rPr>
      <t>Nguyễn Văn Bẩy</t>
    </r>
    <r>
      <rPr>
        <sz val="12"/>
        <color rgb="FFFF0000"/>
        <rFont val="Times New Roman"/>
        <family val="1"/>
      </rPr>
      <t xml:space="preserve"> - hợp đồng</t>
    </r>
  </si>
  <si>
    <t>7/21/68 cái tắt an đồng an dương hải phòng</t>
  </si>
  <si>
    <t>https://drive.google.com/open?id=1q7A56OYrV6wS7Kzf1huXV7Q3BZs__gGa</t>
  </si>
  <si>
    <t>https://www.facebook.com/share/15YrPhL32C/?mibextid=wwXIfr</t>
  </si>
  <si>
    <r>
      <rPr>
        <sz val="12"/>
        <color theme="1"/>
        <rFont val="Times New Roman"/>
        <family val="1"/>
      </rPr>
      <t>Lê Thị Thu Trang</t>
    </r>
    <r>
      <rPr>
        <sz val="12"/>
        <color rgb="FFFF0000"/>
        <rFont val="Times New Roman"/>
        <family val="1"/>
      </rPr>
      <t xml:space="preserve"> - hợp đồng - PT193, PT207, PT209 rút khi đã KG</t>
    </r>
  </si>
  <si>
    <t>thôn Yên Xuân, xã Yên Thọ, huyện Như Thanh, tỉnh Thanh Hoá</t>
  </si>
  <si>
    <t>https://drive.google.com/open?id=1yI_ouUUS1H5yru2OQIonBLkJqiSmcloc</t>
  </si>
  <si>
    <t>https://www.facebook.com/share/1FnaGzpXkF/</t>
  </si>
  <si>
    <r>
      <rPr>
        <sz val="12"/>
        <color theme="1"/>
        <rFont val="Times New Roman"/>
        <family val="1"/>
      </rPr>
      <t>Nguyễn Thị Lan Anh</t>
    </r>
    <r>
      <rPr>
        <sz val="12"/>
        <color rgb="FFFF0000"/>
        <rFont val="Times New Roman"/>
        <family val="1"/>
      </rPr>
      <t xml:space="preserve"> - hợp đồng </t>
    </r>
    <r>
      <rPr>
        <sz val="12"/>
        <color theme="1"/>
        <rFont val="Times New Roman"/>
        <family val="1"/>
      </rPr>
      <t>PT190</t>
    </r>
  </si>
  <si>
    <t>lan023789@gmail.com</t>
  </si>
  <si>
    <t>xóm Rừng Lâm , Bản Ngoại ,Đại Từ , Thái Nguyên</t>
  </si>
  <si>
    <t>https://drive.google.com/open?id=1dt2wFLiiFOV3FGZW27mvXYHVEEdz0CXn</t>
  </si>
  <si>
    <t>https://www.facebook.com/hong.lam.448208#</t>
  </si>
  <si>
    <r>
      <rPr>
        <sz val="12"/>
        <color theme="1"/>
        <rFont val="Times New Roman"/>
        <family val="1"/>
      </rPr>
      <t xml:space="preserve">Vũ Thị Lam Hồng </t>
    </r>
    <r>
      <rPr>
        <sz val="12"/>
        <color rgb="FFFF0000"/>
        <rFont val="Times New Roman"/>
        <family val="1"/>
      </rPr>
      <t>- PT195</t>
    </r>
  </si>
  <si>
    <t>Xóm sông - Tiến Ân - xã Thủy Xuân Tiên .Chương Mỹ -Hà Nội</t>
  </si>
  <si>
    <t>https://drive.google.com/open?id=190UGGNAoR6ZIbkd7xDypsWe2NDc9t5UR</t>
  </si>
  <si>
    <t>https://www.facebook.com/share/1EgGQwHSFV/</t>
  </si>
  <si>
    <r>
      <rPr>
        <sz val="12"/>
        <color theme="1"/>
        <rFont val="Times New Roman"/>
        <family val="1"/>
      </rPr>
      <t xml:space="preserve">Vũ Dạ Minh Hương </t>
    </r>
    <r>
      <rPr>
        <sz val="12"/>
        <color rgb="FFFF0000"/>
        <rFont val="Times New Roman"/>
        <family val="1"/>
      </rPr>
      <t>- hợp đồng - PT194</t>
    </r>
  </si>
  <si>
    <t xml:space="preserve">Trần Ngọc Anh </t>
  </si>
  <si>
    <t>minhhuongg180907@gmail.com</t>
  </si>
  <si>
    <t xml:space="preserve">thôn Hải Triều Xuân, xã Tân Lễ, huyện Hưng Hà, tỉnh Thái Bình </t>
  </si>
  <si>
    <t>https://drive.google.com/open?id=1xmun7swUxP5F6kQUH25pBdAiEXEOutH5</t>
  </si>
  <si>
    <t>https://www.facebook.com/trang.mun.643135?mibextid=wwXIfr&amp;rdid=ymbAdBOb5c1itoAp&amp;share_url=https%3A%2F%2Fwww.facebook.com%2Fshare%2F1An2Qr3up8%2F%3Fmibextid%3DwwXIfr</t>
  </si>
  <si>
    <r>
      <rPr>
        <sz val="12"/>
        <color theme="1"/>
        <rFont val="Times New Roman"/>
        <family val="1"/>
      </rPr>
      <t xml:space="preserve">Hoàng Thị Thu Trang </t>
    </r>
    <r>
      <rPr>
        <sz val="12"/>
        <color rgb="FFFF0000"/>
        <rFont val="Times New Roman"/>
        <family val="1"/>
      </rPr>
      <t>- PT192 - hợp đồng</t>
    </r>
  </si>
  <si>
    <t>Thu</t>
  </si>
  <si>
    <t>Kh</t>
  </si>
  <si>
    <t>Tdp đông lâm phường tiên phong phổ yên thái nguyên ạ</t>
  </si>
  <si>
    <t>https://drive.google.com/open?id=1y8_pahBFJWxl9H03YA9QjnPtrCoIcvL-</t>
  </si>
  <si>
    <t>https://www.facebook.com/share/16CuXBY558/?mibextid=wwXIfr</t>
  </si>
  <si>
    <r>
      <rPr>
        <sz val="12"/>
        <color theme="1"/>
        <rFont val="Times New Roman"/>
        <family val="1"/>
      </rPr>
      <t xml:space="preserve">Doãn Tiến Dũng </t>
    </r>
    <r>
      <rPr>
        <sz val="12"/>
        <color rgb="FFFF0000"/>
        <rFont val="Times New Roman"/>
        <family val="1"/>
      </rPr>
      <t xml:space="preserve">- hợp đồng </t>
    </r>
    <r>
      <rPr>
        <sz val="12"/>
        <color theme="1"/>
        <rFont val="Times New Roman"/>
        <family val="1"/>
      </rPr>
      <t>PT195</t>
    </r>
  </si>
  <si>
    <t>Lệ xá ,huyện tiên lữ tỉnh  hưng yên</t>
  </si>
  <si>
    <t>https://drive.google.com/open?id=1eerPjhwW6O8P-GVK3aI8swiCGls47-Ut</t>
  </si>
  <si>
    <t xml:space="preserve"> https://www.facebook.com/share/1FwYpVB2A9/?mibextid=wwXIfr</t>
  </si>
  <si>
    <r>
      <rPr>
        <sz val="12"/>
        <color theme="1"/>
        <rFont val="Times New Roman"/>
        <family val="1"/>
      </rPr>
      <t>Vũ Việt Anh</t>
    </r>
    <r>
      <rPr>
        <sz val="12"/>
        <color rgb="FFFF0000"/>
        <rFont val="Times New Roman"/>
        <family val="1"/>
      </rPr>
      <t xml:space="preserve"> - PT195. PT191</t>
    </r>
    <r>
      <rPr>
        <sz val="12"/>
        <color theme="1"/>
        <rFont val="Times New Roman"/>
        <family val="1"/>
      </rPr>
      <t xml:space="preserve"> </t>
    </r>
    <r>
      <rPr>
        <sz val="12"/>
        <color rgb="FFFF0000"/>
        <rFont val="Times New Roman"/>
        <family val="1"/>
      </rPr>
      <t>- hợp đồng</t>
    </r>
  </si>
  <si>
    <t xml:space="preserve">  Thôn Giai phạm xã Nguyễn Văn Linh huyện Yên Mỹ tỉnh Hưng Yên</t>
  </si>
  <si>
    <t>https://drive.google.com/open?id=14cPoxmHA-t__L_FrvVtOffNTIdPddDHt</t>
  </si>
  <si>
    <t>Online</t>
  </si>
  <si>
    <t>https://www.facebook.com/share/19KfNFQjHZ/</t>
  </si>
  <si>
    <r>
      <rPr>
        <sz val="12"/>
        <color theme="1"/>
        <rFont val="Times New Roman"/>
        <family val="1"/>
      </rPr>
      <t xml:space="preserve"> Nguyễn Thị Mai</t>
    </r>
    <r>
      <rPr>
        <sz val="12"/>
        <color rgb="FFFF0000"/>
        <rFont val="Times New Roman"/>
        <family val="1"/>
      </rPr>
      <t xml:space="preserve"> - PT193 rút trước giờ KG- hợp đồng</t>
    </r>
  </si>
  <si>
    <t>nguyenmai270979@gmail.com</t>
  </si>
  <si>
    <t>số nhà 17, tổ 7, phường Đồng Mai, quận Hà Đông, tp Hà Nội</t>
  </si>
  <si>
    <t>https://drive.google.com/open?id=1V4KlL6DRQ2aMQ_p8tsWumVFYbxW4Y9lj</t>
  </si>
  <si>
    <t>https://www.facebook.com/share/16NDqsGA6w/?mibextid=wwXIfr</t>
  </si>
  <si>
    <r>
      <rPr>
        <sz val="12"/>
        <color theme="1"/>
        <rFont val="Times New Roman"/>
        <family val="1"/>
      </rPr>
      <t xml:space="preserve"> Hoàng Khánh Linh </t>
    </r>
    <r>
      <rPr>
        <sz val="12"/>
        <color rgb="FFFF0000"/>
        <rFont val="Times New Roman"/>
        <family val="1"/>
      </rPr>
      <t>- PT193 tự rời nhóm trước ngày KG- hợp đồng</t>
    </r>
  </si>
  <si>
    <t>hoanglinh9850@gmail.com</t>
  </si>
  <si>
    <t xml:space="preserve"> Lỗ Khê Liên Hà Đông Anh Hà Nội</t>
  </si>
  <si>
    <t>https://drive.google.com/open?id=1SmSBvqiWyFPD9XcqdXtY1aUJaO4V63x1</t>
  </si>
  <si>
    <t>https://www.facebook.com/hathienthien22#</t>
  </si>
  <si>
    <r>
      <rPr>
        <sz val="12"/>
        <color theme="1"/>
        <rFont val="Times New Roman"/>
        <family val="1"/>
      </rPr>
      <t xml:space="preserve">Hà Thiên Thiên </t>
    </r>
    <r>
      <rPr>
        <sz val="12"/>
        <color rgb="FFFF0000"/>
        <rFont val="Times New Roman"/>
        <family val="1"/>
      </rPr>
      <t>- T322 - hợp đồng</t>
    </r>
  </si>
  <si>
    <t xml:space="preserve">hathienthien2207@gmail.com </t>
  </si>
  <si>
    <t>số nhà 101 thôn quyết thắng 2 xã Ea týh huyện ekar tỉnh đăk lăk</t>
  </si>
  <si>
    <t>https://drive.google.com/open?id=1yjHjxo-3vlpzoUa2-WFsugaxzE3BtW_G</t>
  </si>
  <si>
    <t>https://www.facebook.com/dmh.186?mibextid=wwXIfr&amp;mibextid=wwXIfr</t>
  </si>
  <si>
    <r>
      <rPr>
        <sz val="12"/>
        <color theme="1"/>
        <rFont val="Times New Roman"/>
        <family val="1"/>
      </rPr>
      <t xml:space="preserve">Đỗ Minh Hiếu </t>
    </r>
    <r>
      <rPr>
        <sz val="12"/>
        <color rgb="FFFF0000"/>
        <rFont val="Times New Roman"/>
        <family val="1"/>
      </rPr>
      <t>- PT187 hv thứ 10 - hợp đồng</t>
    </r>
  </si>
  <si>
    <t>Tổ 4 Phường Hùng Vương , TP Phúc Yên ,Tỉnh Vĩnh Phúc</t>
  </si>
  <si>
    <t>https://drive.google.com/open?id=1d9M-joCLBrnEVZThiPJGC-p6uO5-LWH3</t>
  </si>
  <si>
    <t>https://www.facebook.com/nguyen.hai.anh.616575</t>
  </si>
  <si>
    <r>
      <rPr>
        <sz val="12"/>
        <color theme="1"/>
        <rFont val="Times New Roman"/>
        <family val="1"/>
      </rPr>
      <t xml:space="preserve"> Nguyễn Hải Anh</t>
    </r>
    <r>
      <rPr>
        <sz val="12"/>
        <color rgb="FFFF0000"/>
        <rFont val="Times New Roman"/>
        <family val="1"/>
      </rPr>
      <t xml:space="preserve"> - OPT68</t>
    </r>
  </si>
  <si>
    <t>nguyenhaianh722@gmail.com</t>
  </si>
  <si>
    <t>https://drive.google.com/open?id=1w0wxawLZT1rE0W8gxYn9bPLmV8zMZ-ek</t>
  </si>
  <si>
    <t>https://www.facebook.com/diem.quynh.618819?mibextid=wwXIfr&amp;rdid=AyaAg3wBgfL6EAZh&amp;share_url=https%3A%2F%2Fwww.facebook.com%2Fshare%2F1Ckmr74WqY%2F%3Fmibextid%3DwwXIfr</t>
  </si>
  <si>
    <r>
      <rPr>
        <sz val="12"/>
        <color theme="1"/>
        <rFont val="Times New Roman"/>
        <family val="1"/>
      </rPr>
      <t>Trần Thị Diễm Quỳnh</t>
    </r>
    <r>
      <rPr>
        <sz val="12"/>
        <color rgb="FFFF0000"/>
        <rFont val="Times New Roman"/>
        <family val="1"/>
      </rPr>
      <t xml:space="preserve"> - hợp đồng</t>
    </r>
  </si>
  <si>
    <t>Như Băng</t>
  </si>
  <si>
    <t>quynhtran311007@gmail.com</t>
  </si>
  <si>
    <t xml:space="preserve"> sau trường mầm non Hương Xuân, Tdp Liễu Nam, Hương Xuân, Hương Trà, Thành phố Huế</t>
  </si>
  <si>
    <t>https://drive.google.com/open?id=1u2v3uC5OjpTTYdHRKE99-exowqawiSMV</t>
  </si>
  <si>
    <t>https://www.facebook.com/share/1AutUbZKko/?mibextid=wwXIfr</t>
  </si>
  <si>
    <r>
      <rPr>
        <sz val="12"/>
        <color theme="1"/>
        <rFont val="Times New Roman"/>
        <family val="1"/>
      </rPr>
      <t xml:space="preserve">Hà Văn Ly </t>
    </r>
    <r>
      <rPr>
        <sz val="12"/>
        <color rgb="FFFF0000"/>
        <rFont val="Times New Roman"/>
        <family val="1"/>
      </rPr>
      <t>- T328 - hợp đồng</t>
    </r>
  </si>
  <si>
    <t>ly2001674593@gmail.com</t>
  </si>
  <si>
    <t>Khu Na Dương, thị trấn Na Dương, huyện Lộc Bình, tỉnh Lạng Sơn</t>
  </si>
  <si>
    <t>https://drive.google.com/open?id=1L1irDDJYiEz-dBKHhOb3nwJkfVGBuDEa</t>
  </si>
  <si>
    <t>https://www.facebook.com/share/16fbP6yowC/?mibextid=wwXIfr</t>
  </si>
  <si>
    <r>
      <rPr>
        <sz val="12"/>
        <color theme="1"/>
        <rFont val="Times New Roman"/>
        <family val="1"/>
      </rPr>
      <t>Đào Thanh Ngọc Tuấn</t>
    </r>
    <r>
      <rPr>
        <sz val="12"/>
        <color rgb="FFFF0000"/>
        <rFont val="Times New Roman"/>
        <family val="1"/>
      </rPr>
      <t xml:space="preserve"> - PT196 - hợp đồng</t>
    </r>
  </si>
  <si>
    <t>tuandaothanh7192tb@gmail.com</t>
  </si>
  <si>
    <t>Nại Trì-xã Ngũ Hùng-huyện Thanh Miện-tỉnh Hải Dương</t>
  </si>
  <si>
    <t>https://drive.google.com/open?id=1YcFfMy-1cJwm_LAzSE3oPcDKeB7rdzzi</t>
  </si>
  <si>
    <t>https://www.facebook.com/nguyenhaivan050207?mibextid=ZbWKwL</t>
  </si>
  <si>
    <r>
      <rPr>
        <sz val="12"/>
        <color theme="1"/>
        <rFont val="Times New Roman"/>
        <family val="1"/>
      </rPr>
      <t>Nguyễn Hải Vân</t>
    </r>
    <r>
      <rPr>
        <sz val="12"/>
        <color rgb="FFFF0000"/>
        <rFont val="Times New Roman"/>
        <family val="1"/>
      </rPr>
      <t xml:space="preserve"> - hợp đồng</t>
    </r>
  </si>
  <si>
    <t xml:space="preserve">nguyenhaivan05022007@gmail.com </t>
  </si>
  <si>
    <t>: Nhân Dực, Nhân Hòa, Đồn Xá, Bình Lục, Hà Nam</t>
  </si>
  <si>
    <t>https://drive.google.com/open?id=1nTHpkKKnyQD6BV96u3TmgR3xEuyx-gTs</t>
  </si>
  <si>
    <t>PT188</t>
  </si>
  <si>
    <t>https://www.facebook.com/share/15vK8QgwYd/</t>
  </si>
  <si>
    <r>
      <rPr>
        <sz val="12"/>
        <color theme="1"/>
        <rFont val="Times New Roman"/>
        <family val="1"/>
      </rPr>
      <t>Vũ Thị Linh -</t>
    </r>
    <r>
      <rPr>
        <sz val="12"/>
        <color rgb="FFFF0000"/>
        <rFont val="Times New Roman"/>
        <family val="1"/>
      </rPr>
      <t xml:space="preserve"> PT188 rút sát ngày KG - hợp đồng</t>
    </r>
  </si>
  <si>
    <t xml:space="preserve">kh có </t>
  </si>
  <si>
    <t>Vũ Xuyên , Yên Dương , Ý  Yên , Nam Định</t>
  </si>
  <si>
    <t>https://drive.google.com/open?id=1s2ybYwS7QsHJzj8e1N2uUEUAyIEgDq8R</t>
  </si>
  <si>
    <t>https://www.facebook.com/le.thu.thuy.187636</t>
  </si>
  <si>
    <r>
      <rPr>
        <sz val="12"/>
        <color theme="1"/>
        <rFont val="Times New Roman"/>
        <family val="1"/>
      </rPr>
      <t>Lê Thu Thủy</t>
    </r>
    <r>
      <rPr>
        <sz val="12"/>
        <color rgb="FFFF0000"/>
        <rFont val="Times New Roman"/>
        <family val="1"/>
      </rPr>
      <t xml:space="preserve"> - PT197 - hợp đồng, PT206 tự rời nhóm</t>
    </r>
  </si>
  <si>
    <t>lethuthuy2242007@gmail.com</t>
  </si>
  <si>
    <t>số nhà 44 lê dương tam hưng thanh oai hà nội</t>
  </si>
  <si>
    <t>https://drive.google.com/open?id=1AdrMu1ZO4VTXjQXMyyUlq5cJ6cIm8a4S</t>
  </si>
  <si>
    <t>https://www.facebook.com/share/19gyXmXAj2/?mibextid=wwXIfr</t>
  </si>
  <si>
    <r>
      <rPr>
        <sz val="12"/>
        <color theme="1"/>
        <rFont val="Times New Roman"/>
        <family val="1"/>
      </rPr>
      <t xml:space="preserve">Trịnh Mai Phương </t>
    </r>
    <r>
      <rPr>
        <sz val="12"/>
        <color rgb="FFFF0000"/>
        <rFont val="Times New Roman"/>
        <family val="1"/>
      </rPr>
      <t>- PT188 - hợp đồng</t>
    </r>
  </si>
  <si>
    <t>nga tân nga sơn thanh hoá</t>
  </si>
  <si>
    <t>https://drive.google.com/open?id=1iSQFrmnw0BuZg5PgG7Fb8YWliFM2lekV</t>
  </si>
  <si>
    <t>https://www.facebook.com/share/16tY3PScPH/?mibextid=wwXIfr</t>
  </si>
  <si>
    <r>
      <rPr>
        <sz val="12"/>
        <color theme="1"/>
        <rFont val="Times New Roman"/>
        <family val="1"/>
      </rPr>
      <t>Đào Linh Nhi</t>
    </r>
    <r>
      <rPr>
        <sz val="12"/>
        <color rgb="FFFF0000"/>
        <rFont val="Times New Roman"/>
        <family val="1"/>
      </rPr>
      <t xml:space="preserve"> - PT188 - hợp đồng</t>
    </r>
  </si>
  <si>
    <t>nga Trung, Nga sơn, thanh hoá</t>
  </si>
  <si>
    <t>https://drive.google.com/open?id=1oIQ4_W2sF0EIDshKH5r_zrjoi4BFBZSz</t>
  </si>
  <si>
    <t>https://www.facebook.com/share/16tw7gvDa6/?mibextid=wwXIfr</t>
  </si>
  <si>
    <r>
      <rPr>
        <sz val="12"/>
        <color theme="1"/>
        <rFont val="Times New Roman"/>
        <family val="1"/>
      </rPr>
      <t xml:space="preserve">Lại Quang Dũng </t>
    </r>
    <r>
      <rPr>
        <sz val="12"/>
        <color rgb="FFFF0000"/>
        <rFont val="Times New Roman"/>
        <family val="1"/>
      </rPr>
      <t>- T327 - hợp đồng</t>
    </r>
  </si>
  <si>
    <t>983894072</t>
  </si>
  <si>
    <t>laiquangdung8a202@gmail.com</t>
  </si>
  <si>
    <t>xóm Cộng Hòa, xã Yên Tiến, huỵên Ý Yên, tỉnh Nam định</t>
  </si>
  <si>
    <t>https://drive.google.com/open?id=1Uriewv15p3aqzQ-g0UoI3wXTdjPcKxRM</t>
  </si>
  <si>
    <t xml:space="preserve"> https://www.facebook.com/linh.dan.7880720?mibextid=ZbWKwL</t>
  </si>
  <si>
    <r>
      <rPr>
        <sz val="12"/>
        <color theme="1"/>
        <rFont val="Times New Roman"/>
        <family val="1"/>
      </rPr>
      <t>Vũ Hoàng Linh Đan</t>
    </r>
    <r>
      <rPr>
        <sz val="12"/>
        <color rgb="FFFF0000"/>
        <rFont val="Times New Roman"/>
        <family val="1"/>
      </rPr>
      <t xml:space="preserve"> - T324 - hợp đồng</t>
    </r>
  </si>
  <si>
    <t xml:space="preserve"> linhdanvuhoang123@gmail.com </t>
  </si>
  <si>
    <t>Xóm Đồng Làn, xã Đồng Thịnh, huyện Định Hoá, tỉnh Thái Nguyên</t>
  </si>
  <si>
    <t>https://drive.google.com/open?id=1BBymlQDHckGh4T3IErUSDDHZl9qGxIIZ</t>
  </si>
  <si>
    <t>https://www.facebook.com/share/16sRK9bnZ2/?mibextid=wwXIfr</t>
  </si>
  <si>
    <r>
      <rPr>
        <sz val="12"/>
        <color theme="1"/>
        <rFont val="Times New Roman"/>
        <family val="1"/>
      </rPr>
      <t>Đặng Hồng Thái</t>
    </r>
    <r>
      <rPr>
        <sz val="12"/>
        <color rgb="FFFF0000"/>
        <rFont val="Times New Roman"/>
        <family val="1"/>
      </rPr>
      <t xml:space="preserve"> - hợp đồng</t>
    </r>
  </si>
  <si>
    <t xml:space="preserve">Hà Thiệp </t>
  </si>
  <si>
    <t>Bản Hoá, xã Dân Chủ, huyện Hoà An, Cao Bằng</t>
  </si>
  <si>
    <t>https://drive.google.com/open?id=1Lb02-CoBLfrWs-6KjOPuVc3raH4nekw7</t>
  </si>
  <si>
    <t>https://www.facebook.com/truong.ngoc.712165</t>
  </si>
  <si>
    <r>
      <rPr>
        <sz val="12"/>
        <color theme="1"/>
        <rFont val="Times New Roman"/>
        <family val="1"/>
      </rPr>
      <t>Trương Mạn Ngọc</t>
    </r>
    <r>
      <rPr>
        <sz val="12"/>
        <color rgb="FFFF0000"/>
        <rFont val="Times New Roman"/>
        <family val="1"/>
      </rPr>
      <t xml:space="preserve"> - hợp đồng - T341</t>
    </r>
  </si>
  <si>
    <t>Thôn Thố Bảo - xã Vân Nội - huyện Đông Anh - Thành phố Hà Nội</t>
  </si>
  <si>
    <t>https://drive.google.com/open?id=1lYd_gCtjt9rQ9wWJB7vgLCijMA4UIecW</t>
  </si>
  <si>
    <t>https://www.facebook.com/thanh.huyen.451210?rdid=SvZHKVofR00Ve4mY&amp;share_url=https%3A%2F%2Fwww.facebook.com%2Fshare%2F1L4KJvKAnw%2F#</t>
  </si>
  <si>
    <r>
      <rPr>
        <sz val="12"/>
        <color theme="1"/>
        <rFont val="Times New Roman"/>
        <family val="1"/>
      </rPr>
      <t>Đoàn Thị Thanh Huyền</t>
    </r>
    <r>
      <rPr>
        <sz val="12"/>
        <color rgb="FFFF0000"/>
        <rFont val="Times New Roman"/>
        <family val="1"/>
      </rPr>
      <t xml:space="preserve"> - hợp đồng. Chưa nộp 300K
T328 bảo lưu b2. Sĩ số lệch nên hỏi GV. Học T476 b1 - lại rút trước giờ KG</t>
    </r>
  </si>
  <si>
    <t>tổ 17-khu phố 4a- phường trảng dài-biên hoà đồng nai</t>
  </si>
  <si>
    <t>28/06/2025 và 03/07/2025</t>
  </si>
  <si>
    <t>https://drive.google.com/open?id=1Nmlac3kFHmMNPCPsee9zz6T4v14zYoZ0; https://drive.google.com/open?id=1O9Jh-xnqWUU8TKDCCwUju3mP39Y4H_Mg</t>
  </si>
  <si>
    <t>https://www.facebook.com/share/1J232AuFt8/?mibextid=wwXIfr</t>
  </si>
  <si>
    <r>
      <rPr>
        <sz val="12"/>
        <color theme="1"/>
        <rFont val="Times New Roman"/>
        <family val="1"/>
      </rPr>
      <t>Lê Thị Duyên</t>
    </r>
    <r>
      <rPr>
        <sz val="12"/>
        <color rgb="FFFF0000"/>
        <rFont val="Times New Roman"/>
        <family val="1"/>
      </rPr>
      <t xml:space="preserve"> - T328</t>
    </r>
    <r>
      <rPr>
        <sz val="12"/>
        <color theme="1"/>
        <rFont val="Times New Roman"/>
        <family val="1"/>
      </rPr>
      <t xml:space="preserve"> </t>
    </r>
    <r>
      <rPr>
        <sz val="12"/>
        <color rgb="FFFF0000"/>
        <rFont val="Times New Roman"/>
        <family val="1"/>
      </rPr>
      <t>- hợp đồng</t>
    </r>
  </si>
  <si>
    <t xml:space="preserve"> lthduyen077@gmail.com</t>
  </si>
  <si>
    <t xml:space="preserve">Phúc Hạ, Vũ Phúc, Hưng Yên </t>
  </si>
  <si>
    <t>https://drive.google.com/open?id=1tQ7duwHOqhpJe_aaEEOgU-Y9KmY6156K</t>
  </si>
  <si>
    <t>https://www.facebook.com/beodatmaytroi07#</t>
  </si>
  <si>
    <r>
      <rPr>
        <sz val="12"/>
        <color theme="1"/>
        <rFont val="Times New Roman"/>
        <family val="1"/>
      </rPr>
      <t xml:space="preserve">Bạc Thị Xoài </t>
    </r>
    <r>
      <rPr>
        <sz val="12"/>
        <color rgb="FFFF0000"/>
        <rFont val="Times New Roman"/>
        <family val="1"/>
      </rPr>
      <t>- PT190 - hợp đồng</t>
    </r>
  </si>
  <si>
    <t xml:space="preserve">xoaiithii@gmail.com </t>
  </si>
  <si>
    <t>che phai 1-chiềng sinh-tuần giáo- Điện Biên</t>
  </si>
  <si>
    <t>https://drive.google.com/open?id=1jld72G2CxXR0gtDO8i2yS73oeqq63Ik6</t>
  </si>
  <si>
    <t>https://www.facebook.com/share/16tyxLzsNz/?mibextid=wwXIfr</t>
  </si>
  <si>
    <r>
      <rPr>
        <sz val="12"/>
        <color theme="1"/>
        <rFont val="Times New Roman"/>
        <family val="1"/>
      </rPr>
      <t xml:space="preserve">Phạm Khánh Chi </t>
    </r>
    <r>
      <rPr>
        <sz val="12"/>
        <color rgb="FFFF0000"/>
        <rFont val="Times New Roman"/>
        <family val="1"/>
      </rPr>
      <t>- PT201 - hợp đồng</t>
    </r>
  </si>
  <si>
    <t>Vân Anh</t>
  </si>
  <si>
    <t>khanhchi050207@gmail.com</t>
  </si>
  <si>
    <t>SN 36, ngõ 6, đường Phạm Thận Duật, phố Trung Sơn, phường Bích Đào, thành phố Hoa Lư, Ninh Bình</t>
  </si>
  <si>
    <t>https://drive.google.com/open?id=1ImqSb4bICyRoMCdAwF2C4-gYK38nYuqj</t>
  </si>
  <si>
    <t>https://www.facebook.com/share/1YNsZ6reSJ/?mibextid=wwXIfr</t>
  </si>
  <si>
    <r>
      <rPr>
        <sz val="12"/>
        <color theme="1"/>
        <rFont val="Times New Roman"/>
        <family val="1"/>
      </rPr>
      <t>Nguyễn Ngọc Thảo Uyên</t>
    </r>
    <r>
      <rPr>
        <sz val="12"/>
        <color rgb="FFFF0000"/>
        <rFont val="Times New Roman"/>
        <family val="1"/>
      </rPr>
      <t xml:space="preserve"> - hợp đồng - PT196 rút nghi lớp học đc 1 buổi</t>
    </r>
  </si>
  <si>
    <t>nnthaouyen2506@gmailcom</t>
  </si>
  <si>
    <t>Cửa hàng thuốc thú y Ánh Minh, km7, thôn Vạn Trung, xã Phổ Phong, thị xã Đức Phổ, tỉnh Quảng Ngãi</t>
  </si>
  <si>
    <t>https://drive.google.com/open?id=1coxHo8mGSFF2nkOvbRTCtBCgU-kNHd90</t>
  </si>
  <si>
    <t>https://www.facebook.com/vanthua.nguyen.5203?mibextid=wwXIfr&amp;rdid=IUe9ZDlLo3E2RQRr&amp;share_url=https%3A%2F%2Fwww.facebook.com%2Fshare%2F16vzjie1Fh%3Fmibextid%3DwwXIfr#</t>
  </si>
  <si>
    <r>
      <rPr>
        <sz val="12"/>
        <color theme="1"/>
        <rFont val="Times New Roman"/>
        <family val="1"/>
      </rPr>
      <t>Nguyễn Văn Tuân</t>
    </r>
    <r>
      <rPr>
        <sz val="12"/>
        <color rgb="FFFF0000"/>
        <rFont val="Times New Roman"/>
        <family val="1"/>
      </rPr>
      <t xml:space="preserve"> - PT196 hv thứ 10, </t>
    </r>
    <r>
      <rPr>
        <sz val="12"/>
        <color theme="1"/>
        <rFont val="Times New Roman"/>
        <family val="1"/>
      </rPr>
      <t xml:space="preserve">PT193 </t>
    </r>
    <r>
      <rPr>
        <sz val="12"/>
        <color rgb="FFFF0000"/>
        <rFont val="Times New Roman"/>
        <family val="1"/>
      </rPr>
      <t>- hợp đồng</t>
    </r>
  </si>
  <si>
    <t>Quỳnh Anh</t>
  </si>
  <si>
    <t>k có</t>
  </si>
  <si>
    <t>Phú Xuân Kim Châm TP Bắc Ninh</t>
  </si>
  <si>
    <t>https://drive.google.com/open?id=1YfOOeAfENOPPaZ2YnCNNwgC_7idMuyt1</t>
  </si>
  <si>
    <t>Chờ lớp off</t>
  </si>
  <si>
    <t>https://www.facebook.com/share/1B6Gh2TNfM/?mibextid=wwXIfr</t>
  </si>
  <si>
    <r>
      <rPr>
        <sz val="12"/>
        <color theme="1"/>
        <rFont val="Times New Roman"/>
        <family val="1"/>
      </rPr>
      <t xml:space="preserve">Trần Vũ Hạnh </t>
    </r>
    <r>
      <rPr>
        <sz val="12"/>
        <color rgb="FFFF0000"/>
        <rFont val="Times New Roman"/>
        <family val="1"/>
      </rPr>
      <t>- hợp đồng</t>
    </r>
  </si>
  <si>
    <t>Diệu</t>
  </si>
  <si>
    <t>tranhanh2167yaa@gmail.com</t>
  </si>
  <si>
    <t>https://drive.google.com/open?id=1PasSTa_zPM-9FLB_5mFqHz75Fv7UISS2</t>
  </si>
  <si>
    <t>Nhận trực tiếp</t>
  </si>
  <si>
    <t>https://drive.google.com/open?id=1531y3Hz4dy8Aqy09Lx_zY7ddkaQARRsp</t>
  </si>
  <si>
    <t>https://www.facebook.com/share/192zXo8WpT/</t>
  </si>
  <si>
    <r>
      <rPr>
        <sz val="12"/>
        <color theme="1"/>
        <rFont val="Times New Roman"/>
        <family val="1"/>
      </rPr>
      <t>Quách Phương Thảo</t>
    </r>
    <r>
      <rPr>
        <sz val="12"/>
        <color rgb="FFFF0000"/>
        <rFont val="Times New Roman"/>
        <family val="1"/>
      </rPr>
      <t xml:space="preserve"> - hợp đồng</t>
    </r>
  </si>
  <si>
    <t xml:space="preserve">quachphuongthao7@gmail.com </t>
  </si>
  <si>
    <t>số nhà 11, nghách 6, ngõ 627, đường quốc lộ 32, Đông Sàng, Đường Lâm, Sơn Tây, Hà Nội</t>
  </si>
  <si>
    <t>https://drive.google.com/open?id=1qNCax5DmV48yGkC4MuwFTjqcA2Yl_mnj</t>
  </si>
  <si>
    <t>https://www.facebook.com/share/1DW8iDkTPG/?mibextid=wwXIfr</t>
  </si>
  <si>
    <r>
      <rPr>
        <sz val="12"/>
        <color theme="1"/>
        <rFont val="Times New Roman"/>
        <family val="1"/>
      </rPr>
      <t>Ngô Xuân Quyết</t>
    </r>
    <r>
      <rPr>
        <sz val="12"/>
        <color rgb="FFFF0000"/>
        <rFont val="Times New Roman"/>
        <family val="1"/>
      </rPr>
      <t xml:space="preserve"> - hợp đồng</t>
    </r>
  </si>
  <si>
    <t>Lạc Nhuế ,Thuỵ Hoà, Yên phong, Bắc Ninh</t>
  </si>
  <si>
    <t>https://drive.google.com/open?id=1L-K8YQVOtKqcUqhVGTr8Oxa3je8bwhtG</t>
  </si>
  <si>
    <t>https://www.facebook.com/share/15covsBNtB/?mibextid=wwXIfr</t>
  </si>
  <si>
    <r>
      <rPr>
        <sz val="12"/>
        <color theme="1"/>
        <rFont val="Times New Roman"/>
        <family val="1"/>
      </rPr>
      <t xml:space="preserve"> Nguyễn Phương Linh</t>
    </r>
    <r>
      <rPr>
        <sz val="12"/>
        <color rgb="FFFF0000"/>
        <rFont val="Times New Roman"/>
        <family val="1"/>
      </rPr>
      <t xml:space="preserve"> - hợp đồng</t>
    </r>
  </si>
  <si>
    <t>lãn tranh2-liênchung-tân yên-bắc giang (cũ)
Phúc Hoà-Bắc Ninh (mới)</t>
  </si>
  <si>
    <t>https://drive.google.com/open?id=1v7P0qHn0Wj-8FErJCg3rpHAn5mj6Mxhf</t>
  </si>
  <si>
    <t>https://www.facebook.com/share/1ZP2QNa2oZ/?mibextid=wwXIfr</t>
  </si>
  <si>
    <r>
      <rPr>
        <sz val="12"/>
        <color theme="1"/>
        <rFont val="Times New Roman"/>
        <family val="1"/>
      </rPr>
      <t xml:space="preserve">Hoàng Anh Quý </t>
    </r>
    <r>
      <rPr>
        <sz val="12"/>
        <color rgb="FFFF0000"/>
        <rFont val="Times New Roman"/>
        <family val="1"/>
      </rPr>
      <t>- hợp đồng</t>
    </r>
  </si>
  <si>
    <t>https://drive.google.com/open?id=1Sxj2RljENpBu7JFz04Sg96s7bXGPlmCC</t>
  </si>
  <si>
    <t>https://www.facebook.com/share/174v7oqS9d/?mibextid=wwXIfr</t>
  </si>
  <si>
    <r>
      <rPr>
        <sz val="12"/>
        <color theme="1"/>
        <rFont val="Times New Roman"/>
        <family val="1"/>
      </rPr>
      <t>Lê Phương Thảo</t>
    </r>
    <r>
      <rPr>
        <sz val="12"/>
        <color rgb="FFFF0000"/>
        <rFont val="Times New Roman"/>
        <family val="1"/>
      </rPr>
      <t xml:space="preserve"> - hợp đồng - PT218 chưa học phí</t>
    </r>
  </si>
  <si>
    <t>Tổ dân phố 3- thị trấn Thác Bà- Yên Bình- Yên Bái</t>
  </si>
  <si>
    <t>https://drive.google.com/open?id=1WiM9Ayp_0EOQd2sbQ4xkJDGROz3xxUTk</t>
  </si>
  <si>
    <t>https://www.facebook.com/dieu.thanh.899003#</t>
  </si>
  <si>
    <r>
      <rPr>
        <sz val="12"/>
        <color theme="1"/>
        <rFont val="Times New Roman"/>
        <family val="1"/>
      </rPr>
      <t>Đỗ Diệu Thanh</t>
    </r>
    <r>
      <rPr>
        <sz val="12"/>
        <color rgb="FFFF0000"/>
        <rFont val="Times New Roman"/>
        <family val="1"/>
      </rPr>
      <t xml:space="preserve"> - PT200 - hợp đồng</t>
    </r>
  </si>
  <si>
    <t>dodieuthanh31127@gmail.com</t>
  </si>
  <si>
    <t xml:space="preserve">số nhà 131, xóm Thịnh Thượng, thôn 3b, đường Canh Nậu, xã Tây Phương, tp Hà Nội </t>
  </si>
  <si>
    <t>https://drive.google.com/open?id=1aaPSLztKYYoozo2pb2XvfgLc9NNY3RPC</t>
  </si>
  <si>
    <t>https://www.facebook.com/dao.thi.thanh.tuyen.2025#</t>
  </si>
  <si>
    <r>
      <rPr>
        <sz val="12"/>
        <color theme="1"/>
        <rFont val="Times New Roman"/>
        <family val="1"/>
      </rPr>
      <t xml:space="preserve">Đào Thị Thanh Tuyền </t>
    </r>
    <r>
      <rPr>
        <sz val="12"/>
        <color rgb="FFFF0000"/>
        <rFont val="Times New Roman"/>
        <family val="1"/>
      </rPr>
      <t>- PT200, PT198 học 1 buổi ko học. Báo là bố mẹ hướng học ai eo</t>
    </r>
  </si>
  <si>
    <t>...</t>
  </si>
  <si>
    <t xml:space="preserve">số 143 đường 452 thôn linh sơn xã hạ bằng hà nội </t>
  </si>
  <si>
    <t>https://drive.google.com/open?id=16Xj3NjRhnRkIwEOcXXfbfggc8rQOeACE</t>
  </si>
  <si>
    <t>https://www.facebook.com/share/1AVs8QmCXK/</t>
  </si>
  <si>
    <r>
      <rPr>
        <sz val="12"/>
        <color theme="1"/>
        <rFont val="Times New Roman"/>
        <family val="1"/>
      </rPr>
      <t xml:space="preserve">Trần Tuấn Anh </t>
    </r>
    <r>
      <rPr>
        <sz val="12"/>
        <color rgb="FFFF0000"/>
        <rFont val="Times New Roman"/>
        <family val="1"/>
      </rPr>
      <t>- PT199 - hợp đồng</t>
    </r>
  </si>
  <si>
    <t>trantuananh20307@gmail.com</t>
  </si>
  <si>
    <t xml:space="preserve">Ngõ 24 ngách 17 tổ 7 liên hà 1 phường Lộc Hạ Thành phố Nam Định tỉnh Nam Định </t>
  </si>
  <si>
    <t>https://drive.google.com/open?id=1IDEscn8PPUeWb2owYtP1tfe-yQtxADpd</t>
  </si>
  <si>
    <t>https://www.facebook.com/share/1CKp4pEGjD/</t>
  </si>
  <si>
    <r>
      <rPr>
        <sz val="12"/>
        <color theme="1"/>
        <rFont val="Times New Roman"/>
        <family val="1"/>
      </rPr>
      <t>Trần Quang Minh</t>
    </r>
    <r>
      <rPr>
        <sz val="12"/>
        <color rgb="FFFF0000"/>
        <rFont val="Times New Roman"/>
        <family val="1"/>
      </rPr>
      <t xml:space="preserve"> - PT199</t>
    </r>
    <r>
      <rPr>
        <sz val="12"/>
        <color theme="1"/>
        <rFont val="Times New Roman"/>
        <family val="1"/>
      </rPr>
      <t xml:space="preserve"> </t>
    </r>
    <r>
      <rPr>
        <sz val="12"/>
        <color rgb="FFFF0000"/>
        <rFont val="Times New Roman"/>
        <family val="1"/>
      </rPr>
      <t>- hợp đồng</t>
    </r>
  </si>
  <si>
    <t>Trần Ngoc·Anh</t>
  </si>
  <si>
    <t>tranquanminh121107nd@gmail.com</t>
  </si>
  <si>
    <t>Bệnh viện tâm thần khu B Thành Phố Nam Định, tỉnh Nam Định</t>
  </si>
  <si>
    <t>https://drive.google.com/open?id=1-EJgtKVp7krIjvGcJjPTIYZBB221pigx</t>
  </si>
  <si>
    <t>https://www.facebook.com/ngoc.bich.0903</t>
  </si>
  <si>
    <r>
      <rPr>
        <sz val="12"/>
        <color theme="1"/>
        <rFont val="Times New Roman"/>
        <family val="1"/>
      </rPr>
      <t xml:space="preserve">Hoàng Trần Ngọc Bích </t>
    </r>
    <r>
      <rPr>
        <sz val="12"/>
        <color rgb="FFFF0000"/>
        <rFont val="Times New Roman"/>
        <family val="1"/>
      </rPr>
      <t>- hợp đồng
GV, TG mất kết nối, sale hỏi bạn bảo bỏ ngang. Bạn bảo nhà bạn có việc
10/7 KG 23/7 nhận thông tin. Nhài hỏi mấy lần ko rep</t>
    </r>
  </si>
  <si>
    <t>Tổ 3, ấp 6, xã Xuân Bắc, huyện Xuân Lộc, tỉnh Đồng Nai</t>
  </si>
  <si>
    <t>https://drive.google.com/open?id=16JaxTlTp9eJiomqIvYmsFo--nBT40hWK</t>
  </si>
  <si>
    <t>https://www.facebook.com/nguyen.phuongg.anhs?mibextid=wwXIfr&amp;rdid=VesYzBq2Jmoo4TnY&amp;share_url=https%3A%2F%2Fwww.facebook.com%2Fshare%2F1VD51sK1yy%2F%3Fmibextid%3DwwXIfr</t>
  </si>
  <si>
    <r>
      <rPr>
        <sz val="12"/>
        <color theme="1"/>
        <rFont val="Times New Roman"/>
        <family val="1"/>
      </rPr>
      <t xml:space="preserve">Nguyễn Phương Anh </t>
    </r>
    <r>
      <rPr>
        <sz val="12"/>
        <color rgb="FFFF0000"/>
        <rFont val="Times New Roman"/>
        <family val="1"/>
      </rPr>
      <t>- hợp đồng - T342 - T347 chưa học phí</t>
    </r>
  </si>
  <si>
    <t>Bùi Trang</t>
  </si>
  <si>
    <t>nphuonganh083@gmail.com</t>
  </si>
  <si>
    <t>37/149 Lương Xá, Lộc Hoà, tp Nam Định</t>
  </si>
  <si>
    <t>https://drive.google.com/open?id=1NcC7jaBi6q0epJIpRSGMLlEmhppmhxAt</t>
  </si>
  <si>
    <t>https://www.facebook.com/vinhkhang.luu.948?rdid=cxFVRieJuRH3uLhp&amp;share_url=https%3A%2F%2Fwww.facebook.com%2Fshare%2F19aKgneQkh%2F#</t>
  </si>
  <si>
    <r>
      <rPr>
        <sz val="12"/>
        <color theme="1"/>
        <rFont val="Times New Roman"/>
        <family val="1"/>
      </rPr>
      <t>Lưu Vĩnh Khang</t>
    </r>
    <r>
      <rPr>
        <sz val="12"/>
        <color rgb="FFFF0000"/>
        <rFont val="Times New Roman"/>
        <family val="1"/>
      </rPr>
      <t xml:space="preserve"> - hợp đồng - PT203</t>
    </r>
  </si>
  <si>
    <t>Nhà số 16 đường Đinh Công Trứ Phường Bình Khánh Thành phố Long Xuyên An Giang</t>
  </si>
  <si>
    <t>https://drive.google.com/open?id=1J02c5XQSB4Cl52DypeaRSp-neINxrYv7</t>
  </si>
  <si>
    <t>https://www.facebook.com/share/15qKTXpBXn/?mibextid=wwXIfr</t>
  </si>
  <si>
    <r>
      <rPr>
        <sz val="12"/>
        <color theme="1"/>
        <rFont val="Times New Roman"/>
        <family val="1"/>
      </rPr>
      <t>Vũ Khánh Vy</t>
    </r>
    <r>
      <rPr>
        <sz val="12"/>
        <color rgb="FFFF0000"/>
        <rFont val="Times New Roman"/>
        <family val="1"/>
      </rPr>
      <t xml:space="preserve"> - T332</t>
    </r>
    <r>
      <rPr>
        <sz val="12"/>
        <color theme="1"/>
        <rFont val="Times New Roman"/>
        <family val="1"/>
      </rPr>
      <t xml:space="preserve"> </t>
    </r>
    <r>
      <rPr>
        <sz val="12"/>
        <color rgb="FFFF0000"/>
        <rFont val="Times New Roman"/>
        <family val="1"/>
      </rPr>
      <t>- hợp đồng</t>
    </r>
  </si>
  <si>
    <t>vukhanhvy93@gmail.com</t>
  </si>
  <si>
    <t>số nhà 23 ao làng- nam cương- sóc sơn- hà nội</t>
  </si>
  <si>
    <t>https://drive.google.com/open?id=1-S9kFhc3aI-WuxAMJhKliBHIqCnhpUjm</t>
  </si>
  <si>
    <t>https://www.facebook.com/hoangvudaide.1706</t>
  </si>
  <si>
    <r>
      <rPr>
        <sz val="12"/>
        <color theme="1"/>
        <rFont val="Times New Roman"/>
        <family val="1"/>
      </rPr>
      <t>Hoàng Minh Đức</t>
    </r>
    <r>
      <rPr>
        <sz val="12"/>
        <color rgb="FFFF0000"/>
        <rFont val="Times New Roman"/>
        <family val="1"/>
      </rPr>
      <t xml:space="preserve"> - hợp đồng</t>
    </r>
  </si>
  <si>
    <t xml:space="preserve"> Khu 3 Đạm Nội, Tiền Châu , Phường Phúc Yên, Tỉnh Phú Thọ</t>
  </si>
  <si>
    <t>Nhóm 4</t>
  </si>
  <si>
    <t>https://drive.google.com/open?id=1TIMTvP6xUl8B2oHC7wqJJ5-HZbC0F_nY</t>
  </si>
  <si>
    <t>https://www.facebook.com/tran.hanh.165975?mibextid=wwXIfr&amp;mibextid=wwXIfr</t>
  </si>
  <si>
    <r>
      <rPr>
        <sz val="12"/>
        <color theme="1"/>
        <rFont val="Times New Roman"/>
        <family val="1"/>
      </rPr>
      <t>Trần Thị Mỹ Hạnh</t>
    </r>
    <r>
      <rPr>
        <sz val="12"/>
        <color rgb="FFFF0000"/>
        <rFont val="Times New Roman"/>
        <family val="1"/>
      </rPr>
      <t xml:space="preserve"> - Hoàn cọc 15/07/25- hợp đồng</t>
    </r>
  </si>
  <si>
    <t>hanhlinhhue17mt@gmail.com</t>
  </si>
  <si>
    <t>TDP Thị Độc, thị trấn Hưng Hà, huyện Hưng Hà, tỉnh Thái Bình</t>
  </si>
  <si>
    <t>https://drive.google.com/open?id=1MWd8WCOmTRuMt8JjZyzeO_w-XRqb20r6</t>
  </si>
  <si>
    <t>https://www.facebook.com/share/1FL8pV4WNB/</t>
  </si>
  <si>
    <r>
      <rPr>
        <sz val="12"/>
        <color theme="1"/>
        <rFont val="Times New Roman"/>
        <family val="1"/>
      </rPr>
      <t xml:space="preserve"> Lê Minh Châu</t>
    </r>
    <r>
      <rPr>
        <sz val="12"/>
        <color rgb="FFFF0000"/>
        <rFont val="Times New Roman"/>
        <family val="1"/>
      </rPr>
      <t xml:space="preserve"> - hợp đồng- PT207</t>
    </r>
  </si>
  <si>
    <t>minhchau216007@gmail.com</t>
  </si>
  <si>
    <t>thôn 6 yên bình, thạch thất ,hà nội</t>
  </si>
  <si>
    <t>https://drive.google.com/open?id=1aDicBXXSVKA24URPuDv9EHbAfNdTmHGl</t>
  </si>
  <si>
    <t>https://www.facebook.com/temm.kh.10261?mibextid=wwXIfr&amp;mibextid=wwXIfr</t>
  </si>
  <si>
    <r>
      <rPr>
        <sz val="12"/>
        <color theme="1"/>
        <rFont val="Times New Roman"/>
        <family val="1"/>
      </rPr>
      <t>Nguyễn Khải Tâm</t>
    </r>
    <r>
      <rPr>
        <sz val="12"/>
        <color rgb="FFFF0000"/>
        <rFont val="Times New Roman"/>
        <family val="1"/>
      </rPr>
      <t xml:space="preserve"> - hợp đồng - T335</t>
    </r>
  </si>
  <si>
    <t xml:space="preserve">nguyenkhaitam84@gmail.com      </t>
  </si>
  <si>
    <t>18/29/2 Tổ 60B, Bình Đức 1, phường Bình Đức, thành phố Long Xuyên, tỉnh An Giang</t>
  </si>
  <si>
    <t>https://drive.google.com/open?id=1N2L8eliBpKi_sSC6ZA5aWoKCE2-3VgyL</t>
  </si>
  <si>
    <t xml:space="preserve"> https://www.facebook.com/share/16VYHzQ7Sr/?mibextid=wwXIfr</t>
  </si>
  <si>
    <r>
      <rPr>
        <sz val="12"/>
        <color theme="1"/>
        <rFont val="Times New Roman"/>
        <family val="1"/>
      </rPr>
      <t>Đinh Thị Khánh Liên</t>
    </r>
    <r>
      <rPr>
        <sz val="12"/>
        <color rgb="FFFF0000"/>
        <rFont val="Times New Roman"/>
        <family val="1"/>
      </rPr>
      <t xml:space="preserve"> - hợp đồng - T333</t>
    </r>
  </si>
  <si>
    <t>liendinhkhanh@gmail.com</t>
  </si>
  <si>
    <t xml:space="preserve">Yên Dương(Hà Yên cũ)- Hà Trung - Thanh Hoá </t>
  </si>
  <si>
    <t>https://drive.google.com/open?id=1M4tzQsMh4-m0_zANNwVhGMeb7BOMAthm</t>
  </si>
  <si>
    <t>https://www.facebook.com/share/18ikmtrv17/?mibextid=wwXIfr</t>
  </si>
  <si>
    <r>
      <rPr>
        <sz val="12"/>
        <color theme="1"/>
        <rFont val="Times New Roman"/>
        <family val="1"/>
      </rPr>
      <t xml:space="preserve">Hồ Phương Thảo </t>
    </r>
    <r>
      <rPr>
        <sz val="12"/>
        <color rgb="FFFF0000"/>
        <rFont val="Times New Roman"/>
        <family val="1"/>
      </rPr>
      <t>- hợp đồng - T332</t>
    </r>
  </si>
  <si>
    <t>số nhà 11, ngõ 587, đường Trần Nhân Tông, thành phố Nam Định</t>
  </si>
  <si>
    <t>https://drive.google.com/open?id=1E_7XIynUfVlcpePqHJSh8S_7uq23rWVZ</t>
  </si>
  <si>
    <t>https://www.facebook.com/share/19wwP1XRcT/?mibextid=wwXIfr</t>
  </si>
  <si>
    <r>
      <rPr>
        <sz val="12"/>
        <color theme="1"/>
        <rFont val="Times New Roman"/>
        <family val="1"/>
      </rPr>
      <t xml:space="preserve">Lại Thu Hiền </t>
    </r>
    <r>
      <rPr>
        <sz val="12"/>
        <color rgb="FFFF0000"/>
        <rFont val="Times New Roman"/>
        <family val="1"/>
      </rPr>
      <t>- hợp đồng - T335</t>
    </r>
  </si>
  <si>
    <t>hthu01143@gmail.com</t>
  </si>
  <si>
    <t>xóm 4 cũ, xã Thọ Nghiệp, huyện Xuân Trường, tỉnh Nam Định</t>
  </si>
  <si>
    <t>https://drive.google.com/open?id=1kEQQTO0s6GhcZqdRqGhvPi4E7PEEuKHd</t>
  </si>
  <si>
    <t>https://www.facebook.com/hong.tham.chinhgai</t>
  </si>
  <si>
    <r>
      <rPr>
        <sz val="12"/>
        <color theme="1"/>
        <rFont val="Times New Roman"/>
        <family val="1"/>
      </rPr>
      <t>Nguyễn Hồng Thắm</t>
    </r>
    <r>
      <rPr>
        <sz val="12"/>
        <color rgb="FFFF0000"/>
        <rFont val="Times New Roman"/>
        <family val="1"/>
      </rPr>
      <t xml:space="preserve"> - hợp đồng - PT206</t>
    </r>
  </si>
  <si>
    <t xml:space="preserve"> Bảo</t>
  </si>
  <si>
    <t>htham2007@gmail.com</t>
  </si>
  <si>
    <t xml:space="preserve">58A đường Gom ven sông Lam, xóm Thuận Hoà, xã Hưng Hoà, thành phố Vinh, tỉnh Nghệ An </t>
  </si>
  <si>
    <t>https://drive.google.com/open?id=1ZiSU0kvc2HYQIj3rl03ByBKifQ7sWiBR</t>
  </si>
  <si>
    <t>https://www.facebook.com/share/1GBqxmf6TE/?mibextid=wwXIfr</t>
  </si>
  <si>
    <r>
      <rPr>
        <sz val="12"/>
        <color theme="1"/>
        <rFont val="Times New Roman"/>
        <family val="1"/>
      </rPr>
      <t>Phan Thị Anh Thư - PT208</t>
    </r>
    <r>
      <rPr>
        <sz val="12"/>
        <color rgb="FFFF0000"/>
        <rFont val="Times New Roman"/>
        <family val="1"/>
      </rPr>
      <t xml:space="preserve"> - hợp đồng</t>
    </r>
  </si>
  <si>
    <t>Hải Yến</t>
  </si>
  <si>
    <t>Phanthu2k779@gmail.com</t>
  </si>
  <si>
    <t xml:space="preserve">  Xóm 17 mới, Xuân Hồng ,Xuân Trường, Nam Định</t>
  </si>
  <si>
    <t>https://drive.google.com/open?id=1V70acOCJ5mZKY2Gu-9zQqbIiUQ5i1CkM</t>
  </si>
  <si>
    <t>KO học nữa</t>
  </si>
  <si>
    <t>https://www.facebook.com/thanh.truc.45439</t>
  </si>
  <si>
    <r>
      <rPr>
        <sz val="12"/>
        <color theme="1"/>
        <rFont val="Times New Roman"/>
        <family val="1"/>
      </rPr>
      <t>Hoàng Thị Thanh Trúc</t>
    </r>
    <r>
      <rPr>
        <sz val="12"/>
        <color rgb="FFFF0000"/>
        <rFont val="Times New Roman"/>
        <family val="1"/>
      </rPr>
      <t xml:space="preserve"> - PT209, PT210, PT227 - hợp đồng, trả cọc 16/12/2025</t>
    </r>
  </si>
  <si>
    <t>xóm 5 xã Nghi Hưng Nghi Lộc Nghệ An</t>
  </si>
  <si>
    <t>https://drive.google.com/open?id=1x4mz7czVcaysmWz9it5b6dYeEno5hxVJ</t>
  </si>
  <si>
    <t>https://www.facebook.com/khanh.ngoc.737538</t>
  </si>
  <si>
    <t>Khánh Ngọc</t>
  </si>
  <si>
    <t>Nguyệt</t>
  </si>
  <si>
    <t xml:space="preserve">112 phước long, Nha Trang  </t>
  </si>
  <si>
    <t>https://drive.google.com/open?id=1DgVt766BE78Sl22nkchFlowKBtzsC3Vj</t>
  </si>
  <si>
    <t>PT207</t>
  </si>
  <si>
    <t>https://www.facebook.com/share/1AVTZqVhQq/?mibextid=wwXIfr</t>
  </si>
  <si>
    <r>
      <rPr>
        <sz val="12"/>
        <color theme="1"/>
        <rFont val="Times New Roman"/>
        <family val="1"/>
      </rPr>
      <t xml:space="preserve">Trịnh Nguyễn Kiều Loan </t>
    </r>
    <r>
      <rPr>
        <sz val="12"/>
        <color rgb="FFFF0000"/>
        <rFont val="Times New Roman"/>
        <family val="1"/>
      </rPr>
      <t>- hợp đồng</t>
    </r>
  </si>
  <si>
    <t xml:space="preserve">xóm trung đình xã bàn đạt huyện Phú bình tỉnh thái nguyên </t>
  </si>
  <si>
    <t>10/07/2025 và 17/07/2025</t>
  </si>
  <si>
    <t>https://drive.google.com/open?id=1qCGpEcnyOzq2nI_diNjwZ_fxvmPZmkl3; https://drive.google.com/open?id=1H_spAkSgYqIg5SqXCHKs_7fhlcxkejlu</t>
  </si>
  <si>
    <t>https://web.facebook.com/hoanganh1027#</t>
  </si>
  <si>
    <r>
      <rPr>
        <sz val="12"/>
        <color theme="1"/>
        <rFont val="Times New Roman"/>
        <family val="1"/>
      </rPr>
      <t>Lê Hoàng Anh</t>
    </r>
    <r>
      <rPr>
        <sz val="12"/>
        <color rgb="FFFF0000"/>
        <rFont val="Times New Roman"/>
        <family val="1"/>
      </rPr>
      <t xml:space="preserve"> - PT205 - rút sát ngày KG - hợp đồng</t>
    </r>
  </si>
  <si>
    <t>Hiếu</t>
  </si>
  <si>
    <t>số 15 xóm Ấp Phú- Vân Hoà- Ba Vì- Hà Nội</t>
  </si>
  <si>
    <t>https://drive.google.com/open?id=1Ch0_dh4FFRtpFOpMWJm01ZgngwJ6OSQh</t>
  </si>
  <si>
    <t>https://www.facebook.com/bibo.manh.1</t>
  </si>
  <si>
    <r>
      <rPr>
        <sz val="12"/>
        <color theme="1"/>
        <rFont val="Times New Roman"/>
        <family val="1"/>
      </rPr>
      <t>Nguyễn Thị Mai Anh</t>
    </r>
    <r>
      <rPr>
        <sz val="12"/>
        <color rgb="FFFF0000"/>
        <rFont val="Times New Roman"/>
        <family val="1"/>
      </rPr>
      <t xml:space="preserve"> - T336</t>
    </r>
    <r>
      <rPr>
        <sz val="12"/>
        <color theme="1"/>
        <rFont val="Times New Roman"/>
        <family val="1"/>
      </rPr>
      <t xml:space="preserve"> </t>
    </r>
    <r>
      <rPr>
        <sz val="12"/>
        <color rgb="FFFF0000"/>
        <rFont val="Times New Roman"/>
        <family val="1"/>
      </rPr>
      <t>- hợp đồng</t>
    </r>
  </si>
  <si>
    <t>Diệu Linh</t>
  </si>
  <si>
    <t>kh có</t>
  </si>
  <si>
    <t xml:space="preserve"> thôn Vạn Tải, xã Minh Đức, huyện Tứ Kỳ, tỉnh Hải Dương </t>
  </si>
  <si>
    <t>https://drive.google.com/open?id=1x97xJ9EwOT-m3JcfdgniTs--_KzZ2yd4</t>
  </si>
  <si>
    <t>Combo Pre_Toeic + Toeic Lv(1+2) + Ôn thi CT (L&amp;R) + Toeic W</t>
  </si>
  <si>
    <t>https://www.facebook.com/share/15fS7LwzD3/?mibextid=wwXIfr</t>
  </si>
  <si>
    <r>
      <rPr>
        <sz val="12"/>
        <color theme="1"/>
        <rFont val="Times New Roman"/>
        <family val="1"/>
      </rPr>
      <t xml:space="preserve">Hoàng Thị Thanh Tâm </t>
    </r>
    <r>
      <rPr>
        <sz val="12"/>
        <color rgb="FFFF0000"/>
        <rFont val="Times New Roman"/>
        <family val="1"/>
      </rPr>
      <t>- T336</t>
    </r>
    <r>
      <rPr>
        <sz val="12"/>
        <color theme="1"/>
        <rFont val="Times New Roman"/>
        <family val="1"/>
      </rPr>
      <t xml:space="preserve"> </t>
    </r>
    <r>
      <rPr>
        <sz val="12"/>
        <color rgb="FFFF0000"/>
        <rFont val="Times New Roman"/>
        <family val="1"/>
      </rPr>
      <t>- hợp đồng</t>
    </r>
  </si>
  <si>
    <t xml:space="preserve">thôn Vạn Tải, xã Minh Đức, huyện Tứ Kỳ, tỉnh Hải Dương </t>
  </si>
  <si>
    <t>https://drive.google.com/open?id=1pT-EcIAQYl8VdRcZ7uCcKH1AP1znMpoa</t>
  </si>
  <si>
    <t>https://www.facebook.com/cham.do.338211?mibextid=wwXIfr&amp;mibextid=wwXIfr</t>
  </si>
  <si>
    <r>
      <rPr>
        <sz val="12"/>
        <color theme="1"/>
        <rFont val="Times New Roman"/>
        <family val="1"/>
      </rPr>
      <t xml:space="preserve">Đỗ Bảo Châm </t>
    </r>
    <r>
      <rPr>
        <sz val="12"/>
        <color rgb="FFFF0000"/>
        <rFont val="Times New Roman"/>
        <family val="1"/>
      </rPr>
      <t>- PT210</t>
    </r>
    <r>
      <rPr>
        <sz val="12"/>
        <color theme="1"/>
        <rFont val="Times New Roman"/>
        <family val="1"/>
      </rPr>
      <t xml:space="preserve"> </t>
    </r>
    <r>
      <rPr>
        <sz val="12"/>
        <color rgb="FFFF0000"/>
        <rFont val="Times New Roman"/>
        <family val="1"/>
      </rPr>
      <t>- hợp đồng</t>
    </r>
  </si>
  <si>
    <t>chamdo45@gmail.com</t>
  </si>
  <si>
    <t>số nhà 134, tổ 1, đường sông He, phường Hòa Nghĩa,Dương Kinh, Hải Phòng</t>
  </si>
  <si>
    <t>https://drive.google.com/open?id=134DMn0YmABFA8RDlgWtNdzhyh8CjJ7Xc</t>
  </si>
  <si>
    <t>https://mobile.facebook.com/Nguyen.Hoang.Anh.0206007/</t>
  </si>
  <si>
    <r>
      <rPr>
        <sz val="12"/>
        <color theme="1"/>
        <rFont val="Times New Roman"/>
        <family val="1"/>
      </rPr>
      <t xml:space="preserve"> Nguyễn Hoàng Anh </t>
    </r>
    <r>
      <rPr>
        <sz val="12"/>
        <color rgb="FFFF0000"/>
        <rFont val="Times New Roman"/>
        <family val="1"/>
      </rPr>
      <t>- OPT70</t>
    </r>
  </si>
  <si>
    <t>nhận off</t>
  </si>
  <si>
    <t>https://drive.google.com/open?id=1sDFYLrSJcrLv53hZRGGhYjsUic4qZig1</t>
  </si>
  <si>
    <t>https://www.facebook.com/trinh.tuan.tai.560635</t>
  </si>
  <si>
    <r>
      <rPr>
        <sz val="12"/>
        <color theme="1"/>
        <rFont val="Times New Roman"/>
        <family val="1"/>
      </rPr>
      <t xml:space="preserve">Trịnh Tuấn Tài </t>
    </r>
    <r>
      <rPr>
        <sz val="12"/>
        <color rgb="FFFF0000"/>
        <rFont val="Times New Roman"/>
        <family val="1"/>
      </rPr>
      <t>- T338</t>
    </r>
    <r>
      <rPr>
        <sz val="12"/>
        <color theme="1"/>
        <rFont val="Times New Roman"/>
        <family val="1"/>
      </rPr>
      <t xml:space="preserve"> </t>
    </r>
    <r>
      <rPr>
        <sz val="12"/>
        <color rgb="FFFF0000"/>
        <rFont val="Times New Roman"/>
        <family val="1"/>
      </rPr>
      <t>- hợp đồng</t>
    </r>
  </si>
  <si>
    <t>Khu phố vĩnh nghi, thị trấn thọ xuân, huyện thọ xuân, tỉnh thanh hóa</t>
  </si>
  <si>
    <t>https://drive.google.com/open?id=1f_fUtlnPhKk10fKHq7EGyS-48Xfw3Ctv</t>
  </si>
  <si>
    <t>https://www.facebook.com/share/1CYvX9rr2t/?mibextid=wwXIfr</t>
  </si>
  <si>
    <r>
      <rPr>
        <sz val="12"/>
        <color theme="1"/>
        <rFont val="Times New Roman"/>
        <family val="1"/>
      </rPr>
      <t xml:space="preserve">Võ Hoàng Bảo Ngọc </t>
    </r>
    <r>
      <rPr>
        <sz val="12"/>
        <color rgb="FFFF0000"/>
        <rFont val="Times New Roman"/>
        <family val="1"/>
      </rPr>
      <t>- PT206 chưa học phí - hợp đồng</t>
    </r>
  </si>
  <si>
    <t>Vượng</t>
  </si>
  <si>
    <t>D16/22/42, ấp 44, xã tân vĩnh lộc, huyện bình chánh, tphcm</t>
  </si>
  <si>
    <t>https://drive.google.com/open?id=1b6G0xCXLywAJc8sHx9N_cQU0bJ5Oic1C</t>
  </si>
  <si>
    <t>https://www.facebook.com/share/19EuTiNVCW/?mibextid=wwXIfr</t>
  </si>
  <si>
    <r>
      <rPr>
        <sz val="12"/>
        <color theme="1"/>
        <rFont val="Times New Roman"/>
        <family val="1"/>
      </rPr>
      <t>Phan Thị Anh</t>
    </r>
    <r>
      <rPr>
        <sz val="12"/>
        <color rgb="FFFF0000"/>
        <rFont val="Times New Roman"/>
        <family val="1"/>
      </rPr>
      <t xml:space="preserve"> -Anh Hannah - PT210 - hợp đồng</t>
    </r>
  </si>
  <si>
    <t>Yến Chi</t>
  </si>
  <si>
    <t>Thôn Hoà Tiến, Xã Sơn Tiến ,Tỉnh Hà Tĩnh.</t>
  </si>
  <si>
    <t>https://drive.google.com/open?id=1dJXacV7cZdXq6UwrTWs5LdLBRnt7aows</t>
  </si>
  <si>
    <t>https://www.facebook.com/share/12MjH5Tek2U/?mibextid=wwXIfr</t>
  </si>
  <si>
    <r>
      <rPr>
        <sz val="12"/>
        <color theme="1"/>
        <rFont val="Times New Roman"/>
        <family val="1"/>
      </rPr>
      <t xml:space="preserve">Trần Mai Chi </t>
    </r>
    <r>
      <rPr>
        <sz val="12"/>
        <color rgb="FFFF0000"/>
        <rFont val="Times New Roman"/>
        <family val="1"/>
      </rPr>
      <t>- PT209 - hợp đồng - Hoàn cọc 21/07/25</t>
    </r>
  </si>
  <si>
    <t>M.Trang</t>
  </si>
  <si>
    <t>SN 14, hẻm 95/87, đội 6, Đào Xuyên, Đa Tốn, Gia Lâm,  HN</t>
  </si>
  <si>
    <t>https://drive.google.com/open?id=1hEi6xW2AATHGiLmnC3SCwqY2-b82fBSM</t>
  </si>
  <si>
    <t>https://www.facebook.com/thanh.nhan.62480?mibextid=wwXIfr&amp;rdid=8Z7x9EcBi0szXIkW&amp;share_url=https%3A%2F%2Fwww.facebook.com%2Fshare%2F1B2ND9XFgi%2F%3Fmibextid%3DwwXIfr#</t>
  </si>
  <si>
    <r>
      <rPr>
        <sz val="12"/>
        <color theme="1"/>
        <rFont val="Times New Roman"/>
        <family val="1"/>
      </rPr>
      <t>Thanh Nhàn</t>
    </r>
    <r>
      <rPr>
        <sz val="12"/>
        <color rgb="FFFF0000"/>
        <rFont val="Times New Roman"/>
        <family val="1"/>
      </rPr>
      <t xml:space="preserve"> - PT205 rút trước giờ KG</t>
    </r>
    <r>
      <rPr>
        <sz val="12"/>
        <color theme="1"/>
        <rFont val="Times New Roman"/>
        <family val="1"/>
      </rPr>
      <t xml:space="preserve"> </t>
    </r>
    <r>
      <rPr>
        <sz val="12"/>
        <color rgb="FFFF0000"/>
        <rFont val="Times New Roman"/>
        <family val="1"/>
      </rPr>
      <t>- hợp đồng</t>
    </r>
  </si>
  <si>
    <t>Quỳnh ANh</t>
  </si>
  <si>
    <t xml:space="preserve">số 73 xóm cửa khu kim đôi phường Kim Chân TP Bắc Ninh tỉnh bắc ninh </t>
  </si>
  <si>
    <t>https://drive.google.com/open?id=1T1QNDzVVxsjV3BrgnNDKZ6j0VjoYgBjm</t>
  </si>
  <si>
    <t>https://www.facebook.com/share/16eH22fwYi/</t>
  </si>
  <si>
    <r>
      <rPr>
        <sz val="12"/>
        <color theme="1"/>
        <rFont val="Times New Roman"/>
        <family val="1"/>
      </rPr>
      <t>Nguyễn Thị Xuân</t>
    </r>
    <r>
      <rPr>
        <sz val="12"/>
        <color rgb="FFFF0000"/>
        <rFont val="Times New Roman"/>
        <family val="1"/>
      </rPr>
      <t xml:space="preserve"> - hợp đồng - PT344 chưa học phí</t>
    </r>
  </si>
  <si>
    <t>xuannguyenn29012007@gmail.com</t>
  </si>
  <si>
    <t>Phường Hải Bình, huyện Tĩnh gia, tỉnh Thanh Hóa, Thị xã Nghi Sơn</t>
  </si>
  <si>
    <t>https://drive.google.com/open?id=1N8q0yU__Q-hXFZKCT2mnEMrSjxN4ol3G</t>
  </si>
  <si>
    <t>https://www.facebook.com/oanho.741874?rdid=EVnnehYkiZY6MWHZ&amp;share_url=https%3A%2F%2Fwww.facebook.com%2Fshare%2F16i8ySdVxd%2F#</t>
  </si>
  <si>
    <r>
      <rPr>
        <sz val="12"/>
        <color theme="1"/>
        <rFont val="Times New Roman"/>
        <family val="1"/>
      </rPr>
      <t xml:space="preserve">Đoàn Văn Hồ </t>
    </r>
    <r>
      <rPr>
        <sz val="12"/>
        <color rgb="FFFF0000"/>
        <rFont val="Times New Roman"/>
        <family val="1"/>
      </rPr>
      <t>- PT211</t>
    </r>
    <r>
      <rPr>
        <sz val="12"/>
        <color theme="1"/>
        <rFont val="Times New Roman"/>
        <family val="1"/>
      </rPr>
      <t xml:space="preserve"> </t>
    </r>
    <r>
      <rPr>
        <sz val="12"/>
        <color rgb="FFFF0000"/>
        <rFont val="Times New Roman"/>
        <family val="1"/>
      </rPr>
      <t>- hợp đồng</t>
    </r>
  </si>
  <si>
    <t>số nhà 603 rạch ông bồi ấp an hòa xã định an lấp vò tỉnh đồng tháp</t>
  </si>
  <si>
    <t>https://drive.google.com/open?id=1gmFgPivUc4EZlRpGC_Mru2e_ueefRdlr</t>
  </si>
  <si>
    <t>https://www.facebook.com/share/1BaQ5WNxsn/?mibextid=wwXIfr</t>
  </si>
  <si>
    <r>
      <rPr>
        <sz val="12"/>
        <color theme="1"/>
        <rFont val="Times New Roman"/>
        <family val="1"/>
      </rPr>
      <t xml:space="preserve">Dương Quang Huy </t>
    </r>
    <r>
      <rPr>
        <sz val="12"/>
        <color rgb="FFFF0000"/>
        <rFont val="Times New Roman"/>
        <family val="1"/>
      </rPr>
      <t xml:space="preserve">- hợp đồng - </t>
    </r>
    <r>
      <rPr>
        <sz val="12"/>
        <color theme="1"/>
        <rFont val="Times New Roman"/>
        <family val="1"/>
      </rPr>
      <t xml:space="preserve">PT211 rút sát giờ KG
</t>
    </r>
    <r>
      <rPr>
        <sz val="12"/>
        <color rgb="FFFF0000"/>
        <rFont val="Times New Roman"/>
        <family val="1"/>
      </rPr>
      <t>OPT84 chưa học phí</t>
    </r>
  </si>
  <si>
    <t>Khu dân cư mới thôn Mỹ Trạch,Xã Đường An,Thành phố Hải Phòng</t>
  </si>
  <si>
    <t>https://drive.google.com/open?id=1lzWkaVjZM7xrZsTKf1zg36Fd4GIV-ja2</t>
  </si>
  <si>
    <t>https://www.facebook.com/share/19TDea91Yf/</t>
  </si>
  <si>
    <r>
      <rPr>
        <sz val="12"/>
        <color theme="1"/>
        <rFont val="Times New Roman"/>
        <family val="1"/>
      </rPr>
      <t xml:space="preserve">Nguyễn Thị Tùng Chi </t>
    </r>
    <r>
      <rPr>
        <sz val="12"/>
        <color rgb="FFFF0000"/>
        <rFont val="Times New Roman"/>
        <family val="1"/>
      </rPr>
      <t>- hợp đồng - PT211 rút sát giờ KG</t>
    </r>
  </si>
  <si>
    <t xml:space="preserve">sn 182b tổ 1 phường hưng thành tp tuyên quang        </t>
  </si>
  <si>
    <t>https://drive.google.com/open?id=1cVHDz40iytDdqWzozfNc5b9I16tHjauB</t>
  </si>
  <si>
    <t>https://www.facebook.com/share/1Ev666PLcm/</t>
  </si>
  <si>
    <r>
      <rPr>
        <sz val="12"/>
        <color theme="1"/>
        <rFont val="Times New Roman"/>
        <family val="1"/>
      </rPr>
      <t>Nguyễn Hoàng Minh</t>
    </r>
    <r>
      <rPr>
        <sz val="12"/>
        <color rgb="FFFF0000"/>
        <rFont val="Times New Roman"/>
        <family val="1"/>
      </rPr>
      <t xml:space="preserve"> - OPT74 - Hoàn cọc 07/08/2025</t>
    </r>
  </si>
  <si>
    <t>Nhật</t>
  </si>
  <si>
    <t>cafecoldbrew123@gmail.com</t>
  </si>
  <si>
    <t xml:space="preserve">Nhận tại lớp </t>
  </si>
  <si>
    <t>https://drive.google.com/open?id=1ZIj4ootGEjWzpGLG29aHQ9_RPVSkwQ2m</t>
  </si>
  <si>
    <t>https://www.facebook.com/share/15rDZqDCcy/</t>
  </si>
  <si>
    <r>
      <rPr>
        <sz val="12"/>
        <color theme="1"/>
        <rFont val="Times New Roman"/>
        <family val="1"/>
      </rPr>
      <t xml:space="preserve">Lương Ngọc Anh </t>
    </r>
    <r>
      <rPr>
        <sz val="12"/>
        <color rgb="FFFF0000"/>
        <rFont val="Times New Roman"/>
        <family val="1"/>
      </rPr>
      <t>- hợp đồng</t>
    </r>
  </si>
  <si>
    <t xml:space="preserve"> imlnanh159@gmail.com </t>
  </si>
  <si>
    <t xml:space="preserve">UBND xã Hải Hà, Hải Hậu,Nam </t>
  </si>
  <si>
    <t>https://drive.google.com/open?id=11joLv4Ekr-32Qpd4wM-Et6O_DGnfcPEW</t>
  </si>
  <si>
    <t>https://www.facebook.com/quanlac.sutang?mibextid=wwXIfr&amp;mibextid=wwXIfr</t>
  </si>
  <si>
    <r>
      <rPr>
        <sz val="12"/>
        <color theme="1"/>
        <rFont val="Times New Roman"/>
        <family val="1"/>
      </rPr>
      <t xml:space="preserve">Nguyễn Đình Vũ  </t>
    </r>
    <r>
      <rPr>
        <sz val="12"/>
        <color rgb="FFFF0000"/>
        <rFont val="Times New Roman"/>
        <family val="1"/>
      </rPr>
      <t>- hợp đồng</t>
    </r>
  </si>
  <si>
    <t>https://drive.google.com/open?id=13L_nXdvLmbQdP-PHeJMiKYLQWgUDXJmf</t>
  </si>
  <si>
    <t>https://www.facebook.com/share/16f2RWgWNR/</t>
  </si>
  <si>
    <t>Quách Thị Kim Oanh</t>
  </si>
  <si>
    <t>Phan Anh</t>
  </si>
  <si>
    <t>https://drive.google.com/open?id=1eGgcStJVoWJ-Icwy-QlZEYuAnecibl5X</t>
  </si>
  <si>
    <t>https://www.facebook.com/share/19fGUf2aGH/?mibextid=wwXIfr</t>
  </si>
  <si>
    <r>
      <rPr>
        <sz val="12"/>
        <color theme="1"/>
        <rFont val="Times New Roman"/>
        <family val="1"/>
      </rPr>
      <t xml:space="preserve">Vũ Anh Tuấn </t>
    </r>
    <r>
      <rPr>
        <sz val="12"/>
        <color rgb="FFFF0000"/>
        <rFont val="Times New Roman"/>
        <family val="1"/>
      </rPr>
      <t>- hợp đồng - OPT75 chưa học phí</t>
    </r>
  </si>
  <si>
    <t>học OFF</t>
  </si>
  <si>
    <t>https://drive.google.com/open?id=1LfrHXyIn1mu3cOXKl7ivVJ5ZJs6uf-yy</t>
  </si>
  <si>
    <t>https://www.facebook.com/share/1JrLjTBKXr/?mibextid=LQQJ4d</t>
  </si>
  <si>
    <r>
      <rPr>
        <sz val="12"/>
        <color theme="1"/>
        <rFont val="Times New Roman"/>
        <family val="1"/>
      </rPr>
      <t xml:space="preserve">Trần Khánh Huyền </t>
    </r>
    <r>
      <rPr>
        <sz val="12"/>
        <color rgb="FFFF0000"/>
        <rFont val="Times New Roman"/>
        <family val="1"/>
      </rPr>
      <t>- hợp đồng - PT216, PT217</t>
    </r>
  </si>
  <si>
    <t>khanhhuyenpt2007@gmail.com</t>
  </si>
  <si>
    <t xml:space="preserve"> Số nhà 199, khu 6, thị trấn Hùng Sơn, huyện Lâm Thao, tỉnh Phú Thọ</t>
  </si>
  <si>
    <t>https://drive.google.com/open?id=1_oGXbC0yDm4G77PfLhjIJVFeBizUgl8W</t>
  </si>
  <si>
    <t>https://www.facebook.com/share/1An9Xmkh2P/</t>
  </si>
  <si>
    <r>
      <rPr>
        <sz val="12"/>
        <color theme="1"/>
        <rFont val="Times New Roman"/>
        <family val="1"/>
      </rPr>
      <t>Trần Hiền Trang</t>
    </r>
    <r>
      <rPr>
        <sz val="12"/>
        <color rgb="FFFF0000"/>
        <rFont val="Times New Roman"/>
        <family val="1"/>
      </rPr>
      <t xml:space="preserve"> - PT211 - hợp đồng</t>
    </r>
  </si>
  <si>
    <t>hientranga2k54namly@gmail.com</t>
  </si>
  <si>
    <t>Xóm12,thôn6,xã Hòa Hậu,huyện Lý Nhân,tỉnh Hà Nam</t>
  </si>
  <si>
    <t>https://drive.google.com/open?id=1mOO47B-WU6KScPjmcJS1kX7u3gy1qlEl</t>
  </si>
  <si>
    <t>https://www.facebook.com/share/16T2pwNnmG/?mibextid=wwXIfr</t>
  </si>
  <si>
    <r>
      <rPr>
        <sz val="12"/>
        <color theme="1"/>
        <rFont val="Times New Roman"/>
        <family val="1"/>
      </rPr>
      <t xml:space="preserve">Nguyễn Phương Quỳnh Anh </t>
    </r>
    <r>
      <rPr>
        <sz val="12"/>
        <color rgb="FFFF0000"/>
        <rFont val="Times New Roman"/>
        <family val="1"/>
      </rPr>
      <t xml:space="preserve"> - hợp đồng - PT213 chưa học phí</t>
    </r>
  </si>
  <si>
    <t>123 Ấp rộc A ,thạnh đức ,gò dầu ,tây ninh</t>
  </si>
  <si>
    <t>https://drive.google.com/open?id=1R1Lyotl4vPSoNSNQ1fL2WfhWaBxd9YwG</t>
  </si>
  <si>
    <t>Lớp off cuối tháng 7, đầu tháng 8 ( pre)</t>
  </si>
  <si>
    <t>https://www.facebook.com/share/1GdNpZQ3Mz/?mibextid=wwXIfr</t>
  </si>
  <si>
    <r>
      <rPr>
        <sz val="12"/>
        <color theme="1"/>
        <rFont val="Times New Roman"/>
        <family val="1"/>
      </rPr>
      <t>Trần Kim Ngân</t>
    </r>
    <r>
      <rPr>
        <sz val="12"/>
        <color rgb="FFFF0000"/>
        <rFont val="Times New Roman"/>
        <family val="1"/>
      </rPr>
      <t xml:space="preserve">  - hợp đồng</t>
    </r>
  </si>
  <si>
    <t>tngan0318@gmail.com</t>
  </si>
  <si>
    <t>nhà số 19 xóm mới,thôn Thượng thụy, xã hoài đức, hà nội</t>
  </si>
  <si>
    <t>https://drive.google.com/open?id=12_p42tpg9tti1b6C6kBruZ-QfL6fepWt</t>
  </si>
  <si>
    <t>https://www.facebook.com/share/1CDFW81uwi/?mibextid=wwXIfr</t>
  </si>
  <si>
    <r>
      <rPr>
        <sz val="12"/>
        <color theme="1"/>
        <rFont val="Times New Roman"/>
        <family val="1"/>
      </rPr>
      <t xml:space="preserve">Nguyễn Thị Bảo Ngọc </t>
    </r>
    <r>
      <rPr>
        <sz val="12"/>
        <color rgb="FFFF0000"/>
        <rFont val="Times New Roman"/>
        <family val="1"/>
      </rPr>
      <t>- hợp đồng - OPT75 chưa học phí</t>
    </r>
  </si>
  <si>
    <t>https://drive.google.com/open?id=1wxSIik9DejHg_Dr7cy3PEBrujgeRKgi7</t>
  </si>
  <si>
    <t>https://www.facebook.com/langthangchocopaioreo?rdid=XsQoTcd5vVIQMHRW&amp;share_url=https%3A%2F%2Fwww.facebook.com%2Fshare%2F1WAmVAuizc#</t>
  </si>
  <si>
    <r>
      <rPr>
        <sz val="12"/>
        <color theme="1"/>
        <rFont val="Times New Roman"/>
        <family val="1"/>
      </rPr>
      <t>Nông Minh Nhật</t>
    </r>
    <r>
      <rPr>
        <sz val="12"/>
        <color rgb="FFFF0000"/>
        <rFont val="Times New Roman"/>
        <family val="1"/>
      </rPr>
      <t>- hợp đồng</t>
    </r>
  </si>
  <si>
    <t>nongminhnhat120807@gmail.com</t>
  </si>
  <si>
    <t>tổ 1A phường đức xuân thành phố bắc kạn</t>
  </si>
  <si>
    <t>https://drive.google.com/open?id=1tVQEmVaDRd-zM9ZUemsKbBsXkAPec05i</t>
  </si>
  <si>
    <t>OT69</t>
  </si>
  <si>
    <t>https://www.facebook.com/people/%C4%90%E1%BB%97-H%E1%BB%93ng-S%C6%A1n/pfbid0buqJXX1bkcreujxA8Z4XH81p7GfNgT428UQzFz3YeCjC4yqfDA6KLoYXcoT8EziJl/</t>
  </si>
  <si>
    <r>
      <rPr>
        <sz val="12"/>
        <color theme="1"/>
        <rFont val="Times New Roman"/>
        <family val="1"/>
      </rPr>
      <t xml:space="preserve">Đỗ Hồng Sơn </t>
    </r>
    <r>
      <rPr>
        <sz val="12"/>
        <color rgb="FFFF0000"/>
        <rFont val="Times New Roman"/>
        <family val="1"/>
      </rPr>
      <t>- Chưa học phí - OVIP45</t>
    </r>
  </si>
  <si>
    <t>https://www.facebook.com/trong.diep.893185</t>
  </si>
  <si>
    <r>
      <rPr>
        <sz val="12"/>
        <color theme="1"/>
        <rFont val="Times New Roman"/>
        <family val="1"/>
      </rPr>
      <t>Cáp Trọng Điệp</t>
    </r>
    <r>
      <rPr>
        <sz val="12"/>
        <color rgb="FFFF0000"/>
        <rFont val="Times New Roman"/>
        <family val="1"/>
      </rPr>
      <t xml:space="preserve"> - Hoàn cọc 22/7/25</t>
    </r>
  </si>
  <si>
    <t>https://drive.google.com/open?id=1SHzt6AadMkrwCyMQZFW-dWlR8vwEoAhD</t>
  </si>
  <si>
    <t>https://www.facebook.com/tran.the.anh.197166</t>
  </si>
  <si>
    <r>
      <rPr>
        <sz val="12"/>
        <color theme="1"/>
        <rFont val="Times New Roman"/>
        <family val="1"/>
      </rPr>
      <t>Trần Thế Anh</t>
    </r>
    <r>
      <rPr>
        <sz val="12"/>
        <color rgb="FFFF0000"/>
        <rFont val="Times New Roman"/>
        <family val="1"/>
      </rPr>
      <t xml:space="preserve"> - Chưa học phí</t>
    </r>
  </si>
  <si>
    <t xml:space="preserve"> theanh11012004@gmail.com</t>
  </si>
  <si>
    <t>https://www.facebook.com/wuyn.nhuw.19</t>
  </si>
  <si>
    <r>
      <rPr>
        <sz val="12"/>
        <color theme="1"/>
        <rFont val="Times New Roman"/>
        <family val="1"/>
      </rPr>
      <t>Nguyễn Thị Quỳnh Như</t>
    </r>
    <r>
      <rPr>
        <sz val="12"/>
        <color rgb="FFFF0000"/>
        <rFont val="Times New Roman"/>
        <family val="1"/>
      </rPr>
      <t xml:space="preserve">  - hợp đồng
PT211 chưa học phí sang PT214. PT218 chưa học phí</t>
    </r>
  </si>
  <si>
    <t>Mai Trang</t>
  </si>
  <si>
    <t>Địa chỉ: thôn Kỳ Đông, xã Cổ Đạm, huyện Nghi Xuân, tỉnh Hà Tĩnh</t>
  </si>
  <si>
    <t>https://drive.google.com/open?id=1JIazlCD5YX1CL1w5zuRsSbzUA7QoybM2</t>
  </si>
  <si>
    <t>https://www.facebook.com/share/16Set454rJ/?mibextid=wwXIfr</t>
  </si>
  <si>
    <r>
      <rPr>
        <sz val="12"/>
        <color theme="1"/>
        <rFont val="Times New Roman"/>
        <family val="1"/>
      </rPr>
      <t xml:space="preserve">Nguyễn Thị Thảo Nguyên </t>
    </r>
    <r>
      <rPr>
        <sz val="12"/>
        <color rgb="FFFF0000"/>
        <rFont val="Times New Roman"/>
        <family val="1"/>
      </rPr>
      <t>- hợp đồng, PT215 chưa học phí</t>
    </r>
  </si>
  <si>
    <t>nguyen040207@gmail.com</t>
  </si>
  <si>
    <t>06/27 Đinh Lễ-phường Lam Sơn-tp Thanh Hoá</t>
  </si>
  <si>
    <t>https://drive.google.com/open?id=12j9vKFYOx67WdgsYp8DIrUNkuQBfZVzx</t>
  </si>
  <si>
    <t>https://www.facebook.com/share/1ErfqYKpfs/</t>
  </si>
  <si>
    <r>
      <rPr>
        <sz val="12"/>
        <color theme="1"/>
        <rFont val="Times New Roman"/>
        <family val="1"/>
      </rPr>
      <t>Lò Thị Thư</t>
    </r>
    <r>
      <rPr>
        <sz val="12"/>
        <color rgb="FFFF0000"/>
        <rFont val="Times New Roman"/>
        <family val="1"/>
      </rPr>
      <t xml:space="preserve"> - PT214 - hợp đồng</t>
    </r>
  </si>
  <si>
    <t>ebethu.t@gmail.com</t>
  </si>
  <si>
    <t xml:space="preserve">Bản Na Pheo - Xã Na Sang - Huyện Mường Chà - Tỉnh Điện Biên </t>
  </si>
  <si>
    <t>https://drive.google.com/open?id=1DvD2DPr72S0ic77mHIi8adzURiW-LszP</t>
  </si>
  <si>
    <t>https://www.facebook.com/share/1Zwz131kRm/</t>
  </si>
  <si>
    <r>
      <rPr>
        <sz val="12"/>
        <color theme="1"/>
        <rFont val="Times New Roman"/>
        <family val="1"/>
      </rPr>
      <t xml:space="preserve">Đoàn Thị Ngọc Ánh </t>
    </r>
    <r>
      <rPr>
        <sz val="12"/>
        <color rgb="FFFF0000"/>
        <rFont val="Times New Roman"/>
        <family val="1"/>
      </rPr>
      <t xml:space="preserve"> - hợp đồng, PT214 chưa học phí</t>
    </r>
  </si>
  <si>
    <t>Thôn 10,Xã Đắk DRông, Huyện Cư Jút, Tỉnh Đắk Nông</t>
  </si>
  <si>
    <t>https://drive.google.com/open?id=18ZyhBWRjz1yfhwdN8Tii7rPmMMtKiAvU</t>
  </si>
  <si>
    <t>https://www.facebook.com/share/1JfQWg6QUN/?mibextid=wwXIfr</t>
  </si>
  <si>
    <r>
      <rPr>
        <sz val="12"/>
        <color theme="1"/>
        <rFont val="Times New Roman"/>
        <family val="1"/>
      </rPr>
      <t xml:space="preserve">Hoàng Thanh Tùng </t>
    </r>
    <r>
      <rPr>
        <sz val="12"/>
        <color rgb="FFFF0000"/>
        <rFont val="Times New Roman"/>
        <family val="1"/>
      </rPr>
      <t>- hợp đồng, PT215, PT224 chưa học phí</t>
    </r>
  </si>
  <si>
    <t>Hoangthanhtung050505@gmail.com</t>
  </si>
  <si>
    <t>Tổ dân phố chám xã tân yên tỉnh bắc ninh</t>
  </si>
  <si>
    <t>https://drive.google.com/open?id=16Vo2lFVmOuA15UD3rCmeHVtPsvdgI5Wk</t>
  </si>
  <si>
    <t>https://www.facebook.com/phuong.thao.253085?mibextid=ZbWKwL</t>
  </si>
  <si>
    <r>
      <rPr>
        <sz val="12"/>
        <color theme="1"/>
        <rFont val="Times New Roman"/>
        <family val="1"/>
      </rPr>
      <t xml:space="preserve">Lâm Phương Thảo </t>
    </r>
    <r>
      <rPr>
        <sz val="12"/>
        <color rgb="FFFF0000"/>
        <rFont val="Times New Roman"/>
        <family val="1"/>
      </rPr>
      <t>- hợp đồng - PT216</t>
    </r>
  </si>
  <si>
    <t>lamphuongthao207@gmail.com</t>
  </si>
  <si>
    <t>Xóm Thanh Quang, xã Giao Minh, Ninh Bình ( xóm thanh nhân, xã Giao Thanh, Giao Thủy, Nam Định)</t>
  </si>
  <si>
    <t>https://drive.google.com/open?id=1bI7FBOPvQWJETMIw8tq3lirjE4l4ClSz</t>
  </si>
  <si>
    <t>https://www.facebook.com/share/16qrvvuQiP/?mibextid=wwXIfr</t>
  </si>
  <si>
    <r>
      <rPr>
        <sz val="12"/>
        <color theme="1"/>
        <rFont val="Times New Roman"/>
        <family val="1"/>
      </rPr>
      <t xml:space="preserve">Trịnh Như Quỳnh </t>
    </r>
    <r>
      <rPr>
        <sz val="12"/>
        <color rgb="FFFF0000"/>
        <rFont val="Times New Roman"/>
        <family val="1"/>
      </rPr>
      <t>- hợp đồng - Hoàn cọc 23/07/25</t>
    </r>
  </si>
  <si>
    <t>trinhnhuquynh211@gmail.com</t>
  </si>
  <si>
    <t>Xóm 11, Bách Tính, Bách Thuận, Vũ Thư, Thái Bình</t>
  </si>
  <si>
    <t>https://drive.google.com/open?id=1tqauZDWpLQ7HNzwPAhGHSxqzR_8mnLol</t>
  </si>
  <si>
    <t xml:space="preserve"> https://www.facebook.com/share/1Yw8JQdwh5/?mibextid=wwXIfr</t>
  </si>
  <si>
    <r>
      <rPr>
        <sz val="12"/>
        <color theme="1"/>
        <rFont val="Times New Roman"/>
        <family val="1"/>
      </rPr>
      <t>Nguyễn Đình Pháp</t>
    </r>
    <r>
      <rPr>
        <sz val="12"/>
        <color rgb="FFFF0000"/>
        <rFont val="Times New Roman"/>
        <family val="1"/>
      </rPr>
      <t xml:space="preserve"> - hợp đồng - PT216 chưa học phí</t>
    </r>
  </si>
  <si>
    <t>Lê Ngọc Anh</t>
  </si>
  <si>
    <t>nguyendinhphapht2007@gmail.com</t>
  </si>
  <si>
    <t>số nhà 02- ngõ 514 - đường Quang Trung - Phường Trần Phú - Hà Tĩnh</t>
  </si>
  <si>
    <t>https://drive.google.com/open?id=1Y9X_ff8cu-GORLB-v2hLpQeDLlOe67TV</t>
  </si>
  <si>
    <t>https://www.facebook.com/thuhien040106#</t>
  </si>
  <si>
    <r>
      <rPr>
        <sz val="12"/>
        <color theme="1"/>
        <rFont val="Times New Roman"/>
        <family val="1"/>
      </rPr>
      <t xml:space="preserve">Nguyễn Thị Thu Hiền </t>
    </r>
    <r>
      <rPr>
        <sz val="12"/>
        <color rgb="FFFF0000"/>
        <rFont val="Times New Roman"/>
        <family val="1"/>
      </rPr>
      <t>- hợp đồng,  T342 chưa học phí</t>
    </r>
  </si>
  <si>
    <t>34/68 , Quan Hoa , Cầu Giấy ạ ( nhà ông bà bán tạp hoá Hà Thuận )</t>
  </si>
  <si>
    <t>https://drive.google.com/open?id=1RJjkZunBrmtihHAP6JyOP8b8hv8hKx9K</t>
  </si>
  <si>
    <t>https://www.facebook.com/share/16j7bvyKoN/?mibextid=wwXIfr</t>
  </si>
  <si>
    <r>
      <rPr>
        <sz val="12"/>
        <color theme="1"/>
        <rFont val="Times New Roman"/>
        <family val="1"/>
      </rPr>
      <t xml:space="preserve">Đỗ Đình Anh  </t>
    </r>
    <r>
      <rPr>
        <sz val="12"/>
        <color rgb="FFFF0000"/>
        <rFont val="Times New Roman"/>
        <family val="1"/>
      </rPr>
      <t>- PT217 Hoàn cọc 100k 29/07/25</t>
    </r>
  </si>
  <si>
    <t>Ngõ 58 nhà số 8 thôn 4 Ngọc Tảo- Xã Hát Môn- TP Hà Nội</t>
  </si>
  <si>
    <t>https://drive.google.com/open?id=1Y8qijDh2aIhAXuftqE70Ysbv4-P9vZiY</t>
  </si>
  <si>
    <t>https://www.facebook.com/xuan.vu.344326</t>
  </si>
  <si>
    <r>
      <rPr>
        <sz val="12"/>
        <color theme="1"/>
        <rFont val="Times New Roman"/>
        <family val="1"/>
      </rPr>
      <t>Nguyễn Xuân Vũ</t>
    </r>
    <r>
      <rPr>
        <sz val="12"/>
        <color rgb="FFFF0000"/>
        <rFont val="Times New Roman"/>
        <family val="1"/>
      </rPr>
      <t xml:space="preserve"> - Hoàn cọc 21/07/25</t>
    </r>
  </si>
  <si>
    <t>kh</t>
  </si>
  <si>
    <t>9/1 Dư Hàng, Lê Chân, Hải Phòng (Nay là Trần Nguyên Hãn)</t>
  </si>
  <si>
    <t>https://drive.google.com/open?id=1K-1BLk3dQdE-pFA6JyINUtZQkrppLL6l</t>
  </si>
  <si>
    <t>https://www.facebook.com/share/1Ahb6VN1D8/?mibextid=wwXIfr</t>
  </si>
  <si>
    <r>
      <rPr>
        <sz val="12"/>
        <color theme="1"/>
        <rFont val="Times New Roman"/>
        <family val="1"/>
      </rPr>
      <t xml:space="preserve">Mai Quốc Khánh </t>
    </r>
    <r>
      <rPr>
        <sz val="12"/>
        <color rgb="FFFF0000"/>
        <rFont val="Times New Roman"/>
        <family val="1"/>
      </rPr>
      <t>- T344 - hợp đồng - OT77</t>
    </r>
  </si>
  <si>
    <t>Số nhà 32 ngõ 27/39 võ chí công, cầu giấy, hà nội</t>
  </si>
  <si>
    <t>https://drive.google.com/open?id=1PGOGyPNlx1WUAyHngYDkEYgORgqZH40e</t>
  </si>
  <si>
    <t>PT217</t>
  </si>
  <si>
    <t>https://www.facebook.com/share/1GFV5PKD1m/?mibextid=wwXIfr</t>
  </si>
  <si>
    <r>
      <rPr>
        <sz val="12"/>
        <color theme="1"/>
        <rFont val="Times New Roman"/>
        <family val="1"/>
      </rPr>
      <t xml:space="preserve">Đỗ Minh Hải </t>
    </r>
    <r>
      <rPr>
        <sz val="12"/>
        <color rgb="FFFF0000"/>
        <rFont val="Times New Roman"/>
        <family val="1"/>
      </rPr>
      <t>- hợp đồng - đã xin A Đức - PT218
PT219 rut sát ngày KG</t>
    </r>
  </si>
  <si>
    <t>số 5 phố chiến thắng đồng vãng gia lộc Hải Dương</t>
  </si>
  <si>
    <t>https://drive.google.com/open?id=1Iw5fka-N9srPPHHjFJhaKv7I7QLy-PHC</t>
  </si>
  <si>
    <t>https://www.facebook.com/share/1FPnRzkBnn/?mibextid=wwXIfr</t>
  </si>
  <si>
    <r>
      <rPr>
        <sz val="12"/>
        <color theme="1"/>
        <rFont val="Times New Roman"/>
        <family val="1"/>
      </rPr>
      <t xml:space="preserve">Ngô Bảo Anh </t>
    </r>
    <r>
      <rPr>
        <sz val="12"/>
        <color rgb="FFFF0000"/>
        <rFont val="Times New Roman"/>
        <family val="1"/>
      </rPr>
      <t>- T344</t>
    </r>
    <r>
      <rPr>
        <sz val="12"/>
        <color theme="1"/>
        <rFont val="Times New Roman"/>
        <family val="1"/>
      </rPr>
      <t xml:space="preserve"> - hợp đồng</t>
    </r>
  </si>
  <si>
    <t>ngobaoanh422@gmail.com</t>
  </si>
  <si>
    <t>ngõ 85, chung cư 54 hạ đình, nhà a2, quận thanh xuân, hnoi</t>
  </si>
  <si>
    <t>https://drive.google.com/open?id=1kRfgtZwYZ4cnFuG1QnKWSQe_BYJixFCG</t>
  </si>
  <si>
    <t>https://www.facebook.com/share/1GwWwgWutz/?mibextid=wwXIfr</t>
  </si>
  <si>
    <r>
      <rPr>
        <sz val="12"/>
        <color theme="1"/>
        <rFont val="Times New Roman"/>
        <family val="1"/>
      </rPr>
      <t xml:space="preserve">Vũ Thảo Nguyên </t>
    </r>
    <r>
      <rPr>
        <sz val="12"/>
        <color rgb="FFFF0000"/>
        <rFont val="Times New Roman"/>
        <family val="1"/>
      </rPr>
      <t>- T343 tự rời nhóm, OT83, T366 - hợp đồng
16/09/2025 lên trung tâm nhận sách - trả cọc 29/9/25</t>
    </r>
  </si>
  <si>
    <t>Vuthaonguyen.halong@gmail.com</t>
  </si>
  <si>
    <t>Tổ 9 khu 3 chung cư Trần Hưng Đạo Plazza hạ long , Quảng Ninh</t>
  </si>
  <si>
    <t>https://drive.google.com/open?id=1jhXl2RgrD9vuiMRUNFdJV97nMx099Ovt</t>
  </si>
  <si>
    <t>https://www.facebook.com/share/12Jn4BFAet8/?mibextid=wwXIfr</t>
  </si>
  <si>
    <r>
      <rPr>
        <sz val="12"/>
        <color theme="1"/>
        <rFont val="Times New Roman"/>
        <family val="1"/>
      </rPr>
      <t>Trịnh Tuấn Anh</t>
    </r>
    <r>
      <rPr>
        <sz val="12"/>
        <color rgb="FFFF0000"/>
        <rFont val="Times New Roman"/>
        <family val="1"/>
      </rPr>
      <t xml:space="preserve"> - PT218 - hợp đồng - PT120 chưa học phí</t>
    </r>
  </si>
  <si>
    <t>anhday1804@gmail.com</t>
  </si>
  <si>
    <t>Thôn An Tiêm 1, xã Thuỵ Dân, huyện Thái Thuỵ, tỉnh Thái Bình</t>
  </si>
  <si>
    <t>https://drive.google.com/open?id=1Wq447b6QALroTEt90UUx8cu8hbTy4_YK</t>
  </si>
  <si>
    <t>https://www.facebook.com/tongminhtrong240907?rdid=j1xeqcPtPcZtMdLg&amp;share_url=https%3A%2F%2Fwww.facebook.com%2Fshare%2F14KXPkeEAsG%2F#</t>
  </si>
  <si>
    <r>
      <rPr>
        <sz val="12"/>
        <color theme="1"/>
        <rFont val="Times New Roman"/>
        <family val="1"/>
      </rPr>
      <t>Tống Minh Trọng</t>
    </r>
    <r>
      <rPr>
        <sz val="12"/>
        <color rgb="FFFF0000"/>
        <rFont val="Times New Roman"/>
        <family val="1"/>
      </rPr>
      <t xml:space="preserve"> - hợp đồng - </t>
    </r>
    <r>
      <rPr>
        <sz val="12"/>
        <color theme="1"/>
        <rFont val="Times New Roman"/>
        <family val="1"/>
      </rPr>
      <t>OT77</t>
    </r>
  </si>
  <si>
    <t xml:space="preserve">số nhà 27 xóm Cầu thôn Thái Dương -Xã Thiệu Toán-Thanh Hóa </t>
  </si>
  <si>
    <t>https://drive.google.com/open?id=1Jwl5rbvUbNZpIRHdwqDqAPpbwqBwj1_3</t>
  </si>
  <si>
    <t>https://www.facebook.com/ayodangkintoinemay</t>
  </si>
  <si>
    <r>
      <rPr>
        <sz val="12"/>
        <color theme="1"/>
        <rFont val="Times New Roman"/>
        <family val="1"/>
      </rPr>
      <t>Nguyễn Hải Đăng</t>
    </r>
    <r>
      <rPr>
        <sz val="12"/>
        <color rgb="FFFF0000"/>
        <rFont val="Times New Roman"/>
        <family val="1"/>
      </rPr>
      <t xml:space="preserve"> - hợp đồng - OT79</t>
    </r>
  </si>
  <si>
    <t>161- Ngô Gia Tự - Vũ Ninh - Bắc Ninh</t>
  </si>
  <si>
    <t>https://drive.google.com/open?id=13pw6gr1HA0w5_QCvE8ty0OkJgxAFvMDc</t>
  </si>
  <si>
    <t>T344</t>
  </si>
  <si>
    <t>https://www.facebook.com/share/16ckHM6p7w/?mibextid=wwXIfr</t>
  </si>
  <si>
    <r>
      <rPr>
        <sz val="12"/>
        <color theme="1"/>
        <rFont val="Times New Roman"/>
        <family val="1"/>
      </rPr>
      <t xml:space="preserve">Nguyễn Thị Phương Châm </t>
    </r>
    <r>
      <rPr>
        <sz val="12"/>
        <color rgb="FFFF0000"/>
        <rFont val="Times New Roman"/>
        <family val="1"/>
      </rPr>
      <t>- hợp đồng</t>
    </r>
  </si>
  <si>
    <t>phuongcham273@gmail.com</t>
  </si>
  <si>
    <t>Thanh hoài - Thanh Khương - Thuận Thành - Bắc Ninh</t>
  </si>
  <si>
    <t>23/07/2025 và 02/08/2025</t>
  </si>
  <si>
    <t>https://drive.google.com/open?id=1xFWoJcz-Gz4jUm4UhOHmqR5OecaQLNI9; https://drive.google.com/open?id=1OinOAAN8XsIxWvICO52EuHW_Rj_p0aIi</t>
  </si>
  <si>
    <t>Chung bill</t>
  </si>
  <si>
    <t>https://www.facebook.com/share/1FhSwPo7cP/?mibextid=wwXIfr</t>
  </si>
  <si>
    <r>
      <rPr>
        <sz val="12"/>
        <color theme="1"/>
        <rFont val="Times New Roman"/>
        <family val="1"/>
      </rPr>
      <t xml:space="preserve">Nguyễn Thị Kim Ngân </t>
    </r>
    <r>
      <rPr>
        <sz val="12"/>
        <color rgb="FFFF0000"/>
        <rFont val="Times New Roman"/>
        <family val="1"/>
      </rPr>
      <t>- hợp đồng</t>
    </r>
  </si>
  <si>
    <t>nganoilangan16@gmail.com</t>
  </si>
  <si>
    <t>thanh hoài, thanh khương, thuận thành, bắc ninh</t>
  </si>
  <si>
    <t>https://drive.google.com/open?id=1oC-Lmt_iV3UaR6Cz4TbfbPnADBhCE0yr; https://drive.google.com/open?id=1b4axN-FrWSVvZVogWwgA8jnphhXhyIO3</t>
  </si>
  <si>
    <t>https://www.facebook.com/share/19R26RRJD1/?mibextid=wwXIfr</t>
  </si>
  <si>
    <r>
      <rPr>
        <sz val="12"/>
        <color theme="1"/>
        <rFont val="Times New Roman"/>
        <family val="1"/>
      </rPr>
      <t>Nguyễn Thị Ngọc Diệp</t>
    </r>
    <r>
      <rPr>
        <sz val="12"/>
        <color rgb="FFFF0000"/>
        <rFont val="Times New Roman"/>
        <family val="1"/>
      </rPr>
      <t xml:space="preserve"> - hợp đồng</t>
    </r>
  </si>
  <si>
    <t>diepdangiuu@gmail.com</t>
  </si>
  <si>
    <t xml:space="preserve">chợ nguyên bình, xã nguyên bình , tỉnh cao bằng </t>
  </si>
  <si>
    <t>https://drive.google.com/open?id=1qqYlOO0aA2bcrC12JddtuB6X9VQEsHUB; https://drive.google.com/open?id=1V7y2fKOIy-lfeGlKRomxQ58lr2NHyPlQ</t>
  </si>
  <si>
    <t>https://www.facebook.com/share/1ApGvythrB/?mibextid=wwXIfr</t>
  </si>
  <si>
    <r>
      <rPr>
        <sz val="12"/>
        <color theme="1"/>
        <rFont val="Times New Roman"/>
        <family val="1"/>
      </rPr>
      <t xml:space="preserve">Phạm Sinh Quyền </t>
    </r>
    <r>
      <rPr>
        <sz val="12"/>
        <color rgb="FFFF0000"/>
        <rFont val="Times New Roman"/>
        <family val="1"/>
      </rPr>
      <t>- OPT73 chưa học phí</t>
    </r>
    <r>
      <rPr>
        <sz val="12"/>
        <color theme="1"/>
        <rFont val="Times New Roman"/>
        <family val="1"/>
      </rPr>
      <t xml:space="preserve"> - hợp đồng</t>
    </r>
  </si>
  <si>
    <t>https://drive.google.com/open?id=1-4fYI1K2caBVel45uEoqLlKWgGRPqUIq</t>
  </si>
  <si>
    <t xml:space="preserve">Combo Toeic Lv2 +  Toeic (S+ W) </t>
  </si>
  <si>
    <t>https://www.facebook.com/share/1G4eCQz4yX/</t>
  </si>
  <si>
    <r>
      <rPr>
        <sz val="12"/>
        <color theme="1"/>
        <rFont val="Times New Roman"/>
        <family val="1"/>
      </rPr>
      <t xml:space="preserve">Nghiêm Xuân Hợi </t>
    </r>
    <r>
      <rPr>
        <sz val="12"/>
        <color rgb="FFFF0000"/>
        <rFont val="Times New Roman"/>
        <family val="1"/>
      </rPr>
      <t>- VIP182 chưa học phí</t>
    </r>
    <r>
      <rPr>
        <sz val="12"/>
        <color theme="1"/>
        <rFont val="Times New Roman"/>
        <family val="1"/>
      </rPr>
      <t xml:space="preserve"> - hợp đồng</t>
    </r>
  </si>
  <si>
    <t>An</t>
  </si>
  <si>
    <t xml:space="preserve">Phố thầu- Si Ma Cai- Si ma cai- lào cai </t>
  </si>
  <si>
    <t>https://drive.google.com/open?id=1fTWANRshsD36C18DlmREAyUgcpIBk3Xe</t>
  </si>
  <si>
    <t>https://www.facebook.com/share/1TPBw1DJos/?mibextid=wwXIfr</t>
  </si>
  <si>
    <r>
      <rPr>
        <sz val="12"/>
        <color theme="1"/>
        <rFont val="Times New Roman"/>
        <family val="1"/>
      </rPr>
      <t>Phạm Ngọc Bách</t>
    </r>
    <r>
      <rPr>
        <sz val="12"/>
        <color rgb="FFFF0000"/>
        <rFont val="Times New Roman"/>
        <family val="1"/>
      </rPr>
      <t xml:space="preserve"> - PT220 bỏ ko học</t>
    </r>
  </si>
  <si>
    <t>số 24/ngõ 204 Tô Hiệu, Hải Phòng</t>
  </si>
  <si>
    <t>https://drive.google.com/open?id=1_Lq2UVF3cATtisB5KzRxoFH8Mf32PAoP</t>
  </si>
  <si>
    <t>https://www.facebook.com/share/16GMwWpNkT/?mibextid=wwXIfr</t>
  </si>
  <si>
    <r>
      <rPr>
        <sz val="12"/>
        <color theme="1"/>
        <rFont val="Times New Roman"/>
        <family val="1"/>
      </rPr>
      <t>Nguyễn Ánh Ngọc</t>
    </r>
    <r>
      <rPr>
        <sz val="12"/>
        <color rgb="FFFF0000"/>
        <rFont val="Times New Roman"/>
        <family val="1"/>
      </rPr>
      <t xml:space="preserve"> - OPT75 chưa học phí</t>
    </r>
  </si>
  <si>
    <t>https://drive.google.com/open?id=1acFb8QRZHk-i4Ds9shAXFuW_oqd__MzV</t>
  </si>
  <si>
    <t>https://www.facebook.com/quieen.ank</t>
  </si>
  <si>
    <r>
      <rPr>
        <sz val="12"/>
        <color theme="1"/>
        <rFont val="Times New Roman"/>
        <family val="1"/>
      </rPr>
      <t xml:space="preserve"> Phạm Quỳnh Anh </t>
    </r>
    <r>
      <rPr>
        <sz val="12"/>
        <color rgb="FFFF0000"/>
        <rFont val="Times New Roman"/>
        <family val="1"/>
      </rPr>
      <t>- T342 - Hoàn cọc 06/08/2025</t>
    </r>
  </si>
  <si>
    <t>Cẩm Lý_ An Phú _ Hải Phòng</t>
  </si>
  <si>
    <t>https://drive.google.com/open?id=1StgpokY5d3Jj7hvdm1ZgPTc3jG0Ydypa</t>
  </si>
  <si>
    <t>https://www.facebook.com/share/1KVDvcBcr6/?mibextid=wwXIfr</t>
  </si>
  <si>
    <r>
      <rPr>
        <sz val="12"/>
        <color theme="1"/>
        <rFont val="Times New Roman"/>
        <family val="1"/>
      </rPr>
      <t xml:space="preserve">Nguyễn Kim Phượng - PT220 - </t>
    </r>
    <r>
      <rPr>
        <sz val="12"/>
        <color rgb="FFFF0000"/>
        <rFont val="Times New Roman"/>
        <family val="1"/>
      </rPr>
      <t>Hoàn cọc 02/08/2025</t>
    </r>
  </si>
  <si>
    <t>168 Phủ Thượng Đoạn , Vạn Mỹ , Ngô Quyền , Hải Phòng ạ</t>
  </si>
  <si>
    <t>https://drive.google.com/open?id=1Z1terK8pKIfPA-l7DBH3OncyzVtP41SX</t>
  </si>
  <si>
    <t>https://www.facebook.com/share/15VFEvhZ5c/?mibextid=wwXIfr</t>
  </si>
  <si>
    <r>
      <rPr>
        <sz val="12"/>
        <color theme="1"/>
        <rFont val="Times New Roman"/>
        <family val="1"/>
      </rPr>
      <t xml:space="preserve"> Doãn Đinh Ngọc Anh</t>
    </r>
    <r>
      <rPr>
        <sz val="12"/>
        <color rgb="FFFF0000"/>
        <rFont val="Times New Roman"/>
        <family val="1"/>
      </rPr>
      <t xml:space="preserve"> - PT222</t>
    </r>
    <r>
      <rPr>
        <sz val="12"/>
        <color theme="1"/>
        <rFont val="Times New Roman"/>
        <family val="1"/>
      </rPr>
      <t xml:space="preserve"> - hợp đồng</t>
    </r>
  </si>
  <si>
    <t>số nhà 28, xóm Đình, thôn Phượng Vũ, xã Phượng Dực, huyện Phú Xuyên, thành phố Hà Nội</t>
  </si>
  <si>
    <t>https://drive.google.com/open?id=1bRnkqugtK9vwOTziJSOnZ8bscU4uQJNu</t>
  </si>
  <si>
    <t>https://www.facebook.com/share/18yvJPK2iW/?mibextid=wwXIfr</t>
  </si>
  <si>
    <r>
      <rPr>
        <sz val="12"/>
        <color theme="1"/>
        <rFont val="Times New Roman"/>
        <family val="1"/>
      </rPr>
      <t xml:space="preserve">Vũ Đình Mỹ </t>
    </r>
    <r>
      <rPr>
        <sz val="12"/>
        <color rgb="FFFF0000"/>
        <rFont val="Times New Roman"/>
        <family val="1"/>
      </rPr>
      <t>- PT222 chưa học phí</t>
    </r>
    <r>
      <rPr>
        <sz val="12"/>
        <color theme="1"/>
        <rFont val="Times New Roman"/>
        <family val="1"/>
      </rPr>
      <t xml:space="preserve"> - hợp đồng</t>
    </r>
  </si>
  <si>
    <t>xóm Phụ Long, thôn Hưng Phụ Long, Phường Thiên Trường, Tỉnh Ninh Bình</t>
  </si>
  <si>
    <t>https://drive.google.com/open?id=1a-zVpAVKR1xZH0RB-Xa9UGGKOT5lLmBG</t>
  </si>
  <si>
    <t>https://www.facebook.com/share/19aT5aVbwh/?mibextid=wwXIfr</t>
  </si>
  <si>
    <r>
      <rPr>
        <sz val="12"/>
        <color theme="1"/>
        <rFont val="Times New Roman"/>
        <family val="1"/>
      </rPr>
      <t xml:space="preserve">Phùng Quang Vinh </t>
    </r>
    <r>
      <rPr>
        <sz val="12"/>
        <color rgb="FFFF0000"/>
        <rFont val="Times New Roman"/>
        <family val="1"/>
      </rPr>
      <t>- PT221</t>
    </r>
    <r>
      <rPr>
        <sz val="12"/>
        <color theme="1"/>
        <rFont val="Times New Roman"/>
        <family val="1"/>
      </rPr>
      <t xml:space="preserve"> - hợp đồng</t>
    </r>
  </si>
  <si>
    <t xml:space="preserve"> Khu đất mới Song Khê Tp Bắc Giang</t>
  </si>
  <si>
    <t>https://drive.google.com/open?id=1npY_ZgahhnRTJWmPKCEHvJIbLGjU7-d_</t>
  </si>
  <si>
    <t>https://www.facebook.com/share/16d4JSTv91/?mibextid=wwXIfr</t>
  </si>
  <si>
    <r>
      <rPr>
        <sz val="12"/>
        <color theme="1"/>
        <rFont val="Times New Roman"/>
        <family val="1"/>
      </rPr>
      <t xml:space="preserve">Kiều Ngọc Hải </t>
    </r>
    <r>
      <rPr>
        <sz val="12"/>
        <color rgb="FFFF0000"/>
        <rFont val="Times New Roman"/>
        <family val="1"/>
      </rPr>
      <t>- hợp đồng - PT222 - trả lại tiền 31/07/25</t>
    </r>
  </si>
  <si>
    <t>ngõ 93 đường tuệ tĩnh uông bí quảng ninh</t>
  </si>
  <si>
    <t>25/07/2025 và 27/07/2025</t>
  </si>
  <si>
    <t>https://drive.google.com/open?id=1t_YupAN4bKzJRJ34Kq7nZuyOzDTPrqW6; https://drive.google.com/open?id=17L2lW7RALRK7Eo1anQ2uCAPNpgGqSi22</t>
  </si>
  <si>
    <t>https://www.facebook.com/share/168VpNHGUr/</t>
  </si>
  <si>
    <r>
      <rPr>
        <sz val="12"/>
        <color theme="1"/>
        <rFont val="Times New Roman"/>
        <family val="1"/>
      </rPr>
      <t>Vũ Tiến Lợi</t>
    </r>
    <r>
      <rPr>
        <sz val="12"/>
        <color rgb="FFFF0000"/>
        <rFont val="Times New Roman"/>
        <family val="1"/>
      </rPr>
      <t xml:space="preserve"> - T345</t>
    </r>
    <r>
      <rPr>
        <sz val="12"/>
        <color theme="1"/>
        <rFont val="Times New Roman"/>
        <family val="1"/>
      </rPr>
      <t xml:space="preserve"> - hợp đồng</t>
    </r>
  </si>
  <si>
    <t>Thôn Tiền Ngoài, Hạp Lĩnh,Bắc Ninh</t>
  </si>
  <si>
    <t>https://drive.google.com/open?id=1jruF2MOYMZfqYYmwrNYdyie9co1Q_B0n</t>
  </si>
  <si>
    <t>https://www.facebook.com/share/16ro8um3aD/?mibextid=wwXIfr</t>
  </si>
  <si>
    <r>
      <rPr>
        <sz val="12"/>
        <color theme="1"/>
        <rFont val="Times New Roman"/>
        <family val="1"/>
      </rPr>
      <t>Trần Mai Anh</t>
    </r>
    <r>
      <rPr>
        <sz val="12"/>
        <color rgb="FFFF0000"/>
        <rFont val="Times New Roman"/>
        <family val="1"/>
      </rPr>
      <t xml:space="preserve"> - hợp đồng - </t>
    </r>
    <r>
      <rPr>
        <sz val="12"/>
        <color theme="1"/>
        <rFont val="Times New Roman"/>
        <family val="1"/>
      </rPr>
      <t>OPT79 chưa học phí</t>
    </r>
  </si>
  <si>
    <t>https://drive.google.com/open?id=1w7OGGF3jYw1vPT6xtMVEdPU0Gd-K9nb7</t>
  </si>
  <si>
    <t>https://www.facebook.com/share/1F42QhKB9w/?mibextid=wwXIfr</t>
  </si>
  <si>
    <r>
      <rPr>
        <sz val="12"/>
        <color theme="1"/>
        <rFont val="Times New Roman"/>
        <family val="1"/>
      </rPr>
      <t xml:space="preserve">Trần Thị Hoài Linh </t>
    </r>
    <r>
      <rPr>
        <sz val="12"/>
        <color rgb="FFFF0000"/>
        <rFont val="Times New Roman"/>
        <family val="1"/>
      </rPr>
      <t>- T345 chưa học phí
Rút phút 89. Hồng Anh cam kết nộp 300K</t>
    </r>
  </si>
  <si>
    <t xml:space="preserve"> hoailinh09012007@gmail.com</t>
  </si>
  <si>
    <t>164 Phố Chợ Sơn- Xã Liên Bão- Tỉnh Bắc Ninh ( địa chỉ cũ: 164 Phố Chợ Sơn, xã Việt Đoàn, huyện Tiên Du, tỉnh Bắc Ninh)</t>
  </si>
  <si>
    <t>https://drive.google.com/open?id=1dg1WAcmuVcRY7BYoyrjvS8hRa7nU1LMd</t>
  </si>
  <si>
    <t>https://web.facebook.com/le.khanh.duong.825389</t>
  </si>
  <si>
    <r>
      <rPr>
        <sz val="12"/>
        <color theme="1"/>
        <rFont val="Times New Roman"/>
        <family val="1"/>
      </rPr>
      <t xml:space="preserve">Lê Khánh Dương </t>
    </r>
    <r>
      <rPr>
        <sz val="12"/>
        <color rgb="FFFF0000"/>
        <rFont val="Times New Roman"/>
        <family val="1"/>
      </rPr>
      <t xml:space="preserve">- PT215, PT228 chưa học phí </t>
    </r>
    <r>
      <rPr>
        <sz val="12"/>
        <color theme="1"/>
        <rFont val="Times New Roman"/>
        <family val="1"/>
      </rPr>
      <t>- hợp đồng</t>
    </r>
  </si>
  <si>
    <t>Đ/c: Đội 8, thôn Quảng Giang, xã Đại Hợp, huyện Tứ Kỳ, tỉnh Hải Dương</t>
  </si>
  <si>
    <t>https://drive.google.com/open?id=1NeIZxzDflVSDhfUtUYhJMt_ebFs-LDRU</t>
  </si>
  <si>
    <t>https://www.facebook.com/nguyen.van.quyet.437183</t>
  </si>
  <si>
    <r>
      <rPr>
        <sz val="12"/>
        <color theme="1"/>
        <rFont val="Times New Roman"/>
        <family val="1"/>
      </rPr>
      <t>Nguyễn Văn Quyết</t>
    </r>
    <r>
      <rPr>
        <sz val="12"/>
        <color rgb="FFFF0000"/>
        <rFont val="Times New Roman"/>
        <family val="1"/>
      </rPr>
      <t xml:space="preserve"> - OPT73</t>
    </r>
  </si>
  <si>
    <t xml:space="preserve"> vanquyet261006@gmail.com</t>
  </si>
  <si>
    <t xml:space="preserve">Tại lop </t>
  </si>
  <si>
    <t>https://drive.google.com/open?id=1zw2ParCYwuw1zzCbjwtDezYNDFd9sTxc</t>
  </si>
  <si>
    <t>Không nhận</t>
  </si>
  <si>
    <t>https://www.facebook.com/mhuyen222?mibextid=ZbWKwL</t>
  </si>
  <si>
    <r>
      <rPr>
        <sz val="12"/>
        <color theme="1"/>
        <rFont val="Times New Roman"/>
        <family val="1"/>
      </rPr>
      <t xml:space="preserve">Hoàng Minh Huyền </t>
    </r>
    <r>
      <rPr>
        <sz val="12"/>
        <color rgb="FFFF0000"/>
        <rFont val="Times New Roman"/>
        <family val="1"/>
      </rPr>
      <t>- hợp đồng- OT78 chưa học phí</t>
    </r>
  </si>
  <si>
    <t>hoangminhhuyen222@gmail.com</t>
  </si>
  <si>
    <t>Thôn 1 Xã Vạn Phúc Huyện Thanh Trì Hà Nội</t>
  </si>
  <si>
    <t>https://drive.google.com/open?id=1jzAdeqwat3lc_C11Eszt-lcrAR6SxVL_</t>
  </si>
  <si>
    <t>https://www.facebook.com/khanhduonggym07?mibextid=wwXIfr&amp;rdid=NYYaSGoOrs2FyKMB&amp;share_url=https%3A%2F%2Fwww.facebook.com%2Fshare%2F16gcJXdK8M%2F%3Fmibextid%3DwwXIfr#</t>
  </si>
  <si>
    <r>
      <rPr>
        <sz val="12"/>
        <color theme="1"/>
        <rFont val="Times New Roman"/>
        <family val="1"/>
      </rPr>
      <t xml:space="preserve">Nguyễn Khánh Dương </t>
    </r>
    <r>
      <rPr>
        <sz val="12"/>
        <color rgb="FFFF0000"/>
        <rFont val="Times New Roman"/>
        <family val="1"/>
      </rPr>
      <t>- hợp đồng, PT382 chưa học phí</t>
    </r>
  </si>
  <si>
    <t>Ngọc Lan</t>
  </si>
  <si>
    <t>Số 60, Đường Phú Cường, Tổ 8, Phường Lê Hồng Phong, TP.Phủ Lý, tỉnh Hà Nam</t>
  </si>
  <si>
    <t>https://drive.google.com/open?id=1MudiCoSH5UJr5fQTvNd-12dM5eSurhAw</t>
  </si>
  <si>
    <t>OT71</t>
  </si>
  <si>
    <t>https://www.facebook.com/profile.php?id=100046622954704&amp;mibextid=wwXIfr&amp;rdid=9SRXfcui5kpKyIpq&amp;share_url=https%3A%2F%2Fwww.facebook.com%2Fshare%2F1D7ByhPvhd%2F%3Fmibextid%3DwwXIfr#</t>
  </si>
  <si>
    <r>
      <rPr>
        <sz val="12"/>
        <color theme="1"/>
        <rFont val="Times New Roman"/>
        <family val="1"/>
      </rPr>
      <t xml:space="preserve">Nguyễn Trường Giang </t>
    </r>
    <r>
      <rPr>
        <sz val="12"/>
        <color rgb="FFFF0000"/>
        <rFont val="Times New Roman"/>
        <family val="1"/>
      </rPr>
      <t>- OVIP48 chưa học phí</t>
    </r>
  </si>
  <si>
    <t>Nguyệt Hằng Meca</t>
  </si>
  <si>
    <t>https://web.facebook.com/thang.kieu.503092?mibextid=LQQJ4d&amp;rdid=YFkTggPBxB8wbzrW&amp;share_url=https%3A%2F%2Fweb.facebook.com%2Fshare%2F14xVmN2rhm%2F%3Fmibextid%3DLQQJ4d%26_rdc%3D1%26_rdr</t>
  </si>
  <si>
    <r>
      <rPr>
        <sz val="12"/>
        <color theme="1"/>
        <rFont val="Times New Roman"/>
        <family val="1"/>
      </rPr>
      <t>Kiều Việt Thắng</t>
    </r>
    <r>
      <rPr>
        <sz val="12"/>
        <color rgb="FFFF0000"/>
        <rFont val="Times New Roman"/>
        <family val="1"/>
      </rPr>
      <t xml:space="preserve"> - chưa học phí, OVIP48</t>
    </r>
  </si>
  <si>
    <t>kieukt38@gmail.com</t>
  </si>
  <si>
    <t>Tiến Xuân, Thạch Thất, Hà Nội</t>
  </si>
  <si>
    <t>https://www.facebook.com/share/17ojA3nP6p/?mibextid=wwXIfr</t>
  </si>
  <si>
    <r>
      <rPr>
        <sz val="12"/>
        <color theme="1"/>
        <rFont val="Times New Roman"/>
        <family val="1"/>
      </rPr>
      <t xml:space="preserve">Như Quỳnh </t>
    </r>
    <r>
      <rPr>
        <sz val="12"/>
        <color rgb="FFFF0000"/>
        <rFont val="Times New Roman"/>
        <family val="1"/>
      </rPr>
      <t>- hợp đồng</t>
    </r>
  </si>
  <si>
    <t>Số nhà 77 ,đường Bế Văn Đàn, thị trấn Sìn Hồ, tỉnh Lai Châu</t>
  </si>
  <si>
    <t>https://drive.google.com/open?id=11w0Ou9yslPKtcVFjA0IITaQQvEAedA6C</t>
  </si>
  <si>
    <t>https://www.facebook.com/share/19kTG2g1Qm/?mibextid=wwXIfr</t>
  </si>
  <si>
    <r>
      <rPr>
        <sz val="12"/>
        <color theme="1"/>
        <rFont val="Times New Roman"/>
        <family val="1"/>
      </rPr>
      <t xml:space="preserve">Nguyễn Ngọc Sơn </t>
    </r>
    <r>
      <rPr>
        <sz val="12"/>
        <color rgb="FFFF0000"/>
        <rFont val="Times New Roman"/>
        <family val="1"/>
      </rPr>
      <t xml:space="preserve">- hợp đồng </t>
    </r>
    <r>
      <rPr>
        <sz val="12"/>
        <color theme="1"/>
        <rFont val="Times New Roman"/>
        <family val="1"/>
      </rPr>
      <t>- PT226 chưa học phí</t>
    </r>
  </si>
  <si>
    <t>P.Anh</t>
  </si>
  <si>
    <t>Thôn đầm bối, xã Yên Trung, huyện Thạch thất</t>
  </si>
  <si>
    <t>https://drive.google.com/open?id=1Mo4ETDS200WTp96KJQyeNB99Ko2o7wlq</t>
  </si>
  <si>
    <t>https://www.facebook.com/huong.le.722288?mibextid=wwXIfr</t>
  </si>
  <si>
    <r>
      <rPr>
        <sz val="12"/>
        <color theme="1"/>
        <rFont val="Times New Roman"/>
        <family val="1"/>
      </rPr>
      <t>Lê Thị Hương</t>
    </r>
    <r>
      <rPr>
        <sz val="12"/>
        <color rgb="FFFF0000"/>
        <rFont val="Times New Roman"/>
        <family val="1"/>
      </rPr>
      <t xml:space="preserve"> - hợp đồng - OT77</t>
    </r>
  </si>
  <si>
    <t>Số 3 Tô Vĩnh Diện, Phường Khương Trung, Quận Thanh Xuân, Hà Nội</t>
  </si>
  <si>
    <t>https://drive.google.com/open?id=1-tpyGUlUP-LCnR7ilsr_cvAX8XaSDI_i</t>
  </si>
  <si>
    <t>Chờ OFF</t>
  </si>
  <si>
    <t>https://www.facebook.com/share/1B1cdyFozW/?mibextid=wwXIfr</t>
  </si>
  <si>
    <r>
      <rPr>
        <sz val="12"/>
        <color theme="1"/>
        <rFont val="Times New Roman"/>
        <family val="1"/>
      </rPr>
      <t xml:space="preserve">Trần Thị Đan Lê </t>
    </r>
    <r>
      <rPr>
        <sz val="12"/>
        <color rgb="FFFF0000"/>
        <rFont val="Times New Roman"/>
        <family val="1"/>
      </rPr>
      <t xml:space="preserve"> - hợp đồng</t>
    </r>
  </si>
  <si>
    <t>https://drive.google.com/open?id=1vdoAWRxE5WeRbaNb491IkehaY5sNMIZX</t>
  </si>
  <si>
    <t>Chờ off</t>
  </si>
  <si>
    <t>https://www.facebook.com/share/1AjAEry1gz/?mibextid=wwXIfr</t>
  </si>
  <si>
    <r>
      <rPr>
        <sz val="12"/>
        <color theme="1"/>
        <rFont val="Times New Roman"/>
        <family val="1"/>
      </rPr>
      <t>Lê Thị Hậu</t>
    </r>
    <r>
      <rPr>
        <sz val="12"/>
        <color rgb="FFFF0000"/>
        <rFont val="Times New Roman"/>
        <family val="1"/>
      </rPr>
      <t xml:space="preserve"> - hợp đồng</t>
    </r>
  </si>
  <si>
    <t>https://drive.google.com/open?id=1A5O9t7d3u-JZP6YevM4qXLvyLyqvVraV</t>
  </si>
  <si>
    <t>https://www.facebook.com/share/15fK7Vai3n/?mibextid=wwXIfr</t>
  </si>
  <si>
    <r>
      <rPr>
        <sz val="12"/>
        <color theme="1"/>
        <rFont val="Times New Roman"/>
        <family val="1"/>
      </rPr>
      <t>Nguyễn Thị Thu Huyền</t>
    </r>
    <r>
      <rPr>
        <sz val="12"/>
        <color rgb="FFFF0000"/>
        <rFont val="Times New Roman"/>
        <family val="1"/>
      </rPr>
      <t xml:space="preserve"> - PT229 chưa học phí</t>
    </r>
  </si>
  <si>
    <t>Gmail: huyen7870348@gmail.com</t>
  </si>
  <si>
    <t xml:space="preserve">Số 87 nguyên xá phường minh khai bắc từ liêm  </t>
  </si>
  <si>
    <t>https://drive.google.com/open?id=1AjsyQqnOwCurVFU4TavAkchiSu_jkacf</t>
  </si>
  <si>
    <t>https://www.facebook.com/minh.tuan.18793</t>
  </si>
  <si>
    <r>
      <rPr>
        <sz val="12"/>
        <color theme="1"/>
        <rFont val="Times New Roman"/>
        <family val="1"/>
      </rPr>
      <t>Minh Tuấn</t>
    </r>
    <r>
      <rPr>
        <sz val="12"/>
        <color rgb="FFFF0000"/>
        <rFont val="Times New Roman"/>
        <family val="1"/>
      </rPr>
      <t xml:space="preserve"> - hợp đồng - PT229 trả cọc 16/12/2025</t>
    </r>
  </si>
  <si>
    <t>Chợ la xuyên -la xuyên -yên ninh- ý yên - nam định</t>
  </si>
  <si>
    <t>https://drive.google.com/open?id=1L8jO7rmntBbehG9laIeMjswlHjNYNzQU</t>
  </si>
  <si>
    <t>https://www.facebook.com/nguyen.van.hao.431111</t>
  </si>
  <si>
    <r>
      <rPr>
        <sz val="12"/>
        <color theme="1"/>
        <rFont val="Times New Roman"/>
        <family val="1"/>
      </rPr>
      <t>:Nguyễn Văn Hào</t>
    </r>
    <r>
      <rPr>
        <sz val="12"/>
        <color rgb="FFFF0000"/>
        <rFont val="Times New Roman"/>
        <family val="1"/>
      </rPr>
      <t xml:space="preserve"> - hợp đồng - </t>
    </r>
    <r>
      <rPr>
        <sz val="12"/>
        <color theme="1"/>
        <rFont val="Times New Roman"/>
        <family val="1"/>
      </rPr>
      <t>OPT75</t>
    </r>
  </si>
  <si>
    <t>https://drive.google.com/open?id=1YYqNMV3Wtwtq0vC57psE9nkiujGsn_hZ</t>
  </si>
  <si>
    <t>https://www.facebook.com/share/15jcWL1XtT/?mibextid=wwXIfr</t>
  </si>
  <si>
    <r>
      <rPr>
        <sz val="12"/>
        <color theme="1"/>
        <rFont val="Times New Roman"/>
        <family val="1"/>
      </rPr>
      <t>Mai Thanh Tùng</t>
    </r>
    <r>
      <rPr>
        <sz val="12"/>
        <color rgb="FFFF0000"/>
        <rFont val="Times New Roman"/>
        <family val="1"/>
      </rPr>
      <t xml:space="preserve"> - hợp đồng - OPT75</t>
    </r>
  </si>
  <si>
    <t>https://drive.google.com/open?id=1y5te1ynHNyRbo3BIpqaGO6FgACkHbaSj</t>
  </si>
  <si>
    <t xml:space="preserve"> KO học nữa</t>
  </si>
  <si>
    <t>https://www.facebook.com/share/1ZSdBjLbLQ/?mibextid=wwXIfr</t>
  </si>
  <si>
    <r>
      <rPr>
        <sz val="12"/>
        <color theme="1"/>
        <rFont val="Times New Roman"/>
        <family val="1"/>
      </rPr>
      <t>Nguyễn Công Việt Bách</t>
    </r>
    <r>
      <rPr>
        <sz val="12"/>
        <color rgb="FFFF0000"/>
        <rFont val="Times New Roman"/>
        <family val="1"/>
      </rPr>
      <t xml:space="preserve"> - hợp đồng - OT79 Hoàn cọc 25/8/25</t>
    </r>
  </si>
  <si>
    <t>Thuý</t>
  </si>
  <si>
    <t>bizosenpai@gmail.com</t>
  </si>
  <si>
    <t>https://drive.google.com/open?id=1McYACynl8x2-u2c8GLl5CZ7AJIKU19qO</t>
  </si>
  <si>
    <t>https://www.facebook.com/people/Th%E1%BA%A3o-Nguy%C3%AAn-V%C5%A9/pfbid02AeeuhARBHoQhvqiFNbEddSuEovbvkkmV2ndsysfic1RjrpDcWcbhJoxuhiTT8kxQl/</t>
  </si>
  <si>
    <r>
      <rPr>
        <sz val="12"/>
        <color theme="1"/>
        <rFont val="Times New Roman"/>
        <family val="1"/>
      </rPr>
      <t xml:space="preserve">Vũ Thị Thảo Nguyên </t>
    </r>
    <r>
      <rPr>
        <sz val="12"/>
        <color rgb="FFFF0000"/>
        <rFont val="Times New Roman"/>
        <family val="1"/>
      </rPr>
      <t>- hợp đồng</t>
    </r>
  </si>
  <si>
    <t>https://drive.google.com/open?id=1Nl9G6jcI_UAqT7W6yjXvuIKbXe6KBiJe</t>
  </si>
  <si>
    <t>https://www.facebook.com/share/1GLmhcaiz6/?mibextid=wwXIfr</t>
  </si>
  <si>
    <r>
      <rPr>
        <sz val="12"/>
        <color theme="1"/>
        <rFont val="Times New Roman"/>
        <family val="1"/>
      </rPr>
      <t xml:space="preserve">Nguyễn Thị Nhật Minh </t>
    </r>
    <r>
      <rPr>
        <sz val="12"/>
        <color rgb="FFFF0000"/>
        <rFont val="Times New Roman"/>
        <family val="1"/>
      </rPr>
      <t>- PT331 - hợp đồng</t>
    </r>
  </si>
  <si>
    <t>khu phố giang liễu phường phương liễu bắc ninh tỉnh bắc ninh</t>
  </si>
  <si>
    <t>https://drive.google.com/open?id=1yQch2AlnbS7Rr-FbysUpYPuv98HV6XH6</t>
  </si>
  <si>
    <t>VIP145</t>
  </si>
  <si>
    <t>VIP182</t>
  </si>
  <si>
    <t>https://www.facebook.com/share/jLdeDuaS6Yek3tcj/?mibextid=LQQJ4d</t>
  </si>
  <si>
    <r>
      <rPr>
        <sz val="12"/>
        <color theme="1"/>
        <rFont val="Times New Roman"/>
        <family val="1"/>
      </rPr>
      <t xml:space="preserve">Đào Duy Tuấn </t>
    </r>
    <r>
      <rPr>
        <sz val="12"/>
        <color rgb="FFFF0000"/>
        <rFont val="Times New Roman"/>
        <family val="1"/>
      </rPr>
      <t>- học lại nộp 50% học phí
Đã nộp 2,134K + 200K mua sách</t>
    </r>
  </si>
  <si>
    <t>Xóm Chợ, Cổ Loa, Đông Anh, Hà Nội</t>
  </si>
  <si>
    <t>https://www.facebook.com/nguyen.thi.anh.910910</t>
  </si>
  <si>
    <r>
      <rPr>
        <sz val="12"/>
        <color theme="1"/>
        <rFont val="Times New Roman"/>
        <family val="1"/>
      </rPr>
      <t xml:space="preserve">Nguyễn Thị Ánh </t>
    </r>
    <r>
      <rPr>
        <sz val="12"/>
        <color rgb="FFFF0000"/>
        <rFont val="Times New Roman"/>
        <family val="1"/>
      </rPr>
      <t>- PT330 chưa học phí - Học cọc 14/8/25</t>
    </r>
  </si>
  <si>
    <t xml:space="preserve"> thôn Trác Bút, thị trấn Chờ, huyện Yên Phong, tỉnh Bắc Ninh</t>
  </si>
  <si>
    <t>https://drive.google.com/open?id=1rva0UB7szLhw3piNMFlJQFe6Ku5iM2IO</t>
  </si>
  <si>
    <t>Chờ lớp onl tháng 9</t>
  </si>
  <si>
    <t>https://www.facebook.com/lephuongthaonhi2901?rdid=YebqKkyKfXYqsNpb&amp;share_url=https%3A%2F%2Fwww.facebook.com%2Fshare%2F1V8fNwyYMn%2F#</t>
  </si>
  <si>
    <r>
      <rPr>
        <sz val="12"/>
        <color theme="1"/>
        <rFont val="Times New Roman"/>
        <family val="1"/>
      </rPr>
      <t xml:space="preserve">Lê Phương Thảo Nhi </t>
    </r>
    <r>
      <rPr>
        <sz val="12"/>
        <color rgb="FFFF0000"/>
        <rFont val="Times New Roman"/>
        <family val="1"/>
      </rPr>
      <t>- hợp đồng</t>
    </r>
  </si>
  <si>
    <t xml:space="preserve">ấp ba xã an phong huyện thanh bình tỉnh đồng tháp </t>
  </si>
  <si>
    <t>https://drive.google.com/open?id=1kO4abdCJItBlfgU8jd5X_J35L2k9Bq0X</t>
  </si>
  <si>
    <t>https://www.facebook.com/truong.thi.hong.hue.2025</t>
  </si>
  <si>
    <r>
      <rPr>
        <sz val="12"/>
        <color theme="1"/>
        <rFont val="Times New Roman"/>
        <family val="1"/>
      </rPr>
      <t>Trương Thị Hồng Huế</t>
    </r>
    <r>
      <rPr>
        <sz val="12"/>
        <color rgb="FFFF0000"/>
        <rFont val="Times New Roman"/>
        <family val="1"/>
      </rPr>
      <t xml:space="preserve"> - hợp đồng - rút cọc trả lại 9/9/25</t>
    </r>
  </si>
  <si>
    <t>Hà long, hà trung, thanh hóa</t>
  </si>
  <si>
    <t>https://drive.google.com/open?id=1_fMMUU8ThrPXX96qYHrednLTULA5nY2U</t>
  </si>
  <si>
    <t>https://www.facebook.com/share/1C7u1A5c5t/?mibextid=wwXIfr</t>
  </si>
  <si>
    <r>
      <rPr>
        <sz val="12"/>
        <color theme="1"/>
        <rFont val="Times New Roman"/>
        <family val="1"/>
      </rPr>
      <t>Trang Nhựt Quang</t>
    </r>
    <r>
      <rPr>
        <sz val="12"/>
        <color rgb="FFFF0000"/>
        <rFont val="Times New Roman"/>
        <family val="1"/>
      </rPr>
      <t xml:space="preserve"> - PT330 chưa học phí</t>
    </r>
    <r>
      <rPr>
        <sz val="12"/>
        <color theme="1"/>
        <rFont val="Times New Roman"/>
        <family val="1"/>
      </rPr>
      <t xml:space="preserve"> - hợp đồng</t>
    </r>
  </si>
  <si>
    <t>ấp 3 thị trấn Long Phú, Long Phú, Sóc Trăng</t>
  </si>
  <si>
    <t>https://drive.google.com/open?id=1QWnccfZg8SirzEqHiq-ONKx8Y9wLwQ4S</t>
  </si>
  <si>
    <t>https://www.facebook.com/share/15UBxJfau3/</t>
  </si>
  <si>
    <r>
      <rPr>
        <sz val="12"/>
        <color theme="1"/>
        <rFont val="Times New Roman"/>
        <family val="1"/>
      </rPr>
      <t xml:space="preserve">Bùi Thị Vân Anh </t>
    </r>
    <r>
      <rPr>
        <sz val="12"/>
        <color rgb="FFFF0000"/>
        <rFont val="Times New Roman"/>
        <family val="1"/>
      </rPr>
      <t>- PT331 chưa học phí</t>
    </r>
    <r>
      <rPr>
        <sz val="12"/>
        <color theme="1"/>
        <rFont val="Times New Roman"/>
        <family val="1"/>
      </rPr>
      <t xml:space="preserve"> - hợp đồng</t>
    </r>
  </si>
  <si>
    <t>thôn chùa , xã Hồng Minh , tỉnh Hưng Yên</t>
  </si>
  <si>
    <t>https://drive.google.com/open?id=1X1V7UTCWbWG5Ju9ASPFW6F8dFFx-SV8g</t>
  </si>
  <si>
    <t>https://www.facebook.com/share/19WU96ruaQ/?mibextid=wwXIfr</t>
  </si>
  <si>
    <r>
      <rPr>
        <sz val="12"/>
        <color theme="1"/>
        <rFont val="Times New Roman"/>
        <family val="1"/>
      </rPr>
      <t xml:space="preserve">Phùng Thị Phương Anh </t>
    </r>
    <r>
      <rPr>
        <sz val="12"/>
        <color rgb="FFFF0000"/>
        <rFont val="Times New Roman"/>
        <family val="1"/>
      </rPr>
      <t>- hợp đồng
OT78 tự rời nhóm trước ngày học</t>
    </r>
  </si>
  <si>
    <t>Thu Hiền Meca</t>
  </si>
  <si>
    <t>phuonganhphung4@gmail.com</t>
  </si>
  <si>
    <t>https://drive.google.com/open?id=1umpUX1fkt8-4uHTOlnKZWAX7GxYqfjbq</t>
  </si>
  <si>
    <t>https://www.facebook.com/share/1CBrkhn9P5/?mibextid=wwXIfr⁩(</t>
  </si>
  <si>
    <r>
      <rPr>
        <sz val="12"/>
        <color theme="1"/>
        <rFont val="Times New Roman"/>
        <family val="1"/>
      </rPr>
      <t>Vương Huy Liên</t>
    </r>
    <r>
      <rPr>
        <sz val="12"/>
        <color rgb="FFFF0000"/>
        <rFont val="Times New Roman"/>
        <family val="1"/>
      </rPr>
      <t xml:space="preserve"> - hợp đồng - OPT77
OPT84 chưa học phí</t>
    </r>
  </si>
  <si>
    <t>Hương Trúc Meca</t>
  </si>
  <si>
    <t>vuonghuylien2007@gmail.com</t>
  </si>
  <si>
    <t>Nhận trực tiếp vì học trực tiếp</t>
  </si>
  <si>
    <t>https://drive.google.com/open?id=1tPa9hRq-Bedd0dWaOHtMap6_ealehBYA</t>
  </si>
  <si>
    <t>https://www.facebook.com/share/14HcHtbjcgL/?mibextid=wwXIfr</t>
  </si>
  <si>
    <r>
      <rPr>
        <sz val="12"/>
        <color theme="1"/>
        <rFont val="Times New Roman"/>
        <family val="1"/>
      </rPr>
      <t>Nguyễn Tuấn Phong</t>
    </r>
    <r>
      <rPr>
        <sz val="12"/>
        <color rgb="FFFF0000"/>
        <rFont val="Times New Roman"/>
        <family val="1"/>
      </rPr>
      <t xml:space="preserve"> - hợp đồng</t>
    </r>
  </si>
  <si>
    <t>nguyentuanphongg28@gmail.com</t>
  </si>
  <si>
    <t>82 Lô 3 Thanh Toàn An Đồng An Dương Hải Phòng</t>
  </si>
  <si>
    <t>https://drive.google.com/open?id=1PxF_Evo5xoR0DyqlxJFld16bZJL2XXik</t>
  </si>
  <si>
    <t>https://www.facebook.com/share/15v5BZmRS4/?mibextid=wwXIfr</t>
  </si>
  <si>
    <r>
      <rPr>
        <sz val="12"/>
        <color theme="1"/>
        <rFont val="Times New Roman"/>
        <family val="1"/>
      </rPr>
      <t xml:space="preserve">Phạm Thị Thu Trà </t>
    </r>
    <r>
      <rPr>
        <sz val="12"/>
        <color rgb="FFFF0000"/>
        <rFont val="Times New Roman"/>
        <family val="1"/>
      </rPr>
      <t>- hợp đồng</t>
    </r>
  </si>
  <si>
    <t>Mỹ Linh LP</t>
  </si>
  <si>
    <t>Mỹ Linh</t>
  </si>
  <si>
    <t>KHONG</t>
  </si>
  <si>
    <t>67 yên xá tân triều thanh trì</t>
  </si>
  <si>
    <t>https://drive.google.com/open?id=1M3vjTmAr8dpIMiyCJe9Pp7Eoz2SW5FRS</t>
  </si>
  <si>
    <t>https://www.facebook.com/share/1BP4dmLD11/?mibextid=LQQJ4d</t>
  </si>
  <si>
    <r>
      <rPr>
        <sz val="12"/>
        <color theme="1"/>
        <rFont val="Times New Roman"/>
        <family val="1"/>
      </rPr>
      <t xml:space="preserve">Mạc Thị Thanh Thảo </t>
    </r>
    <r>
      <rPr>
        <sz val="12"/>
        <color rgb="FFFF0000"/>
        <rFont val="Times New Roman"/>
        <family val="1"/>
      </rPr>
      <t>- hợp đồng - OT78</t>
    </r>
  </si>
  <si>
    <t>Hương Linh</t>
  </si>
  <si>
    <t>macthithanhthao1912@gmail.com</t>
  </si>
  <si>
    <t>https://drive.google.com/open?id=1bj3BsulezF7TTslsZaKZaQQvIxEO39-m</t>
  </si>
  <si>
    <t>https://www.facebook.com/share/16zyf6hreF/?mibextid=wwXIfr</t>
  </si>
  <si>
    <r>
      <rPr>
        <sz val="12"/>
        <color theme="1"/>
        <rFont val="Times New Roman"/>
        <family val="1"/>
      </rPr>
      <t>Mai Thành Trung</t>
    </r>
    <r>
      <rPr>
        <sz val="12"/>
        <color rgb="FFFF0000"/>
        <rFont val="Times New Roman"/>
        <family val="1"/>
      </rPr>
      <t xml:space="preserve"> - hợp đồng</t>
    </r>
  </si>
  <si>
    <t>Hương</t>
  </si>
  <si>
    <t>Phường Hồng Gai,tỉnh Quảng Ninh</t>
  </si>
  <si>
    <t>https://drive.google.com/open?id=1dqI011roT8PbeF0n5Pj2S4pgjwtzFtsw</t>
  </si>
  <si>
    <t>https://www.facebook.com/yen.nhi.657924?mibextid=wwXIfr&amp;rdid=lWSUqDoEZ9qoi7Tk&amp;share_url=https%3A%2F%2Fwww.facebook.com%2Fshare%2F14EzetE3D2L%2F%3Fmibextid%3DwwXIfr</t>
  </si>
  <si>
    <r>
      <rPr>
        <sz val="12"/>
        <color theme="1"/>
        <rFont val="Times New Roman"/>
        <family val="1"/>
      </rPr>
      <t>Nghiêm Thị Yến Nhi</t>
    </r>
    <r>
      <rPr>
        <sz val="12"/>
        <color rgb="FFFF0000"/>
        <rFont val="Times New Roman"/>
        <family val="1"/>
      </rPr>
      <t xml:space="preserve"> - hợp đồng</t>
    </r>
  </si>
  <si>
    <t>https://drive.google.com/open?id=1RcfXKZRtbbhiSXxTom8VeIwBvPtMxd_7</t>
  </si>
  <si>
    <t>https://www.facebook.com/share/1B4PC6mGQf/?mibextid=wwXIfr</t>
  </si>
  <si>
    <r>
      <rPr>
        <sz val="12"/>
        <color theme="1"/>
        <rFont val="Times New Roman"/>
        <family val="1"/>
      </rPr>
      <t>Phạm Thị Vân</t>
    </r>
    <r>
      <rPr>
        <sz val="12"/>
        <color rgb="FFFF0000"/>
        <rFont val="Times New Roman"/>
        <family val="1"/>
      </rPr>
      <t xml:space="preserve"> - hợp đồng, OPT77</t>
    </r>
  </si>
  <si>
    <t>https://drive.google.com/open?id=1p9Q2NUyEuWakUlTtviMUkKWxjgKNjm_Z</t>
  </si>
  <si>
    <t>https://www.facebook.com/khanh.linh.597617?mibextid=wwXIfr&amp;mibextid=wwXIfr</t>
  </si>
  <si>
    <r>
      <rPr>
        <sz val="12"/>
        <color theme="1"/>
        <rFont val="Times New Roman"/>
        <family val="1"/>
      </rPr>
      <t>Lê Ngọc Khánh Linh</t>
    </r>
    <r>
      <rPr>
        <sz val="12"/>
        <color rgb="FFFF0000"/>
        <rFont val="Times New Roman"/>
        <family val="1"/>
      </rPr>
      <t xml:space="preserve"> - hợp đồng - </t>
    </r>
    <r>
      <rPr>
        <sz val="12"/>
        <color theme="1"/>
        <rFont val="Times New Roman"/>
        <family val="1"/>
      </rPr>
      <t xml:space="preserve">PT367
</t>
    </r>
    <r>
      <rPr>
        <sz val="12"/>
        <color rgb="FFFF0000"/>
        <rFont val="Times New Roman"/>
        <family val="1"/>
      </rPr>
      <t>PT366 chưa học phí</t>
    </r>
  </si>
  <si>
    <t>số nhà 82 đường 1 Đồng Tháp thôn Đồng Vân, xã Đồng Tháp, huyện Đan Phượng, Hà nội</t>
  </si>
  <si>
    <t>https://drive.google.com/open?id=1iitacpBIaM2tmzYrXZ2nQbDxSGKJpRn4</t>
  </si>
  <si>
    <t>https://www.facebook.com/share/1CArvd94PS/?mibextid=wwXIfr</t>
  </si>
  <si>
    <r>
      <rPr>
        <sz val="12"/>
        <color theme="1"/>
        <rFont val="Times New Roman"/>
        <family val="1"/>
      </rPr>
      <t xml:space="preserve">Lê Hà Phương Anh </t>
    </r>
    <r>
      <rPr>
        <sz val="12"/>
        <color rgb="FFFF0000"/>
        <rFont val="Times New Roman"/>
        <family val="1"/>
      </rPr>
      <t>- T348, T350 chưa học phí, hv thứ 10</t>
    </r>
  </si>
  <si>
    <t>lehaphuonganh1027@gmail.com</t>
  </si>
  <si>
    <t>Thôn Hoàng Đan 1 - Xã Phú Hưng - Huyện Ý Yên - Tỉnh Nam Định</t>
  </si>
  <si>
    <t>https://drive.google.com/open?id=1zhDWlVR_E7J6gy1p1pvYCaVbuT3yq_Zu</t>
  </si>
  <si>
    <t>https://www.facebook.com/share/1A2guosnRR/?mibextid=wwXIfr</t>
  </si>
  <si>
    <r>
      <rPr>
        <sz val="12"/>
        <color theme="1"/>
        <rFont val="Times New Roman"/>
        <family val="1"/>
      </rPr>
      <t>Lê Quý Khoa</t>
    </r>
    <r>
      <rPr>
        <sz val="12"/>
        <color rgb="FFFF0000"/>
        <rFont val="Times New Roman"/>
        <family val="1"/>
      </rPr>
      <t xml:space="preserve"> - PT332 chưa học phí</t>
    </r>
  </si>
  <si>
    <t xml:space="preserve"> nhà số8,Ngõ 29 đường Trần Phú,Thôn Đồng Phố,Tân,Dân,Phú Xuyên,HN</t>
  </si>
  <si>
    <t>https://drive.google.com/open?id=10L3q870B0B0btu0QyCKPR9Vw0Gl2YNgl</t>
  </si>
  <si>
    <t>https://web.facebook.com/bao.duong.240756</t>
  </si>
  <si>
    <r>
      <rPr>
        <sz val="12"/>
        <color theme="1"/>
        <rFont val="Times New Roman"/>
        <family val="1"/>
      </rPr>
      <t xml:space="preserve">Dương Văn Gia Bảo </t>
    </r>
    <r>
      <rPr>
        <sz val="12"/>
        <color rgb="FFFF0000"/>
        <rFont val="Times New Roman"/>
        <family val="1"/>
      </rPr>
      <t>- T350, OT81, T352 chưa học phí</t>
    </r>
  </si>
  <si>
    <t>132A,Ngô Văn Sở,phường Tam điệp,ninh bình ạ</t>
  </si>
  <si>
    <t>https://drive.google.com/open?id=1ruKnwnSTRIG2fuozwo8gUVWjPTIJbu1F</t>
  </si>
  <si>
    <t>https://www.facebook.com/nguyen.tuan.167073?mibextid=ZbWKwL</t>
  </si>
  <si>
    <r>
      <rPr>
        <sz val="12"/>
        <color theme="1"/>
        <rFont val="Times New Roman"/>
        <family val="1"/>
      </rPr>
      <t xml:space="preserve">Nguyễn Anh Tuấn </t>
    </r>
    <r>
      <rPr>
        <sz val="12"/>
        <color rgb="FFFF0000"/>
        <rFont val="Times New Roman"/>
        <family val="1"/>
      </rPr>
      <t>- T351</t>
    </r>
    <r>
      <rPr>
        <sz val="12"/>
        <color theme="1"/>
        <rFont val="Times New Roman"/>
        <family val="1"/>
      </rPr>
      <t xml:space="preserve">- hợp đồng - </t>
    </r>
    <r>
      <rPr>
        <sz val="12"/>
        <color rgb="FFFF0000"/>
        <rFont val="Times New Roman"/>
        <family val="1"/>
      </rPr>
      <t>Trả cọc 8/10/25</t>
    </r>
  </si>
  <si>
    <t>3806, HH3B, Linh Đàm, Hoàng Mai, Hà Nội</t>
  </si>
  <si>
    <t>https://drive.google.com/open?id=1Z0AKaTTegPujUDPhyJp7bJSUBrhzJ1eS</t>
  </si>
  <si>
    <t>https://www.facebook.com/share/15CC7mRTGEA/?mibextid=wwXIfr</t>
  </si>
  <si>
    <r>
      <rPr>
        <sz val="12"/>
        <color theme="1"/>
        <rFont val="Times New Roman"/>
        <family val="1"/>
      </rPr>
      <t xml:space="preserve">Nguyễn Thị Lan Anh </t>
    </r>
    <r>
      <rPr>
        <sz val="12"/>
        <color rgb="FFFF0000"/>
        <rFont val="Times New Roman"/>
        <family val="1"/>
      </rPr>
      <t>- PT334 chưa học phí</t>
    </r>
  </si>
  <si>
    <t>nguyenthilananh211207@gmail.com</t>
  </si>
  <si>
    <t>Xóm 5 trà phương hồng vân ân thi hưng yên</t>
  </si>
  <si>
    <t>https://drive.google.com/open?id=1y2x4wwEoJugaksl-oGOg3rm5XtfMAfEK</t>
  </si>
  <si>
    <t>https://www.facebook.com/share/1ATwRaiqbW/?mibextid=wwXIfr</t>
  </si>
  <si>
    <r>
      <rPr>
        <sz val="12"/>
        <color theme="1"/>
        <rFont val="Times New Roman"/>
        <family val="1"/>
      </rPr>
      <t xml:space="preserve">Trần Nguyễn Trâm Anh - </t>
    </r>
    <r>
      <rPr>
        <sz val="12"/>
        <color rgb="FFFF0000"/>
        <rFont val="Times New Roman"/>
        <family val="1"/>
      </rPr>
      <t>Hoàn học phí 14/8/25</t>
    </r>
  </si>
  <si>
    <t xml:space="preserve"> tramanhnguyen1812@gmail.com</t>
  </si>
  <si>
    <t>Số 8, ngách 2, ngõ 12, đường Mê Linh, phường Liên Bảo ( phường Vĩnh Phúc ), TP Vĩnh Yên, tỉnh Vĩnh Phúc ( Phú Thọ ); phần trong ngoặc là địa chỉ mới ạ😅</t>
  </si>
  <si>
    <t>03/07/2025 và 07/07/2025</t>
  </si>
  <si>
    <t>https://drive.google.com/open?id=14Tqy9UDsw1crUSY9hgp2V3_KvK4dDyAy, https://drive.google.com/open?id=14pWfhQ4PMN0y3Wk8Iy5gAfpX231gyFAZ</t>
  </si>
  <si>
    <t>OPT84 bảo lưu b6</t>
  </si>
  <si>
    <t>https://www.facebook.com/share/1FJDW7prwT/?mibextid=wwXIfr</t>
  </si>
  <si>
    <r>
      <rPr>
        <sz val="12"/>
        <color theme="1"/>
        <rFont val="Times New Roman"/>
        <family val="1"/>
      </rPr>
      <t>Đỗ Thành Đạt</t>
    </r>
    <r>
      <rPr>
        <sz val="12"/>
        <color rgb="FFFF0000"/>
        <rFont val="Times New Roman"/>
        <family val="1"/>
      </rPr>
      <t xml:space="preserve"> - hợp đồng - OPT79, OPT80 - 358494738 số zalo</t>
    </r>
  </si>
  <si>
    <t>off</t>
  </si>
  <si>
    <t>15/08/2025 và 09/09/2025</t>
  </si>
  <si>
    <t>https://drive.google.com/open?id=1OQT_D8Prk_nOm8TrkBjluIongPR31-6n; https://drive.google.com/open?id=1-MXDkVmFPvUlYCMabxyttWYRQsozRZ9y</t>
  </si>
  <si>
    <t>https://www.facebook.com/share/19UWLyMqmt/?mibextid=wwXIfr</t>
  </si>
  <si>
    <r>
      <rPr>
        <sz val="12"/>
        <color theme="1"/>
        <rFont val="Times New Roman"/>
        <family val="1"/>
      </rPr>
      <t>Vũ Hoàng Anh</t>
    </r>
    <r>
      <rPr>
        <sz val="12"/>
        <color rgb="FFFF0000"/>
        <rFont val="Times New Roman"/>
        <family val="1"/>
      </rPr>
      <t xml:space="preserve"> - hợp đồng</t>
    </r>
  </si>
  <si>
    <t>https://drive.google.com/open?id=1Fs_UBj8n_RkcppkTP3S4vCXYN27YPtxg</t>
  </si>
  <si>
    <t>https://www.facebook.com/share/1696cSXEXB/</t>
  </si>
  <si>
    <r>
      <rPr>
        <sz val="12"/>
        <color theme="1"/>
        <rFont val="Times New Roman"/>
        <family val="1"/>
      </rPr>
      <t>Phạm Hoàng Anh</t>
    </r>
    <r>
      <rPr>
        <sz val="12"/>
        <color rgb="FFFF0000"/>
        <rFont val="Times New Roman"/>
        <family val="1"/>
      </rPr>
      <t xml:space="preserve"> - hợp đồng - T357 chưa học phí</t>
    </r>
  </si>
  <si>
    <t>phamhoanganh200707@gmail.com</t>
  </si>
  <si>
    <t xml:space="preserve">Khối 3 nam sơn thị trấn nghèn can lộc hà tĩnh </t>
  </si>
  <si>
    <t>https://drive.google.com/open?id=1d-70OOxIWazeVQhJbUCURmqvPfJ1rGm5</t>
  </si>
  <si>
    <t>https://www.facebook.com/share/1AtjKaxrWh/?mibextid=wwXIfr</t>
  </si>
  <si>
    <r>
      <rPr>
        <sz val="12"/>
        <color theme="1"/>
        <rFont val="Times New Roman"/>
        <family val="1"/>
      </rPr>
      <t xml:space="preserve">Giang Hoàng Anh </t>
    </r>
    <r>
      <rPr>
        <sz val="12"/>
        <color rgb="FFFF0000"/>
        <rFont val="Times New Roman"/>
        <family val="1"/>
      </rPr>
      <t>- PT336</t>
    </r>
    <r>
      <rPr>
        <sz val="12"/>
        <color theme="1"/>
        <rFont val="Times New Roman"/>
        <family val="1"/>
      </rPr>
      <t xml:space="preserve"> </t>
    </r>
    <r>
      <rPr>
        <sz val="12"/>
        <color rgb="FFFF0000"/>
        <rFont val="Times New Roman"/>
        <family val="1"/>
      </rPr>
      <t>- hợp đồng</t>
    </r>
  </si>
  <si>
    <t>Khu 9 , thị trấn diêm điền , thái thuỵ, thái bình</t>
  </si>
  <si>
    <t>https://drive.google.com/open?id=18YyTM91iPrq3N_RRxRgOJd2T_CTwt7TN</t>
  </si>
  <si>
    <t>OVIP27</t>
  </si>
  <si>
    <t>https://www.facebook.com/hieu17b5/</t>
  </si>
  <si>
    <r>
      <rPr>
        <sz val="12"/>
        <color theme="1"/>
        <rFont val="Times New Roman"/>
        <family val="1"/>
      </rPr>
      <t>Phạm Văn Hiếu</t>
    </r>
    <r>
      <rPr>
        <sz val="12"/>
        <color rgb="FFFF0000"/>
        <rFont val="Times New Roman"/>
        <family val="1"/>
      </rPr>
      <t xml:space="preserve"> - OVIP54 chưa học phí
Quá thời hạn 30 ngày. Thu 25% học phí</t>
    </r>
  </si>
  <si>
    <t>https://www.facebook.com/share/191Ho93LTV/?mibextid=wwXIfr</t>
  </si>
  <si>
    <r>
      <rPr>
        <sz val="12"/>
        <color theme="1"/>
        <rFont val="Times New Roman"/>
        <family val="1"/>
      </rPr>
      <t xml:space="preserve">Nguyễn Duy Hoàng Nguyên </t>
    </r>
    <r>
      <rPr>
        <sz val="12"/>
        <color rgb="FFFF0000"/>
        <rFont val="Times New Roman"/>
        <family val="1"/>
      </rPr>
      <t xml:space="preserve">- hợp đồng - </t>
    </r>
    <r>
      <rPr>
        <sz val="12"/>
        <color theme="1"/>
        <rFont val="Times New Roman"/>
        <family val="1"/>
      </rPr>
      <t xml:space="preserve">PT362, 
</t>
    </r>
    <r>
      <rPr>
        <sz val="12"/>
        <color rgb="FFFF0000"/>
        <rFont val="Times New Roman"/>
        <family val="1"/>
      </rPr>
      <t>PT361 chưa học phí</t>
    </r>
  </si>
  <si>
    <t>Nguyenduyhoangnguyen041107@gmail.com</t>
  </si>
  <si>
    <t>Bổ sung sau nếu học off thì nhận trực tiếp ạ</t>
  </si>
  <si>
    <t>https://drive.google.com/open?id=124P_RdPkXGDfjTy1zlIXQf182bvPrPn-</t>
  </si>
  <si>
    <t>https://www.facebook.com/share/1FGkat41B9/?mibextid=wwXIfr</t>
  </si>
  <si>
    <r>
      <rPr>
        <sz val="12"/>
        <color theme="1"/>
        <rFont val="Times New Roman"/>
        <family val="1"/>
      </rPr>
      <t xml:space="preserve">Nguyễn Duy Khoa </t>
    </r>
    <r>
      <rPr>
        <sz val="12"/>
        <color rgb="FFFF0000"/>
        <rFont val="Times New Roman"/>
        <family val="1"/>
      </rPr>
      <t xml:space="preserve">- hợp đồng - </t>
    </r>
    <r>
      <rPr>
        <sz val="12"/>
        <color theme="1"/>
        <rFont val="Times New Roman"/>
        <family val="1"/>
      </rPr>
      <t>OPT77</t>
    </r>
  </si>
  <si>
    <t>Ngọc Huyền</t>
  </si>
  <si>
    <t xml:space="preserve">Số nhà 64 ngõ 66 nguyễn hoàng Hà nội </t>
  </si>
  <si>
    <t>https://drive.google.com/open?id=1nIR8iCJr1wYrL6i7Dv3v16FhByOc7fOC</t>
  </si>
  <si>
    <t>https://www.facebook.com/share/16Kqxi3LgV</t>
  </si>
  <si>
    <r>
      <rPr>
        <sz val="12"/>
        <color theme="1"/>
        <rFont val="Times New Roman"/>
        <family val="1"/>
      </rPr>
      <t>Nguyễn Thị Phương</t>
    </r>
    <r>
      <rPr>
        <sz val="12"/>
        <color rgb="FFFF0000"/>
        <rFont val="Times New Roman"/>
        <family val="1"/>
      </rPr>
      <t xml:space="preserve"> - hợp đồng- </t>
    </r>
    <r>
      <rPr>
        <sz val="12"/>
        <color theme="1"/>
        <rFont val="Times New Roman"/>
        <family val="1"/>
      </rPr>
      <t>OPT79</t>
    </r>
  </si>
  <si>
    <t>phuongthi291007@gmail.com</t>
  </si>
  <si>
    <t xml:space="preserve">Trực tiếp tại lớp </t>
  </si>
  <si>
    <t>https://drive.google.com/open?id=10WxIhIBlJSl1tW8_UcS1JxUn7XhCz7Ay</t>
  </si>
  <si>
    <t>⁦https://www.facebook.com/share/1CESwiZu4U/?mibextid=wwXIfr⁩</t>
  </si>
  <si>
    <r>
      <rPr>
        <sz val="12"/>
        <color theme="1"/>
        <rFont val="Times New Roman"/>
        <family val="1"/>
      </rPr>
      <t xml:space="preserve">Nguyễn Viết Tâm </t>
    </r>
    <r>
      <rPr>
        <sz val="12"/>
        <color rgb="FFFF0000"/>
        <rFont val="Times New Roman"/>
        <family val="1"/>
      </rPr>
      <t>- OPT76</t>
    </r>
  </si>
  <si>
    <t>binek22107@gmail.com</t>
  </si>
  <si>
    <t>Số 22B ngõ 79 ngách 24 Dương Quảng Hàm, Quan Hoa, Cầu Giấy, Hà Nội</t>
  </si>
  <si>
    <t>https://drive.google.com/open?id=1WBilGfaK5Y9kn-Np9BY1cyrck2rhidlV</t>
  </si>
  <si>
    <t>https://www.facebook.com/share/1BKzByQV3z/</t>
  </si>
  <si>
    <r>
      <rPr>
        <sz val="12"/>
        <color theme="1"/>
        <rFont val="Times New Roman"/>
        <family val="1"/>
      </rPr>
      <t xml:space="preserve">Thân Công Anh </t>
    </r>
    <r>
      <rPr>
        <sz val="12"/>
        <color rgb="FFFF0000"/>
        <rFont val="Times New Roman"/>
        <family val="1"/>
      </rPr>
      <t>- T352 chưa học phí</t>
    </r>
  </si>
  <si>
    <t>Ch cơ</t>
  </si>
  <si>
    <t>https://drive.google.com/open?id=1BxwfrZVTCyaAbU3e2GLIxUIgXYJ0cq0U</t>
  </si>
  <si>
    <t>Chờ lớp tháng 10</t>
  </si>
  <si>
    <t>https://www.facebook.com/share/15mWcJiQc4/?mibextid=wwXIfr</t>
  </si>
  <si>
    <t>Nguyễn Thị Thương</t>
  </si>
  <si>
    <t xml:space="preserve"> tn5207727@gmail.com</t>
  </si>
  <si>
    <t>trực tiếp</t>
  </si>
  <si>
    <t>https://drive.google.com/open?id=1dhugRdUurni9nb1Sx4fEbXfQvVkoiWxn</t>
  </si>
  <si>
    <t>https://www.facebook.com/share/163QrMe2x6/?mibextid=wwXIfr</t>
  </si>
  <si>
    <r>
      <rPr>
        <sz val="12"/>
        <color theme="1"/>
        <rFont val="Times New Roman"/>
        <family val="1"/>
      </rPr>
      <t xml:space="preserve">Bùi Thuỳ Linh </t>
    </r>
    <r>
      <rPr>
        <sz val="12"/>
        <color rgb="FFFF0000"/>
        <rFont val="Times New Roman"/>
        <family val="1"/>
      </rPr>
      <t>- OT80 xin rút 200K cọc</t>
    </r>
  </si>
  <si>
    <t>buithuylinh27@gmail.com</t>
  </si>
  <si>
    <t xml:space="preserve">trực tiếp </t>
  </si>
  <si>
    <t>https://drive.google.com/open?id=1LelEg7eX03IYOicLqgohluxdQSxjS0Ss</t>
  </si>
  <si>
    <t>https://www.facebook.com/share/1FSyfmPT8p/?mibextid=wwXIfr</t>
  </si>
  <si>
    <r>
      <rPr>
        <sz val="12"/>
        <color theme="1"/>
        <rFont val="Times New Roman"/>
        <family val="1"/>
      </rPr>
      <t>Trương Ngọc Thoa</t>
    </r>
    <r>
      <rPr>
        <sz val="12"/>
        <color rgb="FFFF0000"/>
        <rFont val="Times New Roman"/>
        <family val="1"/>
      </rPr>
      <t xml:space="preserve"> - OT80</t>
    </r>
  </si>
  <si>
    <t>truongngocthoa3105@gmail.com</t>
  </si>
  <si>
    <t>https://drive.google.com/open?id=1kn8RavTpNvuA-Sk96ZeK7ZdpzSKBxWWx</t>
  </si>
  <si>
    <t>PT383</t>
  </si>
  <si>
    <t>https://www.facebook.com/nguyen.chi.145100?from_xma_click=xma_web_url&amp;xma_click_id=ADA5A308-D7CE-46B4-B81C-CAF442F6254C&amp;tam_xma_content_type=0&amp;is_fb_content=true&amp;forward=false&amp;ts=1756032412037</t>
  </si>
  <si>
    <r>
      <rPr>
        <sz val="12"/>
        <color theme="1"/>
        <rFont val="Times New Roman"/>
        <family val="1"/>
      </rPr>
      <t>Nguyễn Quỳnh Chi</t>
    </r>
    <r>
      <rPr>
        <sz val="12"/>
        <color rgb="FFFF0000"/>
        <rFont val="Times New Roman"/>
        <family val="1"/>
      </rPr>
      <t xml:space="preserve"> - hợp đồng - Đã nộp 300K 05/12/2025
OPT80 bảo lưu b1. Học PT383 b1</t>
    </r>
  </si>
  <si>
    <t>Nguyenquynhchi9d2@gmail.com</t>
  </si>
  <si>
    <t>24/08/2025 và 08/09/2025</t>
  </si>
  <si>
    <t>https://drive.google.com/open?id=1B3Df5qzTbPIKoKjXRgDiyu77PzYUVQyG; https://drive.google.com/open?id=1LLn81XAxwCqxtgq0a11HpOJnmUcvx1x1</t>
  </si>
  <si>
    <t>Đợi năm 2 học</t>
  </si>
  <si>
    <t>https://www.facebook.com/linhxinhgai.3001</t>
  </si>
  <si>
    <r>
      <rPr>
        <sz val="12"/>
        <color theme="1"/>
        <rFont val="Times New Roman"/>
        <family val="1"/>
      </rPr>
      <t xml:space="preserve">Đỗ Khánh Linh </t>
    </r>
    <r>
      <rPr>
        <sz val="12"/>
        <color rgb="FFFF0000"/>
        <rFont val="Times New Roman"/>
        <family val="1"/>
      </rPr>
      <t>- OT93 chưa học phí</t>
    </r>
  </si>
  <si>
    <t>dokhanhlinhxb@gmail.com</t>
  </si>
  <si>
    <t>https://drive.google.com/open?id=1arq-MVVpq0GrVneRMFe4wvEA-kmIGvJH</t>
  </si>
  <si>
    <t>https://www.facebook.com/share/18zCfx4WA8/?mibextid=wwXIfr</t>
  </si>
  <si>
    <r>
      <rPr>
        <sz val="12"/>
        <color theme="1"/>
        <rFont val="Times New Roman"/>
        <family val="1"/>
      </rPr>
      <t>Nguyễn Hoài Linh -</t>
    </r>
    <r>
      <rPr>
        <sz val="12"/>
        <color rgb="FFFF0000"/>
        <rFont val="Times New Roman"/>
        <family val="1"/>
      </rPr>
      <t xml:space="preserve"> OT78 Hoàn cọc 10/9/25</t>
    </r>
  </si>
  <si>
    <t>hoailinhnth2017@gmail.com</t>
  </si>
  <si>
    <t>Nhận off</t>
  </si>
  <si>
    <t>https://drive.google.com/open?id=13W7DvbGGlMfNJrbu2dGto2_qbKSCLo5k</t>
  </si>
  <si>
    <t>Chờ lớp + 23-26/9</t>
  </si>
  <si>
    <t>https://www.facebook.com/share/1C9Mpq3P9d/</t>
  </si>
  <si>
    <r>
      <rPr>
        <sz val="12"/>
        <color theme="1"/>
        <rFont val="Times New Roman"/>
        <family val="1"/>
      </rPr>
      <t xml:space="preserve">Trần Thị Thục Quyên </t>
    </r>
    <r>
      <rPr>
        <sz val="12"/>
        <color rgb="FFFF0000"/>
        <rFont val="Times New Roman"/>
        <family val="1"/>
      </rPr>
      <t>- Hoàn cọc 29/08/25</t>
    </r>
  </si>
  <si>
    <t>qt279196@gmail.com</t>
  </si>
  <si>
    <t>https://drive.google.com/open?id=1irDlvcSm0CDiTQBuBeg5PNx3UtPXz11l</t>
  </si>
  <si>
    <t>https://www.facebook.com/share/1AwqjPwpxw/</t>
  </si>
  <si>
    <r>
      <rPr>
        <sz val="12"/>
        <color theme="1"/>
        <rFont val="Times New Roman"/>
        <family val="1"/>
      </rPr>
      <t>Nguyễn Trần Ngọc Thành</t>
    </r>
    <r>
      <rPr>
        <sz val="12"/>
        <color rgb="FFFF0000"/>
        <rFont val="Times New Roman"/>
        <family val="1"/>
      </rPr>
      <t xml:space="preserve"> - T357 chưa học phí</t>
    </r>
  </si>
  <si>
    <t>542/14/2 Trần Phú P5 TP Vũng Tàu</t>
  </si>
  <si>
    <t>https://drive.google.com/open?id=121Tng1a8skJ1whNuvhqD7lMiPDRHtWNV</t>
  </si>
  <si>
    <t>https://www.facebook.com/share/16jj2MQuoS/?mibextid=wwXIfr</t>
  </si>
  <si>
    <r>
      <rPr>
        <sz val="12"/>
        <color theme="1"/>
        <rFont val="Times New Roman"/>
        <family val="1"/>
      </rPr>
      <t>Phan Thị Hồng Na</t>
    </r>
    <r>
      <rPr>
        <sz val="12"/>
        <color rgb="FFFF0000"/>
        <rFont val="Times New Roman"/>
        <family val="1"/>
      </rPr>
      <t xml:space="preserve"> - OPT75</t>
    </r>
  </si>
  <si>
    <t>https://drive.google.com/open?id=12XIj4xdQVfh8vKpXNQRC4q8s10MJL6Es</t>
  </si>
  <si>
    <t>https://www.facebook.com/share/1CNMGBJXZ1/?mibextid=wwXIfr</t>
  </si>
  <si>
    <t xml:space="preserve">Đặng Dương Liễu </t>
  </si>
  <si>
    <t>xóm nà cóc xã Hưng ĐẠO HUYỆN nguyên bình tỉnh cao bằng</t>
  </si>
  <si>
    <t>https://drive.google.com/open?id=1pNs_9QsE-MWy2nTLLiyTGPTU8CB0bGH_</t>
  </si>
  <si>
    <t>https://www.facebook.com/share/19etE1uJ66/?mibextid=wwXIfr</t>
  </si>
  <si>
    <t xml:space="preserve">Nguyễn Hồng Nhung </t>
  </si>
  <si>
    <t>,.</t>
  </si>
  <si>
    <t>https://drive.google.com/open?id=1SEk7_Sle_-1unbDoGZwzeRm-sYilOb85</t>
  </si>
  <si>
    <t>https://www.facebook.com/share/1Rk1EoGLrJ/</t>
  </si>
  <si>
    <t>Lê Trọng Tấn</t>
  </si>
  <si>
    <t>https://drive.google.com/open?id=1ZzhINwyceKr7ESV3E7w3yuiSL37m6jtT</t>
  </si>
  <si>
    <t>https://www.facebook.com/share/176hTNFdkv/?mibextid=wwXIfr</t>
  </si>
  <si>
    <r>
      <rPr>
        <sz val="12"/>
        <color theme="1"/>
        <rFont val="Times New Roman"/>
        <family val="1"/>
      </rPr>
      <t>Phạm Trung Hiếu</t>
    </r>
    <r>
      <rPr>
        <sz val="12"/>
        <color rgb="FFFF0000"/>
        <rFont val="Times New Roman"/>
        <family val="1"/>
      </rPr>
      <t xml:space="preserve"> - OPT78 chưa học phí</t>
    </r>
  </si>
  <si>
    <t>https://drive.google.com/open?id=1XSiba3er-H3nJHg4Ot0C6dGOwbJB1H57</t>
  </si>
  <si>
    <t>https://www.facebook.com/share/177HMufgCW/?mibextid=wwXIfr</t>
  </si>
  <si>
    <t>Vũ Minh Đạt</t>
  </si>
  <si>
    <t>Số nhà 38 , Đường 72 , Đội 9 , Tự Nhiên , Thường Tín , Hà Nội</t>
  </si>
  <si>
    <t>https://drive.google.com/open?id=1GpHPEPYtHf14VO8oH-ZB6V8Tp93eEx4V</t>
  </si>
  <si>
    <t>https://www.facebook.com/share/19PUgDyTi2/?mibextid=wwXIfr</t>
  </si>
  <si>
    <r>
      <rPr>
        <sz val="12"/>
        <color theme="1"/>
        <rFont val="Times New Roman"/>
        <family val="1"/>
      </rPr>
      <t>Phạm Quỳnh Anh</t>
    </r>
    <r>
      <rPr>
        <sz val="12"/>
        <color rgb="FFFF0000"/>
        <rFont val="Times New Roman"/>
        <family val="1"/>
      </rPr>
      <t xml:space="preserve"> - OPT75</t>
    </r>
  </si>
  <si>
    <t>phamquynhanh2327@gmail.com</t>
  </si>
  <si>
    <t>https://drive.google.com/open?id=1-xSceH5LABHpfXfBVkbmHNAbI-xZtxqG</t>
  </si>
  <si>
    <t>https://www.facebook.com/ngocbich.truong.50115?rdid=BkzIPHfhzAfF7XMR&amp;share_url=https%3A%2F%2Fwww.facebook.com%2Fshare%2F1CTdhqbdUR#</t>
  </si>
  <si>
    <r>
      <rPr>
        <sz val="12"/>
        <color theme="1"/>
        <rFont val="Times New Roman"/>
        <family val="1"/>
      </rPr>
      <t>Trương Thị Ngọc Bích</t>
    </r>
    <r>
      <rPr>
        <sz val="12"/>
        <color rgb="FFFF0000"/>
        <rFont val="Times New Roman"/>
        <family val="1"/>
      </rPr>
      <t xml:space="preserve"> - OPT79</t>
    </r>
  </si>
  <si>
    <t>truongocbich@gmail.com</t>
  </si>
  <si>
    <t>https://drive.google.com/open?id=1a-Gz504WDBxyKvvlI8ZLzVr_pLlXvDgE</t>
  </si>
  <si>
    <t>https://www.facebook.com/tramm.anh.297086</t>
  </si>
  <si>
    <r>
      <rPr>
        <sz val="12"/>
        <color theme="1"/>
        <rFont val="Times New Roman"/>
        <family val="1"/>
      </rPr>
      <t xml:space="preserve">Đồng Phạm Trâm Anh 
</t>
    </r>
    <r>
      <rPr>
        <sz val="12"/>
        <color rgb="FFFF0000"/>
        <rFont val="Times New Roman"/>
        <family val="1"/>
      </rPr>
      <t>PT340 chưa học phí</t>
    </r>
  </si>
  <si>
    <t>anhtram102007@gmail.com</t>
  </si>
  <si>
    <t xml:space="preserve"> số 7/2/12 Trần Phú, Ngô Quyền, Hải Phòng</t>
  </si>
  <si>
    <t>https://drive.google.com/open?id=1jVqat7kJXBKQVAdB0URQ2YQWTX4iVUqf</t>
  </si>
  <si>
    <t>https://www.facebook.com/share/18uV967jHP/</t>
  </si>
  <si>
    <r>
      <rPr>
        <sz val="12"/>
        <color theme="1"/>
        <rFont val="Times New Roman"/>
        <family val="1"/>
      </rPr>
      <t xml:space="preserve">Nguyễn Hồng Thủy </t>
    </r>
    <r>
      <rPr>
        <sz val="12"/>
        <color rgb="FFFF0000"/>
        <rFont val="Times New Roman"/>
        <family val="1"/>
      </rPr>
      <t>- Hoàn cọc 3/9/25</t>
    </r>
  </si>
  <si>
    <t>Thôn 1, xã Quỳnh Lưu, tỉnh Nghệ An</t>
  </si>
  <si>
    <t>https://drive.google.com/open?id=13CTLrcUJin8BZcPmmTDW9-LlgWhqSh8-</t>
  </si>
  <si>
    <t>https://www.facebook.com/share/1GCKFWfwj9/?mibextid=wwXIfr</t>
  </si>
  <si>
    <r>
      <rPr>
        <sz val="12"/>
        <color rgb="FF000000"/>
        <rFont val="Times New Roman"/>
        <family val="1"/>
      </rPr>
      <t xml:space="preserve">Nguyễn Thảo Ngân </t>
    </r>
    <r>
      <rPr>
        <sz val="12"/>
        <color rgb="FFFF0000"/>
        <rFont val="Times New Roman"/>
        <family val="1"/>
      </rPr>
      <t>- OPT78 chưa học phí</t>
    </r>
  </si>
  <si>
    <t>nhận trực tiếp</t>
  </si>
  <si>
    <t>https://drive.google.com/open?id=1YntbHeY2Qi2kyqcw7VaVSZDXUcnWlsf6</t>
  </si>
  <si>
    <t>https://www.facebook.com/share/1DQh5MYV6z/?mibextid=wwXIfr</t>
  </si>
  <si>
    <r>
      <rPr>
        <sz val="12"/>
        <color theme="1"/>
        <rFont val="Times New Roman"/>
        <family val="1"/>
      </rPr>
      <t xml:space="preserve">Hoàng Mai Thoan </t>
    </r>
    <r>
      <rPr>
        <sz val="12"/>
        <color rgb="FFFF0000"/>
        <rFont val="Times New Roman"/>
        <family val="1"/>
      </rPr>
      <t>- OPT78 chưa học phí</t>
    </r>
  </si>
  <si>
    <t>thôn đồng thành xã vĩnh lac huyện lục yên tỉnh yên bái</t>
  </si>
  <si>
    <t>https://drive.google.com/open?id=1aH7t_GSdj2eGTOvPOf6Xg9aKJuDMJEgN</t>
  </si>
  <si>
    <t>https://www.facebook.com/share/17By7NmqzX/?mibextid=wwXIfr</t>
  </si>
  <si>
    <r>
      <rPr>
        <sz val="12"/>
        <color theme="1"/>
        <rFont val="Times New Roman"/>
        <family val="1"/>
      </rPr>
      <t xml:space="preserve">Vũ Hoàng Việt </t>
    </r>
    <r>
      <rPr>
        <sz val="12"/>
        <color rgb="FFFF0000"/>
        <rFont val="Times New Roman"/>
        <family val="1"/>
      </rPr>
      <t>- OPT75 trả lại cọc 9/9/25</t>
    </r>
  </si>
  <si>
    <t>https://drive.google.com/open?id=1kTyu4yCQirLkkgT4mR7xSZ32XFrGLMDN</t>
  </si>
  <si>
    <t>https://www.facebook.com/share/1VXp44cLK8/?mibextid=wwXIfr</t>
  </si>
  <si>
    <r>
      <rPr>
        <sz val="12"/>
        <color theme="1"/>
        <rFont val="Times New Roman"/>
        <family val="1"/>
      </rPr>
      <t xml:space="preserve">Đặng Khắc Sỹ
</t>
    </r>
    <r>
      <rPr>
        <sz val="12"/>
        <color rgb="FFFF0000"/>
        <rFont val="Times New Roman"/>
        <family val="1"/>
      </rPr>
      <t>PT340 chưa học phí</t>
    </r>
  </si>
  <si>
    <t xml:space="preserve"> 619 Lĩnh Nam, Hoàng Mai, Hà Nội.</t>
  </si>
  <si>
    <t>https://drive.google.com/open?id=1aj76IRUU-IsETAglDrj-u_Eiwer1UM5t</t>
  </si>
  <si>
    <t>https://www.facebook.com/share/1LvNgBRM5M/?mibextid=wwXIfr</t>
  </si>
  <si>
    <t>Đỗ Thị Kiều Lan</t>
  </si>
  <si>
    <t>https://drive.google.com/open?id=1sVyw5npdPjs60IMSVBjRti3xd2LLuP-2</t>
  </si>
  <si>
    <t>https://www.facebook.com/share/19Xo6beb86/?mibextid=wwXIfr</t>
  </si>
  <si>
    <r>
      <rPr>
        <sz val="12"/>
        <color theme="1"/>
        <rFont val="Times New Roman"/>
        <family val="1"/>
      </rPr>
      <t xml:space="preserve">Phan Thị Mai Phương
</t>
    </r>
    <r>
      <rPr>
        <sz val="12"/>
        <color rgb="FFFF0000"/>
        <rFont val="Times New Roman"/>
        <family val="1"/>
      </rPr>
      <t>PT340 chưa học phí</t>
    </r>
  </si>
  <si>
    <t>Xóm Trung Thái, xã Nghĩa Trung, Nghĩa Đàn, Nghệ An</t>
  </si>
  <si>
    <t>https://drive.google.com/open?id=1cNB5lUTM_Jsmrg5GZFtSF5JiFdEXOeZM</t>
  </si>
  <si>
    <t>https://www.facebook.com/profile.php?id=61578660997773</t>
  </si>
  <si>
    <r>
      <rPr>
        <sz val="12"/>
        <color theme="1"/>
        <rFont val="Times New Roman"/>
        <family val="1"/>
      </rPr>
      <t>Lại Thị Thanh Trúc</t>
    </r>
    <r>
      <rPr>
        <sz val="12"/>
        <color rgb="FFFF0000"/>
        <rFont val="Times New Roman"/>
        <family val="1"/>
      </rPr>
      <t xml:space="preserve"> - OT81 chưa học phí</t>
    </r>
  </si>
  <si>
    <t xml:space="preserve">thanhtruclai07@gmail.com </t>
  </si>
  <si>
    <t>TDP Làng Lường, huyện Võ Nhai, tỉnh Thái Nguyên</t>
  </si>
  <si>
    <t>https://drive.google.com/open?id=1pa0m9qUel3U6bAwrQUdOn5RbNfXJGvJO</t>
  </si>
  <si>
    <t>https://www.facebook.com/dat.nguyen.tien.980648?locale=vi</t>
  </si>
  <si>
    <r>
      <rPr>
        <sz val="12"/>
        <color theme="1"/>
        <rFont val="Times New Roman"/>
        <family val="1"/>
      </rPr>
      <t xml:space="preserve">Nguyễn Tiến Đạt </t>
    </r>
    <r>
      <rPr>
        <sz val="12"/>
        <color rgb="FFFF0000"/>
        <rFont val="Times New Roman"/>
        <family val="1"/>
      </rPr>
      <t>- PT343 chưa học phí</t>
    </r>
  </si>
  <si>
    <t>datgm07@gmail.com</t>
  </si>
  <si>
    <t>Cơ sở 3 Đại học Công nghiệp Hà nội</t>
  </si>
  <si>
    <t>https://drive.google.com/open?id=1x7eJyAVltQaLPopJ4EGVvw0sTXU30DdM</t>
  </si>
  <si>
    <t>facebook.com/nguynhtanh</t>
  </si>
  <si>
    <r>
      <rPr>
        <sz val="12"/>
        <color theme="1"/>
        <rFont val="Times New Roman"/>
        <family val="1"/>
      </rPr>
      <t>Nguyễn Nhật Anh</t>
    </r>
    <r>
      <rPr>
        <sz val="12"/>
        <color rgb="FFFF0000"/>
        <rFont val="Times New Roman"/>
        <family val="1"/>
      </rPr>
      <t xml:space="preserve"> - PT343 chưa học phí</t>
    </r>
  </si>
  <si>
    <t>nguynhtanh@gmail.com</t>
  </si>
  <si>
    <t>Ấp Bình Hổ, xã Vĩnh Phú Tây, huyện Phước Long, tỉnh Bạc Liêu</t>
  </si>
  <si>
    <t>https://drive.google.com/open?id=1Mo6qHsyQvu_SEiyZJ5_qrT5vsYxFPdEP</t>
  </si>
  <si>
    <t>https://www.facebook.com/ngoc.huyen.614414#</t>
  </si>
  <si>
    <r>
      <rPr>
        <sz val="12"/>
        <color theme="1"/>
        <rFont val="Times New Roman"/>
        <family val="1"/>
      </rPr>
      <t xml:space="preserve">Trần Thị Ngọc Huyền </t>
    </r>
    <r>
      <rPr>
        <sz val="12"/>
        <color rgb="FFFF0000"/>
        <rFont val="Times New Roman"/>
        <family val="1"/>
      </rPr>
      <t>- OPT78 chưa học phí</t>
    </r>
  </si>
  <si>
    <t>Trúc</t>
  </si>
  <si>
    <t>trngochuyen284@gmail.com</t>
  </si>
  <si>
    <t>https://drive.google.com/open?id=1xxwAr3EIRb8iQowPAuNR5KIjvTGJ_PrY</t>
  </si>
  <si>
    <t>https://www.facebook.com/share/16sZJhm8dG/</t>
  </si>
  <si>
    <r>
      <rPr>
        <sz val="12"/>
        <color theme="1"/>
        <rFont val="Times New Roman"/>
        <family val="1"/>
      </rPr>
      <t>Nguyễn Hải Đăng</t>
    </r>
    <r>
      <rPr>
        <sz val="12"/>
        <color rgb="FFFF0000"/>
        <rFont val="Times New Roman"/>
        <family val="1"/>
      </rPr>
      <t xml:space="preserve"> - T357</t>
    </r>
  </si>
  <si>
    <t>Tam Á Gia Đông Thuận Thành Bắc Ninh</t>
  </si>
  <si>
    <t>https://drive.google.com/open?id=10tYGRV5oQUvk8_8GkFwPpSmyFj3u21Tp</t>
  </si>
  <si>
    <t>https://www.facebook.com/haii.yenn.669363</t>
  </si>
  <si>
    <r>
      <rPr>
        <sz val="12"/>
        <color theme="1"/>
        <rFont val="Times New Roman"/>
        <family val="1"/>
      </rPr>
      <t>Phạm Thị Hải Yến</t>
    </r>
    <r>
      <rPr>
        <sz val="12"/>
        <color rgb="FFFF0000"/>
        <rFont val="Times New Roman"/>
        <family val="1"/>
      </rPr>
      <t xml:space="preserve"> - PT343 chưa học phí</t>
    </r>
  </si>
  <si>
    <t>đội4 thôn Tiêu Sơn xã Nam Thanh Miện thành phố Hải Phòng</t>
  </si>
  <si>
    <t>https://drive.google.com/open?id=1oOhGPdyUIcPEq5gSAMtpziqw-0AyfKum</t>
  </si>
  <si>
    <t>https://www.facebook.com/share/19wVWYc127/?mibextid=wwXIfr</t>
  </si>
  <si>
    <r>
      <rPr>
        <sz val="12"/>
        <color theme="1"/>
        <rFont val="Times New Roman"/>
        <family val="1"/>
      </rPr>
      <t>Hoàng Tiến Đạt</t>
    </r>
    <r>
      <rPr>
        <sz val="12"/>
        <color rgb="FFFF0000"/>
        <rFont val="Times New Roman"/>
        <family val="1"/>
      </rPr>
      <t xml:space="preserve"> - PT342 chưa học phí</t>
    </r>
  </si>
  <si>
    <t xml:space="preserve">hoangtiendatnb@gmail.com </t>
  </si>
  <si>
    <t>Trường Trung học cơ sở Khánh Dương , xã Khánh Dương , Huyện Yên Mô, tỉnh Ninh Bình</t>
  </si>
  <si>
    <t>https://drive.google.com/open?id=1UsO3bs2cNmT3_4FTYBBZ1B7gZ-_O3BIT</t>
  </si>
  <si>
    <t>https://www.facebook.com/share/1CeiPFyaw4/?mibextid=wwXIfr</t>
  </si>
  <si>
    <t>Ngô Yến Nhi</t>
  </si>
  <si>
    <t>Thôn Đoài, Xã Phúc Thịnh, Hà Nội</t>
  </si>
  <si>
    <t>https://drive.google.com/open?id=1X01si08CR7iUrGToJNOLrw7z3ryFFxgv</t>
  </si>
  <si>
    <t>https://www.facebook.com/share/19pqGtrQYP/?mibextid=wwXIfr</t>
  </si>
  <si>
    <t>Lê Đức Anh</t>
  </si>
  <si>
    <t>https://drive.google.com/open?id=19CHbiv9SfNrnFyZuPtgn3QkjhuWLkfwz</t>
  </si>
  <si>
    <t>Xin rút cọc</t>
  </si>
  <si>
    <r>
      <rPr>
        <sz val="12"/>
        <color theme="1"/>
        <rFont val="Times New Roman"/>
        <family val="1"/>
      </rPr>
      <t>Vũ Thị Ngọc Lan -</t>
    </r>
    <r>
      <rPr>
        <sz val="12"/>
        <color rgb="FFFF0000"/>
        <rFont val="Times New Roman"/>
        <family val="1"/>
      </rPr>
      <t xml:space="preserve"> Hoàn cọc 27/8/25</t>
    </r>
  </si>
  <si>
    <t>PA</t>
  </si>
  <si>
    <t>https://drive.google.com/open?id=17WfEX_87R7wx2H6g1BXCTw4HaTbpUrEL</t>
  </si>
  <si>
    <r>
      <rPr>
        <sz val="12"/>
        <color theme="1"/>
        <rFont val="Times New Roman"/>
        <family val="1"/>
      </rPr>
      <t xml:space="preserve">Phạm Công Hiệu - </t>
    </r>
    <r>
      <rPr>
        <sz val="12"/>
        <color rgb="FFFF0000"/>
        <rFont val="Times New Roman"/>
        <family val="1"/>
      </rPr>
      <t>Hoàn cọc 27/08/25</t>
    </r>
  </si>
  <si>
    <t>https://drive.google.com/open?id=1zf8RxxwLghl0CZJ9frqXiO3zhpqNZQZs</t>
  </si>
  <si>
    <t>https://www.facebook.com/share/174mtNRpSX/</t>
  </si>
  <si>
    <t xml:space="preserve">Đỗ Thị Cẩm Anh </t>
  </si>
  <si>
    <t>Anh Thơ</t>
  </si>
  <si>
    <t>https://drive.google.com/open?id=1YGfgCCwV61RZ75xG_llmFVGZkzuKCp8e</t>
  </si>
  <si>
    <t>https://www.facebook.com/chung.nguyen.397341?mibextid=wwXIfr&amp;rdid=LJCTTonfdvrI7oJ5&amp;share_url=https%3A%2F%2Fwww.facebook.com%2Fshare%2F16rdz4Vsd6%2F%3Fmibextid%3DwwXIfr#</t>
  </si>
  <si>
    <r>
      <rPr>
        <sz val="12"/>
        <color theme="1"/>
        <rFont val="Times New Roman"/>
        <family val="1"/>
      </rPr>
      <t xml:space="preserve">Bùi Chung Nguyên </t>
    </r>
    <r>
      <rPr>
        <sz val="12"/>
        <color rgb="FFFF0000"/>
        <rFont val="Times New Roman"/>
        <family val="1"/>
      </rPr>
      <t>- OPT81</t>
    </r>
  </si>
  <si>
    <t>Nga</t>
  </si>
  <si>
    <t>https://drive.google.com/open?id=1VCWjyhhIBXsUfmNTnD4OghBh7Ga-8lyK</t>
  </si>
  <si>
    <t>PT198</t>
  </si>
  <si>
    <t>https://www.facebook.com/share/1AtCF4SvLT/?mibextid=wwXIfr</t>
  </si>
  <si>
    <r>
      <rPr>
        <sz val="12"/>
        <color theme="1"/>
        <rFont val="Times New Roman"/>
        <family val="1"/>
      </rPr>
      <t xml:space="preserve">Nguyễn Bảo Hân </t>
    </r>
    <r>
      <rPr>
        <sz val="12"/>
        <color rgb="FFFF0000"/>
        <rFont val="Times New Roman"/>
        <family val="1"/>
      </rPr>
      <t>- Rin Nguyễn</t>
    </r>
    <r>
      <rPr>
        <sz val="12"/>
        <color theme="1"/>
        <rFont val="Times New Roman"/>
        <family val="1"/>
      </rPr>
      <t xml:space="preserve"> </t>
    </r>
    <r>
      <rPr>
        <sz val="12"/>
        <color rgb="FFFF0000"/>
        <rFont val="Times New Roman"/>
        <family val="1"/>
      </rPr>
      <t>- T352 chưa học phí</t>
    </r>
  </si>
  <si>
    <t>hannguyen.041107@gmail.com</t>
  </si>
  <si>
    <t>27/24,khu phố Hải An, xã Long Hải,Thành Phố Hồ Chí Minh</t>
  </si>
  <si>
    <t>https://www.facebook.com/bang.ngoxuan.52?mibextid=ZbWKwL</t>
  </si>
  <si>
    <r>
      <rPr>
        <sz val="12"/>
        <color theme="1"/>
        <rFont val="Times New Roman"/>
        <family val="1"/>
      </rPr>
      <t xml:space="preserve">Ngô Xuân Bằng </t>
    </r>
    <r>
      <rPr>
        <sz val="12"/>
        <color rgb="FFFF0000"/>
        <rFont val="Times New Roman"/>
        <family val="1"/>
      </rPr>
      <t>- PT343</t>
    </r>
  </si>
  <si>
    <t>ngoxuanbang549@gmail.com</t>
  </si>
  <si>
    <t>thôn sặt , xã nhã nam, bắc ninh</t>
  </si>
  <si>
    <t>https://drive.google.com/open?id=1ywFLWIm_22hm80BJE4ClB8PuF3NOdrBS</t>
  </si>
  <si>
    <t xml:space="preserve">chờ qsu </t>
  </si>
  <si>
    <t>https://www.facebook.com/share/1Rn43w5UFf/?mibextid=wwXIfr</t>
  </si>
  <si>
    <t>Bùi Phương Linh</t>
  </si>
  <si>
    <t>https://drive.google.com/open?id=1H3JBIrFDbNScK_5_RXbmWR6BgRNK1se6</t>
  </si>
  <si>
    <t>chờ qsu</t>
  </si>
  <si>
    <t>https://www.facebook.com/share/16XhiqvLnA/?mibextid=wwXIfr</t>
  </si>
  <si>
    <r>
      <rPr>
        <sz val="12"/>
        <color theme="1"/>
        <rFont val="Times New Roman"/>
        <family val="1"/>
      </rPr>
      <t xml:space="preserve">Nguyễn châu tố Uyên - </t>
    </r>
    <r>
      <rPr>
        <sz val="12"/>
        <color rgb="FFFF0000"/>
        <rFont val="Times New Roman"/>
        <family val="1"/>
      </rPr>
      <t>Trả lại cọc 9/9/25</t>
    </r>
  </si>
  <si>
    <t>.offf</t>
  </si>
  <si>
    <t>https://drive.google.com/open?id=1lyncTdx52XJw92rm9nTU0ITNtqnse1B3</t>
  </si>
  <si>
    <t>https://www.facebook.com/share/1DL1yX93Sa/?mibextid=wwXIfr</t>
  </si>
  <si>
    <r>
      <rPr>
        <sz val="12"/>
        <color theme="1"/>
        <rFont val="Times New Roman"/>
        <family val="1"/>
      </rPr>
      <t>Đinh Thị Cẩm Ly</t>
    </r>
    <r>
      <rPr>
        <sz val="12"/>
        <color rgb="FFFF0000"/>
        <rFont val="Times New Roman"/>
        <family val="1"/>
      </rPr>
      <t xml:space="preserve"> - OT97</t>
    </r>
  </si>
  <si>
    <t>camlyxuu432@gmail.com</t>
  </si>
  <si>
    <t>số nhà 193a,khu tập thể cao đẳng truyền hình,Thường Tín,Hà Nội</t>
  </si>
  <si>
    <t>https://drive.google.com/open?id=1HXR_pEIWgbZvVwgJoQ6FpHt79keV99xz</t>
  </si>
  <si>
    <t>https://www.facebook.com/share/1G4fFHoDUJ/</t>
  </si>
  <si>
    <r>
      <rPr>
        <sz val="12"/>
        <color theme="1"/>
        <rFont val="Times New Roman"/>
        <family val="1"/>
      </rPr>
      <t>Đồng Văn Doanh</t>
    </r>
    <r>
      <rPr>
        <sz val="12"/>
        <color rgb="FFFF0000"/>
        <rFont val="Times New Roman"/>
        <family val="1"/>
      </rPr>
      <t xml:space="preserve"> - PT344</t>
    </r>
  </si>
  <si>
    <t>dongdoanh905@gmail.com</t>
  </si>
  <si>
    <t>ngã 4 thôn khoát nghĩa, hưng lạng giang, bắc giang</t>
  </si>
  <si>
    <t>https://drive.google.com/open?id=1FHi3uFzh_f0veyHHcQMSqu8IMdUndjOI</t>
  </si>
  <si>
    <t>https://www.facebook.com/share/14RswePM6QP/?mibextid=wwXIfr</t>
  </si>
  <si>
    <r>
      <rPr>
        <sz val="12"/>
        <color theme="1"/>
        <rFont val="Times New Roman"/>
        <family val="1"/>
      </rPr>
      <t xml:space="preserve">Ma Vân Giang </t>
    </r>
    <r>
      <rPr>
        <sz val="12"/>
        <color rgb="FFFF0000"/>
        <rFont val="Times New Roman"/>
        <family val="1"/>
      </rPr>
      <t>- OT84</t>
    </r>
  </si>
  <si>
    <t>mavangianq@gmail.com</t>
  </si>
  <si>
    <t>https://drive.google.com/open?id=1XAEa7f3EdKaxqK2hjClopkgsfV4NpLHv</t>
  </si>
  <si>
    <t>Chờ</t>
  </si>
  <si>
    <t>https://www.facebook.com/t.dlonhf#</t>
  </si>
  <si>
    <t xml:space="preserve">Nguyễn Thành Long </t>
  </si>
  <si>
    <t>Nguyenthanhlong07112007@gmail.com</t>
  </si>
  <si>
    <t>https://drive.google.com/open?id=1cB68_1EorcbkBK1fs7HE1arbBJRXp_cP</t>
  </si>
  <si>
    <t>https://www.facebook.com/share/1Gad6pR5bb/</t>
  </si>
  <si>
    <t>Ngô Quỳnh Như Ngọc</t>
  </si>
  <si>
    <t>https://drive.google.com/open?id=1-E0wdLP7KziwIHTlbRYGf6Fp8bzAFnCd</t>
  </si>
  <si>
    <t>https://www.facebook.com/share/15b3FANZvN/?mibextid=wwXIfr</t>
  </si>
  <si>
    <r>
      <rPr>
        <sz val="12"/>
        <color theme="1"/>
        <rFont val="Times New Roman"/>
        <family val="1"/>
      </rPr>
      <t>Nguyễn Thị Thuỷ</t>
    </r>
    <r>
      <rPr>
        <sz val="12"/>
        <color rgb="FFFFFF00"/>
        <rFont val="Times New Roman"/>
        <family val="1"/>
      </rPr>
      <t xml:space="preserve"> </t>
    </r>
    <r>
      <rPr>
        <sz val="12"/>
        <color rgb="FFFF0000"/>
        <rFont val="Times New Roman"/>
        <family val="1"/>
      </rPr>
      <t>- PT344 chưa học phí - trả cọc 17/09/25</t>
    </r>
  </si>
  <si>
    <t>thôn 2 , Mê Linh , Hà Nội</t>
  </si>
  <si>
    <t>https://drive.google.com/open?id=1c6llXMwywdztuM04GwhxHxoZfvcAGdMn</t>
  </si>
  <si>
    <t>https://www.facebook.com/ngan.thu.tran.553567</t>
  </si>
  <si>
    <r>
      <rPr>
        <sz val="12"/>
        <color theme="1"/>
        <rFont val="Times New Roman"/>
        <family val="1"/>
      </rPr>
      <t>Trần Thu Ngân</t>
    </r>
    <r>
      <rPr>
        <sz val="12"/>
        <color rgb="FFFF0000"/>
        <rFont val="Times New Roman"/>
        <family val="1"/>
      </rPr>
      <t xml:space="preserve"> - OT83</t>
    </r>
  </si>
  <si>
    <t>Lớp off</t>
  </si>
  <si>
    <t>https://drive.google.com/open?id=1kTdTqDyiYyqS8Tj5noXgu96LEjDI4-VK</t>
  </si>
  <si>
    <t>https://www.facebook.com/nguyen.van.tung.559212?mibextid=ZbWKwL</t>
  </si>
  <si>
    <r>
      <rPr>
        <sz val="12"/>
        <color theme="1"/>
        <rFont val="Times New Roman"/>
        <family val="1"/>
      </rPr>
      <t>Nguyễn Văn Tùng</t>
    </r>
    <r>
      <rPr>
        <sz val="12"/>
        <color rgb="FFFF0000"/>
        <rFont val="Times New Roman"/>
        <family val="1"/>
      </rPr>
      <t xml:space="preserve"> - OPT78 chưa học phí</t>
    </r>
  </si>
  <si>
    <t>tt3940015@gmail.com</t>
  </si>
  <si>
    <t>257 lê thái tổ,xã long hưng,tỉnh hưng yên</t>
  </si>
  <si>
    <t>https://drive.google.com/open?id=1P7_VTwFTNW3lkCZlqjH0TixghxhDBw0f</t>
  </si>
  <si>
    <t>VIP151</t>
  </si>
  <si>
    <t>VIP191</t>
  </si>
  <si>
    <t>https://www.facebook.com/profile.php?id=100068795874097</t>
  </si>
  <si>
    <r>
      <rPr>
        <sz val="12"/>
        <color theme="1"/>
        <rFont val="Times New Roman"/>
        <family val="1"/>
      </rPr>
      <t>Hà Đăng Thịnh</t>
    </r>
    <r>
      <rPr>
        <sz val="12"/>
        <color rgb="FFFF0000"/>
        <rFont val="Times New Roman"/>
        <family val="1"/>
      </rPr>
      <t xml:space="preserve"> - nộp 50% học phí học lại
Đã nộp 2,134K + 200K mua sách 06/09/2025</t>
    </r>
  </si>
  <si>
    <t>24A 90 Chính Kinh Thanh Xuân Hà Nội</t>
  </si>
  <si>
    <t>https://drive.google.com/open?id=1d39DnZnv82LXXrye878WkeM9k17DAr94</t>
  </si>
  <si>
    <t>nộp 50% học phí học lại</t>
  </si>
  <si>
    <t>https://www.facebook.com/nguyen.quynh.chii.122406/</t>
  </si>
  <si>
    <r>
      <rPr>
        <sz val="12"/>
        <color theme="1"/>
        <rFont val="Times New Roman"/>
        <family val="1"/>
      </rPr>
      <t>Nguyễn Thị Quỳnh Chi</t>
    </r>
    <r>
      <rPr>
        <sz val="12"/>
        <color rgb="FFFF0000"/>
        <rFont val="Times New Roman"/>
        <family val="1"/>
      </rPr>
      <t xml:space="preserve"> - OPT79</t>
    </r>
  </si>
  <si>
    <t>nguyenquynhchi2722007@gmail.com</t>
  </si>
  <si>
    <t>Trực tiếp tại lớp</t>
  </si>
  <si>
    <t>https://drive.google.com/open?id=1H9CVxGF0gEt2ITTkkhsY3vIFgwTl98aN</t>
  </si>
  <si>
    <t>PT414</t>
  </si>
  <si>
    <t>https://www.facebook.com/yen.nhi.467394</t>
  </si>
  <si>
    <r>
      <rPr>
        <sz val="12"/>
        <color theme="1"/>
        <rFont val="Times New Roman"/>
        <family val="1"/>
      </rPr>
      <t>Nguyễn Lê Yến Nhi</t>
    </r>
    <r>
      <rPr>
        <sz val="12"/>
        <color rgb="FFFF0000"/>
        <rFont val="Times New Roman"/>
        <family val="1"/>
      </rPr>
      <t xml:space="preserve"> - OT77, OPT85 - 燕儿 - hợp đồng</t>
    </r>
  </si>
  <si>
    <t>số 2 ngách 30 Tân lạc, phường Trương Định, quận hai bà trưng, Hà Nội</t>
  </si>
  <si>
    <t>https://drive.google.com/open?id=10k1cQyJ2NfZJKo1-k3kmxhhSGyUH4rgf</t>
  </si>
  <si>
    <t>https://www.facebook.com/share/1YPqEDxTJt/?mibextid=wwXIfr</t>
  </si>
  <si>
    <r>
      <rPr>
        <sz val="12"/>
        <color theme="1"/>
        <rFont val="Times New Roman"/>
        <family val="1"/>
      </rPr>
      <t>Phạm Thị Phương Lan -</t>
    </r>
    <r>
      <rPr>
        <sz val="12"/>
        <color rgb="FFFF0000"/>
        <rFont val="Times New Roman"/>
        <family val="1"/>
      </rPr>
      <t xml:space="preserve"> OT84, Trả lại cọc 3/9/25</t>
    </r>
  </si>
  <si>
    <t>lankookie311@gmail.com</t>
  </si>
  <si>
    <t>https://drive.google.com/open?id=1JFSHElemDQRctJ_0G_9BcpflvU4zQqcL</t>
  </si>
  <si>
    <t>Chờ lịch sau đi quân sự về</t>
  </si>
  <si>
    <t>https://www.facebook.com/share/1BPLUn5d1P/?mibextid=wwXIfr</t>
  </si>
  <si>
    <t>Ngô Thị Vân Anh</t>
  </si>
  <si>
    <t>https://drive.google.com/open?id=11gPQotIYP9GqREFLi1BCPpUGl7c-cytC</t>
  </si>
  <si>
    <t>https://www.facebook.com/share/14FGnLgsTds/?mibextid=wwXIfr</t>
  </si>
  <si>
    <r>
      <rPr>
        <sz val="12"/>
        <color theme="1"/>
        <rFont val="Times New Roman"/>
        <family val="1"/>
      </rPr>
      <t xml:space="preserve">Ngọ Thị Hà Ninh </t>
    </r>
    <r>
      <rPr>
        <sz val="12"/>
        <color rgb="FFFF0000"/>
        <rFont val="Times New Roman"/>
        <family val="1"/>
      </rPr>
      <t>- OPT79</t>
    </r>
  </si>
  <si>
    <t>https://drive.google.com/open?id=1rUFwkzIqxL_lIMykJt2WXAa0ozZ0bke4</t>
  </si>
  <si>
    <t>https://www.facebook.com/share/19ei7yhyhQ/</t>
  </si>
  <si>
    <r>
      <rPr>
        <sz val="12"/>
        <color theme="1"/>
        <rFont val="Times New Roman"/>
        <family val="1"/>
      </rPr>
      <t xml:space="preserve">Hoàng Bảo Lâm </t>
    </r>
    <r>
      <rPr>
        <sz val="12"/>
        <color rgb="FFFF0000"/>
        <rFont val="Times New Roman"/>
        <family val="1"/>
      </rPr>
      <t>- OT79 - Trả cọc 20/10/25</t>
    </r>
  </si>
  <si>
    <t>https://drive.google.com/open?id=18GD1xYy2q9lU1uSF9IL0A8AjR_u31oYV</t>
  </si>
  <si>
    <t>https://www.facebook.com/thanhh.chuc.745981/</t>
  </si>
  <si>
    <r>
      <rPr>
        <sz val="12"/>
        <color theme="1"/>
        <rFont val="Times New Roman"/>
        <family val="1"/>
      </rPr>
      <t xml:space="preserve">Nguyễn Thị Thanh Chúc </t>
    </r>
    <r>
      <rPr>
        <sz val="12"/>
        <color rgb="FFFF0000"/>
        <rFont val="Times New Roman"/>
        <family val="1"/>
      </rPr>
      <t>- Trả lại cọc 3/9/25</t>
    </r>
  </si>
  <si>
    <t>thanhchuc2142007@gmail.com</t>
  </si>
  <si>
    <t>trường cấp 3 Hồng Đức , thôn Mai Động , xã Hồng Đức , huyện Ninh Giang , tỉnh Hải Dương</t>
  </si>
  <si>
    <t>https://drive.google.com/open?id=1i3k01xTe51HKKx2XiPxH28cBNAX-8VgD</t>
  </si>
  <si>
    <t>https://www.facebook.com/phuong.linh.957017</t>
  </si>
  <si>
    <r>
      <rPr>
        <sz val="12"/>
        <color theme="1"/>
        <rFont val="Times New Roman"/>
        <family val="1"/>
      </rPr>
      <t xml:space="preserve">Nguyễn Thi Phương Linh </t>
    </r>
    <r>
      <rPr>
        <sz val="12"/>
        <color rgb="FFFF0000"/>
        <rFont val="Times New Roman"/>
        <family val="1"/>
      </rPr>
      <t>- PT341- PT344 chưa học phí</t>
    </r>
  </si>
  <si>
    <t xml:space="preserve">Luân </t>
  </si>
  <si>
    <t xml:space="preserve"> nguyenthiphuongglinhh@gmail.com</t>
  </si>
  <si>
    <t>Xóm 1,Khu Xuân Ổ-A phường Võ Cường, tỉnh Bắc Ninh</t>
  </si>
  <si>
    <t>https://drive.google.com/open?id=1UEIbH1rKxietgwL0nHM8F4FU_VypBeMS</t>
  </si>
  <si>
    <t>https://www.facebook.com/share/1Akx321bWD/?mibextid=wwXIfr</t>
  </si>
  <si>
    <r>
      <rPr>
        <sz val="12"/>
        <color theme="1"/>
        <rFont val="Times New Roman"/>
        <family val="1"/>
      </rPr>
      <t xml:space="preserve">Phạm Lan Anh </t>
    </r>
    <r>
      <rPr>
        <sz val="12"/>
        <color rgb="FFFF0000"/>
        <rFont val="Times New Roman"/>
        <family val="1"/>
      </rPr>
      <t>- PT346, PT345</t>
    </r>
  </si>
  <si>
    <t>đội 5 , xóm lẻ , nhà số 2 Dương Hoà , Hoài đức- HN</t>
  </si>
  <si>
    <t>https://drive.google.com/open?id=1jRSRwHe2WNv9VVaw015pkSu6GPTomU4V</t>
  </si>
  <si>
    <t>https://www.facebook.com/share/16jHbmqB63/?mibextid=wwXIfr</t>
  </si>
  <si>
    <r>
      <rPr>
        <sz val="12"/>
        <color theme="1"/>
        <rFont val="Times New Roman"/>
        <family val="1"/>
      </rPr>
      <t>Vũ Đình Trọng</t>
    </r>
    <r>
      <rPr>
        <sz val="12"/>
        <color rgb="FFFF0000"/>
        <rFont val="Times New Roman"/>
        <family val="1"/>
      </rPr>
      <t xml:space="preserve"> - OPT80</t>
    </r>
  </si>
  <si>
    <t>https://drive.google.com/open?id=19GPljqO6yzwQZGrQD_Q5qCNc5SBpirfx</t>
  </si>
  <si>
    <t>https://www.facebook.com/thu.thao.743926</t>
  </si>
  <si>
    <r>
      <rPr>
        <sz val="12"/>
        <color theme="1"/>
        <rFont val="Times New Roman"/>
        <family val="1"/>
      </rPr>
      <t>Phạm Thu Thảo</t>
    </r>
    <r>
      <rPr>
        <sz val="12"/>
        <color rgb="FFFF0000"/>
        <rFont val="Times New Roman"/>
        <family val="1"/>
      </rPr>
      <t xml:space="preserve"> - OPT79</t>
    </r>
  </si>
  <si>
    <t>K có</t>
  </si>
  <si>
    <t>xóm 4 , xã Phú Sơn , tỉnh Ninh Bình</t>
  </si>
  <si>
    <t>https://drive.google.com/open?id=1yn7J8CXtU-5CJpZCHAN4n_kSMqMb4Ws9</t>
  </si>
  <si>
    <t>https://www.facebook.com/share/177H5KRXsU/?mibextid=wwXIfr</t>
  </si>
  <si>
    <r>
      <rPr>
        <sz val="12"/>
        <color theme="1"/>
        <rFont val="Times New Roman"/>
        <family val="1"/>
      </rPr>
      <t xml:space="preserve">Trần Ngọc Linh </t>
    </r>
    <r>
      <rPr>
        <sz val="12"/>
        <color rgb="FFFF0000"/>
        <rFont val="Times New Roman"/>
        <family val="1"/>
      </rPr>
      <t>- PT346</t>
    </r>
  </si>
  <si>
    <t xml:space="preserve">: 36 ngõ 299 Đại Mỗ, HĐ , HN </t>
  </si>
  <si>
    <t>https://drive.google.com/open?id=1ENsbzQBh4LUMa2VuFrHFlEWWRPj0td5f</t>
  </si>
  <si>
    <t>Chờ lớp sau tết</t>
  </si>
  <si>
    <t>https://www.facebook.com/share/19DsE3tSg9/?mibextid=wwXIfr⁩</t>
  </si>
  <si>
    <t>Lê Văn Quốc Bảo</t>
  </si>
  <si>
    <t xml:space="preserve"> loquenroithoi@gmail.com</t>
  </si>
  <si>
    <t xml:space="preserve">kí túc xá trường đại học lao động xã hội hà nội </t>
  </si>
  <si>
    <t>https://drive.google.com/open?id=1sSqWnvKOiOrxDGAsoe0TxNcPaLy4xU9D</t>
  </si>
  <si>
    <t>PT208</t>
  </si>
  <si>
    <t>https://www.facebook.com/share/16mbJAgmkH/</t>
  </si>
  <si>
    <r>
      <rPr>
        <sz val="12"/>
        <color theme="1"/>
        <rFont val="Times New Roman"/>
        <family val="1"/>
      </rPr>
      <t xml:space="preserve">Đoàn Thị Nguyệt Dịu </t>
    </r>
    <r>
      <rPr>
        <sz val="12"/>
        <color rgb="FFFF0000"/>
        <rFont val="Times New Roman"/>
        <family val="1"/>
      </rPr>
      <t>- T360 Chưa học phí</t>
    </r>
  </si>
  <si>
    <t xml:space="preserve">diunguyet3@gmail.com </t>
  </si>
  <si>
    <t xml:space="preserve"> Tổ 22D, kp. Cầu Hang, p. Biên Hòa, t. Đồng Nai </t>
  </si>
  <si>
    <t>https://www.facebook.com/share/1FLiwEeJz8/</t>
  </si>
  <si>
    <r>
      <rPr>
        <sz val="12"/>
        <color theme="1"/>
        <rFont val="Times New Roman"/>
        <family val="1"/>
      </rPr>
      <t>Nguyễn Thu Hiền</t>
    </r>
    <r>
      <rPr>
        <sz val="12"/>
        <color rgb="FFFF0000"/>
        <rFont val="Times New Roman"/>
        <family val="1"/>
      </rPr>
      <t xml:space="preserve"> - hợp đồng. Đã nộp 300K 16/09/2025
OPT80 bảo lưu b1, Học PT390 b1 =&gt; Ko học nữa</t>
    </r>
  </si>
  <si>
    <t>https://drive.google.com/open?id=1z_OvdQDpkO4feXW8hzZtkmK5fqDv2jT_</t>
  </si>
  <si>
    <t>https://www.facebook.com/hung.nguyen.193270</t>
  </si>
  <si>
    <r>
      <rPr>
        <sz val="12"/>
        <color theme="1"/>
        <rFont val="Times New Roman"/>
        <family val="1"/>
      </rPr>
      <t xml:space="preserve">Nguyễn Duy Hưng </t>
    </r>
    <r>
      <rPr>
        <sz val="12"/>
        <color rgb="FFFF0000"/>
        <rFont val="Times New Roman"/>
        <family val="1"/>
      </rPr>
      <t>- PT345</t>
    </r>
  </si>
  <si>
    <t>Khu10 xã trị quận huyện phù ninh tỉnh phú thọ</t>
  </si>
  <si>
    <t>https://drive.google.com/open?id=1VEtg63zg8Knr7UOvDe5Sa-7axUIbbLwd</t>
  </si>
  <si>
    <t>https://www.facebook.com/share/14JS8eJwt2B/?mibextid=wwXIfr</t>
  </si>
  <si>
    <r>
      <rPr>
        <sz val="12"/>
        <color theme="1"/>
        <rFont val="Times New Roman"/>
        <family val="1"/>
      </rPr>
      <t xml:space="preserve"> Phạm Minh Khôi </t>
    </r>
    <r>
      <rPr>
        <sz val="12"/>
        <color rgb="FFFF0000"/>
        <rFont val="Times New Roman"/>
        <family val="1"/>
      </rPr>
      <t>- OPT81</t>
    </r>
  </si>
  <si>
    <t>https://drive.google.com/open?id=1iY9BikbAVgQfoMn0pLezAJu4zitu2--p</t>
  </si>
  <si>
    <t>https://www.facebook.com/share/165enV9HmF/?mibextid=wwXIfr</t>
  </si>
  <si>
    <r>
      <rPr>
        <sz val="12"/>
        <color theme="1"/>
        <rFont val="Times New Roman"/>
        <family val="1"/>
      </rPr>
      <t xml:space="preserve">Bùi Thị Hà Anh - PT367
</t>
    </r>
    <r>
      <rPr>
        <sz val="12"/>
        <color rgb="FFFF0000"/>
        <rFont val="Times New Roman"/>
        <family val="1"/>
      </rPr>
      <t>PT366 chưa học phí</t>
    </r>
  </si>
  <si>
    <t>https://drive.google.com/open?id=1_rEEth7IyYcR4fw60vqtV7wKMys03yPM</t>
  </si>
  <si>
    <t>https://www.facebook.com/share/1Bha7Gp29H/?mibextid=wwXIfr</t>
  </si>
  <si>
    <r>
      <rPr>
        <sz val="12"/>
        <color theme="1"/>
        <rFont val="Times New Roman"/>
        <family val="1"/>
      </rPr>
      <t xml:space="preserve">Nguyễn Thu Hường </t>
    </r>
    <r>
      <rPr>
        <sz val="12"/>
        <color rgb="FFFF0000"/>
        <rFont val="Times New Roman"/>
        <family val="1"/>
      </rPr>
      <t>- OPT81</t>
    </r>
  </si>
  <si>
    <t>https://drive.google.com/open?id=1YmjZyVWO3tBVN8FbuWBTvaupYLRz-pr3</t>
  </si>
  <si>
    <t>PT196</t>
  </si>
  <si>
    <t>https://www.facebook.com/nguyen.minh.khanh.927465?mibextid=wwXIfr&amp;rdid=qC0jvLBWuimTIpMb&amp;share_url=https%3A%2F%2Fwww.facebook.com%2Fshare%2F14DfcHsFDWJ%2F%3Fmibextid%3DwwXIfr</t>
  </si>
  <si>
    <r>
      <rPr>
        <sz val="12"/>
        <color theme="1"/>
        <rFont val="Times New Roman"/>
        <family val="1"/>
      </rPr>
      <t>Nguyễn Minh Khánh</t>
    </r>
    <r>
      <rPr>
        <sz val="12"/>
        <color rgb="FFFF0000"/>
        <rFont val="Times New Roman"/>
        <family val="1"/>
      </rPr>
      <t xml:space="preserve"> - T362 Chưa học phí</t>
    </r>
  </si>
  <si>
    <t xml:space="preserve"> nguyenminhkhanhhp2k7@gmail.com</t>
  </si>
  <si>
    <t>Phương chử Nam , Trường Thành , An Lão , HP</t>
  </si>
  <si>
    <t>https://www.facebook.com/ngo.thi.bao.nhi.2024?mibextid=wwXIfr&amp;mibextid=wwXIfr</t>
  </si>
  <si>
    <r>
      <rPr>
        <sz val="12"/>
        <color theme="1"/>
        <rFont val="Times New Roman"/>
        <family val="1"/>
      </rPr>
      <t xml:space="preserve">Ngô Thị Bảo Nhi </t>
    </r>
    <r>
      <rPr>
        <sz val="12"/>
        <color rgb="FFFF0000"/>
        <rFont val="Times New Roman"/>
        <family val="1"/>
      </rPr>
      <t>- OPT78</t>
    </r>
  </si>
  <si>
    <t>Nhi</t>
  </si>
  <si>
    <t>baonhingothi@gmail.com</t>
  </si>
  <si>
    <t>https://drive.google.com/open?id=1rSU8VYnRFqkTG_wQ9cMk-eHNEb4cUOrt</t>
  </si>
  <si>
    <t>chờ QSU</t>
  </si>
  <si>
    <t>https://www.facebook.com/share/1Cmo2QivTQ/?mibextid=wwXIfr</t>
  </si>
  <si>
    <r>
      <rPr>
        <sz val="12"/>
        <color theme="1"/>
        <rFont val="Times New Roman"/>
        <family val="1"/>
      </rPr>
      <t xml:space="preserve">Lê Thị Huyền - </t>
    </r>
    <r>
      <rPr>
        <sz val="12"/>
        <color rgb="FFFF0000"/>
        <rFont val="Times New Roman"/>
        <family val="1"/>
      </rPr>
      <t>Trả lại cọc 4/11/25</t>
    </r>
  </si>
  <si>
    <t>https://drive.google.com/open?id=1hYk1jm3i7sDCN5I0lY429FaYk1Zu_Cs2</t>
  </si>
  <si>
    <t>CHỜ QSU</t>
  </si>
  <si>
    <t>https://www.facebook.com/share/1CAXL7ofx6/?mibextid=wwXIfr</t>
  </si>
  <si>
    <t>Lê Hoàng Anh Thư</t>
  </si>
  <si>
    <t>https://drive.google.com/open?id=1Y-N9M2zpvnAAwf-ng2YpAzm9LBNCSa4W</t>
  </si>
  <si>
    <t>https://www.facebook.com/share/16vq5yNeNk/</t>
  </si>
  <si>
    <t>Nguyễn Quỳnh Trang</t>
  </si>
  <si>
    <t>nguyenquynhtrang316@gmail.com</t>
  </si>
  <si>
    <t>https://drive.google.com/open?id=1WB1xJaHCFdw_jNrOyTOggWaeZ8N4a_W9</t>
  </si>
  <si>
    <t>T363</t>
  </si>
  <si>
    <t>https://www.facebook.com/PhuonnNgyn.1237</t>
  </si>
  <si>
    <r>
      <rPr>
        <sz val="12"/>
        <color theme="1"/>
        <rFont val="Times New Roman"/>
        <family val="1"/>
      </rPr>
      <t>Nguyễn Hà Phương</t>
    </r>
    <r>
      <rPr>
        <sz val="12"/>
        <color rgb="FFFF0000"/>
        <rFont val="Times New Roman"/>
        <family val="1"/>
      </rPr>
      <t xml:space="preserve"> - hợp đồng</t>
    </r>
    <r>
      <rPr>
        <sz val="12"/>
        <color theme="1"/>
        <rFont val="Times New Roman"/>
        <family val="1"/>
      </rPr>
      <t xml:space="preserve"> </t>
    </r>
    <r>
      <rPr>
        <sz val="12"/>
        <color rgb="FFFF0000"/>
        <rFont val="Times New Roman"/>
        <family val="1"/>
      </rPr>
      <t>- Chưa học phí
Bạn nói học hết 1,5 triệu thì thôi. Đủ tiền học 10 buổi</t>
    </r>
  </si>
  <si>
    <t>haphuongbn12032007@gmail.com</t>
  </si>
  <si>
    <t>Sâm nấm linh chi Nam Loan-26 Nguyễn Đăng Đạo Khu 10 Đại Phúc Bắc Ninh</t>
  </si>
  <si>
    <t>Học phí PT thừa</t>
  </si>
  <si>
    <t>https://drive.google.com/open?id=1tiwnZpRysIkj9HfHX7GQF9b0nSJVKT_m; https://drive.google.com/open?id=1jSbdonchHj4JbDhCbN7W4gQC_bOYp4l3</t>
  </si>
  <si>
    <t>PT191</t>
  </si>
  <si>
    <t>https://www.facebook.com/doan.thuha.14</t>
  </si>
  <si>
    <r>
      <rPr>
        <sz val="12"/>
        <color theme="1"/>
        <rFont val="Times New Roman"/>
        <family val="1"/>
      </rPr>
      <t xml:space="preserve">Tô Ngọc Hà </t>
    </r>
    <r>
      <rPr>
        <sz val="12"/>
        <color rgb="FFFF0000"/>
        <rFont val="Times New Roman"/>
        <family val="1"/>
      </rPr>
      <t>- T364 Chưa học phí</t>
    </r>
  </si>
  <si>
    <t>Lô 3 -KCN Đông La -Đông Hưng- Thái Bình (Hưng Yên mới )</t>
  </si>
  <si>
    <t>PT190</t>
  </si>
  <si>
    <t>https://www.facebook.com/share/1FkUqzLM74/?mibextid=wwXIfr</t>
  </si>
  <si>
    <r>
      <rPr>
        <sz val="12"/>
        <color theme="1"/>
        <rFont val="Times New Roman"/>
        <family val="1"/>
      </rPr>
      <t xml:space="preserve"> Nghiêm Thị Tuyết Vy</t>
    </r>
    <r>
      <rPr>
        <sz val="12"/>
        <color rgb="FFFF0000"/>
        <rFont val="Times New Roman"/>
        <family val="1"/>
      </rPr>
      <t xml:space="preserve"> - T365 Chưa HP - trả lại 532k ngày 23/9/25</t>
    </r>
  </si>
  <si>
    <t>nguyenmii1199@gmail.com</t>
  </si>
  <si>
    <t>Khu phố Mai Động - Phường Hương Mạc - Thị Xã Từ Sơn - Tỉnh Bắc Ninh</t>
  </si>
  <si>
    <t>https://drive.google.com/open?id=1-LFtt51k9Z1k6YO4VEt8FsdkvKR7iu2G</t>
  </si>
  <si>
    <t>chờ lớp T9</t>
  </si>
  <si>
    <t>https://www.facebook.com/bich.van.2112?mibextid=wwXIfr&amp;mibextid=wwXIfr</t>
  </si>
  <si>
    <t>Đặng Thị Bích Vân</t>
  </si>
  <si>
    <t>bichvan19112005@gmail.com</t>
  </si>
  <si>
    <t>báo sau</t>
  </si>
  <si>
    <t>https://drive.google.com/open?id=1u-2MNmWeFKnznTeI5Dcb_OZm1DNzX5Yj</t>
  </si>
  <si>
    <t>https://www.facebook.com/share/19eH3MCBag/?mibextid=wwXIfr⁩</t>
  </si>
  <si>
    <r>
      <rPr>
        <sz val="12"/>
        <color theme="1"/>
        <rFont val="Times New Roman"/>
        <family val="1"/>
      </rPr>
      <t xml:space="preserve">Nguyễn Mai Anh </t>
    </r>
    <r>
      <rPr>
        <sz val="12"/>
        <color rgb="FFFF0000"/>
        <rFont val="Times New Roman"/>
        <family val="1"/>
      </rPr>
      <t>- Hoàn cọc 10/9/25</t>
    </r>
  </si>
  <si>
    <t>thanhtung251274@gmail.com</t>
  </si>
  <si>
    <t xml:space="preserve">số nhà 31 ngõ 21 Yên Xá Thanh Liệt Hà Nội </t>
  </si>
  <si>
    <t>https://drive.google.com/open?id=1wNFLiljkKcoccM3VI6CgCd-oTJGGBnMK</t>
  </si>
  <si>
    <t>https://www.facebook.com/share/1CcredWgeZ/?mibextid=wwXIfr⁩</t>
  </si>
  <si>
    <r>
      <rPr>
        <sz val="12"/>
        <color theme="1"/>
        <rFont val="Times New Roman"/>
        <family val="1"/>
      </rPr>
      <t>Lê Diệp Khánh Chi</t>
    </r>
    <r>
      <rPr>
        <sz val="12"/>
        <color rgb="FFFF0000"/>
        <rFont val="Times New Roman"/>
        <family val="1"/>
      </rPr>
      <t xml:space="preserve"> - OT85 ko đi buổi 1</t>
    </r>
  </si>
  <si>
    <t>lediepkhanhchi@gmail.com</t>
  </si>
  <si>
    <t>https://drive.google.com/open?id=1l_xqMnE4aGWn9dnrkL9tZ4pmcNOF9H7z</t>
  </si>
  <si>
    <t>https://www.facebook.com/share/1Wn38iWSRn/?mibextid=wwXIfr</t>
  </si>
  <si>
    <r>
      <rPr>
        <sz val="12"/>
        <color theme="1"/>
        <rFont val="Times New Roman"/>
        <family val="1"/>
      </rPr>
      <t xml:space="preserve">Nguyễn Thị Ngọc Anh - </t>
    </r>
    <r>
      <rPr>
        <sz val="12"/>
        <color rgb="FFFF0000"/>
        <rFont val="Times New Roman"/>
        <family val="1"/>
      </rPr>
      <t>Ang Ntn - PT346 rút sát ngày học</t>
    </r>
  </si>
  <si>
    <t>Nhà Xuân Thuỷ là số 11A, ngách 24, Ngõ 133 Xuân thủy</t>
  </si>
  <si>
    <t>https://drive.google.com/open?id=1jM_EAxP8h87jbgCjtp7HXlP_nJfg-LQN</t>
  </si>
  <si>
    <t>https://www.facebook.com/share/19tKdxxrPc/</t>
  </si>
  <si>
    <r>
      <rPr>
        <sz val="12"/>
        <color theme="1"/>
        <rFont val="Times New Roman"/>
        <family val="1"/>
      </rPr>
      <t xml:space="preserve">Phạm Thị Phương Thảo </t>
    </r>
    <r>
      <rPr>
        <sz val="12"/>
        <color rgb="FFFF0000"/>
        <rFont val="Times New Roman"/>
        <family val="1"/>
      </rPr>
      <t>- OPT78</t>
    </r>
  </si>
  <si>
    <t>kc</t>
  </si>
  <si>
    <t>https://drive.google.com/open?id=1-u5a9VhOTeImU07rkISCn3Y29GxrBNt4</t>
  </si>
  <si>
    <t>https://www.facebook.com/share/16wfMd9vkc/?mibextid=wwXIfr</t>
  </si>
  <si>
    <r>
      <rPr>
        <sz val="12"/>
        <color theme="1"/>
        <rFont val="Times New Roman"/>
        <family val="1"/>
      </rPr>
      <t>Vũ Viết Công</t>
    </r>
    <r>
      <rPr>
        <sz val="12"/>
        <color rgb="FFFF0000"/>
        <rFont val="Times New Roman"/>
        <family val="1"/>
      </rPr>
      <t xml:space="preserve"> - OPT83</t>
    </r>
  </si>
  <si>
    <t>bvu49755@gmail.com</t>
  </si>
  <si>
    <t>https://drive.google.com/open?id=1TvhVNQ_7_orG4VPSxCyeMpXRfVR17AF4</t>
  </si>
  <si>
    <t>https://www.facebook.com/share/16G7GLUxfy/?mibextid=wwXIfr</t>
  </si>
  <si>
    <r>
      <rPr>
        <sz val="12"/>
        <color theme="1"/>
        <rFont val="Times New Roman"/>
        <family val="1"/>
      </rPr>
      <t xml:space="preserve">Nguyễn Thu Hằng </t>
    </r>
    <r>
      <rPr>
        <sz val="12"/>
        <color rgb="FFFF0000"/>
        <rFont val="Times New Roman"/>
        <family val="1"/>
      </rPr>
      <t>- Trả cọc 18/09/25</t>
    </r>
  </si>
  <si>
    <t>hang90179@gmail.com</t>
  </si>
  <si>
    <t>https://drive.google.com/open?id=133hxH-nJWaAmvVqPZdDrJuOxdoKxGUeZ</t>
  </si>
  <si>
    <t>https://www.facebook.com/tuoi.my.549?mibextid=wwXIfr&amp;rdid=P442jxamAzqmUKTp&amp;share_url=https%3A%2F%2Fwww.facebook.com%2Fshare%2F1FtpcMp4pi%2F%3Fmibextid%3DwwXIfr#</t>
  </si>
  <si>
    <t>Hồ Ngọc My</t>
  </si>
  <si>
    <t>Nguyệt LP</t>
  </si>
  <si>
    <t xml:space="preserve">Số 30 tổ 7 kiệt 1 thôn nam thượng tp Huế  </t>
  </si>
  <si>
    <t>https://drive.google.com/open?id=1jdoPImcd8w7hoin7u1q4RekV8CQ6vflB</t>
  </si>
  <si>
    <t>https://www.facebook.com/lan.oan.425649/about</t>
  </si>
  <si>
    <t xml:space="preserve">Đoàn Phi Lân </t>
  </si>
  <si>
    <t>54 đường số 8 phường linh chiểu tpho thủ Đức</t>
  </si>
  <si>
    <t>https://drive.google.com/open?id=1ue1uzoBk_pDbqV3AOX7_4hQOlN76qVaC</t>
  </si>
  <si>
    <t>https://www.facebook.com/share/14JUhUq6Bwi/?mibextid=wwXIfr</t>
  </si>
  <si>
    <t xml:space="preserve">Nguyễn Thị Phương Thảo        </t>
  </si>
  <si>
    <t>https://drive.google.com/open?id=1xmJRlJGjDMz43SBT51zYrdZ80sXwDAFu</t>
  </si>
  <si>
    <t>https://www.facebook.com/ngoc.anh.278154?mibextid=wwXIfr&amp;rdid=rwbAFcq4VfGvkwLL&amp;share_url=https%3A%2F%2Fwww.facebook.com%2Fshare%2F19kjr34chX%2F%3Fmibextid%3DwwXIfr</t>
  </si>
  <si>
    <t>Cao Ngọc Ánh - OPT82</t>
  </si>
  <si>
    <t>Lam</t>
  </si>
  <si>
    <t>Tại lớp off</t>
  </si>
  <si>
    <t>https://drive.google.com/open?id=141SWnXrwp_vawaMhBIbQjM1mkgYPQZw3</t>
  </si>
  <si>
    <t>https://www.facebook.com/share/1GkWz1qNZL/</t>
  </si>
  <si>
    <r>
      <rPr>
        <sz val="12"/>
        <color theme="1"/>
        <rFont val="Times New Roman"/>
        <family val="1"/>
      </rPr>
      <t>Vũ Quỳnh Thảo Minh</t>
    </r>
    <r>
      <rPr>
        <sz val="12"/>
        <color rgb="FFFF0000"/>
        <rFont val="Times New Roman"/>
        <family val="1"/>
      </rPr>
      <t xml:space="preserve"> - OPT74 chưa học phí</t>
    </r>
  </si>
  <si>
    <t>https://drive.google.com/open?id=1Xc9n2CihlRaMX1qqloDJR8dIubIpQ6CX</t>
  </si>
  <si>
    <t>https://www.facebook.com/tuong.vy.496851</t>
  </si>
  <si>
    <r>
      <rPr>
        <sz val="12"/>
        <color theme="1"/>
        <rFont val="Times New Roman"/>
        <family val="1"/>
      </rPr>
      <t>Nguyễn Tường Vy</t>
    </r>
    <r>
      <rPr>
        <sz val="12"/>
        <color rgb="FFFF0000"/>
        <rFont val="Times New Roman"/>
        <family val="1"/>
      </rPr>
      <t xml:space="preserve"> - PT350</t>
    </r>
  </si>
  <si>
    <t>Số 12 ngõ 63 di ái, di trạch, hà nội</t>
  </si>
  <si>
    <t>https://drive.google.com/open?id=1BjuUlTtkFlw7VZ3vJg55OD4C-8n-ZDyv</t>
  </si>
  <si>
    <t xml:space="preserve">chờ lớp </t>
  </si>
  <si>
    <t>https://www.facebook.com/share/1Yd5yVymNm/</t>
  </si>
  <si>
    <r>
      <rPr>
        <sz val="12"/>
        <color theme="1"/>
        <rFont val="Times New Roman"/>
        <family val="1"/>
      </rPr>
      <t xml:space="preserve">Trần Ngọc Vân Lam </t>
    </r>
    <r>
      <rPr>
        <sz val="12"/>
        <color rgb="FFFF0000"/>
        <rFont val="Times New Roman"/>
        <family val="1"/>
      </rPr>
      <t>- 0965887018 zalo</t>
    </r>
  </si>
  <si>
    <t>Thủy Nguyên</t>
  </si>
  <si>
    <t>Võ thị dung, Long Thạnh Mỹ, Thủ Đức, Hồ Chí Minh 00700</t>
  </si>
  <si>
    <t>https://drive.google.com/open?id=18upweTxlT81meoDuNfi8XxMCh4mPfd8C</t>
  </si>
  <si>
    <t>https://www.facebook.com/share/16mMfw4sf8/?mibextid=wwXIfr</t>
  </si>
  <si>
    <r>
      <rPr>
        <sz val="12"/>
        <color theme="1"/>
        <rFont val="Times New Roman"/>
        <family val="1"/>
      </rPr>
      <t>Phùng Thị Ngọc Minh</t>
    </r>
    <r>
      <rPr>
        <sz val="12"/>
        <color rgb="FFFF0000"/>
        <rFont val="Times New Roman"/>
        <family val="1"/>
      </rPr>
      <t xml:space="preserve"> - T365</t>
    </r>
  </si>
  <si>
    <t xml:space="preserve">Nhà số 9 ngách 5/11 ngõ 5 đường trần thái tông </t>
  </si>
  <si>
    <t>https://drive.google.com/open?id=1PMYGF7nuxk_WdkGNXrL9yrIhZp8vvmtv</t>
  </si>
  <si>
    <t>https://www.facebook.com/share/1CnrYaNdjs/?mibextid=wwXIfr</t>
  </si>
  <si>
    <t xml:space="preserve">Nguyễn Thành Đạt </t>
  </si>
  <si>
    <t>Mai Chi.</t>
  </si>
  <si>
    <t>https://drive.google.com/open?id=1a-vNjZQV_HDiYCP93mQPN_5NIUm9mYo3</t>
  </si>
  <si>
    <t>https://www.facebook.com/share/1A29mbrnaa/?mibextid=wwXIfr</t>
  </si>
  <si>
    <r>
      <rPr>
        <sz val="12"/>
        <color theme="1"/>
        <rFont val="Times New Roman"/>
        <family val="1"/>
      </rPr>
      <t xml:space="preserve">Nguyễn Thế Minh Quân </t>
    </r>
    <r>
      <rPr>
        <sz val="12"/>
        <color rgb="FFFF0000"/>
        <rFont val="Times New Roman"/>
        <family val="1"/>
      </rPr>
      <t>- OT88 chưa học phí</t>
    </r>
  </si>
  <si>
    <t>https://drive.google.com/open?id=1vk06oKrrFp49hXoPzATaYP9c6YbfCblm</t>
  </si>
  <si>
    <t>OT82 đi học 1 buổi xong chê các kiểu chị ạ bảo ko hợp</t>
  </si>
  <si>
    <t>https://www.facebook.com/share/177uGCN7dk/?mibextid=wwXIfr⁩</t>
  </si>
  <si>
    <r>
      <rPr>
        <sz val="12"/>
        <color theme="1"/>
        <rFont val="Times New Roman"/>
        <family val="1"/>
      </rPr>
      <t>Trần Phương Anh</t>
    </r>
    <r>
      <rPr>
        <sz val="12"/>
        <color rgb="FFFF0000"/>
        <rFont val="Times New Roman"/>
        <family val="1"/>
      </rPr>
      <t xml:space="preserve"> </t>
    </r>
  </si>
  <si>
    <t>phuonganhtran100707@gmail.com</t>
  </si>
  <si>
    <t>https://drive.google.com/open?id=1hSOqNIMRMF7macE5LCvUG6RaoY2rhC3A</t>
  </si>
  <si>
    <t>https://www.facebook.com/nguyen.thien.320202</t>
  </si>
  <si>
    <r>
      <rPr>
        <sz val="12"/>
        <color theme="1"/>
        <rFont val="Times New Roman"/>
        <family val="1"/>
      </rPr>
      <t>Nguyễn Ngọc Thiện</t>
    </r>
    <r>
      <rPr>
        <sz val="12"/>
        <color rgb="FFFF0000"/>
        <rFont val="Times New Roman"/>
        <family val="1"/>
      </rPr>
      <t xml:space="preserve"> - Hoàn cọc 12/9/25</t>
    </r>
  </si>
  <si>
    <t xml:space="preserve"> thienyeube2603@gmail.com</t>
  </si>
  <si>
    <t>Đông Duyên, Chương Dương, Hà Nội</t>
  </si>
  <si>
    <t>https://drive.google.com/open?id=1PVSGjmgFMZDEB4yOpSdnebloadZ_cIig</t>
  </si>
  <si>
    <t>Ko học nữa</t>
  </si>
  <si>
    <t>https://www.facebook.com/share/1DnvTmT3Cz/?mibextid=wwXIfr</t>
  </si>
  <si>
    <r>
      <rPr>
        <sz val="12"/>
        <color theme="1"/>
        <rFont val="Times New Roman"/>
        <family val="1"/>
      </rPr>
      <t>Nguyễn Thị Yến Nhi</t>
    </r>
    <r>
      <rPr>
        <sz val="12"/>
        <color rgb="FFFF0000"/>
        <rFont val="Times New Roman"/>
        <family val="1"/>
      </rPr>
      <t xml:space="preserve"> - OT93 chưa học phí</t>
    </r>
  </si>
  <si>
    <t>yennhibn150907@gmail.com</t>
  </si>
  <si>
    <t>https://drive.google.com/open?id=1FeGLywtbrBv0yG8KN4lJaZmvbw_6A7p1</t>
  </si>
  <si>
    <t>https://www.facebook.com/ohieu.253306?mibextid=wwXIfr&amp;mibextid=wwXIfr</t>
  </si>
  <si>
    <r>
      <rPr>
        <sz val="12"/>
        <color theme="1"/>
        <rFont val="Times New Roman"/>
        <family val="1"/>
      </rPr>
      <t>Đỗ Đức Hiếu</t>
    </r>
    <r>
      <rPr>
        <sz val="12"/>
        <color rgb="FFFF0000"/>
        <rFont val="Times New Roman"/>
        <family val="1"/>
      </rPr>
      <t xml:space="preserve"> - OPT86 chưa học học phí
OPT91 chưa học phí</t>
    </r>
  </si>
  <si>
    <t>https://drive.google.com/open?id=1oNkRl8YNvTFkgoudtRKm76rdFWgpnukl</t>
  </si>
  <si>
    <t>https://www.facebook.com/chocsong16</t>
  </si>
  <si>
    <r>
      <rPr>
        <sz val="12"/>
        <color theme="1"/>
        <rFont val="Times New Roman"/>
        <family val="1"/>
      </rPr>
      <t xml:space="preserve">Trịnh Quyền </t>
    </r>
    <r>
      <rPr>
        <sz val="12"/>
        <color rgb="FFFF0000"/>
        <rFont val="Times New Roman"/>
        <family val="1"/>
      </rPr>
      <t>- OT86 chưa học phí</t>
    </r>
  </si>
  <si>
    <t>Hoà</t>
  </si>
  <si>
    <t>https://drive.google.com/open?id=1sfS2fhv_WzwbY4eSBbecGhWKfHXXzQuz</t>
  </si>
  <si>
    <t>https://www.facebook.com/share/1C4W2L7Zmo/?mibextid=wwXIfr</t>
  </si>
  <si>
    <r>
      <rPr>
        <sz val="12"/>
        <color theme="1"/>
        <rFont val="Times New Roman"/>
        <family val="1"/>
      </rPr>
      <t xml:space="preserve"> Nguyễn Thị Phương Anh</t>
    </r>
    <r>
      <rPr>
        <sz val="12"/>
        <color rgb="FFFF0000"/>
        <rFont val="Times New Roman"/>
        <family val="1"/>
      </rPr>
      <t xml:space="preserve"> - OPT91</t>
    </r>
  </si>
  <si>
    <t>https://drive.google.com/open?id=1ffKMm6-5vr5N72zlR7SOvGxORmP1ptbP</t>
  </si>
  <si>
    <t>https://www.facebook.com/share/1J4opRtMrK/?mibextid=wwXIfr</t>
  </si>
  <si>
    <t>Lưu Thị Mỹ Uyên</t>
  </si>
  <si>
    <t>umy6234@gmail.com</t>
  </si>
  <si>
    <t xml:space="preserve">số 78, Đặng Văn Bi, Phường Bình Thọ , tp. thủ đức , tp.hcm </t>
  </si>
  <si>
    <t>https://drive.google.com/open?id=1uOAnHvf2JZrgCZ2k9MRMnSbIysqCJmkV, https://drive.google.com/open?id=19tEWRLjalpR2O7foXqYnC56CHwx0X8pX</t>
  </si>
  <si>
    <t>https://www.facebook.com/flousdull?mibextid=wwXIfr&amp;rdid=BXBGiZJ0sZdIYAYx&amp;share_url=https%3A%2F%2Fwww.facebook.com%2Fshare%2F1CMGMhu4SH%2F%3Fmibextid%3DwwXIfr#</t>
  </si>
  <si>
    <r>
      <rPr>
        <sz val="12"/>
        <color theme="1"/>
        <rFont val="Times New Roman"/>
        <family val="1"/>
      </rPr>
      <t>Lê Tấn Đạt</t>
    </r>
    <r>
      <rPr>
        <sz val="12"/>
        <color rgb="FFFF0000"/>
        <rFont val="Times New Roman"/>
        <family val="1"/>
      </rPr>
      <t xml:space="preserve"> - OPT81</t>
    </r>
  </si>
  <si>
    <t>https://drive.google.com/open?id=12yMt2lx-Y-UqNvTvsp3XiXdymf9p0wJG</t>
  </si>
  <si>
    <t>https://web.facebook.com/people/L%C3%AA-Ho%C3%A0i-Th%C6%B0%C6%A1ng/pfbid0Lr3rEpq5fRf22c7XF4sMoNmYo92LYAHWfGwX5M1sNgHvuhczN1xygiWrXQZQ3eaLl/</t>
  </si>
  <si>
    <t>Lê Hoài Thương</t>
  </si>
  <si>
    <t xml:space="preserve">Quỳnh Anh </t>
  </si>
  <si>
    <t>12/6/277 Phố 12 Ngách 6 Ngõ 27, Phường Quan Hoa, Quận Cầu Giấy, Hà Nội</t>
  </si>
  <si>
    <t>https://drive.google.com/open?id=1PYWL0cyJMCeZYjA8Cstqfv0foGEFL0o5</t>
  </si>
  <si>
    <t>Toeic Speaking</t>
  </si>
  <si>
    <t>OVIP40</t>
  </si>
  <si>
    <t>S</t>
  </si>
  <si>
    <t>https://www.facebook.com/chieuxuan.vu.05</t>
  </si>
  <si>
    <r>
      <rPr>
        <sz val="12"/>
        <color theme="1"/>
        <rFont val="Times New Roman"/>
        <family val="1"/>
      </rPr>
      <t xml:space="preserve">Vũ Chiều Xuân </t>
    </r>
    <r>
      <rPr>
        <sz val="12"/>
        <color rgb="FFFF0000"/>
        <rFont val="Times New Roman"/>
        <family val="1"/>
      </rPr>
      <t>- OS10 Chưa học phí</t>
    </r>
  </si>
  <si>
    <t>Nguồn ngoài</t>
  </si>
  <si>
    <t xml:space="preserve">cxuan1805@gmail.com	</t>
  </si>
  <si>
    <t>Tai lop</t>
  </si>
  <si>
    <t>https://www.facebook.com/share/19pfKaztn4/?mibextid=wwXIfr</t>
  </si>
  <si>
    <r>
      <rPr>
        <sz val="12"/>
        <color theme="1"/>
        <rFont val="Times New Roman"/>
        <family val="1"/>
      </rPr>
      <t>Nguyễn Thị Hương giang</t>
    </r>
    <r>
      <rPr>
        <sz val="12"/>
        <color rgb="FFFF0000"/>
        <rFont val="Times New Roman"/>
        <family val="1"/>
      </rPr>
      <t xml:space="preserve"> - OPT94 hv thứ 27</t>
    </r>
  </si>
  <si>
    <t>https://drive.google.com/open?id=1v6X_01RODKQCawAFG2Acmle_QZm5aDYm</t>
  </si>
  <si>
    <t>https://www.facebook.com/share/1Qx1vjXC1d/?mibextid=wwXIfr</t>
  </si>
  <si>
    <t>Nguyễn Thị Hoài Thu</t>
  </si>
  <si>
    <t>https://drive.google.com/open?id=1Vv3FdlqCazG0QDUbu2gDoU-vZ6w9g0nd</t>
  </si>
  <si>
    <r>
      <rPr>
        <sz val="12"/>
        <color theme="1"/>
        <rFont val="Times New Roman"/>
        <family val="1"/>
      </rPr>
      <t xml:space="preserve">Mai Văn Thành - </t>
    </r>
    <r>
      <rPr>
        <sz val="12"/>
        <color rgb="FFFF0000"/>
        <rFont val="Times New Roman"/>
        <family val="1"/>
      </rPr>
      <t>Trả cọc 17/09/25</t>
    </r>
  </si>
  <si>
    <t>https://drive.google.com/open?id=1x2rDbHjWQaPJiom4A1wVO41t80_VI8E7</t>
  </si>
  <si>
    <t>https://www.facebook.com/share/16dVnUMkza/?mibextid=wwXIfr</t>
  </si>
  <si>
    <r>
      <rPr>
        <sz val="12"/>
        <color theme="1"/>
        <rFont val="Times New Roman"/>
        <family val="1"/>
      </rPr>
      <t>Nguyễn Thị Thuỳ Linh</t>
    </r>
    <r>
      <rPr>
        <sz val="12"/>
        <color rgb="FFFF0000"/>
        <rFont val="Times New Roman"/>
        <family val="1"/>
      </rPr>
      <t xml:space="preserve">  - Trả cọc 17/09/25</t>
    </r>
  </si>
  <si>
    <t xml:space="preserve">thuylinhkth1985@gmail.com        </t>
  </si>
  <si>
    <t>https://drive.google.com/open?id=1jfJ5DG5yizdoVaEFai3dlZKxzt70EchO</t>
  </si>
  <si>
    <t>https://www.facebook.com/share/1FYwkeHKTf/</t>
  </si>
  <si>
    <t>Trần Trung Hiếu</t>
  </si>
  <si>
    <t xml:space="preserve"> Học off</t>
  </si>
  <si>
    <t>https://drive.google.com/open?id=1b067r3msC7m6GQ09wJyNxhYWkASlbkpz</t>
  </si>
  <si>
    <t>https://www.facebook.com/share/1CKXni8ujF/</t>
  </si>
  <si>
    <t>Lê Thị Thu Phương</t>
  </si>
  <si>
    <t xml:space="preserve"> số nhà 03 đường 09 thôn 5 xã tiên trang tỉnh thanh hóa</t>
  </si>
  <si>
    <t>https://drive.google.com/open?id=1sFxU9GaWp-7jUUQVeBsmwj-JZif4_qvE</t>
  </si>
  <si>
    <t>https://www.facebook.com/ucgiang.509489</t>
  </si>
  <si>
    <r>
      <rPr>
        <sz val="12"/>
        <color theme="1"/>
        <rFont val="Times New Roman"/>
        <family val="1"/>
      </rPr>
      <t>Đức Giang</t>
    </r>
    <r>
      <rPr>
        <sz val="12"/>
        <color rgb="FFFF0000"/>
        <rFont val="Times New Roman"/>
        <family val="1"/>
      </rPr>
      <t xml:space="preserve"> - Hoàn cọc 19/9/25 k học nữa</t>
    </r>
  </si>
  <si>
    <t xml:space="preserve">Số 3 Võ Văn Tần Lê Hồng Phong Phủ Lý Hà Nam </t>
  </si>
  <si>
    <t>https://drive.google.com/open?id=1ER_6KXHVa0VVtK_wHkbqRBewEP4QwTOB</t>
  </si>
  <si>
    <t>https://www.facebook.com/share/17GEK8YcNp/</t>
  </si>
  <si>
    <r>
      <rPr>
        <sz val="12"/>
        <color theme="1"/>
        <rFont val="Times New Roman"/>
        <family val="1"/>
      </rPr>
      <t>Trần Văn Việt</t>
    </r>
    <r>
      <rPr>
        <sz val="12"/>
        <color rgb="FFFF0000"/>
        <rFont val="Times New Roman"/>
        <family val="1"/>
      </rPr>
      <t xml:space="preserve"> - OPT85</t>
    </r>
  </si>
  <si>
    <t>,</t>
  </si>
  <si>
    <t>https://drive.google.com/open?id=1hH0K80YcuJg589s6FgTbz8tLZfqww9aT</t>
  </si>
  <si>
    <t>https://www.facebook.com/share/1B6E4hG6gT/?mibextid=wwXIfr</t>
  </si>
  <si>
    <t xml:space="preserve">Vũ Thị Khánh Ly </t>
  </si>
  <si>
    <t>ktx B7 học viện tài chính - phường đức thắng   -  quận bắc từ liêm - hà nội</t>
  </si>
  <si>
    <t>https://drive.google.com/open?id=1dV3_y5G_QpE5Z6YGvU9aNDRI3SaElhXi</t>
  </si>
  <si>
    <t>https://www.facebook.com/share/1BVq5WCw9f/</t>
  </si>
  <si>
    <r>
      <rPr>
        <sz val="12"/>
        <color theme="1"/>
        <rFont val="Times New Roman"/>
        <family val="1"/>
      </rPr>
      <t>Nguyễn Lê Phương Anh</t>
    </r>
    <r>
      <rPr>
        <sz val="12"/>
        <color rgb="FFFF0000"/>
        <rFont val="Times New Roman"/>
        <family val="1"/>
      </rPr>
      <t xml:space="preserve"> - OT85</t>
    </r>
  </si>
  <si>
    <t>https://drive.google.com/open?id=1AxEW8HobWJTiHR0WsbtPzcCTzY4Linmp</t>
  </si>
  <si>
    <t>https://www.facebook.com/share/1YZhg63peF/?mibextid=wwXIfr</t>
  </si>
  <si>
    <r>
      <rPr>
        <sz val="12"/>
        <color theme="1"/>
        <rFont val="Times New Roman"/>
        <family val="1"/>
      </rPr>
      <t xml:space="preserve">Đàm Triệu Anh Tú - </t>
    </r>
    <r>
      <rPr>
        <sz val="12"/>
        <color rgb="FFFF0000"/>
        <rFont val="Times New Roman"/>
        <family val="1"/>
      </rPr>
      <t>OPT85, OPT89 chưa học phí</t>
    </r>
  </si>
  <si>
    <t>Hồng Vân</t>
  </si>
  <si>
    <t>damtrieuanhtu07@gmail.com</t>
  </si>
  <si>
    <t xml:space="preserve">tòa p1 đường thép mới phường việt hưng Long Biên HN </t>
  </si>
  <si>
    <t>https://drive.google.com/open?id=1TbKugzWLhUdWnlRmwg5pZxTW9jB4XxR9</t>
  </si>
  <si>
    <t>https://www.facebook.com/share/1EfjiLxaHj/</t>
  </si>
  <si>
    <r>
      <rPr>
        <sz val="12"/>
        <color theme="1"/>
        <rFont val="Times New Roman"/>
        <family val="1"/>
      </rPr>
      <t>Lê Việt Hà</t>
    </r>
    <r>
      <rPr>
        <sz val="12"/>
        <color rgb="FFFF0000"/>
        <rFont val="Times New Roman"/>
        <family val="1"/>
      </rPr>
      <t xml:space="preserve"> - OT85</t>
    </r>
    <r>
      <rPr>
        <sz val="12"/>
        <color theme="1"/>
        <rFont val="Times New Roman"/>
        <family val="1"/>
      </rPr>
      <t xml:space="preserve"> </t>
    </r>
    <r>
      <rPr>
        <sz val="12"/>
        <color rgb="FFFF0000"/>
        <rFont val="Times New Roman"/>
        <family val="1"/>
      </rPr>
      <t>- OPT86 chưa học học phí</t>
    </r>
  </si>
  <si>
    <t>ktx P2, Ptit</t>
  </si>
  <si>
    <t>https://drive.google.com/open?id=1YbjIHexiHjVGw_uUuNVL74_vwfGj8nQR</t>
  </si>
  <si>
    <t>PT393 đã học</t>
  </si>
  <si>
    <t>https://www.facebook.com/tinhhem07?mibextid=wwXIfr&amp;rdid=ApE4u0b9kmVbD7Hn&amp;share_url=https%3A%2F%2Fwww.facebook.com%2Fshare%2F19mUM2r2iP%2F%3Fmibextid%3DwwXIfr</t>
  </si>
  <si>
    <r>
      <rPr>
        <sz val="12"/>
        <color theme="1"/>
        <rFont val="Times New Roman"/>
        <family val="1"/>
      </rPr>
      <t xml:space="preserve">Nguyễn Anh Tịnh </t>
    </r>
    <r>
      <rPr>
        <sz val="12"/>
        <color rgb="FFFF0000"/>
        <rFont val="Times New Roman"/>
        <family val="1"/>
      </rPr>
      <t>- PT356 chưa học phí</t>
    </r>
  </si>
  <si>
    <t>anhtinhnguyen51@gmail.com</t>
  </si>
  <si>
    <t>TP. Hồ Chí Minh ,Quận 7 , đường. Bùi Văn Ba , Hẻm 53</t>
  </si>
  <si>
    <t>https://drive.google.com/open?id=1f1_gHik6lEd6nNetw7na0ELyWqdgmcio, https://drive.google.com/open?id=12HltLumMgRtvJGoH0v7fJOgOkYY1JkyT</t>
  </si>
  <si>
    <t>https://www.facebook.com/ngoc.dung.432674/about</t>
  </si>
  <si>
    <r>
      <rPr>
        <sz val="12"/>
        <color theme="1"/>
        <rFont val="Times New Roman"/>
        <family val="1"/>
      </rPr>
      <t>Đặng Ngọc Dung</t>
    </r>
    <r>
      <rPr>
        <sz val="12"/>
        <color rgb="FFFF0000"/>
        <rFont val="Times New Roman"/>
        <family val="1"/>
      </rPr>
      <t xml:space="preserve">  - T431</t>
    </r>
  </si>
  <si>
    <t>Số 23 ngõ 101 đường đồng trúc - ngọc liệp , thôn trúc động , xã đồng trúc , huyện thạch thất , hà nội</t>
  </si>
  <si>
    <t>https://drive.google.com/open?id=1a2MZlqO9I87E_hA_6EoCmHx93ICbLJQA</t>
  </si>
  <si>
    <t>chờ lớp onl đi qsu 26/10</t>
  </si>
  <si>
    <t>https://www.facebook.com/share/17QgcHkRW2/?mibextid=wwXIfr</t>
  </si>
  <si>
    <r>
      <rPr>
        <sz val="12"/>
        <color theme="1"/>
        <rFont val="Times New Roman"/>
        <family val="1"/>
      </rPr>
      <t xml:space="preserve">Nguyễn Thị Vân Anh - </t>
    </r>
    <r>
      <rPr>
        <sz val="12"/>
        <color rgb="FFFF0000"/>
        <rFont val="Times New Roman"/>
        <family val="1"/>
      </rPr>
      <t>Trả lại cọc 25/10/25</t>
    </r>
  </si>
  <si>
    <t>CL31-Khu C Đất Dịch Vụ Hòà Bình, Phường Yên Nghĩa, Quận Hà Đông, Hà Nội</t>
  </si>
  <si>
    <t>https://drive.google.com/open?id=1W6mfUuJmID47qrd3LK2O6FlMMkxZim7s</t>
  </si>
  <si>
    <t xml:space="preserve"> https://www.facebook.com/share/1ExTpVUbPy/</t>
  </si>
  <si>
    <t xml:space="preserve">Nguyễn Văn Khải </t>
  </si>
  <si>
    <t>địa chỉ 49 Buon Jung 2 Krong Pắk Daklak</t>
  </si>
  <si>
    <t>https://drive.google.com/open?id=1aUd4BqKDB_4YICIoQFfTMSjR62yiMBbk</t>
  </si>
  <si>
    <t>Chờ T tháng 11</t>
  </si>
  <si>
    <t>https://www.facebook.com/share/1C44rfSFRZ/?mibextid=wwXIfr</t>
  </si>
  <si>
    <t>Phạm quang tùng</t>
  </si>
  <si>
    <t>Ánh Duyên</t>
  </si>
  <si>
    <t>Số 6 ngõ 43 trung kính cầu giấy hà nội</t>
  </si>
  <si>
    <t>https://drive.google.com/open?id=1m7XlZDkSrjHiv5PYgE7KEkqHQEh9xVcm</t>
  </si>
  <si>
    <t>https://www.facebook.com/share/16yoSAdGDw/?mibextid=wwXIfr</t>
  </si>
  <si>
    <r>
      <rPr>
        <sz val="12"/>
        <color theme="1"/>
        <rFont val="Times New Roman"/>
        <family val="1"/>
      </rPr>
      <t xml:space="preserve">Hà Văn Tuấn Anh </t>
    </r>
    <r>
      <rPr>
        <sz val="12"/>
        <color rgb="FFFF0000"/>
        <rFont val="Times New Roman"/>
        <family val="1"/>
      </rPr>
      <t>- PT363</t>
    </r>
  </si>
  <si>
    <t>Thảo</t>
  </si>
  <si>
    <t xml:space="preserve"> 66/ Ngách 332/76 Mỹ Đình</t>
  </si>
  <si>
    <t>https://drive.google.com/open?id=1FICdHb2o8ydyLvci0vpdTHbxK7agWGqO</t>
  </si>
  <si>
    <t>https://www.facebook.com/share/1CYf9SzRE1/?mibextid=wwXIfr</t>
  </si>
  <si>
    <r>
      <rPr>
        <sz val="12"/>
        <color theme="1"/>
        <rFont val="Times New Roman"/>
        <family val="1"/>
      </rPr>
      <t>Nông Yến Chi</t>
    </r>
    <r>
      <rPr>
        <sz val="12"/>
        <color rgb="FFFF0000"/>
        <rFont val="Times New Roman"/>
        <family val="1"/>
      </rPr>
      <t xml:space="preserve"> - OPT87</t>
    </r>
  </si>
  <si>
    <t>Kí túc xá sinh viên Học viện Báo chí và Tuyền truyền, 89 Nguyễn Phong Sắc, Cầu Giấy, Hà Nội</t>
  </si>
  <si>
    <t>https://drive.google.com/open?id=1p4MQFZLtec4NH4ZFEt_YStzHU0hlbe9I</t>
  </si>
  <si>
    <t>https://www.facebook.com/share/1BF8ackKJq/?mibextid=wwXIfr</t>
  </si>
  <si>
    <r>
      <rPr>
        <sz val="12"/>
        <color theme="1"/>
        <rFont val="Times New Roman"/>
        <family val="1"/>
      </rPr>
      <t xml:space="preserve"> Lương Diệu Linh </t>
    </r>
    <r>
      <rPr>
        <sz val="12"/>
        <color rgb="FFFF0000"/>
        <rFont val="Times New Roman"/>
        <family val="1"/>
      </rPr>
      <t>- PT362</t>
    </r>
  </si>
  <si>
    <t>Cổng trường Công nghiệp hà nội</t>
  </si>
  <si>
    <t>https://drive.google.com/open?id=1Bop9uVl14CwvATVoAP6V2xBOOd3gz8Dj</t>
  </si>
  <si>
    <t>https://www.facebook.com/angvanky.141298</t>
  </si>
  <si>
    <r>
      <rPr>
        <sz val="12"/>
        <color theme="1"/>
        <rFont val="Times New Roman"/>
        <family val="1"/>
      </rPr>
      <t xml:space="preserve">Đăng Văn Kỳ </t>
    </r>
    <r>
      <rPr>
        <sz val="12"/>
        <color rgb="FFFF0000"/>
        <rFont val="Times New Roman"/>
        <family val="1"/>
      </rPr>
      <t>- PT362 chưa học phí - Trả cọc 02/10/25</t>
    </r>
  </si>
  <si>
    <t>125/21A Hà Thanh ,Vạn Thạnh ,Nha Trang</t>
  </si>
  <si>
    <t>https://drive.google.com/open?id=1M9TswlH5brtNnZo0itn3VajXiMKM03xG</t>
  </si>
  <si>
    <t>https://www.facebook.com/vthi.huee?mibextid=ZbWKwL</t>
  </si>
  <si>
    <r>
      <rPr>
        <sz val="12"/>
        <color theme="1"/>
        <rFont val="Times New Roman"/>
        <family val="1"/>
      </rPr>
      <t xml:space="preserve">Vương Thị Huệ </t>
    </r>
    <r>
      <rPr>
        <sz val="12"/>
        <color rgb="FFFF0000"/>
        <rFont val="Times New Roman"/>
        <family val="1"/>
      </rPr>
      <t>- PT361 hv thứ 10
PT363 chưa học phí</t>
    </r>
  </si>
  <si>
    <t>vuongmay1983@gmail.com</t>
  </si>
  <si>
    <t>Số 32, Ngõ 163, Phạm Văn Đồng, Mai Dịch, Cầu Giấy, Hà Nội</t>
  </si>
  <si>
    <t>https://drive.google.com/open?id=1-DPF-uF8GQiYN7HWguQWEW8hmLsrHImy</t>
  </si>
  <si>
    <t>PT229</t>
  </si>
  <si>
    <t>https://www.facebook.com/nguyen.khanh.linh.448984</t>
  </si>
  <si>
    <r>
      <rPr>
        <sz val="12"/>
        <color theme="1"/>
        <rFont val="Times New Roman"/>
        <family val="1"/>
      </rPr>
      <t xml:space="preserve"> Nguyễn Khánh Linh </t>
    </r>
    <r>
      <rPr>
        <sz val="12"/>
        <color rgb="FFFF0000"/>
        <rFont val="Times New Roman"/>
        <family val="1"/>
      </rPr>
      <t>- T373 chưa học phí</t>
    </r>
  </si>
  <si>
    <t xml:space="preserve"> 7plus.1987@gmail.com</t>
  </si>
  <si>
    <t xml:space="preserve"> ngõ 256 ngách 23 nhà 19 cơ sở Tingtong</t>
  </si>
  <si>
    <t>https://www.facebook.com/share/1Gai3ojH9j/</t>
  </si>
  <si>
    <r>
      <rPr>
        <sz val="12"/>
        <color theme="1"/>
        <rFont val="Times New Roman"/>
        <family val="1"/>
      </rPr>
      <t xml:space="preserve"> Vũ Tuyết Ngân </t>
    </r>
    <r>
      <rPr>
        <sz val="12"/>
        <color rgb="FFFF0000"/>
        <rFont val="Times New Roman"/>
        <family val="1"/>
      </rPr>
      <t>- OPT86 chưa học học phí</t>
    </r>
  </si>
  <si>
    <t>https://drive.google.com/open?id=1Im5Ucbh0lc9pTt9ugCbxVp4b9W28N3OO</t>
  </si>
  <si>
    <t>https://www.facebook.com/share/177wi5dNtc/?mibextid=wwXIfr</t>
  </si>
  <si>
    <r>
      <rPr>
        <sz val="12"/>
        <color theme="1"/>
        <rFont val="Times New Roman"/>
        <family val="1"/>
      </rPr>
      <t xml:space="preserve">Ngô Ngọc Lan </t>
    </r>
    <r>
      <rPr>
        <sz val="12"/>
        <color rgb="FFFF0000"/>
        <rFont val="Times New Roman"/>
        <family val="1"/>
      </rPr>
      <t>- OPT86 trả lại cọc 13/01/26</t>
    </r>
  </si>
  <si>
    <t>https://drive.google.com/open?id=1zvhJmngq14PRTDLEHbyYHpui3RhJiHmq</t>
  </si>
  <si>
    <t>OT87 KO học nữa</t>
  </si>
  <si>
    <t xml:space="preserve">https://www.facebook.com/luongquan.pham.7?mibextid=wwXIfr&amp;mibextid=wwXIfr </t>
  </si>
  <si>
    <t xml:space="preserve">Phạm Lương Quân </t>
  </si>
  <si>
    <t>ngõ 195 ngách 78 Trần Cung Hà Nội</t>
  </si>
  <si>
    <t>https://drive.google.com/open?id=1QHsPwT-fRi0Qrxhp4oneHF3xL3SUyncM</t>
  </si>
  <si>
    <t>https://www.facebook.com/nguyen.duy.khanh.724972?mibextid=wwXIfr</t>
  </si>
  <si>
    <t>Nguyễn Duy Khánh</t>
  </si>
  <si>
    <t>ngõ 195 ngách 78, Trần Cung, Phường Nghĩa Đô, Hà Nội</t>
  </si>
  <si>
    <t>https://drive.google.com/open?id=1ixnkGkjznpoCdFQlAtecXk_8_IAOsBDO</t>
  </si>
  <si>
    <t>https://www.facebook.com/share/1CUt9cp5ye/?mibextid=wwXIfr</t>
  </si>
  <si>
    <r>
      <rPr>
        <sz val="12"/>
        <color theme="1"/>
        <rFont val="Times New Roman"/>
        <family val="1"/>
      </rPr>
      <t xml:space="preserve">Lường Bình Minh </t>
    </r>
    <r>
      <rPr>
        <sz val="12"/>
        <color rgb="FFFF0000"/>
        <rFont val="Times New Roman"/>
        <family val="1"/>
      </rPr>
      <t xml:space="preserve">- PT376 hv thứ 11. </t>
    </r>
    <r>
      <rPr>
        <sz val="12"/>
        <color theme="1"/>
        <rFont val="Times New Roman"/>
        <family val="1"/>
      </rPr>
      <t>PT378 rút sát giờ KG</t>
    </r>
  </si>
  <si>
    <t>luongbinhminh585@gmail.com</t>
  </si>
  <si>
    <t>ngách6 ngõ 29 Khương Hạ</t>
  </si>
  <si>
    <t>https://drive.google.com/open?id=1vO_fne_8pG-DYGWSPDdBV62T0ElWZAjO</t>
  </si>
  <si>
    <t>PT224</t>
  </si>
  <si>
    <t>https://www.facebook.com/hoai.van.800020</t>
  </si>
  <si>
    <r>
      <rPr>
        <sz val="12"/>
        <color theme="1"/>
        <rFont val="Times New Roman"/>
        <family val="1"/>
      </rPr>
      <t>Nguyễn Thị Hoài Vân</t>
    </r>
    <r>
      <rPr>
        <sz val="12"/>
        <color rgb="FFFF0000"/>
        <rFont val="Times New Roman"/>
        <family val="1"/>
      </rPr>
      <t xml:space="preserve"> - T385 chưa học phí</t>
    </r>
  </si>
  <si>
    <t>Thu Hằng</t>
  </si>
  <si>
    <t>nhà số 1  ngách 43/5 đường Vân Côn, xã Vân Côn, huyện Hoài Đức, tp Hà Nội</t>
  </si>
  <si>
    <t>https://www.facebook.com/ha.huu.son.2024?rdid=fR20ZgM67WOKYyyQ&amp;share_url=https%3A%2F%2Fwww.facebook.com%2Fshare%2F1CXviVRo5S%2F#</t>
  </si>
  <si>
    <t xml:space="preserve">Hà Hữu Sơn </t>
  </si>
  <si>
    <t>ard68015@gmail.com</t>
  </si>
  <si>
    <t xml:space="preserve">Toà D6 Ngõ 9 Nguyên Hồng, Thành Công, Ba Đình </t>
  </si>
  <si>
    <t>https://drive.google.com/open?id=1au1ZHF3CJTkaP_FYFRWx1l0K95Yxp-ZZ</t>
  </si>
  <si>
    <t>https://www.facebook.com/share/17645QBZ9t/?mibextid=wwXIfr</t>
  </si>
  <si>
    <r>
      <rPr>
        <sz val="12"/>
        <color theme="1"/>
        <rFont val="Times New Roman"/>
        <family val="1"/>
      </rPr>
      <t xml:space="preserve">Chu Xuân Bắc </t>
    </r>
    <r>
      <rPr>
        <sz val="12"/>
        <color rgb="FFFF0000"/>
        <rFont val="Times New Roman"/>
        <family val="1"/>
      </rPr>
      <t>- PT370</t>
    </r>
  </si>
  <si>
    <t>toà nhà U07-L04 khu đô thị đô nghĩa , hà đông , hà nội</t>
  </si>
  <si>
    <t>https://drive.google.com/open?id=1r5obkO5YT43eTOFq9d3V5fMdqJcAJzRy</t>
  </si>
  <si>
    <t>https://www.facebook.com/nguyen.viet.anh.912549</t>
  </si>
  <si>
    <r>
      <rPr>
        <sz val="12"/>
        <color theme="1"/>
        <rFont val="Times New Roman"/>
        <family val="1"/>
      </rPr>
      <t xml:space="preserve">Nguyễn Việt Anh </t>
    </r>
    <r>
      <rPr>
        <sz val="12"/>
        <color rgb="FFFF0000"/>
        <rFont val="Times New Roman"/>
        <family val="1"/>
      </rPr>
      <t>- OT85</t>
    </r>
  </si>
  <si>
    <t>HỌc viện Bưu Chính</t>
  </si>
  <si>
    <t>https://drive.google.com/open?id=1ofDTwZTO2dcomuqv0KhekYIiFDNdYJze</t>
  </si>
  <si>
    <t>https://www.facebook.com/share/1YM86aF9Da/?mibextid=wwXIfr</t>
  </si>
  <si>
    <t xml:space="preserve">Nguyễn Đức Thành </t>
  </si>
  <si>
    <t>Quán sửa xe nguyễn trường tổ 1, phù vân, phủ lý, hà nam</t>
  </si>
  <si>
    <t>https://drive.google.com/open?id=1l4q1RvZFIVdGRHpQ1nvwnr4wt67SAuBj</t>
  </si>
  <si>
    <t>PT228</t>
  </si>
  <si>
    <t>https://www.facebook.com/trankimnguyen07</t>
  </si>
  <si>
    <r>
      <rPr>
        <sz val="12"/>
        <color theme="1"/>
        <rFont val="Times New Roman"/>
        <family val="1"/>
      </rPr>
      <t>Trần Kim Nguyễn</t>
    </r>
    <r>
      <rPr>
        <sz val="12"/>
        <color rgb="FFFF0000"/>
        <rFont val="Times New Roman"/>
        <family val="1"/>
      </rPr>
      <t xml:space="preserve"> - T386 Chưa học phí rút sát giờ trả cọc 16/12/2025</t>
    </r>
  </si>
  <si>
    <t>nơ 3 khu đô thị pháp vân, hoàng mai, hà nội</t>
  </si>
  <si>
    <t>https://drive.google.com/open?id=1FVxlBotLUoS-pB-JMBD9g3S7TQAP4AbX</t>
  </si>
  <si>
    <t>https://www.facebook.com/share/1Kj5BW8YSZ/?mibextid=wwXIfr</t>
  </si>
  <si>
    <r>
      <rPr>
        <sz val="12"/>
        <color theme="1"/>
        <rFont val="Times New Roman"/>
        <family val="1"/>
      </rPr>
      <t>Giáp Kim Ngân</t>
    </r>
    <r>
      <rPr>
        <sz val="12"/>
        <color rgb="FFFF0000"/>
        <rFont val="Times New Roman"/>
        <family val="1"/>
      </rPr>
      <t xml:space="preserve"> - T368, T383</t>
    </r>
  </si>
  <si>
    <t>gkngan2019@gmail.com</t>
  </si>
  <si>
    <t>Nhà 9B hẻm 6 ngách 100 ngõ 250 Kim Giang</t>
  </si>
  <si>
    <t>https://drive.google.com/open?id=1WVgM_-LV_s7Dx3ekV-WjFmTF7CY-fuzs</t>
  </si>
  <si>
    <t>KHông</t>
  </si>
  <si>
    <t>Chờ PT</t>
  </si>
  <si>
    <t>https://www.facebook.com/ongchau2007</t>
  </si>
  <si>
    <t>Nguyễn Thành Quang</t>
  </si>
  <si>
    <t>quangkuongaming@gmail.com</t>
  </si>
  <si>
    <t xml:space="preserve">Ngõ 106 hoàng quốc việt </t>
  </si>
  <si>
    <t>https://drive.google.com/open?id=1iDxAnIiPUPlQt9iWTTvZLWjhosEzqZ0m</t>
  </si>
  <si>
    <t>https://www.facebook.com/share/1FNw4Tng1E/?mibextid=wwXIfr</t>
  </si>
  <si>
    <t>Hoàng Vĩnh Giang</t>
  </si>
  <si>
    <t xml:space="preserve">Hải Anh </t>
  </si>
  <si>
    <t>Hẻm 43/14 cộng hòa, phường 4, tân bình HCM</t>
  </si>
  <si>
    <t>https://drive.google.com/open?id=1nLJjaeTt0T_d4NOevdVPnwst1G3yiLIN</t>
  </si>
  <si>
    <t>T325</t>
  </si>
  <si>
    <t>https://www.facebook.com/share/1AEd3RsQtW/?mibextid=wwXIfr</t>
  </si>
  <si>
    <r>
      <rPr>
        <sz val="12"/>
        <color theme="1"/>
        <rFont val="Times New Roman"/>
        <family val="1"/>
      </rPr>
      <t xml:space="preserve">Phạm Thị Hương </t>
    </r>
    <r>
      <rPr>
        <sz val="12"/>
        <color rgb="FFFF0000"/>
        <rFont val="Times New Roman"/>
        <family val="1"/>
      </rPr>
      <t>- VIP207 Chưa học phí</t>
    </r>
  </si>
  <si>
    <t>huongtay0606@gmail.com</t>
  </si>
  <si>
    <t>Số 10 ngách 108 ngõ 553 giải phóng, giáp bát hoàng mai hà nội</t>
  </si>
  <si>
    <t>https://www.facebook.com/share/18XF7CzGLA/?mibextid=wwXIfr</t>
  </si>
  <si>
    <r>
      <rPr>
        <sz val="12"/>
        <color theme="1"/>
        <rFont val="Times New Roman"/>
        <family val="1"/>
      </rPr>
      <t xml:space="preserve">Nguyễn Thị Kim Dung </t>
    </r>
    <r>
      <rPr>
        <sz val="12"/>
        <color rgb="FFFF0000"/>
        <rFont val="Times New Roman"/>
        <family val="1"/>
      </rPr>
      <t>- VIP207 Chưa học phí</t>
    </r>
  </si>
  <si>
    <t>dn562266@gmail.com</t>
  </si>
  <si>
    <t>số 32, ngõ 221 Giáp Bát, Phường Giáp Bát, quận Hoàng Mai, Hà Nội</t>
  </si>
  <si>
    <t>https://www.facebook.com/share/1LDj7iPJW2/</t>
  </si>
  <si>
    <r>
      <rPr>
        <sz val="12"/>
        <color theme="1"/>
        <rFont val="Times New Roman"/>
        <family val="1"/>
      </rPr>
      <t xml:space="preserve"> Phạm Mai Bích Ngọc</t>
    </r>
    <r>
      <rPr>
        <sz val="12"/>
        <color rgb="FFFF0000"/>
        <rFont val="Times New Roman"/>
        <family val="1"/>
      </rPr>
      <t xml:space="preserve"> - VIP207 Chưa học phí</t>
    </r>
  </si>
  <si>
    <t>phamngoc2005ks@gmail.com</t>
  </si>
  <si>
    <t>số 10 ngách 108 ngõ 553 giải phóng, giáp bát hoàng mai hà nội</t>
  </si>
  <si>
    <t>https://www.facebook.com/share/17Js3Cnyen/?mibextid=wwXIfr</t>
  </si>
  <si>
    <t xml:space="preserve">Trần Thu Trang </t>
  </si>
  <si>
    <t xml:space="preserve">số 18 ngõ 1 huyền kì - phú lãm, hà đông, HN </t>
  </si>
  <si>
    <t>https://drive.google.com/open?id=1UYFHG9wdMM9W7p7yOErbncagZRicYJYr</t>
  </si>
  <si>
    <t>Chờ T</t>
  </si>
  <si>
    <t>https://www.facebook.com/share/1CsTc3wrZu/?mibextid=wwXIfr</t>
  </si>
  <si>
    <t xml:space="preserve">Phạm Hương Giang  </t>
  </si>
  <si>
    <t xml:space="preserve">Phamhuonggiang2006al@gmail.com </t>
  </si>
  <si>
    <t xml:space="preserve">2 ngõ 3thôn cẩm lý xã an lâm huyện nam sách tỉnh hải dương </t>
  </si>
  <si>
    <t>https://drive.google.com/open?id=14C7cvKRkPHtWZDmbGDNwno9_mzBU_BpY</t>
  </si>
  <si>
    <t>PT371 chưa học phí</t>
  </si>
  <si>
    <t>https://web.facebook.com/bbibimxenh.611</t>
  </si>
  <si>
    <t>Trịnh Hà Giang - PT371 chưa học phí</t>
  </si>
  <si>
    <t>U09-L03 khu đô thị đô nghĩa, yên nghĩa, hà đông</t>
  </si>
  <si>
    <t>https://drive.google.com/open?id=1tGHgG0N20xcZZnxYxzpA2ykBfux5PkGi</t>
  </si>
  <si>
    <t>OPT74</t>
  </si>
  <si>
    <t>https://www.facebook.com/salbrngn</t>
  </si>
  <si>
    <r>
      <rPr>
        <sz val="12"/>
        <color theme="1"/>
        <rFont val="Times New Roman"/>
        <family val="1"/>
      </rPr>
      <t xml:space="preserve">Phương Linh </t>
    </r>
    <r>
      <rPr>
        <sz val="12"/>
        <color rgb="FFFF0000"/>
        <rFont val="Times New Roman"/>
        <family val="1"/>
      </rPr>
      <t>OT90 - Chưa học phí</t>
    </r>
  </si>
  <si>
    <t xml:space="preserve"> Plinh10112006@gmail.com</t>
  </si>
  <si>
    <t>Hẻm 358/55/20 Bùi Xương Trạch,Khương Đình,Thanh Xuân,Hà Nội</t>
  </si>
  <si>
    <t>PT376</t>
  </si>
  <si>
    <t>https://www.facebook.com/share/1FqtP2F1nn/?mibextid=wwXIfr</t>
  </si>
  <si>
    <r>
      <rPr>
        <sz val="12"/>
        <color theme="1"/>
        <rFont val="Times New Roman"/>
        <family val="1"/>
      </rPr>
      <t xml:space="preserve">Đặng Nhật Anh </t>
    </r>
    <r>
      <rPr>
        <sz val="12"/>
        <color rgb="FFFF0000"/>
        <rFont val="Times New Roman"/>
        <family val="1"/>
      </rPr>
      <t xml:space="preserve">- OPT94 </t>
    </r>
    <r>
      <rPr>
        <sz val="12"/>
        <color theme="1"/>
        <rFont val="Times New Roman"/>
        <family val="1"/>
      </rPr>
      <t xml:space="preserve"> </t>
    </r>
    <r>
      <rPr>
        <sz val="12"/>
        <color rgb="FFFF0000"/>
        <rFont val="Times New Roman"/>
        <family val="1"/>
      </rPr>
      <t>- hợp đồng</t>
    </r>
  </si>
  <si>
    <t>95 phố thanh hưng thị trấn đồi ngô lục nam bắc giang</t>
  </si>
  <si>
    <t>10/10/2025 và 17/10/2025</t>
  </si>
  <si>
    <t>https://drive.google.com/open?id=1haBjTIg3vugU4DCjuY7Dfw3Soop5FPGy; https://drive.google.com/open?id=1bWKROK1Z3W4dm7XRu5bXycM3YbBrMOz_</t>
  </si>
  <si>
    <t>OPT94 KO học</t>
  </si>
  <si>
    <t>https://www.facebook.com/share/16RumjQkkN/?mibextid=wwXIfr</t>
  </si>
  <si>
    <r>
      <rPr>
        <sz val="12"/>
        <color theme="1"/>
        <rFont val="Times New Roman"/>
        <family val="1"/>
      </rPr>
      <t>Vũ Tiến Dũng</t>
    </r>
    <r>
      <rPr>
        <sz val="12"/>
        <color rgb="FFFF0000"/>
        <rFont val="Times New Roman"/>
        <family val="1"/>
      </rPr>
      <t xml:space="preserve"> - OPT94 ko học nữa</t>
    </r>
  </si>
  <si>
    <t>Đại học Phenikaa</t>
  </si>
  <si>
    <t>https://drive.google.com/open?id=1hkcu5cqELAXDYBrPFr8EEsSNFCul3aCG</t>
  </si>
  <si>
    <t>https://www.facebook.com/share/17QH4h48Ev/?mibextid=wwXIfr</t>
  </si>
  <si>
    <r>
      <rPr>
        <sz val="12"/>
        <color theme="1"/>
        <rFont val="Times New Roman"/>
        <family val="1"/>
      </rPr>
      <t xml:space="preserve"> Lục Nông Ngọc Trâm</t>
    </r>
    <r>
      <rPr>
        <sz val="12"/>
        <color rgb="FFFF0000"/>
        <rFont val="Times New Roman"/>
        <family val="1"/>
      </rPr>
      <t xml:space="preserve"> - OPT94</t>
    </r>
  </si>
  <si>
    <t>https://drive.google.com/open?id=1WqvPuZqSViZJ4G6r_U7QFE9g1DE6eQ1s</t>
  </si>
  <si>
    <t>https://www.facebook.com/share/1HG6xhbyep/?mibextid=wwXIfr</t>
  </si>
  <si>
    <r>
      <rPr>
        <sz val="12"/>
        <color theme="1"/>
        <rFont val="Times New Roman"/>
        <family val="1"/>
      </rPr>
      <t xml:space="preserve"> Phạm Thị Hà Vy</t>
    </r>
    <r>
      <rPr>
        <sz val="12"/>
        <color rgb="FFFF0000"/>
        <rFont val="Times New Roman"/>
        <family val="1"/>
      </rPr>
      <t xml:space="preserve"> - OPT94</t>
    </r>
  </si>
  <si>
    <t>https://drive.google.com/open?id=1hVmjg2V00U4YNBTAzCLM2s5O4psq1RkE</t>
  </si>
  <si>
    <t>https://www.facebook.com/q.ngtuan21#</t>
  </si>
  <si>
    <r>
      <rPr>
        <sz val="12"/>
        <color theme="1"/>
        <rFont val="Times New Roman"/>
        <family val="1"/>
      </rPr>
      <t xml:space="preserve">Quách Ngọc Tuấn </t>
    </r>
    <r>
      <rPr>
        <sz val="12"/>
        <color rgb="FFFF0000"/>
        <rFont val="Times New Roman"/>
        <family val="1"/>
      </rPr>
      <t>- OPT93 - Hải Anh hoàn lại tiền ngay chiều 17/10/25 cho bạn ấy rồi</t>
    </r>
  </si>
  <si>
    <t>Xuân Phương , Hà Nội</t>
  </si>
  <si>
    <t>https://drive.google.com/open?id=1iefKNTAaMT6NH4MqkqMBZEC-QejB63jM</t>
  </si>
  <si>
    <t>https://www.facebook.com/share/17P2uu66qK/?mibextid=wwXIfr</t>
  </si>
  <si>
    <r>
      <rPr>
        <sz val="12"/>
        <color theme="1"/>
        <rFont val="Times New Roman"/>
        <family val="1"/>
      </rPr>
      <t>Ngô Quốc Huy</t>
    </r>
    <r>
      <rPr>
        <sz val="12"/>
        <color rgb="FFFF0000"/>
        <rFont val="Times New Roman"/>
        <family val="1"/>
      </rPr>
      <t xml:space="preserve"> - OPT94 chưa học phí</t>
    </r>
  </si>
  <si>
    <t xml:space="preserve">nqh26092007@gmail.com </t>
  </si>
  <si>
    <t xml:space="preserve">Lô g8 khu đấu giá yên xá </t>
  </si>
  <si>
    <t>https://drive.google.com/open?id=1K4CvRFp8rgozBbQdgXcY71CktidpOLbr</t>
  </si>
  <si>
    <t>https://www.facebook.com/quyen.vu217</t>
  </si>
  <si>
    <r>
      <rPr>
        <sz val="12"/>
        <color theme="1"/>
        <rFont val="Times New Roman"/>
        <family val="1"/>
      </rPr>
      <t xml:space="preserve">Vũ Tài Quyến </t>
    </r>
    <r>
      <rPr>
        <sz val="12"/>
        <color rgb="FFFF0000"/>
        <rFont val="Times New Roman"/>
        <family val="1"/>
      </rPr>
      <t>- OT94, OT104 rút sát giờ</t>
    </r>
  </si>
  <si>
    <t>Bắc Ninh</t>
  </si>
  <si>
    <t>https://drive.google.com/open?id=1slKFxQh9ZpoM4KluuxKEXOUecEMPErHA</t>
  </si>
  <si>
    <t>https://www.facebook.com/share/16G8yZUU9b/?mibextid=wwXIfr</t>
  </si>
  <si>
    <r>
      <rPr>
        <sz val="12"/>
        <color theme="1"/>
        <rFont val="Times New Roman"/>
        <family val="1"/>
      </rPr>
      <t xml:space="preserve">Cao Diệu Thảo </t>
    </r>
    <r>
      <rPr>
        <sz val="12"/>
        <color rgb="FFFF0000"/>
        <rFont val="Times New Roman"/>
        <family val="1"/>
      </rPr>
      <t>- OPT98</t>
    </r>
  </si>
  <si>
    <t>https://drive.google.com/open?id=16wJWhd0RIyfdkq7VxGamvOQe0dqNgyAT</t>
  </si>
  <si>
    <t>PT339</t>
  </si>
  <si>
    <t>https://www.facebook.com/inhhung.319771</t>
  </si>
  <si>
    <r>
      <rPr>
        <sz val="12"/>
        <color theme="1"/>
        <rFont val="Times New Roman"/>
        <family val="1"/>
      </rPr>
      <t>Ngô Đình Hưng</t>
    </r>
    <r>
      <rPr>
        <sz val="12"/>
        <color rgb="FFFF0000"/>
        <rFont val="Times New Roman"/>
        <family val="1"/>
      </rPr>
      <t xml:space="preserve"> - T394 Chưa học phí</t>
    </r>
  </si>
  <si>
    <t>hungdinhngo7878@gmail.com</t>
  </si>
  <si>
    <t xml:space="preserve">Thôn Giai Lạc 1 , xã Quang Minh , Thành Phố Hà Nội </t>
  </si>
  <si>
    <t>https://www.facebook.com/share/1D3o6BG8Tb/?mibextid=wwXIfr</t>
  </si>
  <si>
    <t xml:space="preserve">Trần Thanh Huyền </t>
  </si>
  <si>
    <t>https://drive.google.com/open?id=1itRPwKVGn2H_jF2Cr1yycNIMfnZKbYg9</t>
  </si>
  <si>
    <t>https://www.facebook.com/share/1Bc6P7A7wY/?mibextid=wwXIfr</t>
  </si>
  <si>
    <t xml:space="preserve"> Nguyễn Thị Hương Giang</t>
  </si>
  <si>
    <t xml:space="preserve"> số nhà 61, thôn Tam Hiệp 5 , Phúc Thọ, Hà Nội</t>
  </si>
  <si>
    <t>https://drive.google.com/open?id=1csee7f3ZL3wdAatGdrRYc-dSZdjls9GP</t>
  </si>
  <si>
    <t>PT334</t>
  </si>
  <si>
    <t>https://www.facebook.com/pham.bao.minh.931286</t>
  </si>
  <si>
    <r>
      <rPr>
        <sz val="12"/>
        <color theme="1"/>
        <rFont val="Times New Roman"/>
        <family val="1"/>
      </rPr>
      <t>Phạm Bảo Minh</t>
    </r>
    <r>
      <rPr>
        <sz val="12"/>
        <color rgb="FFFF0000"/>
        <rFont val="Times New Roman"/>
        <family val="1"/>
      </rPr>
      <t xml:space="preserve"> - T391 chưa học phí</t>
    </r>
  </si>
  <si>
    <t>phambaom9@gmail.com</t>
  </si>
  <si>
    <t>Số nhà 15 đường tía dấp Chương Dương Hà Nội</t>
  </si>
  <si>
    <t>www.facebook.com/share/17DQPkbXSh/?mibextid=wwXIfr</t>
  </si>
  <si>
    <r>
      <rPr>
        <sz val="12"/>
        <color theme="1"/>
        <rFont val="Times New Roman"/>
        <family val="1"/>
      </rPr>
      <t>Nguyễn Hải Đăng</t>
    </r>
    <r>
      <rPr>
        <sz val="12"/>
        <color rgb="FFFF0000"/>
        <rFont val="Times New Roman"/>
        <family val="1"/>
      </rPr>
      <t xml:space="preserve"> - OPT96</t>
    </r>
  </si>
  <si>
    <t xml:space="preserve">haidang4244@gmail.com </t>
  </si>
  <si>
    <t xml:space="preserve">Ngách 3 ngõ 11, Phú Lãm, Hà Đông </t>
  </si>
  <si>
    <t>https://drive.google.com/open?id=1-cJobvKJSwppt1N8Gw7SDbY9fPni5DU_</t>
  </si>
  <si>
    <t>KO học nữa. Rút CỌC</t>
  </si>
  <si>
    <t>https://www.facebook.com/thu.hien.291207</t>
  </si>
  <si>
    <r>
      <rPr>
        <sz val="12"/>
        <color theme="1"/>
        <rFont val="Times New Roman"/>
        <family val="1"/>
      </rPr>
      <t>Hà Thu Hiền -</t>
    </r>
    <r>
      <rPr>
        <sz val="12"/>
        <color rgb="FFFF0000"/>
        <rFont val="Times New Roman"/>
        <family val="1"/>
      </rPr>
      <t xml:space="preserve"> Trả lại cọc 28/10/2025</t>
    </r>
  </si>
  <si>
    <t>hathuhien127@gmail.com</t>
  </si>
  <si>
    <t>Số nhà 2 đường ngõ ruông thôn cát động thị trấn kim bài thanh oai hà nội</t>
  </si>
  <si>
    <t>https://drive.google.com/open?id=1cV_IvZwUb3Fz_0Drhh4xkdVGhWZRcD4D</t>
  </si>
  <si>
    <t>https://www.facebook.com/share/19z2vLi34G/?mibextid=wwXIfr</t>
  </si>
  <si>
    <r>
      <rPr>
        <sz val="12"/>
        <color theme="1"/>
        <rFont val="Times New Roman"/>
        <family val="1"/>
      </rPr>
      <t>Phúc Duy</t>
    </r>
    <r>
      <rPr>
        <sz val="12"/>
        <color rgb="FFFF0000"/>
        <rFont val="Times New Roman"/>
        <family val="1"/>
      </rPr>
      <t xml:space="preserve"> - OPT97 chưa học phí</t>
    </r>
  </si>
  <si>
    <t>Thơ</t>
  </si>
  <si>
    <t>Ngọc trục /Nam từ liêm Hà Nội</t>
  </si>
  <si>
    <t>https://drive.google.com/open?id=1DZbcjNoAT50VJ5_KidgQvMXqph4fTrVr</t>
  </si>
  <si>
    <t>https://www.facebook.com/share/1BjDJFQicg/?mibextid=wwXIfr</t>
  </si>
  <si>
    <r>
      <rPr>
        <sz val="12"/>
        <color theme="1"/>
        <rFont val="Times New Roman"/>
        <family val="1"/>
      </rPr>
      <t xml:space="preserve">Vũ Thị Minh Duyên </t>
    </r>
    <r>
      <rPr>
        <sz val="12"/>
        <color rgb="FFFF0000"/>
        <rFont val="Times New Roman"/>
        <family val="1"/>
      </rPr>
      <t>- OPT96</t>
    </r>
  </si>
  <si>
    <t>Số nhà 39 ngõ 5 Ba La Phú Lương Hà Đông Hà Nội</t>
  </si>
  <si>
    <t>https://drive.google.com/open?id=1vlSLSZDxzSF4bIeB2_4u9K0CqTBnn2me</t>
  </si>
  <si>
    <t>T341</t>
  </si>
  <si>
    <t>Ko học</t>
  </si>
  <si>
    <t>https://www.facebook.com/profile.php?id=100055170214073</t>
  </si>
  <si>
    <r>
      <rPr>
        <sz val="12"/>
        <color theme="1"/>
        <rFont val="Times New Roman"/>
        <family val="1"/>
      </rPr>
      <t>Phạm Văn Khánh Đông</t>
    </r>
    <r>
      <rPr>
        <sz val="12"/>
        <color rgb="FFFF0000"/>
        <rFont val="Times New Roman"/>
        <family val="1"/>
      </rPr>
      <t xml:space="preserve"> - VIP215 chưa học phí</t>
    </r>
  </si>
  <si>
    <t>Pvkdong2005@gmail.com</t>
  </si>
  <si>
    <t xml:space="preserve"> 43 trần duy hưng cầu giấy hà nội</t>
  </si>
  <si>
    <t>T56</t>
  </si>
  <si>
    <t>T400</t>
  </si>
  <si>
    <t>https://www.facebook.com/vuong.khanh.ly.664036#</t>
  </si>
  <si>
    <r>
      <rPr>
        <sz val="12"/>
        <color theme="1"/>
        <rFont val="Times New Roman"/>
        <family val="1"/>
      </rPr>
      <t xml:space="preserve">Vương Khánh Ly </t>
    </r>
    <r>
      <rPr>
        <sz val="12"/>
        <color rgb="FFFF0000"/>
        <rFont val="Times New Roman"/>
        <family val="1"/>
      </rPr>
      <t>- bạn học lại OT và đki thêm lv2
OT92 bảo lưu b1. Học T400 buổi 1. Đã nộp 250K mua sách, bảo lưu 50%</t>
    </r>
  </si>
  <si>
    <t>Số 3 ngõ 73 Đức diễn, Bắc Từ Liêm, HN</t>
  </si>
  <si>
    <t>https://drive.google.com/open?id=1BJg2CntsDSheg343wT-Fnb3XT9eKKgUL, https://drive.google.com/open?id=1TeCmcXbT_UQ5cr2-UABpbU1emf7J9P9-</t>
  </si>
  <si>
    <t>PT344</t>
  </si>
  <si>
    <t>https://www.facebook.com/angryna</t>
  </si>
  <si>
    <r>
      <rPr>
        <sz val="12"/>
        <color theme="1"/>
        <rFont val="Times New Roman"/>
        <family val="1"/>
      </rPr>
      <t xml:space="preserve">Đặng Thị Ry Na </t>
    </r>
    <r>
      <rPr>
        <sz val="12"/>
        <color rgb="FFFF0000"/>
        <rFont val="Times New Roman"/>
        <family val="1"/>
      </rPr>
      <t>- T402 Chưa học phí</t>
    </r>
  </si>
  <si>
    <t>125 lý tự trọng thanh bình hải châu đà nẵng</t>
  </si>
  <si>
    <t>01/08/2025 và 05/09/2025</t>
  </si>
  <si>
    <t>https://drive.google.com/open?id=1nG2OIXWOPUQaJDUiX0OqdXz56bzSqgZF; https://drive.google.com/open?id=12_Df8FkJlnZHv7cc4m6VEspCqySAF4oa</t>
  </si>
  <si>
    <t>OPT79</t>
  </si>
  <si>
    <t>https://www.facebook.com/share/19ThceGLbA/</t>
  </si>
  <si>
    <r>
      <rPr>
        <sz val="12"/>
        <color theme="1"/>
        <rFont val="Times New Roman"/>
        <family val="1"/>
      </rPr>
      <t>Hoàng Xuân Toàn</t>
    </r>
    <r>
      <rPr>
        <sz val="12"/>
        <color rgb="FFFF0000"/>
        <rFont val="Times New Roman"/>
        <family val="1"/>
      </rPr>
      <t xml:space="preserve"> - OT97 Chưa học phí</t>
    </r>
  </si>
  <si>
    <t>hoangtoan0608@gmail.com</t>
  </si>
  <si>
    <t>2 Tam trinh, Minh Khai, Hai Bà Trưng, Hà Nội</t>
  </si>
  <si>
    <t>OPT99 bảo lưu b1</t>
  </si>
  <si>
    <t>https://www.facebook.com/share/1F1VSJWpYs/?mibextid=wwXIfr</t>
  </si>
  <si>
    <t>Tôn Nguyễn Bảo Khoa</t>
  </si>
  <si>
    <t>…</t>
  </si>
  <si>
    <t>06/11/2025 và 26/11/2025</t>
  </si>
  <si>
    <t>https://drive.google.com/open?id=1g1ZrjtmfOEZjb47LNVNTwMTmTKnbEAdb; https://drive.google.com/open?id=1fqxlLGV21TUKoc2FYSWsGJ4V0hc-BqQM</t>
  </si>
  <si>
    <t xml:space="preserve"> https://www.facebook.com/share/19JLxcwPfn/</t>
  </si>
  <si>
    <r>
      <rPr>
        <sz val="12"/>
        <color theme="1"/>
        <rFont val="Times New Roman"/>
        <family val="1"/>
      </rPr>
      <t xml:space="preserve">Bùi Thị Mai Thy </t>
    </r>
    <r>
      <rPr>
        <sz val="12"/>
        <color rgb="FFFF0000"/>
        <rFont val="Times New Roman"/>
        <family val="1"/>
      </rPr>
      <t>- PT382</t>
    </r>
  </si>
  <si>
    <t>buithimaithy0692007@gmail.com</t>
  </si>
  <si>
    <t xml:space="preserve">cổng 7 kí túc xá trường đại học tôn Đức Thắng quận 7 TP Hồ Chí Minh </t>
  </si>
  <si>
    <t xml:space="preserve">https://drive.google.com/open?id=1gXX60f7tNF3uq0OdVv41hFSF18_Mv_nY; </t>
  </si>
  <si>
    <t>https://www.facebook.com/tran.nghia.87178</t>
  </si>
  <si>
    <r>
      <rPr>
        <sz val="12"/>
        <color theme="1"/>
        <rFont val="Times New Roman"/>
        <family val="1"/>
      </rPr>
      <t>Trần Đại Nghĩa</t>
    </r>
    <r>
      <rPr>
        <sz val="12"/>
        <color rgb="FFFF0000"/>
        <rFont val="Times New Roman"/>
        <family val="1"/>
      </rPr>
      <t xml:space="preserve"> - PT381 - trả lại 200k cọc 10/11/25</t>
    </r>
  </si>
  <si>
    <t>kí túc xá khu A đại học Công Nghiệp Hà Nội, Phú Diễn, Bắc Từ Liêm, Hà Nội</t>
  </si>
  <si>
    <t>https://drive.google.com/open?id=1GYoSlnMW5BaM6LLLGoLNA8ZOoQ86Jt_0</t>
  </si>
  <si>
    <t>https://www.facebook.com/share/1GDfciZvaC/?mibextid=wwXIfr</t>
  </si>
  <si>
    <r>
      <rPr>
        <sz val="12"/>
        <color theme="1"/>
        <rFont val="Times New Roman"/>
        <family val="1"/>
      </rPr>
      <t>Nguyễn Thị Hường</t>
    </r>
    <r>
      <rPr>
        <sz val="12"/>
        <color rgb="FFFF0000"/>
        <rFont val="Times New Roman"/>
        <family val="1"/>
      </rPr>
      <t xml:space="preserve"> - OPT102 - Trả 200k cọc ngày 14/11/25</t>
    </r>
  </si>
  <si>
    <t>nguyenthihuong27122k@gmail.com</t>
  </si>
  <si>
    <t>Xóm Hồ Gai, thôn Yên Quán, xã Hưng Đạo, Hà Nội</t>
  </si>
  <si>
    <t>https://drive.google.com/open?id=1gSus78zQpAWc6CTv7L1tlNQ4Ntj2TMqm</t>
  </si>
  <si>
    <t>https://www.facebook.com/khanhhuyenn.phamngo?mibextid=wwXIfr&amp;rdid=HzPXlEiJ3MhL8UvS&amp;share_url=https%3A%2F%2Fwww.facebook.com%2Fshare%2F1DG3J6Bj23%2F%3Fmibextid%3DwwXIfr%26from_xma_click%3Dxma_web_url%26xma_click_id%3D60F05399-084E-4D77-B20A-3138CF28E58B%26tam_xma_content_type%3D0%26is_fb_content%3Dtrue%26forward%3Dfalse%26ts%3D1762182024274%26pl%3D1</t>
  </si>
  <si>
    <r>
      <rPr>
        <sz val="12"/>
        <color theme="1"/>
        <rFont val="Times New Roman"/>
        <family val="1"/>
      </rPr>
      <t xml:space="preserve">Phạm Ngô Khánh Huyền </t>
    </r>
    <r>
      <rPr>
        <sz val="12"/>
        <color rgb="FFFF0000"/>
        <rFont val="Times New Roman"/>
        <family val="1"/>
      </rPr>
      <t>- trả cọc 10/11/25</t>
    </r>
  </si>
  <si>
    <t>phamngokhanhhuyen2007@gmail.com</t>
  </si>
  <si>
    <t>https://drive.google.com/open?id=1_Ixhte_tzKikpEgBuwn1V2nZhPjQJm_u</t>
  </si>
  <si>
    <t>https://www.facebook.com/share/1FwFDFvgBc/?mibextid=wwXIfr</t>
  </si>
  <si>
    <r>
      <rPr>
        <sz val="12"/>
        <color theme="1"/>
        <rFont val="Times New Roman"/>
        <family val="1"/>
      </rPr>
      <t>Phạm Thị Kiều Nhung</t>
    </r>
    <r>
      <rPr>
        <sz val="12"/>
        <color rgb="FFFF0000"/>
        <rFont val="Times New Roman"/>
        <family val="1"/>
      </rPr>
      <t xml:space="preserve"> - OPT102 chưa học phí</t>
    </r>
  </si>
  <si>
    <t>Lk 31-32 khu đấu giá mả trâu, Đông La, Xã An Khánh, Hà Nội</t>
  </si>
  <si>
    <t>https://drive.google.com/open?id=1k75OC3EfLuaGTsNMLMcfoAozNb0rK59D</t>
  </si>
  <si>
    <t>PT385 KO học nữa</t>
  </si>
  <si>
    <t>https://www.facebook.com/share/1BmQJ4iRzC/?mibextid=wwXIfr</t>
  </si>
  <si>
    <r>
      <rPr>
        <sz val="12"/>
        <color theme="1"/>
        <rFont val="Times New Roman"/>
        <family val="1"/>
      </rPr>
      <t xml:space="preserve">Trần Thu Hường </t>
    </r>
    <r>
      <rPr>
        <sz val="12"/>
        <color rgb="FFFF0000"/>
        <rFont val="Times New Roman"/>
        <family val="1"/>
      </rPr>
      <t>- PT385 chưa học phí</t>
    </r>
  </si>
  <si>
    <t>Minh TD</t>
  </si>
  <si>
    <t>tranthuhuong3227@gmail.com</t>
  </si>
  <si>
    <t xml:space="preserve">nhà số 3 - ngõ 20 tuệ tĩnh - P . Nguyễn trãi -Tp hải dương </t>
  </si>
  <si>
    <t>https://drive.google.com/open?id=1p7RJ7YnFZDCPzgsCmkPxe3TWag07IQ5j</t>
  </si>
  <si>
    <t>OPT86</t>
  </si>
  <si>
    <t>https://www.facebook.com/share/1WdedKHwZ4/?mibextid=wwXIfr</t>
  </si>
  <si>
    <r>
      <rPr>
        <sz val="12"/>
        <color theme="1"/>
        <rFont val="Times New Roman"/>
        <family val="1"/>
      </rPr>
      <t>Nguyễn Minh Hiếu</t>
    </r>
    <r>
      <rPr>
        <sz val="12"/>
        <color rgb="FFFF0000"/>
        <rFont val="Times New Roman"/>
        <family val="1"/>
      </rPr>
      <t xml:space="preserve"> - OT102 chưa học phí</t>
    </r>
  </si>
  <si>
    <t>học viện công nghệ bưu chính viễn thông</t>
  </si>
  <si>
    <t>OPT102 bảo lưu b4</t>
  </si>
  <si>
    <t>https://www.facebook.com/share/1DN8q48hnU/?mibextid=wwXIfr</t>
  </si>
  <si>
    <t>Trương Hướng Thiện</t>
  </si>
  <si>
    <t>Bổ sung ạ</t>
  </si>
  <si>
    <t>18/11/2025 và 22/11/2025</t>
  </si>
  <si>
    <t>https://drive.google.com/open?id=1fCxpKmXDB0xNfF9ZMjd4WoTlEprf1dKA; https://drive.google.com/open?id=1RkVDHNvlIxqdcm74Zf4ANrjAvWSBngJq</t>
  </si>
  <si>
    <t>OPT102 bảo lưu b5</t>
  </si>
  <si>
    <t>https://www.facebook.com/duccmajjhcutephomaiquehehe/about?locale=vi_VN</t>
  </si>
  <si>
    <t>Đinh Đức Mạnh</t>
  </si>
  <si>
    <t>ĐH công nghệ giao thông vận tải</t>
  </si>
  <si>
    <t>20/11/2025 và 23/11/2025</t>
  </si>
  <si>
    <t>https://drive.google.com/open?id=1TvcQ1_6QEps7Yw5TuVfuE7Rgmb4DzfNH; https://drive.google.com/open?id=1ScPvT9DjNm_FSSkO-R511FyrRfi4jRx9</t>
  </si>
  <si>
    <t>https://www.facebook.com/share/1DccePzcbE/?mibextid=wwXIfr</t>
  </si>
  <si>
    <t>Nguyễn Duy Thao</t>
  </si>
  <si>
    <t xml:space="preserve">Thuận </t>
  </si>
  <si>
    <t>nguyenthaoss0102@gmail.com</t>
  </si>
  <si>
    <t>2b ngõ 48 Nguyễn Khánh Toàn</t>
  </si>
  <si>
    <t>https://drive.google.com/open?id=1m6x46HPFM7RdfFh99hGETIt_CGHeACeQ</t>
  </si>
  <si>
    <t>https://www.facebook.com/tahyu.hzugn#</t>
  </si>
  <si>
    <r>
      <rPr>
        <sz val="12"/>
        <color theme="1"/>
        <rFont val="Times New Roman"/>
        <family val="1"/>
      </rPr>
      <t>Tạ Huy Dũng</t>
    </r>
    <r>
      <rPr>
        <sz val="12"/>
        <color rgb="FFFF0000"/>
        <rFont val="Times New Roman"/>
        <family val="1"/>
      </rPr>
      <t xml:space="preserve"> - OPT99</t>
    </r>
  </si>
  <si>
    <t xml:space="preserve">UTC </t>
  </si>
  <si>
    <t>https://drive.google.com/open?id=1qNJnx4np7QhucWKcfM4GMzNKFL1zR66w</t>
  </si>
  <si>
    <t>https://www.facebook.com/quynh.anh.bui.843964/</t>
  </si>
  <si>
    <r>
      <rPr>
        <sz val="12"/>
        <color theme="1"/>
        <rFont val="Times New Roman"/>
        <family val="1"/>
      </rPr>
      <t xml:space="preserve">Bùi Quỳnh Anh </t>
    </r>
    <r>
      <rPr>
        <sz val="12"/>
        <color rgb="FFFF0000"/>
        <rFont val="Times New Roman"/>
        <family val="1"/>
      </rPr>
      <t>- trả lại cọc 25/11/25</t>
    </r>
  </si>
  <si>
    <t>quynhanhb28@gmail.com</t>
  </si>
  <si>
    <t>42 Bùi Quốc Khải, Hoàng Mai, Hà Nội</t>
  </si>
  <si>
    <t>https://drive.google.com/open?id=16bQstw3B6pMexFsuuDa2EBlSRTrkPk5A</t>
  </si>
  <si>
    <t>PT366</t>
  </si>
  <si>
    <t xml:space="preserve"> https://www.facebook.com/share/19xuXcVK6F/</t>
  </si>
  <si>
    <r>
      <rPr>
        <sz val="12"/>
        <color theme="1"/>
        <rFont val="Times New Roman"/>
        <family val="1"/>
      </rPr>
      <t xml:space="preserve">Lê Thị Yến Trang </t>
    </r>
    <r>
      <rPr>
        <sz val="12"/>
        <color rgb="FFFF0000"/>
        <rFont val="Times New Roman"/>
        <family val="1"/>
      </rPr>
      <t>- T411 Chưa học phí</t>
    </r>
  </si>
  <si>
    <t xml:space="preserve">changxinh1912@gmail.com </t>
  </si>
  <si>
    <t xml:space="preserve">nhà số 16 ngõ 205 Xuân Đỉnh, Bắc Từ Liêm, HN </t>
  </si>
  <si>
    <t>T411 KO học</t>
  </si>
  <si>
    <t>https://www.facebook.com/share/16DhHnDHC4/</t>
  </si>
  <si>
    <r>
      <rPr>
        <sz val="12"/>
        <color theme="1"/>
        <rFont val="Times New Roman"/>
        <family val="1"/>
      </rPr>
      <t xml:space="preserve">Đào Xuân Đạt </t>
    </r>
    <r>
      <rPr>
        <sz val="12"/>
        <color rgb="FFFF0000"/>
        <rFont val="Times New Roman"/>
        <family val="1"/>
      </rPr>
      <t>- T411 Chưa học phí rút sát giờ</t>
    </r>
  </si>
  <si>
    <t>daoxuandat007@gmail.com</t>
  </si>
  <si>
    <t>Hẻm 134,đường 154, phường Tân Phú,thành phố Thủ Đức,thành phố Hồ Chí Minh</t>
  </si>
  <si>
    <t xml:space="preserve">Chờ lớp + lịch học </t>
  </si>
  <si>
    <t>https://www.facebook.com/khanhhoangbkmk</t>
  </si>
  <si>
    <t xml:space="preserve">Hoàng Sinh Khánh </t>
  </si>
  <si>
    <t>Đinh Linh Meca</t>
  </si>
  <si>
    <t xml:space="preserve">Linh </t>
  </si>
  <si>
    <t>hoangkhanh042007@gmail.com</t>
  </si>
  <si>
    <t xml:space="preserve">Nhận tại trung tâm </t>
  </si>
  <si>
    <t>https://drive.google.com/open?id=1hNHVoQ6oc7YSydyQtqJpC3rB1NEruvR-</t>
  </si>
  <si>
    <t>OT81</t>
  </si>
  <si>
    <t>https://www.facebook.com/share/1Hg9bFqn1L/?mibextid=wwXIfr</t>
  </si>
  <si>
    <r>
      <rPr>
        <sz val="12"/>
        <color theme="1"/>
        <rFont val="Times New Roman"/>
        <family val="1"/>
      </rPr>
      <t xml:space="preserve">Nguyễn Hiếu Học </t>
    </r>
    <r>
      <rPr>
        <sz val="12"/>
        <color rgb="FFFF0000"/>
        <rFont val="Times New Roman"/>
        <family val="1"/>
      </rPr>
      <t>- OVIP60 Chưa học phí</t>
    </r>
  </si>
  <si>
    <t>hocnguyen11112@gmail.com</t>
  </si>
  <si>
    <t>Số nhà 78i, Ngõ 358 Bùi Xương Trạch, Khương Đình, Thanh Xuân, Hà Nội</t>
  </si>
  <si>
    <t>https://www.facebook.com/share/1WJJ1CnKhq/?mibextid=wwXIfr</t>
  </si>
  <si>
    <r>
      <rPr>
        <sz val="12"/>
        <color theme="1"/>
        <rFont val="Times New Roman"/>
        <family val="1"/>
      </rPr>
      <t>Lê Nguyên Tùng Lâm</t>
    </r>
    <r>
      <rPr>
        <sz val="12"/>
        <color rgb="FFFF0000"/>
        <rFont val="Times New Roman"/>
        <family val="1"/>
      </rPr>
      <t xml:space="preserve"> - PT391 rút sát giờ KG, tự rời nhóm lớp - trả lại cọc 13/01/26</t>
    </r>
  </si>
  <si>
    <t>lamdihoc234@gmail.com</t>
  </si>
  <si>
    <t>số 6, ngõ 182 Đường Phú Diễn, Nam Từ Liêm, Hà Nội</t>
  </si>
  <si>
    <t>https://drive.google.com/open?id=1K_ti_TxBu9NIdDaj_3e4UroljaVKFkeI</t>
  </si>
  <si>
    <t>OVIP57</t>
  </si>
  <si>
    <t>https://www.facebook.com/tanjirou.kamado.35728?mibextid=ZbWKwL</t>
  </si>
  <si>
    <r>
      <rPr>
        <sz val="12"/>
        <color theme="1"/>
        <rFont val="Times New Roman"/>
        <family val="1"/>
      </rPr>
      <t xml:space="preserve">Trần Nguyễn Minh Sang </t>
    </r>
    <r>
      <rPr>
        <sz val="12"/>
        <color rgb="FFFF0000"/>
        <rFont val="Times New Roman"/>
        <family val="1"/>
      </rPr>
      <t>- Học lại
Đã nộp 2,334K học lại 10/12/2025</t>
    </r>
  </si>
  <si>
    <t>transang6629@gmail.com</t>
  </si>
  <si>
    <t>Nhận tại lớp</t>
  </si>
  <si>
    <t>OT104</t>
  </si>
  <si>
    <t>https://www.facebook.com/hngnge214</t>
  </si>
  <si>
    <r>
      <rPr>
        <sz val="12"/>
        <color theme="1"/>
        <rFont val="Times New Roman"/>
        <family val="1"/>
      </rPr>
      <t xml:space="preserve">Phạm Nguyễn Hương Giang </t>
    </r>
    <r>
      <rPr>
        <sz val="12"/>
        <color rgb="FFFF0000"/>
        <rFont val="Times New Roman"/>
        <family val="1"/>
      </rPr>
      <t>- Học lại 50% học phí</t>
    </r>
  </si>
  <si>
    <t xml:space="preserve">phamnghuonggiang210407@gmail.com </t>
  </si>
  <si>
    <t>Đơn Nguyên 5 Ktx Mỹ Đình, Đường Nguyễn Cơ Thạch Phường Mỹ Đình 2, Quận Nam Từ Liêm, Hà Nội</t>
  </si>
  <si>
    <t>https://drive.google.com/open?id=1HPh4EtGRTB-SrlYnqyc2B9o366Vq_iI1, https://drive.google.com/open?id=1IYsYQ3fBIps5lXVmGxTUbf4-H8kOOY8Q</t>
  </si>
  <si>
    <t>https://www.facebook.com/share/16YCn9CUGx/?mibextid=wwXIfr</t>
  </si>
  <si>
    <r>
      <rPr>
        <sz val="12"/>
        <color theme="1"/>
        <rFont val="Times New Roman"/>
        <family val="1"/>
      </rPr>
      <t>Nguyễn Tuấn Anh</t>
    </r>
    <r>
      <rPr>
        <sz val="12"/>
        <color rgb="FFFF0000"/>
        <rFont val="Times New Roman"/>
        <family val="1"/>
      </rPr>
      <t xml:space="preserve"> - OPT103 chưa học phí</t>
    </r>
  </si>
  <si>
    <t>tuananhnguyen206201@gmail.com</t>
  </si>
  <si>
    <t>Ngõ 3 ngách 8 phú lãm quang lãm hà đông</t>
  </si>
  <si>
    <t>https://drive.google.com/open?id=1YpiPRqMMTMdQdldgiJHaRLKRZavyBQqM</t>
  </si>
  <si>
    <t>OT87</t>
  </si>
  <si>
    <t>https://www.facebook.com/hai.nam.813205</t>
  </si>
  <si>
    <r>
      <rPr>
        <sz val="12"/>
        <color theme="1"/>
        <rFont val="Times New Roman"/>
        <family val="1"/>
      </rPr>
      <t xml:space="preserve">Vũ Hải Nam </t>
    </r>
    <r>
      <rPr>
        <sz val="12"/>
        <color rgb="FFFF0000"/>
        <rFont val="Times New Roman"/>
        <family val="1"/>
      </rPr>
      <t>- OVIP64 Chưa học phí</t>
    </r>
  </si>
  <si>
    <t xml:space="preserve">  Hainamhp125@gmail.com</t>
  </si>
  <si>
    <t>213 Phương Canh , Hoè Thị , Nam Từ Liêm</t>
  </si>
  <si>
    <r>
      <rPr>
        <sz val="12"/>
        <color theme="1"/>
        <rFont val="Times New Roman"/>
        <family val="1"/>
      </rPr>
      <t xml:space="preserve">Nguyễn Tường Vy - </t>
    </r>
    <r>
      <rPr>
        <sz val="12"/>
        <color rgb="FFFF0000"/>
        <rFont val="Times New Roman"/>
        <family val="1"/>
      </rPr>
      <t>trả cọc 16/12/2025</t>
    </r>
  </si>
  <si>
    <t>https://drive.google.com/open?id=1DmjHGbTiX0tbhw_gpjuNlkPekxADJzIN</t>
  </si>
  <si>
    <t>https://www.facebook.com/nhu.vu.105097</t>
  </si>
  <si>
    <r>
      <rPr>
        <sz val="12"/>
        <color theme="1"/>
        <rFont val="Times New Roman"/>
        <family val="1"/>
      </rPr>
      <t>Vũ Gia Như -</t>
    </r>
    <r>
      <rPr>
        <sz val="12"/>
        <color rgb="FFFF0000"/>
        <rFont val="Times New Roman"/>
        <family val="1"/>
      </rPr>
      <t xml:space="preserve"> trả cọc 16/12/2025</t>
    </r>
  </si>
  <si>
    <t>Ngõ 55 Nguỵ Như Kon Tum phường Nhân Chính, quận Thanh Xuân, HN</t>
  </si>
  <si>
    <t>https://drive.google.com/open?id=1KWSMNiqhCRbplReBE9SQHlHEuwsBsonh</t>
  </si>
  <si>
    <t>OPT95</t>
  </si>
  <si>
    <t>https://www.facebook.com/share/17f6YmKDSA/?mibextid=wwXIfr</t>
  </si>
  <si>
    <r>
      <rPr>
        <sz val="12"/>
        <color theme="1"/>
        <rFont val="Times New Roman"/>
        <family val="1"/>
      </rPr>
      <t xml:space="preserve"> Nguyễn Thị Linh Chi </t>
    </r>
    <r>
      <rPr>
        <sz val="12"/>
        <color rgb="FFFF0000"/>
        <rFont val="Times New Roman"/>
        <family val="1"/>
      </rPr>
      <t>- OT108 Chưa học phí</t>
    </r>
  </si>
  <si>
    <t>OPT103</t>
  </si>
  <si>
    <t>https://www.facebook.com/share/1AYUifs7JJ/?mibextid=wwXIfr</t>
  </si>
  <si>
    <t>Phạm Tiến Đức Bình</t>
  </si>
  <si>
    <t>https://drive.google.com/open?id=16j997jm7UPLIr7fXJqSCylAEzVcPxZUG</t>
  </si>
  <si>
    <t>https://www.facebook.com/share/17eLK4HX2j/?mibextid=wwXIfr</t>
  </si>
  <si>
    <r>
      <rPr>
        <sz val="12"/>
        <color theme="1"/>
        <rFont val="Times New Roman"/>
        <family val="1"/>
      </rPr>
      <t>Đỗ Châu Anh</t>
    </r>
    <r>
      <rPr>
        <sz val="12"/>
        <color rgb="FFFF0000"/>
        <rFont val="Times New Roman"/>
        <family val="1"/>
      </rPr>
      <t xml:space="preserve"> - Anh Tran - OPT103</t>
    </r>
  </si>
  <si>
    <t>https://drive.google.com/open?id=1IykMjhTZmwhXFka7RV5Z377HYvJB_npO</t>
  </si>
  <si>
    <t>https://www.facebook.com/ten112</t>
  </si>
  <si>
    <r>
      <rPr>
        <sz val="12"/>
        <color theme="1"/>
        <rFont val="Times New Roman"/>
        <family val="1"/>
      </rPr>
      <t>Hoàng Diệu Linh</t>
    </r>
    <r>
      <rPr>
        <sz val="12"/>
        <color rgb="FFFF0000"/>
        <rFont val="Times New Roman"/>
        <family val="1"/>
      </rPr>
      <t xml:space="preserve"> - OPT105 trả lại cọc 16/12/2025</t>
    </r>
  </si>
  <si>
    <t>diulin112@gmail.com</t>
  </si>
  <si>
    <t>99 phùng khoang</t>
  </si>
  <si>
    <t>https://drive.google.com/open?id=1Dztwj30qC0UpGABm_8UXbhF2uB3r3gVx</t>
  </si>
  <si>
    <t>PT373</t>
  </si>
  <si>
    <t>https://www.facebook.com/trinh.thi.thuy.625002?rdid=36XbqaLeHne4d5ET&amp;share_url=https%3A%2F%2Fwww.facebook.com%2Fshare%2F1CyfUJyQ6b%2F#</t>
  </si>
  <si>
    <r>
      <rPr>
        <sz val="12"/>
        <color theme="1"/>
        <rFont val="Times New Roman"/>
        <family val="1"/>
      </rPr>
      <t>Trịnh Thị Thuỷ</t>
    </r>
    <r>
      <rPr>
        <sz val="12"/>
        <color rgb="FFFF0000"/>
        <rFont val="Times New Roman"/>
        <family val="1"/>
      </rPr>
      <t xml:space="preserve"> - T422 Chưa học phí</t>
    </r>
  </si>
  <si>
    <t>số nhà 47e ngõ 766 ngách 47 Đê La Thành</t>
  </si>
  <si>
    <t>https://www.facebook.com/share/17TGSxsgAy/?mibextid=wwXIfr</t>
  </si>
  <si>
    <r>
      <rPr>
        <sz val="12"/>
        <color theme="1"/>
        <rFont val="Times New Roman"/>
        <family val="1"/>
      </rPr>
      <t>Nguyễn Thị Minh Thu</t>
    </r>
    <r>
      <rPr>
        <sz val="12"/>
        <color rgb="FFFF0000"/>
        <rFont val="Times New Roman"/>
        <family val="1"/>
      </rPr>
      <t xml:space="preserve"> - PT397</t>
    </r>
  </si>
  <si>
    <t xml:space="preserve">2708minthu@gmail.com  </t>
  </si>
  <si>
    <t>nhà số 6, ngách 25 ngõ 30 phan đình giót, phường phương liệt(thanh xuân)</t>
  </si>
  <si>
    <t>https://drive.google.com/open?id=1ju7q_Gu_WA-44h8pX-QC0CFokNSvFV-U</t>
  </si>
  <si>
    <t>https://www.facebook.com/share/17j2HYJwUA/?mibextid=wwXIfr</t>
  </si>
  <si>
    <r>
      <rPr>
        <sz val="12"/>
        <color theme="1"/>
        <rFont val="Times New Roman"/>
        <family val="1"/>
      </rPr>
      <t xml:space="preserve"> Trịnh Vân Ánh </t>
    </r>
    <r>
      <rPr>
        <sz val="12"/>
        <color rgb="FFFF0000"/>
        <rFont val="Times New Roman"/>
        <family val="1"/>
      </rPr>
      <t>PT398 - hợp đồng</t>
    </r>
  </si>
  <si>
    <t>TDP An Phú,  Phường Chương Mỹ, TP Hà Nội</t>
  </si>
  <si>
    <t>https://drive.google.com/open?id=1Q_LkAFqb89QivrCS3xJaf-uJjzVtXs9G</t>
  </si>
  <si>
    <t>https://www.facebook.com/share/1ZACfuchzq/?mibextid=wwXIfr</t>
  </si>
  <si>
    <r>
      <rPr>
        <sz val="12"/>
        <color theme="1"/>
        <rFont val="Times New Roman"/>
        <family val="1"/>
      </rPr>
      <t>Nguyễn Thu Hà</t>
    </r>
    <r>
      <rPr>
        <sz val="12"/>
        <color rgb="FFFF0000"/>
        <rFont val="Times New Roman"/>
        <family val="1"/>
      </rPr>
      <t xml:space="preserve"> PT398 - hợp đồng</t>
    </r>
  </si>
  <si>
    <t>C50-03 khu c geleximco, đường lê trọng tấn, dương nội, hà đông ạ</t>
  </si>
  <si>
    <t>https://drive.google.com/open?id=1zTyWxZznvlQX59fiiulgElwJ7A7hzuAv</t>
  </si>
  <si>
    <t>https://www.facebook.com/holahuyennai</t>
  </si>
  <si>
    <r>
      <rPr>
        <sz val="12"/>
        <color theme="1"/>
        <rFont val="Times New Roman"/>
        <family val="1"/>
      </rPr>
      <t xml:space="preserve">Vũ Khánh Huyền </t>
    </r>
    <r>
      <rPr>
        <sz val="12"/>
        <color rgb="FFFF0000"/>
        <rFont val="Times New Roman"/>
        <family val="1"/>
      </rPr>
      <t>- OPT109</t>
    </r>
  </si>
  <si>
    <t>vuhuyenan2412@gmail.com</t>
  </si>
  <si>
    <t xml:space="preserve">tại trung tâm </t>
  </si>
  <si>
    <t>Nhóm 5</t>
  </si>
  <si>
    <t>https://drive.google.com/open?id=1C5EfVaUrA1onB5tMLt3mGmWQWSfSId73</t>
  </si>
  <si>
    <t>https://www.facebook.com/share/1BmRjod1c1/</t>
  </si>
  <si>
    <r>
      <rPr>
        <sz val="12"/>
        <color theme="1"/>
        <rFont val="Times New Roman"/>
        <family val="1"/>
      </rPr>
      <t xml:space="preserve">Nguyễn Tự Trọng </t>
    </r>
    <r>
      <rPr>
        <sz val="12"/>
        <color rgb="FFFF0000"/>
        <rFont val="Times New Roman"/>
        <family val="1"/>
      </rPr>
      <t>- T422</t>
    </r>
  </si>
  <si>
    <t>Kc</t>
  </si>
  <si>
    <t xml:space="preserve"> 201 -A10 tổ 27 Khu tập thể Thượng Thanh, Đức Giang, Long Biên, Hà Nội</t>
  </si>
  <si>
    <t>https://drive.google.com/open?id=1sYSPBNbhw-ckmH9ihI4VYuMpJcLsmJSk</t>
  </si>
  <si>
    <t>https://www.facebook.com/share/1FF8wEhf9q/?mibextid=wwXIfr</t>
  </si>
  <si>
    <r>
      <rPr>
        <sz val="12"/>
        <color theme="1"/>
        <rFont val="Times New Roman"/>
        <family val="1"/>
      </rPr>
      <t xml:space="preserve">Trần Minh Quang </t>
    </r>
    <r>
      <rPr>
        <sz val="12"/>
        <color rgb="FFFF0000"/>
        <rFont val="Times New Roman"/>
        <family val="1"/>
      </rPr>
      <t>- OPT103</t>
    </r>
  </si>
  <si>
    <t>HA</t>
  </si>
  <si>
    <t>ĐH phenikaa</t>
  </si>
  <si>
    <t>https://drive.google.com/open?id=1PrLek53e-SVk387csLnJ8RtPYSnAu137</t>
  </si>
  <si>
    <t>https://www.facebook.com/share/1Assjdpdcu/?mibextid=wwXIfr</t>
  </si>
  <si>
    <r>
      <rPr>
        <sz val="12"/>
        <color theme="1"/>
        <rFont val="Times New Roman"/>
        <family val="1"/>
      </rPr>
      <t xml:space="preserve">Đỗ Đăng Quỳnh </t>
    </r>
    <r>
      <rPr>
        <sz val="12"/>
        <color rgb="FFFF0000"/>
        <rFont val="Times New Roman"/>
        <family val="1"/>
      </rPr>
      <t>- OPT103</t>
    </r>
  </si>
  <si>
    <t>ĐH Phenikaa</t>
  </si>
  <si>
    <t>https://drive.google.com/open?id=1GEYGDcOf0ltBkgDp7aDrKYzrRPAwjwO1</t>
  </si>
  <si>
    <t>OPT105</t>
  </si>
  <si>
    <t>OT120</t>
  </si>
  <si>
    <t>https://www.facebook.com/share/1DBU712FvD/</t>
  </si>
  <si>
    <t xml:space="preserve">Vũ Thị Huyền Anh </t>
  </si>
  <si>
    <t>ko có</t>
  </si>
  <si>
    <t>nhà số 29 , ngách 26/454 phố Minh Khai,  Hai Bà Trưng,  Hà Nội</t>
  </si>
  <si>
    <t>15/12/2025 và 05/03/2026</t>
  </si>
  <si>
    <t>https://drive.google.com/open?id=1St-9u_H6o5R3R8Sif_ks43Qn484d0XPU; https://drive.google.com/open?id=1VWLcXNjsLUOxlKMYGaAv5dmAwWkR_7KB; https://drive.google.com/open?id=1KeHU8J65PcVsOrOJibbytcag526eY767</t>
  </si>
  <si>
    <t>OPT97</t>
  </si>
  <si>
    <t>https://www.facebook.com/share/17AymaY2FQ/?mibextid=wwXIfr</t>
  </si>
  <si>
    <r>
      <rPr>
        <sz val="12"/>
        <color theme="1"/>
        <rFont val="Times New Roman"/>
        <family val="1"/>
      </rPr>
      <t>Nguyễn Trọng Bảo</t>
    </r>
    <r>
      <rPr>
        <sz val="12"/>
        <color rgb="FFFF0000"/>
        <rFont val="Times New Roman"/>
        <family val="1"/>
      </rPr>
      <t xml:space="preserve"> - OT112 Chưa học phí</t>
    </r>
  </si>
  <si>
    <t>ngõ 45 đường bến , đồng nhân , đông la , Hoài Đức , Hà nội</t>
  </si>
  <si>
    <t>OPT96</t>
  </si>
  <si>
    <t>https://www.facebook.com/hoa275</t>
  </si>
  <si>
    <r>
      <rPr>
        <sz val="12"/>
        <color theme="1"/>
        <rFont val="Times New Roman"/>
        <family val="1"/>
      </rPr>
      <t xml:space="preserve">Cao Thị Phương Hoa </t>
    </r>
    <r>
      <rPr>
        <sz val="12"/>
        <color rgb="FFFF0000"/>
        <rFont val="Times New Roman"/>
        <family val="1"/>
      </rPr>
      <t>- OT113 Chưa học phí</t>
    </r>
  </si>
  <si>
    <t>hoacaothiphuong26@gmail.com ạ</t>
  </si>
  <si>
    <t>Số 3 ngõ 9 đường tiếp giáp dịch vụ 2, Phú La, Hà Đông, Hà Nội</t>
  </si>
  <si>
    <t>https://www.facebook.com/tuan.annh.nguyen.756974?mibextid=wwXIfr&amp;rdid=uVC8BR3e8CMu2EPH&amp;share_url=https%3A%2F%2Fwww.facebook.com%2Fshare%2F1Bmyx34NXo%2F%3Fmibextid%3DwwXIfr#</t>
  </si>
  <si>
    <r>
      <rPr>
        <sz val="12"/>
        <color theme="1"/>
        <rFont val="Times New Roman"/>
        <family val="1"/>
      </rPr>
      <t>Nguyễn Tuấn Anh</t>
    </r>
    <r>
      <rPr>
        <sz val="12"/>
        <color rgb="FFFF0000"/>
        <rFont val="Times New Roman"/>
        <family val="1"/>
      </rPr>
      <t xml:space="preserve"> - OT113 Chưa học phí</t>
    </r>
  </si>
  <si>
    <t xml:space="preserve">số nhà 25 ngõ 18 trinh lương phú lương Hà Nội </t>
  </si>
  <si>
    <t>https://www.facebook.com/share/1JLr5g4FhK/?mibextid=wwXIfr</t>
  </si>
  <si>
    <r>
      <rPr>
        <sz val="12"/>
        <color theme="1"/>
        <rFont val="Times New Roman"/>
        <family val="1"/>
      </rPr>
      <t xml:space="preserve">Nguyễn Danh Hiệp </t>
    </r>
    <r>
      <rPr>
        <sz val="12"/>
        <color rgb="FFFF0000"/>
        <rFont val="Times New Roman"/>
        <family val="1"/>
      </rPr>
      <t>- OT113 Chưa học phí</t>
    </r>
  </si>
  <si>
    <t>Ngõ 137 đại mỗ ngọc trục hà nội</t>
  </si>
  <si>
    <t>OPT98</t>
  </si>
  <si>
    <t>https://www.facebook.com/share/16Ehps5L56/</t>
  </si>
  <si>
    <r>
      <rPr>
        <sz val="12"/>
        <color theme="1"/>
        <rFont val="Times New Roman"/>
        <family val="1"/>
      </rPr>
      <t>Vũ Thùy Trang</t>
    </r>
    <r>
      <rPr>
        <sz val="12"/>
        <color rgb="FFFF0000"/>
        <rFont val="Times New Roman"/>
        <family val="1"/>
      </rPr>
      <t xml:space="preserve"> - OT111 Chưa học phí</t>
    </r>
  </si>
  <si>
    <t>số 12 70/8 văn trì( cạnh nhà văn hoá văn trì 3)</t>
  </si>
  <si>
    <t>W</t>
  </si>
  <si>
    <t>W48</t>
  </si>
  <si>
    <t>https://www.facebook.com/qdang.004</t>
  </si>
  <si>
    <r>
      <rPr>
        <sz val="12"/>
        <color theme="1"/>
        <rFont val="Times New Roman"/>
        <family val="1"/>
      </rPr>
      <t>Hồ Quang Đăng</t>
    </r>
    <r>
      <rPr>
        <sz val="12"/>
        <color rgb="FFFF0000"/>
        <rFont val="Times New Roman"/>
        <family val="1"/>
      </rPr>
      <t>- gửi chung sách S, W</t>
    </r>
  </si>
  <si>
    <t>Hà Thiệp</t>
  </si>
  <si>
    <t>Số 1, ngách 75/8 An Trai, Hoài Đức, Hà Nội</t>
  </si>
  <si>
    <t>21/10/2025 và 03/01/2026</t>
  </si>
  <si>
    <t>https://drive.google.com/open?id=1UZxz3aWHLJopgMPIGMnwH8TpJfhnkjaL; https://drive.google.com/open?id=1-ocMl9yoAmZqa6Kja7gp6TXSD1JKtWH-</t>
  </si>
  <si>
    <t>Trùng đơn do học song song 2 lớp</t>
  </si>
  <si>
    <t>T378</t>
  </si>
  <si>
    <t>https://www.facebook.com/share/1FX21TG7qT/</t>
  </si>
  <si>
    <r>
      <rPr>
        <sz val="12"/>
        <color theme="1"/>
        <rFont val="Times New Roman"/>
        <family val="1"/>
      </rPr>
      <t>Trần Thị Thanh Thảo</t>
    </r>
    <r>
      <rPr>
        <sz val="12"/>
        <color rgb="FFFF0000"/>
        <rFont val="Times New Roman"/>
        <family val="1"/>
      </rPr>
      <t xml:space="preserve"> - Chưa học phí</t>
    </r>
  </si>
  <si>
    <t>nhà 66a ngõ 2 Nguyên xá phường Minh khai Bắc Từ Liêm</t>
  </si>
  <si>
    <t>https://www.facebook.com/share/167oZRognW/?mibextid=wwXIfr</t>
  </si>
  <si>
    <r>
      <rPr>
        <sz val="12"/>
        <color theme="1"/>
        <rFont val="Times New Roman"/>
        <family val="1"/>
      </rPr>
      <t xml:space="preserve">Nguyễn Đỗ Linh Phương </t>
    </r>
    <r>
      <rPr>
        <sz val="12"/>
        <color rgb="FFFF0000"/>
        <rFont val="Times New Roman"/>
        <family val="1"/>
      </rPr>
      <t>- Trả lại HP 02/1/26 OPT105 lấy hợp đồng Yến soạn</t>
    </r>
  </si>
  <si>
    <t>B3, Vĩnh Hồ, Phường Thịnh Quang, Quận Đống Đa, Thành Phố Hà Nội</t>
  </si>
  <si>
    <t>https://drive.google.com/open?id=1A1B-CjWuWzVpK68niKp_hOAo8x9qteBi</t>
  </si>
  <si>
    <t>https://www.facebook.com/share/1YkrG7AKsJ/?mibextid=wwXIfr</t>
  </si>
  <si>
    <t xml:space="preserve">Nguyễn Hữu Đạt </t>
  </si>
  <si>
    <t>Trọ Cô Huyền , Thôn 1 , Phù Vân , Phủ Lý , Hà Nam</t>
  </si>
  <si>
    <t>https://drive.google.com/open?id=105Bt7-hdPohXuJW7ALm3QYJicmVXzmvM</t>
  </si>
  <si>
    <t>OPT111 nghỉ ngang từ b4</t>
  </si>
  <si>
    <t>https://www.facebook.com/share/18BfdtM9UA/?mibextid=wwXIfr</t>
  </si>
  <si>
    <r>
      <rPr>
        <sz val="12"/>
        <color rgb="FF000000"/>
        <rFont val="Times New Roman"/>
        <family val="1"/>
      </rPr>
      <t xml:space="preserve">Trần Thị Thu Thương </t>
    </r>
    <r>
      <rPr>
        <sz val="12"/>
        <color rgb="FFFF0000"/>
        <rFont val="Times New Roman"/>
        <family val="1"/>
      </rPr>
      <t>- Đã nộp 300K 03/03/2026
OPT103 bảo lưu b1. Học OPT111 b1</t>
    </r>
  </si>
  <si>
    <t>ngách 42/2 nhà số 3 đường yên bình tổ 15 yên nghĩa, Hà Đông, Hà Nội</t>
  </si>
  <si>
    <t>07/01/2026 và 12/01/2025</t>
  </si>
  <si>
    <t>https://drive.google.com/open?id=1WsooJtRzYhrX0GM8e3lPzll3f-3LHik8</t>
  </si>
  <si>
    <t>https://www.facebook.com/share/1Bp1xfvo1u</t>
  </si>
  <si>
    <r>
      <rPr>
        <sz val="12"/>
        <color theme="1"/>
        <rFont val="Times New Roman"/>
        <family val="1"/>
      </rPr>
      <t>Nguyễn Thị Như Quỳnh</t>
    </r>
    <r>
      <rPr>
        <sz val="12"/>
        <color rgb="FFFF0000"/>
        <rFont val="Times New Roman"/>
        <family val="1"/>
      </rPr>
      <t xml:space="preserve"> - T426 Chưa học phí</t>
    </r>
  </si>
  <si>
    <t>nhuquynhnguyen20066@gmail.com</t>
  </si>
  <si>
    <t xml:space="preserve">22 ngõ 161 Thái Hà </t>
  </si>
  <si>
    <r>
      <rPr>
        <sz val="12"/>
        <color theme="1"/>
        <rFont val="Times New Roman"/>
        <family val="1"/>
      </rPr>
      <t>Nguyễn Quỳnh Chi</t>
    </r>
    <r>
      <rPr>
        <sz val="12"/>
        <color rgb="FFFF0000"/>
        <rFont val="Times New Roman"/>
        <family val="1"/>
      </rPr>
      <t xml:space="preserve"> - T426 Chưa học phí</t>
    </r>
  </si>
  <si>
    <t>PT386</t>
  </si>
  <si>
    <t>https://www.facebook.com/le.thu.ha.426428</t>
  </si>
  <si>
    <r>
      <rPr>
        <sz val="12"/>
        <color theme="1"/>
        <rFont val="Times New Roman"/>
        <family val="1"/>
      </rPr>
      <t xml:space="preserve">Lê Thị Hà Lê Thu </t>
    </r>
    <r>
      <rPr>
        <sz val="12"/>
        <color rgb="FFFF0000"/>
        <rFont val="Times New Roman"/>
        <family val="1"/>
      </rPr>
      <t>- T433 Chưa có học phí</t>
    </r>
  </si>
  <si>
    <t>lethiha17102007@gmail.com</t>
  </si>
  <si>
    <t>ngõ 2 ĐẠI LỘ THĂNG LONG quận Nam Từ Liêm Hà Nội</t>
  </si>
  <si>
    <t>https://www.facebook.com/share/17jsxRkUnR/?mibextid=wwXIfr</t>
  </si>
  <si>
    <r>
      <rPr>
        <sz val="12"/>
        <color theme="1"/>
        <rFont val="Times New Roman"/>
        <family val="1"/>
      </rPr>
      <t>Phạm Tiến Đạt</t>
    </r>
    <r>
      <rPr>
        <sz val="12"/>
        <color rgb="FFFF0000"/>
        <rFont val="Times New Roman"/>
        <family val="1"/>
      </rPr>
      <t xml:space="preserve"> - OPT107 chưa học phí</t>
    </r>
  </si>
  <si>
    <t xml:space="preserve"> xã Đà Bắc-Phú Thọ</t>
  </si>
  <si>
    <t>https://drive.google.com/open?id=1_8_ki4mfbGPqabFmVGj3hfKE1HgqqYVC</t>
  </si>
  <si>
    <t>https://www.facebook.com/otay.379253</t>
  </si>
  <si>
    <t>Đỗ Thành Tây</t>
  </si>
  <si>
    <t>tayd19466@gmail.com</t>
  </si>
  <si>
    <t>số nhà 16 - Ngõ 189 Ngô Xuân Quảng - Xã Gia Lâm</t>
  </si>
  <si>
    <t>https://drive.google.com/open?id=1s9O-Mj2WjsIEZgfU0gD9KSkmXFeUeCKV</t>
  </si>
  <si>
    <t>VIP215</t>
  </si>
  <si>
    <t>W51</t>
  </si>
  <si>
    <t>https://www.facebook.com/share/1Dh9Pbx3Hv/?mibextid=wwXIfr</t>
  </si>
  <si>
    <r>
      <rPr>
        <sz val="12"/>
        <color theme="1"/>
        <rFont val="Times New Roman"/>
        <family val="1"/>
      </rPr>
      <t xml:space="preserve">Ngô Đức Thắng </t>
    </r>
    <r>
      <rPr>
        <sz val="12"/>
        <color rgb="FFFF0000"/>
        <rFont val="Times New Roman"/>
        <family val="1"/>
      </rPr>
      <t>- gửi chung S,W</t>
    </r>
  </si>
  <si>
    <t xml:space="preserve">48 TT6 khu đô thị Văn Phú Phú La Hà Đông Hà Nội </t>
  </si>
  <si>
    <t>https://drive.google.com/open?id=1gz6D6GYCplirX9Sy-2qijTtVYTmaJ5Gy; https://drive.google.com/open?id=19q-f1N_CzU8WyjAmqLKbt1Jl35a1h5Wd</t>
  </si>
  <si>
    <t>OPT120</t>
  </si>
  <si>
    <t>https://www.facebook.com/share/1DFkcrzdq9/?mibextid=wwXIfr</t>
  </si>
  <si>
    <r>
      <rPr>
        <sz val="12"/>
        <color theme="1"/>
        <rFont val="Times New Roman"/>
        <family val="1"/>
      </rPr>
      <t xml:space="preserve">Trần Quốc Trọng </t>
    </r>
    <r>
      <rPr>
        <sz val="12"/>
        <color rgb="FFFF0000"/>
        <rFont val="Times New Roman"/>
        <family val="1"/>
      </rPr>
      <t>- OPT110, OPT112</t>
    </r>
  </si>
  <si>
    <t>Tiến Dũng Meca</t>
  </si>
  <si>
    <t>Thúy</t>
  </si>
  <si>
    <t>Tranquoctrong409@gmail.com</t>
  </si>
  <si>
    <t>số nhà 69c, ngõ 93, ngách 28 Hoàng Văn Thái, Khương Trung, Thanh Xuân Hà Nội</t>
  </si>
  <si>
    <t>https://drive.google.com/open?id=1jkimSMbp8qO4DfJGCyFeyqqtasx8y90-</t>
  </si>
  <si>
    <t>PT408</t>
  </si>
  <si>
    <t>https://www.facebook.com/share/1DjfJDRFK2/?mibextid=wwXIfr</t>
  </si>
  <si>
    <t>Lê Phương Anh</t>
  </si>
  <si>
    <t>Đài Loan (nên chỉ liên lạc được qua fb)</t>
  </si>
  <si>
    <t>30/01/2026 và 08/02/2026</t>
  </si>
  <si>
    <t>https://drive.google.com/open?id=1306alpmVGO423rWGyrlV4Tsh7ZfDuSGn; https://drive.google.com/open?id=1y2oe3pcUzToy5XnuWjdPHfjWZy89z3lJ; https://drive.google.com/open?id=1yZUE6S60zpZ4LD1hQskAjZ2tMMaPsksN</t>
  </si>
  <si>
    <t>R</t>
  </si>
  <si>
    <t>Không nhận (Trừ 100K/1khoá học)</t>
  </si>
  <si>
    <t>PT476</t>
  </si>
  <si>
    <t>https://www.facebook.com/share/17r2E5ekQD/?mibextid=wwXIfr</t>
  </si>
  <si>
    <t>Lê Quốc Tín</t>
  </si>
  <si>
    <t>lequoctin180908@gmail.com</t>
  </si>
  <si>
    <t>Tổ 4 An Hoà Ya Hội phường An Khê</t>
  </si>
  <si>
    <t>https://drive.google.com/open?id=1CLO9Ph5oxfT4wT3GdstmRIZOfDbXEliH</t>
  </si>
  <si>
    <t>https://www.facebook.com/share/19uXbK2Vns/?mibextid=wwXIfr</t>
  </si>
  <si>
    <r>
      <rPr>
        <sz val="12"/>
        <color theme="1"/>
        <rFont val="Times New Roman"/>
        <family val="1"/>
      </rPr>
      <t>Nguyễn Thành Đồng</t>
    </r>
    <r>
      <rPr>
        <sz val="12"/>
        <color rgb="FFFF0000"/>
        <rFont val="Times New Roman"/>
        <family val="1"/>
      </rPr>
      <t xml:space="preserve"> - OPT107 chưa học phí</t>
    </r>
  </si>
  <si>
    <t xml:space="preserve">Xuân Hội, Tân Chi, Tiên Du, Bắc Ninh
</t>
  </si>
  <si>
    <t>https://drive.google.com/open?id=1spqFzdVVHbnX9bY13UqHjaNQl-sCZyg3</t>
  </si>
  <si>
    <t>OPT107 KO học nữa</t>
  </si>
  <si>
    <t>https://www.facebook.com/share/184y1mr8m8/?mibextid=wwXIfr</t>
  </si>
  <si>
    <r>
      <rPr>
        <sz val="12"/>
        <color theme="1"/>
        <rFont val="Times New Roman"/>
        <family val="1"/>
      </rPr>
      <t xml:space="preserve">Phan Dương Anh Khoa </t>
    </r>
    <r>
      <rPr>
        <sz val="12"/>
        <color rgb="FFFF0000"/>
        <rFont val="Times New Roman"/>
        <family val="1"/>
      </rPr>
      <t>- OPT107</t>
    </r>
  </si>
  <si>
    <t>vĩnh phú - phú thọ</t>
  </si>
  <si>
    <t>https://drive.google.com/open?id=1jwZwQRreEQn5ZwMwmqv1MwFncvVGwn_6</t>
  </si>
  <si>
    <r>
      <rPr>
        <sz val="12"/>
        <color theme="1"/>
        <rFont val="Times New Roman"/>
        <family val="1"/>
      </rPr>
      <t>Phạm Tiến Đức Bình</t>
    </r>
    <r>
      <rPr>
        <sz val="12"/>
        <color rgb="FFFF0000"/>
        <rFont val="Times New Roman"/>
        <family val="1"/>
      </rPr>
      <t xml:space="preserve"> - Chưa học phí</t>
    </r>
  </si>
  <si>
    <t>OT94</t>
  </si>
  <si>
    <t>https://www.facebook.com/nguyen.thi.hien.848503</t>
  </si>
  <si>
    <r>
      <rPr>
        <sz val="12"/>
        <color theme="1"/>
        <rFont val="Times New Roman"/>
        <family val="1"/>
      </rPr>
      <t>Nguyễn Thị Hiền</t>
    </r>
    <r>
      <rPr>
        <sz val="12"/>
        <color rgb="FFFF0000"/>
        <rFont val="Times New Roman"/>
        <family val="1"/>
      </rPr>
      <t xml:space="preserve"> -OVIP76 Chưa học phí</t>
    </r>
  </si>
  <si>
    <t>hoc off</t>
  </si>
  <si>
    <t>PT381</t>
  </si>
  <si>
    <t>https://www.facebook.com/khvan908</t>
  </si>
  <si>
    <r>
      <rPr>
        <sz val="12"/>
        <color theme="1"/>
        <rFont val="Times New Roman"/>
        <family val="1"/>
      </rPr>
      <t>Lê Khánh Vân</t>
    </r>
    <r>
      <rPr>
        <sz val="12"/>
        <color rgb="FFFF0000"/>
        <rFont val="Times New Roman"/>
        <family val="1"/>
      </rPr>
      <t xml:space="preserve"> - T440 Chưa học phí</t>
    </r>
  </si>
  <si>
    <t>Xã thuận an gia lâm Hà Nội trường học viện toà án</t>
  </si>
  <si>
    <t>https://www.facebook.com/share/1AbQQjvpDb/?mibextid=wwXIfr</t>
  </si>
  <si>
    <r>
      <rPr>
        <sz val="12"/>
        <color theme="1"/>
        <rFont val="Times New Roman"/>
        <family val="1"/>
      </rPr>
      <t xml:space="preserve">Lê Hoàng Thanh </t>
    </r>
    <r>
      <rPr>
        <sz val="12"/>
        <color rgb="FFFF0000"/>
        <rFont val="Times New Roman"/>
        <family val="1"/>
      </rPr>
      <t>- T440 Chưa học phí
Rút sát ngày KG</t>
    </r>
  </si>
  <si>
    <t xml:space="preserve"> chung cư A3 phường Phúc La</t>
  </si>
  <si>
    <t>PT392</t>
  </si>
  <si>
    <t>https://www.facebook.com/share/19ympR1GSo/?mibextid=wwXIfr</t>
  </si>
  <si>
    <r>
      <rPr>
        <sz val="12"/>
        <color theme="1"/>
        <rFont val="Times New Roman"/>
        <family val="1"/>
      </rPr>
      <t xml:space="preserve">Sỹ Lan Anh </t>
    </r>
    <r>
      <rPr>
        <sz val="12"/>
        <color rgb="FFFF0000"/>
        <rFont val="Times New Roman"/>
        <family val="1"/>
      </rPr>
      <t>- T441 Chưa học phí</t>
    </r>
  </si>
  <si>
    <t xml:space="preserve"> số nhà 6, ngõ 80, đường an thọ 1, xã an khánh, thành phố hà nội</t>
  </si>
  <si>
    <t>26/10/2025 và 20/11/2025</t>
  </si>
  <si>
    <t>https://drive.google.com/open?id=1koayPIvh9XSHOqai03GbTAiFeAJslwmJ; https://drive.google.com/open?id=10P4txI2_uLuPHfhAFbpaVfq0J3MRwLGe</t>
  </si>
  <si>
    <t>PT393</t>
  </si>
  <si>
    <t>https://www.facebook.com/thu.hien.857511</t>
  </si>
  <si>
    <r>
      <rPr>
        <sz val="12"/>
        <color theme="1"/>
        <rFont val="Times New Roman"/>
        <family val="1"/>
      </rPr>
      <t>Mai Thị Thu Hiền</t>
    </r>
    <r>
      <rPr>
        <sz val="12"/>
        <color rgb="FFFF0000"/>
        <rFont val="Times New Roman"/>
        <family val="1"/>
      </rPr>
      <t xml:space="preserve"> - T442 Chưa học phí</t>
    </r>
  </si>
  <si>
    <t xml:space="preserve"> mhien0518@gmail.com</t>
  </si>
  <si>
    <t>Số Nhà 05, Ngách 35/23, Ngõ 23 Giang Văn Minh, Kim Mã, Ba Đình, Hà Nội</t>
  </si>
  <si>
    <t>T396</t>
  </si>
  <si>
    <t>https://www.facebook.com/hung.phamviet.33633</t>
  </si>
  <si>
    <r>
      <rPr>
        <sz val="12"/>
        <color theme="1"/>
        <rFont val="Times New Roman"/>
        <family val="1"/>
      </rPr>
      <t>Phạm Việt Hùng</t>
    </r>
    <r>
      <rPr>
        <sz val="12"/>
        <color rgb="FFFF0000"/>
        <rFont val="Times New Roman"/>
        <family val="1"/>
      </rPr>
      <t xml:space="preserve"> - VIP252 Chưa học phí</t>
    </r>
  </si>
  <si>
    <t>85 Lê văn hiến Bắc từ liêm hà nội</t>
  </si>
  <si>
    <t>T439</t>
  </si>
  <si>
    <t>https://www.facebook.com/share/1DtHJzPGwB/?mibextid=wwXIfr</t>
  </si>
  <si>
    <t>Nguyễn Hoàng Yến Nhi</t>
  </si>
  <si>
    <t>nhà số 81, khối 1, tt Con Cuông, tỉnh Nghệ An</t>
  </si>
  <si>
    <t>10/02/2026 và 24/02/2026</t>
  </si>
  <si>
    <t>https://drive.google.com/open?id=1EsXSFNKG7pn2V4y7yCUAnQP6eJLHbvOL; https://drive.google.com/open?id=1RbdbOT0LeMMrb-GZvvH7VX2EM7M-46Nm</t>
  </si>
  <si>
    <t>https://www.facebook.com/share/17z71AiqCX/</t>
  </si>
  <si>
    <t xml:space="preserve">Hứa Trần Duy Hiển  </t>
  </si>
  <si>
    <t>số 16/353B,Trà Kha B,P8,TP Bạc Liêu</t>
  </si>
  <si>
    <t>https://drive.google.com/open?id=1Zd87hQnL2wRsfKiKESYyqIEk1MMaWAGF</t>
  </si>
  <si>
    <t>https://www.facebook.com/share/1D9rxJvVMn/?mibextid=wwXIfr</t>
  </si>
  <si>
    <r>
      <rPr>
        <sz val="12"/>
        <color theme="1"/>
        <rFont val="Times New Roman"/>
        <family val="1"/>
      </rPr>
      <t xml:space="preserve"> Phạm Thị Ánh Ngọc </t>
    </r>
    <r>
      <rPr>
        <sz val="12"/>
        <color rgb="FFFF0000"/>
        <rFont val="Times New Roman"/>
        <family val="1"/>
      </rPr>
      <t>- OPT106</t>
    </r>
  </si>
  <si>
    <t>89 Nguyễn Phong Sắc , Cầu Giấy ,Hà Nội</t>
  </si>
  <si>
    <t>https://drive.google.com/open?id=1gFc0Vu32u0g6LSoRV8wTx6AcF6EwnVJh</t>
  </si>
  <si>
    <t>https://www.facebook.com/share/1GPgV8btdW/?mibextid=wwXIfr</t>
  </si>
  <si>
    <r>
      <rPr>
        <sz val="12"/>
        <color theme="1"/>
        <rFont val="Times New Roman"/>
        <family val="1"/>
      </rPr>
      <t>Trần Minh Ánh</t>
    </r>
    <r>
      <rPr>
        <sz val="12"/>
        <color rgb="FFFF0000"/>
        <rFont val="Times New Roman"/>
        <family val="1"/>
      </rPr>
      <t xml:space="preserve"> - OPT107</t>
    </r>
  </si>
  <si>
    <t>khu 5 thị trấn cồn - hải hậu - nam định</t>
  </si>
  <si>
    <t>https://drive.google.com/open?id=1Qg8oFtZkK0_Avs-Koce2ftg-xOE8wCoC</t>
  </si>
  <si>
    <t>Chờ lớp tháng 6</t>
  </si>
  <si>
    <t>https://www.facebook.com/share/17MZtkohCi/</t>
  </si>
  <si>
    <t>Lê Thị Mai Anh</t>
  </si>
  <si>
    <t>Số 25a, Ngõ 353 Đường Bát Khối, Phường Long Biên, Quận Long Biên, Hà Nội</t>
  </si>
  <si>
    <t>https://drive.google.com/open?id=1KYnh3LvLzgE-O3B5AChcYg7yNMDrL4WS</t>
  </si>
  <si>
    <t>Combo Pre_Toeic + Toeic Lv(1+2) + Toeic (S + W)</t>
  </si>
  <si>
    <t>https://www.facebook.com/share/18CaTVtKhh/?mibextid=wwXIfr</t>
  </si>
  <si>
    <t>Vũ Hồng Đức</t>
  </si>
  <si>
    <t>vuhongduc0981733591@gmail.com</t>
  </si>
  <si>
    <t xml:space="preserve">số 181a ngách 175 ngõ 211 khương trung </t>
  </si>
  <si>
    <t>https://drive.google.com/open?id=1V0HdrWCelt7hvk1YLHQ6YOOD2H8bJL10</t>
  </si>
  <si>
    <t>OW9</t>
  </si>
  <si>
    <t>OS15</t>
  </si>
  <si>
    <t>https://www.facebook.com/le.gia.huy.565175#</t>
  </si>
  <si>
    <t xml:space="preserve">Lê Gia Huy </t>
  </si>
  <si>
    <t>justinjunior261@gmail.com</t>
  </si>
  <si>
    <t>Số 7, Ngõ 1002, Đường Láng, Đống Đa, Hà Nội</t>
  </si>
  <si>
    <t>https://drive.google.com/open?id=1lQ-8VYDWej-qNdbEe6kqzll62xzgLCzZ; https://drive.google.com/open?id=1D-hk6tcqVXv9hgdUUMUsp4MUKMdxJCvD</t>
  </si>
  <si>
    <t>S52</t>
  </si>
  <si>
    <t>T448</t>
  </si>
  <si>
    <t>https://www.facebook.com/share/1GbGSo4AGQ/</t>
  </si>
  <si>
    <r>
      <rPr>
        <sz val="12"/>
        <color theme="1"/>
        <rFont val="Times New Roman"/>
        <family val="1"/>
      </rPr>
      <t>Trần Nguyễn Tường Vy</t>
    </r>
    <r>
      <rPr>
        <sz val="12"/>
        <color rgb="FFFF0000"/>
        <rFont val="Times New Roman"/>
        <family val="1"/>
      </rPr>
      <t xml:space="preserve"> - 0374729592 
sđt phụ huynh nhận sách - hợp đồng</t>
    </r>
  </si>
  <si>
    <t>Xóm Tân Sơn 6,xã Văn Hiến, tỉnh Nghệ An</t>
  </si>
  <si>
    <t>02/03/2026 và 10/03/2026</t>
  </si>
  <si>
    <t>https://drive.google.com/open?id=1FGNARvtG6W5GrYRR4G8yVWmnpDeaAfid; https://drive.google.com/open?id=1QBcJc_A8FDIFNTupqwRxd8aTu38DpyMf</t>
  </si>
  <si>
    <t>PT459</t>
  </si>
  <si>
    <t>https://www.facebook.com/share/1776WQS9U4/?mibextid=wwXIfr</t>
  </si>
  <si>
    <r>
      <rPr>
        <sz val="12"/>
        <color theme="1"/>
        <rFont val="Times New Roman"/>
        <family val="1"/>
      </rPr>
      <t>Đỗ Ngọc Anh</t>
    </r>
    <r>
      <rPr>
        <sz val="12"/>
        <color rgb="FFFF0000"/>
        <rFont val="Times New Roman"/>
        <family val="1"/>
      </rPr>
      <t xml:space="preserve"> - OPT110 - hợp đồng</t>
    </r>
  </si>
  <si>
    <t xml:space="preserve"> donanh060207@gmail.com</t>
  </si>
  <si>
    <t>Ngõ 75 đường Liên Kết, thôn Vân Côn, xã An Khánh, Hà Nội</t>
  </si>
  <si>
    <t>16/02/2026 và 05/03/2026</t>
  </si>
  <si>
    <t>https://drive.google.com/open?id=1E2qZpgI17Gp53xYPPq6VRYLxdj2GHZOp; https://drive.google.com/open?id=1TskN5PE7Evyi19jMnAd1N439UiN1WCtK</t>
  </si>
  <si>
    <t>https://www.facebook.com/share/1KSkzzhyi3/?mibextid=wwXIfr</t>
  </si>
  <si>
    <r>
      <rPr>
        <sz val="12"/>
        <color theme="1"/>
        <rFont val="Times New Roman"/>
        <family val="1"/>
      </rPr>
      <t>Ngô Phan Duy Đức</t>
    </r>
    <r>
      <rPr>
        <sz val="12"/>
        <color rgb="FFFF0000"/>
        <rFont val="Times New Roman"/>
        <family val="1"/>
      </rPr>
      <t xml:space="preserve"> - OPT107 chưa học phí
</t>
    </r>
    <r>
      <rPr>
        <sz val="12"/>
        <color theme="1"/>
        <rFont val="Times New Roman"/>
        <family val="1"/>
      </rPr>
      <t>TRẢ LẠI CỌC</t>
    </r>
  </si>
  <si>
    <t>duckngo2006@gmail.com</t>
  </si>
  <si>
    <t>Số nhà 41, Ngõ 53 Ngoạ Long, Hà Nội</t>
  </si>
  <si>
    <t>https://drive.google.com/open?id=10V0kfJvGRaWsjlKO3jV4270ElKf6Kr8E</t>
  </si>
  <si>
    <t>https://www.facebook.com/share/1AvnbmuGjf/?mibextid=wwXIfr</t>
  </si>
  <si>
    <r>
      <rPr>
        <sz val="12"/>
        <color theme="1"/>
        <rFont val="Times New Roman"/>
        <family val="1"/>
      </rPr>
      <t>Nguyễn Ngọc Linh</t>
    </r>
    <r>
      <rPr>
        <sz val="12"/>
        <color rgb="FFFF0000"/>
        <rFont val="Times New Roman"/>
        <family val="1"/>
      </rPr>
      <t xml:space="preserve"> - OPT110 chưa học phí</t>
    </r>
  </si>
  <si>
    <t xml:space="preserve">94 Vũ Xuân Thiều , Long Biên </t>
  </si>
  <si>
    <t>https://drive.google.com/open?id=1VXifPy6oO1Rgq0L_DFSXqVWWu_AbGILz</t>
  </si>
  <si>
    <t>PT415</t>
  </si>
  <si>
    <t>https://www.facebook.com/share/18T1vAiokJ/</t>
  </si>
  <si>
    <r>
      <rPr>
        <sz val="12"/>
        <color theme="1"/>
        <rFont val="Times New Roman"/>
        <family val="1"/>
      </rPr>
      <t>Hồ Ngọc Thông</t>
    </r>
    <r>
      <rPr>
        <sz val="12"/>
        <color rgb="FFFF0000"/>
        <rFont val="Times New Roman"/>
        <family val="1"/>
      </rPr>
      <t xml:space="preserve"> - PT409 - hợp đồng</t>
    </r>
  </si>
  <si>
    <t>Kí Túc Xá - Cổng Sau Trường Đại Học Phenikaa, Đường Sắt Yên Nghĩa, Phường Yên Nghĩa, Quận Hà Đông, Hà Nội</t>
  </si>
  <si>
    <t>03/03/2026 và 03/04/2026</t>
  </si>
  <si>
    <t>https://drive.google.com/open?id=1zUWklrIgeeuegLrS3XC8g7bRISAF6-9J, https://drive.google.com/open?id=19CZhmaL9mbl73wal02uRxJJD_jNzzVaY; https://drive.google.com/open?id=1d2pLQA-p7o1NwMt8MGSauGNbMt_0__Lg; https://drive.google.com/open?id=1PQywHtME6EeA7BpjostO8VHF5Tsj6ky6</t>
  </si>
  <si>
    <t>OPT61, OT69, OT78, T435</t>
  </si>
  <si>
    <t>https://www.facebook.com/anvan5959</t>
  </si>
  <si>
    <r>
      <rPr>
        <sz val="12"/>
        <color theme="1"/>
        <rFont val="Times New Roman"/>
        <family val="1"/>
      </rPr>
      <t>Nguyễn Văn An</t>
    </r>
    <r>
      <rPr>
        <sz val="12"/>
        <color rgb="FFFF0000"/>
        <rFont val="Times New Roman"/>
        <family val="1"/>
      </rPr>
      <t xml:space="preserve"> - Đã nộp 973K học lại 11 buổi + mua sách
OT121 rút sát giờ học</t>
    </r>
  </si>
  <si>
    <t xml:space="preserve">Mất </t>
  </si>
  <si>
    <t>https://drive.google.com/open?id=1MKeXhjYMjWaJz0yO5Kl23J7iBm4dja-N</t>
  </si>
  <si>
    <t>S39</t>
  </si>
  <si>
    <t>S57 KO học nữa</t>
  </si>
  <si>
    <t>https://www.facebook.com/hai.caoduy.3781</t>
  </si>
  <si>
    <r>
      <rPr>
        <sz val="12"/>
        <color theme="1"/>
        <rFont val="Times New Roman"/>
        <family val="1"/>
      </rPr>
      <t>Cao Duy Hải</t>
    </r>
    <r>
      <rPr>
        <sz val="12"/>
        <color rgb="FFFF0000"/>
        <rFont val="Times New Roman"/>
        <family val="1"/>
      </rPr>
      <t xml:space="preserve"> - mất cam kết
Chưa nộp 50% học phí học lại. </t>
    </r>
    <r>
      <rPr>
        <sz val="12"/>
        <color theme="1"/>
        <rFont val="Times New Roman"/>
        <family val="1"/>
      </rPr>
      <t>S57</t>
    </r>
  </si>
  <si>
    <t xml:space="preserve"> caoduyhai206@gmail.com</t>
  </si>
  <si>
    <t>1A ngách 102 ngõ 5 Hoàng Quốc Việt</t>
  </si>
  <si>
    <t>https://www.facebook.com/share/18UE6tuT12/?mibextid=wwXIfr</t>
  </si>
  <si>
    <r>
      <rPr>
        <sz val="12"/>
        <color theme="1"/>
        <rFont val="Times New Roman"/>
        <family val="1"/>
      </rPr>
      <t>Nguyễn Trương Huyền Nhi</t>
    </r>
    <r>
      <rPr>
        <sz val="12"/>
        <color rgb="FFFF0000"/>
        <rFont val="Times New Roman"/>
        <family val="1"/>
      </rPr>
      <t xml:space="preserve"> - PT411 chưa học phí</t>
    </r>
  </si>
  <si>
    <t>38 Bùi Xuân Phái, phường Thuỷ Dương, Hương Thuỷ, Huế</t>
  </si>
  <si>
    <t>https://drive.google.com/open?id=1lBj-u-YFmdqikP837OLfEL4ezjq82xoM</t>
  </si>
  <si>
    <t>https://www.facebook.com/share/1F4aFygy3y/?mibextid=wwXIfr</t>
  </si>
  <si>
    <r>
      <rPr>
        <sz val="12"/>
        <color theme="1"/>
        <rFont val="Times New Roman"/>
        <family val="1"/>
      </rPr>
      <t xml:space="preserve">Nguyễn Minh Đức </t>
    </r>
    <r>
      <rPr>
        <sz val="12"/>
        <color rgb="FFFF0000"/>
        <rFont val="Times New Roman"/>
        <family val="1"/>
      </rPr>
      <t>- OPT111</t>
    </r>
  </si>
  <si>
    <t>đội 3, thôn Như Lân, tỉnh Hưng Yên</t>
  </si>
  <si>
    <t>https://drive.google.com/open?id=1AhN6OpHzO5u3cmYBXe2c-38oVOc_D6tI</t>
  </si>
  <si>
    <t>https://www.facebook.com/Pnhung63#</t>
  </si>
  <si>
    <t xml:space="preserve">Lê Phương Nhung </t>
  </si>
  <si>
    <t>Ngọc Anh Meca</t>
  </si>
  <si>
    <t>lenhungtamduong@gmail.com</t>
  </si>
  <si>
    <t xml:space="preserve">Khu 3, Hướng Đạo, Tam Dương, Vĩnh Phúc ( Đối diện J&amp;T Express Hướng Đạo ) </t>
  </si>
  <si>
    <t>https://drive.google.com/open?id=10O69l-4LBLXR2InhVPkORYzqdpMv1wpe</t>
  </si>
  <si>
    <t>OPT111</t>
  </si>
  <si>
    <t>https://www.facebook.com/share/1NzbjZvHFu/</t>
  </si>
  <si>
    <t>Đỗ Thanh Bình</t>
  </si>
  <si>
    <t xml:space="preserve"> trung đoàn e257-vĩnh quỳnh-thanh trì-hà nội</t>
  </si>
  <si>
    <t>09/03/2026 và 25/03/2026</t>
  </si>
  <si>
    <t>https://drive.google.com/open?id=1O5HjY1oHgX2xLEXZGl6NIK4dTGsKLMks; https://drive.google.com/open?id=1RVYD5PifRQya7E-FPpjHenxL1rmfCVeg; https://drive.google.com/open?id=1uORa_rt95EZUte2g_qByB3x0NUNf1zz9</t>
  </si>
  <si>
    <t>OT78</t>
  </si>
  <si>
    <t>https://www.facebook.com/share/1C7Hyrma8m/?mibextid=wwXIfr</t>
  </si>
  <si>
    <r>
      <rPr>
        <sz val="12"/>
        <color theme="1"/>
        <rFont val="Times New Roman"/>
        <family val="1"/>
      </rPr>
      <t xml:space="preserve">Trà My </t>
    </r>
    <r>
      <rPr>
        <sz val="12"/>
        <color rgb="FFFF0000"/>
        <rFont val="Times New Roman"/>
        <family val="1"/>
      </rPr>
      <t>- hv nghỉ nhiều tính học lại
Chưa nộp 50% học phí học lại 2,084K
T448 chưa học phí</t>
    </r>
  </si>
  <si>
    <t>T411</t>
  </si>
  <si>
    <t>https://www.facebook.com/share/16xjebHbDw/?mibextid=wwXIfr</t>
  </si>
  <si>
    <r>
      <rPr>
        <sz val="12"/>
        <color theme="1"/>
        <rFont val="Times New Roman"/>
        <family val="1"/>
      </rPr>
      <t xml:space="preserve">Lê Thị Thùy Anh </t>
    </r>
    <r>
      <rPr>
        <sz val="12"/>
        <color rgb="FFFF0000"/>
        <rFont val="Times New Roman"/>
        <family val="1"/>
      </rPr>
      <t xml:space="preserve">- số cũ </t>
    </r>
    <r>
      <rPr>
        <sz val="12"/>
        <color theme="1"/>
        <rFont val="Times New Roman"/>
        <family val="1"/>
      </rPr>
      <t xml:space="preserve">367600157
</t>
    </r>
    <r>
      <rPr>
        <sz val="12"/>
        <color rgb="FFFF0000"/>
        <rFont val="Times New Roman"/>
        <family val="1"/>
      </rPr>
      <t>VIP263 Chưa học phí rút sát ngày KG</t>
    </r>
  </si>
  <si>
    <t>LK 322 N0.06, KHU 27 - 28, DƯƠNG NỘI, Hà Đông</t>
  </si>
  <si>
    <t>https://www.facebook.com/share/1DKBRCLZhV/?mibextid=wwXIfr</t>
  </si>
  <si>
    <t xml:space="preserve">Trương Lê Mỹ Hạnh </t>
  </si>
  <si>
    <t xml:space="preserve"> meomap368@gmail.com </t>
  </si>
  <si>
    <t>số 152 thôn 6 quảng long hải hà quảng ninh</t>
  </si>
  <si>
    <t>https://drive.google.com/open?id=1hFyH1Zn70PfmMQNNonrShsJ4YXZ8Q1Ov</t>
  </si>
  <si>
    <t>https://www.facebook.com/share/18SUissSzh/?mibextid=wwXIfr</t>
  </si>
  <si>
    <r>
      <rPr>
        <sz val="12"/>
        <color theme="1"/>
        <rFont val="Times New Roman"/>
        <family val="1"/>
      </rPr>
      <t>Hồ Lâm Oanh</t>
    </r>
    <r>
      <rPr>
        <sz val="12"/>
        <color rgb="FFFF0000"/>
        <rFont val="Times New Roman"/>
        <family val="1"/>
      </rPr>
      <t xml:space="preserve"> - OPT114</t>
    </r>
  </si>
  <si>
    <t>Yến Nhi Meca</t>
  </si>
  <si>
    <t>Yến Nhi</t>
  </si>
  <si>
    <t>oanh052007@gmail.com</t>
  </si>
  <si>
    <t>Số nhà 32 ngõ 106 Cầu Giấy - Quan Hoa - Cầu Giấy - Hà Nội</t>
  </si>
  <si>
    <t>https://drive.google.com/open?id=19_uL8IKvyxIfa7YBYLwC5z369Zoe--Om</t>
  </si>
  <si>
    <t>https://www.facebook.com/share/1H6gkSxM6j/?mibextid=wwXIfr</t>
  </si>
  <si>
    <r>
      <rPr>
        <sz val="12"/>
        <color theme="1"/>
        <rFont val="Times New Roman"/>
        <family val="1"/>
      </rPr>
      <t>Đặng Thị Mến Thương</t>
    </r>
    <r>
      <rPr>
        <sz val="12"/>
        <color rgb="FFFF0000"/>
        <rFont val="Times New Roman"/>
        <family val="1"/>
      </rPr>
      <t xml:space="preserve"> - OPT114 tự rời nhóm</t>
    </r>
  </si>
  <si>
    <t>mthuongg8507@gmail.com</t>
  </si>
  <si>
    <t>ngõ 38 Xuân La - Tây Hồ - Hà Nội</t>
  </si>
  <si>
    <t>https://drive.google.com/open?id=1DBZ0lSI98NLpve9wzKsdbo5JCp41fFSx</t>
  </si>
  <si>
    <t>Combo Toeic Lv(1+2) + Toeic (S + W)</t>
  </si>
  <si>
    <t>T468</t>
  </si>
  <si>
    <t>https://www.facebook.com/share/18Bcht89y6/?mibextid=wwXIfr</t>
  </si>
  <si>
    <r>
      <rPr>
        <sz val="12"/>
        <color theme="1"/>
        <rFont val="Times New Roman"/>
        <family val="1"/>
      </rPr>
      <t xml:space="preserve">Nguyễn Đức Mạnh </t>
    </r>
    <r>
      <rPr>
        <sz val="12"/>
        <color rgb="FFFF0000"/>
        <rFont val="Times New Roman"/>
        <family val="1"/>
      </rPr>
      <t>- hv thứ 11</t>
    </r>
  </si>
  <si>
    <t>ducmanhpy2008@gmail.com</t>
  </si>
  <si>
    <t xml:space="preserve">số nhà 94, Hai Bà Trưng ,Hùng Vương Phường Phúc Yên ,Phú Thọ
</t>
  </si>
  <si>
    <t>https://drive.google.com/open?id=1VAtV-LVtzeFtcRCSwn5d6c6QwtXkuJHP</t>
  </si>
  <si>
    <t>https://www.facebook.com/ngoc.anh.160604</t>
  </si>
  <si>
    <r>
      <rPr>
        <sz val="12"/>
        <color theme="1"/>
        <rFont val="Times New Roman"/>
        <family val="1"/>
      </rPr>
      <t xml:space="preserve">Trương Ngọc Ánh </t>
    </r>
    <r>
      <rPr>
        <sz val="12"/>
        <color rgb="FFFF0000"/>
        <rFont val="Times New Roman"/>
        <family val="1"/>
      </rPr>
      <t>- OPT113 rút cọc 28/3/26</t>
    </r>
  </si>
  <si>
    <t>244d4031471@dhcd.edu.vn</t>
  </si>
  <si>
    <t xml:space="preserve"> Ngọc Khánh, Quận Ba Đình, Hà Nội
</t>
  </si>
  <si>
    <t>https://drive.google.com/open?id=1OyY6Z9mFKyMAmiJFvFx-U8-Yq2TB1Hs0</t>
  </si>
  <si>
    <t>T408</t>
  </si>
  <si>
    <t>https://www.facebook.com/share/1Ars3C54nr/?mibextid=wwXIfr</t>
  </si>
  <si>
    <r>
      <rPr>
        <sz val="12"/>
        <color theme="1"/>
        <rFont val="Times New Roman"/>
        <family val="1"/>
      </rPr>
      <t>Phùng Khánh Linh</t>
    </r>
    <r>
      <rPr>
        <sz val="12"/>
        <color rgb="FFFF0000"/>
        <rFont val="Times New Roman"/>
        <family val="1"/>
      </rPr>
      <t xml:space="preserve"> - VIP266 Chưa học phí</t>
    </r>
  </si>
  <si>
    <t>Số nhà 16, ngõ 32/84/38 Đỗ Đức Dục, Mễ Trì ạ</t>
  </si>
  <si>
    <t>https://www.facebook.com/share/1Bx2CzzotU/?mibextid=wwXIfr</t>
  </si>
  <si>
    <r>
      <rPr>
        <sz val="12"/>
        <color theme="1"/>
        <rFont val="Times New Roman"/>
        <family val="1"/>
      </rPr>
      <t>Khánh Huyền</t>
    </r>
    <r>
      <rPr>
        <sz val="12"/>
        <color rgb="FFFF0000"/>
        <rFont val="Times New Roman"/>
        <family val="1"/>
      </rPr>
      <t xml:space="preserve"> VIP266 - Chưa học phí</t>
    </r>
  </si>
  <si>
    <t>322/95, Ngách 322/95 Đường Mỹ Đình, Nhân Mỹ, Phường Mỹ Đình 1, Quận Nam Từ Liêm, Hà Nội</t>
  </si>
  <si>
    <t xml:space="preserve"> https://www.facebook.com/share/17A3frDtMd/?mibextid=wwXIfr</t>
  </si>
  <si>
    <r>
      <rPr>
        <sz val="12"/>
        <color theme="1"/>
        <rFont val="Times New Roman"/>
        <family val="1"/>
      </rPr>
      <t xml:space="preserve">Quan Thị Linh </t>
    </r>
    <r>
      <rPr>
        <sz val="12"/>
        <color rgb="FFFF0000"/>
        <rFont val="Times New Roman"/>
        <family val="1"/>
      </rPr>
      <t>- OVIP84 Chưa học phí</t>
    </r>
  </si>
  <si>
    <t>quanthilinh637@gmail.com</t>
  </si>
  <si>
    <t>OT103</t>
  </si>
  <si>
    <t>https://www.facebook.com/hellyheley</t>
  </si>
  <si>
    <r>
      <rPr>
        <sz val="12"/>
        <color theme="1"/>
        <rFont val="Times New Roman"/>
        <family val="1"/>
      </rPr>
      <t>Hoàng Thị Huyền</t>
    </r>
    <r>
      <rPr>
        <sz val="12"/>
        <color rgb="FFFF0000"/>
        <rFont val="Times New Roman"/>
        <family val="1"/>
      </rPr>
      <t xml:space="preserve"> - OVIP82, OVIP92 Chưa học phí</t>
    </r>
  </si>
  <si>
    <t>huyenhanny.1209@gmail.com</t>
  </si>
  <si>
    <t>https://www.facebook.com/share/1AmJDEt6jF/?mibextid=wwXIfr</t>
  </si>
  <si>
    <t>Lê Thị Kim Oanh</t>
  </si>
  <si>
    <t>Chi</t>
  </si>
  <si>
    <t>U07-L08 KĐT Đô Nghĩa - Yên Nghĩa - Hà Đông</t>
  </si>
  <si>
    <t>18/03/2026 và 27/03/2026</t>
  </si>
  <si>
    <t>https://drive.google.com/open?id=1wbKaJORimUAa4iviFoFmciqdCZNIBjCV; https://drive.google.com/open?id=1_UJZZXn3ogYI0IeYAsIwTOzl4HQO6Mcn; https://drive.google.com/open?id=11i-6Se08SejEcWzU1Pa5d2tkhE9-ii0d</t>
  </si>
  <si>
    <t>PT429</t>
  </si>
  <si>
    <t>https://www.facebook.com/share/1B5dwg8mmC/?mibextid=wwXIfr</t>
  </si>
  <si>
    <r>
      <rPr>
        <sz val="12"/>
        <color theme="1"/>
        <rFont val="Times New Roman"/>
        <family val="1"/>
      </rPr>
      <t xml:space="preserve">Phạm Đình Duẩn </t>
    </r>
    <r>
      <rPr>
        <sz val="12"/>
        <color rgb="FFFF0000"/>
        <rFont val="Times New Roman"/>
        <family val="1"/>
      </rPr>
      <t>- hợp đồng</t>
    </r>
  </si>
  <si>
    <t>Khánh Linh</t>
  </si>
  <si>
    <t>phamdinhduan2008@gmail.com</t>
  </si>
  <si>
    <t>01 Lê Duẩn, Đông Phú, Quế Sơn, Quảng Nam</t>
  </si>
  <si>
    <t>18/03/2026 và 15/05/2026</t>
  </si>
  <si>
    <t>https://drive.google.com/open?id=1s-kgNyrmu4PkAmMBD7vzl1QE4H2M2Pxy; https://drive.google.com/open?id=11yFqTl7rCR7krVMTPB_aGEtncd891gF4</t>
  </si>
  <si>
    <t>T457 KO học nữa</t>
  </si>
  <si>
    <t>https://www.facebook.com/share/1Bv2sByiTw/?mibextid=wwXIfr</t>
  </si>
  <si>
    <t>Hà Thanh Hương</t>
  </si>
  <si>
    <t>thanhhuongha06@gmail.com</t>
  </si>
  <si>
    <t>thôn Đồng Minh, xã Vĩnh Lộc, tỉnh Thanh Hoá</t>
  </si>
  <si>
    <t>https://drive.google.com/open?id=1W8QrVDtOZ2YSj4dHNB1IMim4JocYH5M9</t>
  </si>
  <si>
    <t>OPT115</t>
  </si>
  <si>
    <t>https://www.facebook.com/nguyen.dung.294064?__cft__[0]=AZaxdTz0iwf8K4VqGbRNBgC42sjjuNxfvZaAuKj67HwibqBlpcf-o11DcfUpbdmhYGij_aaoxv22ZJ9yRHw18g5XRbiy8ErkrmvmAKMdUrOtyQc_uQGAon6ze4xzRLVzOAqnkX3N9tl9aSmIGNsw1p2swq-shRlb9ucs2Xvw837tDQ&amp;__tn__=-]C%2CP-R</t>
  </si>
  <si>
    <t>Nguyễn Thị Thùy Dung</t>
  </si>
  <si>
    <t>Nguyễn Yến Meca</t>
  </si>
  <si>
    <t>Yến</t>
  </si>
  <si>
    <t>nguyendung1703007@gmail.com</t>
  </si>
  <si>
    <t xml:space="preserve"> Số 75, Ngõ 20 , Đường Mỹ Đình , Nam Từ Liêm , Hà Nội</t>
  </si>
  <si>
    <t>20/03/2026 và 08/04/2026</t>
  </si>
  <si>
    <t>https://drive.google.com/open?id=19lq9hig8NZorsueJSKKGOliXwU17-5Xv; https://drive.google.com/open?id=12T90-YmFe2HppBzE32gMf4MMS2M0SA8V; https://drive.google.com/open?id=1mJNbhbQ1oz_BI2-6cO5hLVzoV8oo8abf</t>
  </si>
  <si>
    <t>Tách combo</t>
  </si>
  <si>
    <t>https://www.facebook.com/tran.huong.239364</t>
  </si>
  <si>
    <t xml:space="preserve">Trần Quỳnh Hương </t>
  </si>
  <si>
    <t>yeuhoala217@gmail.com</t>
  </si>
  <si>
    <t xml:space="preserve">Số 9 ngõ Đoàn Kết đội 1 , thôn Xuân Bách, xã Quang Tiến , huyện Sóc Sơn, Hà Nội </t>
  </si>
  <si>
    <t>https://drive.google.com/open?id=1OKpigSimuxt0cGsI8ZUn_ZAnxtOXeWBf</t>
  </si>
  <si>
    <t>OPT112</t>
  </si>
  <si>
    <t>https://www.facebook.com/ongochieu.670862</t>
  </si>
  <si>
    <t xml:space="preserve">Đỗ Ngọc Hiếu </t>
  </si>
  <si>
    <t xml:space="preserve"> dhieu04010401@gmail.com</t>
  </si>
  <si>
    <t>số 8a,ngách 71/69,ngõ 71 Hoàng Văn Thái, Thanh Xuân,Hà Nội</t>
  </si>
  <si>
    <t>21/03/2026 và 30/03/2026</t>
  </si>
  <si>
    <t>05/05/2026 và 01/06/2026</t>
  </si>
  <si>
    <r>
      <rPr>
        <u/>
        <sz val="12"/>
        <color rgb="FF1155CC"/>
        <rFont val="Times New Roman"/>
        <family val="1"/>
      </rPr>
      <t xml:space="preserve">https://drive.google.com/open?id=15733i4OrB70g_t6E9-6dXrAALRflcolO; https://drive.google.com/open?id=1UrxKRG6-yEbzKrRlqA_TMjifK7wOfXz4; </t>
    </r>
    <r>
      <rPr>
        <u/>
        <sz val="12"/>
        <color rgb="FF1155CC"/>
        <rFont val="Times New Roman"/>
        <family val="1"/>
      </rPr>
      <t>https://drive.google.com/open?id=1eJA8uYwUZfv0HGMkspUDoIUu-LyUUd0H</t>
    </r>
    <r>
      <rPr>
        <u/>
        <sz val="12"/>
        <color rgb="FF1155CC"/>
        <rFont val="Times New Roman"/>
        <family val="1"/>
      </rPr>
      <t xml:space="preserve">; </t>
    </r>
    <r>
      <rPr>
        <u/>
        <sz val="12"/>
        <color rgb="FF1155CC"/>
        <rFont val="Times New Roman"/>
        <family val="1"/>
      </rPr>
      <t>https://drive.google.com/open?id=1wL6aNCozaqcV0gy9lignDIO47zoqo5Rw</t>
    </r>
  </si>
  <si>
    <t>Hạ combo tính đơn UP, nộp tiền sau b8</t>
  </si>
  <si>
    <t>https://www.facebook.com/share/18TvuFcU5z/?mibextid=wwXIfr</t>
  </si>
  <si>
    <t>Nguyễn Hồng Minh</t>
  </si>
  <si>
    <t>Xóm Điền Vân, thôn Tân Thuận, xã Tuy Phước, tỉnh Gia Lai</t>
  </si>
  <si>
    <t>https://drive.google.com/open?id=1v09HDW_B-uEbEMztQJolEH1IOOajxwZo</t>
  </si>
  <si>
    <t>https://www.facebook.com/share/1AyUFRK3d5/</t>
  </si>
  <si>
    <r>
      <rPr>
        <sz val="12"/>
        <color theme="1"/>
        <rFont val="Times New Roman"/>
        <family val="1"/>
      </rPr>
      <t>Đỗ Mai Anh</t>
    </r>
    <r>
      <rPr>
        <sz val="12"/>
        <color rgb="FFFF0000"/>
        <rFont val="Times New Roman"/>
        <family val="1"/>
      </rPr>
      <t xml:space="preserve"> PT413 - hv thứ 10 PT418</t>
    </r>
  </si>
  <si>
    <t>Hải Yến</t>
  </si>
  <si>
    <t>maianh150308@gmail.com</t>
  </si>
  <si>
    <t>số 11, xóm 9- thôn Đào Nguyên- xã An Khánh- Hà Nội</t>
  </si>
  <si>
    <t>https://drive.google.com/open?id=1rGX5s_XoQ7mMlyq3iaJizglsBplbSoDE</t>
  </si>
  <si>
    <t>https://www.facebook.com/share/1C5cUeEAwM/?mibextid=wwXIfr</t>
  </si>
  <si>
    <t xml:space="preserve"> Nguyễn Đức Chung</t>
  </si>
  <si>
    <t>Ndc140903@gmail.com</t>
  </si>
  <si>
    <t>sn16 ngõ 678 Đường Láng, Đống Đa HN</t>
  </si>
  <si>
    <t>20/03/2026 và 10/04/2026</t>
  </si>
  <si>
    <t>https://drive.google.com/open?id=16DaGwkdJ3Zm22YSBnNiscP_cnk-dLYOl; https://drive.google.com/open?id=1fri3GBuuFPubKVHXNzcZ_RGDaJRrqcwx; https://drive.google.com/open?id=16F2InhvepYLpzYC5NcBEaJIQ9Ap_ultk</t>
  </si>
  <si>
    <t>https://www.facebook.com/share/171FE4xRyj/?mibextid=wwXIfr</t>
  </si>
  <si>
    <t>Nguyễn Trần Hiền Anh</t>
  </si>
  <si>
    <t>305A tổ 5 khu phố 2 phường Long Bình Tân, Biên Hoà, Đồng Nai</t>
  </si>
  <si>
    <t>https://drive.google.com/open?id=12Y65luzOFEaZ0CnpHYNIx4KhSEO62o-I</t>
  </si>
  <si>
    <t>https://www.facebook.com/share/1BnHnGxqyY/?mibextid=wwXIfr</t>
  </si>
  <si>
    <t>Phạm Di Khánh</t>
  </si>
  <si>
    <t>Nhà 141,ngõ 172, đường phú diễn, Bắc từ liêm, HN</t>
  </si>
  <si>
    <t>https://drive.google.com/open?id=1RJu3zQR5biBd-btpN42beadYdSzZVZbe; https://drive.google.com/open?id=18UmhZrUDQUBRDOKtPrROBl2aDjJQRmZ8</t>
  </si>
  <si>
    <t>OVIP61</t>
  </si>
  <si>
    <t>https://www.facebook.com/profile.php?id=100068076919331</t>
  </si>
  <si>
    <r>
      <rPr>
        <sz val="12"/>
        <color theme="1"/>
        <rFont val="Times New Roman"/>
        <family val="1"/>
      </rPr>
      <t xml:space="preserve">Đỗ Vân Trang </t>
    </r>
    <r>
      <rPr>
        <sz val="12"/>
        <color rgb="FFFF0000"/>
        <rFont val="Times New Roman"/>
        <family val="1"/>
      </rPr>
      <t>- Chưa học phí</t>
    </r>
  </si>
  <si>
    <t xml:space="preserve"> vantranghongquang@gmail.com</t>
  </si>
  <si>
    <t>https://www.facebook.com/hoang.vuviet.1510</t>
  </si>
  <si>
    <r>
      <rPr>
        <sz val="12"/>
        <color theme="1"/>
        <rFont val="Times New Roman"/>
        <family val="1"/>
      </rPr>
      <t>Vũ Việt Hoàng</t>
    </r>
    <r>
      <rPr>
        <sz val="12"/>
        <color rgb="FFFF0000"/>
        <rFont val="Times New Roman"/>
        <family val="1"/>
      </rPr>
      <t xml:space="preserve"> OW17 - Chưa học phí</t>
    </r>
  </si>
  <si>
    <t xml:space="preserve"> viethoang151004@gmail.com</t>
  </si>
  <si>
    <t>PT416</t>
  </si>
  <si>
    <t>https://www.facebook.com/share/1HRU7iFNVk/?mibextid=wwXIfr</t>
  </si>
  <si>
    <r>
      <rPr>
        <sz val="12"/>
        <color theme="1"/>
        <rFont val="Times New Roman"/>
        <family val="1"/>
      </rPr>
      <t xml:space="preserve">Nguyễn Thành Vinh </t>
    </r>
    <r>
      <rPr>
        <sz val="12"/>
        <color rgb="FFFF0000"/>
        <rFont val="Times New Roman"/>
        <family val="1"/>
      </rPr>
      <t>357188971- hợp đồng</t>
    </r>
  </si>
  <si>
    <t xml:space="preserve">Diệu Linh </t>
  </si>
  <si>
    <t>vinh0968910596@gmail.com</t>
  </si>
  <si>
    <t>số nhà 17 ngõ 806 đường kim giang thanh trì hà nội</t>
  </si>
  <si>
    <t>27/03/2026 và 21/04/2026</t>
  </si>
  <si>
    <t>https://drive.google.com/open?id=1KZJ_T37E3qUwrGfSSae2vYGk3zUWljIs; https://drive.google.com/open?id=1O_cf5ALYerqIecwNrPJH0ALWjs7HEQ6y; https://drive.google.com/open?id=1BDeQINMEgEjNHGS0oQAi77QnbWeiLUCm</t>
  </si>
  <si>
    <t>chờ</t>
  </si>
  <si>
    <t>https://www.facebook.com/share/1GbU329KaX/?mibextid=wwXIfr</t>
  </si>
  <si>
    <t xml:space="preserve"> Nguyễn Thị Như Quỳnh</t>
  </si>
  <si>
    <t>Đối diện quán trà chanh 1xu, gần Đại học Công Nghiệp Hà Nội CS3</t>
  </si>
  <si>
    <t>https://drive.google.com/open?id=10biANDmFEucU-DyR-rTqcT6keLdPKcLZ</t>
  </si>
  <si>
    <t>https://www.facebook.com/share/1BHMbtCXzF/</t>
  </si>
  <si>
    <r>
      <rPr>
        <sz val="12"/>
        <color theme="1"/>
        <rFont val="Times New Roman"/>
        <family val="1"/>
      </rPr>
      <t>Trần Lê Ngọc Hân</t>
    </r>
    <r>
      <rPr>
        <sz val="12"/>
        <color rgb="FFFF0000"/>
        <rFont val="Times New Roman"/>
        <family val="1"/>
      </rPr>
      <t xml:space="preserve"> - PT421</t>
    </r>
  </si>
  <si>
    <t>ngochan164836@gmail.com</t>
  </si>
  <si>
    <t>Thạnh Xuân Bắc - Hoài Nhơn Đông - Gia Lai</t>
  </si>
  <si>
    <t>https://drive.google.com/open?id=1hFFKfitkpsExthNrPi4bFwE03KHkR5EO</t>
  </si>
  <si>
    <t>PT421</t>
  </si>
  <si>
    <t>https://www.facebook.com/vantran.trun.7549</t>
  </si>
  <si>
    <t>Trần Văn Trung</t>
  </si>
  <si>
    <t>trungvantran647@gmail.com</t>
  </si>
  <si>
    <t xml:space="preserve">nhà số 4 ngõ 216 ,đường đa cấu,phường nam sơn,Tỉnh bắc ninh ạ  </t>
  </si>
  <si>
    <t>https://drive.google.com/open?id=1pshnNckkFylJPibbmkOICDfd6SPcU845</t>
  </si>
  <si>
    <t>OT113</t>
  </si>
  <si>
    <t>VIP284</t>
  </si>
  <si>
    <t>https://www.facebook.com/ph.ngoc.chinh.2025</t>
  </si>
  <si>
    <r>
      <rPr>
        <sz val="12"/>
        <color theme="1"/>
        <rFont val="Times New Roman"/>
        <family val="1"/>
      </rPr>
      <t xml:space="preserve">Phùng Thị Ngọc Chinh - </t>
    </r>
    <r>
      <rPr>
        <sz val="12"/>
        <color rgb="FFFF0000"/>
        <rFont val="Times New Roman"/>
        <family val="1"/>
      </rPr>
      <t>OVIP88 ko học nữa</t>
    </r>
  </si>
  <si>
    <t xml:space="preserve"> phungthingocchinh200198@gmail.com </t>
  </si>
  <si>
    <t>Đội 3, thôn Sơn Trung, Quốc Oai, Hà Nội</t>
  </si>
  <si>
    <t>https://drive.google.com/open?id=18zmGIOiCDJjvpvccWkpJAyvHiiwxmgyR</t>
  </si>
  <si>
    <t>OVIP88 ko học nữa</t>
  </si>
  <si>
    <t>https://www.facebook.com/chi.ha.971712</t>
  </si>
  <si>
    <r>
      <rPr>
        <sz val="12"/>
        <color theme="1"/>
        <rFont val="Times New Roman"/>
        <family val="1"/>
      </rPr>
      <t>Hà Vi Quỳnh Chi</t>
    </r>
    <r>
      <rPr>
        <sz val="12"/>
        <color rgb="FFFF0000"/>
        <rFont val="Times New Roman"/>
        <family val="1"/>
      </rPr>
      <t xml:space="preserve"> - Chưa học phí</t>
    </r>
  </si>
  <si>
    <t xml:space="preserve"> haviquynhchi3@gmail.com</t>
  </si>
  <si>
    <t xml:space="preserve"> 973 Quang trung , Hà đông </t>
  </si>
  <si>
    <t>https://www.facebook.com/nguyen.ngoc.diep.672404?mibextid=wwXIfr&amp;rdid=MdV5ZQToOH1G8hew&amp;share_url=https%3A%2F%2Fwww.facebook.com%2Fshare%2F17aBKopdgw%2F%3Fmibextid%3DwwXIfr</t>
  </si>
  <si>
    <r>
      <rPr>
        <sz val="12"/>
        <color theme="1"/>
        <rFont val="Times New Roman"/>
        <family val="1"/>
      </rPr>
      <t>Nguyễn Ngọc Diêp</t>
    </r>
    <r>
      <rPr>
        <sz val="12"/>
        <color rgb="FFFF0000"/>
        <rFont val="Times New Roman"/>
        <family val="1"/>
      </rPr>
      <t xml:space="preserve"> - Chưa học phí</t>
    </r>
  </si>
  <si>
    <t>ngocdiep231207@gmail.com</t>
  </si>
  <si>
    <t>Cl 33-L33-13 Dịch Vụ Khu C Yên Nghĩa, hà đông</t>
  </si>
  <si>
    <t>https://www.facebook.com/codacvuong?rdid=p6jaPSF3VnzLL3OO&amp;share_url=https%3A%2F%2Fwww.facebook.com%2Fshare%2F185WTAP42j</t>
  </si>
  <si>
    <r>
      <rPr>
        <sz val="12"/>
        <color theme="1"/>
        <rFont val="Times New Roman"/>
        <family val="1"/>
      </rPr>
      <t xml:space="preserve">Nguyễn Trọng Tuấn </t>
    </r>
    <r>
      <rPr>
        <sz val="12"/>
        <color rgb="FFFF0000"/>
        <rFont val="Times New Roman"/>
        <family val="1"/>
      </rPr>
      <t>- PT413 hv thứ 10</t>
    </r>
  </si>
  <si>
    <t>Nguyễn Thị Phương trường mầm non Vĩnh Thịnh, xã Biện Thượng tỉnh Thanh Hoá</t>
  </si>
  <si>
    <t>https://drive.google.com/open?id=13krFzAVcrrLMGp7pg_FnFQTlJt1wkb4o</t>
  </si>
  <si>
    <t>VIP226</t>
  </si>
  <si>
    <t>https://www.facebook.com/share/198FKD1aUw/</t>
  </si>
  <si>
    <r>
      <rPr>
        <sz val="12"/>
        <color theme="1"/>
        <rFont val="Times New Roman"/>
        <family val="1"/>
      </rPr>
      <t xml:space="preserve">Dương Thuỳ Dung </t>
    </r>
    <r>
      <rPr>
        <sz val="12"/>
        <color rgb="FFFF0000"/>
        <rFont val="Times New Roman"/>
        <family val="1"/>
      </rPr>
      <t>- S62 Chưa học phí</t>
    </r>
  </si>
  <si>
    <t>Số 4- Ngách 10- Ngõ 111- Phường Thanh Liệt- Hà Nội</t>
  </si>
  <si>
    <t>https://www.facebook.com/share/1CAutScJc5/</t>
  </si>
  <si>
    <r>
      <rPr>
        <sz val="12"/>
        <color theme="1"/>
        <rFont val="Times New Roman"/>
        <family val="1"/>
      </rPr>
      <t xml:space="preserve">Lê Hoàng Bảo Thy </t>
    </r>
    <r>
      <rPr>
        <sz val="12"/>
        <color rgb="FFFF0000"/>
        <rFont val="Times New Roman"/>
        <family val="1"/>
      </rPr>
      <t>- hợp đồng</t>
    </r>
  </si>
  <si>
    <t>lehoangbaothy37@gmail.com</t>
  </si>
  <si>
    <t>10/19 ấp 2, xã Đông Thạnh Hóc Môn TpHCM</t>
  </si>
  <si>
    <t>https://drive.google.com/open?id=1TRdjYx7f8Ar6qTQUKGNrRBfxa94dsQe5</t>
  </si>
  <si>
    <t>PT420</t>
  </si>
  <si>
    <t>https://www.facebook.com/share/1ZxzLY298U/?mibextid=wwXIfr</t>
  </si>
  <si>
    <r>
      <rPr>
        <sz val="12"/>
        <color theme="1"/>
        <rFont val="Times New Roman"/>
        <family val="1"/>
      </rPr>
      <t xml:space="preserve">Hoàng Ngọc Yến </t>
    </r>
    <r>
      <rPr>
        <sz val="12"/>
        <color rgb="FFFF0000"/>
        <rFont val="Times New Roman"/>
        <family val="1"/>
      </rPr>
      <t>- 384766181</t>
    </r>
  </si>
  <si>
    <t>TRung</t>
  </si>
  <si>
    <t>thôn 4 xã thạch đà mê linh Hà Nội</t>
  </si>
  <si>
    <t>04/04/2026 và 14/06/2026</t>
  </si>
  <si>
    <t>https://drive.google.com/open?id=1rlSzxk08NDsmzn23G9RPXkfBDtPh8ae5; https://drive.google.com/open?id=1Y3F9B-7jqArCYxOSBB6VZc3vEnMkx_u3</t>
  </si>
  <si>
    <t>https://www.facebook.com/share/1CRMKmw6b2/?mibextid=wwXIfr</t>
  </si>
  <si>
    <r>
      <rPr>
        <sz val="12"/>
        <color theme="1"/>
        <rFont val="Times New Roman"/>
        <family val="1"/>
      </rPr>
      <t xml:space="preserve">Phạm Đức Duy </t>
    </r>
    <r>
      <rPr>
        <sz val="12"/>
        <color rgb="FFFF0000"/>
        <rFont val="Times New Roman"/>
        <family val="1"/>
      </rPr>
      <t>- hợp đồng</t>
    </r>
  </si>
  <si>
    <t>u05L21 khu đô thị đô nghĩa, Hà Đông, Hà nội</t>
  </si>
  <si>
    <t>04/04/2026 và 05/04/2026</t>
  </si>
  <si>
    <t>https://drive.google.com/open?id=1kW_tqsPoVT4bjwAx5-KgLSoXPsKHs4cM; https://drive.google.com/open?id=1T_rL3KU4_LWoPgsBmcNgsP-BFp4mOq4C; https://drive.google.com/open?id=1hEq0ldzKoRQBtRbIlasgeAvCjW7DkI9p</t>
  </si>
  <si>
    <t>https://www.facebook.com/TuanTruong99999#</t>
  </si>
  <si>
    <t>Trương Ích Tuấn</t>
  </si>
  <si>
    <t>ichtuannick1@gmail.com</t>
  </si>
  <si>
    <t>số 118/6 phan chu trinh k3, phường phú lợi, thành phố Cần Thơ</t>
  </si>
  <si>
    <t>https://drive.google.com/open?id=1atDGAdC6Ukq26RX3DghhoaJzYpmx8Ht_</t>
  </si>
  <si>
    <t>OPT117</t>
  </si>
  <si>
    <t>https://www.facebook.com/share/1CNBnA8w39/</t>
  </si>
  <si>
    <t>Đào Sỹ Ninh</t>
  </si>
  <si>
    <t>số 10 ngách 112/12 Nguyên Xá, hà nội</t>
  </si>
  <si>
    <t>08/04/2026 và 15/04/2026</t>
  </si>
  <si>
    <t>https://drive.google.com/open?id=1lcfW820KgPmPPIGkKLZQkVxeJ4Jcgyiz; https://drive.google.com/open?id=1Tbu1usJ9lepuu-Fd7_qa-Al8UI7YT9TU; https://drive.google.com/open?id=1PFbxg0-C7ZD2ggmlb41BiJSKSMMmxKvr</t>
  </si>
  <si>
    <t>https://www.facebook.com/share/18CdjuPyeE/?mibextid=wwXIfr</t>
  </si>
  <si>
    <r>
      <rPr>
        <sz val="12"/>
        <color theme="1"/>
        <rFont val="Times New Roman"/>
        <family val="1"/>
      </rPr>
      <t xml:space="preserve">Vũ Xuân Tú </t>
    </r>
    <r>
      <rPr>
        <sz val="12"/>
        <color rgb="FFFF0000"/>
        <rFont val="Times New Roman"/>
        <family val="1"/>
      </rPr>
      <t>- hợp đồng</t>
    </r>
  </si>
  <si>
    <t>84 ngõ 347 đường cổ nhuế , cổ nhuế 2 , hà nội</t>
  </si>
  <si>
    <t>08/04/2026 và 09/04/2026</t>
  </si>
  <si>
    <t>https://drive.google.com/open?id=1ZfHFDxvV5mZEM2Vkr2Hwkd0GJrAtRWVN; https://drive.google.com/open?id=1BKA7vwn85deohNLKhTZNK7la9gbbdGr7; https://drive.google.com/open?id=1sVlU656_xzGKcpnm_YXgfCzCc-fqtmut</t>
  </si>
  <si>
    <t>https://www.facebook.com/share/1Df2Shrnv4/?mibextid=wwXIfr</t>
  </si>
  <si>
    <r>
      <rPr>
        <sz val="12"/>
        <color theme="1"/>
        <rFont val="Times New Roman"/>
        <family val="1"/>
      </rPr>
      <t xml:space="preserve">Lưu Ngọc Toản </t>
    </r>
    <r>
      <rPr>
        <sz val="12"/>
        <color rgb="FFFF0000"/>
        <rFont val="Times New Roman"/>
        <family val="1"/>
      </rPr>
      <t>- PT416 tự rời nhóm</t>
    </r>
  </si>
  <si>
    <t>4 ngõ 27 lai xá hoài đức, Hà nội</t>
  </si>
  <si>
    <t>https://drive.google.com/open?id=1gZd_dh46YrfbUqJ9p2XsVtvo7kyeEPC2</t>
  </si>
  <si>
    <t>https://www.facebook.com/share/1CZhUcYJdS/?mibextid=wwXIfr</t>
  </si>
  <si>
    <t>Đỗ Minh Quân</t>
  </si>
  <si>
    <t>Số nhà 31, thôn 4, Phù Lưu Tế, Xã Mỹ Đức, Hà nội</t>
  </si>
  <si>
    <t>https://drive.google.com/open?id=1EuFKNHCm6xDXtQmVVgIDjXFxunehgFQ-</t>
  </si>
  <si>
    <t>https://www.facebook.com/share/1FupX1GNZr/?mibextid=wwXIfr</t>
  </si>
  <si>
    <t>Phan Yến Nhi</t>
  </si>
  <si>
    <t>Hiệu</t>
  </si>
  <si>
    <t>Xóm 3, Nham Kênh, Thanh Nghị, Thanh Liêm, Hà Nam</t>
  </si>
  <si>
    <t>https://drive.google.com/open?id=107Dodd-yQT9RqzdWCj0F5PGln5o4W9cZ</t>
  </si>
  <si>
    <t>OPT110</t>
  </si>
  <si>
    <t>https://www.facebook.com/le.thuy.duong.8500</t>
  </si>
  <si>
    <r>
      <rPr>
        <sz val="12"/>
        <color theme="1"/>
        <rFont val="Times New Roman"/>
        <family val="1"/>
      </rPr>
      <t>Lê Thị Thuỳ Dương</t>
    </r>
    <r>
      <rPr>
        <sz val="12"/>
        <color rgb="FFFF0000"/>
        <rFont val="Times New Roman"/>
        <family val="1"/>
      </rPr>
      <t xml:space="preserve"> OT125 - Chưa học phí</t>
    </r>
  </si>
  <si>
    <t>lethuyduonh2109@gmail.com</t>
  </si>
  <si>
    <t>Tập thể A6 Vĩnh Hồ Ngã Tư Sở Đống Đa Hà Nội</t>
  </si>
  <si>
    <t>https://www.facebook.com/phuong.lien.1754</t>
  </si>
  <si>
    <t xml:space="preserve">Uông Thị Liên </t>
  </si>
  <si>
    <t>Ngân</t>
  </si>
  <si>
    <t xml:space="preserve"> nhà 19a ngõ 192 yên hoà cầu giấy hà nội</t>
  </si>
  <si>
    <t>10/04/2026 và 19/04/2026</t>
  </si>
  <si>
    <t>https://drive.google.com/open?id=1DBGODk-dhEaP5oP18K-hPcZDxYJp06Q2; https://drive.google.com/open?id=1p5hgQWBRncLKftfrpGvLnmj8MVPKy_jy; https://drive.google.com/open?id=1Zjsi56DX2euPks_pd0nfnX6fu_1YPZBQ</t>
  </si>
  <si>
    <t>https://www.facebook.com/share/1CGTyczKy1/</t>
  </si>
  <si>
    <t>Châu Minh Diệu</t>
  </si>
  <si>
    <t>Huế</t>
  </si>
  <si>
    <t xml:space="preserve">Ấp Trà Ông, xá Liêu Tú, huyện Trần Đề, tỉnh tp Cần Thơ </t>
  </si>
  <si>
    <t>https://drive.google.com/open?id=1oVx2qctwXWFlraC98HBpHaAQlqt7wmIb</t>
  </si>
  <si>
    <t>https://www.facebook.com/bunee189</t>
  </si>
  <si>
    <t>Bùi Trần Gia Như</t>
  </si>
  <si>
    <t>Xuân Đạt</t>
  </si>
  <si>
    <t>nbui20818@gmail.com</t>
  </si>
  <si>
    <t>khối 5, xã Núi Thành, Tp Đà Nẵng</t>
  </si>
  <si>
    <t>https://drive.google.com/open?id=1j2xxnC7CFdrWMsNpd09eXzerUGOke-dv</t>
  </si>
  <si>
    <t>PT435</t>
  </si>
  <si>
    <t>https://www.facebook.com/share/1BLzKqbe7X/?mibextid=wwXIfr</t>
  </si>
  <si>
    <t>Kiều Quốc Dũng</t>
  </si>
  <si>
    <t>kieudung1339@gmail.com</t>
  </si>
  <si>
    <t xml:space="preserve">Chín Hạnh, chợ cổng cầu, thôn đại đồng, xã tuyết nghĩa, huyện quốc oai, tp hà nội </t>
  </si>
  <si>
    <t>https://drive.google.com/open?id=1bcT46vxH5ewax3m82Vlpe7X3EIyC4Cf7</t>
  </si>
  <si>
    <t>https://www.facebook.com/share/1HA7iXrgHR/?mibextid=wwXIfr</t>
  </si>
  <si>
    <t>Nguyễn Thị Mỹ Dung</t>
  </si>
  <si>
    <t>nguyenmydung442008@gmail.com</t>
  </si>
  <si>
    <t>tạp hoá ninh chung, xóm minh khai, thôn đĩnh tú, xã cấn hữu, huyện quốc oai, tp hà nội</t>
  </si>
  <si>
    <t>https://drive.google.com/open?id=1Lm1fSIKsuicdlhftKjVCOfOKMq9S1lWH</t>
  </si>
  <si>
    <t>PT424</t>
  </si>
  <si>
    <t>https://www.facebook.com/share/1GW2HzcrmV/?mibextid=wwXIfr</t>
  </si>
  <si>
    <t xml:space="preserve">Phạm Lan Anh </t>
  </si>
  <si>
    <t>xóm 11, thôn Nam Trực, xã Nam Minh, tỉnh Ninh Bình</t>
  </si>
  <si>
    <t>10/04/2026 và 14/06/2026</t>
  </si>
  <si>
    <t>https://drive.google.com/open?id=1IlMT0FSL9uYWEVrY0zLGp5uaaOOhSeO6; https://drive.google.com/open?id=1Goi_RYPaHlEoAmh0jNgpBf6Xj9Wnijhd</t>
  </si>
  <si>
    <t>https://www.facebook.com/phtrang258</t>
  </si>
  <si>
    <t>Phạm Quỳnh Trang</t>
  </si>
  <si>
    <t>xóm 11 thôn thanh đông xã đồng châu tỉnh hưng yên</t>
  </si>
  <si>
    <t>https://drive.google.com/open?id=1KAEANI7vY_o1icJKFSzqqQLQG7a0DxVB</t>
  </si>
  <si>
    <t>https://www.facebook.com/tangerine.n</t>
  </si>
  <si>
    <r>
      <rPr>
        <sz val="12"/>
        <color theme="1"/>
        <rFont val="Times New Roman"/>
        <family val="1"/>
      </rPr>
      <t xml:space="preserve">Trịnh Thị Kiều Oanh </t>
    </r>
    <r>
      <rPr>
        <sz val="12"/>
        <color rgb="FFFF0000"/>
        <rFont val="Times New Roman"/>
        <family val="1"/>
      </rPr>
      <t>- PT415</t>
    </r>
  </si>
  <si>
    <t>Đoàn Linh</t>
  </si>
  <si>
    <t>Chân Cầu Sam,thôn Lạc Chính,phường Trần Lãm,Hưng Yên</t>
  </si>
  <si>
    <t>https://drive.google.com/open?id=11zfm3SrO2t3oEY9ZQ0sOqNP45mnSZnge</t>
  </si>
  <si>
    <t>PT419</t>
  </si>
  <si>
    <t>https://www.facebook.com/share/1BSjQXF22f/? mibextid=wwXIfr</t>
  </si>
  <si>
    <t xml:space="preserve">Thào Thị Chu </t>
  </si>
  <si>
    <t xml:space="preserve">bản nong đúc xã lóng phiêng tỉnh Sơn la </t>
  </si>
  <si>
    <t>https://drive.google.com/open?id=1eRyraRKmyrDoWi5HlLBPxrEcJVLmEHDX</t>
  </si>
  <si>
    <t>https://www.facebook.com/share/1HNADjFe1d/?mibextid=wwXIfr</t>
  </si>
  <si>
    <t>Đặng Thị Minh Tuyền</t>
  </si>
  <si>
    <t>Thôn Long Hậu-Xã Ngô Mây-Tỉnh Gia Lai</t>
  </si>
  <si>
    <t>https://drive.google.com/open?id=1MPrRZ5xX7rZzjBM4DnVZYMhvjis_X55d</t>
  </si>
  <si>
    <t>OPT119</t>
  </si>
  <si>
    <t>https://www.facebook.com/lethi.thanhthuy.7509</t>
  </si>
  <si>
    <t xml:space="preserve">Lê Thị Thanh Thuý </t>
  </si>
  <si>
    <t xml:space="preserve"> thanhthuy15092005@gmail.com</t>
  </si>
  <si>
    <t>Dương Nội, Hà Đông, Hà Nội</t>
  </si>
  <si>
    <t>https://drive.google.com/open?id=19lN4fEoHBIBvOZ_6xQkYR73yp94iRYMS</t>
  </si>
  <si>
    <t>https://www.facebook.com/share/1Kdv6PqAGZ/</t>
  </si>
  <si>
    <t>Lê Văn Minh Vũ</t>
  </si>
  <si>
    <t>levanminhvu16828@gmail.com</t>
  </si>
  <si>
    <t>Gửi sau</t>
  </si>
  <si>
    <t>11/04/2026 và 13/06/2026</t>
  </si>
  <si>
    <t>https://drive.google.com/open?id=1I8oNbwHoQPUKodxeiOuyPF6AuOo_IYQc; https://drive.google.com/open?id=1kwNx_ADAwLDsCd68NWo2Tq1sMXEeIWQH</t>
  </si>
  <si>
    <t>https://www.facebook.com/tuan.hung.90942</t>
  </si>
  <si>
    <r>
      <rPr>
        <sz val="12"/>
        <color theme="1"/>
        <rFont val="Times New Roman"/>
        <family val="1"/>
      </rPr>
      <t>Trần Tuấn Hưng</t>
    </r>
    <r>
      <rPr>
        <sz val="12"/>
        <color rgb="FFFF0000"/>
        <rFont val="Times New Roman"/>
        <family val="1"/>
      </rPr>
      <t xml:space="preserve"> - PT415</t>
    </r>
  </si>
  <si>
    <t>Nhà văn hoáthôn Hoà Bình,xã Yên Cường, Ý Yên, Nam Định</t>
  </si>
  <si>
    <t>https://drive.google.com/open?id=1vsg3EWTxYkl224fPqRBzjplEuHzWaWZi</t>
  </si>
  <si>
    <t>https://www.facebook.com/nghuyennhan0308</t>
  </si>
  <si>
    <r>
      <rPr>
        <sz val="12"/>
        <color theme="1"/>
        <rFont val="Times New Roman"/>
        <family val="1"/>
      </rPr>
      <t xml:space="preserve">Nguyễn Huyền Nhân </t>
    </r>
    <r>
      <rPr>
        <sz val="12"/>
        <color rgb="FFFF0000"/>
        <rFont val="Times New Roman"/>
        <family val="1"/>
      </rPr>
      <t>- PT416</t>
    </r>
  </si>
  <si>
    <t>xóm 4- xã Hạnh Lâm, Thanh Chương - tỉnh Nghệ An</t>
  </si>
  <si>
    <t>https://drive.google.com/open?id=1bgsQ98FTqzUIhrI8MLLFjrWu9i2rqn2h</t>
  </si>
  <si>
    <t>https://www.facebook.com/dan.harin.256</t>
  </si>
  <si>
    <t xml:space="preserve">Đặng Hà Linh </t>
  </si>
  <si>
    <t>danghalinhcbvx@gmail.com</t>
  </si>
  <si>
    <t>khu dân cư 12 , xã quyết thắng thành phố Thái Nguyên</t>
  </si>
  <si>
    <t>https://drive.google.com/open?id=1LJao2FNsbU5iJACHVuUxr4Kk8nEnAR-u</t>
  </si>
  <si>
    <t>T481</t>
  </si>
  <si>
    <t>https://www.facebook.com/share/187qALkpUx/?mibextid=wwXIfr</t>
  </si>
  <si>
    <r>
      <rPr>
        <sz val="12"/>
        <color theme="1"/>
        <rFont val="Times New Roman"/>
        <family val="1"/>
      </rPr>
      <t xml:space="preserve">Nguyễn Mạnh Tuân </t>
    </r>
    <r>
      <rPr>
        <sz val="12"/>
        <color rgb="FFFF0000"/>
        <rFont val="Times New Roman"/>
        <family val="1"/>
      </rPr>
      <t>- hợp đồng</t>
    </r>
  </si>
  <si>
    <t>tuanpro5x2@gmail.com</t>
  </si>
  <si>
    <t>Thôn Hà Thanh , xã Ngự Thiên tỉnh Hưng Yên</t>
  </si>
  <si>
    <t>12/04/2026 và 16/06/2026</t>
  </si>
  <si>
    <t>https://drive.google.com/open?id=1zxS2NrIOVwSWX80Uvo4sV4o0TNVo9hWj; https://drive.google.com/open?id=1cFiWd405hq4TPzR-bdQOahh0dd-5H6LT</t>
  </si>
  <si>
    <t>https://www.facebook.com/chaosnotfound</t>
  </si>
  <si>
    <t>Phạm Văn Chiến Thắng</t>
  </si>
  <si>
    <t>phamvanchienthang1808@gmail.com</t>
  </si>
  <si>
    <t>TDP Hà Đỗ 2 (Hồng Phong), phường An Phong, Tp Hải Phòng</t>
  </si>
  <si>
    <t>https://drive.google.com/open?id=1vPOSDiSFSLrsdJY5wicm-bWked6t-cH-</t>
  </si>
  <si>
    <t>https://www.facebook.com/share/18EpH6MTvB/?mibextid=wwXIfr</t>
  </si>
  <si>
    <t>Đỗ Khánh Dương</t>
  </si>
  <si>
    <t>Vỹ</t>
  </si>
  <si>
    <t>số 4A, ngõ 254, Xã Quảng Oai- Hà Nội</t>
  </si>
  <si>
    <t>https://drive.google.com/open?id=1eJEMlpZufUEYxR7FYxbYWVSDYh-esZ_H</t>
  </si>
  <si>
    <t>https://www.facebook.com/thuan.ac.529661</t>
  </si>
  <si>
    <t xml:space="preserve">Hồ Đắc Thuận </t>
  </si>
  <si>
    <t>ấp 6 xã Long Tiên, Cai Lậy ,Đồng Tháp</t>
  </si>
  <si>
    <t>https://drive.google.com/open?id=1D_Y4aCM_NYOloETGZ2wyDVgcN_Wgwc61</t>
  </si>
  <si>
    <t>PT418</t>
  </si>
  <si>
    <t>https://www.facebook.com/share/17NZJSheXU/?mibextid=wwXIfr</t>
  </si>
  <si>
    <t>Vũ Đoàn Khánh Linh</t>
  </si>
  <si>
    <t>Thôn Đồng Tiến- Xã Liên Minh- Tỉnh Ninh Bình</t>
  </si>
  <si>
    <t>https://drive.google.com/open?id=173M0u-qwKwCH6rDZof9LqdCQ7dv6yiDH</t>
  </si>
  <si>
    <t>Thi lại THPT năm sau học</t>
  </si>
  <si>
    <t>https://www.facebook.com/share/1EDjH2RTBL/?mibextid=wwXIfr</t>
  </si>
  <si>
    <r>
      <rPr>
        <sz val="12"/>
        <color theme="1"/>
        <rFont val="Times New Roman"/>
        <family val="1"/>
      </rPr>
      <t xml:space="preserve">Võ Văn Lộc </t>
    </r>
    <r>
      <rPr>
        <sz val="12"/>
        <color rgb="FFFF0000"/>
        <rFont val="Times New Roman"/>
        <family val="1"/>
      </rPr>
      <t>- PT424 xin rút cọc</t>
    </r>
  </si>
  <si>
    <t>138 Ngô Đến-phường Bắc Nha Trang-Khánh Hoà</t>
  </si>
  <si>
    <t>https://drive.google.com/open?id=1vFZpz0bD9mFG86zXG0r-sNfo7mhPupzL</t>
  </si>
  <si>
    <t>https://www.facebook.com/share/14Z2RptTv2K/?mibextid=wwXIfr</t>
  </si>
  <si>
    <t>Nguyễn Minh Kiên</t>
  </si>
  <si>
    <t xml:space="preserve">Quỳnh </t>
  </si>
  <si>
    <t xml:space="preserve">số nhà 79 đường hoàng văn thụ khu phố 4 phú sơn bỉm sơn thanh hoá </t>
  </si>
  <si>
    <t>https://drive.google.com/open?id=1XEY6HeAQ43bmy9Tr0vKOY1HXeBTD_M6B</t>
  </si>
  <si>
    <t>https://www.facebook.com/yenn.nhii.29508/</t>
  </si>
  <si>
    <t>Lý VIên Xuân Cẩm Bắc Ninh</t>
  </si>
  <si>
    <t>https://drive.google.com/open?id=1jAYS_vBi2Bryg1si6PcE8dW14uemfuWh</t>
  </si>
  <si>
    <t xml:space="preserve">https://www.facebook.com/share/1JU6WyLsRk/ </t>
  </si>
  <si>
    <t>Lê Minh Ngọc</t>
  </si>
  <si>
    <t>Số 45, ngõ 335, TDP Chuông, Duy Hà, Ninh Bình</t>
  </si>
  <si>
    <t>https://drive.google.com/open?id=1Vk2VuyLQw7-GX1dRExdIXsk4SVukC5vI</t>
  </si>
  <si>
    <t>PT460</t>
  </si>
  <si>
    <t>https://www.facebook.com/share/1CqiAELUDS/?mibextid=wwXIfr</t>
  </si>
  <si>
    <r>
      <rPr>
        <sz val="12"/>
        <color theme="1"/>
        <rFont val="Times New Roman"/>
        <family val="1"/>
      </rPr>
      <t>Lê Thanh Hằng</t>
    </r>
    <r>
      <rPr>
        <sz val="12"/>
        <color rgb="FFFF0000"/>
        <rFont val="Times New Roman"/>
        <family val="1"/>
      </rPr>
      <t xml:space="preserve"> - PT422</t>
    </r>
  </si>
  <si>
    <t>101 Đường Võ Nguyên Hiến, Khối Sơn Tiến, Phường Thái Hoà, Tỉnh Nghệ An</t>
  </si>
  <si>
    <t>https://drive.google.com/open?id=1d6K9oEEXm10FXVjGa7jnf_psxHgbWjZ2</t>
  </si>
  <si>
    <t>https://www.facebook.com/share/17PZZtJZg1/</t>
  </si>
  <si>
    <t>Phạm Thị Chuyên</t>
  </si>
  <si>
    <t>Số nhà 95 , thôn 10 , Ngọc Liên, Thanh Hóa</t>
  </si>
  <si>
    <t>https://drive.google.com/open?id=1-gg86gWwsGFw45CUB-gA8eTqTr7a43_l; https://drive.google.com/open?id=1pyoIeMCKVYRPGRpYq2WmMuItceZcn90e</t>
  </si>
  <si>
    <t>PT458</t>
  </si>
  <si>
    <t>https://www.facebook.com/share/18hxKpNATG/?mibextid=wwXIfr</t>
  </si>
  <si>
    <r>
      <rPr>
        <sz val="12"/>
        <color theme="1"/>
        <rFont val="Times New Roman"/>
        <family val="1"/>
      </rPr>
      <t>Nguyễn Đức Long</t>
    </r>
    <r>
      <rPr>
        <sz val="12"/>
        <color rgb="FFFF0000"/>
        <rFont val="Times New Roman"/>
        <family val="1"/>
      </rPr>
      <t xml:space="preserve"> - PT463 hv thứ 15</t>
    </r>
  </si>
  <si>
    <t>số 54, xóm Dũm, thôn Chanh Thôn, xã Nam Tiến, huyện Phú Xuyên, tp Hà Nội</t>
  </si>
  <si>
    <t>12/04/2026 và 14/06/2026</t>
  </si>
  <si>
    <t>https://drive.google.com/open?id=11p-C_A-3c_F16pE-MPxbHFdjDdWtX8NA; https://drive.google.com/open?id=1IhT2DLx7mlKdYfOz7WSX4JjGzKOUrMRy</t>
  </si>
  <si>
    <t>PT422</t>
  </si>
  <si>
    <t>https://www.facebook.com/share/18FzeTPbW6/</t>
  </si>
  <si>
    <t>Kiều Minh Khôi</t>
  </si>
  <si>
    <t>5G, đường Vàm Suối, khu phố Bình Thung 2, phường Bình An, Dĩ An, Bình Dương</t>
  </si>
  <si>
    <t>https://drive.google.com/open?id=1LdhI0wF1gLgVZyI79wG8F4Htq85rK40c</t>
  </si>
  <si>
    <t>https://www.facebook.com/share/19jQx8rBWn/?mibextid=wwXIfr</t>
  </si>
  <si>
    <t xml:space="preserve">Vũ Hồng Lương </t>
  </si>
  <si>
    <t>đội 5-thôn Từ Ô-xã Hải Hưng-tp.Hải Phòng</t>
  </si>
  <si>
    <t>https://drive.google.com/open?id=1Ed6X_Hux86ISf1btq6HSZt2mdAbJ2Sfz</t>
  </si>
  <si>
    <t>T475</t>
  </si>
  <si>
    <t>https://www.facebook.com/vu.thu.881429</t>
  </si>
  <si>
    <t>Vũ Thị Thu</t>
  </si>
  <si>
    <t>số 16, ngõ 45, đường Cộng Hoà, Ngãi Cầu, An Khánh, Hoài Đức</t>
  </si>
  <si>
    <t>12/04/2026 và 03/05/2026</t>
  </si>
  <si>
    <t>https://drive.google.com/open?id=1LZwbQZjK1u1_7BkunZnqiT_0y4gtSXmn; https://drive.google.com/open?id=1nRqEfJob2pKLsRdCSBRFyHZOnJv55waa</t>
  </si>
  <si>
    <t>https://www.facebook.com/share/1H4yDqTkC2/?mibextid=wwXIfr</t>
  </si>
  <si>
    <t>Nguyễn Bá Việt Long</t>
  </si>
  <si>
    <t>Hoàng</t>
  </si>
  <si>
    <t>Thôn hưng đạo 2 xã quỳnh an tỉnh Hưng Yên</t>
  </si>
  <si>
    <t>https://drive.google.com/open?id=1xazbSZJjKD2XP_4QpXZJX5E1s-wwHxuv</t>
  </si>
  <si>
    <t>PT432</t>
  </si>
  <si>
    <t>https://www.facebook.com/share/18HwgZQgWx/</t>
  </si>
  <si>
    <r>
      <rPr>
        <sz val="12"/>
        <color theme="1"/>
        <rFont val="Times New Roman"/>
        <family val="1"/>
      </rPr>
      <t>Nguyễn Thị Bích Liên</t>
    </r>
    <r>
      <rPr>
        <sz val="12"/>
        <color rgb="FFFF0000"/>
        <rFont val="Times New Roman"/>
        <family val="1"/>
      </rPr>
      <t xml:space="preserve"> - OPT118 - Đã nộp 300K 03/06/2026
OPT117 bảo lưu b8. Học PT432 b4</t>
    </r>
  </si>
  <si>
    <t>Số 8 ngõ 205/165/42 Xuân Đỉnh, Bắc Từ Liêm, Hà Nội</t>
  </si>
  <si>
    <t>11/04/2026 và 04/05/2026</t>
  </si>
  <si>
    <t>https://drive.google.com/open?id=18EJQRVTPNgrWq7QmVilccoClnAmnSnvO; https://drive.google.com/open?id=16fYUVdZojcsvCOCS5CLoIK5sYX7m0ggE</t>
  </si>
  <si>
    <t>https://www.facebook.com/nguyen.phuong.thao.50425</t>
  </si>
  <si>
    <t>Nguyễn Phương Thảo</t>
  </si>
  <si>
    <t xml:space="preserve"> Học viện Chính sách và Phát triển, khu đô thị Nam An Khánh, xã An Thượng, Hoài Đức</t>
  </si>
  <si>
    <t>https://drive.google.com/open?id=1RWd5ENInonqbFL01Td1r7GxZ0QvwXLSl; https://drive.google.com/open?id=1Hwewn3NXZPxnFTBJM8aehLtXfyW0Sfcc</t>
  </si>
  <si>
    <t>PT415 nghỉ ngang ko rep</t>
  </si>
  <si>
    <t>https://www.facebook.com/luong.duyen.040206</t>
  </si>
  <si>
    <r>
      <rPr>
        <sz val="12"/>
        <color theme="1"/>
        <rFont val="Times New Roman"/>
        <family val="1"/>
      </rPr>
      <t xml:space="preserve">Lường Thị Duyên </t>
    </r>
    <r>
      <rPr>
        <sz val="12"/>
        <color rgb="FFFF0000"/>
        <rFont val="Times New Roman"/>
        <family val="1"/>
      </rPr>
      <t>- PT416 - hợp đồng</t>
    </r>
  </si>
  <si>
    <t>Nhà số 5, Ngõ 51 an Đào b, Trâu Quỳ, Gia Lâm, Hà Nội</t>
  </si>
  <si>
    <t>https://drive.google.com/open?id=19zIDsVp8y53-__9a7FEwuOhyt9OeW4v1</t>
  </si>
  <si>
    <t>OT117</t>
  </si>
  <si>
    <t>Học online</t>
  </si>
  <si>
    <t>https://www.facebook.com/share/1AKav7J3Dz/?mibextid=wwXIfr</t>
  </si>
  <si>
    <r>
      <rPr>
        <sz val="12"/>
        <color theme="1"/>
        <rFont val="Times New Roman"/>
        <family val="1"/>
      </rPr>
      <t xml:space="preserve">Bùi Thị Thu Hà </t>
    </r>
    <r>
      <rPr>
        <sz val="12"/>
        <color rgb="FFFF0000"/>
        <rFont val="Times New Roman"/>
        <family val="1"/>
      </rPr>
      <t>- Chưa học phí</t>
    </r>
  </si>
  <si>
    <t>ha7438500@gmail.com</t>
  </si>
  <si>
    <t>số 2 ngách 19/54 phố mai động, hoàng mai</t>
  </si>
  <si>
    <t>T472</t>
  </si>
  <si>
    <t>https://www.facebook.com/ng.huongg.giangg.2024#</t>
  </si>
  <si>
    <t>Nguyễn Hương Giang</t>
  </si>
  <si>
    <t>Thôn 6, Xã Xuân Tín,Tỉnh Thanh Hoá</t>
  </si>
  <si>
    <t>https://drive.google.com/open?id=1Q-FpOQIU3R1BuPDJANphLNoql7z4KjzS</t>
  </si>
  <si>
    <t>https://www.facebook.com/son.bui.806208</t>
  </si>
  <si>
    <r>
      <rPr>
        <sz val="12"/>
        <color theme="1"/>
        <rFont val="Times New Roman"/>
        <family val="1"/>
      </rPr>
      <t xml:space="preserve">Bùi Hoàng Sơn </t>
    </r>
    <r>
      <rPr>
        <sz val="12"/>
        <color rgb="FFFF0000"/>
        <rFont val="Times New Roman"/>
        <family val="1"/>
      </rPr>
      <t>- PT423</t>
    </r>
  </si>
  <si>
    <t>hoangson1011tb@gmail.com</t>
  </si>
  <si>
    <t>số nhà 05, ngõ 42 tổ 3, phường thái bình, tỉnh hưng yên</t>
  </si>
  <si>
    <t>https://drive.google.com/open?id=143wJ1U2EznWO0Ia_zvUQ8QnL6TYTjB1H</t>
  </si>
  <si>
    <t>https://www.facebook.com/share/1DfQaKtehC/?mibextid=wwXIfr</t>
  </si>
  <si>
    <t xml:space="preserve">Nguyễn Thị Thuỳ Dương </t>
  </si>
  <si>
    <t>tạp hoá hoa đông ấp 1c phước thái đồng nai</t>
  </si>
  <si>
    <t>https://drive.google.com/open?id=19p9JVu0KFypEFc11Z5wy6Dewvbz6cGyi</t>
  </si>
  <si>
    <t>https://www.facebook.com/share/1B1tfQ8hqz/?mibextid=wwXIfr</t>
  </si>
  <si>
    <t>Lê Mưu</t>
  </si>
  <si>
    <t>thôn Chợ Cánh xã Bình Nguyên tỉnh Phú Thọ</t>
  </si>
  <si>
    <t>https://drive.google.com/open?id=1TZP9zIc9-FBfZiacdK1YGr-5pSRsBUsu</t>
  </si>
  <si>
    <t xml:space="preserve"> https://www.facebook.com/share/17tDnfSmmC/?mibextid=wwXIfr</t>
  </si>
  <si>
    <t xml:space="preserve">Lê Quỳnh Trang </t>
  </si>
  <si>
    <t>Trọng</t>
  </si>
  <si>
    <t>Thôn Hạnh Phúc, thuộc xã Sơn Đông, tỉnh Phú Thọ</t>
  </si>
  <si>
    <t>https://drive.google.com/open?id=1XxKpyGEHLkvdkfRXk9gENNuG1_QfhtFy</t>
  </si>
  <si>
    <t>https://www.facebook.com/share/14ajL6nWyBF/?mibextid=wwXIfr</t>
  </si>
  <si>
    <t>Lê Quang Vũ</t>
  </si>
  <si>
    <t>Thu Thảo</t>
  </si>
  <si>
    <t>257 hàn thuyên phường nam định tỉnh ninh bình</t>
  </si>
  <si>
    <t>https://drive.google.com/open?id=1H532no78Uu3-U5_imMT3mOPlVtxhBTLU</t>
  </si>
  <si>
    <t>https://www.facebook.com/share/1GKQemeHhD/?mibextid=wwXIfr</t>
  </si>
  <si>
    <t xml:space="preserve">Nguyễn Thị Yến Nhi </t>
  </si>
  <si>
    <t>Xóm 5 , Xuân Hồng, tỉnh Ninh Bình ạ</t>
  </si>
  <si>
    <t>https://drive.google.com/open?id=1s4AjyF_M1BS3Zq0KwdkHoboTeVhtsDrD</t>
  </si>
  <si>
    <t>https://www.facebook.com/haanh.vu.669943</t>
  </si>
  <si>
    <t>Vũ Hà Anh</t>
  </si>
  <si>
    <t>Phả Lại Chí Linh Hải Dương</t>
  </si>
  <si>
    <t>https://drive.google.com/open?id=1iEQ1Tn7JZczMUkrtxWf9DyMgMbsjeq46</t>
  </si>
  <si>
    <t>PT423</t>
  </si>
  <si>
    <t>https://web.facebook.com/nguyen.bui.dieu.linh.755492</t>
  </si>
  <si>
    <t>Nguyễn Bùi Diệu Linh</t>
  </si>
  <si>
    <t>My</t>
  </si>
  <si>
    <t>Sô nhà 01, xóm Thanh Xuân, Văn Minh, Nam Tiến, Phú Xuyên, Hà Nội</t>
  </si>
  <si>
    <t>https://drive.google.com/open?id=1DP693R0tlkjEsJ070lF5Zx43XatrPZr7</t>
  </si>
  <si>
    <t>T462</t>
  </si>
  <si>
    <t>https://www.facebook.com/profile.php?id=61586235082939</t>
  </si>
  <si>
    <t xml:space="preserve">Tạ Thị Bình </t>
  </si>
  <si>
    <t xml:space="preserve">Tổ 1, Tân ro, Châu Pha, TPHCM </t>
  </si>
  <si>
    <t>https://drive.google.com/open?id=12sWBReTcoZWgqc-UBWB04FfIFfD0B-9K</t>
  </si>
  <si>
    <t>PT469</t>
  </si>
  <si>
    <t>https://www.facebook.com/Rin2k8#</t>
  </si>
  <si>
    <t>Nguyễn Tuấn Anh</t>
  </si>
  <si>
    <t>Thôn văn ổ xã đại đồng tỉnh hưng yên</t>
  </si>
  <si>
    <t>https://drive.google.com/open?id=1QEyqLKT7fu5buBRaULDtl_VKo3Sljegg</t>
  </si>
  <si>
    <t>https://www.facebook.com/share/1Eh4iezRWF/?mibextid=wwXIfr</t>
  </si>
  <si>
    <t>Phạm Vũ Mai Trang</t>
  </si>
  <si>
    <t>Phố Tân Dưỡng 2, Phường Nam Hoa Lư, Tỉnh Ninh Bình</t>
  </si>
  <si>
    <t>https://drive.google.com/open?id=1jy_-C5cmfC6mfRuoYyK-dJo2KDAqsot8</t>
  </si>
  <si>
    <t>https://www.facebook.com/share/1FvYy9U37T/</t>
  </si>
  <si>
    <r>
      <rPr>
        <sz val="12"/>
        <color theme="1"/>
        <rFont val="Times New Roman"/>
        <family val="1"/>
      </rPr>
      <t xml:space="preserve"> Phạm Thị Yến Nhi </t>
    </r>
    <r>
      <rPr>
        <sz val="12"/>
        <color rgb="FFFF0000"/>
        <rFont val="Times New Roman"/>
        <family val="1"/>
      </rPr>
      <t>- Hạ Hạ</t>
    </r>
  </si>
  <si>
    <t>số nhà 377/6 đường nguyễn sinh sắc, tổ 24 khóm phú mỹ,  sa đéc đồng tháp</t>
  </si>
  <si>
    <t>14/04/2026 và 13/06/2026</t>
  </si>
  <si>
    <t>https://drive.google.com/open?id=1ymmDU0IboU3EzNxcB7RCqOU_dnpi8fY9; https://drive.google.com/open?id=12BrELAiMaBLwH2Rmgy5oGVpIglL42zMu</t>
  </si>
  <si>
    <t>https://www.facebook.com/share/17RwzdxCrQ/</t>
  </si>
  <si>
    <r>
      <rPr>
        <sz val="12"/>
        <color theme="1"/>
        <rFont val="Times New Roman"/>
        <family val="1"/>
      </rPr>
      <t xml:space="preserve">Nguyễn Hồ Minh Vi - 0355861834 </t>
    </r>
    <r>
      <rPr>
        <sz val="12"/>
        <color rgb="FFFF0000"/>
        <rFont val="Times New Roman"/>
        <family val="1"/>
      </rPr>
      <t>- PT420</t>
    </r>
  </si>
  <si>
    <t xml:space="preserve">Hẻm 19, khóm 1 xã Tri Tôn tỉnh An Giang </t>
  </si>
  <si>
    <t>https://drive.google.com/open?id=1LPmBpLztfivCkHdF6jpXO5Y9ZkqtY2aP</t>
  </si>
  <si>
    <t>https://www.facebook.com/share/1LR2z9y2Ym/?mibextid=wwXIfr</t>
  </si>
  <si>
    <t xml:space="preserve">Nguyễn Trăm Ngàn </t>
  </si>
  <si>
    <t>khu vực An Lợi phương An Nhơn Bắc tỉnh Gia Lai</t>
  </si>
  <si>
    <t>https://drive.google.com/open?id=1m8nRQqiQnCDC9q70K7Sr1DnCvV6Hq8TN</t>
  </si>
  <si>
    <t>https://www.facebook.com/share/1Gt6CrP455/?mibextid=wwXIfr</t>
  </si>
  <si>
    <t xml:space="preserve">Trần Quỳnh Như </t>
  </si>
  <si>
    <t xml:space="preserve">637/14 Lương Định Của, Tây Nha Trang, tỉnh Khánh Hòa </t>
  </si>
  <si>
    <t>https://drive.google.com/open?id=1dWHW65fywRBb4MDLW63spKH9WC03eZ6Z</t>
  </si>
  <si>
    <t>https://www.facebook.com/share/1B11pK3XQ4/?mibextid=wwXIfr</t>
  </si>
  <si>
    <t xml:space="preserve">Lê Đức Anh Tuấn </t>
  </si>
  <si>
    <t>thôn yên hòa xã sơn đông tỉnh phú thọ</t>
  </si>
  <si>
    <t>https://drive.google.com/open?id=1SleUxFQhBMTOurg8UuXAlpn99fjviHmh</t>
  </si>
  <si>
    <t>https://www.facebook.com/share/1DdytaP1qh/?mibextid=wwXIfr</t>
  </si>
  <si>
    <r>
      <rPr>
        <sz val="12"/>
        <color theme="1"/>
        <rFont val="Times New Roman"/>
        <family val="1"/>
      </rPr>
      <t xml:space="preserve">Nguyễn Bảo Ngọc </t>
    </r>
    <r>
      <rPr>
        <sz val="12"/>
        <color rgb="FFFF0000"/>
        <rFont val="Times New Roman"/>
        <family val="1"/>
      </rPr>
      <t>- PT417</t>
    </r>
  </si>
  <si>
    <t>số nhà 17, tổ 8 phường Lê Hồng Phong, thành phố Phủ Lý, tỉnh Hà Nam</t>
  </si>
  <si>
    <t>https://drive.google.com/open?id=1x61FYEmQ-7SnhNQV7LVWfE1EaFbLrWbH; https://drive.google.com/open?id=1GB1p1lgps-sGl3RyAmzK7l8DsEZO8wbT</t>
  </si>
  <si>
    <t>https://www.facebook.com/share/1G2KpQGbGE/?mibextid=wwXIfr</t>
  </si>
  <si>
    <r>
      <rPr>
        <sz val="12"/>
        <color theme="1"/>
        <rFont val="Times New Roman"/>
        <family val="1"/>
      </rPr>
      <t>Phạm Thu Hoài</t>
    </r>
    <r>
      <rPr>
        <sz val="12"/>
        <color rgb="FFFF0000"/>
        <rFont val="Times New Roman"/>
        <family val="1"/>
      </rPr>
      <t xml:space="preserve"> - hợp đồng</t>
    </r>
  </si>
  <si>
    <t>số nhà T12 , ngõ 210 hoàng quốc việt , cầu giấy , hà nội</t>
  </si>
  <si>
    <t>https://drive.google.com/open?id=1gKNQlAz7cMCtDG8sBNgZvqSBQClb099s; https://drive.google.com/open?id=1d8nZeJgTEns4gbsPlWKWWg0M2oUBh9uT</t>
  </si>
  <si>
    <t>https://www.facebook.com/share/1FvPRMQ6fh/</t>
  </si>
  <si>
    <t xml:space="preserve">Trương Thành Đạt </t>
  </si>
  <si>
    <t>Phường Hiệp Thành, Tỉnh Cà Mau</t>
  </si>
  <si>
    <t>https://drive.google.com/open?id=1L2fz_2tLY6QaY38I-bLR_Q49lkDGN5VP</t>
  </si>
  <si>
    <t>https://web.facebook.com/ng.ngocanh.946681</t>
  </si>
  <si>
    <t>Nguyễn Thị Ngọc Anh</t>
  </si>
  <si>
    <t>188B Chương Dương,ph Tân Hưng,Thành phố Hải Phòng</t>
  </si>
  <si>
    <t>https://drive.google.com/open?id=1qOkUKE3mFPYXkNfySSeMaTLzIfsUQkur</t>
  </si>
  <si>
    <t>https://www.facebook.com/isfj2w3</t>
  </si>
  <si>
    <r>
      <rPr>
        <sz val="12"/>
        <color theme="1"/>
        <rFont val="Times New Roman"/>
        <family val="1"/>
      </rPr>
      <t xml:space="preserve">Nguyễn Thảo Trang </t>
    </r>
    <r>
      <rPr>
        <sz val="12"/>
        <color rgb="FFFF0000"/>
        <rFont val="Times New Roman"/>
        <family val="1"/>
      </rPr>
      <t>- PT423</t>
    </r>
  </si>
  <si>
    <t>số 271, đường Nguyễn Huệ, phường Phú Lợi, TP. Cần Thơ</t>
  </si>
  <si>
    <t>https://drive.google.com/open?id=1xd5MOUInJhw2dLmZWqF1rj7lGzlhRRhU</t>
  </si>
  <si>
    <t>https://www.facebook.com/share/1E9V1RmQxD/?mibextid=wwXIfr</t>
  </si>
  <si>
    <r>
      <rPr>
        <sz val="12"/>
        <color theme="1"/>
        <rFont val="Times New Roman"/>
        <family val="1"/>
      </rPr>
      <t>Lưu Tuấn Hoàng</t>
    </r>
    <r>
      <rPr>
        <sz val="12"/>
        <color rgb="FFFF0000"/>
        <rFont val="Times New Roman"/>
        <family val="1"/>
      </rPr>
      <t xml:space="preserve"> - hợp đồng T480 - 868577355 sđt mẹ </t>
    </r>
  </si>
  <si>
    <t>luutuanhoang.tnvn@gmail.com</t>
  </si>
  <si>
    <t>Địa chỉ nhận sách: Số nhà 114, Tổ 106, Phường Phan Đình Phùng, tp. Thái Nguyên</t>
  </si>
  <si>
    <t>15/04/2026 và 15/06/2026</t>
  </si>
  <si>
    <t>https://drive.google.com/open?id=1ybdDT40plBvo5MrtyBVEB_BtECGBl_sg, https://drive.google.com/open?id=13y4zj4hHbT7TNaDdL5zA1AkrrBn1VZH3; https://drive.google.com/open?id=1NovuR4WBHReKWOmqzCtErn8l48RQDZeI</t>
  </si>
  <si>
    <t>PT453</t>
  </si>
  <si>
    <t>https://www.facebook.com/share/1DFx6rfA6X/?mibextid=wwXIfr</t>
  </si>
  <si>
    <r>
      <rPr>
        <sz val="12"/>
        <color theme="1"/>
        <rFont val="Times New Roman"/>
        <family val="1"/>
      </rPr>
      <t xml:space="preserve">Nguyễn Văn Toàn Thắng </t>
    </r>
    <r>
      <rPr>
        <sz val="12"/>
        <color rgb="FFFF0000"/>
        <rFont val="Times New Roman"/>
        <family val="1"/>
      </rPr>
      <t>- PT467 hv thứ 19
PT453 hv thứ 20</t>
    </r>
  </si>
  <si>
    <t>Huy</t>
  </si>
  <si>
    <t>Xóm 3, Thôn Phú Hưng, Xã Bình Hiệp- tỉnh Gia Lai</t>
  </si>
  <si>
    <t>https://drive.google.com/open?id=1UPG9V_SpFw4Vn89ufgLOdtS2Sv_gm3K1</t>
  </si>
  <si>
    <t>https://www.facebook.com/share/1T6sqotieF/?mibextid=wwXIfr</t>
  </si>
  <si>
    <t xml:space="preserve">Nguyễn Ngọc Phương Chi </t>
  </si>
  <si>
    <t xml:space="preserve">nguyenchi200608@gmail.com </t>
  </si>
  <si>
    <t xml:space="preserve">ngã tư thôn Thụy Dương, xã Tiên lữ, tỉnh Hưng Yên </t>
  </si>
  <si>
    <t>https://drive.google.com/open?id=1o-fFY6dEOXVX5JMFugCYmGAdONRAzDzT</t>
  </si>
  <si>
    <t>T459</t>
  </si>
  <si>
    <t>https://www.facebook.com/share/18WU1CRNa2/?mibextid=wwXIfr</t>
  </si>
  <si>
    <r>
      <rPr>
        <sz val="12"/>
        <color theme="1"/>
        <rFont val="Times New Roman"/>
        <family val="1"/>
      </rPr>
      <t xml:space="preserve">Trần Thi Việt Trinh </t>
    </r>
    <r>
      <rPr>
        <sz val="12"/>
        <color rgb="FFFF0000"/>
        <rFont val="Times New Roman"/>
        <family val="1"/>
      </rPr>
      <t>- hợp đồng</t>
    </r>
  </si>
  <si>
    <t>ko có312 an dương vương phường 4 quận 5 tphcm</t>
  </si>
  <si>
    <t>312 an dương vương phường 4 quận 5 Thành phố Hồ Chí Minh</t>
  </si>
  <si>
    <t>15/04/2026 và 02/05/2026</t>
  </si>
  <si>
    <t>https://drive.google.com/open?id=1lgXC3sWsqYu1JsbtVk3igrI2KrAZekNh; https://drive.google.com/open?id=1ZSOsw1mQkkvhWUA-x5JxRfNzaR0iR1Lq; https://drive.google.com/open?id=1vZQFxgu-3H9_Zv0IR3qhu068rp4Ofw83</t>
  </si>
  <si>
    <t>https://www.facebook.com/share/1AyNqSkG6R/?mibextid=wwXIfr</t>
  </si>
  <si>
    <t>Nguyễn Tiến Phát</t>
  </si>
  <si>
    <t>tienphatnguyen429@gmail.com</t>
  </si>
  <si>
    <t xml:space="preserve">298c/6 khu phố lập thành, phường Dầu Giây, tỉnh Đồng Nai </t>
  </si>
  <si>
    <t>https://drive.google.com/open?id=1D_SVgcUDNbWa_1DAnKkS_2DtQrk2i-qg</t>
  </si>
  <si>
    <t>https://www.facebook.com/damlinh0309?mibextid=wwXIfr&amp;rdid=9CZM6upmJGCax8YN&amp;share_url=https%3A%2F%2Fwww.facebook.com%2Fshare%2F1H2ymKczVr%2F%3Fmibextid%3DwwXIfr#</t>
  </si>
  <si>
    <t>Đàm Hoàng Nhật Linh</t>
  </si>
  <si>
    <t>Ngõ 16 tổ 8 trưng nhị phúc yên phú thọ</t>
  </si>
  <si>
    <t>https://drive.google.com/open?id=1M3KK5ns3JjbEeBhAXrGm3RXvOk9N2AIy</t>
  </si>
  <si>
    <t>https://www.facebook.com/share/18UE8nn9vE/?mibextid=wwXIfr</t>
  </si>
  <si>
    <t>Lê Thị Thu Thảo</t>
  </si>
  <si>
    <t xml:space="preserve">Tổ 13,phường Quan Triều,Tỉnh Thái Nguyên </t>
  </si>
  <si>
    <t>https://drive.google.com/open?id=1o7WxJGHq0vxHEF8WBGMjkSaZpCJIgScS</t>
  </si>
  <si>
    <t>https://www.facebook.com/share/18WTND8tCg/</t>
  </si>
  <si>
    <r>
      <rPr>
        <sz val="12"/>
        <color theme="1"/>
        <rFont val="Times New Roman"/>
        <family val="1"/>
      </rPr>
      <t>Đỗ Trần Thị Hảo</t>
    </r>
    <r>
      <rPr>
        <sz val="12"/>
        <color rgb="FFFF0000"/>
        <rFont val="Times New Roman"/>
        <family val="1"/>
      </rPr>
      <t xml:space="preserve"> - PT427</t>
    </r>
  </si>
  <si>
    <t>số nhà giữa 6 và 7 đường đất, tổ 4 Khu Vĩnh Tuy 2 Mạo Khê Quảng Ninh</t>
  </si>
  <si>
    <t>https://drive.google.com/open?id=1bJLZxwW1l0Nj2TH9ivE18JVWQmv3juoi</t>
  </si>
  <si>
    <r>
      <rPr>
        <sz val="12"/>
        <color theme="1"/>
        <rFont val="Times New Roman"/>
        <family val="1"/>
      </rPr>
      <t>Phạm Thảo Chi</t>
    </r>
    <r>
      <rPr>
        <sz val="12"/>
        <color rgb="FFFF0000"/>
        <rFont val="Times New Roman"/>
        <family val="1"/>
      </rPr>
      <t xml:space="preserve"> - PT418</t>
    </r>
  </si>
  <si>
    <t>Ngọc Ánh</t>
  </si>
  <si>
    <t>luungocanh17122008@gmail.com</t>
  </si>
  <si>
    <t xml:space="preserve">Xã Hoà Xá ( xóm vực) huyện Ứng Hoà TP HN </t>
  </si>
  <si>
    <t>https://drive.google.com/open?id=1frVdOLegI1ae3sPBC7LMjELnDpvtHPHq</t>
  </si>
  <si>
    <t>https://www.facebook.com/share/18ebUeoDu7/?mibextid=wwXIfr</t>
  </si>
  <si>
    <r>
      <rPr>
        <sz val="12"/>
        <color theme="1"/>
        <rFont val="Times New Roman"/>
        <family val="1"/>
      </rPr>
      <t>Trương Gia Hân</t>
    </r>
    <r>
      <rPr>
        <sz val="12"/>
        <color rgb="FFFF0000"/>
        <rFont val="Times New Roman"/>
        <family val="1"/>
      </rPr>
      <t xml:space="preserve"> - PT418</t>
    </r>
  </si>
  <si>
    <t>truonggiahan418@gmail.com</t>
  </si>
  <si>
    <t>Tổ 4 khu phố Vĩnh Phước-Thái Hoà-Tân Uyên-Bình Dương</t>
  </si>
  <si>
    <t>https://drive.google.com/open?id=1Wu099ITF6WLHbZSHQYqURmLIeKxJOj7M</t>
  </si>
  <si>
    <t>https://www.facebook.com/share/14cm9CFGWdQ/?mibextid=wwXIfr</t>
  </si>
  <si>
    <r>
      <rPr>
        <sz val="12"/>
        <color theme="1"/>
        <rFont val="Times New Roman"/>
        <family val="1"/>
      </rPr>
      <t xml:space="preserve">Lưu Ngọc Anh </t>
    </r>
    <r>
      <rPr>
        <sz val="12"/>
        <color rgb="FFFF0000"/>
        <rFont val="Times New Roman"/>
        <family val="1"/>
      </rPr>
      <t>- PT418</t>
    </r>
  </si>
  <si>
    <t>https://drive.google.com/open?id=1_DGD606udCHCAJB_P0rVdY8PvQ-v3w7c</t>
  </si>
  <si>
    <t>T461</t>
  </si>
  <si>
    <t>https://www.facebook.com/share/18Gp3z9mvy/</t>
  </si>
  <si>
    <t>Hoàng Thị Khánh Thy</t>
  </si>
  <si>
    <t>KC</t>
  </si>
  <si>
    <t xml:space="preserve">Cà phê Eden, Ấp phú sơn, Xã bình minh, huyện trảng bom, tỉnh đồng nai </t>
  </si>
  <si>
    <t>https://drive.google.com/open?id=1l_bML1WmwGXTEXsKB9llfdrZXdtTR9Bp; 14/06/2026; https://drive.google.com/open?id=1rscZV7NigeK60xdH2cltU6HKFAjU_Mg8</t>
  </si>
  <si>
    <t>https://www.facebook.com/share/1MEvAvSVXq/</t>
  </si>
  <si>
    <t>Nguyễn Thị Vân Anh</t>
  </si>
  <si>
    <t>Sang</t>
  </si>
  <si>
    <t>Chánh Danh - Đề Gi - Gia Lai (địa chỉ cũ: Chánh Danh - Cát Tài - Phù Cát - Bình Định)</t>
  </si>
  <si>
    <t>16/04/2026 và 14/06/2026</t>
  </si>
  <si>
    <t>https://drive.google.com/open?id=1oaxv3jGGoMqdcApcShEIuvAT-e3BZjYw; 14/06/2026; https://drive.google.com/open?id=1gqHUsJye3jYJPlmcbSr5-Y99oFz4NlRf</t>
  </si>
  <si>
    <t>https://www.facebook.com/share/1DAbw6TA6u/?mibextid=wwXIfr</t>
  </si>
  <si>
    <t>Châu Như Ngọc</t>
  </si>
  <si>
    <t>Bùi Thị Trang</t>
  </si>
  <si>
    <t xml:space="preserve">chaunhungocsd112@gmail.com </t>
  </si>
  <si>
    <t>ấp 4 xã sông đốc huyện Trần Văn Thời , Tỉnh Cà Mau</t>
  </si>
  <si>
    <t>16/04/2026 vfa 14/06/2026</t>
  </si>
  <si>
    <t>https://drive.google.com/open?id=1WqieMWKzqjg2j40CGid4uI_2VEiWbrFJ; https://drive.google.com/open?id=1m_ka-Gjbq92oqB9Wr2P5AeeUuK7iF813</t>
  </si>
  <si>
    <t>PT430</t>
  </si>
  <si>
    <t>https://www.facebook.com/share/1LT9ULNRpt/</t>
  </si>
  <si>
    <r>
      <rPr>
        <sz val="12"/>
        <color theme="1"/>
        <rFont val="Times New Roman"/>
        <family val="1"/>
      </rPr>
      <t>Phan Huỳnh Bảo Trân</t>
    </r>
    <r>
      <rPr>
        <sz val="12"/>
        <color rgb="FFFF0000"/>
        <rFont val="Times New Roman"/>
        <family val="1"/>
      </rPr>
      <t xml:space="preserve"> - PT422 - Gia Vũ</t>
    </r>
  </si>
  <si>
    <t xml:space="preserve">giakhanh191008@gmail.com </t>
  </si>
  <si>
    <t xml:space="preserve"> số 18, hẻm 2, Nguyễn Trường Tộ, tp BMT, tỉnh Đắk Lắk</t>
  </si>
  <si>
    <t>https://drive.google.com/open?id=1YJkCGvNo-iUCaG9bxVk3DTUPEhJHw-Gv</t>
  </si>
  <si>
    <t>https://www.facebook.com/dquynhanhcute</t>
  </si>
  <si>
    <r>
      <rPr>
        <sz val="12"/>
        <color theme="1"/>
        <rFont val="Times New Roman"/>
        <family val="1"/>
      </rPr>
      <t>Nguyễn Đặng Quỳnh Anh</t>
    </r>
    <r>
      <rPr>
        <sz val="12"/>
        <color rgb="FFFF0000"/>
        <rFont val="Times New Roman"/>
        <family val="1"/>
      </rPr>
      <t xml:space="preserve"> - T461</t>
    </r>
  </si>
  <si>
    <t>đội 13 , thôn trung hòa , xã hợp thịnh , bắc ninh</t>
  </si>
  <si>
    <t>https://drive.google.com/open?id=17nThX2lZmvlgv_bk88i-ULCCEkh_-Ykk</t>
  </si>
  <si>
    <t>https://www.facebook.com/tng.raaane</t>
  </si>
  <si>
    <t>Trịnh Thùy Trang</t>
  </si>
  <si>
    <t>Thôn7 , Biện Thượng, Vĩnh Lộc, Thanh Hóa</t>
  </si>
  <si>
    <t>Nhóm 6</t>
  </si>
  <si>
    <t>16/04/2026 và 17/06/2026</t>
  </si>
  <si>
    <t>https://drive.google.com/open?id=1DiNh2nHi2laytmCJFg8_FuqFdgeXNrGU; https://drive.google.com/open?id=1LpETF5PHE4Sn-gn8G23RZ1xcTqejgW53</t>
  </si>
  <si>
    <t>https://www.facebook.com/share/1GbnwkETHc/?mibextid=wwXIfr</t>
  </si>
  <si>
    <r>
      <rPr>
        <sz val="12"/>
        <color theme="1"/>
        <rFont val="Times New Roman"/>
        <family val="1"/>
      </rPr>
      <t>Đặng Khánh Linh</t>
    </r>
    <r>
      <rPr>
        <sz val="12"/>
        <color rgb="FFFF0000"/>
        <rFont val="Times New Roman"/>
        <family val="1"/>
      </rPr>
      <t xml:space="preserve"> - PT422</t>
    </r>
  </si>
  <si>
    <t>dklinh882008@gmail.com</t>
  </si>
  <si>
    <t>Thôn Hữu Lộc - xã Xuân Hoà - huyện Vũ Thư - tỉnh Thái Bình</t>
  </si>
  <si>
    <t>https://drive.google.com/open?id=1q4dK7QLVTWlYq2bS09rLGj8rSEeJxokE</t>
  </si>
  <si>
    <t>Combo Pre_Toeic + Toeic Lv1 + Toeic (S+W)</t>
  </si>
  <si>
    <t>https://www.facebook.com/share/1Hf7aJMHSs/?mibextid=wwXIfr</t>
  </si>
  <si>
    <r>
      <rPr>
        <sz val="12"/>
        <color theme="1"/>
        <rFont val="Times New Roman"/>
        <family val="1"/>
      </rPr>
      <t>Trần Thị Hồng Hoa</t>
    </r>
    <r>
      <rPr>
        <sz val="12"/>
        <color rgb="FFFF0000"/>
        <rFont val="Times New Roman"/>
        <family val="1"/>
      </rPr>
      <t xml:space="preserve"> - PT420</t>
    </r>
  </si>
  <si>
    <t>Xóm 13,quỳnh thanh,quỳnh lưu nghệ an</t>
  </si>
  <si>
    <t>https://drive.google.com/open?id=1PFhou4zNT0CZbuObz8M_mrxzLAnrGoxj</t>
  </si>
  <si>
    <t>https://www.facebook.com/share/17E7o37Xsd/</t>
  </si>
  <si>
    <t xml:space="preserve">Lưu Hải Yến </t>
  </si>
  <si>
    <t>Bổ sung sau</t>
  </si>
  <si>
    <t>https://drive.google.com/open?id=1qCyCilPTa1YK-2TK6H270wC2lakA7ixb</t>
  </si>
  <si>
    <t>PT417</t>
  </si>
  <si>
    <t>https://www.facebook.com/nhatvu07</t>
  </si>
  <si>
    <r>
      <rPr>
        <sz val="12"/>
        <color theme="1"/>
        <rFont val="Times New Roman"/>
        <family val="1"/>
      </rPr>
      <t xml:space="preserve">Vũ Nhật Vũ </t>
    </r>
    <r>
      <rPr>
        <sz val="12"/>
        <color rgb="FFFF0000"/>
        <rFont val="Times New Roman"/>
        <family val="1"/>
      </rPr>
      <t>- hợp đồng</t>
    </r>
  </si>
  <si>
    <t>chung cư ct1 ngõ 58 phùng hưng hà nội</t>
  </si>
  <si>
    <t>https://drive.google.com/open?id=1i1on6xOTDDFwD6HxDcByYy02ZPpGs5oR; https://drive.google.com/open?id=1Kadoo5r06Oy4FT4OOksOlnEye68slxZ1</t>
  </si>
  <si>
    <t>Chờ OPT</t>
  </si>
  <si>
    <t>https://www.facebook.com/share/16fY5N6ca7/?mibextid=wwXIfr</t>
  </si>
  <si>
    <t>Cao Thị Thu Trang</t>
  </si>
  <si>
    <t>Duyên</t>
  </si>
  <si>
    <t>tòa L, chung cư Xuân Mai complex, phường Yên Nghĩa, quận Hà Đông, Hà Nội</t>
  </si>
  <si>
    <t>https://drive.google.com/open?id=1vxuVvb9K6Xd3Tr6rwfVLd8yeB0Z7siKz</t>
  </si>
  <si>
    <t>OT109</t>
  </si>
  <si>
    <t>https://www.facebook.com/share/18pwJJiGuq/</t>
  </si>
  <si>
    <r>
      <rPr>
        <sz val="12"/>
        <color theme="1"/>
        <rFont val="Times New Roman"/>
        <family val="1"/>
      </rPr>
      <t xml:space="preserve">Nguyễn Thu Hà </t>
    </r>
    <r>
      <rPr>
        <sz val="12"/>
        <color rgb="FFFF0000"/>
        <rFont val="Times New Roman"/>
        <family val="1"/>
      </rPr>
      <t>- VIP279 - Đã hoàn 200K 21/04/2026</t>
    </r>
  </si>
  <si>
    <t>ktx5a - Đại học Công đoàn - Hà Nội .</t>
  </si>
  <si>
    <t>https://drive.google.com/open?id=1XdguhHKJ6BsInvv2Jr4nyqijTx0BW-YK</t>
  </si>
  <si>
    <t>https://www.facebook.com/anh.thu.truong.116461?mibextid=wwXIfr&amp;mibextid=wwXIfr</t>
  </si>
  <si>
    <t xml:space="preserve"> Trương Bảo Anh Thư</t>
  </si>
  <si>
    <t>Thôn Đại Thống, Xã Hậu Lộc, Tỉnh Thanh Hoá</t>
  </si>
  <si>
    <t>https://drive.google.com/open?id=1iAu2uSXubnpimKPnHSRq3qLxLJJbz05i</t>
  </si>
  <si>
    <t>https://www.facebook.com/share/1GwdGrYWRQ/?mibextid=wwXIfr</t>
  </si>
  <si>
    <t>Phan Phi Hùng</t>
  </si>
  <si>
    <t>Hoài Nhơn Đông, Gia Lai</t>
  </si>
  <si>
    <t>https://drive.google.com/open?id=16ZMWNBLsOazNHfOpK5oghXSA9R_zGwXh</t>
  </si>
  <si>
    <t>https://www.facebook.com/dkieungan08?mibextid=wwXIfr&amp;mibextid=wwXIfr</t>
  </si>
  <si>
    <t xml:space="preserve">Dương Thị Kiều Ngân </t>
  </si>
  <si>
    <t xml:space="preserve"> Đội 4-xóm Dộc-thôn Phù Yên- xã Ứng Thiên, Hà Nội</t>
  </si>
  <si>
    <t>https://drive.google.com/open?id=1zVQpfgp87qC2EZkw05XcgALdPyQnYDAl</t>
  </si>
  <si>
    <t>https://www.facebook.com/anhlalonggggdayyyyyyy</t>
  </si>
  <si>
    <t>Nguyễn Đức Long</t>
  </si>
  <si>
    <t>Uyên LP</t>
  </si>
  <si>
    <t>Số 3, ngõ 208 Lê Trọng Tấn, Hà Nội</t>
  </si>
  <si>
    <t>https://drive.google.com/open?id=1sl3OF7gbgeZMSzAf7Bnsa7QuVmn3TY_h</t>
  </si>
  <si>
    <t>https://www.facebook.com/hoang.thanh.liem.734032</t>
  </si>
  <si>
    <t>Hoàng Thanh Liêm</t>
  </si>
  <si>
    <t>3C, ngõ 874 Minh Khai , Vĩnh Tuy, Hà Nội</t>
  </si>
  <si>
    <t>https://drive.google.com/open?id=1uf9S2jUwmB8FjEq_kLIVzNYb9ISkM_eW</t>
  </si>
  <si>
    <t>https://www.facebook.com/share/18QrF8owXX/?mibextid=wwXIfr</t>
  </si>
  <si>
    <t>Ngô Việt Phong</t>
  </si>
  <si>
    <t xml:space="preserve">Lợi </t>
  </si>
  <si>
    <t>ngovietphong120508@gmail.com</t>
  </si>
  <si>
    <t>Tổ 3 khu 3, Mông Dương, Quảng Ninh</t>
  </si>
  <si>
    <t>https://drive.google.com/open?id=1or2apw_IbWptHI9aKYlRjFQOr8yT3UvU</t>
  </si>
  <si>
    <t>https://www.facebook.com/share/1Audo9wyeq/?mibextid=wwXIfr</t>
  </si>
  <si>
    <t xml:space="preserve">Ngô Thanh Thảo </t>
  </si>
  <si>
    <t>Quảng Thanh 5, phường Lê Ích Mộc , Thành Phố Hải Phòng</t>
  </si>
  <si>
    <t>https://drive.google.com/open?id=1ZL7HbfeR71R0KCwBdm5DqDzOiVmC245B</t>
  </si>
  <si>
    <t>https://www.facebook.com/share/18RFEZCWnj/?mibextid=wwXIfr</t>
  </si>
  <si>
    <t xml:space="preserve">Dương Quỳnh Chi </t>
  </si>
  <si>
    <t>Chung cư Thanh Hà, toà M1C, Cienco 5, Phú Lương, Hà Đông, Hà Nội</t>
  </si>
  <si>
    <t>16/04/2026 và 12/06/2026</t>
  </si>
  <si>
    <t>https://drive.google.com/open?id=1gxrRiep3AVuLYuusPNqBKWoGKWBp5wbj; https://drive.google.com/open?id=1_AKo9JNi2AAYUNW5EfpcXHX5xOnApVaQ</t>
  </si>
  <si>
    <t xml:space="preserve"> https://www.facebook.com/share/17cdE6JXvS/?mibextid=wwXIfr</t>
  </si>
  <si>
    <t>Nguyễn Hương Trà</t>
  </si>
  <si>
    <t>Phú Phượng 3- Phú Nhuận - Như Thanh - Thanh Hóa</t>
  </si>
  <si>
    <t>https://drive.google.com/open?id=1A5TECjBiNTsobzY_sQunbN9NhllRE47X</t>
  </si>
  <si>
    <t>https://www.facebook.com/share/1EAKVEgYg8/?mibextid=wwXIfr</t>
  </si>
  <si>
    <t>Lưu Thị Bảo Ngọc</t>
  </si>
  <si>
    <t>Thảo Vy</t>
  </si>
  <si>
    <t xml:space="preserve">ngõ 28 An Thọ , An Khánh , Hoài Đức , Hà Nội </t>
  </si>
  <si>
    <t>https://drive.google.com/open?id=1xWTtgdrz-8Q8Uo4PYf7qoNvy8nfYzoVb</t>
  </si>
  <si>
    <t>https://www.facebook.com/nang.thanb</t>
  </si>
  <si>
    <t>Lê Đức Thành Năng</t>
  </si>
  <si>
    <t>123c ,đường Mai Thị Non, ấp 3, xã Bến Lức, tỉnh Tây Ninh</t>
  </si>
  <si>
    <t>https://drive.google.com/open?id=1AVHEIw76N8y8dRr1ARRRutqDfWYfReuo</t>
  </si>
  <si>
    <t>PT463</t>
  </si>
  <si>
    <t>https://www.facebook.com/share/1HeMEJuHWP/?mibextid=wwXIfr</t>
  </si>
  <si>
    <t>Nguyễn Thu Hoài</t>
  </si>
  <si>
    <t>km23 Bảo Ái Lào Cai</t>
  </si>
  <si>
    <t>https://drive.google.com/open?id=1HAOWNUDwzC-Cy6kDUfJfJ5YTQFafeSyv; https://drive.google.com/open?id=1NX_Iv0-Nibf4UFOQ6zBQU1ysr-9GEFAn</t>
  </si>
  <si>
    <t>https://www.facebook.com/share/1bpzk7sr67/?mibextid=wwXIfr</t>
  </si>
  <si>
    <t>Nguyễnn Thị Thanh Thảo</t>
  </si>
  <si>
    <t>tổ dân phố 12 , Chí Linh , Hải Dương , Hải Phòng</t>
  </si>
  <si>
    <t>https://drive.google.com/open?id=1sl8G8syfIMHrsAn9DfN4t6ANLLTrJyCJ</t>
  </si>
  <si>
    <t>https://www.facebook.com/share/18zREC8mGR/?mibextid=wwXIfr</t>
  </si>
  <si>
    <t>880/6/5, khu phố 21, tỉnh lôk 43, p. Tam Bình, Tphcm</t>
  </si>
  <si>
    <t>https://drive.google.com/open?id=15Hwqlof007Lv4UcbLrkgKlYTP_nZ6alx</t>
  </si>
  <si>
    <t>https://www.facebook.com/share/1ELq32PWQp/?mibextid=wwXIfr</t>
  </si>
  <si>
    <t>Trịnh Nguyên Ngọc</t>
  </si>
  <si>
    <t>Thôn Hoà Trung-Xã Bình Mỹ-Ninh Bình</t>
  </si>
  <si>
    <t>https://drive.google.com/open?id=1zp9tmCq37LlvzhLW4trzI0i4BRKd_ExL</t>
  </si>
  <si>
    <t>https://www.facebook.com/share/17TsQ2Yvbi/</t>
  </si>
  <si>
    <t xml:space="preserve">Trần Thị Hoàng Ngân </t>
  </si>
  <si>
    <t xml:space="preserve">Phường Vĩnh Phúc-tỉnh Phú Thọ </t>
  </si>
  <si>
    <t>https://drive.google.com/open?id=1Izo1s0NJ-c1Vi_McfO2dvDYxvs51HbB-</t>
  </si>
  <si>
    <t>https://www.facebook.com/share/1b2Z95g6Vn/?mibextid=wwXIfr</t>
  </si>
  <si>
    <t>Nguyễn Yến Nhi</t>
  </si>
  <si>
    <t>thôn An Xá, xã Hoàng Hoa Thám, tỉnh Hưng Yên</t>
  </si>
  <si>
    <t>17/04/2026 và 13/06/2026</t>
  </si>
  <si>
    <t>https://drive.google.com/open?id=1q19K-pCx4pH_0b35oVgg65jS6T_7cBQa; https://drive.google.com/open?id=1wGhXeBoBVnMcdJBjlETFw1uxNErg18lc</t>
  </si>
  <si>
    <t>https://www.facebook.com/share/1GkyaydyYh/</t>
  </si>
  <si>
    <r>
      <rPr>
        <sz val="12"/>
        <color theme="1"/>
        <rFont val="Times New Roman"/>
        <family val="1"/>
      </rPr>
      <t>Nguyễn Ngô Gia Linh</t>
    </r>
    <r>
      <rPr>
        <sz val="12"/>
        <color rgb="FFFF0000"/>
        <rFont val="Times New Roman"/>
        <family val="1"/>
      </rPr>
      <t xml:space="preserve"> - PT420</t>
    </r>
  </si>
  <si>
    <t>109/52/7A đường số 8 phường linh xuân,thành phố Thủ đức</t>
  </si>
  <si>
    <t>https://drive.google.com/open?id=13qwuzYCjFjyBsN1Ljf_QGp-AnZFU_WnC</t>
  </si>
  <si>
    <t>https://www.facebook.com/share/1E9QyhBmL3/?mibextid=wwXIfr</t>
  </si>
  <si>
    <t xml:space="preserve">Trần Hoàng Minh Đức </t>
  </si>
  <si>
    <t>82 lê lợi- Đồng hải- Đồng Hới- Quảng Trị</t>
  </si>
  <si>
    <t>https://drive.google.com/open?id=1B7BtwHGHPAWHJM7ztszSL2ChBaLjD8mI</t>
  </si>
  <si>
    <t>https://www.facebook.com/share/1Fi52rorqB/?mibextid=wwXIfr</t>
  </si>
  <si>
    <t xml:space="preserve">Ngô Nguyệt Hà </t>
  </si>
  <si>
    <t>khu trới 7, p Hoành Bồ, tỉnh Quảng Ninh</t>
  </si>
  <si>
    <t>https://drive.google.com/open?id=1nT5kGCU__qYDIzdl62t9JiIk2kofsVV4</t>
  </si>
  <si>
    <t>https://www.facebook.com/share/1FfV6iQsyA/</t>
  </si>
  <si>
    <t xml:space="preserve">Mai Thu Huyền </t>
  </si>
  <si>
    <t>Tổ 13, Thôn 1, Phường Cam Ly - Đà Lạt, Lâm Đồng</t>
  </si>
  <si>
    <t>https://drive.google.com/open?id=1lrQj8fDkj48c6FRe9JRNxghooUPCRy1B</t>
  </si>
  <si>
    <t>https://www.facebook.com/hnghan.0108</t>
  </si>
  <si>
    <t>Hà Nguyễn Gia Hân</t>
  </si>
  <si>
    <t>12 Mạc Đĩnh Chi, phường Đồng Hới, Quảng Trị</t>
  </si>
  <si>
    <t>https://drive.google.com/open?id=1ow-Fi1SPg59Wo_rcMhIpNqyFGLL6opYW</t>
  </si>
  <si>
    <t>https://www.facebook.com/doquy410207</t>
  </si>
  <si>
    <r>
      <rPr>
        <sz val="12"/>
        <color theme="1"/>
        <rFont val="Times New Roman"/>
        <family val="1"/>
      </rPr>
      <t xml:space="preserve">Đỗ Ngọc Quý </t>
    </r>
    <r>
      <rPr>
        <sz val="12"/>
        <color rgb="FFFF0000"/>
        <rFont val="Times New Roman"/>
        <family val="1"/>
      </rPr>
      <t xml:space="preserve"> - hợp đồng</t>
    </r>
  </si>
  <si>
    <t>15/51 ngõ 68 Triều Khúc, Thanh Xuân, Hà nội</t>
  </si>
  <si>
    <t>17/04/2026 và 22/04/2026</t>
  </si>
  <si>
    <t>https://drive.google.com/open?id=15O_BVh9Ex6hCLI-htEt_aMHJX7OSECHM; https://drive.google.com/open?id=1Qs0sB9ABTBXWs6xgngnlR6eHErA6DF7G</t>
  </si>
  <si>
    <t>https://www.facebook.com/share/17K7stHNHb/</t>
  </si>
  <si>
    <r>
      <rPr>
        <sz val="12"/>
        <color theme="1"/>
        <rFont val="Times New Roman"/>
        <family val="1"/>
      </rPr>
      <t xml:space="preserve">Lê Bùi Việt Anh </t>
    </r>
    <r>
      <rPr>
        <sz val="12"/>
        <color rgb="FFFF0000"/>
        <rFont val="Times New Roman"/>
        <family val="1"/>
      </rPr>
      <t>- hợp đồng</t>
    </r>
  </si>
  <si>
    <t>số 105 Bích Động , Chí Linh, Hải Dương.</t>
  </si>
  <si>
    <t>17/04/2026 và 01/05/2026</t>
  </si>
  <si>
    <t>https://drive.google.com/open?id=1v0ntB5beIBCMkjPqzsOgfzPdLOINVLO3; https://drive.google.com/open?id=1Jir1WCrbRIQi2pFq6KAccUmveKgdMe20; https://drive.google.com/open?id=1KD6-I2U0YT4n2r2s6BdHn8w9Ra65k7JB</t>
  </si>
  <si>
    <t>PT425</t>
  </si>
  <si>
    <t xml:space="preserve">https://www.facebook.com/share/1BQKididmr/ </t>
  </si>
  <si>
    <r>
      <rPr>
        <sz val="12"/>
        <color theme="1"/>
        <rFont val="Times New Roman"/>
        <family val="1"/>
      </rPr>
      <t xml:space="preserve">Bùi Đình Hậu </t>
    </r>
    <r>
      <rPr>
        <sz val="12"/>
        <color rgb="FFFF0000"/>
        <rFont val="Times New Roman"/>
        <family val="1"/>
      </rPr>
      <t>- hợp đồng</t>
    </r>
  </si>
  <si>
    <t>Số110, khu tập thể A40, phường yên nghĩa, quận hà đông, Hà nội</t>
  </si>
  <si>
    <t>https://drive.google.com/open?id=1eyiM9NQqnnnAZt8uA2ZYqDUWh_66x03o; https://drive.google.com/open?id=1BNdGFgYQMAp0n02JAGcv4hn2FcYBAJqn; https://drive.google.com/open?id=1TrItzISQ_YWUiXXOUFuBYSiBr1p8BQfq</t>
  </si>
  <si>
    <t xml:space="preserve">https://www.facebook.com/share/17Z6VGuxey/ </t>
  </si>
  <si>
    <r>
      <rPr>
        <sz val="12"/>
        <color theme="1"/>
        <rFont val="Times New Roman"/>
        <family val="1"/>
      </rPr>
      <t xml:space="preserve">Đinh Việt Huy </t>
    </r>
    <r>
      <rPr>
        <sz val="12"/>
        <color rgb="FFFF0000"/>
        <rFont val="Times New Roman"/>
        <family val="1"/>
      </rPr>
      <t>- hợp đồng</t>
    </r>
  </si>
  <si>
    <t>Nhà không có số, giữa nhà số 10 và 8, Ngách 15/2 Ngõ 15 Đường Ngọc Hồi, Hoàng Liệt, Hoàng Mai, Hà Nội</t>
  </si>
  <si>
    <t>17/04/2026 và 30/04/2026</t>
  </si>
  <si>
    <t>https://drive.google.com/open?id=1XzCnW6MPwQNGucKe-sFEgiFaQEx_sDBx; https://drive.google.com/open?id=1MDq7X7Q0AvCYolI0_9Sr2oElXeQmX_z8; https://drive.google.com/open?id=1zn7bXt-EiAnyid7C1qBwe3r4UxPF3uDq</t>
  </si>
  <si>
    <t>https://www.facebook.com/share/18TbXKvZ2r/?mibextid=wwXIfr</t>
  </si>
  <si>
    <r>
      <rPr>
        <sz val="12"/>
        <color theme="1"/>
        <rFont val="Times New Roman"/>
        <family val="1"/>
      </rPr>
      <t xml:space="preserve">Bùi Tuấn Sơn </t>
    </r>
    <r>
      <rPr>
        <sz val="12"/>
        <color rgb="FFFF0000"/>
        <rFont val="Times New Roman"/>
        <family val="1"/>
      </rPr>
      <t>- hợp đồng</t>
    </r>
  </si>
  <si>
    <t xml:space="preserve">Bãi Trại- lan giới - tân yên - bắc giang </t>
  </si>
  <si>
    <t>18/04/2026 và 01/05/2026</t>
  </si>
  <si>
    <t>https://drive.google.com/open?id=11y9Fo8Dw3K68EjXi6rhumb8donPqZvyl; https://drive.google.com/open?id=1rVAhOoPPKsD5nVz7h61L7tqGCM2NfZBo; https://drive.google.com/open?id=1TEYZqwiq9Kp4CV5SskKUAZ05MONn-JkC</t>
  </si>
  <si>
    <t>https://www.facebook.com/gau.phuc.50596</t>
  </si>
  <si>
    <r>
      <rPr>
        <sz val="12"/>
        <color theme="1"/>
        <rFont val="Times New Roman"/>
        <family val="1"/>
      </rPr>
      <t>Nguyễn Hoàng Phúc</t>
    </r>
    <r>
      <rPr>
        <sz val="12"/>
        <color rgb="FFFF0000"/>
        <rFont val="Times New Roman"/>
        <family val="1"/>
      </rPr>
      <t xml:space="preserve"> - hợp đồng</t>
    </r>
  </si>
  <si>
    <t>số nhà 15b 254/101/3 tương mai hoàng mai hà nội</t>
  </si>
  <si>
    <t>https://drive.google.com/open?id=1LOUcF0QJaJUXEbuXQb1Iz3gZf6JcS21a; https://drive.google.com/open?id=1dGm4fQeOylw7gYHnyNIIAtut732ypdH7; https://drive.google.com/open?id=1zlkOZHYug9WFjHmvRLYRaeQsx2NtP0cn</t>
  </si>
  <si>
    <t>https://www.facebook.com/share/1DSu7AkEdB/?mibextid=wwXIfr</t>
  </si>
  <si>
    <t xml:space="preserve"> Khổng Minh Duy</t>
  </si>
  <si>
    <t xml:space="preserve">Khu  5, xã Phùng Nguyên , tỉnh Phú thọ </t>
  </si>
  <si>
    <t>https://drive.google.com/open?id=1Jy51XoZ8pVn_bR-NknHzPHwdN74bC8Un</t>
  </si>
  <si>
    <t>https://www.facebook.com/share/14dXGdhE56L/</t>
  </si>
  <si>
    <t>Nguyễn Chính Nghĩa</t>
  </si>
  <si>
    <t>chinhnghianguyen32@gmail.com</t>
  </si>
  <si>
    <t>trường mầm non nguyễn tông quai - ngự Thiên -hưng yên</t>
  </si>
  <si>
    <t>https://drive.google.com/open?id=1LaFxzZ3Dw8SIhu4coNi0QOyj1UfhObDR</t>
  </si>
  <si>
    <t>https://www.facebook.com/hoang.tuyet.06082008?mibextid=ZbWKwL</t>
  </si>
  <si>
    <r>
      <rPr>
        <sz val="12"/>
        <color theme="1"/>
        <rFont val="Times New Roman"/>
        <family val="1"/>
      </rPr>
      <t xml:space="preserve">Hoàng Thị Ánh Tuyết </t>
    </r>
    <r>
      <rPr>
        <sz val="12"/>
        <color rgb="FFFF0000"/>
        <rFont val="Times New Roman"/>
        <family val="1"/>
      </rPr>
      <t>- PT420</t>
    </r>
  </si>
  <si>
    <t>Xóm 7 thôn Phương Quả Nam xã Quỳnh Nguyên huyện Quỳnh Phụ tỉnh Thái Bình</t>
  </si>
  <si>
    <t>https://drive.google.com/open?id=1ea3EQuYhorKhoGD-xqEBcB15coEkVTlM</t>
  </si>
  <si>
    <t>https://www.facebook.com/share/1DZSYV9Z1Z/</t>
  </si>
  <si>
    <t>Hồ Phạm Ngọc Mai</t>
  </si>
  <si>
    <t>ngocmai14032k8@gmail.com</t>
  </si>
  <si>
    <t>cửa hàng vật tư nông nghiệp Sơn Trinh, ấp 1, xã Long  Tiên, tỉnh Đồng Tháp</t>
  </si>
  <si>
    <t>18/04/2026 và 20/04/2026</t>
  </si>
  <si>
    <t>https://drive.google.com/open?id=14dGdjG9_91OGPJDSiQlD1Xc5vaiRm6Dj; https://drive.google.com/open?id=1Za21pORSIiWawx1b8MFCOyekfnXzw6eA</t>
  </si>
  <si>
    <t>https://www.facebook.com/share/15pbuoUhvCo/</t>
  </si>
  <si>
    <r>
      <rPr>
        <sz val="12"/>
        <color theme="1"/>
        <rFont val="Times New Roman"/>
        <family val="1"/>
      </rPr>
      <t xml:space="preserve">Nguyễn Hà Lâm </t>
    </r>
    <r>
      <rPr>
        <sz val="12"/>
        <color rgb="FFFF0000"/>
        <rFont val="Times New Roman"/>
        <family val="1"/>
      </rPr>
      <t>- PT423</t>
    </r>
  </si>
  <si>
    <t xml:space="preserve">lamnguyen.200608@gmail.com </t>
  </si>
  <si>
    <t>24, đường số 3,thôn Xuân Kỳ, xã Gò Nổi,Điện Bàn, tp Đà Nẵng</t>
  </si>
  <si>
    <t>https://drive.google.com/open?id=1gqKy2FCqmx1Zj7id-bdY4AhbUHOlvoLN</t>
  </si>
  <si>
    <t>https://www.facebook.com/quynh.anh.to.12212008</t>
  </si>
  <si>
    <t xml:space="preserve">Tô Quỳnh Anh </t>
  </si>
  <si>
    <t xml:space="preserve">TRường khanh - đông phú - bắc ninh </t>
  </si>
  <si>
    <t>https://drive.google.com/open?id=1GBY8SVnBX2xkSdJPs-JzlZJ-0AC9iweU</t>
  </si>
  <si>
    <t>https://www.facebook.com/share/19sXKaQMJt/?mibextid=wwXIfr</t>
  </si>
  <si>
    <t>Võ Thị Kim Chi</t>
  </si>
  <si>
    <t>Tổ 2,khu phố 6,Số 26,Thị trấn Mỏ Cày,Mỏ Cày Nam</t>
  </si>
  <si>
    <t>https://drive.google.com/open?id=1w3jHajYTKxw-0yOAP3iSNVCqZXgk1D1x</t>
  </si>
  <si>
    <t>https://www.facebook.com/share/18NACNHhn3/?mibextid=wwXIfr</t>
  </si>
  <si>
    <t xml:space="preserve">Lê Hải Yến </t>
  </si>
  <si>
    <t>Linh Đoàn</t>
  </si>
  <si>
    <t>Khu phố Long Khánh 3, Tam Phước, Biên Hòa, Đồng Nai</t>
  </si>
  <si>
    <t>https://drive.google.com/open?id=1vk_0RoONASr1zZFWVA_UD4tGaY8CyMm4</t>
  </si>
  <si>
    <t>https://www.facebook.com/share/1GSCVGZGDU/?mibextid=wwXIfr</t>
  </si>
  <si>
    <t>Lê Quang Mạnh</t>
  </si>
  <si>
    <t>kim trung xã đa phúc hà nội</t>
  </si>
  <si>
    <t>https://drive.google.com/open?id=1xTcYhRl8V2CTH6v1SdNLlkmXIj9oRii8</t>
  </si>
  <si>
    <t>https://www.facebook.com/share/1FWTKn2W8C/?mibextid=wwXIfr</t>
  </si>
  <si>
    <t>Mai Xuân Tiến</t>
  </si>
  <si>
    <t>Tuyền</t>
  </si>
  <si>
    <t>Ngã 3 gần uỷ ban xã Đông Động, Huyện Đông Hưng, Tỉnh Thái Bình</t>
  </si>
  <si>
    <t>https://drive.google.com/open?id=18fjrcPYc7p7_T5ldEQEQMIGtyImrRh0n</t>
  </si>
  <si>
    <t>https://www.facebook.com/share/1ETpP9Vkcy/</t>
  </si>
  <si>
    <t xml:space="preserve">Trương Hương Trà </t>
  </si>
  <si>
    <t>phường Sầm Sơn , Thanh Hóa</t>
  </si>
  <si>
    <t>https://drive.google.com/open?id=1fFPwCNfMA1yJYUBVWKBUixMv9g8Yg2kV</t>
  </si>
  <si>
    <t>https://www.facebook.com/share/1DkYaYRJDC/?mibextid=wwXIfr</t>
  </si>
  <si>
    <t xml:space="preserve"> Dương Thị Thanh Tuyền </t>
  </si>
  <si>
    <t>Huyền</t>
  </si>
  <si>
    <t>Tổ 7 ,ấp Sông Cầu , xã Nghĩa Thành , TP HCM</t>
  </si>
  <si>
    <t>https://drive.google.com/open?id=1YVJaxggUWbn1u1WLMzHYg6LsSJZJTn9i</t>
  </si>
  <si>
    <t>https://www.facebook.com/profile.php?id=61579755047920</t>
  </si>
  <si>
    <r>
      <rPr>
        <sz val="12"/>
        <color theme="1"/>
        <rFont val="Times New Roman"/>
        <family val="1"/>
      </rPr>
      <t>Mỵ Thị Phương Vy</t>
    </r>
    <r>
      <rPr>
        <sz val="12"/>
        <color rgb="FFFF0000"/>
        <rFont val="Times New Roman"/>
        <family val="1"/>
      </rPr>
      <t xml:space="preserve"> - PT467 hv thứ 18</t>
    </r>
  </si>
  <si>
    <t>A Đức</t>
  </si>
  <si>
    <t>Thôn 4, xã Nga Thắng, huyện Nga Sơn, tỉnh Thanh Hoá</t>
  </si>
  <si>
    <t>https://drive.google.com/open?id=1DrZtYLpVSoUcYVYRrcEYuDiQYpFq5L0L</t>
  </si>
  <si>
    <t>PT431</t>
  </si>
  <si>
    <t>https://www.facebook.com/share/1DuWccRGQz/</t>
  </si>
  <si>
    <r>
      <rPr>
        <sz val="12"/>
        <color theme="1"/>
        <rFont val="Times New Roman"/>
        <family val="1"/>
      </rPr>
      <t>Ngô Thị Thanh Lan</t>
    </r>
    <r>
      <rPr>
        <sz val="12"/>
        <color rgb="FFFF0000"/>
        <rFont val="Times New Roman"/>
        <family val="1"/>
      </rPr>
      <t xml:space="preserve"> - PT421</t>
    </r>
  </si>
  <si>
    <t>xóm 7 thôn thụy hồi trại, Tân sơn , kim bảng , hà nam</t>
  </si>
  <si>
    <t>18/04/2026 và 17/06/2026</t>
  </si>
  <si>
    <t xml:space="preserve">https://drive.google.com/open?id=1JDQjeY3-7kksYcszBKPBwZPTSM3nQooR; https://drive.google.com/open?id=1xtEB77_CQDNg0d_mX9Ja8BCW1LgL6_61; </t>
  </si>
  <si>
    <t>Chờ lớp tháng 7</t>
  </si>
  <si>
    <t>https://www.facebook.com/nguyen.trong.481240</t>
  </si>
  <si>
    <r>
      <rPr>
        <sz val="12"/>
        <color theme="1"/>
        <rFont val="Times New Roman"/>
        <family val="1"/>
      </rPr>
      <t xml:space="preserve">Nguyễn Phú Trọng </t>
    </r>
    <r>
      <rPr>
        <sz val="12"/>
        <color rgb="FFFF0000"/>
        <rFont val="Times New Roman"/>
        <family val="1"/>
      </rPr>
      <t>- zalo mẹ</t>
    </r>
  </si>
  <si>
    <t>Nhà số 8 tổ 8 ngõ 48 phương lung 1 hưng đạo hải phòng</t>
  </si>
  <si>
    <t>https://drive.google.com/open?id=1c9KvsgxUPudwkl9K8ef_A_OVeng4dmFJ</t>
  </si>
  <si>
    <t>http://www.facebook.com/share/1FU1poYm3A/?mibextid=wwXIfr</t>
  </si>
  <si>
    <r>
      <rPr>
        <sz val="12"/>
        <color theme="1"/>
        <rFont val="Times New Roman"/>
        <family val="1"/>
      </rPr>
      <t>Trần Duyên Như Ý</t>
    </r>
    <r>
      <rPr>
        <sz val="12"/>
        <color rgb="FFFF0000"/>
        <rFont val="Times New Roman"/>
        <family val="1"/>
      </rPr>
      <t xml:space="preserve"> - T462</t>
    </r>
  </si>
  <si>
    <t>Cafe Vạn Xuân, Vạn Xuân 2, xã Thiện Tín, tỉnh Quảng Ngãi</t>
  </si>
  <si>
    <t>https://drive.google.com/open?id=1W1JuwGTbc-FFclReqUxM4daXVqUjYigS</t>
  </si>
  <si>
    <t>https://www.facebook.com/share/1Hw9u9fAAf/</t>
  </si>
  <si>
    <t xml:space="preserve">Đỗ Phạm Gia Hân </t>
  </si>
  <si>
    <t xml:space="preserve">thôn lộ phú ,phú lộc,xã Krông năng,tỉnh đăk lăk </t>
  </si>
  <si>
    <t>https://drive.google.com/open?id=1GLnsaEzkxHIvu2hMLo4h3TD5qf5EyANe</t>
  </si>
  <si>
    <t>https://www.facebook.com/share/18naz4cZ93/?mibextid=wwXIfr</t>
  </si>
  <si>
    <r>
      <rPr>
        <sz val="12"/>
        <color theme="1"/>
        <rFont val="Times New Roman"/>
        <family val="1"/>
      </rPr>
      <t>Nguyễn Ngọc Kim Thơ</t>
    </r>
    <r>
      <rPr>
        <sz val="12"/>
        <color rgb="FFFF0000"/>
        <rFont val="Times New Roman"/>
        <family val="1"/>
      </rPr>
      <t xml:space="preserve"> - PT425</t>
    </r>
  </si>
  <si>
    <t>Cửa hàng trứng gà Ngọc Thuật: 51A Trần Nguyên Hãn, phường Mỹ Tho, tỉnh Đồng Tháp (phường 8, Thành phố Mỹ Tho, tỉnh Tiền Giang cũ)</t>
  </si>
  <si>
    <t>https://drive.google.com/open?id=1HGzMFeTuk4AeeoWodCA8knrpDlA2EBNs</t>
  </si>
  <si>
    <t>https://www.facebook.com/share/1Az7ubt7jK/?mibextid=wwXIfr</t>
  </si>
  <si>
    <r>
      <rPr>
        <sz val="12"/>
        <color theme="1"/>
        <rFont val="Times New Roman"/>
        <family val="1"/>
      </rPr>
      <t xml:space="preserve">Lê Phạm Kim Ngân </t>
    </r>
    <r>
      <rPr>
        <sz val="12"/>
        <color rgb="FFFF0000"/>
        <rFont val="Times New Roman"/>
        <family val="1"/>
      </rPr>
      <t xml:space="preserve">- PT417, </t>
    </r>
    <r>
      <rPr>
        <sz val="12"/>
        <color theme="1"/>
        <rFont val="Times New Roman"/>
        <family val="1"/>
      </rPr>
      <t>PT427</t>
    </r>
  </si>
  <si>
    <t>Thuỳ</t>
  </si>
  <si>
    <t>số nhà 287, đường Võ Thị Phò, xã Bình Đại, tỉnh Vĩnh Long</t>
  </si>
  <si>
    <t>https://drive.google.com/open?id=1ml3m2VPjktG2Ajzopqdl9cbo-7I2BLz2</t>
  </si>
  <si>
    <t>https://www.facebook.com/phutrogg/</t>
  </si>
  <si>
    <t xml:space="preserve"> Lê Phú Trọng</t>
  </si>
  <si>
    <t>khu phố 3, phường Bình Cơ, TP HCM</t>
  </si>
  <si>
    <t>https://drive.google.com/open?id=1l2DrJi8zbTFiJCRPH5iRWvo1y0uYrEWk</t>
  </si>
  <si>
    <t>https://www.facebook.com/share/1JTNUsXfDy/?mibextid=wwXIfr</t>
  </si>
  <si>
    <r>
      <rPr>
        <sz val="12"/>
        <color theme="1"/>
        <rFont val="Times New Roman"/>
        <family val="1"/>
      </rPr>
      <t>Nguyễn Kim Đô</t>
    </r>
    <r>
      <rPr>
        <sz val="12"/>
        <color rgb="FFFF0000"/>
        <rFont val="Times New Roman"/>
        <family val="1"/>
      </rPr>
      <t xml:space="preserve"> - PT423</t>
    </r>
  </si>
  <si>
    <t xml:space="preserve">Thôn Đa Ngư , Xã Kiến Hưng , Thành Phố Hải Phòng </t>
  </si>
  <si>
    <t>https://drive.google.com/open?id=14fbOXXUzisI8eLWHUiFhdYq6BB4YVP8K</t>
  </si>
  <si>
    <t>https://www.facebook.com/share/1AjRKnjP8K/?mibextid=wwXIfr</t>
  </si>
  <si>
    <r>
      <rPr>
        <sz val="12"/>
        <color theme="1"/>
        <rFont val="Times New Roman"/>
        <family val="1"/>
      </rPr>
      <t>Trịnh Khánh Linh</t>
    </r>
    <r>
      <rPr>
        <sz val="12"/>
        <color rgb="FFFF0000"/>
        <rFont val="Times New Roman"/>
        <family val="1"/>
      </rPr>
      <t xml:space="preserve"> - hợp đồng</t>
    </r>
  </si>
  <si>
    <t>Số nhà 16 ngõ Nghê Lớn- xóm Đinh Tiên Hoàng- Xã Hà Hồi- Thường Tín-Hà Nội</t>
  </si>
  <si>
    <t>19/04/2026 và 29/04/2026</t>
  </si>
  <si>
    <t>https://drive.google.com/open?id=1bUIau2cWNUcceRnOei2CYfYqlXLogcP6; https://drive.google.com/open?id=18lIpvOlt1YEhPODv6NRHHuSn7wvZgakl; https://drive.google.com/open?id=1YZdYHIbPtlGs85OFWeC7QtoWZIQisO5n</t>
  </si>
  <si>
    <t>PT426</t>
  </si>
  <si>
    <t>https://www.facebook.com/le.mai.711210#</t>
  </si>
  <si>
    <t xml:space="preserve">Lê Thị Hoa Mai </t>
  </si>
  <si>
    <t xml:space="preserve">xóm 2 - xã Thiệu Hóa - Thanh Hóa </t>
  </si>
  <si>
    <t>https://drive.google.com/open?id=1PMd3Fh-B0hO_AxrWyG0p7yO3sCZK8K_J</t>
  </si>
  <si>
    <t>PT468</t>
  </si>
  <si>
    <t>https://www.facebook.com/share/18ZgWmEEq8/</t>
  </si>
  <si>
    <r>
      <rPr>
        <sz val="12"/>
        <color theme="1"/>
        <rFont val="Times New Roman"/>
        <family val="1"/>
      </rPr>
      <t>Nguyễn Phúc Từ</t>
    </r>
    <r>
      <rPr>
        <sz val="12"/>
        <color rgb="FFFF0000"/>
        <rFont val="Times New Roman"/>
        <family val="1"/>
      </rPr>
      <t xml:space="preserve"> - hv thứ 11</t>
    </r>
  </si>
  <si>
    <t>Thôn Minh Dương , Xã Tân Hà Lâm Hà , Tỉnh Lâm Đồng</t>
  </si>
  <si>
    <t>https://drive.google.com/open?id=1QoNAmNyxkl14VbzXTfEguNH0qxwPqs10</t>
  </si>
  <si>
    <t>https://www.facebook.com/kim.thuy.640822#</t>
  </si>
  <si>
    <t xml:space="preserve">Phạm Thị Kim Thuy </t>
  </si>
  <si>
    <t>Hải ANh</t>
  </si>
  <si>
    <t xml:space="preserve">Ấp Tân Thuận B xã thanh Bình tỉnh  Đồng tháp </t>
  </si>
  <si>
    <t>https://drive.google.com/open?id=1ji8icfw66zOIRCd_4HxxKwnVd7CWeYCO</t>
  </si>
  <si>
    <t>PT451</t>
  </si>
  <si>
    <t>https://www.facebook.com/share/1J94T36PvN/?mibextid=wwXIfr</t>
  </si>
  <si>
    <r>
      <rPr>
        <sz val="12"/>
        <color theme="1"/>
        <rFont val="Times New Roman"/>
        <family val="1"/>
      </rPr>
      <t>Lê Minh Đức PT427</t>
    </r>
    <r>
      <rPr>
        <sz val="12"/>
        <color rgb="FFFF0000"/>
        <rFont val="Times New Roman"/>
        <family val="1"/>
      </rPr>
      <t xml:space="preserve"> - hv thứ 10</t>
    </r>
  </si>
  <si>
    <t xml:space="preserve">tổ 9 phường phúc yên tỉnh phú thọ </t>
  </si>
  <si>
    <t>20/04/2026 và 13/06/2026</t>
  </si>
  <si>
    <t>https://drive.google.com/open?id=1pVvvV4PJzME6lu0enQkqalWnG8zOWdJO; https://drive.google.com/open?id=11e7LAg23OOzXOSFKD-Nz9BpVUzutKJgY</t>
  </si>
  <si>
    <t>https://www.facebook.com/ya9yn80khn</t>
  </si>
  <si>
    <r>
      <rPr>
        <sz val="12"/>
        <color theme="1"/>
        <rFont val="Times New Roman"/>
        <family val="1"/>
      </rPr>
      <t xml:space="preserve">Nguyễn Tùng Lâm </t>
    </r>
    <r>
      <rPr>
        <sz val="12"/>
        <color rgb="FFFF0000"/>
        <rFont val="Times New Roman"/>
        <family val="1"/>
      </rPr>
      <t>- hợp đồng</t>
    </r>
  </si>
  <si>
    <t>35/50 ngô thì sỹ, hà đông, hà nội</t>
  </si>
  <si>
    <t>https://drive.google.com/open?id=1bN-UhvZQBA-Eq-AF2pYBxwP_LmuN2zhh; https://drive.google.com/open?id=1E-G0JBSZ8EjTftbT7ZxPTpmgwuPJIMRx</t>
  </si>
  <si>
    <t>https://www.facebook.com/share/18K8XQuh5R/?mibextid=wwXIfr</t>
  </si>
  <si>
    <t>Dương Ngọc Mỹ</t>
  </si>
  <si>
    <t xml:space="preserve"> 24 đường 67 phường Tân Hưng , quận 7, HCM</t>
  </si>
  <si>
    <t>https://drive.google.com/open?id=1mZQkQjZJ1RNpuNiEqzd3yIkMsOlzuur7</t>
  </si>
  <si>
    <t>https://www.facebook.com/tuan.anh.918115?mibextid=wwXIfr&amp;rdid=aVMFBflEizZcIeZf&amp;share_url=https%3A%2F%2Fwww.facebook.com%2Fshare%2F1Fhyc7gtM5%2F%3Fmibextid%3DwwXIfr</t>
  </si>
  <si>
    <r>
      <rPr>
        <sz val="12"/>
        <color theme="1"/>
        <rFont val="Times New Roman"/>
        <family val="1"/>
      </rPr>
      <t xml:space="preserve">Trần Tuấn Anh </t>
    </r>
    <r>
      <rPr>
        <sz val="12"/>
        <color rgb="FFFF0000"/>
        <rFont val="Times New Roman"/>
        <family val="1"/>
      </rPr>
      <t>- PT416</t>
    </r>
  </si>
  <si>
    <t>:Nhà Thờ Bảo An-Đội 14-Kim Đông-Tuy Phước Đông-Gia Lai</t>
  </si>
  <si>
    <t>https://drive.google.com/open?id=1KDpu1sG2ccgJkV99WC7nT01e0_rg-GoG</t>
  </si>
  <si>
    <t>https://www.facebook.com/share/18fCXAXCTs/?mibextid=wwXIfr</t>
  </si>
  <si>
    <r>
      <rPr>
        <sz val="12"/>
        <color theme="1"/>
        <rFont val="Times New Roman"/>
        <family val="1"/>
      </rPr>
      <t xml:space="preserve"> Lê Thị Thuỳ Linh </t>
    </r>
    <r>
      <rPr>
        <sz val="12"/>
        <color rgb="FFFF0000"/>
        <rFont val="Times New Roman"/>
        <family val="1"/>
      </rPr>
      <t>- PT421</t>
    </r>
  </si>
  <si>
    <t>ngõ 115, Phùng Xá, Hồng Sơn, Hà Nội</t>
  </si>
  <si>
    <t>https://drive.google.com/open?id=1bql35qhfMUPPu7H9zEfcyxMGnvQL0YRp</t>
  </si>
  <si>
    <t>https://www.facebook.com/huynh.minh.khoa.56650?rdid=MYPHncyr4iSDDOuy&amp;share_url=https%3A%2F%2Fwww.facebook.com%2Fshare%2F1CR3hXE7JA%2F#</t>
  </si>
  <si>
    <t xml:space="preserve">Huỳnh Minh Khoa       </t>
  </si>
  <si>
    <t xml:space="preserve">nhà 367 , tổ ndtq 14 , ấp Hoà bình , xã Đồng Sơn , Tỉnh Đồng Tháp  </t>
  </si>
  <si>
    <t>https://drive.google.com/open?id=1AqmZE8_UBKR2AmaTY9smOy4HNA_c0BAX</t>
  </si>
  <si>
    <t>https://www.facebook.com/share/1DuLSN1VCQ/?mibextid=wwXIfr</t>
  </si>
  <si>
    <r>
      <rPr>
        <sz val="12"/>
        <color theme="1"/>
        <rFont val="Times New Roman"/>
        <family val="1"/>
      </rPr>
      <t xml:space="preserve">Đỗ Đức Nam </t>
    </r>
    <r>
      <rPr>
        <sz val="12"/>
        <color rgb="FFFF0000"/>
        <rFont val="Times New Roman"/>
        <family val="1"/>
      </rPr>
      <t xml:space="preserve">- hợp đồng </t>
    </r>
  </si>
  <si>
    <t xml:space="preserve"> khu 7 xã Hoài Đức Hà Nội</t>
  </si>
  <si>
    <t>https://drive.google.com/open?id=1q3YOmxI7rU6RXJVgqCc3FH0NbRa5Giw0</t>
  </si>
  <si>
    <t>PT427</t>
  </si>
  <si>
    <t xml:space="preserve">https://www.facebook.com/duc.anhh.285065?locale=vi_VN </t>
  </si>
  <si>
    <t xml:space="preserve"> Trần Kim Đức Anh</t>
  </si>
  <si>
    <t>nhà 106 đường thái lĩnh thôn 9 xã quảng bình thanh hóa</t>
  </si>
  <si>
    <t>https://drive.google.com/open?id=1nfM0PG2bpx8s9tzjej_oK-tJa3h7ENug</t>
  </si>
  <si>
    <t>https://www.facebook.com/share/1DZ1XMZfag/</t>
  </si>
  <si>
    <r>
      <rPr>
        <sz val="12"/>
        <color theme="1"/>
        <rFont val="Times New Roman"/>
        <family val="1"/>
      </rPr>
      <t>Trương Thị Trúc Linh</t>
    </r>
    <r>
      <rPr>
        <sz val="12"/>
        <color rgb="FFFF0000"/>
        <rFont val="Times New Roman"/>
        <family val="1"/>
      </rPr>
      <t xml:space="preserve"> - PT424</t>
    </r>
  </si>
  <si>
    <t>Phương Thảo</t>
  </si>
  <si>
    <t xml:space="preserve">phường Hiệp Thành, thành phố bạc liêu, tỉnh cà mau </t>
  </si>
  <si>
    <t>https://drive.google.com/open?id=19CqizYCasQ5Fg62OyBKqZlakRGxAUBkQ</t>
  </si>
  <si>
    <t>https://www.facebook.com/share/14ZLx2JLxZv/</t>
  </si>
  <si>
    <r>
      <rPr>
        <sz val="12"/>
        <color theme="1"/>
        <rFont val="Times New Roman"/>
        <family val="1"/>
      </rPr>
      <t>Phạm Anh Thư</t>
    </r>
    <r>
      <rPr>
        <sz val="12"/>
        <color rgb="FFFF0000"/>
        <rFont val="Times New Roman"/>
        <family val="1"/>
      </rPr>
      <t xml:space="preserve"> -T461 - hợp đồng</t>
    </r>
  </si>
  <si>
    <t>Thôn Mỹ Bổng xã Việt Hùng huyện Vũ Thư tỉnh Thái Bình</t>
  </si>
  <si>
    <t>20/04/2026 va 14/06/2026</t>
  </si>
  <si>
    <t>https://drive.google.com/open?id=1rgr_zlSyyPzm14n9TgZOlnGH681De89a; https://drive.google.com/open?id=1Fvkn_OsFoLk2-c3Dijg0-6zTNlVxn0m0</t>
  </si>
  <si>
    <t>https://www.facebook.com/share/1B3SQgpPiW/?mibextid=wwXIfr</t>
  </si>
  <si>
    <t>Phạm Danh Trình</t>
  </si>
  <si>
    <t>300- khu dân cư số 6-Chí Linh-Hải Phòng</t>
  </si>
  <si>
    <t>https://drive.google.com/open?id=1jSak7IXlz2y9SI5iZHJhSNJMGjUhUYLe</t>
  </si>
  <si>
    <t>https://www.facebook.com/nguyen.tan.dung.135089?mibextid=wwXIfr&amp;mibextid=wwXIfr</t>
  </si>
  <si>
    <t>Nguyễn Tấn Dũng</t>
  </si>
  <si>
    <t>NA</t>
  </si>
  <si>
    <t>Số 30 , TDP Hàm Long , Núi Đèo , Thuỷ Nguyên , Hải Phòng</t>
  </si>
  <si>
    <t>https://drive.google.com/open?id=1MdESavflH-HrL6KydKlbjKQSACJoDy5Z</t>
  </si>
  <si>
    <t>https://www.facebook.com/share/18YZ4DTpvs/?mibextid=wwXIfr</t>
  </si>
  <si>
    <r>
      <rPr>
        <sz val="12"/>
        <color theme="1"/>
        <rFont val="Times New Roman"/>
        <family val="1"/>
      </rPr>
      <t xml:space="preserve">Nguyễn Ngọc Trường </t>
    </r>
    <r>
      <rPr>
        <sz val="12"/>
        <color rgb="FFFF0000"/>
        <rFont val="Times New Roman"/>
        <family val="1"/>
      </rPr>
      <t xml:space="preserve"> - hợp đồng</t>
    </r>
  </si>
  <si>
    <t>9cpd.nguyenngoctruong@gmail.com</t>
  </si>
  <si>
    <t>28 xóm trong, Cổ Hạ, Liên Minh, Hà Nội</t>
  </si>
  <si>
    <t>https://drive.google.com/open?id=1AmPWd34YPzL1yXrEivaIApIrvl2fbX-l; https://drive.google.com/open?id=19ggH0-8mmmzvtPNtCIZ94HkVa36cd19B</t>
  </si>
  <si>
    <t>https://www.facebook.com/thaoduong29</t>
  </si>
  <si>
    <r>
      <rPr>
        <sz val="12"/>
        <color theme="1"/>
        <rFont val="Times New Roman"/>
        <family val="1"/>
      </rPr>
      <t>Vũ Thị Thảo Dương</t>
    </r>
    <r>
      <rPr>
        <sz val="12"/>
        <color rgb="FFFF0000"/>
        <rFont val="Times New Roman"/>
        <family val="1"/>
      </rPr>
      <t xml:space="preserve"> - PT427</t>
    </r>
  </si>
  <si>
    <t>vuthithaoduong2909@gmail.com</t>
  </si>
  <si>
    <t xml:space="preserve">đối diện bin bông kids bán quần áo, thôn lê lợi xã Nhuế dương cũ,(huyện Khoái Châu), tỉnh Hưng yên </t>
  </si>
  <si>
    <t>https://drive.google.com/open?id=1UtMnj_SdByzSKETPGNEOgB14hM982J9N</t>
  </si>
  <si>
    <t>https://www.facebook.com/anh.kiet.47744</t>
  </si>
  <si>
    <t>Vũ Anh Kiệt</t>
  </si>
  <si>
    <t>P.Đặng Ma La, Lê Chân, Hải Phòng</t>
  </si>
  <si>
    <t>https://drive.google.com/open?id=1MCM-ufNUglujmtMweqIVWg9S42Fkd0zF</t>
  </si>
  <si>
    <t>https://www.facebook.com/share/1B7gyUaGS6/</t>
  </si>
  <si>
    <t>Bùi Thị Quỳnh Như</t>
  </si>
  <si>
    <t>qn467237@gmail.com</t>
  </si>
  <si>
    <t>https://drive.google.com/open?id=1dW_1wE9tPKfXXnqKIP5mUvz0qY6iaTd_</t>
  </si>
  <si>
    <t>https://www.facebook.com/share/1CdAonMtux/</t>
  </si>
  <si>
    <t>Mai Thị Thanh Thảo</t>
  </si>
  <si>
    <t>maithao01012000@gmail.com</t>
  </si>
  <si>
    <t>Đối diện HTX cỗ lũy, Hải ba vĩnh định quảng trị</t>
  </si>
  <si>
    <t>https://drive.google.com/open?id=1dVDhQ_DY5mqG3b9jjgqVDeKGQDfCIegM</t>
  </si>
  <si>
    <t>https://www.facebook.com/ngan.lethithanh.5496</t>
  </si>
  <si>
    <t>Lê Thị Thanh Ngân</t>
  </si>
  <si>
    <t>Hoa</t>
  </si>
  <si>
    <t>Thôn 6A, xã Hoà An, huyện Krông Pắk, tỉnh Đắk Lắm</t>
  </si>
  <si>
    <t>https://drive.google.com/open?id=1Qejv4N_R2pIMlqXAQTrZYpuhdphddbDX</t>
  </si>
  <si>
    <t>PT461</t>
  </si>
  <si>
    <t>https://www.facebook.com/share/1Dt6pWDHee/?mibextid=wwXIf</t>
  </si>
  <si>
    <r>
      <rPr>
        <sz val="12"/>
        <color theme="1"/>
        <rFont val="Times New Roman"/>
        <family val="1"/>
      </rPr>
      <t>Nguyễn Khánh Vân</t>
    </r>
    <r>
      <rPr>
        <sz val="12"/>
        <color rgb="FFFF0000"/>
        <rFont val="Times New Roman"/>
        <family val="1"/>
      </rPr>
      <t xml:space="preserve"> - PT426</t>
    </r>
  </si>
  <si>
    <t>số nhà 235, Xóm Thái Long, Xã Võ Nhai, tỉnh Thái Nguyên</t>
  </si>
  <si>
    <t>21/04/2026 và 22/04/2026</t>
  </si>
  <si>
    <t>https://drive.google.com/open?id=1VFCiENs_tfEc6kZ2jZW0mkTO7KkvMhSK; https://drive.google.com/open?id=1jL0iccZawifURRvcI3B8k0bDC0bBDSOU</t>
  </si>
  <si>
    <t>https://www.facebook.com/share/1CrUT7VkkM/?mibextid=wwXIfr</t>
  </si>
  <si>
    <r>
      <rPr>
        <sz val="12"/>
        <color theme="1"/>
        <rFont val="Times New Roman"/>
        <family val="1"/>
      </rPr>
      <t>Đào Diễm My</t>
    </r>
    <r>
      <rPr>
        <sz val="12"/>
        <color rgb="FFFF0000"/>
        <rFont val="Times New Roman"/>
        <family val="1"/>
      </rPr>
      <t xml:space="preserve"> PT417, PT425- 919147000 số bố</t>
    </r>
  </si>
  <si>
    <t>2 số 242 vạn phúc, hà đông, hà nội</t>
  </si>
  <si>
    <t>https://drive.google.com/open?id=1iZ9DPa_ApffCO0OPCMg3Yv-Db3Pc5TbR</t>
  </si>
  <si>
    <t>Chờ lớp tháng 8</t>
  </si>
  <si>
    <t>https://www.facebook.com/share/1aYGeAew8e/?mibextid=wwXIfr</t>
  </si>
  <si>
    <t>Nguyễn Thị Thanh Trà</t>
  </si>
  <si>
    <t>Thôn Nhơn Tân, xã Hra, Gia Lai</t>
  </si>
  <si>
    <t>https://drive.google.com/open?id=1GVVwkuWCgfWbeEDxkCxwBN4y16s1r0Ca</t>
  </si>
  <si>
    <t>https://www.facebook.com/share/1FYUFwZpNL/?mibextid=wwXIfr</t>
  </si>
  <si>
    <r>
      <rPr>
        <sz val="12"/>
        <color theme="1"/>
        <rFont val="Times New Roman"/>
        <family val="1"/>
      </rPr>
      <t xml:space="preserve">Nguyễn Lê Phương Như </t>
    </r>
    <r>
      <rPr>
        <sz val="12"/>
        <color rgb="FFFF0000"/>
        <rFont val="Times New Roman"/>
        <family val="1"/>
      </rPr>
      <t>- PT426</t>
    </r>
  </si>
  <si>
    <t xml:space="preserve">Lương </t>
  </si>
  <si>
    <t>Khu tái định cư Cà Đú, quốc lộ 1A, phường Bảo An, Khánh Hoà</t>
  </si>
  <si>
    <t>https://drive.google.com/open?id=1QYOi7dCCjDcN3vhznwX5HBDfaM9I-OR1</t>
  </si>
  <si>
    <t>https://www.facebook.com/ngoc.nguyen.91338?rdid=SeoWDNnZqY68OdAY&amp;share_url=https%3A%2F%2Fwww.facebook.com%2Fshare%2F17NmgWkTxr%2F#</t>
  </si>
  <si>
    <t xml:space="preserve">Nguyễn Hồng Ngọc     </t>
  </si>
  <si>
    <t>khu 6, ngõ số 1, nhà 4 xã Sơn Vy - lâm thao - phú thọ</t>
  </si>
  <si>
    <t>https://drive.google.com/open?id=1PkFGkUtmP_3dfDaLMp31LYdvN_aioj0j</t>
  </si>
  <si>
    <t>https://www.facebook.com/share/1CbwgFHZKp/</t>
  </si>
  <si>
    <r>
      <rPr>
        <sz val="12"/>
        <color theme="1"/>
        <rFont val="Times New Roman"/>
        <family val="1"/>
      </rPr>
      <t xml:space="preserve">Nguyễn Phú Anh </t>
    </r>
    <r>
      <rPr>
        <sz val="12"/>
        <color rgb="FFFF0000"/>
        <rFont val="Times New Roman"/>
        <family val="1"/>
      </rPr>
      <t>- PT417</t>
    </r>
  </si>
  <si>
    <t xml:space="preserve"> Đội 5 - Sơn Trung - Xã Quốc Oai - TP Hà Nội</t>
  </si>
  <si>
    <t>https://drive.google.com/open?id=1_W3Ig-1Lh-skgA9LPyDoYeilbSufVGJC</t>
  </si>
  <si>
    <t>https://www.facebook.com/share/1B26hFWeix/?mibextid=wwXIfr</t>
  </si>
  <si>
    <t>Hoàng Thu Thủy</t>
  </si>
  <si>
    <t xml:space="preserve"> thôn 8 ea đrông Đăk Lăk.</t>
  </si>
  <si>
    <t>https://drive.google.com/open?id=1sJjgaTUGKlqik1JsfuZPhEoWhE7xQU96</t>
  </si>
  <si>
    <t>https://www.facebook.com/share/17ZWHcCfuU/?mibextid=wwXIfr</t>
  </si>
  <si>
    <t>Vũ Hải Đăng</t>
  </si>
  <si>
    <t>Hồng Vũ -Hưng Yên</t>
  </si>
  <si>
    <t>https://drive.google.com/open?id=1dvDdFyWgv-UdIMVXlgdXOifpJ1xg35be</t>
  </si>
  <si>
    <t>https://www.facebook.com/share/1KKbqHS1Ed/?mibextid=wwXIfr</t>
  </si>
  <si>
    <r>
      <rPr>
        <sz val="12"/>
        <color theme="1"/>
        <rFont val="Times New Roman"/>
        <family val="1"/>
      </rPr>
      <t xml:space="preserve">Phùng Thị Quảng </t>
    </r>
    <r>
      <rPr>
        <sz val="12"/>
        <color rgb="FFFF0000"/>
        <rFont val="Times New Roman"/>
        <family val="1"/>
      </rPr>
      <t>- Bé Qung</t>
    </r>
  </si>
  <si>
    <t xml:space="preserve">Xã Tam Dương Bắc-Phú Thọ </t>
  </si>
  <si>
    <t>https://drive.google.com/open?id=1r4aZHnF-7sOuq3VRDTQOWdI6uC-khL0X</t>
  </si>
  <si>
    <t>https://www.facebook.com/share/1LjP63PnqC/?mibextid=wwXIfr</t>
  </si>
  <si>
    <t>Ngô Lê Nhật Minh</t>
  </si>
  <si>
    <t xml:space="preserve">mỹ linh </t>
  </si>
  <si>
    <t>minhnhat112142007@gmail.com</t>
  </si>
  <si>
    <t>thôn Nứa xã Lập Thạch tỉnh Phú Thọ</t>
  </si>
  <si>
    <t>22/04/2026 và 02/05/2026</t>
  </si>
  <si>
    <t>https://drive.google.com/open?id=1o2ImtbQHvslPJmN21csy-ZpzucHPJO5-; https://drive.google.com/open?id=1mv2XfUvSEWtMQ846caJD94xStWMmC7Ry; https://drive.google.com/open?id=1prEyDdj3_yDlnturCFGvrHQWac-LxTGA</t>
  </si>
  <si>
    <t>Đã nhận (sale đưa trực tiếp cho học viên)</t>
  </si>
  <si>
    <t>https://www.facebook.com/share/175T3LQuQn/?mibextid=wwXIfr</t>
  </si>
  <si>
    <t>Trần Quang Hiếu</t>
  </si>
  <si>
    <t>tổ 11 khu 2 khu phố hà tu hạ long quảng ninh</t>
  </si>
  <si>
    <t>https://drive.google.com/open?id=1BnkwE84BbHLITSx09KHk6eORiFA36HMb</t>
  </si>
  <si>
    <t>https://www.facebook.com/share/1BtrZToidW/?mibextid=wwXIfr</t>
  </si>
  <si>
    <r>
      <rPr>
        <sz val="12"/>
        <color theme="1"/>
        <rFont val="Times New Roman"/>
        <family val="1"/>
      </rPr>
      <t xml:space="preserve">Hoàng Trung Hiếu </t>
    </r>
    <r>
      <rPr>
        <sz val="12"/>
        <color rgb="FFFF0000"/>
        <rFont val="Times New Roman"/>
        <family val="1"/>
      </rPr>
      <t>- hợp đồng</t>
    </r>
  </si>
  <si>
    <t>hoanghieu221100@gmail.com</t>
  </si>
  <si>
    <t>Giáo xứ Thái Nội : Việt Yên : Hưng Yên</t>
  </si>
  <si>
    <t>https://drive.google.com/open?id=1dy4KC2LWROg_NU7WLUknH2jxpi6vFIUT; https://drive.google.com/open?id=12vKYY9lg4pfnrZVF3okoMA8dNObcDJi_</t>
  </si>
  <si>
    <t>PT447</t>
  </si>
  <si>
    <t>https://www.facebook.com/share/1FfnyWA8AP/?mibextid=wwXIfr</t>
  </si>
  <si>
    <r>
      <rPr>
        <sz val="12"/>
        <color theme="1"/>
        <rFont val="Times New Roman"/>
        <family val="1"/>
      </rPr>
      <t xml:space="preserve">Trần Thi Ngọc Ánh </t>
    </r>
    <r>
      <rPr>
        <sz val="12"/>
        <color rgb="FFFF0000"/>
        <rFont val="Times New Roman"/>
        <family val="1"/>
      </rPr>
      <t>- PT425 rút sát giờ KG</t>
    </r>
  </si>
  <si>
    <t>ngohanc1862@gmail.com</t>
  </si>
  <si>
    <t>nhà Xã xuân thành xuân lộc đồng nai</t>
  </si>
  <si>
    <t>https://drive.google.com/open?id=1j83YnTCoAGixhWs7E8U3xOI0DRm4m_xy; https://drive.google.com/open?id=1FhrlGjLiTPmLLWZLVnhhvK6u475_hVUy</t>
  </si>
  <si>
    <t>https://www.facebook.com/share/1BYMuGGrqn/</t>
  </si>
  <si>
    <t>Nguyễn Vũ Thùy Duyên</t>
  </si>
  <si>
    <t>duyen.td0820@gmail.com</t>
  </si>
  <si>
    <t>trường tiểu học Quảng Đông, tái định cư, xã Quảng Đông, huyện Quảng Trạch, tỉnh Quảng Trị</t>
  </si>
  <si>
    <t>https://drive.google.com/open?id=179v1G5zDJmqv4yMcGYFIQHWEKyHsLzX4</t>
  </si>
  <si>
    <t>S66</t>
  </si>
  <si>
    <t>https://www.facebook.com/share/183zwszGR6/</t>
  </si>
  <si>
    <t xml:space="preserve">Lê Trần Minh Thư </t>
  </si>
  <si>
    <t>Nhà hàng 40sixbeachaus, Xã Gành Dầu,  Đặc Khu Phú Quốc, Tỉnh An Giang</t>
  </si>
  <si>
    <t>https://drive.google.com/open?id=13s0KdLFi8Ti_rJOPVvljoOv5FWD4Vy3K; https://drive.google.com/open?id=1rp9KIihy8GFppMIcxk_a07v3tbjM3m0h</t>
  </si>
  <si>
    <t>https://www.facebook.com/bao.ngoc.865708#</t>
  </si>
  <si>
    <t>Đỗ Đặng Bảo Ngọc</t>
  </si>
  <si>
    <t>Như Ý</t>
  </si>
  <si>
    <t>dangthihonganhmaihai1966@gmail.com</t>
  </si>
  <si>
    <t>Thôn 8 Eaning Cư Kuin Đăk Lăk</t>
  </si>
  <si>
    <t>https://drive.google.com/open?id=1cZHX8lgLAVQ3B8wooylJ7JnlbZBg7ixE</t>
  </si>
  <si>
    <t>https://www.facebook.com/share/1KURJCpo2R/</t>
  </si>
  <si>
    <t>Nguyễn Tiến Đạt</t>
  </si>
  <si>
    <t>Xóm Sau, Vĩnh Ninh, Đại Thanh, Hà Nội</t>
  </si>
  <si>
    <t>https://drive.google.com/open?id=1oqvV_Jf04GWyAWuG0ZqltFSJGrKRasme</t>
  </si>
  <si>
    <t>https://www.facebook.com/share/1AtyTFLNem/</t>
  </si>
  <si>
    <t xml:space="preserve"> Lê Trung Kiên</t>
  </si>
  <si>
    <t>X Đức</t>
  </si>
  <si>
    <t>Số 3 chợ Đầm Triều, Quán Trữ, Kiến An, Hải Phòng</t>
  </si>
  <si>
    <t>https://drive.google.com/open?id=1dZOmsFeMQobphVAxtE2jhHpG9dnH6vgv</t>
  </si>
  <si>
    <t>https://www.facebook.com/nguyen.kim.hue.455606?mibextid=wwXIfr&amp;rdid=LwQG5IIZSYSFQVf6&amp;share_url=https%3A%2F%2Fwww.facebook.com%2Fshare%2F1AQi5pHVdr#</t>
  </si>
  <si>
    <t>Nguyễn Kim Huệ</t>
  </si>
  <si>
    <t>ngách 118/22/23 nhà số 9, Thôn Gia Tân, Xã Quang Minh, Hà Nội</t>
  </si>
  <si>
    <t>https://drive.google.com/open?id=13VEGpNDBunQ8nu1JFMNI1fyzW5ci7Zql</t>
  </si>
  <si>
    <t>https://www.facebook.com/share/1HSHA6otFY/?mibextid=wwXIfr</t>
  </si>
  <si>
    <t>Trịnh Trần Vũ</t>
  </si>
  <si>
    <t>Bố Hạ, Bắc Ninh ( Dinh Tiến, Bố Hạ, Yên Thế , Bắc Giang )</t>
  </si>
  <si>
    <t>https://drive.google.com/open?id=1ZwQtueC_4C9oIv0QL3P8QgaP-JDVc0Dz</t>
  </si>
  <si>
    <t>PT467</t>
  </si>
  <si>
    <t>https://www.facebook.com/share/1LBJmhLXkP/</t>
  </si>
  <si>
    <r>
      <rPr>
        <sz val="12"/>
        <color theme="1"/>
        <rFont val="Times New Roman"/>
        <family val="1"/>
      </rPr>
      <t xml:space="preserve">Đỗ Lê Diệp Quyên PT424 </t>
    </r>
    <r>
      <rPr>
        <sz val="12"/>
        <color rgb="FFFF0000"/>
        <rFont val="Times New Roman"/>
        <family val="1"/>
      </rPr>
      <t>- hv thứ 10 PT467</t>
    </r>
  </si>
  <si>
    <t>dolediepquyen082008@gmail.com</t>
  </si>
  <si>
    <t>tổ 7A, khu phố Diêu Trì, xã Tuy Phước, tỉnh Gia Lai</t>
  </si>
  <si>
    <t>https://drive.google.com/open?id=1Ex3xNA3AYTwOm37Nnl0NqkhH0EhA147o</t>
  </si>
  <si>
    <t>https://www.facebook.com/lan.anh.ng.596285</t>
  </si>
  <si>
    <t xml:space="preserve">Nguyễn Thị Lan Anh </t>
  </si>
  <si>
    <t>Thôn 7B - xã Vũ Trung - huyện Kiến Xương - tỉnh Thái Bình ( cũ )</t>
  </si>
  <si>
    <t>https://drive.google.com/open?id=1cW-Y5YX7F73BpV5_9ucx4IMGtD_h0THv</t>
  </si>
  <si>
    <t>https://www.facebook.com/dsmchau#</t>
  </si>
  <si>
    <t>Dương Sa Minh Châu</t>
  </si>
  <si>
    <t>Thôn Hồng Sơn Xã Văn Chấn tỉnh Lào Cai</t>
  </si>
  <si>
    <t>23/04/2026 và 16/06/2026</t>
  </si>
  <si>
    <t>https://drive.google.com/open?id=1n22X5EWO6DL4oFVZV4kEB6yO4YGyr0zV; https://drive.google.com/open?id=1FgK4xPnRPn6342LeAqJHD8jCvQ5Mh2Ab</t>
  </si>
  <si>
    <t>https://www.facebook.com/share/18rJrsMm1w/?mibextid=wwXIfr</t>
  </si>
  <si>
    <t xml:space="preserve">Lê Nguyễn Ngọc Anh </t>
  </si>
  <si>
    <t xml:space="preserve">ngocanhlenguyen2209@gmail.com </t>
  </si>
  <si>
    <t>Thôn 1 Thống Nhất Xã Thường Xuân Tỉnh Thanh Hóa</t>
  </si>
  <si>
    <t>https://drive.google.com/open?id=1VmrFYWhkWtZSOl06ObITuKWDMRYPa4tE</t>
  </si>
  <si>
    <t>https://www.facebook.com/share/1DzRn3EWQ4/</t>
  </si>
  <si>
    <r>
      <rPr>
        <sz val="12"/>
        <color theme="1"/>
        <rFont val="Times New Roman"/>
        <family val="1"/>
      </rPr>
      <t xml:space="preserve">Triệu Thị Thiện </t>
    </r>
    <r>
      <rPr>
        <sz val="12"/>
        <color rgb="FFFF0000"/>
        <rFont val="Times New Roman"/>
        <family val="1"/>
      </rPr>
      <t>- 0348499605 sđt cũ</t>
    </r>
  </si>
  <si>
    <t>trieuthien546@gmail.com</t>
  </si>
  <si>
    <t xml:space="preserve">xóm Gốc Hồng xã Kim Phượng tỉnh Thái Nguyên </t>
  </si>
  <si>
    <t>24/04/2026 và 23/05/2026</t>
  </si>
  <si>
    <t>https://drive.google.com/open?id=1KvHc3INCO6kTt0yIfk9cHJsy8sEWhVgZ; https://drive.google.com/open?id=1eJ_6Xxo_L6Rt0zS3I-euwD9hfJM6_3kM</t>
  </si>
  <si>
    <t>https://web.facebook.com/tran.inh.mui.306784</t>
  </si>
  <si>
    <r>
      <rPr>
        <sz val="12"/>
        <color theme="1"/>
        <rFont val="Times New Roman"/>
        <family val="1"/>
      </rPr>
      <t xml:space="preserve"> Trần Đình Mùi </t>
    </r>
    <r>
      <rPr>
        <sz val="12"/>
        <color rgb="FFFF0000"/>
        <rFont val="Times New Roman"/>
        <family val="1"/>
      </rPr>
      <t>- PT428 hợp đồng</t>
    </r>
  </si>
  <si>
    <t>Cổng bể bơi, Học Viện Kĩ Thuật Quân Sự, Số 234, Cổ Nhuế 1, Bắc Từ Liêm, Hà Nội</t>
  </si>
  <si>
    <t>24/04/2026 và 30/04/2026</t>
  </si>
  <si>
    <t>https://drive.google.com/open?id=1LjutMlkGpRE7fJA_NvA_Mwp18jtDu1vY; https://drive.google.com/open?id=1lIJ5nqPYdeSs3Zx-JpnUSLm2W5rwo9NB; https://drive.google.com/open?id=1Yzxqpxg5oZq4d7fb6hWuNgbeIXlN_ufp</t>
  </si>
  <si>
    <t>https://www.facebook.com/share/18DYTsQCeK/</t>
  </si>
  <si>
    <t>Đỗ Hoàng Vỹ Nguyên</t>
  </si>
  <si>
    <t>124 thôn Nam Quan xã Đồng Đăng tỉnh Lạng Sơn</t>
  </si>
  <si>
    <t>https://drive.google.com/open?id=1FUfw3bSkM3lrleNxr6mTeI0ynORfr0Oi, https://drive.google.com/open?id=1MdtYJob_7fKiOJvXzEtevgtfWwr7pXUg</t>
  </si>
  <si>
    <t>PT433</t>
  </si>
  <si>
    <t>https://www.facebook.com/share/1GK2UoFr25/?mibextid=wwXIfr</t>
  </si>
  <si>
    <r>
      <rPr>
        <sz val="12"/>
        <color theme="1"/>
        <rFont val="Times New Roman"/>
        <family val="1"/>
      </rPr>
      <t>Vũ Quý Hùng</t>
    </r>
    <r>
      <rPr>
        <sz val="12"/>
        <color rgb="FFFF0000"/>
        <rFont val="Times New Roman"/>
        <family val="1"/>
      </rPr>
      <t xml:space="preserve"> - hv thứ 10</t>
    </r>
  </si>
  <si>
    <t>vuquyhung10k@gmail.com</t>
  </si>
  <si>
    <t>Thôn Vân Am -Xã Yết Kiêu - Huyện Gia Lộc - Tỉnh Hải Dương</t>
  </si>
  <si>
    <t>24/04/2026 và 15/06/2026</t>
  </si>
  <si>
    <t>https://drive.google.com/open?id=16XMohB0GMTdX4VFDWbAT9Vb-LDav0Dey; https://drive.google.com/open?id=13H2yrqXbLrwQuUasU8AtQzsFpoeUQaSh</t>
  </si>
  <si>
    <t>https://www.facebook.com/share/14keQrB5E9K/?mibextid=wwXIfr</t>
  </si>
  <si>
    <t>Trần Anh Thư</t>
  </si>
  <si>
    <t>Số 253, Đường Thoại Ngọc Hầu, Khóm Đông Thịnh 1, Phường Long Xuyên, Tỉnh An Giang</t>
  </si>
  <si>
    <t>https://drive.google.com/open?id=1JHUEeDOMU5TCIi3F3Fj6BYk3CDTZ8ZTF</t>
  </si>
  <si>
    <t>PT470</t>
  </si>
  <si>
    <t xml:space="preserve"> https://www.facebook.com/share/18Xb6PFirU/?mibextid=wwXIfr</t>
  </si>
  <si>
    <r>
      <rPr>
        <sz val="12"/>
        <color theme="1"/>
        <rFont val="Times New Roman"/>
        <family val="1"/>
      </rPr>
      <t xml:space="preserve"> Đoàn Kiến Quốc</t>
    </r>
    <r>
      <rPr>
        <sz val="12"/>
        <color rgb="FFFF0000"/>
        <rFont val="Times New Roman"/>
        <family val="1"/>
      </rPr>
      <t xml:space="preserve"> - hv thứ 10</t>
    </r>
  </si>
  <si>
    <t>số 01 ngõ 67 đường số 18 thôn đức quảng nham quảng xương thanh hoá</t>
  </si>
  <si>
    <t>https://drive.google.com/open?id=14Zb9aVjd-uQXlotsU8kY_SmPsR45bkVf</t>
  </si>
  <si>
    <t>https://www.facebook.com/share/18PLNECNx5/</t>
  </si>
  <si>
    <t xml:space="preserve">Phạm Tuấn Anh </t>
  </si>
  <si>
    <t xml:space="preserve">Canh Hoạch Tiên Hoa Hưng Yên </t>
  </si>
  <si>
    <t>https://drive.google.com/open?id=1HTkW6A47cZPr2KFfoq2NayZ36ArzUzdZ</t>
  </si>
  <si>
    <t xml:space="preserve"> https://www.facebook.com/share/1PWeucAFes/?mibextid=wwXIfr</t>
  </si>
  <si>
    <t xml:space="preserve">Lê Anh Dũng </t>
  </si>
  <si>
    <t>Xóm đông thịnh xã bạch ngọc tỉnh nghệ an a</t>
  </si>
  <si>
    <t>https://drive.google.com/open?id=1CBKAVs79De4y_SninQu4-83bN9iPQDky</t>
  </si>
  <si>
    <t>https://www.facebook.com/share/1CfNGYHC8N/?mibextid=wwXIfr</t>
  </si>
  <si>
    <t>Hà Kiều Khôi Nguyên</t>
  </si>
  <si>
    <t>Ấp Gò Cát,xã Long Điền,tỉnh Cà Mau</t>
  </si>
  <si>
    <t>https://drive.google.com/open?id=1SYT0wCV-wAgkfsso9brPZGofxvz5MQUB</t>
  </si>
  <si>
    <t>https://www.facebook.com/anhdaden2301/?locale=vi_VN</t>
  </si>
  <si>
    <t>Nguyễn Hoàng Phúc</t>
  </si>
  <si>
    <t>411 Lê Thái Tổ Xã Quan Sơn Thanh Hóa</t>
  </si>
  <si>
    <t>https://drive.google.com/open?id=1f9PQQbBmayuvzDKPPtFaNeVPEzBuIhXi</t>
  </si>
  <si>
    <t>T470</t>
  </si>
  <si>
    <t>https://www.facebook.com/thanh.tram.666108#</t>
  </si>
  <si>
    <r>
      <rPr>
        <sz val="12"/>
        <color theme="1"/>
        <rFont val="Times New Roman"/>
        <family val="1"/>
      </rPr>
      <t>Nguyễn Thị Thanh Trâm</t>
    </r>
    <r>
      <rPr>
        <sz val="12"/>
        <color rgb="FFFF0000"/>
        <rFont val="Times New Roman"/>
        <family val="1"/>
      </rPr>
      <t xml:space="preserve"> - PT424, T478</t>
    </r>
  </si>
  <si>
    <t>xã Đông Sơn tỉnh Quảng Ngãi</t>
  </si>
  <si>
    <t>https://drive.google.com/open?id=1xP9-WTCbXXgs_ui6vzcHElPsFzyg-Tfa</t>
  </si>
  <si>
    <t>PT437</t>
  </si>
  <si>
    <t>https://www.facebook.com/chip.xinhh.2104?mibextid=wwXIfr&amp;rdid=56vy6Cbb3aBnUdHB&amp;share_url=https%3A%2F%2Fwww.facebook.com%2Fshare%2F1P6an8sxH2%2F%3Fmibextid%3DwwXIfr#</t>
  </si>
  <si>
    <r>
      <rPr>
        <sz val="12"/>
        <color theme="1"/>
        <rFont val="Times New Roman"/>
        <family val="1"/>
      </rPr>
      <t xml:space="preserve"> Bùi Lê Khánh Ly </t>
    </r>
    <r>
      <rPr>
        <sz val="12"/>
        <color rgb="FFFF0000"/>
        <rFont val="Times New Roman"/>
        <family val="1"/>
      </rPr>
      <t>- PT429</t>
    </r>
  </si>
  <si>
    <t>khanhlii2008@icloud.com</t>
  </si>
  <si>
    <t>số nhà 10/144/8 Quan Nhân, Phường Thanh Xuân</t>
  </si>
  <si>
    <t>https://drive.google.com/open?id=1TX16zTHaiyoUb3TFp24f6zkEViNEeZak</t>
  </si>
  <si>
    <t>https://www.facebook.com/share/18FVissSod/?mibextid=wwXIfr</t>
  </si>
  <si>
    <t xml:space="preserve">Nông Quỳnh Chi </t>
  </si>
  <si>
    <t>tùng bá -tuyên quang</t>
  </si>
  <si>
    <t>https://drive.google.com/open?id=1YoCgVF1ba1qPflW16Jpq2JRbMtAhzr4q</t>
  </si>
  <si>
    <t>https://www.facebook.com/share/1CNJpkaSB2/?mibextid=wwXIfr</t>
  </si>
  <si>
    <t>Sủng Hoàng Như Nguyệt</t>
  </si>
  <si>
    <t xml:space="preserve">Bản Kê Nênh , Phường Điện Biên Phủ </t>
  </si>
  <si>
    <t>https://drive.google.com/open?id=18VIxq1BEki_eC_qOMmBhyXkXclN_HCur</t>
  </si>
  <si>
    <t>https://www.facebook.com/minh.quan.vo.883560</t>
  </si>
  <si>
    <t xml:space="preserve">Võ Minh Quân              </t>
  </si>
  <si>
    <t xml:space="preserve">chung cư cao cấp thăng long victory an khánh hoài đức hà nội  </t>
  </si>
  <si>
    <t>https://drive.google.com/open?id=1wiA65dD6V_41c7EPqhsw0xbw1JzhbLaG</t>
  </si>
  <si>
    <t>https://www.facebook.com/profile.php?id=61580687564315&amp;mibextid=wwXIfr&amp;rdid=16adb5SjoPAmoV1g&amp;share_url=https%3A%2F%2Fwww.facebook.com%2Fshare%2F1KKjJnxbyP%2F%3Fmibextid%3DwwXIfr#</t>
  </si>
  <si>
    <t xml:space="preserve">Nguyễn Đặng Ngọc Vy </t>
  </si>
  <si>
    <t>số 27 đường số 7, phường Linh Xuân, TP Thủ Đức HCM</t>
  </si>
  <si>
    <t>https://drive.google.com/open?id=1l8aP5eDbQddLAQ8Ppges2a0JeFXz3psV</t>
  </si>
  <si>
    <t>PT438</t>
  </si>
  <si>
    <t>https://www.facebook.com/share/1Dj6KzGe7j/?mibextid=wwXIfr</t>
  </si>
  <si>
    <r>
      <rPr>
        <sz val="12"/>
        <color theme="1"/>
        <rFont val="Times New Roman"/>
        <family val="1"/>
      </rPr>
      <t xml:space="preserve">Lê Văn Anh </t>
    </r>
    <r>
      <rPr>
        <sz val="12"/>
        <color rgb="FFFF0000"/>
        <rFont val="Times New Roman"/>
        <family val="1"/>
      </rPr>
      <t>- hv thứ 11</t>
    </r>
  </si>
  <si>
    <t xml:space="preserve"> trụ sở Công anh xã Hương Sơn-thôn Kim Bôi-xã Hương Sơn, Hà Nội</t>
  </si>
  <si>
    <t>26/04/2026 và 17/06/2026</t>
  </si>
  <si>
    <t>https://drive.google.com/open?id=1Lf1WtAeOn5U5IygM2vvMl-0ggxyKNgIw; https://drive.google.com/open?id=1p2TEVaZwNpDHiIdgF72izPcq7HUBc-X4</t>
  </si>
  <si>
    <t>https://www.facebook.com/share/1BUPzHvi42/?mibextid=wwXIfr</t>
  </si>
  <si>
    <t>Phạm Thu Nga</t>
  </si>
  <si>
    <t>Số 62 ngõ 12 Thành liên - Trường Văn - Thanh Hóa</t>
  </si>
  <si>
    <t>https://drive.google.com/open?id=19fDU7DkmxuOp-5-usOnJ9FSN4GRytQSd</t>
  </si>
  <si>
    <t>https://www.facebook.com/share/1CgNdbQ2yA/</t>
  </si>
  <si>
    <t xml:space="preserve"> Nguyễn Thái Diễm Quỳnh </t>
  </si>
  <si>
    <t xml:space="preserve">Lê Hoàn-Phù Cát- Gia Lai </t>
  </si>
  <si>
    <t>https://drive.google.com/open?id=1tAk_mNR9O8D_FHD3PFaiux0DLmSvfmjN</t>
  </si>
  <si>
    <t>https://www.facebook.com/share/1GUBmxkkbX/?mibextid=wwXIfr</t>
  </si>
  <si>
    <t>Tân trúc- Bảo Hà- Lào Cai</t>
  </si>
  <si>
    <t>https://drive.google.com/open?id=1Yl2NKTBW7BMVM9NC-ALbpxYX3-DiBwJ9, https://drive.google.com/open?id=1VHwbfYxzElGtCEA6QVk650JYR0Tyur6W</t>
  </si>
  <si>
    <t>Ko học nưa</t>
  </si>
  <si>
    <t>https://www.facebook.com/share/186FARnYuf/?mibextid=wwXIfr</t>
  </si>
  <si>
    <r>
      <rPr>
        <sz val="12"/>
        <color theme="1"/>
        <rFont val="Times New Roman"/>
        <family val="1"/>
      </rPr>
      <t xml:space="preserve"> Phạm Thị Quỳnh Anh</t>
    </r>
    <r>
      <rPr>
        <sz val="12"/>
        <color rgb="FFFF0000"/>
        <rFont val="Times New Roman"/>
        <family val="1"/>
      </rPr>
      <t xml:space="preserve"> - Hoàn cọc 15/06/26</t>
    </r>
  </si>
  <si>
    <t>Thôn Minh Hồng, đặc khu Cát Hải, tp Hải Phòng</t>
  </si>
  <si>
    <t>https://drive.google.com/open?id=1XIvZykqzedta920mNnht6eX8XxC3vynx</t>
  </si>
  <si>
    <t>https://www.facebook.com/th.huyn.139?rdid=Y1DlA4f2hIxzgZaO&amp;share_url=https%3A%2F%2Fwww.facebook.com%2Fshare%2F1BFSam2N4N%2F#</t>
  </si>
  <si>
    <t xml:space="preserve">Lâm Thị Thanh Huyền </t>
  </si>
  <si>
    <t>đông y - ao mây-Xã Tam Đảo - Tỉnh Vĩnh phúc cũ</t>
  </si>
  <si>
    <t>https://drive.google.com/open?id=13FOquj3TBaG6lAqSoJVXUtUa_cQy50wU</t>
  </si>
  <si>
    <t>https://www.facebook.com/share/1DPg2hUbRm/</t>
  </si>
  <si>
    <t xml:space="preserve">Nguyễn Thị Huyền Trang </t>
  </si>
  <si>
    <t xml:space="preserve">Phương Linh </t>
  </si>
  <si>
    <t xml:space="preserve">hchang5651@gmail.com </t>
  </si>
  <si>
    <t xml:space="preserve">nhà máy Z183, thôn Minh Quán 4, xã Trấn Yên, tỉnh Lào Cai </t>
  </si>
  <si>
    <t>26/04/2026 và 27/04/2026</t>
  </si>
  <si>
    <t>https://drive.google.com/open?id=1GueP58_rQrBIld_nirvzlbmTNlfL1uZM; https://drive.google.com/open?id=1ijDBxLpKsN4fiFqWStgpi3LsdNioeA6H</t>
  </si>
  <si>
    <t xml:space="preserve"> https://www.facebook.com/share/1B1zTct126/?mibextid=wwXIfr</t>
  </si>
  <si>
    <t>Nguyễn Thùy Linh</t>
  </si>
  <si>
    <t>ln396655@gmail.com</t>
  </si>
  <si>
    <t xml:space="preserve">Thôn Cổ Lễ- xã Nguyễn Trãi- Hưng Yên </t>
  </si>
  <si>
    <t>https://drive.google.com/open?id=12EAu_cY9BYGicntiY2ntydqzqrVE-ha5</t>
  </si>
  <si>
    <t>https://www.facebook.com/ynhiii08#</t>
  </si>
  <si>
    <t xml:space="preserve">Bùi Thị Yến Nhi </t>
  </si>
  <si>
    <t>Thôn Vèn - xã Điền Lư - tỉnh Thanh Hóa</t>
  </si>
  <si>
    <t>https://drive.google.com/open?id=1oaXYnNfnWixi7xkL8JaNphsI8NK0BjjO</t>
  </si>
  <si>
    <t>https://www.facebook.com/share/1CZxJhpmvY/?mibextid=wwXIfr</t>
  </si>
  <si>
    <t xml:space="preserve">Đàm Thị Hải Yến </t>
  </si>
  <si>
    <t>Thảo vy</t>
  </si>
  <si>
    <t xml:space="preserve">khu dân II , phường Thạch Khôi - Hải Phòng </t>
  </si>
  <si>
    <t>https://drive.google.com/open?id=1W14hkFE1wSV4fncqIgkTPszV1Gsa2IGW</t>
  </si>
  <si>
    <t>https://www.facebook.com/thanh.thao.453248</t>
  </si>
  <si>
    <t>Lê Thanh Thảo</t>
  </si>
  <si>
    <t>65/66/2/2, đường số 5, Phường Linh Xuân, TP Thủ Đức, TPHCM</t>
  </si>
  <si>
    <t>https://drive.google.com/open?id=1GZr7Nl4-KB3VpWY23oIOj9ZBwqMwH4rN</t>
  </si>
  <si>
    <t>https://www.facebook.com/share/1B3vUb2Cnv/?mibextid=wwXIfr</t>
  </si>
  <si>
    <t xml:space="preserve">Bùi Việt Hùng </t>
  </si>
  <si>
    <t xml:space="preserve">Số 120, đường Hạ Hội,Tân Lập, Ô Diên,Hà Nội </t>
  </si>
  <si>
    <t>https://drive.google.com/open?id=1hY_GSWwwnb246WXvRiolsByu_o7b0RdK</t>
  </si>
  <si>
    <t>https://www.facebook.com/share/18X4GNd4Bu/</t>
  </si>
  <si>
    <t>Nguyễn Thành Đạt</t>
  </si>
  <si>
    <t>Hoài Giang</t>
  </si>
  <si>
    <t>nguyenthanhdat2008bh@gmail.com</t>
  </si>
  <si>
    <t>Khu phố 10-Phường An Bỉnh-thành phố Biên Hoà-tỉnh Đồng Nai</t>
  </si>
  <si>
    <t>https://drive.google.com/open?id=1VVNLeel3PH9HoCw09Fq_Q5_uT-WbPPzo</t>
  </si>
  <si>
    <t>https://www.facebook.com/share/18d2fNAPN4/?mibextid=wwXIfr</t>
  </si>
  <si>
    <r>
      <rPr>
        <sz val="12"/>
        <color theme="1"/>
        <rFont val="Times New Roman"/>
        <family val="1"/>
      </rPr>
      <t>Cao Ngọc Quân</t>
    </r>
    <r>
      <rPr>
        <sz val="12"/>
        <color rgb="FFFF0000"/>
        <rFont val="Times New Roman"/>
        <family val="1"/>
      </rPr>
      <t xml:space="preserve"> - OPT116 rút sát giờ học</t>
    </r>
  </si>
  <si>
    <t>18/14 Trần Điền Thanh Xuân Hà Nội</t>
  </si>
  <si>
    <t>https://drive.google.com/open?id=1ol4oSDDuJdZk8gNBL_-3zeeIR5PvVGNW</t>
  </si>
  <si>
    <t>https://www.facebook.com/mam.quan.731</t>
  </si>
  <si>
    <r>
      <rPr>
        <sz val="12"/>
        <color theme="1"/>
        <rFont val="Times New Roman"/>
        <family val="1"/>
      </rPr>
      <t>Nguyễn Minh Quân</t>
    </r>
    <r>
      <rPr>
        <sz val="12"/>
        <color rgb="FFFF0000"/>
        <rFont val="Times New Roman"/>
        <family val="1"/>
      </rPr>
      <t xml:space="preserve"> - OPT116 rút sát giờ học</t>
    </r>
  </si>
  <si>
    <t>113 Tam Khương</t>
  </si>
  <si>
    <t>https://drive.google.com/open?id=1MuasG6_CECoDQ6arfvJCQVRTkgO93eWb</t>
  </si>
  <si>
    <t>T467</t>
  </si>
  <si>
    <t>https://www.facebook.com/thanh.hue.324554?mibextid=wwXIfr&amp;rdid=8SbFoZ0e6HdpPBdQ&amp;share_url=https%3A%2F%2Fwww.facebook.com%2Fshare%2F18R9AZ2rHQ%2F%3Fmibextid%3DwwXIfr#</t>
  </si>
  <si>
    <t xml:space="preserve">Nguyễn Thị Thanh Huệ </t>
  </si>
  <si>
    <t>+817084554064</t>
  </si>
  <si>
    <t>Nước ngoài k học online</t>
  </si>
  <si>
    <t>https://drive.google.com/open?id=1EynG49B9bQ_VUNhThWsoWqaPglGOPXoj; https://drive.google.com/open?id=12t3mPFaZqxxWu1FfF0_dHJ2PLRkNcIRW</t>
  </si>
  <si>
    <t>OPT121</t>
  </si>
  <si>
    <t>https://www.facebook.com/share/18KrKrdjNS/?mibextid=wwXIfr</t>
  </si>
  <si>
    <t>Đỗ Thị Phương Trang</t>
  </si>
  <si>
    <t>km66, Mường Mìn, Thanh Hoá</t>
  </si>
  <si>
    <t>27/04/2026 và 17/06/2026</t>
  </si>
  <si>
    <t>https://drive.google.com/open?id=1Wj790uuaTbddDu-0ZkvML7qV3JXNDRER; https://drive.google.com/open?id=18xPoNIXdAwneeqrJu2TEeqShvKhAUPJ-</t>
  </si>
  <si>
    <t>https://www.facebook.com/share/18Nq8TqrqX/?mibextid=wwXIfr</t>
  </si>
  <si>
    <r>
      <rPr>
        <sz val="12"/>
        <color theme="1"/>
        <rFont val="Times New Roman"/>
        <family val="1"/>
      </rPr>
      <t xml:space="preserve">Triệu Yến Nhi </t>
    </r>
    <r>
      <rPr>
        <sz val="12"/>
        <color rgb="FFFF0000"/>
        <rFont val="Times New Roman"/>
        <family val="1"/>
      </rPr>
      <t>-T461</t>
    </r>
  </si>
  <si>
    <t>Thôn 20, xã Hoà Phú , tỉnh daklak</t>
  </si>
  <si>
    <t>https://drive.google.com/open?id=10bUQqNKle9BTBHjC3v6y4ryfcE8J_kYg</t>
  </si>
  <si>
    <t>https://www.facebook.com/share/1BcvcCAj5K/</t>
  </si>
  <si>
    <t>Phạm Thị Khánh Trân</t>
  </si>
  <si>
    <t>tổ 16/2, ấp lộc tiền, xã mỹ lộc, tỉnh tây ninh</t>
  </si>
  <si>
    <t>https://drive.google.com/open?id=1pRHPsn0jE2gG22YoQ00PTl1RjuSHXpsO; https://drive.google.com/open?id=1hFDfqhWih5Z_7FXXG4KMO411T9EbnP6F</t>
  </si>
  <si>
    <t>https://www.facebook.com/share/1G1T1Qt9p2/?mibextid=wwXIfr</t>
  </si>
  <si>
    <t xml:space="preserve">Trần Duy Khánh </t>
  </si>
  <si>
    <t>Tạp hoá thu trang 180 thôn 1 ,phù vân ,phủ lí ,hà nam</t>
  </si>
  <si>
    <t>27/04/2026 và 14/06/2026</t>
  </si>
  <si>
    <t>https://drive.google.com/open?id=14YODKkSq7umgcNRqNqVFfim4GL1-edyd; https://drive.google.com/open?id=1xcLzhKNwpC4XW5ivee3rkKhAyaiU9JaR</t>
  </si>
  <si>
    <t>https://www.facebook.com/share/1DEQ85wATa/?mibextid=wwXIfr</t>
  </si>
  <si>
    <t xml:space="preserve">Vũ Thị Hồng Ngân </t>
  </si>
  <si>
    <t xml:space="preserve">số 113 đường lãm khê , phường kiến an , thành phố hải phòng </t>
  </si>
  <si>
    <t>https://drive.google.com/open?id=127xwUncDOc0V2PXN5HXEy06UIVkUDVcG</t>
  </si>
  <si>
    <t>VIP281</t>
  </si>
  <si>
    <t>https://www.facebook.com/share/1BUZZZzJjh/</t>
  </si>
  <si>
    <t>Đặng Hoàng Hà</t>
  </si>
  <si>
    <t>hadang24112007@gmail.com</t>
  </si>
  <si>
    <t xml:space="preserve">296/25 Lĩnh Nam, Hoàng Mai, Hà Nội </t>
  </si>
  <si>
    <t>https://drive.google.com/open?id=1Mi1W7IW6Tc5ZQVFV_GMCHD-LByc-edle; https://drive.google.com/open?id=1Ti0mii00yFt8momYU7RqOIFAM7VbamXh</t>
  </si>
  <si>
    <t>https://www.facebook.com/share/1HrsTNWBJ7/?mibextid=wwXIfr</t>
  </si>
  <si>
    <t>Nguyễn Bảo Nhi</t>
  </si>
  <si>
    <t>Xã Lai Khê - Thành phố Hải Phòng</t>
  </si>
  <si>
    <t>https://drive.google.com/open?id=1WiFc7Qm3CPB0AXSLGNcs-7-sr9bZJnxz</t>
  </si>
  <si>
    <t>https://www.facebook.com/share/1BRayNgPE4/?mibextid=wwXIfr</t>
  </si>
  <si>
    <t xml:space="preserve">Trần Mai Linh </t>
  </si>
  <si>
    <t>Tam Hưng Hà Nội</t>
  </si>
  <si>
    <t>https://drive.google.com/open?id=1izBwCB7V22Q-h1BtvcJkSb2v5ATJMhlO</t>
  </si>
  <si>
    <t>https://www.facebook.com/share/1DkBbxYJXD/?mibextid=wwXIfr</t>
  </si>
  <si>
    <t>Nguyễn Thị Ánh tuyết</t>
  </si>
  <si>
    <t xml:space="preserve">xóm 4, thôn khang ninh, xã quỳnh trang, tỉnh thái bình </t>
  </si>
  <si>
    <t>https://drive.google.com/open?id=1USArByuuih2-YOPnI1vaFCuu133Qy5k3, https://drive.google.com/open?id=1ourmjZ0XL80h-YZeklt3s-84HDK1s916</t>
  </si>
  <si>
    <t>https://www.facebook.com/share/1AYq8wnk39/</t>
  </si>
  <si>
    <t>Trần Thảo Linh</t>
  </si>
  <si>
    <t>Lạc Đạo, Hưng Yên</t>
  </si>
  <si>
    <t>https://drive.google.com/open?id=13ZVgL-MnzKzK8gtbT_1tm4_f_EP8Sg1T</t>
  </si>
  <si>
    <t>https://www.facebook.com/share/1Lm6SFe6UU/?mibextid=wwXIfr</t>
  </si>
  <si>
    <t>Đỗ Thị Hương Giang</t>
  </si>
  <si>
    <t>Số 10, Ngõ 12/2, Chùa Bộc, Đống Đa, Hà Nội</t>
  </si>
  <si>
    <t>https://drive.google.com/open?id=1Aq-TQ52Dg0f2U8qi_DfGu0FRQSiZ9Tkn</t>
  </si>
  <si>
    <t>https://www.facebook.com/khanhh.linh.linh.2024?rdid=iabHJuf8AFV5ajXk&amp;share_url=https%3A%2F%2Fwww.facebook.com%2Fshare%2F1B2ZTVCPpT%2F#</t>
  </si>
  <si>
    <t>Đặng Khánh Linh Linh</t>
  </si>
  <si>
    <t>Tiệm quán nails Nhung Nhi - TDP Kem - Phường Yên Dũng - tỉnh Bắc Ninh</t>
  </si>
  <si>
    <t>https://drive.google.com/open?id=1S7CgtQEIxcVJJCbSQvai_sGWsnVAHp5e</t>
  </si>
  <si>
    <t>https://www.facebook.com/share/18hq1AEvu2/</t>
  </si>
  <si>
    <t>Bùi Minh Thư</t>
  </si>
  <si>
    <t>22/27/90 Trung Lực Hải An , hải Phòng</t>
  </si>
  <si>
    <t>https://drive.google.com/open?id=1UIuOTpo0LVtXybJcLgMhd5j3TkhpqO4-</t>
  </si>
  <si>
    <t>PT428</t>
  </si>
  <si>
    <t>https://www.facebook.com/thuantmmedia?mibextid=wwXIfr&amp;rdid=OAcIfd557VQ8RJTI&amp;share_url=https%3A%2F%2Fwww.facebook.com%2Fshare%2F1DDz7y2vcn%2F%3Fmibextid%3DwwXIfr#</t>
  </si>
  <si>
    <r>
      <rPr>
        <sz val="12"/>
        <color theme="1"/>
        <rFont val="Times New Roman"/>
        <family val="1"/>
      </rPr>
      <t xml:space="preserve">Thân Văn Thuận </t>
    </r>
    <r>
      <rPr>
        <sz val="12"/>
        <color rgb="FFFF0000"/>
        <rFont val="Times New Roman"/>
        <family val="1"/>
      </rPr>
      <t>- hợp đồng</t>
    </r>
  </si>
  <si>
    <t xml:space="preserve">Vân </t>
  </si>
  <si>
    <t xml:space="preserve">số 10, ngõ 189 Cầu Diễn, Phúc Diễn, Bắc Từ Liêm, Hà Nội </t>
  </si>
  <si>
    <t>https://drive.google.com/open?id=1TlCM5Rh2oI1lJS0vkdyRECBZwhi2g1l-; https://drive.google.com/open?id=1XWalYYsYEdA03GsdrKRXuK-3mhpBe3qg</t>
  </si>
  <si>
    <t>https://www.facebook.com/share/1DcWRcH5w5/?mibextid=wwXIfr</t>
  </si>
  <si>
    <t>Nguyễn Thị Ngọc Lan</t>
  </si>
  <si>
    <t>ngõ bưu điện , xa Sóc Sơn , Hà Nội</t>
  </si>
  <si>
    <t>https://drive.google.com/open?id=1fRzaRLiBUdYIx7_1iLPwkfosQM-ahv_b</t>
  </si>
  <si>
    <t>PT472</t>
  </si>
  <si>
    <t>https://www.facebook.com/anh.van.604756#</t>
  </si>
  <si>
    <r>
      <rPr>
        <sz val="12"/>
        <color theme="1"/>
        <rFont val="Times New Roman"/>
        <family val="1"/>
      </rPr>
      <t xml:space="preserve">Đỗ Vân Anh </t>
    </r>
    <r>
      <rPr>
        <sz val="12"/>
        <color rgb="FFFF0000"/>
        <rFont val="Times New Roman"/>
        <family val="1"/>
      </rPr>
      <t>- 0323765988</t>
    </r>
  </si>
  <si>
    <t>nhà văn hoá quan bồ đội 3, cấp tiến , tiên lãng, hải phòng</t>
  </si>
  <si>
    <t>https://drive.google.com/open?id=16Ne7xlzljEEfw87oHmTccIgBYiAU4apa; https://drive.google.com/open?id=1ktuEX0LeSHX0wClszvVnTMuLm5HzxKm2</t>
  </si>
  <si>
    <t>PT455</t>
  </si>
  <si>
    <t>https://www.facebook.com/share/18sqnoLypg/?mibextid=wwXIfr</t>
  </si>
  <si>
    <r>
      <rPr>
        <sz val="12"/>
        <color theme="1"/>
        <rFont val="Times New Roman"/>
        <family val="1"/>
      </rPr>
      <t>Nguyễn Thị Hồng Nhung</t>
    </r>
    <r>
      <rPr>
        <sz val="12"/>
        <color rgb="FFFF0000"/>
        <rFont val="Times New Roman"/>
        <family val="1"/>
      </rPr>
      <t xml:space="preserve"> - hv thứ 12</t>
    </r>
  </si>
  <si>
    <t>ngách 2 ngõ 2316, tổ 10, khu 2 Phường Nông Trang Tỉnh Phú Thọ</t>
  </si>
  <si>
    <t>27/04/2026 và 14/05/2026</t>
  </si>
  <si>
    <t>https://drive.google.com/open?id=1LKztdRwIqi2H_Jk3kZ6tFlQ6OBz2CVKp; https://drive.google.com/open?id=1M9dcmEYmE7KVwbMGqvO9ZiQ4CAxUa0e_</t>
  </si>
  <si>
    <t>https://www.facebook.com/share/1B6oXcjiU6/</t>
  </si>
  <si>
    <t xml:space="preserve"> Hà Ngọc Anh</t>
  </si>
  <si>
    <t>thôn 5 , gia trấn , Gia Viễn , Ninh Bình</t>
  </si>
  <si>
    <t>https://drive.google.com/open?id=1zll6oUih50Lj7c2vjLeYMkKlUbzLj_1T</t>
  </si>
  <si>
    <t>OT131 KO học nữa</t>
  </si>
  <si>
    <t>https://www.facebook.com/aclinh.280945#</t>
  </si>
  <si>
    <r>
      <rPr>
        <sz val="12"/>
        <color theme="1"/>
        <rFont val="Times New Roman"/>
        <family val="1"/>
      </rPr>
      <t xml:space="preserve">Nguyễn Đắc Khánh Linh </t>
    </r>
    <r>
      <rPr>
        <sz val="12"/>
        <color rgb="FFFF0000"/>
        <rFont val="Times New Roman"/>
        <family val="1"/>
      </rPr>
      <t>- Hoàn 05/06/2026</t>
    </r>
  </si>
  <si>
    <t>Tổ 6 phú lương, Hà Đông, Hà Nội</t>
  </si>
  <si>
    <t>https://drive.google.com/open?id=1fFkED4VqZg6z7-zE-ixte2XHyjZj2D9T</t>
  </si>
  <si>
    <t>https://www.facebook.com/share/18RZCmGGsi/?mibextid=wwXIfr</t>
  </si>
  <si>
    <t>Trương Quang Long</t>
  </si>
  <si>
    <t>truongquanglonglop7a4@gmail.com</t>
  </si>
  <si>
    <t>tổ 1 khu 6a phường cửa ông Quảng Ninh</t>
  </si>
  <si>
    <t>27/04/2026 và 12/06/2026</t>
  </si>
  <si>
    <t>https://drive.google.com/open?id=19KEnCSJmj3ok4uA5btXZMCWDxNlQc3Qa; https://drive.google.com/open?id=1L7FBFd3I3smBoa_rFBzlwBk9Ia7LRDuE</t>
  </si>
  <si>
    <t>https://www.facebook.com/100027971405292/</t>
  </si>
  <si>
    <t>Đồng Quang Hùng</t>
  </si>
  <si>
    <t xml:space="preserve">khu c khu đô thị nam đầm vạc vĩnh phúc phú thọ </t>
  </si>
  <si>
    <t>https://drive.google.com/open?id=1s9pFdcwOQeMJ17c_N5KNYkPhJGS7xW9M</t>
  </si>
  <si>
    <t xml:space="preserve">facebook.com/khoyyea </t>
  </si>
  <si>
    <t>Nguyễn Hoàng Khôi</t>
  </si>
  <si>
    <t>TDP Trại Sen - Chu Văn An - Hải Phòng</t>
  </si>
  <si>
    <t>https://drive.google.com/open?id=1goX3aDpKeFV36kS3V-lX1pX7NGxP2dDx</t>
  </si>
  <si>
    <t>https://www.facebook.com/share/18cjmwPvdh/</t>
  </si>
  <si>
    <r>
      <rPr>
        <sz val="12"/>
        <color theme="1"/>
        <rFont val="Times New Roman"/>
        <family val="1"/>
      </rPr>
      <t xml:space="preserve">Lê Thị Thúy Vy </t>
    </r>
    <r>
      <rPr>
        <sz val="12"/>
        <color rgb="FFFF0000"/>
        <rFont val="Times New Roman"/>
        <family val="1"/>
      </rPr>
      <t>586259077- hợp đồng - T468 - Thuy Zy Nalin</t>
    </r>
  </si>
  <si>
    <t>Nhung</t>
  </si>
  <si>
    <t>địa chỉ 115/48 lê lợi  vũng tàu,</t>
  </si>
  <si>
    <t>28/04/2026 vfa 15/06/2026</t>
  </si>
  <si>
    <t>https://drive.google.com/open?id=1K1CAuERVKYAUQ1woVD3fkRPRSLOKUf_l; https://drive.google.com/open?id=1xVzzmr4Wm8JnMCpoy7lW0Xq3gXJzLyl0</t>
  </si>
  <si>
    <t>Chờ lớp tháng 9</t>
  </si>
  <si>
    <t>https://www.facebook.com/share/18K85BX6rv/?mibextid=wwXIfr</t>
  </si>
  <si>
    <t xml:space="preserve">Trương Trần Ánh Dương </t>
  </si>
  <si>
    <t>Hưng</t>
  </si>
  <si>
    <t>Khóm 2, xã Hướng Hiệp, tỉnh Quảng Trị</t>
  </si>
  <si>
    <t>https://drive.google.com/open?id=1R5lilIv5Xb-xoTKfhS-C3Vlk9uMb1oIm</t>
  </si>
  <si>
    <t>https://www.facebook.com/minh.nhat.nguyen.799012?mibextid=wwXIfr&amp;rdid=BoMDlzjGO9BhCKsq&amp;share_url=https%3A%2F%2Fwww.facebook.com%2Fshare%2F1DJAE94xRb%2F%3Fmibextid%3DwwXIfr</t>
  </si>
  <si>
    <t>Nguyễn Minh Nhật</t>
  </si>
  <si>
    <t xml:space="preserve"> nhà số 7 đường Đào Duy Từ, khu phố 2, phường Ba Đồn, tỉnh Quảng Trị</t>
  </si>
  <si>
    <t>https://drive.google.com/open?id=1RV3etG9D2Tf14o8qlXikWbGRt8XaAHZ6</t>
  </si>
  <si>
    <t>https://www.facebook.com/meoiu8?mibextid=wwXIfr&amp;rdid=QKuDLI1WGLCewfIE&amp;share_url=https%3A%2F%2Fwww.facebook.com%2Fshare%2F1BDY9acSj3%2F%3Fmibextid%3DwwXIfr</t>
  </si>
  <si>
    <t xml:space="preserve">Trần Hà My </t>
  </si>
  <si>
    <t xml:space="preserve">58 đường D tổ dân phố 2 phường Buôn Ma Thuột Tỉnh Đăk Lăk </t>
  </si>
  <si>
    <t>https://drive.google.com/open?id=1MfuL7gQ5pA8Gw_UdiwGk-7Os121GUJOq</t>
  </si>
  <si>
    <t>https://www.facebook.com/share/1CERN2gdTz/?mibextid=wwXIfr</t>
  </si>
  <si>
    <t>Nguyễn Thị Mai Linh</t>
  </si>
  <si>
    <t xml:space="preserve">xóm đông nam sơn , xã xuân lâm , tỉnh nghệ an </t>
  </si>
  <si>
    <t>https://drive.google.com/open?id=1CoM5iYJc6i_r75UFrXgx0Ys1vU3dExwt</t>
  </si>
  <si>
    <t>Nguyễn Ngọc Quỳnh Phương</t>
  </si>
  <si>
    <t>Xuân Đông, Đại Đồng, Hưng Yên</t>
  </si>
  <si>
    <t>https://drive.google.com/open?id=1f1aoZWOKOKdgGmcSUnlUzS91_FcMJafO</t>
  </si>
  <si>
    <t>https://www.facebook.com/share/18SfoizKY4/?mibextid=wwXIfr</t>
  </si>
  <si>
    <r>
      <rPr>
        <sz val="12"/>
        <color theme="1"/>
        <rFont val="Times New Roman"/>
        <family val="1"/>
      </rPr>
      <t xml:space="preserve">Lê Anh Tuấn </t>
    </r>
    <r>
      <rPr>
        <sz val="12"/>
        <color rgb="FFFF0000"/>
        <rFont val="Times New Roman"/>
        <family val="1"/>
      </rPr>
      <t>- OPT118 - hợp đồng</t>
    </r>
  </si>
  <si>
    <t>Số 20 , 102 Hoàng Công Chất , Bắc Từ Liêm , Hà Nội</t>
  </si>
  <si>
    <t>28/04/2026 và 04/05/2026</t>
  </si>
  <si>
    <t>https://drive.google.com/open?id=1DbkOsquI0a9ZwIkhB0eFY77EX2-tbba5; https://drive.google.com/open?id=1c7nR5p97U6asARSSzg1fRoc4aDBcFn9n; https://drive.google.com/open?id=1B3zcunOnJ9Uho3Yv28Me_pTMUggZb_3O</t>
  </si>
  <si>
    <t>https://www.facebook.com/share/1HvfoYUpNM/?mibextid=wwXIfr</t>
  </si>
  <si>
    <r>
      <rPr>
        <sz val="12"/>
        <color theme="1"/>
        <rFont val="Times New Roman"/>
        <family val="1"/>
      </rPr>
      <t>Nguyễn Vũ Nhật Minh</t>
    </r>
    <r>
      <rPr>
        <sz val="12"/>
        <color rgb="FFFF0000"/>
        <rFont val="Times New Roman"/>
        <family val="1"/>
      </rPr>
      <t xml:space="preserve"> - OPT118 hủy lớp</t>
    </r>
  </si>
  <si>
    <t xml:space="preserve">144 quan nhân hà nội </t>
  </si>
  <si>
    <t>https://drive.google.com/open?id=1I8lByYfnkWILi3nqEsVyGKu3Dqp06DPL; https://drive.google.com/open?id=1ndyXhR3jGRZeKW3-aWYIy4MaszJCbijz; https://drive.google.com/open?id=1WVVOkOD3UBmwnQzaOo3w_RRSUo5Eymzd</t>
  </si>
  <si>
    <t>https://www.facebook.com/buithanhhuong508#</t>
  </si>
  <si>
    <t>Bùi Thị Thanh Hương</t>
  </si>
  <si>
    <t>Đông Thái Ninh-Thái Bình</t>
  </si>
  <si>
    <t>https://drive.google.com/open?id=11XTc0QCLzZfeDyktb39XHGzEPReeW6mk</t>
  </si>
  <si>
    <t>https://www.facebook.com/share/1EKXFQsYmP/?mibextid=wwXIfr</t>
  </si>
  <si>
    <t>Đinh Thị Huệ</t>
  </si>
  <si>
    <t>- Thôn Gô Tam Dương -Phú Thọ</t>
  </si>
  <si>
    <t>https://drive.google.com/open?id=1tGt2FcHahU8O--qwRyXrXI8MZM1flkjI</t>
  </si>
  <si>
    <t>https://www.facebook.com/share/1Cg53wBKet/</t>
  </si>
  <si>
    <t xml:space="preserve">Nguyễn Thị Hoài </t>
  </si>
  <si>
    <t xml:space="preserve">Gần sân bóng ở Xóm Thượng Sơn 3, xã Văn Hiến, tỉnh Nghệ An </t>
  </si>
  <si>
    <t>29/04/2026 và 20/05/2026</t>
  </si>
  <si>
    <t>https://drive.google.com/open?id=1gmKdqS_KBI-R6FqTPR--0L7WUHVhV1-X; https://drive.google.com/open?id=1eOT6jFU0Uu1edSFoX6oEKqbQBvX2cfds</t>
  </si>
  <si>
    <t>https://www.facebook.com/share/1E76u5aesH/?mibextid=wwXIfr</t>
  </si>
  <si>
    <r>
      <rPr>
        <sz val="12"/>
        <color theme="1"/>
        <rFont val="Times New Roman"/>
        <family val="1"/>
      </rPr>
      <t>Nguyễn Văn Đông</t>
    </r>
    <r>
      <rPr>
        <sz val="12"/>
        <color rgb="FFFF0000"/>
        <rFont val="Times New Roman"/>
        <family val="1"/>
      </rPr>
      <t xml:space="preserve"> - hv thứ 11</t>
    </r>
  </si>
  <si>
    <t>Thôn Quang Tiến (Gần Nhà Văn Hoá thôn Quang Tiếng) - Xã Đức Hợp - Tỉnh Hưng Yên</t>
  </si>
  <si>
    <t>https://drive.google.com/open?id=1H7LkwJ4sQDPJBuct-LGRUXNKzaKLVV29</t>
  </si>
  <si>
    <t>https://www.facebook.com/share/1AwLsgJodg/?mibextid=wwXIfr</t>
  </si>
  <si>
    <t xml:space="preserve">Ngô Thị Huyền Thắm </t>
  </si>
  <si>
    <t>An Nhơn Bắc , Gia Lai</t>
  </si>
  <si>
    <t>https://drive.google.com/open?id=1UoN5JnfLuZ-6qodidM6phFW5lmYEb6mS</t>
  </si>
  <si>
    <t>https://www.facebook.com/share/1BjBPxs87U/?mibextid=wwXIfr</t>
  </si>
  <si>
    <t xml:space="preserve">Trần Thị Trang Uyên </t>
  </si>
  <si>
    <t>Nhà 2 ngách 4 ngõ 17 bảo lộc 2 phúc lộc hà nội</t>
  </si>
  <si>
    <t>https://drive.google.com/open?id=1cmOVF1x9OI_iflTn8bDLQEF0r23c01N6</t>
  </si>
  <si>
    <t>https://web.facebook.com/phuong.anh.zizin.o</t>
  </si>
  <si>
    <t xml:space="preserve">Đỗ Phương Anh </t>
  </si>
  <si>
    <t xml:space="preserve"> Nhật Tảo , Đại Đồng , Hưng Yên</t>
  </si>
  <si>
    <t>https://drive.google.com/open?id=1Mc8e99CUXbBdAZomWIiCYmgmQgJ0hMwJ</t>
  </si>
  <si>
    <t>https://www.facebook.com/share/1H469i34H3/?mibextid=wwXIfr</t>
  </si>
  <si>
    <t>Nguyễn Ngọc Hải Anh</t>
  </si>
  <si>
    <t>ngách 21/112 đường Tựu Liệt, khu tập thể Yên Ngưu, xã Đại Thanh, thành phố Hà Nội</t>
  </si>
  <si>
    <t>https://drive.google.com/open?id=1GSKARz0V_XTm8MuJJSYpvnG3B-xifU52</t>
  </si>
  <si>
    <t xml:space="preserve">https://www.facebook.com/share/1Pb2YMqoPu/ </t>
  </si>
  <si>
    <t>Nguyễn Thu Huyền</t>
  </si>
  <si>
    <t xml:space="preserve">số nhà 241 đường 429 xã phượng dực tp hà nội </t>
  </si>
  <si>
    <t>https://drive.google.com/open?id=1qvd1OlLbNT-KuZcqEotWYZmN547mLneA</t>
  </si>
  <si>
    <t>https://www.facebook.com/share/1CQHNQzxUi/?mibextid=wwXIfr</t>
  </si>
  <si>
    <r>
      <rPr>
        <sz val="12"/>
        <color theme="1"/>
        <rFont val="Times New Roman"/>
        <family val="1"/>
      </rPr>
      <t>Cao Thị Tuyết Mai</t>
    </r>
    <r>
      <rPr>
        <sz val="12"/>
        <color rgb="FFFF0000"/>
        <rFont val="Times New Roman"/>
        <family val="1"/>
      </rPr>
      <t xml:space="preserve"> - hv thứ 10</t>
    </r>
  </si>
  <si>
    <t>Thôn 2 Kinh Dao, Tân Tiến, An Dương, Hải Phòng</t>
  </si>
  <si>
    <t>https://drive.google.com/open?id=1dS7WpeNwvEK5bWKGn9zxS8Av5rUfmoB3</t>
  </si>
  <si>
    <t>https://www.facebook.com/share/1DiB4jndjz/?mibextid=wwXIfr</t>
  </si>
  <si>
    <r>
      <rPr>
        <sz val="12"/>
        <color theme="1"/>
        <rFont val="Times New Roman"/>
        <family val="1"/>
      </rPr>
      <t>Bùi Thị Bảo An</t>
    </r>
    <r>
      <rPr>
        <sz val="12"/>
        <color rgb="FFFF0000"/>
        <rFont val="Times New Roman"/>
        <family val="1"/>
      </rPr>
      <t>- hợp đồng</t>
    </r>
  </si>
  <si>
    <t>số 3 ddc Nguyễn Đăng Lành, thôn Nguyễn Văn Trỗi, xã Nam Sách,tp Hải Dương</t>
  </si>
  <si>
    <t>28/04/2026 và 12/06/2026</t>
  </si>
  <si>
    <t>https://drive.google.com/open?id=1GRnd3TBDJb-UY9XPugT1p49AaSO0uZw_; https://drive.google.com/open?id=18K4jjx2GDbofVlNXM2MDaOnGW9a0TI0q</t>
  </si>
  <si>
    <t>https://www.facebook.com/share/1adkT9sTMH/?mibextid=wwXIfr</t>
  </si>
  <si>
    <t>Phạm Minh Huân</t>
  </si>
  <si>
    <t>83/25/35 ấp 20, xã Bà Điểm, TP Hồ Chí Minh</t>
  </si>
  <si>
    <t>https://drive.google.com/open?id=1Fb9KDTJeicf5GM22-6ecYJiCU7hqcxXZ</t>
  </si>
  <si>
    <t>https://www.facebook.com/share/1ZqhU1BWcp/?mibextid=wwXIfr</t>
  </si>
  <si>
    <t>Trần Nguyễn Diệu Linh</t>
  </si>
  <si>
    <t>Loan</t>
  </si>
  <si>
    <t>dieulinhtrannguyen649@gmail.com</t>
  </si>
  <si>
    <t>Gần ngã tư cầu trường hà, Xã phú vang, thành phó huế</t>
  </si>
  <si>
    <t>https://drive.google.com/open?id=1dFCDhxSoHWWCUW0eamyjoqT-y25aRJOL</t>
  </si>
  <si>
    <t>https://www.facebook.com/share/1ULhy4c1mq/</t>
  </si>
  <si>
    <t xml:space="preserve">Hà Thị Như Quỳnh </t>
  </si>
  <si>
    <t>Sơn</t>
  </si>
  <si>
    <t>Kho Mường/ Pù Luông/ Thanh Hoá ạ</t>
  </si>
  <si>
    <t>https://drive.google.com/open?id=1oUvxEQyzG1XHXFZMtQDIdDiAQwxhzIM6</t>
  </si>
  <si>
    <t>OPT118</t>
  </si>
  <si>
    <t>https://www.facebook.com/van.tuan.363268?rdid=YQp1C8BYhVm4Qb7V&amp;share_url=https%3A%2F%2Fwww.facebook.com%2Fshare%2F1cXj65QrCh#</t>
  </si>
  <si>
    <t>Ngô Văn Tuấn</t>
  </si>
  <si>
    <t>xóm Bắc Sơn, xã Hải Lộc, Tỉnh Nghệ An</t>
  </si>
  <si>
    <t>https://drive.google.com/open?id=1GQpucpb5yMECyxab-GnuuMRpYi0hnEnc</t>
  </si>
  <si>
    <t>https://www.facebook.com/du.bich.37017794#</t>
  </si>
  <si>
    <t>Nguyễn Thị Bích Dự</t>
  </si>
  <si>
    <t>hải anh</t>
  </si>
  <si>
    <t>Xóm 2 thôn An long 2 , Tỉnh Gia lai</t>
  </si>
  <si>
    <t>https://drive.google.com/open?id=1dgkOK__vThKf2aU7L3LGumhiL8NgyUcB</t>
  </si>
  <si>
    <t>https://www.facebook.com/share/18Y9ZWMFHZ/?mibextid=wwXIfr</t>
  </si>
  <si>
    <r>
      <rPr>
        <sz val="12"/>
        <color theme="1"/>
        <rFont val="Times New Roman"/>
        <family val="1"/>
      </rPr>
      <t>Ngô Vàng Ngọc Anh</t>
    </r>
    <r>
      <rPr>
        <sz val="12"/>
        <color rgb="FFFF0000"/>
        <rFont val="Times New Roman"/>
        <family val="1"/>
      </rPr>
      <t xml:space="preserve"> - hợp đồng</t>
    </r>
  </si>
  <si>
    <t xml:space="preserve">Sơn Đình-Đại Đình-Tam Đảo- Vĩnh Phúc </t>
  </si>
  <si>
    <t>29/04/2026 và 19/05/2026</t>
  </si>
  <si>
    <t>https://drive.google.com/open?id=1dW8kzGvi-nJyJjhdoFYWyLDn7ElN7Egx; https://drive.google.com/open?id=1GFuS_fUsoMu8_gUMckvMrWFgkQH0KmdE</t>
  </si>
  <si>
    <t>T463 lớp học 2 buổi KO học. Nhất quyết xin lại học phí</t>
  </si>
  <si>
    <t>https://www.facebook.com/nguyen.huu.vinh.khang.2025#</t>
  </si>
  <si>
    <r>
      <rPr>
        <sz val="12"/>
        <color theme="1"/>
        <rFont val="Times New Roman"/>
        <family val="1"/>
      </rPr>
      <t>Nguyễn Hữu Vĩnh Khang</t>
    </r>
    <r>
      <rPr>
        <sz val="12"/>
        <color rgb="FFFF0000"/>
        <rFont val="Times New Roman"/>
        <family val="1"/>
      </rPr>
      <t xml:space="preserve"> - hợp đồng
Trả học phí 25/05/2026. Trừ tiền sách, ship sách,</t>
    </r>
  </si>
  <si>
    <t>29/8 Nguyễn Bỉnh Khiêm-chung cư HT pearl, phường Đông Hoà, tp Dĩ An, tỉnh Bình Dương</t>
  </si>
  <si>
    <t>https://drive.google.com/open?id=1F8Bo1igMJnHjvRGcl2IA-U0FiDOx0j9C, https://drive.google.com/open?id=1JCPCbnYVULPYA-OhMsuTesjkpbYYesNv</t>
  </si>
  <si>
    <t>KO tính lương sale</t>
  </si>
  <si>
    <t>https://www.facebook.com/share/1JBvbnJict/</t>
  </si>
  <si>
    <r>
      <rPr>
        <sz val="12"/>
        <color theme="1"/>
        <rFont val="Times New Roman"/>
        <family val="1"/>
      </rPr>
      <t xml:space="preserve">Lê Ngọc Tuấn Anh </t>
    </r>
    <r>
      <rPr>
        <sz val="12"/>
        <color rgb="FFFF0000"/>
        <rFont val="Times New Roman"/>
        <family val="1"/>
      </rPr>
      <t>- PT425 chưa học phí</t>
    </r>
  </si>
  <si>
    <t>thôn Tân Sơn xã Đông Hưng tỉnh Hưng Yên</t>
  </si>
  <si>
    <t>https://drive.google.com/open?id=14slf5YSH_II4xMeJks2295mg3r1LeTRM</t>
  </si>
  <si>
    <t>https://www.facebook.com/share/18JEdmGBuD/?mibextid=wwXIfr</t>
  </si>
  <si>
    <r>
      <rPr>
        <sz val="12"/>
        <color theme="1"/>
        <rFont val="Times New Roman"/>
        <family val="1"/>
      </rPr>
      <t xml:space="preserve">Ngô Hoàng Long </t>
    </r>
    <r>
      <rPr>
        <sz val="12"/>
        <color rgb="FFFF0000"/>
        <rFont val="Times New Roman"/>
        <family val="1"/>
      </rPr>
      <t>- hợp đồng</t>
    </r>
  </si>
  <si>
    <t>Xã Phúc Hoà, Huyện Tân Yên, Tỉnh Bắc Giang (nay thuộc Bắc Ninh)</t>
  </si>
  <si>
    <t>https://drive.google.com/open?id=1P6OZ-R7tJXmJ7MdjS9K84U9BmXto5PHr, https://drive.google.com/open?id=1PMX38UFmEedBEj3c-4RQger5Bwjf-4zJ</t>
  </si>
  <si>
    <t>https://www.facebook.com/share/1CdaDvNriA/?mibextid=wwXIfr</t>
  </si>
  <si>
    <t>Nguyễn Đức Trí</t>
  </si>
  <si>
    <t>Hà Nguyên, Hưng hà,Thái bình</t>
  </si>
  <si>
    <t>https://drive.google.com/open?id=1Y8yxB857kWbpQkhbyF3DUvYiilZ00L0j</t>
  </si>
  <si>
    <t>Combo Toeic Lv2 + Toeic (S+ W)</t>
  </si>
  <si>
    <t>OT115</t>
  </si>
  <si>
    <t>OVIP94</t>
  </si>
  <si>
    <t>https://www.facebook.com/doechan205?mibextid=wwXIfr&amp;mibextid=wwXIfr</t>
  </si>
  <si>
    <t>Trần Thế Duy</t>
  </si>
  <si>
    <t>Số 138, Đường Đạc9, xã Liên Minh( Thọ Xuân cũ), huyện Đan Phượng, tp. Hà Nội</t>
  </si>
  <si>
    <t>https://drive.google.com/open?id=1v__6wgtxnVhxTcNOzjkZoTaZDR74U4tB; https://drive.google.com/open?id=1-x-Xls7Pf00OUjO9RoOdyfkLH8a1ijNY, https://drive.google.com/open?id=1_db3UI4osT88bayFdtIC-D7LvnVHJMP2</t>
  </si>
  <si>
    <t>https://www.facebook.com/share/1AvS3FL983/?mibextid=wwXIfr</t>
  </si>
  <si>
    <t>Nguyễn Huỳnh Đăng Khoa</t>
  </si>
  <si>
    <t xml:space="preserve"> 199B Phạm Văn Đồng, phường thống nhất, tỉnh Gia Lai </t>
  </si>
  <si>
    <t>29/04/2026 và 12/06/2026</t>
  </si>
  <si>
    <t>https://drive.google.com/open?id=1cqpAypsZiXbF59npk9JVJEVU4BSIChHk; https://drive.google.com/open?id=1GPgUTIHB0UlCQ8S_P2Y3LlqKnnC4HkaL</t>
  </si>
  <si>
    <t>https://www.facebook.com/share/18SXCqfq9L/?mibextid=wwXIfr</t>
  </si>
  <si>
    <t>Đoàn Khánh Linh</t>
  </si>
  <si>
    <t xml:space="preserve">doankhanhlinh1108@gmail.com </t>
  </si>
  <si>
    <t xml:space="preserve">đội 5 chợ đường liêm hải trực ninh nam định </t>
  </si>
  <si>
    <t>https://drive.google.com/open?id=1SzhRT1ZxxKpma94uSCrJGuqhyaPPf-Y6</t>
  </si>
  <si>
    <t>https://www.facebook.com/share/15d13hkV8SW/?mibextid=wwXIfr</t>
  </si>
  <si>
    <t>Cao Minh Chi</t>
  </si>
  <si>
    <t>mchi120308@gmail.com</t>
  </si>
  <si>
    <t>148a đường Hoàng Mai - Hoàng Văn Thụ -Hoàng Mai - Hà Nội</t>
  </si>
  <si>
    <t>29/04/2026 và 05/06/2026</t>
  </si>
  <si>
    <t>https://drive.google.com/open?id=1WtRqKsD2VPTW1aj7Yi5pRUmUEyUzuY5A; https://drive.google.com/open?id=1P7boUH-t2WLSpXBIctcxGKMNZrpWLw1t</t>
  </si>
  <si>
    <t>https://www.facebook.com/share/17jVjVMoGp/?mibextid=wwXIfr</t>
  </si>
  <si>
    <t>Nguyễn Anh Thư</t>
  </si>
  <si>
    <t>tổ 4, khối tây hồ 1 , phường quang tiến , thị xã thái hoà , nghê an</t>
  </si>
  <si>
    <t>https://drive.google.com/open?id=1qXpJxv4uwAxxCd-X9BHpaq2adhKVzGUV</t>
  </si>
  <si>
    <t>PT430 KO học nữa</t>
  </si>
  <si>
    <t>https://www.facebook.com/profile.php?id=61575427584682&amp;mibextid=wwXIfr&amp;rdid=KH3NIMzZfA9bjxfY&amp;share_url=https%3A%2F%2Fweb.facebook.com%2Fshare%2F14dm7j5mNqV%2F%3Fmibextid%3DwwXIfr%26_rdc%3D1%26_rdr&amp;_rdc=1&amp;_rdr#</t>
  </si>
  <si>
    <r>
      <rPr>
        <sz val="12"/>
        <color theme="1"/>
        <rFont val="Times New Roman"/>
        <family val="1"/>
      </rPr>
      <t xml:space="preserve">Đỗ Đặng Phương Thảo </t>
    </r>
    <r>
      <rPr>
        <sz val="12"/>
        <color rgb="FFFF0000"/>
        <rFont val="Times New Roman"/>
        <family val="1"/>
      </rPr>
      <t>- Mít Pt. PT430</t>
    </r>
  </si>
  <si>
    <t>Phú tâm , An Phú,Tịnh Biên,An Giang</t>
  </si>
  <si>
    <t>https://drive.google.com/open?id=1wjYbT6zDZYML2MNihD-2chUaKIww7bDG</t>
  </si>
  <si>
    <t>https://www.facebook.com/huy.hoang.109351#</t>
  </si>
  <si>
    <t>Hoàng Quốc Huy</t>
  </si>
  <si>
    <t>Thôn Hóc Hoàng An Phú Thọ</t>
  </si>
  <si>
    <t>https://drive.google.com/open?id=1tGp5KKRbagdbxKYjEGX-pPwxb5Lzh3tT</t>
  </si>
  <si>
    <t>https://www.facebook.com/share/196epy1wfF/?mibextid=wwXIfr</t>
  </si>
  <si>
    <t xml:space="preserve"> Nguyễn Thị Ly</t>
  </si>
  <si>
    <t>nguyenthily.06052008@gmail.com</t>
  </si>
  <si>
    <t>149 đường ĐX5 thôn Hà Nha xã Hà Nha thành phố Đà Nẵng</t>
  </si>
  <si>
    <t>https://drive.google.com/open?id=1xHZY8iD7isfdR0SIR8njg95E0e2P2m49</t>
  </si>
  <si>
    <t>https://www.facebook.com/ngocnhu.121265#</t>
  </si>
  <si>
    <t xml:space="preserve">Huỳnh Ngọc Như </t>
  </si>
  <si>
    <t xml:space="preserve">Số 14 ,ấp Tân Lộc B ,xã Tân Dương ,Tỉnh Đồng Tháp </t>
  </si>
  <si>
    <t>https://drive.google.com/open?id=1IzQcFdhF_BGLFuWsIQKKmfbZXH69PvTL</t>
  </si>
  <si>
    <t>https://www.facebook.com/share/1BePY6G6Eo/</t>
  </si>
  <si>
    <t>Nguyễn Ngọc Linh</t>
  </si>
  <si>
    <t>nguyenlih293@gmail.com</t>
  </si>
  <si>
    <t>vân la - hồng vân - hà nội</t>
  </si>
  <si>
    <t>https://drive.google.com/open?id=1rC-rU4sZfFAPbTuk14JErYcjSTJbpzHE</t>
  </si>
  <si>
    <t>https://www.facebook.com/share/1ASJmTsYF9/</t>
  </si>
  <si>
    <t xml:space="preserve">Nguyễn Như Ngọc </t>
  </si>
  <si>
    <t>nguyennhungoc050908@gmail.com</t>
  </si>
  <si>
    <t>Số nhà 42, Quế lâm, Hát Môn, HN</t>
  </si>
  <si>
    <t>https://drive.google.com/open?id=1Nz5VjgWItiiw7XGR255LvnwKYpBakOTy</t>
  </si>
  <si>
    <t>https://www.facebook.com/nguyen.anh.thu.263729?rdid=JzVcxnzr7r8z24qe&amp;share_url=https%3A%2F%2Fwww.facebook.com%2Fshare%2F1CcYnECKza%2F#</t>
  </si>
  <si>
    <t xml:space="preserve"> Nguyễn Anh Thư </t>
  </si>
  <si>
    <t xml:space="preserve"> số 24-Ngách 128/24 Đường Nghĩa Lộ-Tổ 6-Yên Nghĩa-Hà Đông-Hà Nội</t>
  </si>
  <si>
    <t>https://drive.google.com/open?id=1L5R_7TeRH3d0UEtDbf-bJhGBHeDEh71G</t>
  </si>
  <si>
    <t>https://www.facebook.com/share/1BACKV3u3B/?mibextid=wwXIfr</t>
  </si>
  <si>
    <r>
      <rPr>
        <sz val="12"/>
        <color theme="1"/>
        <rFont val="Times New Roman"/>
        <family val="1"/>
      </rPr>
      <t xml:space="preserve">Nguyễn Đức Tuấn Anh </t>
    </r>
    <r>
      <rPr>
        <sz val="12"/>
        <color rgb="FFFF0000"/>
        <rFont val="Times New Roman"/>
        <family val="1"/>
      </rPr>
      <t>- PT431</t>
    </r>
  </si>
  <si>
    <t>Mỹ Anh</t>
  </si>
  <si>
    <t>Sau cây xăng Lê Lợi, Vân Hội, Hà Nội</t>
  </si>
  <si>
    <t>https://drive.google.com/open?id=1UfiGnmwiENoC8S5otK4fDBvbo7SxF38I</t>
  </si>
  <si>
    <t>https://www.facebook.com/share/1JfwKFzpnX/?mibextid=wwXIfr</t>
  </si>
  <si>
    <r>
      <rPr>
        <sz val="12"/>
        <color theme="1"/>
        <rFont val="Times New Roman"/>
        <family val="1"/>
      </rPr>
      <t>Nguyễn Thị Diễm Quỳnh</t>
    </r>
    <r>
      <rPr>
        <sz val="12"/>
        <color rgb="FFFF0000"/>
        <rFont val="Times New Roman"/>
        <family val="1"/>
      </rPr>
      <t xml:space="preserve"> - hv thứ 10</t>
    </r>
  </si>
  <si>
    <t>Mỹ lương, Xuân Thọ 2, Sông Cầu, Đắk Lắk</t>
  </si>
  <si>
    <t>https://drive.google.com/open?id=1Pqn8h5mFIoeAAFgaA3aGV_Tn0m10TfTk</t>
  </si>
  <si>
    <t>https://www.facebook.com/share/1DFRbXBAhq/</t>
  </si>
  <si>
    <r>
      <rPr>
        <sz val="12"/>
        <color theme="1"/>
        <rFont val="Times New Roman"/>
        <family val="1"/>
      </rPr>
      <t xml:space="preserve">Nguyễn Thị Hà Vy </t>
    </r>
    <r>
      <rPr>
        <sz val="12"/>
        <color rgb="FFFF0000"/>
        <rFont val="Times New Roman"/>
        <family val="1"/>
      </rPr>
      <t>- PT427</t>
    </r>
  </si>
  <si>
    <t>Ngõ 2, Xóm 1, Thôn 3 Vạn Phúc, Xã Nam Phù, Hà Nội</t>
  </si>
  <si>
    <t>29/04/2025 và 13/06/2026</t>
  </si>
  <si>
    <t>https://drive.google.com/open?id=1BY_XGS35FNaFtdpE5JMG2rtDyXdE-zoJ; https://drive.google.com/open?id=1AS1qGgdZ1DLgbB2AYEDf-czmMGpQC5yS</t>
  </si>
  <si>
    <t>https://www.facebook.com/share/18nEnsTMRS/</t>
  </si>
  <si>
    <t>Phạm Ngọc Hằng</t>
  </si>
  <si>
    <t xml:space="preserve">Tổ 15 phường Tân Phong số nhà 382 đường trinh tỉnh lai châu </t>
  </si>
  <si>
    <t>https://drive.google.com/open?id=1TkM0aGnWTmj9-cK8em5471HTcsNXaRaV</t>
  </si>
  <si>
    <t>link: https://www.facebook.com/share/1bkyJsuEU6/?mibextid=wwXIfr</t>
  </si>
  <si>
    <r>
      <rPr>
        <sz val="12"/>
        <color theme="1"/>
        <rFont val="Times New Roman"/>
        <family val="1"/>
      </rPr>
      <t xml:space="preserve">Phạm Thị Bông </t>
    </r>
    <r>
      <rPr>
        <sz val="12"/>
        <color rgb="FFFF0000"/>
        <rFont val="Times New Roman"/>
        <family val="1"/>
      </rPr>
      <t>- hv thứ 14</t>
    </r>
  </si>
  <si>
    <t>thôn 1 xã thọ sơn tỉnh Đồng Nai</t>
  </si>
  <si>
    <t>https://drive.google.com/open?id=1iovmdIVyu8X-6H_RQh5PvqLU8KQBzwSR</t>
  </si>
  <si>
    <t>https://www.facebook.com/share/1EhG7cmFCy/?mibextid=wwXIfr</t>
  </si>
  <si>
    <t>Nguyễn Phương Trang</t>
  </si>
  <si>
    <t>Thôn Trung Hà - Xã Nam Ban Lâm Hà - Tỉnh Lâm Đồng</t>
  </si>
  <si>
    <t>https://drive.google.com/open?id=1n6LuX1PFI0fZQjuEoQEjTZfiLbcU6ixk</t>
  </si>
  <si>
    <t>https://www.facebook.com/profile.php?id=61579156636884</t>
  </si>
  <si>
    <r>
      <rPr>
        <sz val="12"/>
        <color theme="1"/>
        <rFont val="Times New Roman"/>
        <family val="1"/>
      </rPr>
      <t xml:space="preserve">Hoàng Thị Quỳnh Anh </t>
    </r>
    <r>
      <rPr>
        <sz val="12"/>
        <color rgb="FFFF0000"/>
        <rFont val="Times New Roman"/>
        <family val="1"/>
      </rPr>
      <t>- hv thứ 10</t>
    </r>
  </si>
  <si>
    <t>dương</t>
  </si>
  <si>
    <t xml:space="preserve"> Ngõ 12/23, thôn Phú Kê, xã Tiên Lãng, tp Hải Phòng</t>
  </si>
  <si>
    <t>https://drive.google.com/open?id=1gSw06IK3ROdQTcE-j3EmYGPfupFGoyb6</t>
  </si>
  <si>
    <t>https://www.facebook.com/nhu.thuy.nt.2024?rdid=n2QwiteZLDxigHzr&amp;share_url=https%3A%2F%2Fwww.facebook.com%2Fshare%2F1H3jTJsZFU%2F#</t>
  </si>
  <si>
    <t xml:space="preserve">Lê Như Thùy                  </t>
  </si>
  <si>
    <t>Cà phê Ái Ly, km42, eaphe, daklak.</t>
  </si>
  <si>
    <t>https://drive.google.com/open?id=1vEVN1LJhoRgFBiA5OGMRBTsVkc99V4ph</t>
  </si>
  <si>
    <t>https://www.facebook.com/khang.nguyen.702768</t>
  </si>
  <si>
    <t>Nguyễn Hoàng Khang</t>
  </si>
  <si>
    <t>nhk120408@gmail.com</t>
  </si>
  <si>
    <t>153/12, đường 435 củ chi, tp HCM</t>
  </si>
  <si>
    <t>https://drive.google.com/open?id=1vfIi5h9BUguKY1O5fpV3LiWPKh9htJpN</t>
  </si>
  <si>
    <t>OPT116</t>
  </si>
  <si>
    <t>https://www.facebook.com/share/1EPZNGhLHH/?mibextid=wwXIfr</t>
  </si>
  <si>
    <r>
      <rPr>
        <sz val="12"/>
        <color theme="1"/>
        <rFont val="Times New Roman"/>
        <family val="1"/>
      </rPr>
      <t>Dương Thuỳ Linh</t>
    </r>
    <r>
      <rPr>
        <sz val="12"/>
        <color rgb="FFFF0000"/>
        <rFont val="Times New Roman"/>
        <family val="1"/>
      </rPr>
      <t xml:space="preserve"> - OPT116, OPT117</t>
    </r>
  </si>
  <si>
    <t>ngách 57/15 nhà 32 bala hà đông , hà nội</t>
  </si>
  <si>
    <t>30/04/2026 và 02/05/2026</t>
  </si>
  <si>
    <t>https://drive.google.com/open?id=1vNCJkNmNdhoZxK4TU5UpFuvHxgBXUbMv; https://drive.google.com/open?id=1GJmEYImaEgmA7ZsKwEUNUp1F_mcceC95; https://drive.google.com/open?id=1-OhQEtDJo7QFdoVJfh5EZhBDBQC9Yq5e</t>
  </si>
  <si>
    <t>https://web.facebook.com/pham.huynh.425811</t>
  </si>
  <si>
    <t xml:space="preserve">Phạm Nguyễn Như Huỳnh </t>
  </si>
  <si>
    <t>ấp 3 xã Bình Tâm phường Tân An tỉnh Tây Ninh ( mới)</t>
  </si>
  <si>
    <t>https://drive.google.com/open?id=1KADrNq6JGoUzgoJEnAW-6LtWq1RE0Zxy</t>
  </si>
  <si>
    <t>https://www.facebook.com/share/1EgXcwsavM/</t>
  </si>
  <si>
    <t xml:space="preserve"> Phan Thị Bảo Ngọc </t>
  </si>
  <si>
    <t xml:space="preserve">Miếu Ngũ Hành, Ấp Đông An, Phước Vĩnh Đông, Cần Giuộc, Long An </t>
  </si>
  <si>
    <t>https://drive.google.com/open?id=11l8tNcZDZ-bbi5nwnpH9DjmXf_qQTgwe</t>
  </si>
  <si>
    <t>https://www.facebook.com/share/1Pz3n37RK4/</t>
  </si>
  <si>
    <t>Nguyễn Văn Nghĩa</t>
  </si>
  <si>
    <t>14/42 Mai Hắc Đế phường thành đông,Hải Phòng</t>
  </si>
  <si>
    <t>https://drive.google.com/open?id=1xrWDXxVNSihwAyb7-g1gH8Q6h1XXb6AF</t>
  </si>
  <si>
    <t>https://www.facebook.com/share/1BmSjD2Gqo/</t>
  </si>
  <si>
    <t>Cù Văn Điều</t>
  </si>
  <si>
    <t xml:space="preserve">Đội 1, Trực Thuận, Trực Ninh, Nam Định
</t>
  </si>
  <si>
    <t>https://drive.google.com/open?id=1nbS2X3aoeDHFuGj8f0BzOpn7TikIXtyD</t>
  </si>
  <si>
    <t>https://www.facebook.com/share/18kQs7GWbm/?mibextid=wwXIfr</t>
  </si>
  <si>
    <t>Phạm Hồng Văn</t>
  </si>
  <si>
    <t>phamhongvan06hd@gmail.com</t>
  </si>
  <si>
    <t xml:space="preserve">khu nhà ở sinh viên pháp vân- tứ hiệp- hoàng mai-Hà Nội </t>
  </si>
  <si>
    <t>https://drive.google.com/open?id=1sifMDOLedzP8yNhUxvu3mGXuYzKAaltU</t>
  </si>
  <si>
    <t>https://www.facebook.com/share/1CYoJrdAvQ/</t>
  </si>
  <si>
    <t>Phạm Ngọc Khánh</t>
  </si>
  <si>
    <t>ngockhanhpham.8h@gmail.com</t>
  </si>
  <si>
    <t xml:space="preserve">ninh tịnh 2, phường tuy hòa, tỉnh Đắk Lắk </t>
  </si>
  <si>
    <t>https://drive.google.com/open?id=1D79dko5PiWOPnTWlt3qCE11p6PCrkejR</t>
  </si>
  <si>
    <t>https://www.facebook.com/share/1B47MSNwEN/?mibextid=wwXIfr</t>
  </si>
  <si>
    <t xml:space="preserve">Phan Nguyễn Bảo Đan </t>
  </si>
  <si>
    <t>77B thôn Xuân Phong, xã Đức Lập, tỉnh Lâm Đồng</t>
  </si>
  <si>
    <t>https://drive.google.com/open?id=1n3PCAxuGI5p0fAolQyYSlBu7fS60kWAt</t>
  </si>
  <si>
    <t>https://www.facebook.com/share/1EnAjXsvxy/?mibextid=wwXIfr</t>
  </si>
  <si>
    <r>
      <rPr>
        <sz val="12"/>
        <color theme="1"/>
        <rFont val="Times New Roman"/>
        <family val="1"/>
      </rPr>
      <t>Trần Ngọc Ánh</t>
    </r>
    <r>
      <rPr>
        <sz val="12"/>
        <color rgb="FFFF0000"/>
        <rFont val="Times New Roman"/>
        <family val="1"/>
      </rPr>
      <t xml:space="preserve"> - PT417 chưa học phí - hợp đồng</t>
    </r>
  </si>
  <si>
    <t>Cường</t>
  </si>
  <si>
    <t xml:space="preserve">số nhà 28, tổ 7, thôn nhân trạch, phường phú lương, hà nội </t>
  </si>
  <si>
    <t>01/05/2026 và 19/05/2026</t>
  </si>
  <si>
    <t>https://drive.google.com/open?id=1YSv3mWUbSISsJm-Onni7VvwxzXy5LZqP; https://drive.google.com/open?id=1UY_CDoSwTemjcN_IJ4SQtLmRjdHhwYDw; https://drive.google.com/open?id=1glZ1p9xStjXAqCLvIICMm7wLxxg5F61y</t>
  </si>
  <si>
    <t>https://www.facebook.com/share/18q4Bk3nvi/?mibextid=wwXIfr</t>
  </si>
  <si>
    <r>
      <rPr>
        <sz val="12"/>
        <color theme="1"/>
        <rFont val="Times New Roman"/>
        <family val="1"/>
      </rPr>
      <t>Nguyễn Ánh Dương</t>
    </r>
    <r>
      <rPr>
        <sz val="12"/>
        <color rgb="FFFF0000"/>
        <rFont val="Times New Roman"/>
        <family val="1"/>
      </rPr>
      <t xml:space="preserve"> - PT425 chưa học phí - hợp đồng</t>
    </r>
  </si>
  <si>
    <t>Ánh Dương</t>
  </si>
  <si>
    <t>nguyenduong1697@gmail.com</t>
  </si>
  <si>
    <t xml:space="preserve"> 34 Phan Phù Tiên, Hà Nội</t>
  </si>
  <si>
    <t>01/05/2026 và 05/05/2026</t>
  </si>
  <si>
    <t>https://drive.google.com/open?id=1U1-yYlSupbcE2k1AY_a2lCR6CCzFBJHM</t>
  </si>
  <si>
    <t>https://www.facebook.com/share/1DeneT3Px5/?mibextid=wwXIfr</t>
  </si>
  <si>
    <t>Lê Thanh Đức</t>
  </si>
  <si>
    <t>Số nhà 39-ngõ 39-đường yên vĩnh-xã hoài đức-hà nội</t>
  </si>
  <si>
    <t>https://drive.google.com/open?id=1JksDIfVOalN86K52cB1_lQDmRGp-p1Ub</t>
  </si>
  <si>
    <t>https://www.facebook.com/quyen.nguyen.920660</t>
  </si>
  <si>
    <t>Nguyễn Huỳnh Khánh Quyên</t>
  </si>
  <si>
    <t>Vy</t>
  </si>
  <si>
    <t>thôn Phước Thiện 2 , Xã Phước Hậu, Tỉnh Khánh Hoà</t>
  </si>
  <si>
    <t>https://drive.google.com/open?id=1RyscQlpWapRtnQQnNtaP8JCZG1ytGV3n</t>
  </si>
  <si>
    <t>https://www.facebook.com/share/18NF4EPaqR/?mibextid=wwXIfr</t>
  </si>
  <si>
    <t>Hồ Sỹ Hà</t>
  </si>
  <si>
    <t>Xóm 3, xã đông thành, tỉnh nghệ an</t>
  </si>
  <si>
    <t>https://drive.google.com/open?id=1aUjccdTDeHN5dGF3y6nHwSWc_BUNrD5A</t>
  </si>
  <si>
    <t>https://www.facebook.com/viet.anh.nguyen.410391</t>
  </si>
  <si>
    <t xml:space="preserve">Nguyễn Việt An </t>
  </si>
  <si>
    <t>khối nghi kim 2,nhà 107 đường xuân liễu ,phường vinh hưng ,nghệ an</t>
  </si>
  <si>
    <t>https://drive.google.com/open?id=1FgzsZufA0YAcLKEAO6wUPjaH0TayWPKF</t>
  </si>
  <si>
    <t>https://www.facebook.com/jessica.ennie.0</t>
  </si>
  <si>
    <t>Nguyễn Ngọc Yến Nhi</t>
  </si>
  <si>
    <t>ấp bình hữu 1, xã mỹ hạnh, tỉnh tây ninh</t>
  </si>
  <si>
    <t>https://drive.google.com/open?id=14kEHMTd5Ofhh30Dpg35603AQDAko1rQF</t>
  </si>
  <si>
    <t>https://www.facebook.com/hoang.minh.hieu.527516#</t>
  </si>
  <si>
    <t>Hoàng Minh Hiếu</t>
  </si>
  <si>
    <t>177 Trung Kính hà nội</t>
  </si>
  <si>
    <t>https://drive.google.com/open?id=1nsN0WZTTlsrLhf4cIloOmskZxEW3g1Kq</t>
  </si>
  <si>
    <t>https://www.facebook.com/share/1JGECsE3cG/</t>
  </si>
  <si>
    <r>
      <rPr>
        <sz val="12"/>
        <color theme="1"/>
        <rFont val="Times New Roman"/>
        <family val="1"/>
      </rPr>
      <t>Lâm Trấn Khang</t>
    </r>
    <r>
      <rPr>
        <sz val="12"/>
        <color rgb="FFFF0000"/>
        <rFont val="Times New Roman"/>
        <family val="1"/>
      </rPr>
      <t xml:space="preserve"> - hv thứ 11</t>
    </r>
  </si>
  <si>
    <t>khanglam.06102008@gmail.com</t>
  </si>
  <si>
    <t>Đường dong số 7 - xóm Sào Nam - xã Ninh Cường - tỉnh Ninh Bình</t>
  </si>
  <si>
    <t>02/05/2026 và 17/06/2026</t>
  </si>
  <si>
    <t>https://drive.google.com/open?id=1bvuJlGvsuVwbxAG7X_vp4uevgX81FCIl; https://drive.google.com/open?id=1t_mst9PUeukJWKeW3iEVLR8DhPl67ddw</t>
  </si>
  <si>
    <t>https://www.facebook.com/share/1AxejVheFo/</t>
  </si>
  <si>
    <t>Phạm Minh Tin</t>
  </si>
  <si>
    <t>Mai</t>
  </si>
  <si>
    <t>minhtin2203@gmai.com</t>
  </si>
  <si>
    <t>A5/18B ấp 20 xã Tân Nhựt TPHCM</t>
  </si>
  <si>
    <t>02/05/2026 và 07/05/2026</t>
  </si>
  <si>
    <t>https://drive.google.com/open?id=1m060ok6bxq2Ua-Bs8IvAZyw3hlPFQeOX; https://drive.google.com/open?id=1lKUMNetiIxS4dEDn546A_Aa4xfZZZqYL</t>
  </si>
  <si>
    <t>PT443</t>
  </si>
  <si>
    <t>https://www.facebook.com/share/1JDTghQ2Sv/</t>
  </si>
  <si>
    <t xml:space="preserve"> Lê Thị Nhật Nam</t>
  </si>
  <si>
    <t>lethiphuong22061992@gmail.com</t>
  </si>
  <si>
    <t>Nghè trúc , thôn quan phác , cẩm vân , cẩm thủy , thanh hóa</t>
  </si>
  <si>
    <t>https://drive.google.com/open?id=1-ixPk9Yri_66zlBMI258cYwuqvchAoNB</t>
  </si>
  <si>
    <t>https://www.facebook.com/share/18JdZZQVbV/</t>
  </si>
  <si>
    <t>Nguyễn Thị Trúc Vi</t>
  </si>
  <si>
    <t>RG7V+RXX Vĩnh Lộc, Hồ Chí Minh</t>
  </si>
  <si>
    <t>https://drive.google.com/open?id=1OnJVcYTYFj6jdlUNjcetWXwUkSrtcwS6</t>
  </si>
  <si>
    <t>https://web.facebook.com/dinhnguyen942008</t>
  </si>
  <si>
    <t xml:space="preserve">Trần Nguyễn Đình Nguyên </t>
  </si>
  <si>
    <t>38 Đinh Bộ Lĩnh  khu An Phong thị trấn Ngô Mây huyện Phù Cát tỉnh Bình Định</t>
  </si>
  <si>
    <t>https://drive.google.com/open?id=1D1PjweXm1wQT2Rap-kOzH1vY-WJW_gAm</t>
  </si>
  <si>
    <t>T478</t>
  </si>
  <si>
    <t>https://www.facebook.com/share/1FFUQSW4fe/?mibextid=wwXIfr</t>
  </si>
  <si>
    <t>Trần Trọng Đức Anh</t>
  </si>
  <si>
    <t>Xóm Đồng Tâm, Đường Mương, Đan Hoài, Liên Hà, Ô Diên, Hà Nội</t>
  </si>
  <si>
    <t>01/05/2026 và 16/06/2026</t>
  </si>
  <si>
    <t>https://drive.google.com/open?id=1IW__ylpPXheaOq7zt84JyxsUXERcsYQn; https://drive.google.com/open?id=1MOnr5WdN8C-iegD1oPCn9e9eIR-uaDrD</t>
  </si>
  <si>
    <t>https://www.facebook.com/share/1AxzB3P1b7/?mibextid=wwXIfr</t>
  </si>
  <si>
    <t xml:space="preserve">Trần Thị Cẩm Tú </t>
  </si>
  <si>
    <t xml:space="preserve">ctu6241@gmail.com </t>
  </si>
  <si>
    <t>thôn Chinh, xã Vinh Quang, huyện Chiêm Hoá, tỉnh Tuyên Quang</t>
  </si>
  <si>
    <t>03/05/2026 và 10/06/2026</t>
  </si>
  <si>
    <t>https://drive.google.com/open?id=1T6uQ4ir9bACzEgaMAJxVkrqLhLSpu95W; https://drive.google.com/open?id=1diJXxjIEV4UWevaLn9m0hygJGAKPR4dK</t>
  </si>
  <si>
    <t>https://www.facebook.com/share/17qHGE2rdR/</t>
  </si>
  <si>
    <r>
      <rPr>
        <sz val="12"/>
        <color theme="1"/>
        <rFont val="Times New Roman"/>
        <family val="1"/>
      </rPr>
      <t xml:space="preserve"> Nguyễn Việt Hoàn </t>
    </r>
    <r>
      <rPr>
        <sz val="12"/>
        <color rgb="FFFF0000"/>
        <rFont val="Times New Roman"/>
        <family val="1"/>
      </rPr>
      <t>- Từ Khuyết - hợp đồng</t>
    </r>
  </si>
  <si>
    <t>hoann2842@gmail.com</t>
  </si>
  <si>
    <t>xóm Mỹ Đình-thôn Ích Vịnh-huyện Đan Phượng</t>
  </si>
  <si>
    <t>03/05/2026 và 14/06/2026</t>
  </si>
  <si>
    <t>https://drive.google.com/open?id=17MoqWTmUDmRi2zQ30EraAOYiJBPlyTGD; https://drive.google.com/open?id=1am5W3rZWI35w54wY7LAQbeif_hZYug1Y</t>
  </si>
  <si>
    <t>https://www.facebook.com/share/1Cs9shnT4q/</t>
  </si>
  <si>
    <r>
      <rPr>
        <sz val="12"/>
        <color theme="1"/>
        <rFont val="Times New Roman"/>
        <family val="1"/>
      </rPr>
      <t xml:space="preserve">Lê Nguyễn Hà Vy </t>
    </r>
    <r>
      <rPr>
        <sz val="12"/>
        <color rgb="FFFF0000"/>
        <rFont val="Times New Roman"/>
        <family val="1"/>
      </rPr>
      <t xml:space="preserve"> - hợp đồng</t>
    </r>
  </si>
  <si>
    <t>lenguyenhavy1408@gmail.com</t>
  </si>
  <si>
    <t xml:space="preserve">số 24 ngõ 8 đường Minh Hà phường Hà Tu thành phố Hạ Long tỉnh Quảng Ninh </t>
  </si>
  <si>
    <t>03/05/2026 và 19/05/2026</t>
  </si>
  <si>
    <t>https://drive.google.com/open?id=1l8yucJocYuXxGQvoENkH7LOdZuH95nwB; https://drive.google.com/open?id=1wfRheNM_kbFgNde1gl0Tv1saq3F0ZMDv</t>
  </si>
  <si>
    <t xml:space="preserve"> https://www.facebook.com/share/1GZnvXzb9t/</t>
  </si>
  <si>
    <t>Phạm Văn Định</t>
  </si>
  <si>
    <t xml:space="preserve">vantrau2k8@gmail.com </t>
  </si>
  <si>
    <t>cao minh,phúc yên,vĩnh phúc,đường nguyễn văn linh ngõ đối diện ngõ 27</t>
  </si>
  <si>
    <t>https://drive.google.com/open?id=1IEGmNrdjsSOI-JI25z4_ZqSSbDgnmO_6</t>
  </si>
  <si>
    <t>https://www.facebook.com/share/18VzVr1m5p/?mibextid=wwXIfr</t>
  </si>
  <si>
    <t>Trần Thị Anh Thơ</t>
  </si>
  <si>
    <t>Thôn Hồng Mỹ - xã Tứ Mỹ - tỉnh Hà Tĩnh</t>
  </si>
  <si>
    <t>https://drive.google.com/open?id=1DWBhyGFYyY9LQjoM6BFsuZzBLF9bO5NQ</t>
  </si>
  <si>
    <t>https://www.facebook.com/share/1DkEZspVRJ/</t>
  </si>
  <si>
    <t>Phạm Minh Ánh</t>
  </si>
  <si>
    <t>xóm hồng lạc-xã giao hòa-tỉnh ninh bình</t>
  </si>
  <si>
    <t>https://drive.google.com/open?id=1Bx8na4mHuJwxLJrZPWVn5vKRkp1CzMMY</t>
  </si>
  <si>
    <t xml:space="preserve">https://facebook.com/btt.686868    </t>
  </si>
  <si>
    <t xml:space="preserve">Bùi Thanh Thảo           </t>
  </si>
  <si>
    <t xml:space="preserve">Thôn Kỳ Sơn 7, xã Việt Khê, TP Hải Phòng     </t>
  </si>
  <si>
    <t>https://drive.google.com/open?id=1VZSZw0f2wAlrcZngQmisXAoYSry6_IF-</t>
  </si>
  <si>
    <t>https://www.facebook.com/share/1GbtPiqnWt/</t>
  </si>
  <si>
    <t xml:space="preserve">Hoàng Thanh Hà </t>
  </si>
  <si>
    <t>SN 351,TDP Yên Khê,Phường Tiền Phong, Bắc Ninh</t>
  </si>
  <si>
    <t>02/05/2026 và 08/05/2026</t>
  </si>
  <si>
    <t>https://drive.google.com/open?id=1wMi6DKaBod4aGwnlTdwR8kS07n20LsTD; https://drive.google.com/open?id=1uIjQONta7WjnrkjforJspbT9JmTrvJsg</t>
  </si>
  <si>
    <t>https://www.facebook.com/share/1GLyW4ezPa/</t>
  </si>
  <si>
    <t>Phạm Nguyễn Bình An</t>
  </si>
  <si>
    <t>số nhà 03, ngõ 12, đường Hồ Xuân Hương, tổ 4A, phường Tam Điệp, tỉnh Ninh Bình</t>
  </si>
  <si>
    <t>https://drive.google.com/open?id=1reLiCOseQXvYaTch5shU4lzTaFM9OB-x</t>
  </si>
  <si>
    <t>https://www.facebook.com/share/18X1sxp8Ye/?mibextid=wwXIfr</t>
  </si>
  <si>
    <t xml:space="preserve">Vũ Thị Kiều Duyên </t>
  </si>
  <si>
    <t>Đối diện chợ Trung tâm xã Phỏng lái - Sơn La</t>
  </si>
  <si>
    <t>https://drive.google.com/open?id=1PFAZi_Gj4LIPj0i8MmUkeKOQ4LmSFjxm</t>
  </si>
  <si>
    <t>https://www.facebook.com/share/18L6LEsPQE/?mibextid=wwXIfr</t>
  </si>
  <si>
    <t>Vũ Thị Mai Anh</t>
  </si>
  <si>
    <t>Tân Thành- Đồng Nguyên- Từ Sơn- Bắc Ninh</t>
  </si>
  <si>
    <t>https://drive.google.com/open?id=1htJHK3rXbB0peurkHJuQE4ol2v2c6iTg</t>
  </si>
  <si>
    <t>https://www.facebook.com/share/1DAw1tQbJF/?mibextid=wwXIfr</t>
  </si>
  <si>
    <t>Vũ Minh Ngọc</t>
  </si>
  <si>
    <t>vuminhngoc2407008@gmail.com</t>
  </si>
  <si>
    <t xml:space="preserve">số nhà 234, Áng Hạ, Mỹ Đức, Hà Nội </t>
  </si>
  <si>
    <t>https://drive.google.com/open?id=1QU5CvYg22BbypWVnY_oEnYaBK_z4-_8E</t>
  </si>
  <si>
    <t>https://www.facebook.com/cat.mona.2024</t>
  </si>
  <si>
    <t>Ngô Gia Huy</t>
  </si>
  <si>
    <t>Phương Nga</t>
  </si>
  <si>
    <t xml:space="preserve"> 3c63/5, xã Tân Vĩnh Lộc, TP HCM</t>
  </si>
  <si>
    <t>https://drive.google.com/open?id=17kTyRsy0TPQqD8eTu0DpmPWTNPl-pmtk</t>
  </si>
  <si>
    <t>https://www.facebook.com/share/17b5EZwCTP/?mibextid=wwXIfr</t>
  </si>
  <si>
    <r>
      <rPr>
        <sz val="12"/>
        <color theme="1"/>
        <rFont val="Times New Roman"/>
        <family val="1"/>
      </rPr>
      <t xml:space="preserve">Nguyễn Thảo Nguyên </t>
    </r>
    <r>
      <rPr>
        <sz val="12"/>
        <color rgb="FFFF0000"/>
        <rFont val="Times New Roman"/>
        <family val="1"/>
      </rPr>
      <t>- PT432 hợp đồng</t>
    </r>
  </si>
  <si>
    <t>Xuân Giang,Sóc Sơn Hà Nội</t>
  </si>
  <si>
    <t>https://drive.google.com/open?id=1M-JRhUgRyiLqg0KZvwcfIu2cpDmlLQlt</t>
  </si>
  <si>
    <t>https://www.facebook.com/letrongducitzzz?locale=vi_VN</t>
  </si>
  <si>
    <t xml:space="preserve">Lê Trọng Đức </t>
  </si>
  <si>
    <t>thông khang bình, xã quảng yên, huyện quảng xương, Thanh Hoá</t>
  </si>
  <si>
    <t>https://drive.google.com/open?id=10n3eHLaQS9sEwKp7HTcRgztf043bwvK3</t>
  </si>
  <si>
    <t>https://www.facebook.com/share/18cfhCTPEw/?mibextid=wwXIfr</t>
  </si>
  <si>
    <t>Bùi Thị Phương Linh</t>
  </si>
  <si>
    <t>Tổ dân phố thôn sỏ, xã Phục Lễ , Hải Phòng</t>
  </si>
  <si>
    <t>https://drive.google.com/open?id=1pvNxIZi6Y-qVwttKU5zcgmuEGEqQF5ZB</t>
  </si>
  <si>
    <t>https://www.facebook.com/share/1GniZrz4s1/</t>
  </si>
  <si>
    <t>Đặng Thị Phương Nhi</t>
  </si>
  <si>
    <t>1870/7/3, khu phố 53, tỉnh lộ 10, quận Bình Tân, TPHCM</t>
  </si>
  <si>
    <t>https://drive.google.com/open?id=16LtWmxA-Smmth7_RiVC9_P1fjNOzVQwX</t>
  </si>
  <si>
    <t>https://www.facebook.com/ng.ngoc.htruc</t>
  </si>
  <si>
    <t xml:space="preserve"> Nguyễn Ngọc Hoàng Trúc </t>
  </si>
  <si>
    <t>99 Quang Trung huyện Núi Thành tỉnh Quảng Nam</t>
  </si>
  <si>
    <t>https://drive.google.com/open?id=1-Bo9iqyc497eJGMwSFODXn7Mcu7WHzaj</t>
  </si>
  <si>
    <t>https://www.facebook.com/share/1CwFppXtma/?mibextid=wwXIfr</t>
  </si>
  <si>
    <t>Nguyễn Thị Bảo Ngọc</t>
  </si>
  <si>
    <t>thôn Châu Thịnh, xã Đức Minh, tỉnh Hà Tĩnh</t>
  </si>
  <si>
    <t>https://drive.google.com/open?id=1T7Qo_c54ZvYL-lAW7IA1a7VSe0lBkzoz</t>
  </si>
  <si>
    <t>https://www.facebook.com/share/1EADifPxHF/?mibextid=wwXIfr</t>
  </si>
  <si>
    <r>
      <rPr>
        <sz val="12"/>
        <color theme="1"/>
        <rFont val="Times New Roman"/>
        <family val="1"/>
      </rPr>
      <t>Nguyễn Thị Quỳnh Trang</t>
    </r>
    <r>
      <rPr>
        <sz val="12"/>
        <color rgb="FFFF0000"/>
        <rFont val="Times New Roman"/>
        <family val="1"/>
      </rPr>
      <t xml:space="preserve"> - 914590365. Hv thứ 13</t>
    </r>
  </si>
  <si>
    <t>Minh Khai-Như Quỳnh-Văn Lâm-Hưng Yên</t>
  </si>
  <si>
    <t>https://drive.google.com/open?id=1ao3bo6t8MXYDsqChBUBFviQYmGjsmRip</t>
  </si>
  <si>
    <t>https://www.facebook.com/share/17ZbjCzVpL/?mibextid=wwXIfr</t>
  </si>
  <si>
    <t>Đỗ Lê Mạnh</t>
  </si>
  <si>
    <t>Địa chỉ : 230 lý thái tổ châu sơn ninh bình</t>
  </si>
  <si>
    <t>https://drive.google.com/open?id=19TDmtoLitb7nxGqWW7nV_8O_MvJoMvzJ</t>
  </si>
  <si>
    <t>https://www.facebook.com/share/18CMnZ6D3k/?mibextid=wwXIfr</t>
  </si>
  <si>
    <t>Đặng Thu Huyền</t>
  </si>
  <si>
    <t xml:space="preserve">Thôn Nhùng Dàm, xã Yên Sơn, tỉnh Tuyên Quang </t>
  </si>
  <si>
    <t>https://drive.google.com/open?id=1UnLaEq0t3O_02iK9bGdtun-mfym8G2Qx</t>
  </si>
  <si>
    <t>https://www.facebook.com/share/1BMQtUXHGT/</t>
  </si>
  <si>
    <t xml:space="preserve">Nguyễn Phan Quốc Dũng </t>
  </si>
  <si>
    <t>Khoa</t>
  </si>
  <si>
    <t xml:space="preserve">Làng Phun Thanh Xã Ia Tôr Tỉnh Gia Lai </t>
  </si>
  <si>
    <t>https://drive.google.com/open?id=1aCBJqAB9Swy8QcS_yTKAVApn65DCdcGU</t>
  </si>
  <si>
    <t>https://www.facebook.com/nguyen.tung.duong.785271</t>
  </si>
  <si>
    <t xml:space="preserve">Nguyễn Tùng Dương </t>
  </si>
  <si>
    <t xml:space="preserve">  dnguyentung05@gmail.com</t>
  </si>
  <si>
    <t xml:space="preserve">337 phạm văn đồng, số nhà 88 </t>
  </si>
  <si>
    <t>https://drive.google.com/open?id=1AuABfia-O2MGeoiQyRndv0N5kr4FoFy3</t>
  </si>
  <si>
    <t>OT125</t>
  </si>
  <si>
    <t>https://www.facebook.com/qbinh192?mibextid=wwXIfr</t>
  </si>
  <si>
    <t xml:space="preserve">Quách Thị Bình 	</t>
  </si>
  <si>
    <t>qtbinh5773@gmail.com</t>
  </si>
  <si>
    <t>Số 5A, 167 Tây Sơn, Đống Đa, Hà Nội</t>
  </si>
  <si>
    <t>https://drive.google.com/open?id=18vWjgZVzCuVGuxnm3-_l4E0cb9pt8AZZ</t>
  </si>
  <si>
    <t>https://www.facebook.com/share/1C7AbaQLQc/?mibextid=wwXIfr</t>
  </si>
  <si>
    <t xml:space="preserve">Vũ Hoàng Hà Trang 	</t>
  </si>
  <si>
    <t xml:space="preserve">vuhoanghatrang06@gmail.com	</t>
  </si>
  <si>
    <t xml:space="preserve">	Số 5A, 167 Tây Sơn, Đống Đa, Hà Nội</t>
  </si>
  <si>
    <t>https://drive.google.com/open?id=1yr_QrPSQ_XomQK-Du1cPznqwiFzHTyj-</t>
  </si>
  <si>
    <t>https://www.facebook.com/share/1SNNTMwkw2/?mibextid=wwXIfr</t>
  </si>
  <si>
    <t xml:space="preserve">Nguyễn Khánh Linh 	</t>
  </si>
  <si>
    <t xml:space="preserve"> nguyenkhanhlinh2662006@gmail.com </t>
  </si>
  <si>
    <t>Số nhà 12, ngõ 390, đường Trường Chinh, Phường Khương Thượng, Quận Đống Đa,Hà Nội</t>
  </si>
  <si>
    <t>https://drive.google.com/open?id=1CgAduPogFkoyonnarmDaJU32zQkLYtHi</t>
  </si>
  <si>
    <t>https://www.facebook.com/anh.nguyen.487481</t>
  </si>
  <si>
    <t>Nguyễn Ngọc Ánh</t>
  </si>
  <si>
    <t>-</t>
  </si>
  <si>
    <t>Toà 5A ngõ 167 tây sơn, phường kim liên đống đa hà nội</t>
  </si>
  <si>
    <t>https://drive.google.com/open?id=1JJnOWPH01YDUT03k-hSDLEiTY4Fcs5JA</t>
  </si>
  <si>
    <t>https://www.facebook.com/truong.ac.hoan</t>
  </si>
  <si>
    <t xml:space="preserve">Trương Đắc Hoàn </t>
  </si>
  <si>
    <t>Hoanhao123hhq@gmail.com</t>
  </si>
  <si>
    <t>337 phạm văn đồng, số nhà 88</t>
  </si>
  <si>
    <t>https://drive.google.com/open?id=1BAISCfO6yK-AQjJa1EFQ6kgC96xn_g0c</t>
  </si>
  <si>
    <t>OPT117 KO học nữa</t>
  </si>
  <si>
    <t>https://www.facebook.com/100012912990451/</t>
  </si>
  <si>
    <r>
      <rPr>
        <sz val="12"/>
        <color theme="1"/>
        <rFont val="Times New Roman"/>
        <family val="1"/>
      </rPr>
      <t xml:space="preserve">Lê Quang Vinh </t>
    </r>
    <r>
      <rPr>
        <sz val="12"/>
        <color rgb="FFFF0000"/>
        <rFont val="Times New Roman"/>
        <family val="1"/>
      </rPr>
      <t>- OPT117 chưa học phí</t>
    </r>
  </si>
  <si>
    <t xml:space="preserve"> Lqvinhnd209@gmail.com</t>
  </si>
  <si>
    <t>Phường Đông Ngạc , bắc từ liêm</t>
  </si>
  <si>
    <t>https://www.facebook.com/share/1B7dcgcgBy/</t>
  </si>
  <si>
    <t>Nguyễn Thanh Đường</t>
  </si>
  <si>
    <t>Khu Nguyễn Huệ, xã Phú khê - Phú thọ</t>
  </si>
  <si>
    <t>https://drive.google.com/open?id=157H36dT-Bx1OSdADoxsIMTsCU0NAgAuA</t>
  </si>
  <si>
    <t>https://www.facebook.com/vu.thi.kim.hong.920870?mibextid=wwXIfr&amp;rdid=4BW2drBQu7gtpEyt&amp;share_url=https%3A%2F%2Fwww.facebook.com%2Fshare%2F17X8mHBprP%2F%3Fmibextid%3DwwXIfr#</t>
  </si>
  <si>
    <r>
      <rPr>
        <sz val="12"/>
        <color theme="1"/>
        <rFont val="Times New Roman"/>
        <family val="1"/>
      </rPr>
      <t xml:space="preserve">Vũ Thị Kim Hồng </t>
    </r>
    <r>
      <rPr>
        <sz val="12"/>
        <color rgb="FFFF0000"/>
        <rFont val="Times New Roman"/>
        <family val="1"/>
      </rPr>
      <t>- hợp đồng</t>
    </r>
  </si>
  <si>
    <t>Huệ</t>
  </si>
  <si>
    <t>số 66, ngõ 2 Nguyên Xá, Minh Khai,  Bắc Từ Liêm, Hà Nội</t>
  </si>
  <si>
    <t>https://drive.google.com/open?id=1JgFJiHppq2fpYOqrNsqjW0rhqcKCanXK; https://drive.google.com/open?id=19nzEeIXIsXXQG22QD_Ydq4kDHDPOeRnv</t>
  </si>
  <si>
    <t>https://www.facebook.com/tran.ngoc.diep.0123?mibextid=wwXIfr&amp;mibextid=wwXIfr</t>
  </si>
  <si>
    <t xml:space="preserve">Trần Thị Ngọc Diệp </t>
  </si>
  <si>
    <t>Ko có</t>
  </si>
  <si>
    <t>Số 138, Đường Đạc 9, xã Liên Minh( Thọ Xuân cũ), huyện Đan Phượng tp. Hà Nội</t>
  </si>
  <si>
    <t>09/04/2026 và 10/05/2026</t>
  </si>
  <si>
    <t>13/12/2025 và 01/02/2026</t>
  </si>
  <si>
    <r>
      <rPr>
        <u/>
        <sz val="12"/>
        <color rgb="FF1155CC"/>
        <rFont val="Times New Roman"/>
        <family val="1"/>
      </rPr>
      <t xml:space="preserve">https://drive.google.com/open?id=1PzghQixM0jTb5ibzgsLYS0UcjHx8z6Ak; https://drive.google.com/open?id=1ZUzQMz5TXBLBp1vSygdb5JVSmlZnAGSi; </t>
    </r>
    <r>
      <rPr>
        <u/>
        <sz val="12"/>
        <color rgb="FF1155CC"/>
        <rFont val="Times New Roman"/>
        <family val="1"/>
      </rPr>
      <t>https://drive.google.com/open?id=1ZifNaar_uaqnQF7XNQIBSKULOGb2VYfT</t>
    </r>
    <r>
      <rPr>
        <u/>
        <sz val="12"/>
        <color rgb="FF1155CC"/>
        <rFont val="Times New Roman"/>
        <family val="1"/>
      </rPr>
      <t xml:space="preserve">; </t>
    </r>
    <r>
      <rPr>
        <u/>
        <sz val="12"/>
        <color rgb="FF1155CC"/>
        <rFont val="Times New Roman"/>
        <family val="1"/>
      </rPr>
      <t>https://drive.google.com/open?id=1j58DHrc9jowFvzzXMMa4zVdVDC-JZuc9</t>
    </r>
  </si>
  <si>
    <t>T465</t>
  </si>
  <si>
    <t>https://www.facebook.com/share/182mPX7cA7/?mibextid=wwXIfr</t>
  </si>
  <si>
    <t>Phạm Diệu Ly</t>
  </si>
  <si>
    <t>phamly3829@gmail.com</t>
  </si>
  <si>
    <t>Trường Hữu Nghị T78, QL32, Tích Lộc, Phúc Thọ, Hà Nội</t>
  </si>
  <si>
    <t>02/03/2026 và 10/03/2026 và 05/05/2026 và 28/05/2026</t>
  </si>
  <si>
    <r>
      <rPr>
        <u/>
        <sz val="12"/>
        <color rgb="FF1155CC"/>
        <rFont val="Times New Roman"/>
        <family val="1"/>
      </rPr>
      <t xml:space="preserve">https://drive.google.com/open?id=1BEpUE_tS_Z0tG3V6NqQM54hd17DDag7r; https://drive.google.com/open?id=1COfvnEdv8AQzYbQtBiRcybnHspnMUkPX; https://drive.google.com/open?id=1xV6ySZJR0x0SrgJw2YelXG93-NMUBk83; </t>
    </r>
    <r>
      <rPr>
        <u/>
        <sz val="12"/>
        <color rgb="FF1155CC"/>
        <rFont val="Times New Roman"/>
        <family val="1"/>
      </rPr>
      <t>https://drive.google.com/open?id=1M7EGwXT1AWg8CS-UBiBPxO05EWdPpptc</t>
    </r>
    <r>
      <rPr>
        <u/>
        <sz val="12"/>
        <color rgb="FF1155CC"/>
        <rFont val="Times New Roman"/>
        <family val="1"/>
      </rPr>
      <t xml:space="preserve">; </t>
    </r>
    <r>
      <rPr>
        <u/>
        <sz val="12"/>
        <color rgb="FF1155CC"/>
        <rFont val="Times New Roman"/>
        <family val="1"/>
      </rPr>
      <t>https://drive.google.com/open?id=1LV0W4Fa8tC9r17-zirytPYkoHqToALbk</t>
    </r>
  </si>
  <si>
    <t>https://www.facebook.com/vinh.huy.964574</t>
  </si>
  <si>
    <t xml:space="preserve">Lê Vĩnh Huy </t>
  </si>
  <si>
    <t>koconikhihi@gmail.com</t>
  </si>
  <si>
    <t>số nhà 30C ngõ 21 Yên Xá, Tân Triều, Thanh Trì, HN</t>
  </si>
  <si>
    <t>14/03/2026 và 16/03/2026</t>
  </si>
  <si>
    <t>https://drive.google.com/open?id=1jewTDzrFlakgCyRm26W32A7S4p5e0G19; https://drive.google.com/open?id=1g8hH3_fL7HIRDTeebc9fsnjn9iZC1xMF; https://drive.google.com/open?id=1q4MRus9o7dljCQfSp9FuVjbqK6M11O5z</t>
  </si>
  <si>
    <t>https://www.facebook.com/share/1CCmvMQxPm/?mibextid=wwXIfr</t>
  </si>
  <si>
    <t>Nguyễn Ngô Ngọc Phụng</t>
  </si>
  <si>
    <t>nguyenngongocphung@gmail.com</t>
  </si>
  <si>
    <t>Ấp 17 xã Long Tiên tỉnh Đồng Tháp</t>
  </si>
  <si>
    <t>https://drive.google.com/open?id=19iyfXRNlUipgCmP2VA_PgbWWi31CD2Wm</t>
  </si>
  <si>
    <t>https://www.facebook.com/share/1CpnF7xM2n/?mibextid=wwXIfr</t>
  </si>
  <si>
    <t>Nguyễn Thị Thảo Oanh</t>
  </si>
  <si>
    <t xml:space="preserve">ngthaooanh1207@gmail.com </t>
  </si>
  <si>
    <t xml:space="preserve">Bích Phương-Xuân Sinh-Thọ Xuân-Thanh Hoá </t>
  </si>
  <si>
    <t>https://drive.google.com/open?id=1wJrzQ62DcaWdiRweWgwNOsg6phBH0AwZ</t>
  </si>
  <si>
    <t>https://www.facebook.com/share/183RNLBc1n/?mibextid=wwXIfr</t>
  </si>
  <si>
    <t>Phan Thị Hải Anh</t>
  </si>
  <si>
    <t>haianhvongla08@gmail.com</t>
  </si>
  <si>
    <t>Đội 1 thiên lộc hà nội</t>
  </si>
  <si>
    <t>https://drive.google.com/open?id=1hHP9edbcevsfA4XQ3MUG0Dv_1A-LKTJv</t>
  </si>
  <si>
    <t>https://www.facebook.com/share/1HXscrSKWH/</t>
  </si>
  <si>
    <t>Nguyễn Trọng Hiếu</t>
  </si>
  <si>
    <t>Thương</t>
  </si>
  <si>
    <t xml:space="preserve">Khóm An Thịnh, Phường An Bình, Đồng Tháp </t>
  </si>
  <si>
    <t>https://drive.google.com/open?id=1Bx2aUOYoFmfC3C7GXTDaOsjkoV7KrMY3</t>
  </si>
  <si>
    <t>https://www.facebook.com/share/1AU1mXKoGK/</t>
  </si>
  <si>
    <t xml:space="preserve"> Lê Hải Long</t>
  </si>
  <si>
    <t>Mxdzen@gmail.com</t>
  </si>
  <si>
    <t>số nhà 50, D2, tổ 12D, phường Phủ Lý, Tỉnh Ninh Bình</t>
  </si>
  <si>
    <t>https://drive.google.com/open?id=1bHKn9RI9zrLQ0KH7ZdNijr8bVUm41Tl7</t>
  </si>
  <si>
    <t>https://www.facebook.com/share/1DXHFn6XyP/?mibextid=wwXIfr</t>
  </si>
  <si>
    <r>
      <rPr>
        <sz val="12"/>
        <color theme="1"/>
        <rFont val="Times New Roman"/>
        <family val="1"/>
      </rPr>
      <t>Nguyễn Tiến Đạt</t>
    </r>
    <r>
      <rPr>
        <sz val="12"/>
        <color rgb="FFFF0000"/>
        <rFont val="Times New Roman"/>
        <family val="1"/>
      </rPr>
      <t xml:space="preserve"> - Cồ Nguyễn</t>
    </r>
  </si>
  <si>
    <t>Số nhà 87-Đại Đình-Đồng Nguyên-Bắc Ninh</t>
  </si>
  <si>
    <t>https://drive.google.com/open?id=18Lc28M1mt-3h-VXGJ4PIbZb5ezs-lFwL</t>
  </si>
  <si>
    <t>https://www.facebook.com/share/1EE138Ha4H/?mibextid=wwXIfr</t>
  </si>
  <si>
    <t>Lê Thị Yến</t>
  </si>
  <si>
    <t>yen26052002@gmail.com</t>
  </si>
  <si>
    <t>Ngõ 80 đường Xuân Phương- Tu Hoàng- Nam Từ Liêm</t>
  </si>
  <si>
    <t>https://drive.google.com/open?id=14NQn_i4t820ft3IHPoMID3bad-gqMlS4</t>
  </si>
  <si>
    <t>https://www.facebook.com/Hannah.Doz1801/</t>
  </si>
  <si>
    <r>
      <rPr>
        <sz val="12"/>
        <color theme="1"/>
        <rFont val="Times New Roman"/>
        <family val="1"/>
      </rPr>
      <t xml:space="preserve">Đỗ Hoàng Gia Hân </t>
    </r>
    <r>
      <rPr>
        <sz val="12"/>
        <color rgb="FFFF0000"/>
        <rFont val="Times New Roman"/>
        <family val="1"/>
      </rPr>
      <t>- Hoàn cọc 50K 02/06/2026</t>
    </r>
  </si>
  <si>
    <t>yahunn1801@gmail.com</t>
  </si>
  <si>
    <t>6A đường 1A khu phố 26 Phường Bình Hưng Hòa A Quận Bình Tân TPHCM</t>
  </si>
  <si>
    <t>https://drive.google.com/open?id=140HqES_kIbMZvW6m9fGr50Hy-4H3TJg2</t>
  </si>
  <si>
    <t>https://www.facebook.com/share/1D1QiCCp6e/?mibextid=wwXIfr</t>
  </si>
  <si>
    <t>Lâm Tâm Như</t>
  </si>
  <si>
    <t>số 17 ngõ 12 đỗ quang phường yên hoà hà nội</t>
  </si>
  <si>
    <t>https://drive.google.com/open?id=1kGtO9A1Cffz1rVvhPM8Gx0x06uQGmdPL</t>
  </si>
  <si>
    <t>https://www.facebook.com/share/18me63SaAg/?mibextid=wwXIfr</t>
  </si>
  <si>
    <t>Đoàn Khánh Huyền</t>
  </si>
  <si>
    <t>TDP thành công, xã Tủa Chùa, tỉnh Điện Biên</t>
  </si>
  <si>
    <t>https://drive.google.com/open?id=1rn_vfLpv0ogONuxhZUMiS0x1hQ5yjSVD</t>
  </si>
  <si>
    <t>OW</t>
  </si>
  <si>
    <t>https://www.facebook.com/phamphatlq</t>
  </si>
  <si>
    <t>Phạm Ngọc Gia Phát</t>
  </si>
  <si>
    <t xml:space="preserve"> Số 230, tổ 5, Đa Sỹ, phường Kiến Hưng, thành phố Hà Nội</t>
  </si>
  <si>
    <t>https://drive.google.com/open?id=19Hxj9MYvRHJIon6_GLNA2MLo4O0kJNTp</t>
  </si>
  <si>
    <t>PT434</t>
  </si>
  <si>
    <t>https://www.facebook.com/share/18pZPQYu17/?mibextid=wwXIfr</t>
  </si>
  <si>
    <t xml:space="preserve">Nguyễn Thị Ngọc </t>
  </si>
  <si>
    <t>Xóm 21 xã phúc lộc nghệ an</t>
  </si>
  <si>
    <t>04/05/2026 và 13/06/2026</t>
  </si>
  <si>
    <t>https://drive.google.com/open?id=1eoL6Wc5KoFGEnxcyksU-zsJoGxgQIXgc; https://drive.google.com/open?id=1GRdUebHdcMAiwow1Glf4h5jJwFkVOKB9</t>
  </si>
  <si>
    <t>https://www.facebook.com/share/16fQirmGC9/?mibextid=wwXIfr</t>
  </si>
  <si>
    <t>Hoàng Hà Ngân</t>
  </si>
  <si>
    <t xml:space="preserve">Xã Lâm Thượng - Lào Cai </t>
  </si>
  <si>
    <t>https://drive.google.com/open?id=1wExri6-FaDK5zTzTVirqycy2V1eoSiB3</t>
  </si>
  <si>
    <t>PT425 Ko học nữa</t>
  </si>
  <si>
    <t>https://www.facebook.com/vu.khanhnhi.795</t>
  </si>
  <si>
    <r>
      <rPr>
        <sz val="12"/>
        <color theme="1"/>
        <rFont val="Times New Roman"/>
        <family val="1"/>
      </rPr>
      <t>Vũ Khánh Nhi</t>
    </r>
    <r>
      <rPr>
        <sz val="12"/>
        <color rgb="FFFF0000"/>
        <rFont val="Times New Roman"/>
        <family val="1"/>
      </rPr>
      <t xml:space="preserve"> - Hoàn học phí 06/05/2026
Lý do: lớp OFF bị lùi, đồng ý vào lớp ON nhưng ko vào học b1. Hôm sau đòi học phí</t>
    </r>
  </si>
  <si>
    <t>nhicutenhat@gmail.com</t>
  </si>
  <si>
    <t>Ngõ 109/38 Quan Nhân, Thanh Xuân, Hà Nội</t>
  </si>
  <si>
    <t>https://drive.google.com/open?id=13DDWdD54fc2TQXFDHsTpCcxPznLBVsDp</t>
  </si>
  <si>
    <t>https://www.facebook.com/minh.phamanhh</t>
  </si>
  <si>
    <r>
      <rPr>
        <sz val="12"/>
        <color theme="1"/>
        <rFont val="Times New Roman"/>
        <family val="1"/>
      </rPr>
      <t xml:space="preserve">Phạm Anh Minh </t>
    </r>
    <r>
      <rPr>
        <sz val="12"/>
        <color rgb="FFFF0000"/>
        <rFont val="Times New Roman"/>
        <family val="1"/>
      </rPr>
      <t>- hợp đồng</t>
    </r>
  </si>
  <si>
    <t>minhphamanh.pam@gmail.com</t>
  </si>
  <si>
    <t xml:space="preserve">Số 5 Tân Lộc , xã Trung Giã , TP Hà Nội </t>
  </si>
  <si>
    <t>https://drive.google.com/open?id=1dG1Uhr2-yoTi5hdn7VfsE-0Xwk5LPuB7</t>
  </si>
  <si>
    <t>https://www.facebook.com/phamtien293#</t>
  </si>
  <si>
    <t>Phạm Cao Xuân Tiên</t>
  </si>
  <si>
    <t xml:space="preserve">2332 Phạm Thế Hiển Phường Bình Đông TPHCM </t>
  </si>
  <si>
    <t>04/05/2026 và 11/06/2025</t>
  </si>
  <si>
    <t>https://drive.google.com/open?id=1F3jJFnSdWcHO9UxW5GtTVdw1GDae1WRZ; https://drive.google.com/open?id=1yXTnCkXWDvV28_1l0o3j9M6mS-gXU9Hb</t>
  </si>
  <si>
    <t>https://www.facebook.com/hwmeomeoo?mibextid=wwXIfr&amp;rdid=vFS2HcsDF6N9rdDP&amp;share_url=https%3A%2F%2Fwww.facebook.com%2Fshare%2F1Dsz4z6MLF%2F%3Fmibextid%3DwwXIfr#</t>
  </si>
  <si>
    <r>
      <rPr>
        <sz val="12"/>
        <color theme="1"/>
        <rFont val="Times New Roman"/>
        <family val="1"/>
      </rPr>
      <t>Lê Hữu Trí Thành</t>
    </r>
    <r>
      <rPr>
        <sz val="12"/>
        <color rgb="FFFF0000"/>
        <rFont val="Times New Roman"/>
        <family val="1"/>
      </rPr>
      <t xml:space="preserve"> - PT436 tự rời nhóm</t>
    </r>
  </si>
  <si>
    <t>thanh123ba1@gmail.com</t>
  </si>
  <si>
    <t xml:space="preserve"> số 01, ngõ 13, thôn Cây Gạo, Sơn Đông, Phú Thọ</t>
  </si>
  <si>
    <t>https://drive.google.com/open?id=1SY2BN5miTTGDTSBJxN6nDnA63xux6rAk</t>
  </si>
  <si>
    <t>https://www.facebook.com/share/1E1P3wMr1h/</t>
  </si>
  <si>
    <t>Nguyễn Tường Bảo Nhi</t>
  </si>
  <si>
    <t>62/1A đường Đổng Dậu, phường Bảo An tỉnh Khánh Hòa (địa chỉ mới)</t>
  </si>
  <si>
    <t>https://drive.google.com/open?id=1NrDUbaA_vXA1GJ_VOUOyBpOI4FdGVqda</t>
  </si>
  <si>
    <t>https://www.facebook.com/share/1LxaBPuk2u/</t>
  </si>
  <si>
    <t>Nguyễn Thị Huyền</t>
  </si>
  <si>
    <t>hn695537@gmail.com</t>
  </si>
  <si>
    <t>https://drive.google.com/open?id=19X8vYoHVcv590G9LN2C3xvNcPJB41l2N</t>
  </si>
  <si>
    <t>https://www.facebook.com/thuylih08</t>
  </si>
  <si>
    <t xml:space="preserve">Dương Thị Thuỳ Linh </t>
  </si>
  <si>
    <t>Việt Anh</t>
  </si>
  <si>
    <t xml:space="preserve">Đường Lê Đại Hành khu 5 số nhà 07 phường Đông Sơn Bỉm Sơn Thanh Hoá </t>
  </si>
  <si>
    <t>https://drive.google.com/open?id=18vl0uzy9m806GNUvJd3EgoWi05qMnTG2</t>
  </si>
  <si>
    <t xml:space="preserve"> https://www.facebook.com/share/186Xmgxjvx/?mibextid=wwXIfr</t>
  </si>
  <si>
    <t>Bùi Minh Quân</t>
  </si>
  <si>
    <t>Xóm 8, xã Xuân Hoà, huyện Xuân Trường, tỉnh Nam Định</t>
  </si>
  <si>
    <t>https://drive.google.com/open?id=1jbxrdWtRf269oPMgmivdjOOtsQr0bSW9</t>
  </si>
  <si>
    <t>https://www.facebook.com/share/1Gs2bbdAwf/?mibextid=wwXIfr</t>
  </si>
  <si>
    <t>Nguyễn Khánh Vân</t>
  </si>
  <si>
    <t>Tổ 11, Khu 3A , Phường Việt Hưng , Tỉnh Quang Ninh</t>
  </si>
  <si>
    <t>https://drive.google.com/open?id=1-N0Bxsi2yZ_nexAxs32vRnDH7CggL-xR</t>
  </si>
  <si>
    <t>https://www.facebook.com/nguyenhoane08</t>
  </si>
  <si>
    <r>
      <rPr>
        <sz val="12"/>
        <color theme="1"/>
        <rFont val="Times New Roman"/>
        <family val="1"/>
      </rPr>
      <t>Nguyễn Thị Hoa</t>
    </r>
    <r>
      <rPr>
        <sz val="12"/>
        <color rgb="FFFF0000"/>
        <rFont val="Times New Roman"/>
        <family val="1"/>
      </rPr>
      <t xml:space="preserve"> - hv thứ 10</t>
    </r>
  </si>
  <si>
    <t xml:space="preserve"> thôn Đột Hạ,  xã Nam Tân,  Hải Dương</t>
  </si>
  <si>
    <t>05/05/2026 và 14/06/2026</t>
  </si>
  <si>
    <t>https://drive.google.com/open?id=1cQOnPHc_cI7KN4_S82_6J554ztOlnXk6; https://drive.google.com/open?id=1vUoEAkLBDmEExwvX9N9UuAo_moMAFZB7</t>
  </si>
  <si>
    <t>PT471</t>
  </si>
  <si>
    <t>https://www.facebook.com/share/18B6VEncpC/</t>
  </si>
  <si>
    <r>
      <rPr>
        <sz val="12"/>
        <color theme="1"/>
        <rFont val="Times New Roman"/>
        <family val="1"/>
      </rPr>
      <t xml:space="preserve">Lục Thị Ngọc Khuyên </t>
    </r>
    <r>
      <rPr>
        <sz val="12"/>
        <color rgb="FFFF0000"/>
        <rFont val="Times New Roman"/>
        <family val="1"/>
      </rPr>
      <t>- 915136690</t>
    </r>
  </si>
  <si>
    <t>Tâm Anh</t>
  </si>
  <si>
    <t>số nhà 4/ tổ 12, Thôn Phi Nôm, Xã Hiệp Thạnh, Huyện Đức Trọng, tỉnh Lâm Đồng.</t>
  </si>
  <si>
    <t>https://drive.google.com/open?id=1nuezrZEvR83tgBKresclpWPCMdezZv27</t>
  </si>
  <si>
    <t xml:space="preserve"> https://www.facebook.com/pham.tuyen.29911?mibextid=wwXIfr&amp;rdid=KtwLEigzvvI5IZyh&amp;share_url=https%3A%2F%2Fwww.facebook.com%2Fshare%2F1CWr2Y86CC%2F%3Fmibextid%3DwwXIfr#</t>
  </si>
  <si>
    <t xml:space="preserve">Phạm Thị Tuyến </t>
  </si>
  <si>
    <t xml:space="preserve"> Phamthituyen201200@gmail.com</t>
  </si>
  <si>
    <t>https://drive.google.com/open?id=1zwFK3rJGoUXXSVGheIGDLrTeTxWbcaeG</t>
  </si>
  <si>
    <t>https://www.facebook.com/Thhien1610</t>
  </si>
  <si>
    <t xml:space="preserve">Đinh Thị Thu Hiền </t>
  </si>
  <si>
    <t xml:space="preserve"> dinhhien16102007@gmail.com</t>
  </si>
  <si>
    <t>119 chính kinh, quan nhân, thanh xuân, hà nội</t>
  </si>
  <si>
    <t>https://drive.google.com/open?id=1ERNyBpO54vvj1pj37xQ8Y2fOfnoFY1F9</t>
  </si>
  <si>
    <t>PT411</t>
  </si>
  <si>
    <t>OT126</t>
  </si>
  <si>
    <t>https://www.facebook.com/xuan.tai.182178</t>
  </si>
  <si>
    <t>Trần Xuân Tài</t>
  </si>
  <si>
    <t>Hải anh</t>
  </si>
  <si>
    <t>xóm 9 xã thanh trì hà nội</t>
  </si>
  <si>
    <t>PT thừa</t>
  </si>
  <si>
    <t>https://drive.google.com/open?id=1OCG9RPaehMKGxTvkOTWkEAcyzTo57Jmw</t>
  </si>
  <si>
    <t xml:space="preserve">https://www.facebook.com/share/1GmD2tpTWd/?mibextid=wwXIfr </t>
  </si>
  <si>
    <t>Nguyễn Công Hải</t>
  </si>
  <si>
    <t>Chợ thôn mộ đạo - phường bồng lai - Bắc Ninh</t>
  </si>
  <si>
    <t>05/05/2026 và 31/05/2026</t>
  </si>
  <si>
    <t>https://drive.google.com/open?id=10GFkCrBG2gh2_vLnsoESqSUFaFrl0r6A; https://drive.google.com/open?id=1DvJyPUXnKMIEaMvgPA3H4SP5CACTjWLo</t>
  </si>
  <si>
    <t>https://www.facebook.com/nguyen.thu.352851#</t>
  </si>
  <si>
    <t xml:space="preserve"> Nguyễn Ngọc Anh Thư </t>
  </si>
  <si>
    <t xml:space="preserve"> Bãi Giếng 2, Cam Đức ,Cam Lâm</t>
  </si>
  <si>
    <t>https://drive.google.com/open?id=1ap_Dz6sfzVXL6EXSMDK_7OKIjk_wCGuU</t>
  </si>
  <si>
    <t>https://www.facebook.com/nguyen.duong.495063</t>
  </si>
  <si>
    <t>Nguyễn Anh Dương</t>
  </si>
  <si>
    <t>Thôn Mỹ Điền Xã Hoà Thịnh Huyện Tây Hoà Tỉnh Phú Yên</t>
  </si>
  <si>
    <t>https://drive.google.com/open?id=1nJUudHFE9dBCRoG6ixdvWyX1tsFEdjYq</t>
  </si>
  <si>
    <t>https://www.facebook.com/share/16tpziSSYY/?mibextid=wwXIfr</t>
  </si>
  <si>
    <r>
      <rPr>
        <sz val="12"/>
        <color theme="1"/>
        <rFont val="Times New Roman"/>
        <family val="1"/>
      </rPr>
      <t xml:space="preserve">Phùng Thị Lan </t>
    </r>
    <r>
      <rPr>
        <sz val="12"/>
        <color rgb="FFFF0000"/>
        <rFont val="Times New Roman"/>
        <family val="1"/>
      </rPr>
      <t>- OT126 chưa học phí</t>
    </r>
  </si>
  <si>
    <t>phungthilanhg2410@gmail.com</t>
  </si>
  <si>
    <t>Số 4, Ngách 48, Ngõ 144, Quan Nhân, Thanh Xuân, Hà Nội</t>
  </si>
  <si>
    <t>https://www.facebook.com/win.winn.322056?rdid=Rkk0PghkBRIBsiQY&amp;share_url=https%3A%2F%2Fwww.facebook.com%2Fshare%2F1H5cMDtEUV%2F#</t>
  </si>
  <si>
    <r>
      <rPr>
        <sz val="12"/>
        <color theme="1"/>
        <rFont val="Times New Roman"/>
        <family val="1"/>
      </rPr>
      <t>Lê Gia Hân</t>
    </r>
    <r>
      <rPr>
        <sz val="12"/>
        <color rgb="FFFF0000"/>
        <rFont val="Times New Roman"/>
        <family val="1"/>
      </rPr>
      <t xml:space="preserve"> - Winn Le. PT426</t>
    </r>
  </si>
  <si>
    <t xml:space="preserve">lhan96861@gmail.com </t>
  </si>
  <si>
    <t>Phường 3, Đường Trần Phú, Sa Đéc, Đồng Tháp</t>
  </si>
  <si>
    <t>https://drive.google.com/open?id=15iOEtGxabHD59lcCFnj51lSwD8qG7zCt</t>
  </si>
  <si>
    <t>https://www.facebook.com/share/1CoEJZt7uX/?mibextid=wwXIfr</t>
  </si>
  <si>
    <t xml:space="preserve">Nguyễn Thị Thuý An </t>
  </si>
  <si>
    <t>Toà C5 Dcapital 119 trần duy hưng , yên hoà ,hà nội</t>
  </si>
  <si>
    <t>https://drive.google.com/open?id=1MZIRY_jRlYH05yRVo3u2jTKAEh4ndgeJ, https://drive.google.com/open?id=1KiZC2lhU-IrqOjC80BXIk8EyxbCk-II0</t>
  </si>
  <si>
    <t>https://www.facebook.com/share/18WLKtvoCo/?mibextid=wwXIfr</t>
  </si>
  <si>
    <t>Võ Linh Nhi</t>
  </si>
  <si>
    <t>lanvohuong2@gmail.com</t>
  </si>
  <si>
    <t>Thôn Lồng Lộng, xã Tùng Lộc, Hà Tĩnh</t>
  </si>
  <si>
    <t>https://drive.google.com/open?id=1JWYQJRQ_wIm-TgXBcS6te24xq4yRqwhW</t>
  </si>
  <si>
    <t>https://www.facebook.com/share/1LtphZnN88/</t>
  </si>
  <si>
    <r>
      <rPr>
        <sz val="12"/>
        <color theme="1"/>
        <rFont val="Times New Roman"/>
        <family val="1"/>
      </rPr>
      <t xml:space="preserve">Nguyễn Thị Như Tố </t>
    </r>
    <r>
      <rPr>
        <sz val="12"/>
        <color rgb="FFFF0000"/>
        <rFont val="Times New Roman"/>
        <family val="1"/>
      </rPr>
      <t>- PT433</t>
    </r>
  </si>
  <si>
    <t xml:space="preserve">Sunflower@1562k8gmail.com </t>
  </si>
  <si>
    <t>Thôn Sơn Hải 1 , Xã Phước Dinh, Ninh Thuận (cũ )</t>
  </si>
  <si>
    <t>https://drive.google.com/open?id=1KvAByRDHB_Bw9BLylONH_Qg9MwyyySaL</t>
  </si>
  <si>
    <t>https://www.facebook.com/hoang.thi.nguyen.448911?mibextid=wwXIfr&amp;rdid=EMkUYbanVlfVIsG0&amp;share_url=https%3A%2F%2Fwww.facebook.com%2Fshare%2F1CRdak4RBV%2F%3Fmibextid%3DwwXIfr#</t>
  </si>
  <si>
    <t>Hoàng Thị Nguyên</t>
  </si>
  <si>
    <t xml:space="preserve">259 phù lưu, phường phù liễn, hải phòng </t>
  </si>
  <si>
    <t>https://drive.google.com/open?id=18s_C-YeCgy8jhEmE81XvXiNhLbKe27oX</t>
  </si>
  <si>
    <t xml:space="preserve">https://www.facebook.com/share/1BASMSXPxw/?mibextid=wwXIfr </t>
  </si>
  <si>
    <r>
      <rPr>
        <sz val="12"/>
        <color theme="1"/>
        <rFont val="Times New Roman"/>
        <family val="1"/>
      </rPr>
      <t xml:space="preserve">Bùi Đức Anh </t>
    </r>
    <r>
      <rPr>
        <sz val="12"/>
        <color rgb="FFFF0000"/>
        <rFont val="Times New Roman"/>
        <family val="1"/>
      </rPr>
      <t>- bill chung Dũng</t>
    </r>
  </si>
  <si>
    <t>33 ngách 132/12 cầu diễn, Hà Nội</t>
  </si>
  <si>
    <t>06/05/2026 và 12/06/2026</t>
  </si>
  <si>
    <t>https://drive.google.com/open?id=19U_EBqD1_0cY72O4anRmp_El4AbaV4wl; https://drive.google.com/open?id=1K6_LTps0JAdgzxkrdMw_Nb9SbCvL8iqW</t>
  </si>
  <si>
    <t>https://www.facebook.com/share/1DZQDeQzUw/</t>
  </si>
  <si>
    <r>
      <rPr>
        <sz val="12"/>
        <color theme="1"/>
        <rFont val="Times New Roman"/>
        <family val="1"/>
      </rPr>
      <t>Nguyễn Việt Dũng</t>
    </r>
    <r>
      <rPr>
        <sz val="12"/>
        <color rgb="FFFF0000"/>
        <rFont val="Times New Roman"/>
        <family val="1"/>
      </rPr>
      <t xml:space="preserve"> - bill chung với Đức Anh</t>
    </r>
  </si>
  <si>
    <t>Số 33 Ngách 132/12 Cầu Diễn, Hà Nội</t>
  </si>
  <si>
    <t>https://drive.google.com/open?id=1OJ6LImIe9TYe2t41A1xXFhl0-v4p9DZ4; https://drive.google.com/open?id=1Dh1jcvl-m0mJKMIzimHLiNS0GJ-jdT7d</t>
  </si>
  <si>
    <t>https://www.facebook.com/share/17Q9Jszaej/?mibextid=wwXIfr</t>
  </si>
  <si>
    <t xml:space="preserve">Ngô Thị Anh Thư </t>
  </si>
  <si>
    <t xml:space="preserve">thôn quyết tiến xã lạc thuỷ tỉnh phú thọ ( hoà bình cũ) </t>
  </si>
  <si>
    <t>https://drive.google.com/open?id=1aRm1sX8-b5kpar5eoJDQcs8G0G76iwSP</t>
  </si>
  <si>
    <t>https://www.facebook.com/pham.thi.thao.van.299701#</t>
  </si>
  <si>
    <r>
      <rPr>
        <sz val="12"/>
        <color theme="1"/>
        <rFont val="Times New Roman"/>
        <family val="1"/>
      </rPr>
      <t xml:space="preserve">Phạm Thị Thảo Vân </t>
    </r>
    <r>
      <rPr>
        <sz val="12"/>
        <color rgb="FFFF0000"/>
        <rFont val="Times New Roman"/>
        <family val="1"/>
      </rPr>
      <t>- Xin hoàn 01/06/2026</t>
    </r>
  </si>
  <si>
    <t xml:space="preserve">Ngõ 2, số nhà 25, đường hồ hán thương, phường thành vinh, tỉnh nghệ an </t>
  </si>
  <si>
    <t>https://drive.google.com/open?id=1TNnUNjtDDI5d2zHtYf4ejti7bcLbi4a5</t>
  </si>
  <si>
    <t>https://www.facebook.com/share/1YXbDjP6Hf/</t>
  </si>
  <si>
    <t>Nguyễn Ngọc Ly Ly</t>
  </si>
  <si>
    <t>Yến Ly</t>
  </si>
  <si>
    <t>Kp3, phường Long Phước, Phước Long, Bình Phước (cũ). Kp3, phường Phước Bình, tỉnh Đồng Nai</t>
  </si>
  <si>
    <t>https://drive.google.com/open?id=1Cw_XOXYS_-6ESTZ5PbhHHwsxRYgkSh1n</t>
  </si>
  <si>
    <t>https://www.facebook.com/share/1H9fBAei2c/</t>
  </si>
  <si>
    <t xml:space="preserve">Nguyễn Thị Chúc </t>
  </si>
  <si>
    <t>số nhà 104, khu 4, xã Minh Châu, TP Hà Nội</t>
  </si>
  <si>
    <t>https://drive.google.com/open?id=1Es5gAaLNoRfmi4tZMqjTso1MRc7Cn7MZ</t>
  </si>
  <si>
    <t>https://www.facebook.com/share/1BkvjjS46r/</t>
  </si>
  <si>
    <t>Nguyễn Thị Như Thảo</t>
  </si>
  <si>
    <t>Tổ 26, khu phố Vườn Dừa, phường Phước Tân, Đồng Nai</t>
  </si>
  <si>
    <t>https://drive.google.com/open?id=1TAMWj2JHaLakdgiRT5fDKqAkdtwWTz_g</t>
  </si>
  <si>
    <t>https://www.facebook.com/share/1B5YemXxzT/?mibextid=wwXIfr</t>
  </si>
  <si>
    <t>Nguyễn Minh Quỳnh Hương</t>
  </si>
  <si>
    <t>quynhhuong04062008@gmail.com</t>
  </si>
  <si>
    <t>318, ấp Tân Thành, xã Tân Dương, tỉnh Đồng Tháp</t>
  </si>
  <si>
    <t>https://drive.google.com/open?id=11lNBNHhn2l62igj-e5jYrdDSfraBFT3d</t>
  </si>
  <si>
    <t>https://www.facebook.com/share/1B76ePD3sv/?mibextid=wwXIfr</t>
  </si>
  <si>
    <r>
      <rPr>
        <sz val="12"/>
        <color theme="1"/>
        <rFont val="Times New Roman"/>
        <family val="1"/>
      </rPr>
      <t xml:space="preserve">Lê Thị Thu Hiền </t>
    </r>
    <r>
      <rPr>
        <sz val="12"/>
        <color rgb="FFFF0000"/>
        <rFont val="Times New Roman"/>
        <family val="1"/>
      </rPr>
      <t>PT432</t>
    </r>
    <r>
      <rPr>
        <sz val="12"/>
        <color theme="1"/>
        <rFont val="Times New Roman"/>
        <family val="1"/>
      </rPr>
      <t xml:space="preserve"> </t>
    </r>
    <r>
      <rPr>
        <sz val="12"/>
        <color rgb="FFFF0000"/>
        <rFont val="Times New Roman"/>
        <family val="1"/>
      </rPr>
      <t>- hợp đồng</t>
    </r>
  </si>
  <si>
    <t>tl9918861@gmail.com</t>
  </si>
  <si>
    <t>Hà Đông</t>
  </si>
  <si>
    <t>https://drive.google.com/open?id=1sBFqgDD2d3YG4Yr8S-Szr-H_DxKtP0TM</t>
  </si>
  <si>
    <t>https://www.facebook.com/fc.hay.an.5030</t>
  </si>
  <si>
    <t>Nguyễn Thị Hường</t>
  </si>
  <si>
    <t xml:space="preserve"> huongtx11@gmail.com</t>
  </si>
  <si>
    <t>56 nam dư, lĩnh nam hoàng mai hà noi</t>
  </si>
  <si>
    <t>https://drive.google.com/open?id=1Pa_Wc1YPpbJLnHMiIa5TXZkMo5_GfwIz</t>
  </si>
  <si>
    <t>https://www.facebook.com/share/1JcLG7ASHL/?mibextid=wwXIfr</t>
  </si>
  <si>
    <t>Đào Minh Trang</t>
  </si>
  <si>
    <t>minhtrang172006@gmail.com</t>
  </si>
  <si>
    <t>số 10, ngõ 59 chùa láng, Hà Nội</t>
  </si>
  <si>
    <t>https://drive.google.com/open?id=1YKtTwxPIgPj1EvS2-YFr2TpXm1DzezmU; https://drive.google.com/open?id=1j97p42vqts4AoM9jTKGFk30wZrW9lo6K</t>
  </si>
  <si>
    <t>https://www.facebook.com/nguyen.chienn.949875?__cft__[0]=AZYb1DwHqwnIR_c6AoA4BGa9_E0bkDjiQvd9wA0bW3yI9ik8GeTTQvxKsD7Yl7nigt-G681uxY1OAwCttglsLmp3tjJVToU8JVpMNetj5E_V9hMKMU0iBXiSzzwS5nIZcys4-pzPuMpJS8_VYA5SDWo1yt_1y8t3Os4nKyu7aPzVvNBb2i5f3r5RAcyuiXyLQjkRTkNmXa522g2IrnOTSfMJ7gJCLBoA1nnYsvbAOHG_7w&amp;__tn__=-UC%2CP-R</t>
  </si>
  <si>
    <r>
      <rPr>
        <sz val="12"/>
        <color theme="1"/>
        <rFont val="Times New Roman"/>
        <family val="1"/>
      </rPr>
      <t xml:space="preserve">Nguyễn Mạnh Chiến  </t>
    </r>
    <r>
      <rPr>
        <sz val="12"/>
        <color rgb="FFFF0000"/>
        <rFont val="Times New Roman"/>
        <family val="1"/>
      </rPr>
      <t>- hợp đồng</t>
    </r>
  </si>
  <si>
    <t>charlienguyen1425@gmail.com</t>
  </si>
  <si>
    <t>Nhà số 7 Ngõ 1074 Ngách 8 Đường Láng, Hà Nội</t>
  </si>
  <si>
    <t>https://drive.google.com/open?id=1LBH5cydn-8abkoI23QI8zx4gtn6RT2hJ</t>
  </si>
  <si>
    <t>https://www.facebook.com/share/1DDSo7v2Pm/?mibextid=wwXIfr</t>
  </si>
  <si>
    <t xml:space="preserve">Hùng Thị Hảo </t>
  </si>
  <si>
    <t>Bản Huổi co-Xã Mường cai-Huyện sông mã-tỉnh Sơn la</t>
  </si>
  <si>
    <t>https://drive.google.com/open?id=1J3gEodq43az1uOG5AYB_bp-Znvg_jUUs</t>
  </si>
  <si>
    <t>https://www.facebook.com/share/17eUxDY5wx/</t>
  </si>
  <si>
    <t xml:space="preserve"> buiphuonglinh2405@gmail.com</t>
  </si>
  <si>
    <t xml:space="preserve"> số nhà 131 , đường Trần Hưng Đạo , xã Quỳnh Phụ , tỉnh Hưng Yên</t>
  </si>
  <si>
    <t>https://drive.google.com/open?id=1aBIDj3ASpM7tJXMYS_6PwuQmTiLSWl6G</t>
  </si>
  <si>
    <t>https://www.facebook.com/googoogagalulu</t>
  </si>
  <si>
    <t>Đoàn Thành Thắng</t>
  </si>
  <si>
    <t>17/7 Tổ dân phố Văn cú - Phường An Hải, Hải Phòng</t>
  </si>
  <si>
    <t>https://drive.google.com/open?id=1U_uLisl-629RXE-Zzw_7GsJPR9uhL9qn</t>
  </si>
  <si>
    <t>https://www.facebook.com/nguyentrongtoi.08</t>
  </si>
  <si>
    <t xml:space="preserve"> Nguyễn Trọng Tới</t>
  </si>
  <si>
    <t>Đường 03, nhà 12, thôn cẩm vinh, hoằng tân, hoằng hoá, thanh hoá</t>
  </si>
  <si>
    <t>https://drive.google.com/open?id=1oATHNeV1DWEUdfopcgfrd7gcxBII4JhU</t>
  </si>
  <si>
    <t>https://www.facebook.com/share/1FMpbw2SN9/?mibextid=wwXIfr</t>
  </si>
  <si>
    <t xml:space="preserve"> Nguyễn Thanh Tâm</t>
  </si>
  <si>
    <t>D1 tập thể Nguyễn Công Trứ, HBT, HN</t>
  </si>
  <si>
    <t>07/05/2026 và 12/05/2026</t>
  </si>
  <si>
    <t>https://drive.google.com/open?id=1x39KPRJNgAR4Z8WAOP7-bytYtp9RTtM9; https://drive.google.com/open?id=1fjs5nT2w1f2-YyRPHtE2nLEU3GCx3s5v; https://drive.google.com/open?id=1p-9Xb2oMPMNI3WAwFK_DzSJzSCLqloCW</t>
  </si>
  <si>
    <t>https://www.facebook.com/hong.quyen.422930?_rdc=1&amp;_rdr</t>
  </si>
  <si>
    <r>
      <rPr>
        <sz val="12"/>
        <color theme="1"/>
        <rFont val="Times New Roman"/>
        <family val="1"/>
      </rPr>
      <t>Nguyễn Thị Hồng Quyên -</t>
    </r>
    <r>
      <rPr>
        <sz val="12"/>
        <color rgb="FFFF0000"/>
        <rFont val="Times New Roman"/>
        <family val="1"/>
      </rPr>
      <t>PT426</t>
    </r>
  </si>
  <si>
    <t>Trâm Anh</t>
  </si>
  <si>
    <t>qhong4077@gmail.com</t>
  </si>
  <si>
    <t>thôn7 xuân trạch- xã phong nha- tỉnh qtri</t>
  </si>
  <si>
    <t>https://drive.google.com/open?id=1XRRr1SLXX5Ltrh_nk2Ccwp7vQPuxJcku</t>
  </si>
  <si>
    <t>T466</t>
  </si>
  <si>
    <t xml:space="preserve"> https://www.facebook.com/t.anh.ngtat.9</t>
  </si>
  <si>
    <r>
      <rPr>
        <sz val="12"/>
        <color theme="1"/>
        <rFont val="Times New Roman"/>
        <family val="1"/>
      </rPr>
      <t>Nguyễn Tất Tùng Anh</t>
    </r>
    <r>
      <rPr>
        <sz val="12"/>
        <color rgb="FFFF0000"/>
        <rFont val="Times New Roman"/>
        <family val="1"/>
      </rPr>
      <t xml:space="preserve"> - hợp dồng</t>
    </r>
  </si>
  <si>
    <t>sau</t>
  </si>
  <si>
    <t>Số nhà 46, Cụm 4, đường Nhuệ Giang, Vĩnh Kỳ Tân Hội, Đan Phượng, Hà Nội</t>
  </si>
  <si>
    <t>https://drive.google.com/open?id=1L05OtomPkMg3GQf1pGH0Md4LznD5_DWN</t>
  </si>
  <si>
    <t>https://www.facebook.com/khoi.hoang.416950/</t>
  </si>
  <si>
    <r>
      <rPr>
        <sz val="12"/>
        <color theme="1"/>
        <rFont val="Times New Roman"/>
        <family val="1"/>
      </rPr>
      <t>Hoàng Minh Khôi</t>
    </r>
    <r>
      <rPr>
        <sz val="12"/>
        <color rgb="FFFF0000"/>
        <rFont val="Times New Roman"/>
        <family val="1"/>
      </rPr>
      <t xml:space="preserve"> - hợp dồng</t>
    </r>
  </si>
  <si>
    <t>SAU</t>
  </si>
  <si>
    <t>Số nhà 25 đường An Thịnh Ngõ 118 Thọ An Hà Nội, Viêt Nam</t>
  </si>
  <si>
    <t>https://drive.google.com/open?id=1qfsmyZSPkSWdkO552sABz7sEnlYXcEhZ</t>
  </si>
  <si>
    <t>https://www.facebook.com/share/1BCri2x28h/</t>
  </si>
  <si>
    <t>Nguyễn Thành Hưng</t>
  </si>
  <si>
    <t>nguyenthanhhung16052008@gmail.com</t>
  </si>
  <si>
    <t xml:space="preserve">Xóm 9 - Xã Hải An - Tỉnh Ninh Bình </t>
  </si>
  <si>
    <t>https://drive.google.com/open?id=1bJIbZQspOhqu_5-JVT7WEIKXjLJfpqL8</t>
  </si>
  <si>
    <t>T479</t>
  </si>
  <si>
    <t>https://www.facebook.com/share/1EGbxpE1Eq/</t>
  </si>
  <si>
    <r>
      <rPr>
        <sz val="12"/>
        <color theme="1"/>
        <rFont val="Times New Roman"/>
        <family val="1"/>
      </rPr>
      <t xml:space="preserve">Đặng Hoàng Anh </t>
    </r>
    <r>
      <rPr>
        <sz val="12"/>
        <color rgb="FFFF0000"/>
        <rFont val="Times New Roman"/>
        <family val="1"/>
      </rPr>
      <t>- T468</t>
    </r>
  </si>
  <si>
    <t xml:space="preserve">danghoanganh126@gmail.com </t>
  </si>
  <si>
    <t xml:space="preserve">Thôn Bắc - xã Lai Khê - Hải Phòng </t>
  </si>
  <si>
    <t>07/05/2026 và 12/06/2026</t>
  </si>
  <si>
    <t>https://drive.google.com/open?id=1cEBpIT9GWX0WWLURktcETOb1dqvwFadb; https://drive.google.com/open?id=1jSO0ExZ1RkU8wrNza3EMGs7L6Xqg2u-T</t>
  </si>
  <si>
    <t>https://www.facebook.com/share/18SAWvVPA8/?mibextid=wwXIfr</t>
  </si>
  <si>
    <t xml:space="preserve">Lê Phạm Ngọc Anh </t>
  </si>
  <si>
    <t>số nhà 08 đường C2 làng Đông Phú thôn 10 xã xuân du tỉnh Thanh Hoá</t>
  </si>
  <si>
    <t>https://drive.google.com/open?id=1LarTRTliuOunc_2Qlz9m3cSVKGFqLvGN</t>
  </si>
  <si>
    <t>PT439</t>
  </si>
  <si>
    <t>https://www.facebook.com/share/18jGmdVa9y/?mibextid=wwXIfr</t>
  </si>
  <si>
    <t xml:space="preserve">Bùi Nguyễn Cẩm Như </t>
  </si>
  <si>
    <t>số 523, tổ 22, ấp Vạn Thành, Xã Tân Hoà, Đồng Tháp</t>
  </si>
  <si>
    <t>https://drive.google.com/open?id=1IkwGs9qwp1f7QJoZiwXI7zRjiF-f1Rhm</t>
  </si>
  <si>
    <t>Lê Văn Quốc Trung</t>
  </si>
  <si>
    <t>xóm Phượng Kỳ , xã Kỳ Sơn, huyện Tân Kỳ, Nghệ An</t>
  </si>
  <si>
    <t>https://drive.google.com/open?id=16l_ijIbAsFq8CRrxsXRR4HkQZxUutmpr</t>
  </si>
  <si>
    <t>https://www.facebook.com/share/18s9T5PzH3/?mibextid=wwXIfr</t>
  </si>
  <si>
    <t xml:space="preserve">Phan Nguyễn Thảo Anh </t>
  </si>
  <si>
    <t>đường số 13 , tổ 14B , khu phố đông thành , phường tân đông hiệp , tphcm</t>
  </si>
  <si>
    <t>https://drive.google.com/open?id=1ocsxjjfiM6HgEIeJmfb0HK0r36yE1OJv</t>
  </si>
  <si>
    <t>https://www.facebook.com/profile.php?id=61576842300320</t>
  </si>
  <si>
    <t xml:space="preserve">Đào Thị Hoa  </t>
  </si>
  <si>
    <t>Số nhà 82- Khu Lâm xá 5-Xã Hồng Thái Tây- Phường Hoàng Quế- Tỉnh Quảng Ninh</t>
  </si>
  <si>
    <t>https://drive.google.com/open?id=1AVqgRLtaZ9YsBj-l5IUg2uv-M7JU2Hs8</t>
  </si>
  <si>
    <t>https://www.facebook.com/share/1AVwSzj8Hf/?mibextid=wwXIfr</t>
  </si>
  <si>
    <t>Nguyễn Linh Chi</t>
  </si>
  <si>
    <t xml:space="preserve"> 116A ngã ba Quán tròn Ứng Thiên Hà Nội </t>
  </si>
  <si>
    <t>https://drive.google.com/open?id=1PcYrPjN_12kYcX2NF1MlZIMmLdIvuMBc</t>
  </si>
  <si>
    <t>https://www.facebook.com/share/14cr59TWhuC/?mibextid=wwXIfr</t>
  </si>
  <si>
    <t xml:space="preserve">Đỗ Thị Quỳnh Anh </t>
  </si>
  <si>
    <t>gần quán karaoke An Yến cũ , thôn Trung lập 1, xã Xuân Lập, tỉnh Thanh Hoá</t>
  </si>
  <si>
    <t>07/05/2026 và 08/05/2026</t>
  </si>
  <si>
    <t>https://drive.google.com/open?id=1aJE7Xx_HYbhieoQmyN_CCz-bnGqF1jQ2; https://drive.google.com/open?id=1J5gRu1KBkg3Of1vUrW2qkKVQDaWmqBPM</t>
  </si>
  <si>
    <t>PT433 KO học nữa</t>
  </si>
  <si>
    <t>https://www.facebook.com/thu.ha.92283#</t>
  </si>
  <si>
    <r>
      <rPr>
        <sz val="12"/>
        <color theme="1"/>
        <rFont val="Times New Roman"/>
        <family val="1"/>
      </rPr>
      <t xml:space="preserve"> Hà Anh Thư</t>
    </r>
    <r>
      <rPr>
        <sz val="12"/>
        <color rgb="FFFF0000"/>
        <rFont val="Times New Roman"/>
        <family val="1"/>
      </rPr>
      <t xml:space="preserve"> - PT433 Ko học nữa</t>
    </r>
  </si>
  <si>
    <t xml:space="preserve">Trường THPT Tĩnh Gia 1, Tổ Dân Phố 6, Tĩnh Gia Thanh Hóa </t>
  </si>
  <si>
    <t>https://drive.google.com/open?id=1RZQD5YzFZrumAeqHWSi31xY7hp3ohY4q</t>
  </si>
  <si>
    <t>https://docs.google.com/spreadsheets/d/1uNVR00LHMDHpFIO-7m1RTKM-F-YVsFgHjEW73bezu98/edit?usp=sharing</t>
  </si>
  <si>
    <t>Nguyễn Hoàng Quân</t>
  </si>
  <si>
    <t xml:space="preserve">tdp Tân thành 4-P.Trường Thi-T.Ninh Bình </t>
  </si>
  <si>
    <t>https://drive.google.com/open?id=1js9IcBfK3nqink1TBUUlUe0P8BhUXwmN</t>
  </si>
  <si>
    <t>https://www.facebook.com/nga.nguyen.94391</t>
  </si>
  <si>
    <r>
      <rPr>
        <sz val="12"/>
        <color theme="1"/>
        <rFont val="Times New Roman"/>
        <family val="1"/>
      </rPr>
      <t xml:space="preserve">Nguyễn Thị Thuý Nga </t>
    </r>
    <r>
      <rPr>
        <sz val="12"/>
        <color rgb="FFFF0000"/>
        <rFont val="Times New Roman"/>
        <family val="1"/>
      </rPr>
      <t>- PT435</t>
    </r>
  </si>
  <si>
    <t>Thôn Quý Dương - xã Mao Điền - TP Hải Phòng</t>
  </si>
  <si>
    <t>08/05/2026 và 14/06/2026</t>
  </si>
  <si>
    <t>https://drive.google.com/open?id=1bcopIDR2G-mYEBhB7PcwVpQ7D0ZnGKYz; https://drive.google.com/open?id=1FRMLTPDZTuaPc-0o-tnqaHRRlD1TqUfA</t>
  </si>
  <si>
    <t xml:space="preserve"> https://www.facebook.com/share/17UjXsDSXZ/</t>
  </si>
  <si>
    <t>Đinh Thị Phương Nhi</t>
  </si>
  <si>
    <t>phuonnhii1208@gmail.com</t>
  </si>
  <si>
    <t>Quầy thuốc Ba Huệ , Lãng Nội , Gia Lập , Gia Viễn , Ninh Bình</t>
  </si>
  <si>
    <t>https://drive.google.com/open?id=1yf6JJCGGHgorgvLxGznhsplkOuiqNxSF</t>
  </si>
  <si>
    <t>https://www.facebook.com/share/17bm8T8dLr/</t>
  </si>
  <si>
    <r>
      <rPr>
        <sz val="12"/>
        <color theme="1"/>
        <rFont val="Times New Roman"/>
        <family val="1"/>
      </rPr>
      <t>Ngô Thị Ngọc Lan</t>
    </r>
    <r>
      <rPr>
        <sz val="12"/>
        <color rgb="FFFF0000"/>
        <rFont val="Times New Roman"/>
        <family val="1"/>
      </rPr>
      <t xml:space="preserve"> - T462</t>
    </r>
  </si>
  <si>
    <t>TDP Bãi Ổi, phường Bắc Giang, tỉnh Bắc Ninh</t>
  </si>
  <si>
    <t>https://drive.google.com/open?id=1g_dB9kIPq9kxUtr20IyVExEQWU4xfQS9</t>
  </si>
  <si>
    <t>OT130</t>
  </si>
  <si>
    <t>https://www.facebook.com/share/18p4agMhLc/?mibextid=wwXIfr</t>
  </si>
  <si>
    <t>Vũ Thu Hằng</t>
  </si>
  <si>
    <t>mỹ linh</t>
  </si>
  <si>
    <t>vuthuhang0506@gmail.com</t>
  </si>
  <si>
    <t>14 Phố Trần Vĩ, Phú Diễn, Hà Nội</t>
  </si>
  <si>
    <t>08/05/2026 và 19/05/2026</t>
  </si>
  <si>
    <t>https://drive.google.com/open?id=1dRuqE9vunXho4lhKJCoaqAimj_UjqwA3</t>
  </si>
  <si>
    <t>https://www.facebook.com/thanh.nguyen.537128</t>
  </si>
  <si>
    <t xml:space="preserve">Nguyễn Phú Thành  </t>
  </si>
  <si>
    <t>npt090906@gmail.com</t>
  </si>
  <si>
    <t>Phường Sơn Nam -TP Hưng Yên</t>
  </si>
  <si>
    <t>https://drive.google.com/open?id=10000-nVEj0BukjVvjyvTf4PB2e_E0QJn</t>
  </si>
  <si>
    <t>https://www.facebook.com/aoi.tm</t>
  </si>
  <si>
    <t xml:space="preserve">Nguyễn Thảo Mai </t>
  </si>
  <si>
    <t>lam</t>
  </si>
  <si>
    <t>thaomaitlu0806@gmail.com</t>
  </si>
  <si>
    <t>Ngách 117 Ngõ Thịnh Quang, Phường Thịnh Quang, Quận Đống Đa, Hà Nội</t>
  </si>
  <si>
    <t>https://drive.google.com/open?id=1V5dcqlNUrovZwqQrZ68r2KeUiAjlbZzk; https://drive.google.com/open?id=1RB1i3s05snO2SCaVOyBmfFC4cxg_pz0b</t>
  </si>
  <si>
    <t>https://www.facebook.com/quang.cao.83637</t>
  </si>
  <si>
    <t xml:space="preserve">Cao Thế Quang </t>
  </si>
  <si>
    <t>Tùng</t>
  </si>
  <si>
    <t>304/19 Đường số 8 phường bình hưng hòa TPHCM</t>
  </si>
  <si>
    <t>https://drive.google.com/open?id=1k9M-zYoqWWUDNOwNXeNUrO21kkiNynwt</t>
  </si>
  <si>
    <t>Combo Toeic Lv2 +  Toeic (S+ W)</t>
  </si>
  <si>
    <t>https://web.facebook.com/duymanh22334455?locale=vi_VN</t>
  </si>
  <si>
    <t xml:space="preserve">Nguyễn Duy Mạnh </t>
  </si>
  <si>
    <t>a đức</t>
  </si>
  <si>
    <t>Tổ 2 Thôn Xuân Hà Xã Xuân Mai Thành phố Hà Nội</t>
  </si>
  <si>
    <t>https://drive.google.com/open?id=1A11MRoSfdOnUC6ziKLPMRkGYOpnrVgNK</t>
  </si>
  <si>
    <t>PT448</t>
  </si>
  <si>
    <t>,https://www.facebook.com/useraccount08?locale=vi_VN</t>
  </si>
  <si>
    <t>Nguyễn Văn Nhân</t>
  </si>
  <si>
    <t xml:space="preserve"> cổng bạc nền trắng - thủy sơn-thủy nguyên - hải phòng</t>
  </si>
  <si>
    <t>08/05/2026 và 12/06/2026</t>
  </si>
  <si>
    <t>https://drive.google.com/open?id=1O8zYKegDg2JIc8LKJXF52CBd23STqz22; https://drive.google.com/open?id=1sQVrfJ1BVfXaV95a4PuNu0vrkMufxWYe</t>
  </si>
  <si>
    <t>https://www.facebook.com/share/1JHsZYgSei/?mibextid=wwXIfr</t>
  </si>
  <si>
    <r>
      <rPr>
        <sz val="12"/>
        <color theme="1"/>
        <rFont val="Times New Roman"/>
        <family val="1"/>
      </rPr>
      <t>Đào Huệ Anh</t>
    </r>
    <r>
      <rPr>
        <sz val="12"/>
        <color rgb="FFFF0000"/>
        <rFont val="Times New Roman"/>
        <family val="1"/>
      </rPr>
      <t xml:space="preserve"> - T468</t>
    </r>
  </si>
  <si>
    <t xml:space="preserve">Thôn Vị Nguyên xã Nam Thái Ninh tỉnh Hưng Yên </t>
  </si>
  <si>
    <t>https://drive.google.com/open?id=15zhJfMMvx6tZuNRKD7UuO_cBPd95edCA</t>
  </si>
  <si>
    <t>https://www.facebook.com/share/18wnXvkuMe/?mibextid=wwXIfr</t>
  </si>
  <si>
    <t>Ngô Thị Hiền Thảo</t>
  </si>
  <si>
    <t>nhà tam sơn từ sơn bắc ninh</t>
  </si>
  <si>
    <t>https://drive.google.com/open?id=1jaUzFAikYi2CZ02jmoq-3I3EmnIpragy</t>
  </si>
  <si>
    <t>https://www.facebook.com/share/17ZATnYSEX/?mibextid=wwXIfr</t>
  </si>
  <si>
    <t>Nguyễn Quốc Đạt</t>
  </si>
  <si>
    <t>thôn 6 , Xã Ninh Phước ,Tỉnh Khánh Hòa</t>
  </si>
  <si>
    <t>https://drive.google.com/open?id=13bO3JvXJKOOYhwpqUAqEU0gNlsWcD0Z1</t>
  </si>
  <si>
    <t>PT474</t>
  </si>
  <si>
    <t>https://www.facebook.com/share/18oLAh4E62/?mibextid=wwXIfr</t>
  </si>
  <si>
    <r>
      <rPr>
        <sz val="12"/>
        <color theme="1"/>
        <rFont val="Times New Roman"/>
        <family val="1"/>
      </rPr>
      <t xml:space="preserve">Nguyễn Hữu Khánh </t>
    </r>
    <r>
      <rPr>
        <sz val="12"/>
        <color rgb="FFFF0000"/>
        <rFont val="Times New Roman"/>
        <family val="1"/>
      </rPr>
      <t>- T479</t>
    </r>
  </si>
  <si>
    <t>Phòng 205 K11A,tập thể bách khoa, đường nguyễn hiền, phường bạch mai, hà nội</t>
  </si>
  <si>
    <t>https://drive.google.com/open?id=1A7i0FuE4nZh2lBv1FQo5L5iWUYS2LLuE</t>
  </si>
  <si>
    <t>https://www.facebook.com/share/18jyL1mQDa/?mibextid=wwXIfr</t>
  </si>
  <si>
    <t>Bùi Quang Huy</t>
  </si>
  <si>
    <t>Đặng Trần Công Minh</t>
  </si>
  <si>
    <t xml:space="preserve">Giặt Là Lệ Quang , phố an chiểu 2 Phường Phố Hiến Tỉnh Hưng Yên </t>
  </si>
  <si>
    <t>https://drive.google.com/open?id=126IB6dZzlgLpUq1W-wqNqz54gic5rKXy</t>
  </si>
  <si>
    <t>https://www.facebook.com/share/1B8URiP2AK/?mibextid=wwXIfr</t>
  </si>
  <si>
    <t>Bùi Trần Gia</t>
  </si>
  <si>
    <t>Bảo Thi</t>
  </si>
  <si>
    <t>51 Lương Ngọc Quyến, phường Phan Thiết, tỉnh Lâm Đồng</t>
  </si>
  <si>
    <t>https://drive.google.com/open?id=1NqcG96LdyBSljIMoCiB59EDMQnpYZJ4v</t>
  </si>
  <si>
    <t>https://www.facebook.com/nguyen.ngoc.anh.354313#</t>
  </si>
  <si>
    <t>Nguyễn Ngọc Anh</t>
  </si>
  <si>
    <t>đường thạch lam thị trấn cẩm giang huyện cẩm giàng tỉnh hải dương</t>
  </si>
  <si>
    <t>https://drive.google.com/open?id=1uIScHbH4n_h4WWcVGjw1uT9kMWg6gYQ3</t>
  </si>
  <si>
    <t>https://www.facebook.com/share/18W9e54cLJ/?mibextid=wwXIfr</t>
  </si>
  <si>
    <t xml:space="preserve"> Ngô Thế Chính</t>
  </si>
  <si>
    <t xml:space="preserve"> số 88/08 Nguyễn Bĩnh Khiêm , Di Linh , Lâm Đồng</t>
  </si>
  <si>
    <t>https://drive.google.com/open?id=1uFL6qW6O8sTpd9cgtIg-fHJRoTWjjsFY</t>
  </si>
  <si>
    <t xml:space="preserve"> https://www.facebook.com/share/17XUSyrx7m/?mibextid=wwXIfr</t>
  </si>
  <si>
    <t xml:space="preserve">Nguyễn Thu Vân </t>
  </si>
  <si>
    <t xml:space="preserve"> Sn 350 đường Nguyên Hồng, tdp Thượng, Bích Động, Việt Yên, Bắc Giang</t>
  </si>
  <si>
    <t>https://drive.google.com/open?id=1aaIhfKqggI4kV_LP3VqSfoohKU2_VOIH</t>
  </si>
  <si>
    <t>PT436</t>
  </si>
  <si>
    <t>https://www.facebook.com/share/1BN356B6Gz/?mibextid=wwXIfr</t>
  </si>
  <si>
    <t xml:space="preserve">Trương Thị Thu Hiền   </t>
  </si>
  <si>
    <t>số 05 ngõ 02 đường HT04, thôn Tiền Thôn, xã Hoằng Tiến, tỉnh Thanh Hoá</t>
  </si>
  <si>
    <t>08/05/2026 vfa 16/06/2026</t>
  </si>
  <si>
    <t>https://drive.google.com/open?id=1so7OvposbPB7EpISJWfMr8Ait2HZ3rzG, https://drive.google.com/open?id=11LU-cc4IEanRrgogvJbuGvbdmQ5VYANu; https://drive.google.com/open?id=1rMrypKLhIrs3r8KN-0Ebv--cHVrPtcDO</t>
  </si>
  <si>
    <t>https://www.facebook.com/ng.ttuyet.mai.347510</t>
  </si>
  <si>
    <r>
      <rPr>
        <sz val="12"/>
        <color theme="1"/>
        <rFont val="Times New Roman"/>
        <family val="1"/>
      </rPr>
      <t xml:space="preserve">Nguyễn Thị Tuyết Mai </t>
    </r>
    <r>
      <rPr>
        <sz val="12"/>
        <color rgb="FFFF0000"/>
        <rFont val="Times New Roman"/>
        <family val="1"/>
      </rPr>
      <t>- PT429</t>
    </r>
  </si>
  <si>
    <t>QA</t>
  </si>
  <si>
    <t>Thôn Cầu Bã , Xã Quảng Oai , Hà Nội</t>
  </si>
  <si>
    <t>https://drive.google.com/open?id=1tJyzrN0OGeOwfdJUCpyemEYB9ljYrBy7</t>
  </si>
  <si>
    <t>https://www.facebook.com/share/1C1Lybrxjd/?mibextid=wwXIfr</t>
  </si>
  <si>
    <t>Nguyễn Thị Quỳnh Anh</t>
  </si>
  <si>
    <t>đường kênh nam, thiệu hoá, thanh hoá</t>
  </si>
  <si>
    <t>https://drive.google.com/open?id=1W58Jz5D9S-oH3B4RUcZcZfkS0XmnBUYZ</t>
  </si>
  <si>
    <t>https://www.facebook.com/share/1CKRxnA4wp/</t>
  </si>
  <si>
    <t>Nguyễn Đặng Việt Hoàng</t>
  </si>
  <si>
    <t>Chung cư mini Skyhome khu CN Lai Xá</t>
  </si>
  <si>
    <t>https://drive.google.com/open?id=16QZgeL7Hq6F7xje43UA7n7SBDvbXkkg2</t>
  </si>
  <si>
    <t>https://www.facebook.com/share/1Cfyh3Qr8H/</t>
  </si>
  <si>
    <t>Hồ Bảo Long</t>
  </si>
  <si>
    <t xml:space="preserve">hbl.hoakhoa.pobeda.khoabang.2026@gmail.com </t>
  </si>
  <si>
    <t>234 Bến Có, Nguyệt Hoá, Vĩnh Long</t>
  </si>
  <si>
    <t>https://drive.google.com/open?id=1SwCWD7XM33_keGiiC49IFRAbfe2fpNmv</t>
  </si>
  <si>
    <t>https://www.facebook.com/share/1EUGBJ6X8y/?mibextid=wwXIfr</t>
  </si>
  <si>
    <t>Hà Thị Minh Dung</t>
  </si>
  <si>
    <t>271 phan đình phùng p15 quận phú nhuận thành phố hồ chí minh</t>
  </si>
  <si>
    <t>09/05/2026 và 17/06/2026</t>
  </si>
  <si>
    <t>https://drive.google.com/open?id=1wp0fzta9AN9OotaeQ0sXBIm26tSiBlV4; https://drive.google.com/open?id=1Zv_KRHdMEriRcPJ-UiBaXJH1k4B0QVOL</t>
  </si>
  <si>
    <t>https://www.facebook.com/share/1BANTt9d6C/?mibextid=wwXIfr</t>
  </si>
  <si>
    <t>Nguyễn Thị Phương Anh</t>
  </si>
  <si>
    <t>1584 đường quang trung phường quảng thịnh nay thuộc quảng phú tỉnh thanh hoá</t>
  </si>
  <si>
    <t>https://drive.google.com/open?id=1N7OZlKu3VWv10lPAho40B2_yNrXgViWc</t>
  </si>
  <si>
    <t>https://www.facebook.com/share/1Dznf35v3s/</t>
  </si>
  <si>
    <r>
      <rPr>
        <sz val="12"/>
        <color theme="1"/>
        <rFont val="Times New Roman"/>
        <family val="1"/>
      </rPr>
      <t xml:space="preserve">Nguyễn Hà Phương </t>
    </r>
    <r>
      <rPr>
        <sz val="12"/>
        <color rgb="FFFF0000"/>
        <rFont val="Times New Roman"/>
        <family val="1"/>
      </rPr>
      <t>- PT433 hv thứ 12</t>
    </r>
  </si>
  <si>
    <t xml:space="preserve"> Số nhà 94, tổ 1, khu minh hòa, phường cẩm bình, thành phố Cẩm Phả, tỉnh Quảng Ninh</t>
  </si>
  <si>
    <t>https://drive.google.com/open?id=1XbKPB_t9svnZ4FWRxg6u91e8FeII0xdB</t>
  </si>
  <si>
    <t>https://www.facebook.com/share/1Dn6DKXBEu/?mibextid=wwXIfr</t>
  </si>
  <si>
    <t>Lưu Võ Thanh Mai</t>
  </si>
  <si>
    <t>239A Hùng Vương - xã Quảng Phú - tỉnh Đắk Lắk</t>
  </si>
  <si>
    <t>https://drive.google.com/open?id=1A496gi-QJH9VGfJqVZuXvuDZJKR3Tx9f</t>
  </si>
  <si>
    <t>https://www.facebook.com/share/18hiZDr5n3/</t>
  </si>
  <si>
    <t>Lâm Ngọc Yến Vy</t>
  </si>
  <si>
    <t>lamngocyenvy2008@mail.com</t>
  </si>
  <si>
    <t>202/5, ấp 5 xã Long Phú thành phố Cần Thơ</t>
  </si>
  <si>
    <t>https://drive.google.com/open?id=1iRuGJeyGW-u-aLFzOULUYcFW-xGrJ9HF; https://drive.google.com/open?id=1TfoUhW5-KbSkd26z96v8_qlTToQ8VA2j</t>
  </si>
  <si>
    <t>https://www.facebook.com/anh.tuyet.65259</t>
  </si>
  <si>
    <t>Phạm Thị Ánh Tuyết</t>
  </si>
  <si>
    <t>xóm Thung- Khu Phố Tam Á - Phường Thuận Thành - Bắc Ninh</t>
  </si>
  <si>
    <t>https://drive.google.com/open?id=1Q-Hfs6YM_PsZRfHY8IOzYsbTmWVu8LcS</t>
  </si>
  <si>
    <t>PT457</t>
  </si>
  <si>
    <t>https://www.facebook.com/share/1Aomax85Bq/</t>
  </si>
  <si>
    <r>
      <rPr>
        <sz val="12"/>
        <color theme="1"/>
        <rFont val="Times New Roman"/>
        <family val="1"/>
      </rPr>
      <t>Từ Thị Phương Linh</t>
    </r>
    <r>
      <rPr>
        <sz val="12"/>
        <color rgb="FFFF0000"/>
        <rFont val="Times New Roman"/>
        <family val="1"/>
      </rPr>
      <t xml:space="preserve"> - 974815568</t>
    </r>
  </si>
  <si>
    <t>phl23042010@gamil.com</t>
  </si>
  <si>
    <t>kim tân thành hưng thanh hóa</t>
  </si>
  <si>
    <t>https://drive.google.com/open?id=13KAdf5h-DAcImeWntx-XKlZCiNLYTlmT</t>
  </si>
  <si>
    <t>https://www.facebook.com/thuy.dao.638</t>
  </si>
  <si>
    <t>Đào Thu Thuỷ</t>
  </si>
  <si>
    <t>Thôn An Lộc Hạ, Xã Ý Yên, Tỉnh Nam Định</t>
  </si>
  <si>
    <t>https://drive.google.com/open?id=1TlBgWmG2g5rZ5B7IhcuIRuObo2pJosx5; https://drive.google.com/open?id=1RMKAGKTg06HMRW1OnlcXjgs2Bkjy67I4</t>
  </si>
  <si>
    <t>https://www.facebook.com/share/1Dnc2JruqF/?mibextid=wwXIfr</t>
  </si>
  <si>
    <t>Nguyễn Thị Thuý Hiển</t>
  </si>
  <si>
    <t>ngõ cả,thôn thượng,ứng thiên,hà nội</t>
  </si>
  <si>
    <t>https://drive.google.com/open?id=1pWxVZANt3OAQC2Uo3zrhKhctmGUGWbjg</t>
  </si>
  <si>
    <t>https://www.facebook.com/share/1BDVwTsUXD/?mibextid=wwXIfr</t>
  </si>
  <si>
    <t>Trần Thị Uyển Nhi</t>
  </si>
  <si>
    <t>Phiêng Vai-xã Nậm Kè-Huyện Mường Nhé-Tỉnh Điện Biên</t>
  </si>
  <si>
    <t>https://drive.google.com/open?id=15QngbA4sdSa4jLiEobOCtI35d-4Wujvi</t>
  </si>
  <si>
    <t>https://www.facebook.com/share/18iFhnDbJo/?mibextid=wwXIfr</t>
  </si>
  <si>
    <t>Nguyễn Ngọc Tú</t>
  </si>
  <si>
    <t>nluon76@gmail.com</t>
  </si>
  <si>
    <t>lai ổn- an quý- quỳnh phụ- thái bình</t>
  </si>
  <si>
    <t>https://drive.google.com/open?id=1KqKXXltALavtQNEOqv9_xzLEFAhAbqAT</t>
  </si>
  <si>
    <t>http://www.facebook.com/share/18rUaTvD5n/</t>
  </si>
  <si>
    <t>Phùng Quang Ngọc</t>
  </si>
  <si>
    <t>532 đường trần bình trọng Phường Nam Cường Tỉnh lào Cai</t>
  </si>
  <si>
    <t>https://drive.google.com/open?id=15ZEKg2DAwNBCDRnNK9FlOnDUskGpEJHK</t>
  </si>
  <si>
    <t>https://www.facebook.com/share/18Ywmokbqf/</t>
  </si>
  <si>
    <r>
      <rPr>
        <sz val="12"/>
        <color theme="1"/>
        <rFont val="Times New Roman"/>
        <family val="1"/>
      </rPr>
      <t>Nguyễn Hồ Gia Quỳnh</t>
    </r>
    <r>
      <rPr>
        <sz val="12"/>
        <color rgb="FFFF0000"/>
        <rFont val="Times New Roman"/>
        <family val="1"/>
      </rPr>
      <t xml:space="preserve"> - hv thứ 12</t>
    </r>
  </si>
  <si>
    <t xml:space="preserve"> số nhà 58 thôn 3 Quỳnh hồng quỳnh lưu nghệ an </t>
  </si>
  <si>
    <t>10/05/2026 và 16/06/2026</t>
  </si>
  <si>
    <t>https://drive.google.com/open?id=1Cz2B1JG2J1KZsi0XRUCTjsOtqu7SX9bK; https://drive.google.com/open?id=1n18Tken4XMqkxIOuZllsQ8Lm0BLcxklh</t>
  </si>
  <si>
    <t>https://www.facebook.com/share/1JWDL9eiwc/?mibextid=wwXIfr</t>
  </si>
  <si>
    <t>Hoàng Thị Thu Hà</t>
  </si>
  <si>
    <t xml:space="preserve">Tuyền </t>
  </si>
  <si>
    <t>Thôn Kép Vàng- Xã Quang Trung- Tỉnh Bắc Ninh</t>
  </si>
  <si>
    <t>10/05/2026 và 17/06/2026</t>
  </si>
  <si>
    <t>https://drive.google.com/open?id=1IoErpVBp_XjK0UWXwiDRK4WsY4S9Wvcp; https://drive.google.com/open?id=1_xNWtMXq3V2oOE4ferx1xCaUyzRdLeuu</t>
  </si>
  <si>
    <t>https://www.facebook.com/share/1GicGUxkEg/</t>
  </si>
  <si>
    <t>Nguyễn Ngọc Phượng</t>
  </si>
  <si>
    <t>Số 11 ngách 1 ngõ 87 tiền huân sơn tây hà nội</t>
  </si>
  <si>
    <t>https://drive.google.com/open?id=1za2fKizF8TvTiJM7t9LLwML0KYZVj2Bo</t>
  </si>
  <si>
    <t>https://www.facebook.com/share/1EgM3tyCaG/?mibextid=wwXIfr</t>
  </si>
  <si>
    <t xml:space="preserve">Nguyễn Thị Huế </t>
  </si>
  <si>
    <t xml:space="preserve"> Thôn 2A xã Ea Ô tỉnh Đăk Lăk </t>
  </si>
  <si>
    <t>https://drive.google.com/open?id=1abMuoR9RG_4FaL9aQ8SUTsfSvyAHbLtA</t>
  </si>
  <si>
    <t>PT445</t>
  </si>
  <si>
    <t>https://www.facebook.com/chu.khi.vuive112008?mibextid=wwXIfr&amp;rdid=DX6LNAqKISnY35mI&amp;share_url=https%3A%2F%2Fwww.facebook.com%2Fshare%2F1BJesRPFap%2F%3Fmibextid%3DwwXIfr#</t>
  </si>
  <si>
    <r>
      <rPr>
        <sz val="12"/>
        <color theme="1"/>
        <rFont val="Times New Roman"/>
        <family val="1"/>
      </rPr>
      <t>Vũ Hoàng Long</t>
    </r>
    <r>
      <rPr>
        <sz val="12"/>
        <color rgb="FFFF0000"/>
        <rFont val="Times New Roman"/>
        <family val="1"/>
      </rPr>
      <t xml:space="preserve"> - hv thứ 10</t>
    </r>
  </si>
  <si>
    <t xml:space="preserve">xóm Nam Thành , xã Yên Từ , Ninh bình </t>
  </si>
  <si>
    <t>https://drive.google.com/open?id=1aauY3O0IKoyAillWDGAfj7SgA2rZfv6P</t>
  </si>
  <si>
    <t>https://www.facebook.com/tung.maiquoc.35</t>
  </si>
  <si>
    <t>Mai Quốc Tùng</t>
  </si>
  <si>
    <t>Duong</t>
  </si>
  <si>
    <t>maiquoctung1402@gmail.com</t>
  </si>
  <si>
    <t>12 chùa bộc</t>
  </si>
  <si>
    <t xml:space="preserve">09/05/2026 và 19/05/2026 </t>
  </si>
  <si>
    <t>https://drive.google.com/open?id=1Q1av_EHQkUk-CNlkOha9yNWmJ7DmLseh; https://drive.google.com/open?id=1iBxdeYLIP6Z4oucoXxEK0Q2aBhjNnVNO</t>
  </si>
  <si>
    <t>PT362</t>
  </si>
  <si>
    <t>https://www.facebook.com/share/18c3HQRQ85/</t>
  </si>
  <si>
    <r>
      <rPr>
        <sz val="12"/>
        <color theme="1"/>
        <rFont val="Times New Roman"/>
        <family val="1"/>
      </rPr>
      <t>Quan Mẩn Chi</t>
    </r>
    <r>
      <rPr>
        <sz val="12"/>
        <color rgb="FFFF0000"/>
        <rFont val="Times New Roman"/>
        <family val="1"/>
      </rPr>
      <t xml:space="preserve"> </t>
    </r>
  </si>
  <si>
    <t xml:space="preserve"> quanmamchi742000@gmail.com</t>
  </si>
  <si>
    <t>143 mai xuân thưởng p4 q6</t>
  </si>
  <si>
    <t>https://drive.google.com/open?id=1CeW4Cg2t18ZaL7QB2v19MjXLIcQpWIIz; https://drive.google.com/open?id=17fe-jDYFmtzkUGohvrnmhj4nI6Q20waA</t>
  </si>
  <si>
    <t>https://www.facebook.com/bach.thien.kieu?__cft__[0]=AZZzTjgFTLGdyZLjKXY8igPmlr2bIFeU8XIU7SdKvAMyVLZiJzvbixVdkZUdZystFjXW4MKYMrjtNOpVZHqe6_hbI0Zn9dUcZbQdqKoSJREihQczsAn3ZPb4YXtnhBl_i4VeuqFyGN5IpVVQX6o1jXk7DSB4HvzLbVA9sYPW8JeswmloLwY2e77KAawWndamaWY&amp;__tn__=-]C%2CP-R</t>
  </si>
  <si>
    <r>
      <rPr>
        <sz val="12"/>
        <color theme="1"/>
        <rFont val="Times New Roman"/>
        <family val="1"/>
      </rPr>
      <t>Nguyễn Thúy Kiều</t>
    </r>
    <r>
      <rPr>
        <sz val="12"/>
        <color rgb="FFFF0000"/>
        <rFont val="Times New Roman"/>
        <family val="1"/>
      </rPr>
      <t xml:space="preserve"> - Hoa Nhài Nhỏ</t>
    </r>
  </si>
  <si>
    <t>Phương Linh</t>
  </si>
  <si>
    <t>bachthienkieu26032008@gmail.com</t>
  </si>
  <si>
    <t>Số nhà 08 - Xóm Thiện Giáo - Thôn Động Phí - Xã Phương Tú - Huyện Ứng Hòa - Tp Hà Nội (Địa chỉ mới thì bỏ huyện bỏ xã còn xã Vân Đình)</t>
  </si>
  <si>
    <t>https://drive.google.com/open?id=1BPv_fqzn-iwT87aCioDvjwGSjis-pbNJ</t>
  </si>
  <si>
    <t>https://www.facebook.com/share/18X9zt1KPM/</t>
  </si>
  <si>
    <t>Trần Nguyễn Hoàng Vũ</t>
  </si>
  <si>
    <t>trannguyenhoangvu17699@gmail.com</t>
  </si>
  <si>
    <t xml:space="preserve"> 324 lô F chung cư Hưng Phú p10,q8</t>
  </si>
  <si>
    <t>https://drive.google.com/open?id=1vJjF-M0TLEQVJnuH5qhasGJlrGhe9l-P; https://drive.google.com/open?id=1paVWRBbZLZqyeWbpP-AwTs7ytYu7aXs5</t>
  </si>
  <si>
    <t>https://www.facebook.com/le.dat.010308?rdid=kEvZGvqAaFv94WAe&amp;share_url=https%3A%2F%2Fwww.facebook.com%2Fshare%2F18RxJzfucz</t>
  </si>
  <si>
    <t>Lê Tiến Đạt</t>
  </si>
  <si>
    <t>datle010308@gmail.com</t>
  </si>
  <si>
    <t>255 chùa thông ,phường sơn tây ,hà nội</t>
  </si>
  <si>
    <t>https://drive.google.com/open?id=1HE_rxmt3viwnJxIC1ZfDEopjoTp-Edjj</t>
  </si>
  <si>
    <t>https://www.facebook.com/share/1DgUfhb812/?mibextid=wwXIfr</t>
  </si>
  <si>
    <r>
      <rPr>
        <sz val="12"/>
        <color theme="1"/>
        <rFont val="Times New Roman"/>
        <family val="1"/>
      </rPr>
      <t>Lê Thị Ánh</t>
    </r>
    <r>
      <rPr>
        <sz val="12"/>
        <color rgb="FFFF0000"/>
        <rFont val="Times New Roman"/>
        <family val="1"/>
      </rPr>
      <t xml:space="preserve"> - PT434</t>
    </r>
  </si>
  <si>
    <t>Yên Nẫm, Yên Mỹ, Thanh Hoá</t>
  </si>
  <si>
    <t>https://drive.google.com/open?id=1modzLOxwmOwhr4lR61gU5fr1-EC1yepb</t>
  </si>
  <si>
    <t>Hoàng Tuấn Tú - 913104927</t>
  </si>
  <si>
    <t>SN28 Ngõ 152 thôn Đoài Hạ phường Ninh Phúc-Thành phố Hoa Lư-Tỉnh Ninh Bình</t>
  </si>
  <si>
    <t>https://drive.google.com/open?id=1MQcHn_r6mzLdDXIX1_gUiZUwRAFzJtMf; https://drive.google.com/open?id=1b7ovw560N7mrJpyqi1tp3uwer7odu71-</t>
  </si>
  <si>
    <t>https://www.facebook.com/share/1ELDXEtvow/</t>
  </si>
  <si>
    <t xml:space="preserve">Nguyễn Huy Quý </t>
  </si>
  <si>
    <t>912 611377</t>
  </si>
  <si>
    <t>quy285805@gmail.com</t>
  </si>
  <si>
    <t>126 phố Xốm/ phường Phú Lương</t>
  </si>
  <si>
    <t>10/05/2026 và 12/06/2026</t>
  </si>
  <si>
    <t>https://drive.google.com/open?id=1H4uQhqab__-n2vAS0K4FqCDLMUUdTQg4</t>
  </si>
  <si>
    <t>https://www.facebook.com/share/17rcoob1b9/?mibextid=wwXIfr</t>
  </si>
  <si>
    <r>
      <rPr>
        <sz val="12"/>
        <color theme="1"/>
        <rFont val="Times New Roman"/>
        <family val="1"/>
      </rPr>
      <t xml:space="preserve">Lê Khánh Vy </t>
    </r>
    <r>
      <rPr>
        <sz val="12"/>
        <color rgb="FFFF0000"/>
        <rFont val="Times New Roman"/>
        <family val="1"/>
      </rPr>
      <t>- PT433 hv thứ 10</t>
    </r>
  </si>
  <si>
    <t>khvy304a@gmail.com</t>
  </si>
  <si>
    <t>đình bảy xã thuỵ xuân huyện thái thuỵ tỉnh thái bình</t>
  </si>
  <si>
    <t>https://drive.google.com/open?id=1xPgAr-IMhglftu_PvA7qHLOE3w4_YA9w</t>
  </si>
  <si>
    <t>https://www.facebook.com/share/1GiBi5uWGk/</t>
  </si>
  <si>
    <r>
      <rPr>
        <sz val="12"/>
        <color theme="1"/>
        <rFont val="Times New Roman"/>
        <family val="1"/>
      </rPr>
      <t xml:space="preserve">Nguyễn Thị Phương Vy </t>
    </r>
    <r>
      <rPr>
        <sz val="12"/>
        <color rgb="FFFF0000"/>
        <rFont val="Times New Roman"/>
        <family val="1"/>
      </rPr>
      <t>- PT436 - hợp đồng</t>
    </r>
  </si>
  <si>
    <t>nhuthenao2023@gmail.com</t>
  </si>
  <si>
    <t>Xóm Tân Phong-Hải Triều-Hải Hậu-Nam Định</t>
  </si>
  <si>
    <t>10/05/2026 và 31/05/2026</t>
  </si>
  <si>
    <t>https://drive.google.com/open?id=1YkWR4g6aaMlEEahVwlQE-ai_aFEIGyNg; https://drive.google.com/open?id=1CJjuQ91kPG6BprKnxvo4QXnmLhz7BHDf</t>
  </si>
  <si>
    <t>https://www.facebook.com/share/1BZzurVgrj/?mibextid=wwXIfr</t>
  </si>
  <si>
    <r>
      <rPr>
        <sz val="12"/>
        <color theme="1"/>
        <rFont val="Times New Roman"/>
        <family val="1"/>
      </rPr>
      <t xml:space="preserve">Lê Thu Trang </t>
    </r>
    <r>
      <rPr>
        <sz val="12"/>
        <color rgb="FFFF0000"/>
        <rFont val="Times New Roman"/>
        <family val="1"/>
      </rPr>
      <t>- hv thứ 10</t>
    </r>
  </si>
  <si>
    <t>Tổ liên gia số 3 ,TDP Sa Thôn, Phường Đào Duy Từ , Tỉnh Thanh Hoá</t>
  </si>
  <si>
    <t>https://drive.google.com/open?id=1x1ADKdSbh074trNOtQL9-d6UnPn95shs; https://drive.google.com/open?id=1WZrjCpdLU95KdLMAAUvivw2Q6bK4o8Ge</t>
  </si>
  <si>
    <t>https://www.facebook.com/share/1ELMUj7Zi6/?mibextid=wwXIfr</t>
  </si>
  <si>
    <t xml:space="preserve">Nguyễn Thị Phương Thảo </t>
  </si>
  <si>
    <t>SN 19,Phố Thanh Xuân,tt đồi ngô, lục Nam ,Bắc giang</t>
  </si>
  <si>
    <t>https://drive.google.com/open?id=1FlbNTZRPAqKb6GbAIYqUAC8986A08GVO</t>
  </si>
  <si>
    <t>https://www.facebook.com/tielona.3107</t>
  </si>
  <si>
    <t>Đặng Thị Loan</t>
  </si>
  <si>
    <t>Phố Nguyễn Văn Cừ, Bắc Ninh</t>
  </si>
  <si>
    <t>https://drive.google.com/open?id=1DvZhhsVhsE4q8p_9L0G0XBxbsG87LpHB</t>
  </si>
  <si>
    <t>https://www.facebook.com/share/179tYhfivn/?mibextid=wwXIfr</t>
  </si>
  <si>
    <r>
      <rPr>
        <sz val="12"/>
        <color theme="1"/>
        <rFont val="Times New Roman"/>
        <family val="1"/>
      </rPr>
      <t xml:space="preserve"> Đặng Trung Kiên</t>
    </r>
    <r>
      <rPr>
        <sz val="12"/>
        <color rgb="FFFF0000"/>
        <rFont val="Times New Roman"/>
        <family val="1"/>
      </rPr>
      <t xml:space="preserve"> - hv thứ 11</t>
    </r>
  </si>
  <si>
    <t xml:space="preserve"> Số nhà 10, Tổ 28 Khu 4A1 Phường Cửa Ông Quảng Ninh</t>
  </si>
  <si>
    <t>https://drive.google.com/open?id=1cB3Hn_CaUYt9UkJ0XMk9PCaILEJNTlCs</t>
  </si>
  <si>
    <t>OT129</t>
  </si>
  <si>
    <t>https://www.facebook.com/share/18VQiVNNZ1/?mibextid=wwXIfr</t>
  </si>
  <si>
    <t>Trần Duy Hưng</t>
  </si>
  <si>
    <t>số 18 ngõ 58/3/16 phố Trần Bình , phường Mai Dịch</t>
  </si>
  <si>
    <t>https://drive.google.com/open?id=1vBx_gKw52CWqOTmbWw2LpiWHNB70dqK1</t>
  </si>
  <si>
    <t>https://www.facebook.com/share/1NjYZjq9cF/?mibextid=wwXIfr</t>
  </si>
  <si>
    <r>
      <rPr>
        <sz val="12"/>
        <color theme="1"/>
        <rFont val="Times New Roman"/>
        <family val="1"/>
      </rPr>
      <t xml:space="preserve">Chu Hạnh Nhân </t>
    </r>
    <r>
      <rPr>
        <sz val="12"/>
        <color rgb="FFFF0000"/>
        <rFont val="Times New Roman"/>
        <family val="1"/>
      </rPr>
      <t>- 374829079 số mẹ. PT444</t>
    </r>
  </si>
  <si>
    <t xml:space="preserve">QL34 (km3) Nà Tồng, Cô Ba, Cao Bằng </t>
  </si>
  <si>
    <t>https://drive.google.com/open?id=1mqzFumO5333UOF5XuDxTuch7mWQDBHVf</t>
  </si>
  <si>
    <t>https://www.facebook.com/share/1DnPAYboBA/?mibextid=wwXIfr</t>
  </si>
  <si>
    <t xml:space="preserve">Hồ Gia Bảo </t>
  </si>
  <si>
    <t xml:space="preserve">Tổ 1A , phường Tam điệp , tỉnh ninh bình </t>
  </si>
  <si>
    <t>https://drive.google.com/open?id=1E4ocp4taOfnoDfLZXd4OIs0IqAehvU86</t>
  </si>
  <si>
    <t>https://www.facebook.com/profile.php?id=61578129435325</t>
  </si>
  <si>
    <t>Nguyễn Thị Huyền Trang</t>
  </si>
  <si>
    <t>Ân thi, hưng yên</t>
  </si>
  <si>
    <t>https://drive.google.com/open?id=1aK8iFrigGpe7y0Ji_4RkcqefqiUhEARk</t>
  </si>
  <si>
    <t>https://www.facebook.com/share/1BF7DrWZKy/?mibextid=wwXIfr</t>
  </si>
  <si>
    <t xml:space="preserve">Trần Phương Linh </t>
  </si>
  <si>
    <t xml:space="preserve">Phường Trường Vinh Thành phố Vinh tỉnh Nghệ An </t>
  </si>
  <si>
    <t>https://drive.google.com/open?id=1EP4GWPNU7CMnnq4b8N92FYkPOdyM95AT</t>
  </si>
  <si>
    <t>https://www.facebook.com/share/18Qo35ndky/?mibextid=wwXIfr</t>
  </si>
  <si>
    <t xml:space="preserve">Lương Anh Đức </t>
  </si>
  <si>
    <t>Số nhà 11 ngõ 29 đường đình xuyên gia lâm hà nội</t>
  </si>
  <si>
    <t>https://drive.google.com/open?id=1IKHFEROBUxm5s7Lc1qYc6rgnF8o0NsPh</t>
  </si>
  <si>
    <t>https://www.facebook.com/ucth.hiew</t>
  </si>
  <si>
    <r>
      <rPr>
        <sz val="12"/>
        <color theme="1"/>
        <rFont val="Times New Roman"/>
        <family val="1"/>
      </rPr>
      <t xml:space="preserve">Chu Thị Hiền </t>
    </r>
    <r>
      <rPr>
        <sz val="12"/>
        <color rgb="FFFF0000"/>
        <rFont val="Times New Roman"/>
        <family val="1"/>
      </rPr>
      <t>- PT433 hv thứ 11</t>
    </r>
  </si>
  <si>
    <t>Tdp 2 Hải Phong kỳ lợi kỳ anh Hà Tĩnh</t>
  </si>
  <si>
    <t>https://drive.google.com/open?id=1_oYAiEoNC8mhq_6u25IkBRvFPd51md8J</t>
  </si>
  <si>
    <t>https://www.facebook.com/share/1Cs9o6f4XX/?mibextid=wwXIfr</t>
  </si>
  <si>
    <t xml:space="preserve"> Trần Thị Anh Phương </t>
  </si>
  <si>
    <t>Lai Xá, Hà Nội</t>
  </si>
  <si>
    <t>https://drive.google.com/open?id=1mAnXN8a2fdsuKl-vFDNKpF4idD1qOKdK</t>
  </si>
  <si>
    <t>https://www.facebook.com/share/1FaExqtFDp/</t>
  </si>
  <si>
    <t>Lê Thế Lâm</t>
  </si>
  <si>
    <t>60a lê văn linh thôn 3 xã thường xuân thanh hóa</t>
  </si>
  <si>
    <t>https://drive.google.com/open?id=1sTSkRKwoFKVEpHXjW6XU_xJArqo0DcFk</t>
  </si>
  <si>
    <r>
      <rPr>
        <sz val="12"/>
        <color theme="1"/>
        <rFont val="Times New Roman"/>
        <family val="1"/>
      </rPr>
      <t xml:space="preserve">Nguyễn Thị Minh Ánh </t>
    </r>
    <r>
      <rPr>
        <sz val="12"/>
        <color rgb="FFFF0000"/>
        <rFont val="Times New Roman"/>
        <family val="1"/>
      </rPr>
      <t>- hv thứ 11</t>
    </r>
  </si>
  <si>
    <t>huyền</t>
  </si>
  <si>
    <t xml:space="preserve">Xã ninh cường, huyện trực Ninh tỉnh Ninh Bình </t>
  </si>
  <si>
    <t>https://drive.google.com/open?id=1aZLM3BYNk9hQ3R106qijbG1jH9nEESDI</t>
  </si>
  <si>
    <t>https://www.facebook.com/share/1DoNxSrzM5/?mibextid=wwXIfr</t>
  </si>
  <si>
    <t xml:space="preserve">Trần Gia Quyền </t>
  </si>
  <si>
    <t>Phừờng Long Thuận, Tỉnh Đồng Tháp</t>
  </si>
  <si>
    <t>https://drive.google.com/open?id=11E_HgyziEuUfXno4yuvya5fwdyd7QpmC</t>
  </si>
  <si>
    <t>https://www.facebook.com/share/1CfL1QFWa8/?mibextid=wwXIfr</t>
  </si>
  <si>
    <r>
      <rPr>
        <sz val="12"/>
        <color theme="1"/>
        <rFont val="Times New Roman"/>
        <family val="1"/>
      </rPr>
      <t xml:space="preserve">Nguyễn Duy Hoàng </t>
    </r>
    <r>
      <rPr>
        <sz val="12"/>
        <color rgb="FFFF0000"/>
        <rFont val="Times New Roman"/>
        <family val="1"/>
      </rPr>
      <t>- PT433 hv thứ 13</t>
    </r>
  </si>
  <si>
    <t>Bản Lũng, Xã Tam Thái, Tỉnh Nghệ An</t>
  </si>
  <si>
    <t>https://drive.google.com/open?id=1JuHYWCgWXFB9V6jc79xzAIg5ZU6kUhlg</t>
  </si>
  <si>
    <t>https://www.facebook.com/share/18YnSuZ4DW/</t>
  </si>
  <si>
    <t xml:space="preserve">Hoàng Đức Thắng </t>
  </si>
  <si>
    <t xml:space="preserve">Ngã ba Biogas, thôn Nam Tiến, Xã Đăk Wil (Eapo cũ ) , Huyện Cư Jut , Tỉnh Lâm Đồng ( Đăk Nông cũ ) </t>
  </si>
  <si>
    <t>https://drive.google.com/open?id=1CPeOMM3fHBoJw6q03XZRwFn8BLsI3HGM</t>
  </si>
  <si>
    <t>https://www.facebook.com/share/14boY749b35/?mibextid=wwXIfr</t>
  </si>
  <si>
    <t>Lê Cao Huy</t>
  </si>
  <si>
    <t>khu đô thị mới phú lương,hà đông chị nha</t>
  </si>
  <si>
    <t>10/05/2026 và 03/06/2026</t>
  </si>
  <si>
    <t>https://drive.google.com/open?id=1s3VTPk0W-393jtyO8bbLfTIs8s1Ua3jY; https://drive.google.com/open?id=1y2qgSDJU7DST3awqOzOSdYqDfvCQ9cHo</t>
  </si>
  <si>
    <t>https://www.facebook.com/share/18fxQF9J45/?mibextid=wwXIfr</t>
  </si>
  <si>
    <t>Lê Thành Vinh</t>
  </si>
  <si>
    <t>Tdp Hồng Phong 1,Phường Ngọc Sơn ,Thanh Hoá</t>
  </si>
  <si>
    <t>https://drive.google.com/open?id=1vntOidl9py-alLlWA7kxX-zZZ9hZEPHW</t>
  </si>
  <si>
    <t>https://www.facebook.com/share/18xELAdznJ/?mibextid=wwXIfr</t>
  </si>
  <si>
    <t>Nguyễn Phúc Hùng</t>
  </si>
  <si>
    <t>so 7 ngõ 1 lê xoay , phường Vĩnh Phúc , Tỉnh Phú Thọ</t>
  </si>
  <si>
    <t>https://drive.google.com/open?id=1ML9BZ9k5_crHun385GkzRkDSnWte2C7Q</t>
  </si>
  <si>
    <t>https://www.facebook.com/share/1B21vaTRC9/?mibextid=wwXIfr</t>
  </si>
  <si>
    <t>Lê Anh Quang</t>
  </si>
  <si>
    <t>Tân Hợp- Mường Cơi-Sơn La</t>
  </si>
  <si>
    <t>https://drive.google.com/open?id=1er8GTKf-PD0iw-6-mjaJ0yB_hXAhyByg</t>
  </si>
  <si>
    <t>https://www.facebook.com/share/18dm9Whm84/?mibextid=wwXIfr</t>
  </si>
  <si>
    <t>Nguyễn Hải My</t>
  </si>
  <si>
    <t>26/18/4 đường 21/8, phường phan rang, khánh hoà</t>
  </si>
  <si>
    <t>https://drive.google.com/open?id=16ZvoIUjrijTNRzRcQ8w9-TP4JS9VwfdK</t>
  </si>
  <si>
    <t>https://www.facebook.com/share/1AzCu6BBda/?mibextid=wwXIfr</t>
  </si>
  <si>
    <t>Chu Quốc Hưng</t>
  </si>
  <si>
    <t>Số 6, ngách 38, ngõ 282 đường Cổ Nhuế, Hà Nội</t>
  </si>
  <si>
    <t>https://drive.google.com/open?id=1Tl0Beis-kq7vr-R_Qw2N__g8-JDjjINH</t>
  </si>
  <si>
    <t>https://www.facebook.com/tran.thi.yen.vy.722135</t>
  </si>
  <si>
    <r>
      <rPr>
        <sz val="12"/>
        <color theme="1"/>
        <rFont val="Times New Roman"/>
        <family val="1"/>
      </rPr>
      <t xml:space="preserve">Trần Thị Yến Vy </t>
    </r>
    <r>
      <rPr>
        <sz val="12"/>
        <color rgb="FFFF0000"/>
        <rFont val="Times New Roman"/>
        <family val="1"/>
      </rPr>
      <t>- hợp đồng</t>
    </r>
  </si>
  <si>
    <t>xóm 9 Kim Tân, Kim Sơn, Ninh Bình</t>
  </si>
  <si>
    <t>https://drive.google.com/open?id=1FEpGoa_x7_kqgqCpzg1cn6kcB4H3jxRt</t>
  </si>
  <si>
    <t>https://www.facebook.com/share/1ZkYNFAtVZ/</t>
  </si>
  <si>
    <t>Đào Minh Anh</t>
  </si>
  <si>
    <t>minhanhdma.1806@gmail.com</t>
  </si>
  <si>
    <t>SN 285, đường Thành Công, phường Nguyễn Thái Học, tỉnh Yên Bái</t>
  </si>
  <si>
    <t>https://drive.google.com/open?id=1PsTFn_qU76ZtWUKKpsKnFseXDYOM3bU_</t>
  </si>
  <si>
    <t>https://www.facebook.com/lan.phuong.17113308#</t>
  </si>
  <si>
    <t xml:space="preserve">Nguyễn Lan Phương </t>
  </si>
  <si>
    <t>phòng 906, toà 27A1, chung cư Greenstars, phường Phú Diễn, Hà Nội</t>
  </si>
  <si>
    <t>https://drive.google.com/open?id=1wsrS6KcoHI5E2JhZZDXptSD3wo7ECSOT</t>
  </si>
  <si>
    <t>https://www.facebook.com/share/1BfDxuynnD/?mibextid=wwXIfr</t>
  </si>
  <si>
    <t>Trần Yến Nhi</t>
  </si>
  <si>
    <t>212 lê hồng phong, xã chưprong, tỉnh gia lai</t>
  </si>
  <si>
    <t>https://drive.google.com/open?id=13pQjRLuodTuF5JZFNI16Pr9kE26vGYvH</t>
  </si>
  <si>
    <t>https://www.facebook.com/quynh.chi.344661?rdid=LaHTVVAAJqOitLIj&amp;share_url=https%3A%2F%2Fwww.facebook.com%2Fshare%2F17iHUnUQWU%2F#</t>
  </si>
  <si>
    <t xml:space="preserve">Đoàn Quỳnh Chi </t>
  </si>
  <si>
    <t>2 Thụ Khê , Phường Lưu Kiếm , Hải Phòng</t>
  </si>
  <si>
    <t>https://drive.google.com/open?id=1bMvSqBa_FeMxsaXsxCLAWfUiy1llLNIN</t>
  </si>
  <si>
    <t>https://www.facebook.com/share/1Hm7wccQnL/</t>
  </si>
  <si>
    <t>Hoàng Minh Quân</t>
  </si>
  <si>
    <t>hoangminhquan2022nd@gmail.com</t>
  </si>
  <si>
    <t>Tổ dân phố Cao Đài 2 Phường Mỹ Lộc tỉnh Ninh Bình</t>
  </si>
  <si>
    <t>https://drive.google.com/open?id=1qq-GZoHGpYkTiI_LUr0K801Va6iQmhk3</t>
  </si>
  <si>
    <t>https://www.facebook.com/Tuankiet0408.2008?mibextid=wwXIfr&amp;rdid=5J08OisZjKO4h9Cd&amp;share_url=https%3A%2F%2Fwww.facebook.com%2Fshare%2F18VGwKeek9%2F%3Fmibextid%3DwwXIfr</t>
  </si>
  <si>
    <t xml:space="preserve"> Bùi Tuấn Kiệt</t>
  </si>
  <si>
    <t xml:space="preserve">128 Cầu Kinh, phường Tân Tạo, Tp Hồ Chí Minh </t>
  </si>
  <si>
    <t>https://drive.google.com/open?id=17i9BZxjdqcljnS5zFddCSflh0HRhkRtT</t>
  </si>
  <si>
    <t>https://www.facebook.com/share/1b6vcKwnAW/?mibextid=wwXIfr</t>
  </si>
  <si>
    <t>Hoàng Thị Anh Tú</t>
  </si>
  <si>
    <t>Toà S2 Sky Oasis Ecopark Văn Giang Hưng Yên</t>
  </si>
  <si>
    <t>https://drive.google.com/open?id=1IvDvEYIC6QUnnNXf9zdRE-AubThjaOIk</t>
  </si>
  <si>
    <t>https://www.facebook.com/share/18afxghG6v/?mibextid=wwXIfr</t>
  </si>
  <si>
    <t>Lê Kiên Định</t>
  </si>
  <si>
    <t>xóm Hồng Cát ,xã Nam Hồng ,huyện Nam Trực,tỉnh Ninh Bình</t>
  </si>
  <si>
    <t>https://drive.google.com/open?id=1_SwR_iaFBzEbXQ_vozoUlqD4TBpJCcrY</t>
  </si>
  <si>
    <t>https://www.facebook.com/share/18xwfprTap/?mibextid=wwXIfr</t>
  </si>
  <si>
    <t xml:space="preserve"> Nguyễn Hoàng Mai </t>
  </si>
  <si>
    <t xml:space="preserve">Cung Kiệm- Nhân Hòa- Quế Võ- Bắc Ninh </t>
  </si>
  <si>
    <t>https://drive.google.com/open?id=1RHBiP6wrl55aFGJ7pVQJywQR_LGom9B-</t>
  </si>
  <si>
    <t>https://www.facebook.com/share/1CqmzmTYrN/?mibextid=wwXIfr</t>
  </si>
  <si>
    <t xml:space="preserve">Nguyễn Thị Mỹ Danh </t>
  </si>
  <si>
    <t>Thôn An Quang Đông, Xã Đề Gi, Gia Lai.</t>
  </si>
  <si>
    <t>https://drive.google.com/open?id=16sVQ9b5UwBk-morcygwwt_-bM61RMlV7</t>
  </si>
  <si>
    <t>https://www.facebook.com/khanh.huyen.74712</t>
  </si>
  <si>
    <t>Trần Khánh Huyền</t>
  </si>
  <si>
    <t>phố Tây- phường Tam Sơn-Bắc Ninh</t>
  </si>
  <si>
    <t>11/05/2026 và 14/06/2026</t>
  </si>
  <si>
    <t>https://drive.google.com/open?id=1th6X3Upoaj5ocsjHcuP-eHh2xGfjsuYb; https://drive.google.com/open?id=1IObfIufl7bItD75yWZ6tRGXVYyxT6STs</t>
  </si>
  <si>
    <t>https://www.facebook.com/ng.manh.hung.550461?rdid=09j6VTWKCR6MtRYs&amp;share_url=https%3A%2F%2Fwww.facebook.com%2Fshare%2F1B1A56te22%2F#</t>
  </si>
  <si>
    <t xml:space="preserve">Nguyễn Mạnh Hùng </t>
  </si>
  <si>
    <t>Xóm Hoá,Xã Phú Bình,Thái Nguyên</t>
  </si>
  <si>
    <t>https://drive.google.com/open?id=1pCF2xcjsesq0ourAw7LpUhy1-p7JBhNb</t>
  </si>
  <si>
    <t>https://www.facebook.com/share/18Zw8NCfWV/?mibextid=wwXIfr</t>
  </si>
  <si>
    <t xml:space="preserve">nguyễn Thanh hùng </t>
  </si>
  <si>
    <t>nguyenthanhhungtn297@gmail.com</t>
  </si>
  <si>
    <t>29/42 Trương Thành Công Mỹ Tho,Đồng Tháp</t>
  </si>
  <si>
    <t>https://drive.google.com/open?id=1HQasm18Cl0jDYfa_K9Eek9sOsI47UAF3</t>
  </si>
  <si>
    <t>https://www.facebook.com/ngthuytram02062008</t>
  </si>
  <si>
    <r>
      <rPr>
        <sz val="12"/>
        <color theme="1"/>
        <rFont val="Times New Roman"/>
        <family val="1"/>
      </rPr>
      <t>Nguyễn Thùy Trâm</t>
    </r>
    <r>
      <rPr>
        <sz val="12"/>
        <color rgb="FFFF0000"/>
        <rFont val="Times New Roman"/>
        <family val="1"/>
      </rPr>
      <t xml:space="preserve"> - PT438, PT444, </t>
    </r>
    <r>
      <rPr>
        <sz val="12"/>
        <color theme="1"/>
        <rFont val="Times New Roman"/>
        <family val="1"/>
      </rPr>
      <t>PT464</t>
    </r>
  </si>
  <si>
    <t>tạp hóa Như Long,Thôn chiến thắng, xã khánh vĩnh yên, can lộc, hà tĩnh</t>
  </si>
  <si>
    <t>https://drive.google.com/open?id=1Pq1yDl4krqG6H0lQw27xSXNTIzuFiBYR</t>
  </si>
  <si>
    <t>https://www.facebook.com/share/18vt8n6cBV/?mibextid=wwXIfr</t>
  </si>
  <si>
    <t>Phạm Minh Uyên</t>
  </si>
  <si>
    <t>nhà 36, ngõ 747, tổ 2-dương kinh-hải phòng</t>
  </si>
  <si>
    <t>https://drive.google.com/open?id=1drZI2eYSS1wj-PYnkIJywbHImx7K7MWr</t>
  </si>
  <si>
    <t>https://www.facebook.com/share/1CyD3gzeoy/?mibextid=wwXIfr</t>
  </si>
  <si>
    <t>Nguyễn Hà Linh</t>
  </si>
  <si>
    <t>số 27 ngõ 1 Ngô Thì Nhậm, Hà Cầu , Hà Đông , Hà Nội</t>
  </si>
  <si>
    <t>https://drive.google.com/open?id=1N95WzKKyvq-DtR9l2Ed_ZhHzc-J8zRZJ</t>
  </si>
  <si>
    <t>https://www.facebook.com/share/18egWeYbii/?mibextid=wwXIfr</t>
  </si>
  <si>
    <t>Nguyễn Thuỳ Trang</t>
  </si>
  <si>
    <t>thôn 7 xã Vĩnh thuận, thành phố Hải Phòng</t>
  </si>
  <si>
    <t>https://drive.google.com/open?id=1Jhu9adVIuZqeCT9st3OK7uX8W0xXmoWK</t>
  </si>
  <si>
    <t>https://www.facebook.com/share/18nav6Zwif/?mibextid=wwXIfr</t>
  </si>
  <si>
    <r>
      <rPr>
        <sz val="12"/>
        <color theme="1"/>
        <rFont val="Times New Roman"/>
        <family val="1"/>
      </rPr>
      <t>Nguyễn Khánh Huyền</t>
    </r>
    <r>
      <rPr>
        <sz val="12"/>
        <color rgb="FFFF0000"/>
        <rFont val="Times New Roman"/>
        <family val="1"/>
      </rPr>
      <t xml:space="preserve"> - hv thứ 10</t>
    </r>
  </si>
  <si>
    <t>79/24/31 Hà Huy Tập, Xã Phù Đổng, Thành phố Hà Nội</t>
  </si>
  <si>
    <t>11/05/2026 và 11/06/2026</t>
  </si>
  <si>
    <t>https://drive.google.com/open?id=1eaJuNjzsHf6LzKNSz7VSI8lrZjaCApzc; https://drive.google.com/open?id=1kSMRrxQWGk0Hn0SC8JQvZoCgbRKQTISa</t>
  </si>
  <si>
    <t>https://www.facebook.com/zoii.con.2024</t>
  </si>
  <si>
    <t>Nguyễn Thi Thanh Thảo</t>
  </si>
  <si>
    <t>Phú Bình,Thái Nguyên</t>
  </si>
  <si>
    <t>https://drive.google.com/open?id=1H5aUID9TM4ZRQ_OTfy0bXbjsuxP1qO23</t>
  </si>
  <si>
    <t>https://www.facebook.com/share/1GFzZU1AFW/</t>
  </si>
  <si>
    <t xml:space="preserve">Huỳnh Thúy An </t>
  </si>
  <si>
    <t>Số nhà 97, Xã Tiên Thủy, tỉnh Vĩnh Long</t>
  </si>
  <si>
    <t>https://drive.google.com/open?id=1Fo3TqfxSngFpnARk1aoMYXQK7-ZarEX9</t>
  </si>
  <si>
    <t>https://www.facebook.com/share/1VNKDSni4v/</t>
  </si>
  <si>
    <t>Nguyễn Lê Huyền Trang</t>
  </si>
  <si>
    <t>Thôn 9 xã Kon Braih tỉnh Quảng Ngãi</t>
  </si>
  <si>
    <t>https://drive.google.com/open?id=1QZlS63Mg4SiNZf0TQP9_MuudBvj9NaSh</t>
  </si>
  <si>
    <t>OT132</t>
  </si>
  <si>
    <t>https://www.facebook.com/share/17gC5xedmt/?mibextid=wwXIfr</t>
  </si>
  <si>
    <r>
      <rPr>
        <sz val="12"/>
        <color theme="1"/>
        <rFont val="Times New Roman"/>
        <family val="1"/>
      </rPr>
      <t>Âu Ngọc Khuê</t>
    </r>
    <r>
      <rPr>
        <sz val="12"/>
        <color rgb="FFFF0000"/>
        <rFont val="Times New Roman"/>
        <family val="1"/>
      </rPr>
      <t xml:space="preserve"> - T457</t>
    </r>
  </si>
  <si>
    <t>Nhà thờ Đồng Công, Xuân Cẩm, Bắc Ninh</t>
  </si>
  <si>
    <t>11/05/2026 và 17/06/2026</t>
  </si>
  <si>
    <t>https://drive.google.com/open?id=1SPhdCAj2X9QJFjfO99PHr6-ejvtTj1St; https://drive.google.com/open?id=1KoLAs3xR4crpaDCYjArUXHdyASJPylXq</t>
  </si>
  <si>
    <t>https://www.facebook.com/share/1E3UBT6mLv/?mibextid=wwXIfr</t>
  </si>
  <si>
    <t>Phạm Vũ Thu Uyên</t>
  </si>
  <si>
    <t>https://drive.google.com/open?id=15XWPVybW3YA2hBFGSiwJkKKyXoTL22Mq</t>
  </si>
  <si>
    <t>https://www.facebook.com/profile.php?id=61577303979057#</t>
  </si>
  <si>
    <t>Nguyễn Ngọc Tuyết Nhi</t>
  </si>
  <si>
    <t>THPT Nguyễn Du</t>
  </si>
  <si>
    <t>https://drive.google.com/open?id=1xwOMJb4rcoqCw5n71PyQpL9b9vuXZtrb</t>
  </si>
  <si>
    <t>https://www.facebook.com/share/1CYjRhUACr/</t>
  </si>
  <si>
    <t>Nguyễn Thị Hồng Tuyên</t>
  </si>
  <si>
    <t>122/10 đường Gò Cây Sung,xã Vĩnh Thạnh, tp Nha Trang, tỉnh Khánh Hòa</t>
  </si>
  <si>
    <t>https://drive.google.com/open?id=1TXDdcNbD61mEcpeUm2BkD6T7pVF0XykT</t>
  </si>
  <si>
    <t>https://www.facebook.com/profile.php?id=61554262916137</t>
  </si>
  <si>
    <t>Nguyễn Minh Trí</t>
  </si>
  <si>
    <t>699 , ấp phú mỹ thượng , xã phú thọ , huyện phú tân , tỉnh an giang</t>
  </si>
  <si>
    <t>11/05/2026 và 12/05/2026</t>
  </si>
  <si>
    <t>https://drive.google.com/open?id=1zkETmApsD_6ZApDmP7wP19z9cXOKNcou; https://drive.google.com/open?id=1_wlODPQ55lmSz4opCJQOX3pdYrNdFBrq</t>
  </si>
  <si>
    <t xml:space="preserve"> https://www.facebook.com/share/1EDxDuHrx6/</t>
  </si>
  <si>
    <t>Nguyễn Phương Linh</t>
  </si>
  <si>
    <t>nhà số 3-xóm chùa- thông Đình Tổ-Quốc Oai- Hà Nội</t>
  </si>
  <si>
    <t>https://drive.google.com/open?id=1ahKsxgRwvAiBfOmosBVJyojs1X5aIZpc</t>
  </si>
  <si>
    <t>https://www.facebook.com/share/1B2hoaCrfZ/?mibextid=wwXIfr</t>
  </si>
  <si>
    <t xml:space="preserve"> Cao Bảo Bảo</t>
  </si>
  <si>
    <t>252 Nguyễn Huệ-Phường Lào Cai</t>
  </si>
  <si>
    <t>https://drive.google.com/open?id=1CmBcSfTm3radpiHE-TBsck2nTFZja1rh</t>
  </si>
  <si>
    <t>T457</t>
  </si>
  <si>
    <t>https://www.facebook.com/share/1GjdKVPfk7/</t>
  </si>
  <si>
    <t xml:space="preserve">Nguyễn Ngọc Phát </t>
  </si>
  <si>
    <t>tổ 11, khu phố Phú Trạch, phường Tân Triều, tỉnh Đồng Nai</t>
  </si>
  <si>
    <t>https://drive.google.com/open?id=1NmFvIH438TYSqGb_mQJQJYWubWQS9DjP</t>
  </si>
  <si>
    <t>https://www.facebook.com/nqzuynh.h</t>
  </si>
  <si>
    <t xml:space="preserve">Nguyễn Thị Như Quỳnh </t>
  </si>
  <si>
    <t>145 thôn Trung Hòa,xã đliêya,tỉnh Đắk Lắk</t>
  </si>
  <si>
    <t>https://drive.google.com/open?id=1P16Di6vxuA9TWN07O9dG2WgbYqhQ5HB3</t>
  </si>
  <si>
    <t>https://www.facebook.com/share/1EAgpf9may/?mibextid=wwXIfr</t>
  </si>
  <si>
    <t>Nguyễn Anh Tú</t>
  </si>
  <si>
    <t>Tổ 3 tân lập 2 phường Phương Đông Thành Phố Uông Bí tỉnh Quảng Ninh</t>
  </si>
  <si>
    <t>https://drive.google.com/open?id=12RlK3XkTosEFo7omWnVCh3F6xXUfeezh</t>
  </si>
  <si>
    <t>https://www.facebook.com/dung.nguyen.434456?rdid=l3NFXHmWumZm4pfl&amp;share_url=https%3A%2F%2Fwww.facebook.com%2Fshare%2F1N8BKKFp8q%2F#</t>
  </si>
  <si>
    <t xml:space="preserve">Nguyễn Việt Dũng </t>
  </si>
  <si>
    <t>Tổ 1 khu 5 phường quang hanh cẩm phả quảng ninh</t>
  </si>
  <si>
    <t>https://drive.google.com/open?id=1cBaNp1HLwgxADvxREwlWzTLDRRABvdVs</t>
  </si>
  <si>
    <t>https://www.facebook.com/share/1Ct5LR6CUp/</t>
  </si>
  <si>
    <t xml:space="preserve">Trần Phạm Trâm Anh </t>
  </si>
  <si>
    <t xml:space="preserve">tram21875@gmail.com </t>
  </si>
  <si>
    <t xml:space="preserve">Ấp 7 xáng,xã đông hòa huyện an minh,tỉnh Kiên Giang </t>
  </si>
  <si>
    <t>https://drive.google.com/open?id=1Cr_b9jKYoHlz6lm-zKsBi15gYIu5q7Vo</t>
  </si>
  <si>
    <t>https://www.facebook.com/share/1BUhHjJEBc/?mibextid=wwXIfr</t>
  </si>
  <si>
    <t xml:space="preserve">Đoàn Ngọc Hà My </t>
  </si>
  <si>
    <t>CT1C khu đô thị tp giao lưu ba đình, Hà nội</t>
  </si>
  <si>
    <t>https://drive.google.com/open?id=1HAO05aDozaUEhAPx7bdq-sUq0nJNyyDt</t>
  </si>
  <si>
    <t>https://www.facebook.com/share/1ZwfBhTP8i/?mibextid=wwXIfr</t>
  </si>
  <si>
    <t>Tô Hoài Bảo</t>
  </si>
  <si>
    <t>Tinh Quảng Ngãi, Xã Tư Nghĩa, Thôn An Nghĩa</t>
  </si>
  <si>
    <t>https://drive.google.com/open?id=1F3lsyWWrhgmg6_X6nwlIYvnf4hgrdUFR; https://drive.google.com/open?id=1K9IkLHzGv83nbtdsw-Vh1_JdueBrydDM</t>
  </si>
  <si>
    <t>https://www.facebook.com/share/1E2TRkEg2B/</t>
  </si>
  <si>
    <t xml:space="preserve"> Nguyễn Thị Trúc Nữ </t>
  </si>
  <si>
    <t>Diên sơn 6 Sơn Mai Quảng Ngãi</t>
  </si>
  <si>
    <t>https://drive.google.com/open?id=1QbKXmXix1E-5YqCSm_bhX7lZyySo_u7x</t>
  </si>
  <si>
    <t>https://www.facebook.com/Gonfien</t>
  </si>
  <si>
    <t>Nguyễn Trà My</t>
  </si>
  <si>
    <t>Khu 3A, xã Hy Cương, tỉnh Phú Thọ</t>
  </si>
  <si>
    <t>https://drive.google.com/open?id=1tNiOs7AkQ65zuGID0ufblk173xJ4S8iZ</t>
  </si>
  <si>
    <t>https://www.facebook.com/mai.phuong.968396</t>
  </si>
  <si>
    <r>
      <rPr>
        <sz val="12"/>
        <color theme="1"/>
        <rFont val="Times New Roman"/>
        <family val="1"/>
      </rPr>
      <t xml:space="preserve">Mai Thị Hà Phương  </t>
    </r>
    <r>
      <rPr>
        <sz val="12"/>
        <color rgb="FFFF0000"/>
        <rFont val="Times New Roman"/>
        <family val="1"/>
      </rPr>
      <t>- PT429 - hợp đồng</t>
    </r>
  </si>
  <si>
    <t>Số 15, ngách 134/54 Cầu Diễn, Tây Tựu, Bắc Từ Liêm,HN</t>
  </si>
  <si>
    <t>https://drive.google.com/open?id=1NpZpX_YBbGEA_6t7Od1VSRSDe67qGTtN</t>
  </si>
  <si>
    <t>https://www.facebook.com/share/1FU4YAdt1t/?mibextid=wwXIfr</t>
  </si>
  <si>
    <t>Cao Thị Minh Trang</t>
  </si>
  <si>
    <t xml:space="preserve"> Bản Ngọn Pạn, xã Châu Lý, huyện Quỳ Hợp, tỉnh Nghệ An</t>
  </si>
  <si>
    <t>https://drive.google.com/open?id=1e-QrCKPvTfrsA6TVrAUsIVkZgWRzYZBE</t>
  </si>
  <si>
    <t>https://www.facebook.com/share/1EBfo9jLaR/?mibextid=wwXIfr</t>
  </si>
  <si>
    <t xml:space="preserve">Nguyễn Xuân Đạo </t>
  </si>
  <si>
    <t xml:space="preserve">Xuân Phú, Quang Đồng, Yên Thành Nghệ An
</t>
  </si>
  <si>
    <t>https://drive.google.com/open?id=17Cr3hxVV45GWslM-ySsomRFmZoNbFR5F</t>
  </si>
  <si>
    <t>PT446</t>
  </si>
  <si>
    <t>https://www.facebook.com/share/1SJE8NwPFA/?mibextid=wwXIfr</t>
  </si>
  <si>
    <t xml:space="preserve">Đàm Thị Phương Lan </t>
  </si>
  <si>
    <t>tổ dân phố kim bảng - Phù khê- Bắc Ninh</t>
  </si>
  <si>
    <t>https://drive.google.com/open?id=17GczLvArfxtqHMxMoxRm1YqsIXrab-iu</t>
  </si>
  <si>
    <t>PT442 Ko học nữa</t>
  </si>
  <si>
    <t>https://www.facebook.com/winter12050</t>
  </si>
  <si>
    <r>
      <rPr>
        <sz val="12"/>
        <color theme="1"/>
        <rFont val="Times New Roman"/>
        <family val="1"/>
      </rPr>
      <t xml:space="preserve">phạm Thị Hồng Giang </t>
    </r>
    <r>
      <rPr>
        <sz val="12"/>
        <color rgb="FFFF0000"/>
        <rFont val="Times New Roman"/>
        <family val="1"/>
      </rPr>
      <t>- Hoàn cọc 50K 05/06/2026</t>
    </r>
  </si>
  <si>
    <t>Thôn Lâm Xuyên, Xã An Phú, Nam Sách, Hải Dương</t>
  </si>
  <si>
    <t>https://drive.google.com/open?id=1FhCl-JW5zxWw-31MHG6-cufTfLuOmq9D</t>
  </si>
  <si>
    <t>https://www.facebook.com/share/1H6UTVrWrG/?mibextid=wwXIfrd</t>
  </si>
  <si>
    <t>Nguyễn Đức Minh Quân</t>
  </si>
  <si>
    <t>149 đường Đại Mỗ, Nam Từ Liêm, Hà Nội</t>
  </si>
  <si>
    <t>https://drive.google.com/open?id=1xUtQbNC7s6w0Yep3wM7-OfD-FO3G85LI</t>
  </si>
  <si>
    <t>https://web.facebook.com/thtrunggph#</t>
  </si>
  <si>
    <t>Phạm Thành Trung</t>
  </si>
  <si>
    <t>phttrung33@gmail.com</t>
  </si>
  <si>
    <t>thôn châu phong xã thư lâm hà nội</t>
  </si>
  <si>
    <t>https://drive.google.com/open?id=1aPXpFxwfZUAIwBq61n5L9JDEl3EtXJDS</t>
  </si>
  <si>
    <t xml:space="preserve">https://www.facebook.com/share/1DkqcrvjrL/ </t>
  </si>
  <si>
    <t>Hồ Thị Bích Ngân</t>
  </si>
  <si>
    <t>nio.phuong9999@gmail.com</t>
  </si>
  <si>
    <t>Tỉnh Đồng Tháp - Phường Mỹ Thọ- Ấp Mỹ Tây, Đường Phạm Hữu Lầu. Số nhà:064/10. Chợ Ông Bầu</t>
  </si>
  <si>
    <t>https://drive.google.com/open?id=1ZZbzctjs4V0eaTDYHVm--xtRXTAYkU7e</t>
  </si>
  <si>
    <t>https://www.facebook.com/share/1EfpCUjMRs/</t>
  </si>
  <si>
    <t>Mác Hương Thùy Nhung</t>
  </si>
  <si>
    <t>thuynhung2k8@gmail.com</t>
  </si>
  <si>
    <t>số nhà 562 hùng Vương, thôn 16/5, huyện Đắk Glei, tỉnh Quảng Ngãi (Kon Tum cũ)</t>
  </si>
  <si>
    <t>https://drive.google.com/open?id=14Wh5te-PQPiRW3AGejr_5J5AGpuqf-RB</t>
  </si>
  <si>
    <t xml:space="preserve"> https://www.facebook.com/share/1H4X5wNn2B/</t>
  </si>
  <si>
    <t>Nguyễn Thị Hà Trang</t>
  </si>
  <si>
    <t>nguyenhatrang336@gmail.com</t>
  </si>
  <si>
    <t>09, ngõ 9, đường Mai Thúc Loan, Phường Thành Sen, Tỉnh Hà Tĩnh</t>
  </si>
  <si>
    <t>https://drive.google.com/open?id=1tSJc9g8hQnHgp96T3goTQc7n-_vI6rzz</t>
  </si>
  <si>
    <t>https://www.facebook.com/share/1CbcJNXUJc/?mibextid=wwXIfr</t>
  </si>
  <si>
    <t>Trần Ngọc Khánh Linh</t>
  </si>
  <si>
    <t>tranngockhanhlinh142@gmail.com</t>
  </si>
  <si>
    <t>tổ 3, phường Nam Hồng Lĩnh, Hà Tĩnh</t>
  </si>
  <si>
    <t>https://drive.google.com/open?id=1Cv8EO93o8YB-SdCsJ9bF2MPckn4hS4in</t>
  </si>
  <si>
    <t>https://www.facebook.com/share/1C9a3QKFFW/?mibextid=wwXIfr</t>
  </si>
  <si>
    <t xml:space="preserve">Nguyễn Hà Phương </t>
  </si>
  <si>
    <t>26/80 hoàng công khanh , kiến an , hải phòng</t>
  </si>
  <si>
    <t>https://drive.google.com/open?id=1GbZeE_wx1HJrHsjsUQgKR3g3y00uYg0c</t>
  </si>
  <si>
    <t>https://www.facebook.com/share/18e4nPMJY2/?mibextid=wwXIfr</t>
  </si>
  <si>
    <r>
      <rPr>
        <sz val="12"/>
        <color theme="1"/>
        <rFont val="Times New Roman"/>
        <family val="1"/>
      </rPr>
      <t>Nguyễn Tiểu Bảo</t>
    </r>
    <r>
      <rPr>
        <sz val="12"/>
        <color rgb="FFFF0000"/>
        <rFont val="Times New Roman"/>
        <family val="1"/>
      </rPr>
      <t xml:space="preserve"> - hợp đồng. T463 lớp học đc 2 buổi tự rời nhóm</t>
    </r>
  </si>
  <si>
    <t>Hải Phòng (cập nhật sau)</t>
  </si>
  <si>
    <t>https://drive.google.com/open?id=1Ywh5kxwZP7BfID5L7en6UgZExd603kIX</t>
  </si>
  <si>
    <t>https://www.facebook.com/share/16TQiAw6qC/</t>
  </si>
  <si>
    <t xml:space="preserve"> Đặng Xuân Long</t>
  </si>
  <si>
    <t>dangxuanlong8608@gmail.com</t>
  </si>
  <si>
    <t xml:space="preserve">thôn Tràng Quan, Trọng Quan , Đông Hưng , Thái Bình </t>
  </si>
  <si>
    <t>12/05/2026 và 18/03/2026</t>
  </si>
  <si>
    <t>https://drive.google.com/open?id=1oTVpn0ZRA0J9yIxPDNNfyfbghkkj3M_i; https://drive.google.com/open?id=1sUUKoZCC2gZjmLPUIuSkloH2bY3d0Uj_</t>
  </si>
  <si>
    <t>https://www.facebook.com/share/1AYaihj2wK/?mibextid=wwXIfr</t>
  </si>
  <si>
    <r>
      <rPr>
        <sz val="12"/>
        <color theme="1"/>
        <rFont val="Times New Roman"/>
        <family val="1"/>
      </rPr>
      <t xml:space="preserve">Lê Quỳnh Anh </t>
    </r>
    <r>
      <rPr>
        <sz val="12"/>
        <color rgb="FFFF0000"/>
        <rFont val="Times New Roman"/>
        <family val="1"/>
      </rPr>
      <t>- T457</t>
    </r>
  </si>
  <si>
    <t>bunnnynek@gmail.com</t>
  </si>
  <si>
    <t xml:space="preserve">72a bế văn đàn phường minh khai tp hà giang </t>
  </si>
  <si>
    <t>https://drive.google.com/open?id=1nHciyzYT2xR8ge94t5sBCUao2Ewnzjbx</t>
  </si>
  <si>
    <t>https://www.facebook.com/share/1AmzRoEeJL/?mibextid=wwXIfr</t>
  </si>
  <si>
    <t>Phạm Trường An</t>
  </si>
  <si>
    <t xml:space="preserve">Số nhà 1A ngõ 282/64/2 kimgiang Hoàng Mai Hà Nội </t>
  </si>
  <si>
    <t>https://drive.google.com/open?id=1RDG23683xfiP9rnUQdHNIyma__NNFuVv</t>
  </si>
  <si>
    <t>https://www.facebook.com/share/1Gj4ukCB7A/?mibextid=wwXIfr</t>
  </si>
  <si>
    <t>Lê Anh Luân</t>
  </si>
  <si>
    <t>Tổ 12-khu 7- xã Hy Cương- tỉnh Phú Thọ</t>
  </si>
  <si>
    <t>12/05/2026 và 03/06/2026</t>
  </si>
  <si>
    <t>https://drive.google.com/open?id=1IRQvT5QO-jPLjPoUptyjM7zuZaTsZnO5; https://drive.google.com/open?id=1s4BSW1_Ucu_BfLJQtErClBxqvjhAbE2E</t>
  </si>
  <si>
    <t>https://www.facebook.com/share/18juD2JuSV/?mibextid=wwXIfr</t>
  </si>
  <si>
    <t>thôn 4 xã nguyễn huệ phường đông triều tỉnh quảng ninh</t>
  </si>
  <si>
    <t>12/05/2026 và 04/06/2026</t>
  </si>
  <si>
    <t>https://drive.google.com/open?id=1Iaa1nICTfQV560hFo3lKiddrcNp6GtpX; https://drive.google.com/open?id=1mzDRvIBSg2D9-CEk_fxIEJtys6ixfaNL</t>
  </si>
  <si>
    <t>https://www.facebook.com/banh.ho.52012#</t>
  </si>
  <si>
    <t>Hồ Bảo Anh</t>
  </si>
  <si>
    <t>Xóm hồ,yên nhân,mê linh,hà nội</t>
  </si>
  <si>
    <t>12/05/2026 và 16/06/2026</t>
  </si>
  <si>
    <t>https://drive.google.com/open?id=1ymOeJrIJq_wRDinqy15oymj-RVDsfTzq; https://drive.google.com/open?id=1fN-Hu2llmkIYbazKgqClAiVh-EbqZfVj</t>
  </si>
  <si>
    <t>https://www.facebook.com/natd.1211?mibextid=wwXIfr&amp;rdid=UVnRFlj39cjWRRFX&amp;share_url=https%3A%2F%2Fwww.facebook.com%2Fshare%2F1AyCcNJ4CT%2F%3Fmibextid%3DwwXIfr#</t>
  </si>
  <si>
    <t>Nguyễn Lê Anh Thư</t>
  </si>
  <si>
    <t xml:space="preserve">hẻm đường Trần Văn Hai, thôn Kon Tu 2, phường Kon Tum, tỉnh Quảng Ngãi </t>
  </si>
  <si>
    <t>https://drive.google.com/open?id=1bFEfm2w7QSs0aJ-AkEYdaP-bwYsqGNyK</t>
  </si>
  <si>
    <t>https://www.facebook.com/share/18T7AEv8GM/?mibextid=wwXIfr</t>
  </si>
  <si>
    <t>Phạm Hữu Nhân</t>
  </si>
  <si>
    <t>Ấp Phú Hoà A Xã Long Phú Thuận Hồng Ngự Đồng Tháp</t>
  </si>
  <si>
    <t>https://drive.google.com/open?id=1brDr-6PhfNgt4Y4ra3Ro6SZaZMsGlFox</t>
  </si>
  <si>
    <t>https://www.facebook.com/share/18Q1BoXSLt/</t>
  </si>
  <si>
    <t>Nguyễn Đình Khiêm</t>
  </si>
  <si>
    <t>Thượng Phúc Hoà Phú Hà Nội</t>
  </si>
  <si>
    <t>https://drive.google.com/open?id=1CYZIBliSKL4P4TSVApKFp9vwXC3HG-V8</t>
  </si>
  <si>
    <t>https://www.facebook.com/share/14iZdvFi7vd/?mibextid=wwXIfr</t>
  </si>
  <si>
    <t>Lương Ngọc Thành</t>
  </si>
  <si>
    <t>Thôn Hát- Xã Kim Phú - tỉnh Quảng Trị</t>
  </si>
  <si>
    <t>https://drive.google.com/open?id=1_XEZFn_n6hoBlvSM6LGzDEIJ78s297GQ</t>
  </si>
  <si>
    <t>https://www.facebook.com/share/1C9NzHyWqH/?mibextid=wwXIfr</t>
  </si>
  <si>
    <t>Phạm Quang Anh</t>
  </si>
  <si>
    <t>5 ngõ 10 nguyễn văn huyên , dịch vọng , cầu giấy</t>
  </si>
  <si>
    <t>https://drive.google.com/open?id=1skFrQ-3c-VIrhai6FxsB4YfIjd8Uzy7B</t>
  </si>
  <si>
    <t>PT452</t>
  </si>
  <si>
    <t>https://www.facebook.com/phwgainee1508#</t>
  </si>
  <si>
    <r>
      <rPr>
        <sz val="12"/>
        <color theme="1"/>
        <rFont val="Times New Roman"/>
        <family val="1"/>
      </rPr>
      <t>Lê Phương Anh</t>
    </r>
    <r>
      <rPr>
        <sz val="12"/>
        <color rgb="FFFF0000"/>
        <rFont val="Times New Roman"/>
        <family val="1"/>
      </rPr>
      <t xml:space="preserve"> - PT444</t>
    </r>
  </si>
  <si>
    <t>số nhà 72-Sinh Liên-Bình Minh-Hà Nội</t>
  </si>
  <si>
    <t>https://drive.google.com/open?id=1032yy21y1vhWbxCww-AeioOd925yj9RJ</t>
  </si>
  <si>
    <t>https://www.facebook.com/share/184DDtLP7M/?mibextid=wwXIfr</t>
  </si>
  <si>
    <t>Phan Lý Thị Kim Khuyến</t>
  </si>
  <si>
    <t>ấp 6, xã Mỹ An, Tây Ninh</t>
  </si>
  <si>
    <t>https://drive.google.com/open?id=1UDBzfxSsLHBAK6L1F4eebBUJcG3ZeWNM</t>
  </si>
  <si>
    <t>https://www.facebook.com/ngockhanh8608</t>
  </si>
  <si>
    <t>Lê Ngọc Khánh</t>
  </si>
  <si>
    <t>xóm 6Thôn Thanh Miếu, phường Vũ Phúc, Thái Bình</t>
  </si>
  <si>
    <t>https://drive.google.com/open?id=1S7w4kO51oxLypearjvSkEYPWvLJHTEk9</t>
  </si>
  <si>
    <t>https://www.facebook.com/share/1BM8p5Mz2Q/?mibextid=wwXIfr</t>
  </si>
  <si>
    <t>Nhật Nam</t>
  </si>
  <si>
    <t>Hưng Hải Thái Bình</t>
  </si>
  <si>
    <t>https://drive.google.com/open?id=1Ou_rC8MRAh9BaI3uY2F93EURIag9dX9g</t>
  </si>
  <si>
    <t>https://www.facebook.com/rong.ruan.qing</t>
  </si>
  <si>
    <t xml:space="preserve">Nguyễn Thành Vinh </t>
  </si>
  <si>
    <t>nguyenthanhvinhoki2007@gmail.com</t>
  </si>
  <si>
    <t xml:space="preserve">Cổng 7 Đại Học Tôn Đức Đức Thắng, Số 19, Nguyễn Hữu Thọ , Phường Tân Hưng , Quận 7 , Tp Hồ Chí Minh </t>
  </si>
  <si>
    <t>https://drive.google.com/open?id=1t-REPLemIdJ8v9JN8j8PRynUNZ-gqD2B</t>
  </si>
  <si>
    <t>https://www.facebook.com/bngoctrsn</t>
  </si>
  <si>
    <t xml:space="preserve">Trần Thị Bích Ngọc </t>
  </si>
  <si>
    <t>xóm đoàn kết thôn ích vịch xã liên minh thành phố hà nội</t>
  </si>
  <si>
    <t>13/05/2026 và 12/06/2026</t>
  </si>
  <si>
    <t>https://drive.google.com/open?id=1OIDBVJDqdglqBs_a0Ersr-VhsV4VkB9p; https://drive.google.com/open?id=198aeevk45mMjnCB0AkNUg5AXGkbWEqCj</t>
  </si>
  <si>
    <t>https://www.facebook.com/le.thi.lan.anh.720828?mibextid=wwXIfr&amp;rdid=8dtYp75ONnWDAGlI&amp;share_url=https%3A%2F%2Fwww.facebook.com%2Fshare%2F1HzjPmktYE%2F%3Fmibextid%3DwwXIfr#</t>
  </si>
  <si>
    <t xml:space="preserve">Lê Thị Lan Anh </t>
  </si>
  <si>
    <t xml:space="preserve">Hường </t>
  </si>
  <si>
    <t>xóm1- thôn Cao Đình- xã Đại Đồng- tỉnh Bắc Ninh</t>
  </si>
  <si>
    <t>https://drive.google.com/open?id=1exbJA6TWUX-DglTE-UPExV-X_ha-z9JI</t>
  </si>
  <si>
    <t>https://www.facebook.com/share/1CrnXVRN8b/?mibextid=wwXIfr</t>
  </si>
  <si>
    <t>Lâm Ngọc Hân</t>
  </si>
  <si>
    <t xml:space="preserve">ko có </t>
  </si>
  <si>
    <t>Đường Tăng Bạt Hổ-tổ 5- khu phố Diêu Trì-xã Tuy Phước- tỉnh Gia Lai</t>
  </si>
  <si>
    <t>https://drive.google.com/open?id=1zfNFGgiEj729bLjB8aw3aS_6o1gczZ8r</t>
  </si>
  <si>
    <t>https://www.facebook.com/share/1B8qfn7RJ7/?mibextid=wwXIfr</t>
  </si>
  <si>
    <t xml:space="preserve">Trương Ngọc Ninh  </t>
  </si>
  <si>
    <t>sn367 thôn Trung Hải, xã Hoằng Thanh, tỉnh Thanh Hoá</t>
  </si>
  <si>
    <t>https://drive.google.com/open?id=14q4waM1z-v0fzXJKJUOspqKBdIykMdZ9</t>
  </si>
  <si>
    <t>https://www.facebook.com/share/18cB8TSfGK/?mibextid=wwXIfr</t>
  </si>
  <si>
    <t>Cao Xuân Sang</t>
  </si>
  <si>
    <t>12/04 Nguyễn Văn Đài,tổ 1 khu Vĩnh Sinh,Mạo Khê-Quảng Ninh</t>
  </si>
  <si>
    <t>https://drive.google.com/open?id=1oFqhExmruosre2CIzdoqOocd_Tdu1Rvu</t>
  </si>
  <si>
    <t>https://www.facebook.com/share/1GFMvqfgPo/</t>
  </si>
  <si>
    <t>Lương Quốc Duy</t>
  </si>
  <si>
    <t xml:space="preserve">duyluongstt001@gmail.com </t>
  </si>
  <si>
    <t>tổ 19-đường nùng nàng- tân phong- lai châu</t>
  </si>
  <si>
    <t>https://drive.google.com/open?id=1i7mi03NHdi6kxeCuWP465XFnIvsxrXlc</t>
  </si>
  <si>
    <t>https://www.facebook.com/share/1B6X7oC8Rd/?mibextid=wwXIfr</t>
  </si>
  <si>
    <r>
      <rPr>
        <sz val="12"/>
        <color theme="1"/>
        <rFont val="Times New Roman"/>
        <family val="1"/>
      </rPr>
      <t>Lê Thị Phương Uyên</t>
    </r>
    <r>
      <rPr>
        <sz val="12"/>
        <color rgb="FFFF0000"/>
        <rFont val="Times New Roman"/>
        <family val="1"/>
      </rPr>
      <t xml:space="preserve"> - PT438</t>
    </r>
  </si>
  <si>
    <t>phuongu304@gmail.com</t>
  </si>
  <si>
    <t>9/19 Đoàn Trọng Truyến Thôn Mũi Né Xã Phú Lộc TP Huế</t>
  </si>
  <si>
    <t>https://drive.google.com/open?id=1x0LexzldND8FA_TOy0tw3RHM178xzAaS</t>
  </si>
  <si>
    <t>https://www.facebook.com/share/1BPY4UBy4k/</t>
  </si>
  <si>
    <t>Nguyễn Thị Tươi</t>
  </si>
  <si>
    <t>ngõ 51 khu phố Trung Hoà - Tân Hồng - Từ Sơn - Bắc Ninh ,sdt: 0962053673</t>
  </si>
  <si>
    <t>https://drive.google.com/open?id=1LKZNWgRBbN1sVSK_zrfGhNHRexFVm9xD</t>
  </si>
  <si>
    <t>https://www.facebook.com/share/18YbeqynVT/?mibextid=wwXIfr</t>
  </si>
  <si>
    <t>Nguyễn Ngọc Kiều Anh</t>
  </si>
  <si>
    <t>hẻm 206 Lê Duẩn,phường Hội Phú,Gia Lai</t>
  </si>
  <si>
    <t>https://drive.google.com/open?id=1GwnJ5hWqccNP3YQStvEz4NiC5qdTCU2Q</t>
  </si>
  <si>
    <t>https://www.facebook.com/share/1Gyx8mqxMX/</t>
  </si>
  <si>
    <t>Đinh Đức Hiếu</t>
  </si>
  <si>
    <t>duchieudinh730@gmail.com</t>
  </si>
  <si>
    <t xml:space="preserve">Tổ dân phố Sùng Chô phường Đoàn Kết tỉnh Lai Châu </t>
  </si>
  <si>
    <t>13/05/2026 và 14/06/2026</t>
  </si>
  <si>
    <t>https://drive.google.com/open?id=1O3fyrhhKsup02g6i8-vMy_SqTencuQhm; https://drive.google.com/open?id=1NDg7VnUForKDjNk00jhJh_JoaRi_GDDX</t>
  </si>
  <si>
    <t>https://www.facebook.com/chi.tuong.8010?mibextid=wwXIfr&amp;rdid=uYdm6yJn1yvtFAwh&amp;share_url=https%3A%2F%2Fwww.facebook.com%2Fshare%2F17ptpsST8U%2F%3Fmibextid%3DwwXIfr</t>
  </si>
  <si>
    <t>La Chí Tường</t>
  </si>
  <si>
    <t>Ninh Giang, Thôn Danh Thượng 3, Hiệp Hoà, Bắc Ninh</t>
  </si>
  <si>
    <t>https://drive.google.com/open?id=1V-OXCMMvXmVlOmDSIF1fdVqMKDOZ4DID</t>
  </si>
  <si>
    <t>https://www.facebook.com/trung.kieuduy.9</t>
  </si>
  <si>
    <r>
      <rPr>
        <sz val="12"/>
        <color theme="1"/>
        <rFont val="Times New Roman"/>
        <family val="1"/>
      </rPr>
      <t xml:space="preserve">Kiều Duy Trung </t>
    </r>
    <r>
      <rPr>
        <sz val="12"/>
        <color rgb="FFFF0000"/>
        <rFont val="Times New Roman"/>
        <family val="1"/>
      </rPr>
      <t>- hợp đồng</t>
    </r>
  </si>
  <si>
    <t>Nhà số 71 thôn sen phương 5 xã phúc lộc tp hà nội</t>
  </si>
  <si>
    <t>13/05/2026 và 15/06/2026</t>
  </si>
  <si>
    <t>https://drive.google.com/open?id=10ZWLYw5I-NkIdBUkYbCQ42cTzQixg-_o; https://drive.google.com/open?id=1kPsQGPo5Yx0eFbQ1rUb20dGvGozeKYt6</t>
  </si>
  <si>
    <t>https://www.facebook.com/share/16S1WxMrm4/</t>
  </si>
  <si>
    <t>Nguyễn Thị Hằng</t>
  </si>
  <si>
    <t>Thôn Xuân Lai -Xã Đa Phúc, sóc sơn, hà nội</t>
  </si>
  <si>
    <t>https://drive.google.com/open?id=1Epgw5ekZimPUsBrtuvc6Fd36H7s4tvS1</t>
  </si>
  <si>
    <t>https://www.facebook.com/share/1CpSsavzS3/?mibextid=wwXIfr</t>
  </si>
  <si>
    <t xml:space="preserve">Đặng Nguyễn Minh Phương </t>
  </si>
  <si>
    <t>Tây Nha, Long Hưng, Hưng Yên</t>
  </si>
  <si>
    <t>https://drive.google.com/open?id=1X7hNJngoJH29SA2isKA59IxayV8V9_J0</t>
  </si>
  <si>
    <t>https://www.facebook.com/share/17ySU1zDVB/?mibextid=wwXIfr</t>
  </si>
  <si>
    <t xml:space="preserve">Vũ Thị Hồng Vinh </t>
  </si>
  <si>
    <t>Khu nhà ở sinh viên Bắc Ninh, phường</t>
  </si>
  <si>
    <t>13/05/2026 và 14/05/2026</t>
  </si>
  <si>
    <t>https://drive.google.com/open?id=1VhrBk2gA1uBAeV8FQ-8FRBLRch_oyAZm; https://drive.google.com/open?id=1N684Kp8-utNgLgoNX4T3FmwJ9petIsC0; https://drive.google.com/open?id=1sx1yuh7ukrLLULE40TCcn3IfY25854_R</t>
  </si>
  <si>
    <t>https://www.facebook.com/profile.php?id=61578244082041&amp;rdid=6QqB5acnGEkFkbSC&amp;share_url=https%3A%2F%2Fwww.facebook.com%2Fshare%2F1EfywLbjpv%2F#</t>
  </si>
  <si>
    <r>
      <rPr>
        <sz val="12"/>
        <color theme="1"/>
        <rFont val="Times New Roman"/>
        <family val="1"/>
      </rPr>
      <t>Nguyễn Hữu Phúc</t>
    </r>
    <r>
      <rPr>
        <sz val="12"/>
        <color rgb="FFFF0000"/>
        <rFont val="Times New Roman"/>
        <family val="1"/>
      </rPr>
      <t xml:space="preserve"> Nguễn Pika - dùng chung FB</t>
    </r>
  </si>
  <si>
    <t>227 Nguyễn Văn Linh, Phường Phước Nguyên, Thành phố Bà Rịa, Bà Rịa-Vũng Tàu</t>
  </si>
  <si>
    <t>https://drive.google.com/open?id=1RG0K1dEsc-EvyJmnxDk-a9fyL5I_3LXt</t>
  </si>
  <si>
    <r>
      <rPr>
        <sz val="12"/>
        <color theme="1"/>
        <rFont val="Times New Roman"/>
        <family val="1"/>
      </rPr>
      <t xml:space="preserve">Nguyễn Hữu Dũng </t>
    </r>
    <r>
      <rPr>
        <sz val="12"/>
        <color rgb="FFFF0000"/>
        <rFont val="Times New Roman"/>
        <family val="1"/>
      </rPr>
      <t>Nguễn Pika - dùng chung FB</t>
    </r>
  </si>
  <si>
    <t>https://drive.google.com/open?id=1fy7IGhF6RtHGlkDpJG__W6c0NogLuHRl</t>
  </si>
  <si>
    <t>https://www.facebook.com/share/18Kh4tiZkH/?mibextid=wwXIfr</t>
  </si>
  <si>
    <t>Cù Mạnh Hà</t>
  </si>
  <si>
    <t>cumanhha1234@gmail.com</t>
  </si>
  <si>
    <t>KTX trường đại học Hùng Vương, Việt Trì, Phú Thọ</t>
  </si>
  <si>
    <t>https://drive.google.com/open?id=1dOdTwOO5GbNDy67Qk8d1P9y6-sqGczQm</t>
  </si>
  <si>
    <t>T463</t>
  </si>
  <si>
    <t>https://www.facebook.com/duwc.isreal</t>
  </si>
  <si>
    <t xml:space="preserve">Vũ Minh Đức </t>
  </si>
  <si>
    <t>ducisreal0411@gmail.com</t>
  </si>
  <si>
    <t>99 Nguyễn Chí Thanh, Láng, Hà Nội</t>
  </si>
  <si>
    <t>https://drive.google.com/open?id=1Z06EklhQwKaVvLuUC8heGAuQIjTYX8g4</t>
  </si>
  <si>
    <t>https://www.facebook.com/nttphuong2008pt</t>
  </si>
  <si>
    <t>Nguyễn Thị Thu Phương</t>
  </si>
  <si>
    <t xml:space="preserve"> khu 4- Xuân Lũng- Phú Thọ</t>
  </si>
  <si>
    <t>https://drive.google.com/open?id=1uRIL9zRzrpS29ezyR8lf6yV0Bq9Z6nJo</t>
  </si>
  <si>
    <t>https://www.facebook.com/share/1BTfxUd18G/</t>
  </si>
  <si>
    <t>Nguyễn Tiến Trường</t>
  </si>
  <si>
    <t>như Ý</t>
  </si>
  <si>
    <t>số nhà 36 thôn mới xã cao dương xã dân hòa- Hà Nội</t>
  </si>
  <si>
    <t>https://drive.google.com/open?id=1wB90PizaY-zEYZb9tmqzH02BhxHmCAVP</t>
  </si>
  <si>
    <t>https://www.facebook.com/to.dung.75212</t>
  </si>
  <si>
    <t>Tô Trọng Dũng</t>
  </si>
  <si>
    <t>Cổng Phía Bắc Trường Cộng Đồng Hưng Yên  ,Đường Trần Quang Khải ,phố An Bình , Phường Phố Hiến , Tỉnh Hưng Yên</t>
  </si>
  <si>
    <t>https://drive.google.com/open?id=1eLsjPYZFovRNuXtnEsp7yVf4owKqr6Ws</t>
  </si>
  <si>
    <t>https://www.facebook.com/share/18aLN7s7GZ/</t>
  </si>
  <si>
    <r>
      <rPr>
        <sz val="12"/>
        <color theme="1"/>
        <rFont val="Times New Roman"/>
        <family val="1"/>
      </rPr>
      <t>Phạm Thị Minh Ngọc</t>
    </r>
    <r>
      <rPr>
        <sz val="12"/>
        <color rgb="FFFF0000"/>
        <rFont val="Times New Roman"/>
        <family val="1"/>
      </rPr>
      <t xml:space="preserve"> - PT444 hv thứ 11</t>
    </r>
  </si>
  <si>
    <t xml:space="preserve">Thôn Gạch - xã Yết Kiêu - thành phố Hải Phòng </t>
  </si>
  <si>
    <t>13/05/2025 và 09/06/2026</t>
  </si>
  <si>
    <t>https://drive.google.com/open?id=1B_ya7nrOIurI_DvLMOeI7914o4GMHcEq; https://drive.google.com/open?id=1vO8rS2hskMSIDSQiwU5MDiTK54bnTek5</t>
  </si>
  <si>
    <t>https://www.facebook.com/ydu.nguyxn42?mibextid=wwXIfr&amp;rdid=VYAyt0Z8tooKATys&amp;share_url=https%3A%2F%2Fwww.facebook.com%2Fshare%2F1Cq5RDzwbE%2F%3Fmibextid%3DwwXIfr#</t>
  </si>
  <si>
    <t>Nguyễn Công Duy</t>
  </si>
  <si>
    <t>Kiệt đối diện cây xăng 25, thôn Hương Lam, xã Hoà Tiến, Tp Đà Nẵng</t>
  </si>
  <si>
    <t>https://drive.google.com/open?id=1KBco9ZkJRs-EEBokWkAP3QoHuzGHYblL</t>
  </si>
  <si>
    <t>https://www.facebook.com/share/1EjFQSejDW/?mibextid=wwXIfr</t>
  </si>
  <si>
    <r>
      <rPr>
        <sz val="12"/>
        <color theme="1"/>
        <rFont val="Times New Roman"/>
        <family val="1"/>
      </rPr>
      <t xml:space="preserve">Hoàng Ánh Ngọc </t>
    </r>
    <r>
      <rPr>
        <sz val="12"/>
        <color rgb="FFFF0000"/>
        <rFont val="Times New Roman"/>
        <family val="1"/>
      </rPr>
      <t>- bill chung Triết</t>
    </r>
  </si>
  <si>
    <t>Thôn Nam,xã Bắc Đông Hưng,tỉnh Hưng Yên</t>
  </si>
  <si>
    <t>https://drive.google.com/open?id=1LSAkp5eLHf7BKM5HuGfwt4DHQPFoVySz</t>
  </si>
  <si>
    <t>https://www.facebook.com/share/1B4EZ8RRHT/?mibextid=wwXIfr</t>
  </si>
  <si>
    <r>
      <rPr>
        <sz val="12"/>
        <color theme="1"/>
        <rFont val="Times New Roman"/>
        <family val="1"/>
      </rPr>
      <t xml:space="preserve">Nguyễn Huy Triết </t>
    </r>
    <r>
      <rPr>
        <sz val="12"/>
        <color rgb="FFFF0000"/>
        <rFont val="Times New Roman"/>
        <family val="1"/>
      </rPr>
      <t>- bill chung Ngọc</t>
    </r>
  </si>
  <si>
    <t>Thôn Thần Khê,xã Tiên Hưng,tỉnh Hưng Yên</t>
  </si>
  <si>
    <t>https://drive.google.com/open?id=1Po8G08AZzys4lr_Z6E24NpBv27hZsdKg</t>
  </si>
  <si>
    <t>https://www.facebook.com/nguyen.ngoc.diep.526559?mibextid=wwXIfr&amp;mibextid=wwXIfr</t>
  </si>
  <si>
    <t>Nguyễn Ngọc Diệp</t>
  </si>
  <si>
    <t>thôn trúc đình xã xuân trúc tỉnh hưng yên</t>
  </si>
  <si>
    <t>https://drive.google.com/open?id=1PfCNbXkO86wtABU95OOkefxJjs_rB0rT</t>
  </si>
  <si>
    <t>https://www.facebook.com/thanh.son.299522#</t>
  </si>
  <si>
    <t>Luyện Thanh Sơn</t>
  </si>
  <si>
    <t>Tòa The Two,KĐT Gamuda,Hoàng Mai,Hà Nội</t>
  </si>
  <si>
    <t>https://drive.google.com/open?id=1VyO_bg3hbwYEsA1NgGAT2R6Og1UfHUAf</t>
  </si>
  <si>
    <t>T471</t>
  </si>
  <si>
    <t>https://www.facebook.com/share/1DhNopSPh5/?mibextid=wwXIfr</t>
  </si>
  <si>
    <t>Bùi Thị Mỹ Duyên</t>
  </si>
  <si>
    <t>Tổ dân phố Hoà Thuận, Phường Bàn Thạch, Thành phố Đà Nẵng</t>
  </si>
  <si>
    <t>https://drive.google.com/open?id=1ksCTJOP4eMavDEf3Wu8dCFKNufMCnpKJ</t>
  </si>
  <si>
    <t>https://www.facebook.com/share/18rT3Dzng7/?mibextid=wwXIfr</t>
  </si>
  <si>
    <t>Võ Trần Duy Luân</t>
  </si>
  <si>
    <t>luancaymee@gmail.com</t>
  </si>
  <si>
    <t>thôn Trung Dõng 1;xã Vạn Bình; huyện Vạn Ninh;tỉnh Khánh Hoà</t>
  </si>
  <si>
    <t>https://drive.google.com/open?id=1354MICZoofzp6u1JFRrwBURAh98rrrRq</t>
  </si>
  <si>
    <t>https://www.facebook.com/manh.chien.86710</t>
  </si>
  <si>
    <t>Nguyễn Mạnh Chiến</t>
  </si>
  <si>
    <t>Số nhà 31, làng Liễu Viên, Nghiêm Xuyên, huyện Thường Tín, Hà Nội</t>
  </si>
  <si>
    <t>13/05/2026 vaf 25/05/2026</t>
  </si>
  <si>
    <t>https://drive.google.com/open?id=1st4MLxpOMVbU2TqiY8UghP7VG46VJ_7H; https://drive.google.com/open?id=1bQoxUcAbvIy8ii3UTp7ZoujGJLoDEaq2</t>
  </si>
  <si>
    <t>https://www.facebook.com/share/1Bop8JX1s3/</t>
  </si>
  <si>
    <t>Hoàng Thị Thùy Dung</t>
  </si>
  <si>
    <t xml:space="preserve">hoangthithuydung385@gmail.com </t>
  </si>
  <si>
    <t xml:space="preserve">xóm 2, (Tăng Thành cũ) Yên Thành, Nghệ An </t>
  </si>
  <si>
    <t>https://drive.google.com/open?id=101AOwaAR0IlR7iMT2r5EMjb5oLftYEBA</t>
  </si>
  <si>
    <t>https://www.facebook.com/share/1FqfwYV5b8/</t>
  </si>
  <si>
    <t xml:space="preserve">Huỳnh Thị Kim Hằng </t>
  </si>
  <si>
    <t xml:space="preserve">Tổ 3 thôn An Thọ, xã Tây Hồ,thành phố Đà Nẵng </t>
  </si>
  <si>
    <t>https://drive.google.com/open?id=11hVYP7sdcJQLtPv4wtCfBvWjTHPsrSGU, https://drive.google.com/open?id=1JESgeBl7rIKE-2A2c_OXLC45rgajmNbE</t>
  </si>
  <si>
    <t>PT440</t>
  </si>
  <si>
    <t>https://www.facebook.com/pham.quyen.319243</t>
  </si>
  <si>
    <r>
      <rPr>
        <sz val="12"/>
        <color theme="1"/>
        <rFont val="Times New Roman"/>
        <family val="1"/>
      </rPr>
      <t xml:space="preserve">Phạm Thị Lệ Quyên </t>
    </r>
    <r>
      <rPr>
        <sz val="12"/>
        <color rgb="FFFF0000"/>
        <rFont val="Times New Roman"/>
        <family val="1"/>
      </rPr>
      <t>- PT433</t>
    </r>
  </si>
  <si>
    <t xml:space="preserve">Thôn Mạc Thủ 1- xã Hà Nam-TP Hải Phòng </t>
  </si>
  <si>
    <t>14/05/2026 và 14/06/2026</t>
  </si>
  <si>
    <t>https://drive.google.com/open?id=1hUxIUlTiBreYWOlxDm1xBjLxOMJyte1j; https://drive.google.com/open?id=1YMWlRwwWcGvHAg2ILca5Wn_ogrgdgAJn</t>
  </si>
  <si>
    <t>https://www.facebook.com/share/1HUfVxByBV/?mibextid=wwXIfr</t>
  </si>
  <si>
    <r>
      <rPr>
        <sz val="12"/>
        <color theme="1"/>
        <rFont val="Times New Roman"/>
        <family val="1"/>
      </rPr>
      <t xml:space="preserve">Nguyễn Hà Diệp </t>
    </r>
    <r>
      <rPr>
        <sz val="12"/>
        <color rgb="FFFF0000"/>
        <rFont val="Times New Roman"/>
        <family val="1"/>
      </rPr>
      <t>- PT433 - hợp đồng</t>
    </r>
  </si>
  <si>
    <t>nguyennhatbach2012@gmail.com</t>
  </si>
  <si>
    <t>Hải Yến - Hồng Lạc - Thanh Hà - Hải Dương</t>
  </si>
  <si>
    <t>14/05/2026 vfa 15/06/2026</t>
  </si>
  <si>
    <t>https://drive.google.com/open?id=1n-VHXhUqUrEf7cP76QBJi7xI0bdiL9If; https://drive.google.com/open?id=1vDQhgN4ErMcYdQPjsCJljTzi74aHck7l</t>
  </si>
  <si>
    <t>https://www.facebook.com/tdepchai/?viewas=100000686899395</t>
  </si>
  <si>
    <t>Hồ Đức Bình</t>
  </si>
  <si>
    <t xml:space="preserve"> 214 lê duẩn-xã hướng hiệp-tỉnh quảng trị</t>
  </si>
  <si>
    <t>https://drive.google.com/open?id=1vSM7OZzng4jT0jHjz0VBKLRRTQ8fJ4xx, https://drive.google.com/open?id=1EqCFIuabmP_86Fxfa6cAAPXPN-4nnOL8</t>
  </si>
  <si>
    <t>https://www.facebook.com/share/1E7DAv7HVT/</t>
  </si>
  <si>
    <t xml:space="preserve">Đào Thị Ly  </t>
  </si>
  <si>
    <t>472 Lạc Long Quân ,Tây Hồ</t>
  </si>
  <si>
    <t>https://drive.google.com/open?id=1FjmM8KXuxWgYw2JCCD25HeFKOCfqMvWa</t>
  </si>
  <si>
    <t>https://www.facebook.com/share/1JVcQnzR4x/?mibextid=wwXIfr</t>
  </si>
  <si>
    <t xml:space="preserve">Đỗ Trí Dũng </t>
  </si>
  <si>
    <t>dotridungzzz@gmail.com</t>
  </si>
  <si>
    <t xml:space="preserve">thái nguyên </t>
  </si>
  <si>
    <t>https://drive.google.com/open?id=1soJ3r2Gd-E_P5e9BJYSFl_hkCiCaCKTl</t>
  </si>
  <si>
    <t>https://www.facebook.com/share/18XSyULmM2/?mibextid=wwXIfr</t>
  </si>
  <si>
    <t>Mai Việt Anh</t>
  </si>
  <si>
    <t xml:space="preserve">xã đông hưng tỉnh hưng yên </t>
  </si>
  <si>
    <t>https://drive.google.com/open?id=1AqhDGT94Af5KH8yVan7YbK8SiZbUPH31</t>
  </si>
  <si>
    <t>https://www.facebook.com/share/17c68jWq6x/?mibextid=wwXIfr</t>
  </si>
  <si>
    <r>
      <rPr>
        <sz val="12"/>
        <color theme="1"/>
        <rFont val="Times New Roman"/>
        <family val="1"/>
      </rPr>
      <t>Dương Khương</t>
    </r>
    <r>
      <rPr>
        <sz val="12"/>
        <color rgb="FFFF0000"/>
        <rFont val="Times New Roman"/>
        <family val="1"/>
      </rPr>
      <t xml:space="preserve"> - hv thứ 10</t>
    </r>
  </si>
  <si>
    <t>số nhà 355 , xã Tân Hòa, tỉnh Đồng Tháp</t>
  </si>
  <si>
    <t>https://drive.google.com/open?id=1CKjZeuobGfQVpXKFe07Abju1tAoTrW2l</t>
  </si>
  <si>
    <t>https://www.facebook.com/share/1CTesrJNm1/?mibextid=wwXIfr</t>
  </si>
  <si>
    <r>
      <rPr>
        <sz val="12"/>
        <color theme="1"/>
        <rFont val="Times New Roman"/>
        <family val="1"/>
      </rPr>
      <t xml:space="preserve">Như Phan Ngọc Tâm </t>
    </r>
    <r>
      <rPr>
        <sz val="12"/>
        <color rgb="FFFF0000"/>
        <rFont val="Times New Roman"/>
        <family val="1"/>
      </rPr>
      <t>- PT438</t>
    </r>
  </si>
  <si>
    <t>Số nhà 45, tổ 7, phường noong bua, thành phố Điện biên, tỉnh Điện Biên</t>
  </si>
  <si>
    <t>https://drive.google.com/open?id=1fro1BB5MiYX8GHOx56NH_jzn1W_kZd0n</t>
  </si>
  <si>
    <t>PT450</t>
  </si>
  <si>
    <t>https://www.facebook.com/share/17ge4tK3SX/?mibextid=wwXIfr</t>
  </si>
  <si>
    <r>
      <rPr>
        <sz val="12"/>
        <color theme="1"/>
        <rFont val="Times New Roman"/>
        <family val="1"/>
      </rPr>
      <t>Hoàng Thị Minh Phương</t>
    </r>
    <r>
      <rPr>
        <sz val="12"/>
        <color rgb="FFFF0000"/>
        <rFont val="Times New Roman"/>
        <family val="1"/>
      </rPr>
      <t xml:space="preserve"> PT437 - hv thứ 11 PT445</t>
    </r>
  </si>
  <si>
    <t>hoangminhphuonghp18@gmail.com</t>
  </si>
  <si>
    <t>thôn Trung Hoà Xã Thư Vũ Tỉnh Hưng Yên</t>
  </si>
  <si>
    <t>14/05/2026 và 13/06/2026</t>
  </si>
  <si>
    <t>https://drive.google.com/open?id=1LpeYkBUMgYEt-h5u3FPG5V7tfaHZ9S3L; https://drive.google.com/open?id=1c1tC_t0LuPrP2gvdrzTc_FyF0z3wFPAJ</t>
  </si>
  <si>
    <t>https://www.facebook.com/share/1JZiUmMfVK/</t>
  </si>
  <si>
    <r>
      <rPr>
        <sz val="12"/>
        <color theme="1"/>
        <rFont val="Times New Roman"/>
        <family val="1"/>
      </rPr>
      <t xml:space="preserve">Nguyễn Hoàng Mai </t>
    </r>
    <r>
      <rPr>
        <sz val="12"/>
        <color rgb="FFFF0000"/>
        <rFont val="Times New Roman"/>
        <family val="1"/>
      </rPr>
      <t>- PT445, PT450 - 839591486 số mẹ, PT459 hv thứ 11</t>
    </r>
  </si>
  <si>
    <t>Châu</t>
  </si>
  <si>
    <t>hmai1912008@gmail.com</t>
  </si>
  <si>
    <t>Số nhà 61, Đường số 5,TDP Tân Tiến, Kiến Xương Hưng Yên</t>
  </si>
  <si>
    <t>14/05/2026 và 16/05/2026 và 15/06/2026</t>
  </si>
  <si>
    <t>https://drive.google.com/open?id=1GT5_d_cxyBpfMZGTZCrdPrIIb-U0gzyJ; https://drive.google.com/open?id=1Fwdyp10xe6nZMDiz8Q-Oo7baawmagbwV; https://drive.google.com/open?id=1MTNfqd9A4siRDBJVvXp9CJIedx4YmZ1U</t>
  </si>
  <si>
    <t>https://www.facebook.com/share/1DKcg5wTXA/</t>
  </si>
  <si>
    <t>Lê Trung Đức</t>
  </si>
  <si>
    <t>tduc107208@gmail.com</t>
  </si>
  <si>
    <t xml:space="preserve"> 43 Vọng Hà, khu tập thể bộ thủy lợi</t>
  </si>
  <si>
    <t>https://drive.google.com/open?id=1vTsyqSAAOqSBfQ7m5o-mnx20Hd0Qv8UP</t>
  </si>
  <si>
    <t>https://www.facebook.com/share/18izmVVhM1/?mibextid=wwXIfr</t>
  </si>
  <si>
    <t xml:space="preserve">Lê Minh Hiếu </t>
  </si>
  <si>
    <t>Phường Nong Trang, tỉnh Phú Thọ</t>
  </si>
  <si>
    <t>https://drive.google.com/open?id=1u9YZMz-WpLJSOO4LFhpfX-_1hE-hsJRk</t>
  </si>
  <si>
    <t>https://www.facebook.com/share/1CEn8Wgr6L/?mibextid=wwXIfr</t>
  </si>
  <si>
    <t xml:space="preserve"> Linh Hoàng Hà </t>
  </si>
  <si>
    <t xml:space="preserve">Km57 Bắc Quang Tuyên Quang  </t>
  </si>
  <si>
    <t>https://drive.google.com/open?id=1moNgdbcwvq0rYbSfnht1XocS6MCXPViP</t>
  </si>
  <si>
    <t>https://www.facebook.com/share/1CoRjTtZab/?mibextid=wwXIfr</t>
  </si>
  <si>
    <r>
      <rPr>
        <sz val="12"/>
        <color rgb="FF000000"/>
        <rFont val="Times New Roman"/>
        <family val="1"/>
      </rPr>
      <t>Hà Nguyễn Quỳnh Anh -</t>
    </r>
    <r>
      <rPr>
        <sz val="12"/>
        <color rgb="FFFF0000"/>
        <rFont val="Times New Roman"/>
        <family val="1"/>
      </rPr>
      <t xml:space="preserve"> 0974481267 số zalo</t>
    </r>
  </si>
  <si>
    <t>23of2004.0v0@gmail.com</t>
  </si>
  <si>
    <t>Thôn Key Joi, Xã Bờ Y, Tỉnh Quảng Ngãi (Kon Tum cũ)</t>
  </si>
  <si>
    <t>https://drive.google.com/open?id=1TLfX7yQwB69NmjDaDN7LwTuFpVtalUUe</t>
  </si>
  <si>
    <t>https://www.facebook.com/share/1B8eza8Cx7/?mibextid=wwXIfr</t>
  </si>
  <si>
    <t>Lê Thị Kim Anh</t>
  </si>
  <si>
    <t>tổ dân phố tân hải, Phường hải bình, tx Nghi Sơn, Thanh Hoá</t>
  </si>
  <si>
    <t>https://drive.google.com/open?id=1X6PseufiKUc2Z02BvuUbD-zNyI8cB8x6</t>
  </si>
  <si>
    <t>https://www.facebook.com/share/1KxreeP5vK/?mibextid=wwXIfr</t>
  </si>
  <si>
    <t>Ly Dò Đông</t>
  </si>
  <si>
    <t>Thôn Sả Chải, Xã Xín Mần,Tỉnh Tuyên Quang</t>
  </si>
  <si>
    <t>https://drive.google.com/open?id=1ZA61EVcj1n9vqMV3oqEOJJUzErqTqCGj</t>
  </si>
  <si>
    <t>https://www.facebook.com/share/1iFUALG2WN/?mibextid=wwXIfr</t>
  </si>
  <si>
    <t>Nguyễn An Ly</t>
  </si>
  <si>
    <t xml:space="preserve">Xã hoa lộc, tỉnh thanh hoá </t>
  </si>
  <si>
    <t>https://drive.google.com/open?id=1_xvQiIZ_rr-Wm6ywKk4fs1Aze8u50ske</t>
  </si>
  <si>
    <t>https://www.facebook.com/share/1Dvomru3YW/?mibextid=wwXIfr</t>
  </si>
  <si>
    <t>Ngô Thuỳ Linh</t>
  </si>
  <si>
    <t xml:space="preserve">Phù Yên- Yên Trung- Bắc Ninh </t>
  </si>
  <si>
    <t>https://drive.google.com/open?id=1TIDKmevbLKFW7P9PLTsEHHdnVii-YFQ2</t>
  </si>
  <si>
    <t>https://www.facebook.com/share/1EA37VLJjG/?mibextid=wwXIfr</t>
  </si>
  <si>
    <t>Phan Chung Hiếu</t>
  </si>
  <si>
    <t>chi hồ,tân chi,tiên du,tỉnh bắc ninh</t>
  </si>
  <si>
    <t>https://drive.google.com/open?id=1iJwX2gD05YrDRwZv2dsmBbBN7b8JQTeu</t>
  </si>
  <si>
    <t>https://www.facebook.com/share/15nPW3hVrZ9/?mibextid=wwXIfr</t>
  </si>
  <si>
    <r>
      <rPr>
        <sz val="12"/>
        <color theme="1"/>
        <rFont val="Times New Roman"/>
        <family val="1"/>
      </rPr>
      <t>Lê Thị Minh Châu</t>
    </r>
    <r>
      <rPr>
        <sz val="12"/>
        <color rgb="FFFF0000"/>
        <rFont val="Times New Roman"/>
        <family val="1"/>
      </rPr>
      <t xml:space="preserve"> - PT433</t>
    </r>
  </si>
  <si>
    <t>cuteminhchau12@gmail.com</t>
  </si>
  <si>
    <t>Chợ Sung Liên Mạc Thanh Hà Hải Dương</t>
  </si>
  <si>
    <t>https://drive.google.com/open?id=1Ng7BqAb11phXjQ1ZgStLwBgmnht1EgYg; https://drive.google.com/open?id=1GO5ehmkUF-T082DvdmZSssFuLFn_VNE-</t>
  </si>
  <si>
    <t>https://www.facebook.com/share/1BAVmafXvd/?mibextid=wwXIfr</t>
  </si>
  <si>
    <r>
      <rPr>
        <sz val="12"/>
        <color theme="1"/>
        <rFont val="Times New Roman"/>
        <family val="1"/>
      </rPr>
      <t>Lê Ngọc My</t>
    </r>
    <r>
      <rPr>
        <sz val="12"/>
        <color rgb="FFFF0000"/>
        <rFont val="Times New Roman"/>
        <family val="1"/>
      </rPr>
      <t xml:space="preserve"> - hợp đồng</t>
    </r>
  </si>
  <si>
    <t>lemii14031304@gmail.com</t>
  </si>
  <si>
    <t>Khu quyết tiến xã An nghĩa Tỉnh phú thọ</t>
  </si>
  <si>
    <t>14/05/2026 và 12/06/2026</t>
  </si>
  <si>
    <t>https://drive.google.com/open?id=1mUXHT_z-95hEFlYUymBX0wT-RykAqRGf; https://drive.google.com/open?id=1_yOQ-dQNEudI-VoBBG6ixHW_SIv9ypNF</t>
  </si>
  <si>
    <t>https://www.facebook.com/share/1BAL5Qakc2/</t>
  </si>
  <si>
    <r>
      <rPr>
        <sz val="12"/>
        <color theme="1"/>
        <rFont val="Times New Roman"/>
        <family val="1"/>
      </rPr>
      <t xml:space="preserve">Phan Minh Hiếu </t>
    </r>
    <r>
      <rPr>
        <sz val="12"/>
        <color rgb="FFFF0000"/>
        <rFont val="Times New Roman"/>
        <family val="1"/>
      </rPr>
      <t>- PT456</t>
    </r>
  </si>
  <si>
    <t>mphan4072@gmail.com</t>
  </si>
  <si>
    <t>12 nghách 55/27 ngõ chùa Liên Phái, Bạch Mai , Hai Bà Trưng, Hà Nội</t>
  </si>
  <si>
    <t>https://drive.google.com/open?id=1JbEood4RcaxIlhOR4UqRSBtxocd2Gi3_</t>
  </si>
  <si>
    <t>https://www.facebook.com/share/1B2xhp8tPB/?mibextid=wwXIfr</t>
  </si>
  <si>
    <t>Khổng Thị Bảo Thi</t>
  </si>
  <si>
    <t>Khongthibaothy.18102008@gmail.com</t>
  </si>
  <si>
    <t>39 Đào Duy Anh, Phường Nam Nha Trang,Khánh Hoà</t>
  </si>
  <si>
    <t>https://drive.google.com/open?id=1JPd3hs7KtK0ACgQ7frpDGqAHpRE2NeK3</t>
  </si>
  <si>
    <t>https://www.facebook.com/mai.linh.123935?mibextid=wwXIfr&amp;rdid=PW5pvLSJb7emvi50&amp;share_url=https%3A%2F%2Fwww.facebook.com%2Fshare%2F18ZRKgZVxP%2F%3Fmibextid%3DwwXIfr#</t>
  </si>
  <si>
    <r>
      <rPr>
        <sz val="12"/>
        <color theme="1"/>
        <rFont val="Times New Roman"/>
        <family val="1"/>
      </rPr>
      <t>Bùi Mai Linh</t>
    </r>
    <r>
      <rPr>
        <sz val="12"/>
        <color rgb="FFFF0000"/>
        <rFont val="Times New Roman"/>
        <family val="1"/>
      </rPr>
      <t xml:space="preserve"> - PT439, PT441</t>
    </r>
  </si>
  <si>
    <t>thôn Xuân Chiếng xã Nghi Dương, Hải Phòng</t>
  </si>
  <si>
    <t>https://drive.google.com/open?id=1HhYyYjwW7T9vAha6f04mBRFy4a9Bl1CU</t>
  </si>
  <si>
    <t>https://www.facebook.com/share/1K5yi1e7KL/?mibextid=wwXIfr</t>
  </si>
  <si>
    <r>
      <rPr>
        <sz val="12"/>
        <color theme="1"/>
        <rFont val="Times New Roman"/>
        <family val="1"/>
      </rPr>
      <t xml:space="preserve">Hoàng Minh Hải </t>
    </r>
    <r>
      <rPr>
        <sz val="12"/>
        <color rgb="FFFF0000"/>
        <rFont val="Times New Roman"/>
        <family val="1"/>
      </rPr>
      <t>- PT439</t>
    </r>
  </si>
  <si>
    <t>hoangminhhai090528@gmail.com</t>
  </si>
  <si>
    <t>Trường TH&amp;THCS Tam Quang, Vũ Thư, Thái Bình</t>
  </si>
  <si>
    <t>https://drive.google.com/open?id=1wvFSUJB_o4Oc5wyWTZlChfbqATklJs72</t>
  </si>
  <si>
    <t>https://www.facebook.com/share/1AmPjwmqo1/?mibextid=wwXIfr</t>
  </si>
  <si>
    <t>Đỗ Tiến Đạt</t>
  </si>
  <si>
    <t>dattiendat612@gmail.com</t>
  </si>
  <si>
    <t>trường TH&amp; THCS Tam Quang, Vũ Thư, Thái Bình</t>
  </si>
  <si>
    <t>https://drive.google.com/open?id=1-4j4FFgDZz3zSM4GYEkQky_Z5jFGmmiV</t>
  </si>
  <si>
    <t>https://www.facebook.com/share/1E2HU64M7Z/</t>
  </si>
  <si>
    <t xml:space="preserve">Nguyễn Khánh Linh </t>
  </si>
  <si>
    <t>Đặng Cam, nhà tạp hoá Cam Ghi, thôn đông thị xã Hà Vinh huyện Hà Trung tỉnh Thanh Hóa</t>
  </si>
  <si>
    <t>https://drive.google.com/open?id=1YCNU_g2fOOo1G4kqgIimridM1b_OvRjx</t>
  </si>
  <si>
    <t>https://www.facebook.com/share/14bxZyfZKkW/?mibextid=wwXIfr</t>
  </si>
  <si>
    <t>Vũ Địch Đức Anh</t>
  </si>
  <si>
    <t>vudichducanhkk1603@gmail.com</t>
  </si>
  <si>
    <t>Số nhà 21, ngõ 553 , thôn Đông Lao , xã An Khánh thành phố Hà Nội</t>
  </si>
  <si>
    <t>https://drive.google.com/open?id=19dWTa36S6pQd3yM4nyZk8y1WLKY4yTf6</t>
  </si>
  <si>
    <t>PT442</t>
  </si>
  <si>
    <t>https://www.facebook.com/nguyen.hoa.649875?mibextid=wwXIfr&amp;rdid=4VJP0B15XRK7bvTD&amp;share_url=https%3A%2F%2Fweb.facebook.com%2Fshare%2F1ERhdmXRV5%2F%3Fmibextid%3DwwXIfr%26_rdc%3D1%26_rdr&amp;_rdc=1&amp;_rdr#</t>
  </si>
  <si>
    <r>
      <rPr>
        <sz val="12"/>
        <color theme="1"/>
        <rFont val="Times New Roman"/>
        <family val="1"/>
      </rPr>
      <t>Nguyễn Thị Kim Hoa</t>
    </r>
    <r>
      <rPr>
        <sz val="12"/>
        <color rgb="FFFF0000"/>
        <rFont val="Times New Roman"/>
        <family val="1"/>
      </rPr>
      <t xml:space="preserve"> - PT439 hv thứ 10</t>
    </r>
  </si>
  <si>
    <t>xóm thịnh mỹ, xã đông hiếu,tỉnh nghệ an</t>
  </si>
  <si>
    <t>https://drive.google.com/open?id=1VDC-J_rCq6e4Gh7Y9u0jlqhbtwYpVTqJ</t>
  </si>
  <si>
    <t>https://www.facebook.com/twnq.vyz208#</t>
  </si>
  <si>
    <r>
      <rPr>
        <sz val="12"/>
        <color theme="1"/>
        <rFont val="Times New Roman"/>
        <family val="1"/>
      </rPr>
      <t xml:space="preserve">Phạm Kim Tường Vy </t>
    </r>
    <r>
      <rPr>
        <sz val="12"/>
        <color rgb="FFFF0000"/>
        <rFont val="Times New Roman"/>
        <family val="1"/>
      </rPr>
      <t>- PT439 hv thứ 11</t>
    </r>
  </si>
  <si>
    <t>Tổ 6, ấp Hiền Đức, Xã Phước Thái, Tỉnh Đồng Nai</t>
  </si>
  <si>
    <t>https://drive.google.com/open?id=1r_IRKZ22lIakZzXmFptf4Le8fjANCu7B</t>
  </si>
  <si>
    <t>https://www.facebook.com/share/1au68FrhU8/?mibextid=wwXIfr</t>
  </si>
  <si>
    <t>Triệu Phương Thảo</t>
  </si>
  <si>
    <t xml:space="preserve"> tổ 12 số nhà 72 xã bắc quang tỉnh tuyên quang</t>
  </si>
  <si>
    <t>https://drive.google.com/open?id=1eV7eHEU-8kay13sVlsaDYJQcVArNepDX</t>
  </si>
  <si>
    <t>https://www.facebook.com/share/17JoZjWbbE/?mibextid=wwXIfr</t>
  </si>
  <si>
    <t xml:space="preserve"> Phạm Thị Thu Uyên </t>
  </si>
  <si>
    <t>thôn 1 tâng ,xã thanh hương, huyện thanh liêm , tỉnh hà nam</t>
  </si>
  <si>
    <t>https://drive.google.com/open?id=1amFDIYBqugaxcGZ0EzYdYsebqJKT5BPe</t>
  </si>
  <si>
    <t>https://www.facebook.com/share/1crYqWweSk/?mibextid=wwXIfr</t>
  </si>
  <si>
    <t xml:space="preserve">Trần Đăng Đức </t>
  </si>
  <si>
    <t xml:space="preserve"> Xóm 3 - Thôn Lã Côi - Phù Đổng - Hà Nội</t>
  </si>
  <si>
    <t>https://drive.google.com/open?id=1N7v7k2SwnJ6doM1h4upEMoMmzr66Osdv</t>
  </si>
  <si>
    <t>https://www.facebook.com/tieu.anh.2410#</t>
  </si>
  <si>
    <r>
      <rPr>
        <sz val="12"/>
        <color theme="1"/>
        <rFont val="Times New Roman"/>
        <family val="1"/>
      </rPr>
      <t xml:space="preserve">Nguyễn Ngọc Tiểu Anh </t>
    </r>
    <r>
      <rPr>
        <sz val="12"/>
        <color rgb="FFFF0000"/>
        <rFont val="Times New Roman"/>
        <family val="1"/>
      </rPr>
      <t>- PT439 hv thứ 12, PT442</t>
    </r>
  </si>
  <si>
    <t>Thôn Thống Nhất, Xã Quang Minh, Huyện Tiến Xương, tỉnh Thái Bình</t>
  </si>
  <si>
    <t>https://drive.google.com/open?id=15f5w-tIj7QQ1IswN1gd-rq-Rhqi5d5ZE</t>
  </si>
  <si>
    <t>PT444</t>
  </si>
  <si>
    <t>https://www.facebook.com/share/1bqhGwRfZX/</t>
  </si>
  <si>
    <r>
      <rPr>
        <sz val="12"/>
        <color theme="1"/>
        <rFont val="Times New Roman"/>
        <family val="1"/>
      </rPr>
      <t xml:space="preserve">Lê Phương Linh </t>
    </r>
    <r>
      <rPr>
        <sz val="12"/>
        <color rgb="FFFF0000"/>
        <rFont val="Times New Roman"/>
        <family val="1"/>
      </rPr>
      <t>- hv thứ 12</t>
    </r>
  </si>
  <si>
    <t>Đội 11,khu phố Xích Đằng, phường Sơn Nam, tỉnh Hưng Yên</t>
  </si>
  <si>
    <t>14/05/2026 và 16/05/2026</t>
  </si>
  <si>
    <t>https://drive.google.com/open?id=1YHXZMC_B1makggTjD28QcdRhBEhr3keb; https://drive.google.com/open?id=1bxVRb_CQ-UDyJKyO96DFV_q6Vpefconh</t>
  </si>
  <si>
    <t>https://www.facebook.com/share/15njo6gVius/?mibextid=wwXIfr</t>
  </si>
  <si>
    <t xml:space="preserve">Nguyễn Thị Tuyết Nhi </t>
  </si>
  <si>
    <t xml:space="preserve">Tổ 1 Ấp Thọ Lộc Phường Xuân Lộc Thành Phố Đồng Nai </t>
  </si>
  <si>
    <t>https://drive.google.com/open?id=1O0UTXqLHaPjk74BnTXtIckygclNhVygK</t>
  </si>
  <si>
    <t>https://www.facebook.com/share/18Q5aLMRA8/</t>
  </si>
  <si>
    <t>Đào Thanh Nguyên</t>
  </si>
  <si>
    <t>tỉnh thanh hoá ,thị xã nghi sơn , phường hải thượng,TDP bắc hải</t>
  </si>
  <si>
    <t>https://drive.google.com/open?id=1K62PmG_w9pqaTPNEEWiPHv_MlypGy06k</t>
  </si>
  <si>
    <t>https://www.facebook.com/hoang.thao.342097?mibextid=wwXIfr&amp;mibextid=wwXIfr</t>
  </si>
  <si>
    <t>Hoàng Thanh Thảo</t>
  </si>
  <si>
    <t>thôn 7a, xã vũ trung, huyện kiến xương, tỉnh thái bình.</t>
  </si>
  <si>
    <r>
      <rPr>
        <sz val="12"/>
        <color rgb="FF000000"/>
        <rFont val="Times New Roman"/>
        <family val="1"/>
      </rPr>
      <t>14/05/2026</t>
    </r>
    <r>
      <rPr>
        <sz val="12"/>
        <color rgb="FF1F1F1F"/>
        <rFont val="Times New Roman"/>
        <family val="1"/>
      </rPr>
      <t xml:space="preserve"> và 15/05/2026</t>
    </r>
  </si>
  <si>
    <t>https://drive.google.com/open?id=1Yj1dl5ZR5JMdsa-AWJU4IMFoMkX78XHw; https://drive.google.com/open?id=1Fk78Yp7uSZgnoLwHxid3xIbyuZl_pM3G</t>
  </si>
  <si>
    <t>https://www.facebook.com/share/1DyeNriX8m/?mibextid=wwXIfr</t>
  </si>
  <si>
    <t xml:space="preserve">Nguyễn Thị Hải Vân </t>
  </si>
  <si>
    <t>Yên ninh ý yên nam định</t>
  </si>
  <si>
    <t>https://drive.google.com/open?id=1bUEYe_7ky0XEuxp9FnEDAvWcCsaObDTV</t>
  </si>
  <si>
    <t>https://www.facebook.com/share/1HGAeWykeW/?mibextid=wwXIfr</t>
  </si>
  <si>
    <t xml:space="preserve">Đặng Minh Hiếu </t>
  </si>
  <si>
    <t xml:space="preserve">Gia Lộc , Hải Phòng </t>
  </si>
  <si>
    <t>https://drive.google.com/open?id=1fknToPZcGgzs_rDY0bhKses_TMSk_Spt</t>
  </si>
  <si>
    <t>https://www.facebook.com/share/1EWvmV58um/?mibextid=wwXIfr</t>
  </si>
  <si>
    <t xml:space="preserve">Huỳnh Xuân Đào </t>
  </si>
  <si>
    <t>Cửa hàng bình Hiệp Lợi, quốc lộ 63, xã Bình An, An Giang</t>
  </si>
  <si>
    <t>https://drive.google.com/open?id=150xe8DMTADARlksi5DdMBO0pzQi4ije-</t>
  </si>
  <si>
    <t>https://www.facebook.com/share/1G414xRc77/?mibextid=wwXIfr</t>
  </si>
  <si>
    <r>
      <rPr>
        <sz val="12"/>
        <color theme="1"/>
        <rFont val="Times New Roman"/>
        <family val="1"/>
      </rPr>
      <t>Hoàng Thị Phương Anh</t>
    </r>
    <r>
      <rPr>
        <sz val="12"/>
        <color rgb="FFFF0000"/>
        <rFont val="Times New Roman"/>
        <family val="1"/>
      </rPr>
      <t xml:space="preserve"> - T472</t>
    </r>
  </si>
  <si>
    <t>hoanganhvkckpt@gmail.com</t>
  </si>
  <si>
    <t>Khu Cự Minh, xã Đồng Lương, tỉnh Phú Thọ</t>
  </si>
  <si>
    <t>https://drive.google.com/open?id=1l8s6tLgKbiQrIKsDX4v52I2hxfRCoc0p</t>
  </si>
  <si>
    <t>PT441</t>
  </si>
  <si>
    <t>https://www.facebook.com/trung.thien.73493?mibextid=wwXIfr&amp;_rdc=2&amp;_rdr#</t>
  </si>
  <si>
    <r>
      <rPr>
        <sz val="12"/>
        <color theme="1"/>
        <rFont val="Times New Roman"/>
        <family val="1"/>
      </rPr>
      <t>Nguyễn Văn Trung</t>
    </r>
    <r>
      <rPr>
        <sz val="12"/>
        <color rgb="FFFF0000"/>
        <rFont val="Times New Roman"/>
        <family val="1"/>
      </rPr>
      <t xml:space="preserve"> - hv thứ 10</t>
    </r>
  </si>
  <si>
    <t xml:space="preserve"> số 50,xóm 4 Đông Lao An Khánh Hoài Đức Hà Nội</t>
  </si>
  <si>
    <t>https://drive.google.com/open?id=1H4vSqG1y-GgC8cXlgw8TXVod_v7b6rr3</t>
  </si>
  <si>
    <t>https://www.facebook.com/nguyen.hong.quang.188727?mibextid=wwXIfr&amp;rdid=znRBdOSQCf4JMaw3&amp;share_url=https%3A%2F%2Fwww.facebook.com%2Fshare%2F18jMZhGsKF%2F%3Fmibextid%3DwwXIfr</t>
  </si>
  <si>
    <t>Nguyễn Hồng Quang</t>
  </si>
  <si>
    <t>K7-H32/32 nguyễn phước chu,phường hải vân,tp đà nẵng</t>
  </si>
  <si>
    <t>https://drive.google.com/open?id=1sxKQ8ndCQihf8U0yqoQAiJi5zXMRCcTt</t>
  </si>
  <si>
    <t>https://www.facebook.com/profile.php?id=61580434708876</t>
  </si>
  <si>
    <r>
      <rPr>
        <sz val="12"/>
        <color theme="1"/>
        <rFont val="Times New Roman"/>
        <family val="1"/>
      </rPr>
      <t>Vũ Thị Tuệ Tâm</t>
    </r>
    <r>
      <rPr>
        <sz val="12"/>
        <color rgb="FFFF0000"/>
        <rFont val="Times New Roman"/>
        <family val="1"/>
      </rPr>
      <t xml:space="preserve"> - Dục Thanh - PT440, PT463</t>
    </r>
  </si>
  <si>
    <t>jasminechoco46@gmail.com</t>
  </si>
  <si>
    <t>Số 24 Cận Sơn, phường Phù Liễn, Hải Phòng</t>
  </si>
  <si>
    <t>https://drive.google.com/open?id=1DTYZZ-11URfe_J8P8q7PcU-k_VeAqZIf</t>
  </si>
  <si>
    <t>https://www.facebook.com/share/1E8aCDna1u/?mibextid=wwXIfr</t>
  </si>
  <si>
    <t>Đặng Minh Nguyệt</t>
  </si>
  <si>
    <t>Ấp 2, xã Xuân Hoà , huyện Xuân Lộc , tỉnh Đồng Nai</t>
  </si>
  <si>
    <t>https://drive.google.com/open?id=1vdXmOUV1IsrGSsNXQIx7pvz4YJy-owW1</t>
  </si>
  <si>
    <t>https://www.facebook.com/share/1R8raNxkiF/?mibextid=wwXIfr</t>
  </si>
  <si>
    <t xml:space="preserve"> Lê Minh Ngọc Diệp</t>
  </si>
  <si>
    <t>285, Tổ 14 Quyết Thắng, Tp Sơn La</t>
  </si>
  <si>
    <t>https://drive.google.com/open?id=1CCn8d-f9j6J2ETETGUg-aSyriBePqnfz</t>
  </si>
  <si>
    <t>https://www.facebook.com/share/17Ke7sekdh/?mibextid=wwXIfr</t>
  </si>
  <si>
    <r>
      <rPr>
        <sz val="12"/>
        <color theme="1"/>
        <rFont val="Times New Roman"/>
        <family val="1"/>
      </rPr>
      <t>Nguyễn Thị Phương Loan</t>
    </r>
    <r>
      <rPr>
        <sz val="12"/>
        <color rgb="FFFF0000"/>
        <rFont val="Times New Roman"/>
        <family val="1"/>
      </rPr>
      <t xml:space="preserve"> - PT445</t>
    </r>
  </si>
  <si>
    <t>phuongloannguyenthi821@gmail.com</t>
  </si>
  <si>
    <t>nhà số 8, ngõ 51 đường canh nậu, xã tây phương, thạch thất, hà nội</t>
  </si>
  <si>
    <t>https://drive.google.com/open?id=1LWL1YWGvQ51e-Kg2xFEItX0GxusCctgv</t>
  </si>
  <si>
    <t>https://www.facebook.com/share/1CoCJe69Jr/?mibextid=wwXIfr</t>
  </si>
  <si>
    <t>Phạm Bảo Thy</t>
  </si>
  <si>
    <t xml:space="preserve"> chung cư FLC Garden City Đại Mỗ, quận Nam Từ Liêm, Hà Nội</t>
  </si>
  <si>
    <t>https://drive.google.com/open?id=1zzDsgaxIx8GGdZHVGT_IJS-cfX9FdGga</t>
  </si>
  <si>
    <t>https://www.facebook.com/nguyen.hoang.hai.91001#</t>
  </si>
  <si>
    <t>Nguyễn Hoàng Hải</t>
  </si>
  <si>
    <t xml:space="preserve">Hoa trung, Xã Hoa Lộc , Thanh Hoá </t>
  </si>
  <si>
    <t>https://drive.google.com/open?id=1ikPnp4BjWFks86vH4ylk2aThpc6Grz-b</t>
  </si>
  <si>
    <t>https://www.facebook.com/share/19ahS75NT3/?mibextid=wwXIfr</t>
  </si>
  <si>
    <t>Phạm Quang Lê</t>
  </si>
  <si>
    <t>thôn Nhì Tây, xã Việt An, tp Đà Nẵng</t>
  </si>
  <si>
    <t>https://drive.google.com/open?id=1eMIz-4VyzbbjXY-01bZJeYbU0D5HIuEM</t>
  </si>
  <si>
    <t>https://www.facebook.com/nanh04052008</t>
  </si>
  <si>
    <t>Đinh Ngọc Anh</t>
  </si>
  <si>
    <t>thôn thượng, xã phụng công, hưng yên</t>
  </si>
  <si>
    <t>https://drive.google.com/open?id=13WAfCjpGLQbODaR77Lq4JnFfzS-6n7QR</t>
  </si>
  <si>
    <t>https://www.facebook.com/share/18WBrERdNA/</t>
  </si>
  <si>
    <t>Vũ Lê Bảo Trâm</t>
  </si>
  <si>
    <t>48 ấp Tam Hiệp, xã Xuân Lộc Thành phố Đồng Nai</t>
  </si>
  <si>
    <t>https://drive.google.com/open?id=1vhoqVCjssChJq1LpZJeTvJnP2RbIZQLH</t>
  </si>
  <si>
    <t>OPT116 bảo lưu b6</t>
  </si>
  <si>
    <t>https://www.facebook.com/share/1CBDSUGQVQ/?mibextid=wwXIfr</t>
  </si>
  <si>
    <r>
      <rPr>
        <sz val="12"/>
        <color theme="1"/>
        <rFont val="Times New Roman"/>
        <family val="1"/>
      </rPr>
      <t xml:space="preserve"> Nguyễn Đình Thái </t>
    </r>
    <r>
      <rPr>
        <sz val="12"/>
        <color rgb="FFFF0000"/>
        <rFont val="Times New Roman"/>
        <family val="1"/>
      </rPr>
      <t>- Đã nộp 300K 15/06/2026</t>
    </r>
  </si>
  <si>
    <t>Ngõ 555 Minh Khai ,hai Bà trưng, Hà nội</t>
  </si>
  <si>
    <t>15/05/2026 và 27/05/2026</t>
  </si>
  <si>
    <t>https://drive.google.com/open?id=1W1MGkgmYKo651S9FTeFHFNfOROAlZbzc; https://drive.google.com/open?id=1SBDK1YzGsOSyrIQff6GBbkJZ6_3PudvA</t>
  </si>
  <si>
    <t>https://www.facebook.com/share/1CY2Bn5zTz/?mibextid=wwXIfr</t>
  </si>
  <si>
    <r>
      <rPr>
        <sz val="12"/>
        <color theme="1"/>
        <rFont val="Times New Roman"/>
        <family val="1"/>
      </rPr>
      <t xml:space="preserve">Nguyễn Văn Trung </t>
    </r>
    <r>
      <rPr>
        <sz val="12"/>
        <color rgb="FFFF0000"/>
        <rFont val="Times New Roman"/>
        <family val="1"/>
      </rPr>
      <t>- PT445 hv thứ 10</t>
    </r>
  </si>
  <si>
    <t xml:space="preserve"> NVH Xóm2, Thôn Triều Đông, Xã Tân Minh, Huyện Thường Tín, Hà Nội</t>
  </si>
  <si>
    <t>https://drive.google.com/open?id=1aNiIaYoDPYkrcfy1QjPhybedk9QlS2S_</t>
  </si>
  <si>
    <t>https://www.facebook.com/share/18mnWMCmhG/?mibextid=wwXIfr</t>
  </si>
  <si>
    <t>Nguyễn Tố Uyên</t>
  </si>
  <si>
    <t>Số nhà 38 đường số 1 thôn Nguyên Thịnh xã Thiệu</t>
  </si>
  <si>
    <t>https://drive.google.com/open?id=1oP-N0Tvz6HonBwO4oESZnnYHEUoOrrPi</t>
  </si>
  <si>
    <t>https://www.facebook.com/share/1M2EBnGeEf/?mibextid=wwXIfr</t>
  </si>
  <si>
    <t>Nguyễn Thanh Tâm</t>
  </si>
  <si>
    <t xml:space="preserve">thôn Đông Phong- xã Đại Sơn- thành phố Hải Phòng </t>
  </si>
  <si>
    <t>https://drive.google.com/open?id=1yhNp4K0R-yJHcLevAmSCMGE3uKlW7CU0</t>
  </si>
  <si>
    <t>https://www.facebook.com/share/14b7B8qNnsX/?mibextid=wwXIfr</t>
  </si>
  <si>
    <t>Nguyễn Hải Đăng</t>
  </si>
  <si>
    <t>Quỳnh Bội - Gia Bình - Bắc Ninh</t>
  </si>
  <si>
    <t>https://drive.google.com/open?id=1xhp14PgEBEnD9y1EZWvekZQcQP3D3Tk5</t>
  </si>
  <si>
    <t>https://www.facebook.com/share/1Fqa9pczhj/?mibextid=wwXIfr</t>
  </si>
  <si>
    <t xml:space="preserve">Vũ Diệu Linh </t>
  </si>
  <si>
    <t>thôn hữu phúc xã thái hoà tỉnh phú thọ</t>
  </si>
  <si>
    <t>https://drive.google.com/open?id=1RHQnMFbuWyNTTleZEql5s_mED_QSSed4</t>
  </si>
  <si>
    <t>https://www.facebook.com/share/1CzZincUFr/?mibextid=wwXIfr</t>
  </si>
  <si>
    <t xml:space="preserve">Đinh Vũ Phát  </t>
  </si>
  <si>
    <t>Phatvudinh345@gmail.com</t>
  </si>
  <si>
    <t xml:space="preserve"> Thôn Như - xã Thượng Hồng - Tp Hải Phòng </t>
  </si>
  <si>
    <t>https://drive.google.com/open?id=1bplDKA2ANtkxU0v8F6fOyZQ5cwOP4yU0</t>
  </si>
  <si>
    <t>https://www.facebook.com/share/1DpJh97xSc/</t>
  </si>
  <si>
    <t>Phạm Hoàng Anh</t>
  </si>
  <si>
    <t>anhhpham0112@gmail.com</t>
  </si>
  <si>
    <t>thôn Khuông Phụ, Yết Kiêu, thành phố Hải Phòng</t>
  </si>
  <si>
    <t>https://drive.google.com/open?id=1UxQ73F_7nCbfvIE9B8COTpKG2RQ1TWd1</t>
  </si>
  <si>
    <t>https://www.facebook.com/share/1BW6BN8Tci/?mibextid=wwXIfr</t>
  </si>
  <si>
    <t xml:space="preserve"> Bùi Bảo Chi</t>
  </si>
  <si>
    <t>xóm Phản xã Kênh Giang huyện Thuỷ Nguyên - Hải Phòng</t>
  </si>
  <si>
    <t>https://drive.google.com/open?id=1QhPYYvcbeHQo647EUAucCkqslLxIlEbu</t>
  </si>
  <si>
    <t>https://www.facebook.com/share/1RCQvYVn93/?mibextid=wwXIfr</t>
  </si>
  <si>
    <t>Phạm Trần Việt An</t>
  </si>
  <si>
    <t>thôn Thanh Trai xã Thư Trì tỉnh Hưng Yên</t>
  </si>
  <si>
    <t>https://drive.google.com/open?id=1Iaxmvww-6bGpiZvNloLdGZxp4h9xuQ7j</t>
  </si>
  <si>
    <t>https://www.facebook.com/share/1PfuHM3VbC/?mibextid=wwXIfr</t>
  </si>
  <si>
    <t>Nguyễn Kim Bình</t>
  </si>
  <si>
    <t>số nhà 319, đường Trần Phú, Phường Từ Sơn- Bắc Ninh</t>
  </si>
  <si>
    <t>https://drive.google.com/open?id=1ZpporUvsrKM0NwliKdGublQioHLv0OaV</t>
  </si>
  <si>
    <t>https://www.facebook.com/atuyet12709?mibextid=wwXIfr&amp;rdid=yYigHRjNN7O2QBH1&amp;share_url=https%3A%2F%2Fwww.facebook.com%2Fshare%2F1Q9XURLKyf%2F%3Fmibextid%3DwwXIfr</t>
  </si>
  <si>
    <t>Nguyễn Thị Ánh Tuyết</t>
  </si>
  <si>
    <t>Thôn 2, xã Tuyên Sơn, tỉnh Quảng Trị</t>
  </si>
  <si>
    <t>https://drive.google.com/open?id=1fPU4S4MWAH2btteR0fg3ZuxrOA_EdSPx</t>
  </si>
  <si>
    <t>https://www.facebook.com/share/18WFd3eN3x/</t>
  </si>
  <si>
    <t xml:space="preserve">Nguyễn Thị Hạ Vy </t>
  </si>
  <si>
    <t xml:space="preserve">havi2008gl@gmail.com </t>
  </si>
  <si>
    <t xml:space="preserve">Thôn Vinh Hà, xã Chư Sê, Tỉnh Gia Lai </t>
  </si>
  <si>
    <t>https://drive.google.com/open?id=1gs1fvg4j-E5GDWwCgDgusBX9H_iBtqTS</t>
  </si>
  <si>
    <t>https://www.facebook.com/share/14fQqCHyzue/?mibextid=wwXIfr</t>
  </si>
  <si>
    <t>Đỗ Phương Linh</t>
  </si>
  <si>
    <t xml:space="preserve"> 14-đoàn xá 1-Đông Triều -Quảng Ninh</t>
  </si>
  <si>
    <t>https://drive.google.com/open?id=1wxfJSmhKhR67c9maFPNv7LFgYhdcKd7w</t>
  </si>
  <si>
    <t>https://www.facebook.com/share/1GEZEtP6sU/?mibextid=wwXIfr</t>
  </si>
  <si>
    <t>Hoàng Thị Giang</t>
  </si>
  <si>
    <t xml:space="preserve">bản huổi ná-xã Quỳnh nhai-tỉnh Sơn La </t>
  </si>
  <si>
    <t>15/05/2026 và 17/05/2026</t>
  </si>
  <si>
    <t>https://drive.google.com/open?id=132D_XIygRXwVFYSdoxYJ88kQmpjNry65; https://drive.google.com/open?id=1LQm8K2XHS6noGitTPuQXRhznzRu9a9JK</t>
  </si>
  <si>
    <t>https://www.facebook.com/share/1CpiKRZ5qk/</t>
  </si>
  <si>
    <t xml:space="preserve">Trần Mỹ Chinh </t>
  </si>
  <si>
    <t>Đồng Ái - Hợp Lý Lập Thạch phú thọ</t>
  </si>
  <si>
    <t>https://drive.google.com/open?id=1pObzvaVNJc4IlQ3XnBJNRJ-JimMUtZIi</t>
  </si>
  <si>
    <t>https://www.facebook.com/share/1E3SFpms8p/?mibextid=wwXIfr</t>
  </si>
  <si>
    <t xml:space="preserve">Nguyễn Thị Ngọc Ánh </t>
  </si>
  <si>
    <t>canhchong123@gmail.com</t>
  </si>
  <si>
    <t>27 ngách 1 ngõ 418 Đê La Thành, Ô Chợ Dừa, Đống Đa, Hà Nội</t>
  </si>
  <si>
    <t>15/05/2026 và 29/05/2026</t>
  </si>
  <si>
    <t>https://drive.google.com/open?id=1ORTLPO_a2LZ7cIKXsH_YtEi4As7ZwQJ2; https://drive.google.com/open?id=19ZLJv5K6yspM5A2hwKn_EQYkgPYWhy_A</t>
  </si>
  <si>
    <t>https://www.facebook.com/share/1BifKwgVWn/</t>
  </si>
  <si>
    <t>Nguyễn Bảo Uyên</t>
  </si>
  <si>
    <t>uyennguyen24122008@gmail.com</t>
  </si>
  <si>
    <t xml:space="preserve">Vĩnh Giang, Đức Bình, Đăk Lăk </t>
  </si>
  <si>
    <t>https://drive.google.com/open?id=1e8sAbXYfx-43qh31OQ6hJKq4-M3fECm6</t>
  </si>
  <si>
    <t>https://www.facebook.com/share/1BuCxbBEoo/?mibextid=wwXIfr</t>
  </si>
  <si>
    <t>Trần Thị Thu Hằng</t>
  </si>
  <si>
    <t>Vĩnh Yên,Yên Cường,Ninh Bình</t>
  </si>
  <si>
    <t>https://drive.google.com/open?id=10WRPHG040z06wsfqu1OzZLOGloDBVop_</t>
  </si>
  <si>
    <t>https://www.facebook.com/lingwluv.2041</t>
  </si>
  <si>
    <t xml:space="preserve">Hoàng Khánh Ly </t>
  </si>
  <si>
    <t>khanhlyhg008@gmail.com</t>
  </si>
  <si>
    <t>Số 259, đường Hoà Bình, tổ dân phố Hồng Nam, phường Yên Bái, tỉnh Lào Cai</t>
  </si>
  <si>
    <t>https://drive.google.com/open?id=17RvueosrI3UGAUsI9xE8MmUkHxTCn7xm; https://drive.google.com/open?id=1HXEeG5UAezMyUuINoTJf0TJBN5wkWoJG</t>
  </si>
  <si>
    <t>https://www.facebook.com/share/1GjHq1z2St/?mibextid=wwXIfr</t>
  </si>
  <si>
    <t>Lê Thị Hiền</t>
  </si>
  <si>
    <t>lea99654@gmail.com</t>
  </si>
  <si>
    <t>Xóm Nam Sơn, Xã Nghĩa Hành, tỉnh Nghệ An</t>
  </si>
  <si>
    <t>https://drive.google.com/open?id=1qy-eKInb-X0Hdz8i5p52yOTckw2A05JY</t>
  </si>
  <si>
    <t>https://www.facebook.com/share/1AcgEevzvF/</t>
  </si>
  <si>
    <t>Phan Thị Xuân Mai</t>
  </si>
  <si>
    <t xml:space="preserve">Thôn 4 xã Can Lộc -Tỉnh Hà Tĩnh </t>
  </si>
  <si>
    <t>https://drive.google.com/open?id=1d02ZX775AyZdjSUptgDcbtpfATvKRhmJ</t>
  </si>
  <si>
    <t>https://www.facebook.com/share/1JPNCYKQLJ/?mibextid=wwXIfr</t>
  </si>
  <si>
    <t>Hoàng Phương Thanh</t>
  </si>
  <si>
    <t xml:space="preserve">Yên Thành, Nghệ An </t>
  </si>
  <si>
    <t>https://drive.google.com/open?id=1TA23ZWt6cXx8xTgcFJhyWi27J3v-Ccy6</t>
  </si>
  <si>
    <t>https://www.facebook.com/share/1G6QVdV46H/</t>
  </si>
  <si>
    <t>Ngô Trần Tú Uyên</t>
  </si>
  <si>
    <t>ngotrantuuyen1994@gmail.com</t>
  </si>
  <si>
    <t>1017/95/4 Lạc Long Quân, p.Bảy Hiền</t>
  </si>
  <si>
    <t>https://drive.google.com/open?id=1ulcc7UC47IKXkXSlGKHBQyFNt75yZs2G</t>
  </si>
  <si>
    <t>https://www.facebook.com/share/1BBdRQsBjU/</t>
  </si>
  <si>
    <t xml:space="preserve">Phạm Hồng Hải </t>
  </si>
  <si>
    <t>Xã Quốc Oai, Hà Nội</t>
  </si>
  <si>
    <t>https://drive.google.com/open?id=152pKS_HSLH8hSvB7Ks0gfJjvkjkpxM6H</t>
  </si>
  <si>
    <t>https://www.facebook.com/share/17Sa9yiVm4/</t>
  </si>
  <si>
    <t>Nguyễn Ngọc Trâm</t>
  </si>
  <si>
    <t>hẻm 1551 ấp 7 Thiện Tân Vĩnh Cửu Đồng Nai</t>
  </si>
  <si>
    <t>https://drive.google.com/open?id=17UVM9Ldk65GkwOE7aiORJb2xJPPcEsj5</t>
  </si>
  <si>
    <t>https://www.facebook.com/share/1DgAGJZJKc/?mibextid=wwXIfr</t>
  </si>
  <si>
    <t>Nguyễn Như Quỳnh</t>
  </si>
  <si>
    <t>qn181208@gmail.com</t>
  </si>
  <si>
    <t>Nhà số 3, Ngách 289/17 , Ngõ 289 , Xóm 1 , Thôn Đổng Viên, Xã Phù Đổng, TP Hà Nội</t>
  </si>
  <si>
    <t>https://drive.google.com/open?id=1dgOOTjz_cTd7nlrn7zdV0Kvf4Sx8zve-</t>
  </si>
  <si>
    <t>https://www.facebook.com/share/17br8TU9Fr/?mibextid=wwXIfr</t>
  </si>
  <si>
    <t>Phạm Hà Linh</t>
  </si>
  <si>
    <t>phl23042008@gmail.com</t>
  </si>
  <si>
    <t>Khu Minh đức , xã Minh Hoà , huyện Yên Lập , Tỉnh Phú Thọ</t>
  </si>
  <si>
    <t>https://drive.google.com/open?id=1NWVGA49l0EoCd0QCr59tTv5SGP88Keei</t>
  </si>
  <si>
    <t>https://www.facebook.com/share/17Nfjx2zzG/?mibextid=wwXIfr</t>
  </si>
  <si>
    <t>Nguyễn Quỳnh Hương</t>
  </si>
  <si>
    <t>nguyenquynhhuong478@gmail.com</t>
  </si>
  <si>
    <t>Hương Coffee, Làng nghề, Tề Lỗ, Phú Thọ (Vĩnh Phúc)</t>
  </si>
  <si>
    <t>https://drive.google.com/open?id=14U13_70DTge8wyCCJ7Ouu6X6FPIK6zSG</t>
  </si>
  <si>
    <t>https://www.facebook.com/share/18XtuAv3aw/?mibextid=wwXIfr</t>
  </si>
  <si>
    <t>Bùi Thu Trang</t>
  </si>
  <si>
    <t>tvy68093@gmail.com</t>
  </si>
  <si>
    <t>số 17 ,Tdp Phạm dùng - Hồng An - Hải Phòng</t>
  </si>
  <si>
    <t>https://drive.google.com/open?id=1RyWZgW1Y-c4V4OAFHZgQ0WLEaPD2sWpP</t>
  </si>
  <si>
    <t>https://www.facebook.com/share/18wKPc976f/</t>
  </si>
  <si>
    <t>Ngô Bá Tâm</t>
  </si>
  <si>
    <t xml:space="preserve">27/14 Quảng Hiệp, Hiệp Thạnh, Lâm Đồng </t>
  </si>
  <si>
    <t>https://drive.google.com/open?id=1MO6tVW_7DkWe0mvu1yTU3s2gN_rBzcjx</t>
  </si>
  <si>
    <t>https://www.facebook.com/share/1CFcau7JUr/</t>
  </si>
  <si>
    <t>Nguyễn Thị Thu Huế</t>
  </si>
  <si>
    <t xml:space="preserve">xóm 3- Tiên Tảo - xã Hà Nam </t>
  </si>
  <si>
    <t>15/05/2026 và 15/06/2026</t>
  </si>
  <si>
    <t>https://drive.google.com/open?id=1FwOoaVwIbd2rbLjkE6LJFOBStKWEC0Jy; https://drive.google.com/open?id=1KBrfMMpD0hdemTtiJI1UbKxfdbnGXqdK</t>
  </si>
  <si>
    <t>https://www.facebook.com/pham.mais.2025</t>
  </si>
  <si>
    <t xml:space="preserve"> Phạm Thùy Mai </t>
  </si>
  <si>
    <t xml:space="preserve">maip1248@gmail.com  </t>
  </si>
  <si>
    <t>Số 20, cl 11 khu dv D, Yên Nghĩa, Hà Đông, Hà Nội</t>
  </si>
  <si>
    <t>https://drive.google.com/open?id=1szkK9wBQGC2hFO7BK31SwxQFimvYvDNv</t>
  </si>
  <si>
    <t>https://www.facebook.com/khiemvu2706</t>
  </si>
  <si>
    <t xml:space="preserve">Vũ Đăng Khiêm </t>
  </si>
  <si>
    <t>vudangkhiem2762004@gmail.com</t>
  </si>
  <si>
    <t>Số 6 ngõ 96 Đê La Thành nhỏ</t>
  </si>
  <si>
    <t>https://drive.google.com/open?id=1tR67sxy6r9ec9Bq2nWAcx0p2JGcumGxe</t>
  </si>
  <si>
    <t>https://www.facebook.com/vhnas03#</t>
  </si>
  <si>
    <t xml:space="preserve"> Vũ Thi Ngọc Ánh</t>
  </si>
  <si>
    <t xml:space="preserve">THPT Kim Động </t>
  </si>
  <si>
    <t>https://drive.google.com/open?id=1ej7h-C01jaMWJSDozJD4_f-Ae4JI6mi1</t>
  </si>
  <si>
    <t>https://www.facebook.com/milhgocn#</t>
  </si>
  <si>
    <r>
      <rPr>
        <sz val="12"/>
        <color theme="1"/>
        <rFont val="Times New Roman"/>
        <family val="1"/>
      </rPr>
      <t xml:space="preserve">Đỗ Minh Ngọc </t>
    </r>
    <r>
      <rPr>
        <sz val="12"/>
        <color rgb="FFFF0000"/>
        <rFont val="Times New Roman"/>
        <family val="1"/>
      </rPr>
      <t>- PT441</t>
    </r>
  </si>
  <si>
    <t>Thôn Hoài Trung, Xã Liên Bão, Tỉnh Bắc Ninh</t>
  </si>
  <si>
    <t>https://drive.google.com/open?id=1R1hOj4AA7PzdHO0Sa4-27uFnYMtMDFSE</t>
  </si>
  <si>
    <t>https://www.facebook.com/nhu.ngoc.859610</t>
  </si>
  <si>
    <t xml:space="preserve">1A, khóm 2, đường Nguyễn Du, P5, TP Bạc Liêu, tỉnh Bạc LIêu. </t>
  </si>
  <si>
    <t>15/05/2026 và 16/05/2026</t>
  </si>
  <si>
    <t>https://drive.google.com/open?id=1pilSfwi-Xyx8Bg7nMDArQu9O72YE8_fa; https://drive.google.com/open?id=1hzNFsK-0zrSrWYpX5nFiHkv8yrHDmmGP</t>
  </si>
  <si>
    <t>https://www.facebook.com/share/18cuJUTtq1/?mibextid=wwXIfr</t>
  </si>
  <si>
    <t>Nguyễn Ngọc Nhi</t>
  </si>
  <si>
    <t xml:space="preserve">số nhà 11 ngõ 215 đường nguyễn văn cừ </t>
  </si>
  <si>
    <t>https://drive.google.com/open?id=1tNzqOHvzi5BQH0AV9qtX1GJP_b_FFTC6</t>
  </si>
  <si>
    <t>https://www.facebook.com/share/18G8uQduMD/</t>
  </si>
  <si>
    <t>Phan Trần Ái Hân</t>
  </si>
  <si>
    <t>Bảo thi</t>
  </si>
  <si>
    <t>379 Mỹ Hương TP Cần Thơ</t>
  </si>
  <si>
    <t>https://drive.google.com/open?id=1fK2q12u2fkfrYEEl7pgPt2sMijOT4Y2Q</t>
  </si>
  <si>
    <t>https://www.facebook.com/share/18ZJepnqyE/?mibextid=wwXIfr</t>
  </si>
  <si>
    <t xml:space="preserve">Nguyễn Thị Mai Liên </t>
  </si>
  <si>
    <t xml:space="preserve">Xuân thành đồng nai bầu sình ngã tư bà tánh </t>
  </si>
  <si>
    <t>https://drive.google.com/open?id=188tAAK4xDRMxQZhJKJZ2YlCVaAT4Qkve</t>
  </si>
  <si>
    <t>https://www.facebook.com/lphuwn107</t>
  </si>
  <si>
    <t xml:space="preserve"> Bùi Lan Phương</t>
  </si>
  <si>
    <t>bs sau</t>
  </si>
  <si>
    <t>https://drive.google.com/open?id=1fa8P4BA_7uGlyBPTVrnWS4C3bHZdrHPI</t>
  </si>
  <si>
    <t>https://www.facebook.com/share/1Kmmhg6Hqo/?mibextid=wwXIfr</t>
  </si>
  <si>
    <r>
      <rPr>
        <sz val="12"/>
        <color theme="1"/>
        <rFont val="Times New Roman"/>
        <family val="1"/>
      </rPr>
      <t>Trần Nguyên Khang</t>
    </r>
    <r>
      <rPr>
        <sz val="12"/>
        <color rgb="FFFF0000"/>
        <rFont val="Times New Roman"/>
        <family val="1"/>
      </rPr>
      <t xml:space="preserve"> - T457</t>
    </r>
  </si>
  <si>
    <t xml:space="preserve"> 1077/59 Nguyễn Ái Quốc, P.Tân Hiệp, Biên hoà, Đồng Nai</t>
  </si>
  <si>
    <t>https://drive.google.com/open?id=1Da2ElPQWMhKSTJIZ-xg7tafnsHGrLaIX</t>
  </si>
  <si>
    <t>https://www.facebook.com/share/1HLAtgPA4g/</t>
  </si>
  <si>
    <t>Nguyễn Cao Bảo Trang</t>
  </si>
  <si>
    <t>số nhà 201 tổ 4A Phú Lương Hà Nội</t>
  </si>
  <si>
    <t>15/05/2026 và 16/06/2026</t>
  </si>
  <si>
    <t>https://drive.google.com/open?id=1ujNgTvU2PoHSapuBmI6wbOFde2q5ZMkP; https://drive.google.com/open?id=1DpCekWCwAhqqJ58bwkuFs73w6sywR26N</t>
  </si>
  <si>
    <t>https://www.facebook.com/tuan.boy.04#</t>
  </si>
  <si>
    <r>
      <rPr>
        <sz val="12"/>
        <color theme="1"/>
        <rFont val="Times New Roman"/>
        <family val="1"/>
      </rPr>
      <t>Bùi Mạnh Tuấn</t>
    </r>
    <r>
      <rPr>
        <sz val="12"/>
        <color rgb="FFFF0000"/>
        <rFont val="Times New Roman"/>
        <family val="1"/>
      </rPr>
      <t xml:space="preserve"> - hợp đồng</t>
    </r>
  </si>
  <si>
    <t xml:space="preserve">Sô 10, ngõ 83 gốc đề Minh Khai Hà Nội </t>
  </si>
  <si>
    <t>https://drive.google.com/open?id=177k07LTNWzrtqOAgsk7h1y1S9vPAkShk; https://drive.google.com/open?id=11i7UZGj5z16VvMarh7M3TYlE6mQhb6Az</t>
  </si>
  <si>
    <t>https://www.facebook.com/share/18gcHVtz5G/</t>
  </si>
  <si>
    <r>
      <rPr>
        <sz val="12"/>
        <color theme="1"/>
        <rFont val="Times New Roman"/>
        <family val="1"/>
      </rPr>
      <t>Bạch Thị Thanh Thùy</t>
    </r>
    <r>
      <rPr>
        <sz val="12"/>
        <color rgb="FFFF0000"/>
        <rFont val="Times New Roman"/>
        <family val="1"/>
      </rPr>
      <t xml:space="preserve"> - PT433</t>
    </r>
  </si>
  <si>
    <t>bachthithanhthuy2806@gmail.com</t>
  </si>
  <si>
    <t>Số 66,thôn Viêm Khê,Xã Hồng Sơn,Thành phố Hà Nội.</t>
  </si>
  <si>
    <t>https://drive.google.com/open?id=13hqO7lzaKfZaqh66HIUYbARRPZuv8glI</t>
  </si>
  <si>
    <t>https://www.facebook.com/share/18x5jZoHPC/</t>
  </si>
  <si>
    <t>Nguyễn Ngọc Vy</t>
  </si>
  <si>
    <t>Bùi Thị Tranh</t>
  </si>
  <si>
    <t xml:space="preserve">Nguyenngocvyct2024@gmail.com </t>
  </si>
  <si>
    <t xml:space="preserve">Số nhà 1356 khu vực thới thạnh 1, thới thuận, Thốt Nốt, Cần Thơ </t>
  </si>
  <si>
    <t>https://drive.google.com/open?id=1-UlqCKJe2lWaWQWlwscq5X4GMtHfbJjP</t>
  </si>
  <si>
    <t>https://www.facebook.com/share/1UcvAZ5HD5/?mibextid=wwXIfr</t>
  </si>
  <si>
    <t>Hồ Tường Vy</t>
  </si>
  <si>
    <t>vy909907@gmail.com</t>
  </si>
  <si>
    <t xml:space="preserve">Tổ 06, khu phố Kiến An, Phường Tây Nam, thành phố Hồ Chí Minh </t>
  </si>
  <si>
    <t>https://drive.google.com/open?id=1FJQR2cKHRc8GAz4aEa71ghECwMDAhSXh</t>
  </si>
  <si>
    <t>https://www.facebook.com/share/18sE2wyFN1/</t>
  </si>
  <si>
    <t>Trương Phương Thào</t>
  </si>
  <si>
    <t>truongthaonek2403@gmail.com</t>
  </si>
  <si>
    <t>số nhà 110 tổ 4 ấp Thới Hòa phường Thốt Nốt , TP. Cần Thơ</t>
  </si>
  <si>
    <t>https://drive.google.com/open?id=1F1GhOFEDDDNgAh3kHBEQ5VZub6YLpfnk</t>
  </si>
  <si>
    <t>https://www.facebook.com/wtradaocuti?mibextid=LQQJ4d</t>
  </si>
  <si>
    <t xml:space="preserve">Ngô Tuyết Băng </t>
  </si>
  <si>
    <t xml:space="preserve">Đội 15 xã Nghĩa bình huyện Nghĩa Hưng tỉnh Nam định </t>
  </si>
  <si>
    <t>https://drive.google.com/open?id=1alPyWLiTYNtJTmbuYX9Y3-r-FuPZAU2z, https://drive.google.com/open?id=1I2YCvxpwODNBUR8byOpBGtmF6k9_pYVC</t>
  </si>
  <si>
    <t>https://www.facebook.com/tiendung130108?mibextid=wwXIfr&amp;rdid=MKTpEDXnc3G5aBne&amp;share_url=https%3A%2F%2Fwww.facebook.com%2Fshare%2F17TZrK8JtB%2F%3Fmibextid%3DwwXIfr#</t>
  </si>
  <si>
    <t>Phạm Tiến Dũng</t>
  </si>
  <si>
    <t>số nhà 11a , đường tỉnh lộ 510b , thôn Xuân Phụ , xã Hoằng Thanh , tỉnh Thanh Hoá</t>
  </si>
  <si>
    <t>https://drive.google.com/open?id=1W0J2d-jiqVSRzmk6YHzd1PGZVDjnaGeP</t>
  </si>
  <si>
    <t>OT131</t>
  </si>
  <si>
    <t>https://www.facebook.com/inhhailam.388610</t>
  </si>
  <si>
    <r>
      <rPr>
        <sz val="12"/>
        <color theme="1"/>
        <rFont val="Times New Roman"/>
        <family val="1"/>
      </rPr>
      <t>Đinh Hải Lâm</t>
    </r>
    <r>
      <rPr>
        <sz val="12"/>
        <color rgb="FFFF0000"/>
        <rFont val="Times New Roman"/>
        <family val="1"/>
      </rPr>
      <t xml:space="preserve"> </t>
    </r>
  </si>
  <si>
    <t>32 ngõ 570 kim giang</t>
  </si>
  <si>
    <t>16/05/2026 và 13/06/2026</t>
  </si>
  <si>
    <t>https://drive.google.com/open?id=1jmbZ3LC1AwrmAUp-djK5swrWEwPaG8Bt; https://drive.google.com/open?id=1POckbln_Zo7xtkeDLb4g2Wu-2QQLXqUA</t>
  </si>
  <si>
    <t>https://www.facebook.com/kim.anh.227975</t>
  </si>
  <si>
    <t xml:space="preserve">Lương Thị Kim Anh  </t>
  </si>
  <si>
    <t>luongthikimanh107@gmail.com</t>
  </si>
  <si>
    <t xml:space="preserve">Thôn Hà mỹ xã lục nam tỉnh bắc ninh </t>
  </si>
  <si>
    <t>https://drive.google.com/open?id=1eejnVtaOy4JLEfeP0cZFkfdbd8zIhx1w</t>
  </si>
  <si>
    <t>https://www.facebook.com/nguyen.ngan.181101</t>
  </si>
  <si>
    <t>Nguyễn Thị Kim Ngân</t>
  </si>
  <si>
    <t>thôn Thành Thái-xã Yên Ninh(Yên Hùng cũ)-tỉnh Thanh Hóa</t>
  </si>
  <si>
    <t>https://drive.google.com/open?id=1SL29_kyAf1FJS0ef08sJMl6nJIfKki--</t>
  </si>
  <si>
    <t>https://www.facebook.com/share/1NTuFeiDTG/?mibextid=wwXIfr</t>
  </si>
  <si>
    <t xml:space="preserve">Nguyễn Đức Anh </t>
  </si>
  <si>
    <t>Đông Bài - Sóc Sơn - Hà Nội</t>
  </si>
  <si>
    <t>https://drive.google.com/open?id=11gaM8IoqTHf80YibK1htikylJfLieBHU</t>
  </si>
  <si>
    <t>https://www.facebook.com/share/17j94YRvHK/?mibextid=wwXIfr</t>
  </si>
  <si>
    <t xml:space="preserve">Nguyễn Trường An </t>
  </si>
  <si>
    <t>KĐT Đồng Sơn - Phúc Yên - Phú Thọ</t>
  </si>
  <si>
    <t>https://drive.google.com/open?id=1b1fJ_hOhUsR4kk3D1iPOpKukYn9Ly8KH</t>
  </si>
  <si>
    <t>https://www.facebook.com/share/1DoFxSN3DE/?mibextid=wwXIfr</t>
  </si>
  <si>
    <t>Cấn Thị Na</t>
  </si>
  <si>
    <t>Xã Tây Phương- Thạch Thất-Hà Nội</t>
  </si>
  <si>
    <t>https://drive.google.com/open?id=1K3uqcmLCfwwiEUiqFA-ZcspRrvAl6VRs</t>
  </si>
  <si>
    <t>https://www.facebook.com/share/1B9Ttaj865/?mibextid=wwXIfr</t>
  </si>
  <si>
    <t>TDP Cổ Tân, Phường Trần Liễu, Thành phố Hải Phòng</t>
  </si>
  <si>
    <t>https://drive.google.com/open?id=1SFMrp9Cm0HC1ZDFvZJFMSrVxHnkI0_ni</t>
  </si>
  <si>
    <t>https://www.facebook.com/share/1CunDbzHMf/?mibextid=wwXIfr</t>
  </si>
  <si>
    <t>Nguyễn Thị Hương Trà</t>
  </si>
  <si>
    <t>Thôn Quýt 4-Xã Phúc Sơn-Tp Hà Nội</t>
  </si>
  <si>
    <t>https://drive.google.com/open?id=1ZzvNbgezaSqD96QdMX7ULUpAawpteiUM</t>
  </si>
  <si>
    <t>https://www.facebook.com/share/1CP6yMbN86/?mibextid=wwXIfr</t>
  </si>
  <si>
    <t>Bùi Gia Quang</t>
  </si>
  <si>
    <t>thôn Gia Hòa 1, xã Quỳnh An, tỉnh Hưng Yên</t>
  </si>
  <si>
    <t>https://drive.google.com/open?id=1tZy4BSeRvosHtNlXfQcX6-N4vEGL9Vse</t>
  </si>
  <si>
    <t>https://www.facebook.com/share/1ASdsB5iAf/?mibextid=wwXIfr</t>
  </si>
  <si>
    <t>Tam Lư Đồng Nguyên Bắc Ninh</t>
  </si>
  <si>
    <t>https://drive.google.com/open?id=1csfHOAhqE5TSR-76AkjlqKlYLdFy6cEU</t>
  </si>
  <si>
    <t>https://www.facebook.com/share/1EH8uKJwQE/?mibextid=wwXIfr</t>
  </si>
  <si>
    <t xml:space="preserve">Nguyễn Viết Phú An </t>
  </si>
  <si>
    <t>Phố Trần Phú , Phường Hạc Thành , Thanh Hoá</t>
  </si>
  <si>
    <t>https://drive.google.com/open?id=1UlH2nV_lklSqkKcowhdjT1ed3e14Y7nb</t>
  </si>
  <si>
    <t>https://www.facebook.com/share/18f9fdDBhu/?mibextid=wwXIfr</t>
  </si>
  <si>
    <t>Nguyễn Công Tùng</t>
  </si>
  <si>
    <t>Xóm minh hoà-xã minh hợp-tỉnh nghệ an</t>
  </si>
  <si>
    <t>https://drive.google.com/open?id=1ZdW10SJQOqIoKZ0z5glTwH2MAXsfxwJ5</t>
  </si>
  <si>
    <t>https://web.facebook.com/n.thanh.long.11573</t>
  </si>
  <si>
    <t>Nguyễn Thành Long</t>
  </si>
  <si>
    <t>Xã Cộng Hoà,huyện Nam Sách,tỉnh Hải Dương</t>
  </si>
  <si>
    <t>https://drive.google.com/open?id=1T5PRJb7YGr-_ZXVTN-b6QbvXBxb7bNEZ</t>
  </si>
  <si>
    <t>https://www.facebook.com/aáter12x</t>
  </si>
  <si>
    <r>
      <rPr>
        <sz val="12"/>
        <color theme="1"/>
        <rFont val="Times New Roman"/>
        <family val="1"/>
      </rPr>
      <t>Phong Huy Đạt</t>
    </r>
    <r>
      <rPr>
        <sz val="12"/>
        <color rgb="FFFF0000"/>
        <rFont val="Times New Roman"/>
        <family val="1"/>
      </rPr>
      <t xml:space="preserve"> - Bạch tuộc nướng. HV thứ 11</t>
    </r>
  </si>
  <si>
    <t xml:space="preserve"> Xóm 1-Thôn Phúc Đức-Xã Quốc Oai-Thành Phố Hà Nội</t>
  </si>
  <si>
    <t>16/05/2026 vfa 12/06/2026</t>
  </si>
  <si>
    <t>https://drive.google.com/open?id=1bvd58DWLTW8EJSw_9CCjulb6dBZtFnNq; https://drive.google.com/open?id=1pnR0RWJ_OQbpnKxlOAGfEoRUeZBYrXqI</t>
  </si>
  <si>
    <t>https://www.facebook.com/share/16ssWNfyiW/</t>
  </si>
  <si>
    <t xml:space="preserve">Lê Thị Ngọc Huyền </t>
  </si>
  <si>
    <t>Thôn Vân Yên -Xã Hoạt Giang- Huyện Hà Trung - Tỉnh Thanh Hóa</t>
  </si>
  <si>
    <t>https://drive.google.com/open?id=1Zj8sGNckD26hWZjQ8SvDKHujEypeoOgt</t>
  </si>
  <si>
    <t>T469</t>
  </si>
  <si>
    <t>https://www.facebook.com/share/1AMqAYRwnf/?mibextid=wwXIfr</t>
  </si>
  <si>
    <r>
      <rPr>
        <sz val="12"/>
        <color theme="1"/>
        <rFont val="Times New Roman"/>
        <family val="1"/>
      </rPr>
      <t xml:space="preserve">Nguyễn Thị Mai Quyên </t>
    </r>
    <r>
      <rPr>
        <sz val="12"/>
        <color rgb="FFFF0000"/>
        <rFont val="Times New Roman"/>
        <family val="1"/>
      </rPr>
      <t>- hợp đồng</t>
    </r>
  </si>
  <si>
    <t xml:space="preserve">nhà 2A ngõ 151 ngự câu an thượng hoài đức </t>
  </si>
  <si>
    <t>16/05/2026 và 18/05/2026</t>
  </si>
  <si>
    <t>https://drive.google.com/open?id=1S3PqfxbDS8Fh9rja3fWqxpi5YVsVFKbd; https://drive.google.com/open?id=15eI578PIHiLIWBEkCQ0bsMBmSS8aMzJm</t>
  </si>
  <si>
    <t>https://www.facebook.com/hung.vu.11107</t>
  </si>
  <si>
    <t>Vũ Thịnh Hưng</t>
  </si>
  <si>
    <t>Song Quỳnh Gia Bình Bắc Ninh</t>
  </si>
  <si>
    <t>https://drive.google.com/open?id=1rkd6aTM7ga2YOnr-d4vp2cVlT_f7bNAR</t>
  </si>
  <si>
    <t>https://www.facebook.com/share/18osaVfd1F/?mibextid=wwXIfr</t>
  </si>
  <si>
    <t xml:space="preserve"> Trần Duy Khánh- bill chung Khiêm</t>
  </si>
  <si>
    <t>Xóm 1-Thôn Phúc Đức-Xã Quốc Oai-Thành Phố Hà Nội</t>
  </si>
  <si>
    <t>https://drive.google.com/open?id=1EpCsytLj0FWydEWg8bTkbwiVw52_ospK</t>
  </si>
  <si>
    <t>https://www.facebook.com/share/1CfxBiqBEX/</t>
  </si>
  <si>
    <r>
      <rPr>
        <sz val="12"/>
        <color theme="1"/>
        <rFont val="Times New Roman"/>
        <family val="1"/>
      </rPr>
      <t>Nguyễn Đức Khiêm</t>
    </r>
    <r>
      <rPr>
        <sz val="12"/>
        <color rgb="FFFF0000"/>
        <rFont val="Times New Roman"/>
        <family val="1"/>
      </rPr>
      <t xml:space="preserve"> - bill chung Khánh</t>
    </r>
  </si>
  <si>
    <t>Thôn Xâm Hồng-Xã Mễ Sở-Tỉnh Hưng Yên</t>
  </si>
  <si>
    <t>https://drive.google.com/open?id=1c3QsW397fjxLIFJlIr5XZQQfYo09yppZ</t>
  </si>
  <si>
    <t>https://www.facebook.com/share/1Dh2PKp5WP/</t>
  </si>
  <si>
    <t>Phạm Văn Đức</t>
  </si>
  <si>
    <t xml:space="preserve">xã Tuần Giáo, tỉnh Điện Biên.   </t>
  </si>
  <si>
    <t>https://drive.google.com/open?id=1DdrMXeILRMhszdl89A7DQDrvjtZsHQ2C</t>
  </si>
  <si>
    <t>https://www.facebook.com/share/18buUFXMos/?mibextid=wwXIfr</t>
  </si>
  <si>
    <t>khuất thị diệu hương</t>
  </si>
  <si>
    <t>khuathuong923@gmail.com</t>
  </si>
  <si>
    <t>tổ 13 khu phố 7a phường long bình đồng nai</t>
  </si>
  <si>
    <t>https://drive.google.com/open?id=1XgZhTBOYNdC290s7BdEht5JiIt7vC5_R</t>
  </si>
  <si>
    <t>https://www.facebook.com/share/1ETCd9bfeC/</t>
  </si>
  <si>
    <t>Phạm Hoài Thương</t>
  </si>
  <si>
    <t>Địa chỉ: tạp hóa Huyền Thông, thôn Làng Hạ, xã Đức Thọ, tỉnh Hà Tĩnh</t>
  </si>
  <si>
    <t>https://drive.google.com/open?id=104cwlqQaFsCXW2UNKFifQWW0-oasrVoU</t>
  </si>
  <si>
    <t>https://www.facebook.com/share/1BYnDbjiJ1/?mibextid=wwXIfr</t>
  </si>
  <si>
    <t>Phạm Hải Yến</t>
  </si>
  <si>
    <t>Thôn Thu Lãng-Xã Cẩm Giàng-Thành phố Hải Phòng</t>
  </si>
  <si>
    <t>https://drive.google.com/open?id=1qyj3ywQk2o0_1hxdyy5XTY7IiJDuIJ4h</t>
  </si>
  <si>
    <t>https://www.facebook.com/share/17cNtZr83F/?mibextid=wwXIfr</t>
  </si>
  <si>
    <r>
      <rPr>
        <sz val="12"/>
        <color theme="1"/>
        <rFont val="Times New Roman"/>
        <family val="1"/>
      </rPr>
      <t>Phạm Thùy Trang</t>
    </r>
    <r>
      <rPr>
        <sz val="12"/>
        <color rgb="FFFF0000"/>
        <rFont val="Times New Roman"/>
        <family val="1"/>
      </rPr>
      <t xml:space="preserve"> - PT445</t>
    </r>
  </si>
  <si>
    <t>xóm Làng Huyện, xã Vô Tranh, tỉnh Thái Nguyên</t>
  </si>
  <si>
    <t>16/05/2026 và 15/06/2026</t>
  </si>
  <si>
    <t>https://drive.google.com/open?id=14H-hQaItdUuviBIR2F4qoAAWb6luDCQs; https://drive.google.com/open?id=1hu4Q2MzVwMQ_yLnXnR7v-93SZCkQ10mR</t>
  </si>
  <si>
    <t>https://www.facebook.com/share/1X5nacZRZT/?mibextid=wwXIfr</t>
  </si>
  <si>
    <t>Trần Bảo Long</t>
  </si>
  <si>
    <t>tranbaolong82nvb@gmail.com</t>
  </si>
  <si>
    <t xml:space="preserve">31 Phan Huy Ích , chung cư Phúc Yên 12C10 TPHCM </t>
  </si>
  <si>
    <t>https://drive.google.com/open?id=1ZJlblNDWBWoTGSol7pQ73fwMnJif0Hyt</t>
  </si>
  <si>
    <t>https://www.facebook.com/share/1FX6j3XRVi/?mibextid=wwXIfr</t>
  </si>
  <si>
    <t xml:space="preserve">Bùi Hải Yến </t>
  </si>
  <si>
    <t>haiyen123006@gmail.com</t>
  </si>
  <si>
    <t>nhà 39 ngõ 2 Kiều Mai, Xuân Phương, Hà Nội</t>
  </si>
  <si>
    <t>https://drive.google.com/open?id=1i-QAL9MU8wXs9R3JnVB2g57bmdYGJxTK</t>
  </si>
  <si>
    <t>https://www.facebook.com/share/1B5MyZxFZA/?mibextid=wwXIfr</t>
  </si>
  <si>
    <r>
      <rPr>
        <sz val="12"/>
        <color theme="1"/>
        <rFont val="Times New Roman"/>
        <family val="1"/>
      </rPr>
      <t>Phạm Ngọc Duy</t>
    </r>
    <r>
      <rPr>
        <sz val="12"/>
        <color rgb="FFFF0000"/>
        <rFont val="Times New Roman"/>
        <family val="1"/>
      </rPr>
      <t xml:space="preserve"> - hợp đồng</t>
    </r>
  </si>
  <si>
    <t>quangbetboy2003@gmail.com</t>
  </si>
  <si>
    <t>thôn1-xã hải tiến-tỉnh ninh bình</t>
  </si>
  <si>
    <t>17/05/2026 và 31/05/2026</t>
  </si>
  <si>
    <t>https://drive.google.com/open?id=1v670OkBu3Fwbixldu0QaDsowQm9g6dSm; https://drive.google.com/open?id=1GheHbMohD8dIpD2WnClwt04RdKQC6Crc</t>
  </si>
  <si>
    <t>https://www.facebook.com/chi.chi.336808</t>
  </si>
  <si>
    <t>Trần Phương Chi</t>
  </si>
  <si>
    <t>Lô 18 KĐT Định Công, phường Phương Liệt, Hà Nộ</t>
  </si>
  <si>
    <t>https://drive.google.com/open?id=16m9Ccf94LD9Cts11T70r5_BgdArBcUVT</t>
  </si>
  <si>
    <t>https://www.facebook.com/share/1EHcvE2FQf/?mibextid=wwXIfr</t>
  </si>
  <si>
    <t>Phạm Trần Ngọc Anh</t>
  </si>
  <si>
    <t xml:space="preserve"> showroom gạch men duyệt dung, xã xuân trường, tỉnh ninh bình</t>
  </si>
  <si>
    <t>https://drive.google.com/open?id=1L_5zDC-8Qr0jLt8yuldN3cDYxc1Yyyq9</t>
  </si>
  <si>
    <t>https://www.facebook.com/share/18E14MVn9q/</t>
  </si>
  <si>
    <t>Đào Hoàng Liên</t>
  </si>
  <si>
    <t>Trung tâm anh ngữ Green thuộc công ty TNHH Hoàng Liên PY, Bình Thắng, Sơn Thành, Đắk Lắk.</t>
  </si>
  <si>
    <t>https://drive.google.com/open?id=1qLI21L0r0AdmUxfiTIO6Y8K_1qI_169r</t>
  </si>
  <si>
    <t>https://www.facebook.com/hpham1208/</t>
  </si>
  <si>
    <t>Phạm Thị Thanh Hằng</t>
  </si>
  <si>
    <t>httpham@gmail.com</t>
  </si>
  <si>
    <t>Yên thổ nguyễn văn linh hưng yên</t>
  </si>
  <si>
    <t>16/05/2026 và 17/05/2026</t>
  </si>
  <si>
    <t>https://drive.google.com/open?id=1EO47wNw7X571lZtf7nOBcbgnKWAdNHT4; https://drive.google.com/open?id=1xapt6i-ciUW4VD9o32FCz7oht-W9Bd5e</t>
  </si>
  <si>
    <t>https://www.facebook.com/share/16vEvMjtW5/?mibextid=wwXIfr</t>
  </si>
  <si>
    <t>Nguyễn Thị Thanh Nhàn</t>
  </si>
  <si>
    <t xml:space="preserve">Bùi Thị Trang </t>
  </si>
  <si>
    <t>thanhnhan823794@gmail.com</t>
  </si>
  <si>
    <t>Cổng 6 Học Viện Cán Bộ Tp.Hcm, Số 324, Chu Văn An Phường Bình Thạnh, Thành phố Hồ Chí Minh</t>
  </si>
  <si>
    <t>16/05/2026 và 09/06/2026</t>
  </si>
  <si>
    <t>https://drive.google.com/open?id=1xx27dCQ18Lf5fZy6Vi3fcrijJV2im84d; https://drive.google.com/open?id=197PbGNJRAECg6BnG9iVTWVQbXQrGj95j</t>
  </si>
  <si>
    <t>https://www.facebook.com/share/1BD8vBtuVE/</t>
  </si>
  <si>
    <t>Lương Đinh Khánh</t>
  </si>
  <si>
    <t>Homestay Lượng Hường, thôn 5 xã Mù Cang Chải, tỉnh Lào Cai</t>
  </si>
  <si>
    <t>https://drive.google.com/open?id=1C47492IPhb7U0cbK4hjhuDGhA9A7petV</t>
  </si>
  <si>
    <t>https://www.facebook.com/share/17fJWnh182/?mibextid=wwXIfr</t>
  </si>
  <si>
    <r>
      <rPr>
        <sz val="12"/>
        <color theme="1"/>
        <rFont val="Times New Roman"/>
        <family val="1"/>
      </rPr>
      <t xml:space="preserve">Nguyễn Trà My </t>
    </r>
    <r>
      <rPr>
        <sz val="12"/>
        <color rgb="FFFF0000"/>
        <rFont val="Times New Roman"/>
        <family val="1"/>
      </rPr>
      <t>- T468</t>
    </r>
  </si>
  <si>
    <t>số nhà 16,tổ 6a phố bạch hạc phường thanh miếu tỉnh phú thọ</t>
  </si>
  <si>
    <t>https://drive.google.com/open?id=1RoxiPrL1IIGY5bkYJ0UOIocn09NTE3NN</t>
  </si>
  <si>
    <t>https://www.facebook.com/share/1B8FDc9F1m/</t>
  </si>
  <si>
    <t>Nguyễn Thị Linh Nga</t>
  </si>
  <si>
    <t>Sơn Lương, Yên Lập, Phú Thọ</t>
  </si>
  <si>
    <t>https://drive.google.com/open?id=1QtCRtYhEcV9bkBYOj8kQBTASJdq6W1Sx</t>
  </si>
  <si>
    <t>https://www.facebook.com/share/1B891G2wCx/</t>
  </si>
  <si>
    <t xml:space="preserve">Đoàn Lê Anh Thư </t>
  </si>
  <si>
    <t>anht85249@gmail.com</t>
  </si>
  <si>
    <t xml:space="preserve">óm 9 Chùa Bền xã Biện Thượng tỉnh Thanh Hóa </t>
  </si>
  <si>
    <t>https://drive.google.com/open?id=1pDE1v3NExhvbIr3Srlx7SEqHahvEY2_C</t>
  </si>
  <si>
    <t>https://www.facebook.com/share/18SXqKTP4h/?mibextid=wwXIfr</t>
  </si>
  <si>
    <r>
      <rPr>
        <sz val="12"/>
        <color theme="1"/>
        <rFont val="Times New Roman"/>
        <family val="1"/>
      </rPr>
      <t>Nguyễn Xuân Lâm Anh</t>
    </r>
    <r>
      <rPr>
        <sz val="12"/>
        <color rgb="FFFF0000"/>
        <rFont val="Times New Roman"/>
        <family val="1"/>
      </rPr>
      <t xml:space="preserve"> - hv thứ 10 - Суан Пам Ань</t>
    </r>
  </si>
  <si>
    <t>Xã ô Diên, huyện đan phượng, số nhà 58, đường làng</t>
  </si>
  <si>
    <t>https://drive.google.com/open?id=15jGwdo8QOhVhvoa-E_lPBDj684ZoQoiD</t>
  </si>
  <si>
    <r>
      <rPr>
        <sz val="12"/>
        <color theme="1"/>
        <rFont val="Times New Roman"/>
        <family val="1"/>
      </rPr>
      <t xml:space="preserve"> Mai Yến Nhi</t>
    </r>
    <r>
      <rPr>
        <sz val="12"/>
        <color rgb="FFFF0000"/>
        <rFont val="Times New Roman"/>
        <family val="1"/>
      </rPr>
      <t xml:space="preserve"> - Đã hoàn cọc 02/06/2026</t>
    </r>
  </si>
  <si>
    <t>Thôn Tấn Tiến, xã Nho Quan, tỉnh Ninh Bình</t>
  </si>
  <si>
    <t>https://drive.google.com/open?id=1bwY6mUz8DcFbsEbWz-91HVshOE038DqZ</t>
  </si>
  <si>
    <t>https://www.facebook.com/share/19634aQAzx/?mibextid=wwXIfr</t>
  </si>
  <si>
    <t>Trần Thị Bảo Vân</t>
  </si>
  <si>
    <t>74/7 Nguyễn Cừ, Khu phố 18, Phường An Khánh, Thành phố Hồ Chí Minh</t>
  </si>
  <si>
    <t>16/05/2026 và 14/06/2025</t>
  </si>
  <si>
    <t>https://drive.google.com/open?id=1lQPKLkhYxulaLmLGMDBcC50uF7K8iSYr; https://drive.google.com/open?id=1GqDhc6G_77vmQUvEt-wtYxpRYflGhfTo</t>
  </si>
  <si>
    <t>https://www.facebook.com/ngoc.minh.391733/</t>
  </si>
  <si>
    <t>Hoàng Ngọc Minh</t>
  </si>
  <si>
    <t>Khu lk 68 Mường Thanh Diễn Châu Nghệ An</t>
  </si>
  <si>
    <t>https://drive.google.com/open?id=1ewwBafn9WcyuVxP5eL6GkBap4uAsuND2</t>
  </si>
  <si>
    <t>https://www.facebook.com/thuybian1808</t>
  </si>
  <si>
    <t>Nguyễn Thị Hương Thuỳ</t>
  </si>
  <si>
    <t>số nhà 54 nhân Trạch tổ 7 Phú lương Hà đông Hà Nội</t>
  </si>
  <si>
    <t>https://drive.google.com/open?id=19BCYastYIS7ekFEZcxZIX2BubJrPwxLv</t>
  </si>
  <si>
    <t>https://www.facebook.com/nguyen.tran.ngoc.tram.456614#</t>
  </si>
  <si>
    <t>Nguyễn Trần Ngọc Trâm</t>
  </si>
  <si>
    <t xml:space="preserve"> Ấp Giữa, xã Phước Thạnh, Gò Dầu, Tây Ninh</t>
  </si>
  <si>
    <t>https://drive.google.com/open?id=1Fa9PNY5waMCvfRxlx4zyESjALtLmcz4C</t>
  </si>
  <si>
    <t>https://www.facebook.com/share/1NS6qqdqG2/</t>
  </si>
  <si>
    <t xml:space="preserve">Nguyễn Bá Trà My </t>
  </si>
  <si>
    <t>Số 77- đường Hoàng Hoa thám- khu phố hiệp thành 8-phường phú lợi- TP HCM</t>
  </si>
  <si>
    <t>https://drive.google.com/open?id=17ifRwj8Ev3CFsbXXrBhhW5jkQK_SRvFg</t>
  </si>
  <si>
    <t>https://www.facebook.com/share/1c9XPZwC1x/?mibextid=wwXIfr</t>
  </si>
  <si>
    <r>
      <rPr>
        <sz val="12"/>
        <color theme="1"/>
        <rFont val="Times New Roman"/>
        <family val="1"/>
      </rPr>
      <t xml:space="preserve">Nguyễn Thuỳ Trang </t>
    </r>
    <r>
      <rPr>
        <sz val="12"/>
        <color rgb="FFFF0000"/>
        <rFont val="Times New Roman"/>
        <family val="1"/>
      </rPr>
      <t>- T472,T471</t>
    </r>
  </si>
  <si>
    <t>Xóm Thiên Tân , Xã Vạn An , Tỉnh Nghệ An</t>
  </si>
  <si>
    <t>https://drive.google.com/open?id=19C4FMT1jBDClyURlBkUoSu3a5Xe9OPUu</t>
  </si>
  <si>
    <t>OT128</t>
  </si>
  <si>
    <t>https://www.facebook.com/thuy.dung.802378?mibextid=wwXIfr&amp;rdid=rLubdkDmIVddxL5i&amp;share_url=https%3A%2F%2Fwww.facebook.com%2Fshare%2F18nb4pbW5o%2F%3Fmibextid%3DwwXIfr#</t>
  </si>
  <si>
    <t>Cao Thuỳ Dung</t>
  </si>
  <si>
    <t>52/193 nam dư, lĩnh nam, hoàng mai</t>
  </si>
  <si>
    <t>https://drive.google.com/open?id=1WzFVmKbYpsfKB2G2FGFvtVY3pmLDuMqG; https://drive.google.com/open?id=1dXa3lhHzFfJKzxW1SC6VubEg3q81VLX3</t>
  </si>
  <si>
    <t xml:space="preserve"> https://www.facebook.com/share/18VgCVoFFw/?mibextid=wwXIfr</t>
  </si>
  <si>
    <t>Nguyễn Thuỳ Linh</t>
  </si>
  <si>
    <t xml:space="preserve"> Số nhà 1B , ngõ 1 Lĩnh Nam, Hoàng Mai , Hà Nội</t>
  </si>
  <si>
    <t>https://drive.google.com/open?id=1dEUwOsOjaPtum3aPkpo1hVWuWQ9Q_h_a</t>
  </si>
  <si>
    <t>https://www.facebook.com/share/195MQcokQT/?mibextid=wwXIfr</t>
  </si>
  <si>
    <t>Trần Minh Phú</t>
  </si>
  <si>
    <t xml:space="preserve"> Vạn Phong-Đồng Lương-Phú Thọ</t>
  </si>
  <si>
    <t>15/04/2026 vfa 13/06/2026</t>
  </si>
  <si>
    <t>https://drive.google.com/open?id=1ZnxIjyR2LkTT9skyvjJOIxNPsYGPtJvW; https://drive.google.com/open?id=1P-X6q-W0ggMN_uNQslGDkkY0-2UeyBrr</t>
  </si>
  <si>
    <t>https://www.facebook.com/share/1QwwWF2bEC/</t>
  </si>
  <si>
    <t>Nguyễn Trường Sơn</t>
  </si>
  <si>
    <t>nguyentruongson0310@gmail.com</t>
  </si>
  <si>
    <t xml:space="preserve"> thôn Tân Nhân xã Đức Đồng tỉnh Hà Tĩnh</t>
  </si>
  <si>
    <t>https://drive.google.com/open?id=1UNGzO80NTuVap27MiJNLb4nhzoPNY1rY</t>
  </si>
  <si>
    <t>https://www.facebook.com/share/1G1TKtkP3K/</t>
  </si>
  <si>
    <t>Phạm Ngọc Như Quỳnh</t>
  </si>
  <si>
    <t>28/21z ấp 93, xã Đông Thạnh, TPHCM</t>
  </si>
  <si>
    <t>https://drive.google.com/open?id=1BgrrCuJ4BRcHX10PQOCQgqGM0b1sYK-C</t>
  </si>
  <si>
    <t>https://www.facebook.com/share/1T5Qp5fzfh/?mibextid=wwXIfr</t>
  </si>
  <si>
    <t>Đinh Công Minh</t>
  </si>
  <si>
    <t xml:space="preserve"> a đức</t>
  </si>
  <si>
    <t>68/70 Tố Hữu, Thanh Xuân, Hà Nội</t>
  </si>
  <si>
    <t>https://drive.google.com/open?id=1I9cgFJAlmMn5CxZ5QH7PzIpku-7Y0Dsw</t>
  </si>
  <si>
    <t>https://www.facebook.com/share/1L4s2rWGHP/?mibextid=wwXIfr</t>
  </si>
  <si>
    <r>
      <rPr>
        <sz val="12"/>
        <color theme="1"/>
        <rFont val="Times New Roman"/>
        <family val="1"/>
      </rPr>
      <t xml:space="preserve">Lê Trần Hoài Nam </t>
    </r>
    <r>
      <rPr>
        <sz val="12"/>
        <color rgb="FFFF0000"/>
        <rFont val="Times New Roman"/>
        <family val="1"/>
      </rPr>
      <t>- PT443</t>
    </r>
  </si>
  <si>
    <t>236 Lạc Long Quân , tổ 3 khu phố 13 ,Phường Quy Nhơn Bắc ,Tỉnh Gia Lai</t>
  </si>
  <si>
    <t>https://drive.google.com/open?id=1ItWy71fQoEMp6XIuN65KpK99b2Z8Pwn-</t>
  </si>
  <si>
    <t>https://www.facebook.com/share/18VX5eapo8/</t>
  </si>
  <si>
    <t xml:space="preserve">Đoàn Công Đăng Khôi </t>
  </si>
  <si>
    <t>dangkhointd@gmail.com</t>
  </si>
  <si>
    <t>Thôn Lê Lợi - Xã Nhân Thắng - Huyện Gia Bình - Tỉnh Bắc Ninh</t>
  </si>
  <si>
    <t>https://drive.google.com/open?id=1hv-bOylGaTYn39xnGI4CEV7IAQLD6hIX</t>
  </si>
  <si>
    <t>https://www.facebook.com/nguyen.huong.89698?rdid=y9dLYIINYHxLDC0y&amp;share_url=https%3A%2F%2Fwww.facebook.com%2Fshare%2F1CZJjfadPC%2F#</t>
  </si>
  <si>
    <t>Nguyễn Thuý Hường</t>
  </si>
  <si>
    <t>số nhà 2 ,ngõ 4, khu Lò Rèn, Xã Đồng Đăng, Tỉnh Lạng Sơn</t>
  </si>
  <si>
    <t>https://drive.google.com/open?id=1FmoXgngEEYVp9XRT9ljfUeOj8xNGTEbt</t>
  </si>
  <si>
    <t>https://www.facebook.com/share/1Dvv8T7hzF/</t>
  </si>
  <si>
    <t>Trương Thị Thúy Hằng</t>
  </si>
  <si>
    <t>thuyhang20080310@gmail.com</t>
  </si>
  <si>
    <t xml:space="preserve">xã Sơn Lang, tỉnh Gia Lai.                              </t>
  </si>
  <si>
    <t>https://drive.google.com/open?id=1cx7bsVpHoeQPsExez1r1GJBaNONGntFW</t>
  </si>
  <si>
    <t>https://www.facebook.com/share/1ApwoXtovS/?mibextid=wwXIfr</t>
  </si>
  <si>
    <t>Lê Thị Như Ý</t>
  </si>
  <si>
    <t xml:space="preserve"> thôn 6,thọ phú,thanh hoá</t>
  </si>
  <si>
    <t>https://drive.google.com/open?id=1WOCyjsnGtD1vO9xs0Zs0J2jPSiz0o1fu</t>
  </si>
  <si>
    <t>https://www.facebook.com/share/1CNe4qYjsK/</t>
  </si>
  <si>
    <t>Lê Tiến Cường Thịnh</t>
  </si>
  <si>
    <t>Phúc Thọ Hà Nội</t>
  </si>
  <si>
    <t>17/05/2026 và 04/06/2026</t>
  </si>
  <si>
    <t>https://drive.google.com/open?id=1Tlwp4ARk6TOUbemDtSmfInFLEyk10qVL; https://drive.google.com/open?id=1gt_jUlDpCEOEgV0secFWK4jJLFqMIql9</t>
  </si>
  <si>
    <t>https://www.facebook.com/share/1QbUBRKfyD/?mibextid=wwXIfr</t>
  </si>
  <si>
    <r>
      <rPr>
        <sz val="12"/>
        <color theme="1"/>
        <rFont val="Times New Roman"/>
        <family val="1"/>
      </rPr>
      <t>Vũ Thanh An</t>
    </r>
    <r>
      <rPr>
        <sz val="12"/>
        <color rgb="FFFF0000"/>
        <rFont val="Times New Roman"/>
        <family val="1"/>
      </rPr>
      <t xml:space="preserve"> - PT445 hv thứ 12</t>
    </r>
  </si>
  <si>
    <t>số nhà 10 , đường Hoàng Vinh , khu 4 thị trấn tiền hải , thái bình</t>
  </si>
  <si>
    <t>https://drive.google.com/open?id=12shzlSRD0NwSS2D3rO44cNWcQpdCQNO0</t>
  </si>
  <si>
    <t>https://www.facebook.com/hoang.thi.nhu.hoai</t>
  </si>
  <si>
    <t>Hoàng Thị Như Hoài</t>
  </si>
  <si>
    <t>hoai110908@gmail.com</t>
  </si>
  <si>
    <t>Thôn Nà Thang, xã Tri Lễ, tỉnh Lạng Sơn</t>
  </si>
  <si>
    <t>https://drive.google.com/open?id=16QsJcKWWwEeCZKE83COmqX83cg15zac8</t>
  </si>
  <si>
    <t>https://www.facebook.com/laihung1905</t>
  </si>
  <si>
    <t xml:space="preserve">Lại Văn Hưng </t>
  </si>
  <si>
    <t xml:space="preserve">laivanhung518@gmail.com </t>
  </si>
  <si>
    <t>Triều Khúc Thanh Xuân Hà Nội</t>
  </si>
  <si>
    <t>16/05/2026 và 25/05/2026</t>
  </si>
  <si>
    <t>https://drive.google.com/open?id=1a1dqzZmMabm-ZPG-tuC1w3O7SwDipvLL; https://drive.google.com/open?id=1jAyXKRMGD6bqRpjXUnCL6RB1NlOmTfd7</t>
  </si>
  <si>
    <t>https://www.facebook.com/truongg.cam.tu</t>
  </si>
  <si>
    <r>
      <rPr>
        <sz val="12"/>
        <color theme="1"/>
        <rFont val="Times New Roman"/>
        <family val="1"/>
      </rPr>
      <t xml:space="preserve">Trương Thị Cẩm Tú </t>
    </r>
    <r>
      <rPr>
        <sz val="12"/>
        <color rgb="FFFF0000"/>
        <rFont val="Times New Roman"/>
        <family val="1"/>
      </rPr>
      <t>- 983236722 sđt bố</t>
    </r>
  </si>
  <si>
    <t>Thôn Yên Sơn, Xã Nho Quan, Ninh Bình</t>
  </si>
  <si>
    <t>https://drive.google.com/open?id=1wg7M8fmp4PcL9C7FxBPaNy-UecSCWt1c</t>
  </si>
  <si>
    <t>https://web.facebook.com/nguyen.quynhh.anhh.406885</t>
  </si>
  <si>
    <r>
      <rPr>
        <sz val="12"/>
        <color theme="1"/>
        <rFont val="Times New Roman"/>
        <family val="1"/>
      </rPr>
      <t xml:space="preserve">Nguyễn Thị Quỳnh Anh </t>
    </r>
    <r>
      <rPr>
        <sz val="12"/>
        <color rgb="FFFF0000"/>
        <rFont val="Times New Roman"/>
        <family val="1"/>
      </rPr>
      <t>số zalo : 0853531676 - hợp đồng</t>
    </r>
  </si>
  <si>
    <t>Khu Phố Đỉnh Tân, Xã Thiệu Hoá, tỉnh Thanh Hoá</t>
  </si>
  <si>
    <t>17/05/2026 và 14/06/2026</t>
  </si>
  <si>
    <t>https://drive.google.com/open?id=1Oz2RTfZFyqwtB60FMMPudwXz3iOiZrPm; https://drive.google.com/open?id=1HMI0kAEfyNt8QYnovF4ZyOXNPMqX-ee9</t>
  </si>
  <si>
    <t>https://www.facebook.com/share/17Xg8Bxsor/?mibextid=wwXIfr</t>
  </si>
  <si>
    <t>Nguyễn Thuỵ Tuệ Minh</t>
  </si>
  <si>
    <t>số nhà 10-ngõ 10- phố Nghĩa Dân- xã Lạc Sơn-tỉnh Phú Thọ</t>
  </si>
  <si>
    <t>https://drive.google.com/open?id=1DB5Qmu4UC_iNZp1I61iFYT5b1fw8JGSG</t>
  </si>
  <si>
    <t>https://www.facebook.com/h.t.vy.780590</t>
  </si>
  <si>
    <t xml:space="preserve">Huỳnh Thảo Vy </t>
  </si>
  <si>
    <t>An Nhơn, Gia Lai</t>
  </si>
  <si>
    <t>https://drive.google.com/open?id=1Jh2HsUzlpFTHo-jp-_n-GhkgdttJp8eP</t>
  </si>
  <si>
    <t>https://www.facebook.com/share/14byh2akk6b/?mibextid=wwXIfr</t>
  </si>
  <si>
    <r>
      <rPr>
        <sz val="12"/>
        <color theme="1"/>
        <rFont val="Times New Roman"/>
        <family val="1"/>
      </rPr>
      <t xml:space="preserve">Nguyễn Minh Khánh </t>
    </r>
    <r>
      <rPr>
        <sz val="12"/>
        <color rgb="FFFF0000"/>
        <rFont val="Times New Roman"/>
        <family val="1"/>
      </rPr>
      <t>- OPT116, PT428 rút sát giờ KG</t>
    </r>
  </si>
  <si>
    <t>Đội 6 thôn Phí Gia xã Kim Thành-Tp Hải Dương</t>
  </si>
  <si>
    <t>https://drive.google.com/open?id=1MVQhLav5US2OhP9Q0xBDFZfPIhgFKBs3</t>
  </si>
  <si>
    <t>https://www.facebook.com/share/1CWf4yNeKT/</t>
  </si>
  <si>
    <t>Lưu Thanh Thảo</t>
  </si>
  <si>
    <t xml:space="preserve"> Tổ 7 - phường Châu Sơn- Tỉnh Ninh Bình</t>
  </si>
  <si>
    <t>https://drive.google.com/open?id=1mGq8CZcBlRoUc6hhReLJ6VCKJoRRnK9t</t>
  </si>
  <si>
    <t>https://www.facebook.com/tuan.dat.281108</t>
  </si>
  <si>
    <t>Phạm Tuấn Đạt</t>
  </si>
  <si>
    <t>Xóm Tân Hương Xã Tân Lạc Tỉnh Hoà Bình</t>
  </si>
  <si>
    <t>https://drive.google.com/open?id=1QVKT2hixB2yOFPKEDHt8ubhBsALFwf0X</t>
  </si>
  <si>
    <t>https://www.facebook.com/share/1EFZ6EcQtX/?mibextid=wwXIfr</t>
  </si>
  <si>
    <t xml:space="preserve">Nguyễn Thị Khánh Xuân </t>
  </si>
  <si>
    <t>khu Đồng Hàng xã Cẩm Khê Tỉnh Phú Thọ</t>
  </si>
  <si>
    <t>https://drive.google.com/open?id=1Y9h8-tjYLS2A4LnZwXUmoz3s51k5VtaW</t>
  </si>
  <si>
    <t>https://www.facebook.com/share/1BbvejFQEJ/</t>
  </si>
  <si>
    <t>Đào Tiến Dũng</t>
  </si>
  <si>
    <t>Xóm 1 thôn Văn Mạc xã Hà Nam thành phố Hải Phòng</t>
  </si>
  <si>
    <t>https://drive.google.com/open?id=1v_IY4K9bTKijB0xscGTFK_yZZ0t0jiae;https://drive.google.com/open?id=16bQ_jqyQbZebdqef5EcAHtvc5zzXT3VW</t>
  </si>
  <si>
    <t>https://www.facebook.com/share/18mBnrwoRQ/?mibextid=wwXIfr</t>
  </si>
  <si>
    <t xml:space="preserve">Tăng Tuấn Anh </t>
  </si>
  <si>
    <t>xã gia phúc- thành phố Hải Phòng</t>
  </si>
  <si>
    <t>https://drive.google.com/open?id=1RjJn8a9FTwFWddqVWhX4WdBoMxSzsxl-</t>
  </si>
  <si>
    <t>https://www.facebook.com/share/1a3wJfh7CD/?mibextid=wwXIfr</t>
  </si>
  <si>
    <t>Lê Mỹ Trân</t>
  </si>
  <si>
    <t xml:space="preserve">121 đường Bà Huyện thanh quan, phường Cao Lãnh, thành phố Cao Lãnh
</t>
  </si>
  <si>
    <t>https://drive.google.com/open?id=1CzXBTQOKBwmA6Flx0M64WXh3dFUEYAcS</t>
  </si>
  <si>
    <t>https://www.facebook.com/long.duyen.352704</t>
  </si>
  <si>
    <t>Long Thị Hồng Duyên</t>
  </si>
  <si>
    <t>longthihongduong.26072008@gmail.com</t>
  </si>
  <si>
    <t xml:space="preserve">Tác chiến ,Hội Hoan ,Lạng Sơn </t>
  </si>
  <si>
    <t>https://drive.google.com/open?id=15SYpxe3rzEnzjiV5NQq_zan_dCnRwSdH</t>
  </si>
  <si>
    <t>https://www.facebook.com/share/18X79e6PEE/</t>
  </si>
  <si>
    <t>Dương Quốc Phong</t>
  </si>
  <si>
    <t>duongquocphong20082008@gmail.com</t>
  </si>
  <si>
    <t>số nhà 5 tổ 5 ngõ 95 xã Sóc Sơn thành phố Hà Nội</t>
  </si>
  <si>
    <t>https://drive.google.com/open?id=1y9l0ZxPElP9wjCHB8g6peE3g_wmeqEwI</t>
  </si>
  <si>
    <t>https://www.facebook.com/share/1U31jN7V5s/?mibextid=wwXIfr</t>
  </si>
  <si>
    <t>Đỗ Kiều Linh Phương</t>
  </si>
  <si>
    <t>dokieulinhphuong@gmail.com</t>
  </si>
  <si>
    <t xml:space="preserve"> 19 Khu 10 Đáp Cầu Vũ Ninh Bắc Ninh</t>
  </si>
  <si>
    <t>17/05/2026 vfa 14/06/2026</t>
  </si>
  <si>
    <t>https://drive.google.com/open?id=1xwhcJgiWMHgsGbn-L9M0W_bxC-XVaJh5; https://drive.google.com/open?id=1Ynh9x_2kYpW_lbGS0haP6tfsJnOPL4fN</t>
  </si>
  <si>
    <t>https://www.facebook.com/trggiang1303</t>
  </si>
  <si>
    <r>
      <rPr>
        <sz val="12"/>
        <color theme="1"/>
        <rFont val="Times New Roman"/>
        <family val="1"/>
      </rPr>
      <t>Nguyễn Trường Giang</t>
    </r>
    <r>
      <rPr>
        <sz val="12"/>
        <color rgb="FFFF0000"/>
        <rFont val="Times New Roman"/>
        <family val="1"/>
      </rPr>
      <t xml:space="preserve"> - PT450</t>
    </r>
  </si>
  <si>
    <t>giangvsx@gmail.com</t>
  </si>
  <si>
    <t>Khu Thanh Sơn, Phường Vũ Ninh, Bắc Ninh</t>
  </si>
  <si>
    <t>https://drive.google.com/open?id=1LJPQVc2cemmJ2oBnk_DplbnK3I68maLa</t>
  </si>
  <si>
    <t>https://www.facebook.com/share/1E4cDpu2Ce/?mibextid=wwXIfr</t>
  </si>
  <si>
    <r>
      <rPr>
        <sz val="12"/>
        <color theme="1"/>
        <rFont val="Times New Roman"/>
        <family val="1"/>
      </rPr>
      <t>Ngô Thị Khánh Chi</t>
    </r>
    <r>
      <rPr>
        <sz val="12"/>
        <color rgb="FFFF0000"/>
        <rFont val="Times New Roman"/>
        <family val="1"/>
      </rPr>
      <t xml:space="preserve"> - Chy Khn</t>
    </r>
  </si>
  <si>
    <t xml:space="preserve"> 258 Trần Phú , phường Cam Đường , tỉnh Lào Cai</t>
  </si>
  <si>
    <t>https://drive.google.com/open?id=1z7PGKMkUG5YgURYSJ46GqHdwdiP6ppBQ</t>
  </si>
  <si>
    <t>https://www.facebook.com/nguyenn.thh.ly</t>
  </si>
  <si>
    <t>Nguyễn Thị Hà Ly</t>
  </si>
  <si>
    <t>Tiểu khu 5, Mường La, Sơn La</t>
  </si>
  <si>
    <t>https://drive.google.com/open?id=1bYJFaMDwGoL42batmYaQIibKnmCIhFmk</t>
  </si>
  <si>
    <t>https://www.facebook.com/share/1CvNFq6DmX/?mibextid=wwXIfr</t>
  </si>
  <si>
    <t xml:space="preserve">Đỗ Phương Thảo </t>
  </si>
  <si>
    <t>dophuonggthao168@gmail.com</t>
  </si>
  <si>
    <t>Khu 3 Sơn Cương,Thanh Ba, Phú Thọ</t>
  </si>
  <si>
    <t>https://drive.google.com/open?id=1L2yvDFwYxjv42IfucgAYEGAxATPfQJhd</t>
  </si>
  <si>
    <t>https://www.facebook.com/share/1G7884dq77/?mibextid=wwXIfr</t>
  </si>
  <si>
    <r>
      <rPr>
        <sz val="12"/>
        <color theme="1"/>
        <rFont val="Times New Roman"/>
        <family val="1"/>
      </rPr>
      <t>Trần Thị Ánh</t>
    </r>
    <r>
      <rPr>
        <sz val="12"/>
        <color rgb="FFFF0000"/>
        <rFont val="Times New Roman"/>
        <family val="1"/>
      </rPr>
      <t xml:space="preserve">  PT444, T474 - hv thứ 10</t>
    </r>
  </si>
  <si>
    <t>Nam</t>
  </si>
  <si>
    <t>trananh27208@gmail.com</t>
  </si>
  <si>
    <t>Tổ dân phố Lựu Phố, phường Nam Định, tỉnh Ninh Bình</t>
  </si>
  <si>
    <t>https://drive.google.com/open?id=1NcTH0wNr61mcyfsDTwxfyHR31WewCajs; https://drive.google.com/open?id=1bOY3mBxxAILRuub6edTsl0frKkwqVyvH</t>
  </si>
  <si>
    <t>https://www.facebook.com/thanh.truc.281505?mibextid=wwXIfr&amp;rdid=WroJuMugEcDxkgDD&amp;share_url=https%3A%2F%2Fwww.facebook.com%2Fshare%2F1GcYmPxofc%2F%3Fmibextid%3DwwXIfr#</t>
  </si>
  <si>
    <t>Mang Thanh Trực</t>
  </si>
  <si>
    <t>Ngã tư Tuy Phước, Hẻm 31 Xuân Diệu, xã Tuy Phước, tỉnh Gia Lai</t>
  </si>
  <si>
    <t>17/05/2026 và 20/05/2026</t>
  </si>
  <si>
    <t>https://drive.google.com/open?id=1SjxJ7nJIXadUZwXCz3K2ff8fhKd9uAQr; https://drive.google.com/open?id=1C8_a1vtLgWbknA06hWIaInksI4qOQU3l</t>
  </si>
  <si>
    <t>https://www.facebook.com/share/1BjJnfTHdm/?mibextid=wwXIfr</t>
  </si>
  <si>
    <r>
      <rPr>
        <sz val="12"/>
        <color theme="1"/>
        <rFont val="Times New Roman"/>
        <family val="1"/>
      </rPr>
      <t>Nguyễn Thị Lan Phương</t>
    </r>
    <r>
      <rPr>
        <sz val="12"/>
        <color rgb="FFFF0000"/>
        <rFont val="Times New Roman"/>
        <family val="1"/>
      </rPr>
      <t xml:space="preserve"> - PT444 hv thứ 10</t>
    </r>
  </si>
  <si>
    <t>Thôn 3, Xã Lý Nhân, Ninh Bình</t>
  </si>
  <si>
    <t>https://drive.google.com/open?id=1xArYOavPesKajzbE3DgdTjZDQeuUUN8L</t>
  </si>
  <si>
    <t>https://web.facebook.com/ngxtung18122008</t>
  </si>
  <si>
    <t>Nguyễn Xuân Tài Tùng</t>
  </si>
  <si>
    <t xml:space="preserve">2A/86/96 chợ hàng cũ , quận lê chân , hải phòng </t>
  </si>
  <si>
    <t>https://drive.google.com/open?id=1Y0aT2fhH2oi0QCGyg9xW-1TxGwAO3hPH</t>
  </si>
  <si>
    <t>https://www.facebook.com/share/1GXRKcVFbN/</t>
  </si>
  <si>
    <t>Nguyễn Hồng Nhung</t>
  </si>
  <si>
    <t>071 đinh bộ lĩnh phường Lào Cai tỉnh Lào Cai</t>
  </si>
  <si>
    <t>https://drive.google.com/open?id=1oRS0JVwx2O47iTpLA4TqGQxvFCsj3ZC_</t>
  </si>
  <si>
    <t>https://www.facebook.com/share/1FrTBu5X2B/</t>
  </si>
  <si>
    <t>Nguyễn Thị Trung Hiếu</t>
  </si>
  <si>
    <t>ngghieu0201@gmail.com</t>
  </si>
  <si>
    <t>Số 143 - Vụ Bản - Thường Xuân - Thanh Hóa</t>
  </si>
  <si>
    <t>17/05/2026 và 13/06/2026</t>
  </si>
  <si>
    <t>https://drive.google.com/open?id=1jihGebcmEKQSX-OKQjjrRml7nQbJfwSO; https://drive.google.com/open?id=1MYTKw538fgyq1GvEUVwOH4uSlDcFdDt1</t>
  </si>
  <si>
    <t>https://www.facebook.com/share/1FW2XUAABD/?mibextid=wwXIfr</t>
  </si>
  <si>
    <t>Nguyễn Mai Trà My</t>
  </si>
  <si>
    <t>Thôn 8, xã Sơn Diệm, Hương Sơn, Hà Tĩnh</t>
  </si>
  <si>
    <t>https://drive.google.com/open?id=1M1HdyemBFN_PLxL0fjeVdJQHStQ_UHUi</t>
  </si>
  <si>
    <t>https://www.facebook.com/share/1HKHYVHH6A/</t>
  </si>
  <si>
    <r>
      <rPr>
        <sz val="12"/>
        <color theme="1"/>
        <rFont val="Times New Roman"/>
        <family val="1"/>
      </rPr>
      <t>Nguyễn Thị Minh Phương</t>
    </r>
    <r>
      <rPr>
        <sz val="12"/>
        <color rgb="FFFF0000"/>
        <rFont val="Times New Roman"/>
        <family val="1"/>
      </rPr>
      <t xml:space="preserve"> - Xuan Nhi</t>
    </r>
  </si>
  <si>
    <t>Thôn Đông Lỗ, Xã Hiệp Hòa, Tỉnh Bắc Ninh</t>
  </si>
  <si>
    <t>https://drive.google.com/open?id=1hC6ZjKBLwblL1wXIZC8Ma8C44Ix2y46b</t>
  </si>
  <si>
    <t>https://www.facebook.com/share/1F9tfX7zpr/</t>
  </si>
  <si>
    <t>Dương Thị Diệu Bình</t>
  </si>
  <si>
    <t>Vũ Lăng- Lạng Sơn</t>
  </si>
  <si>
    <t>https://drive.google.com/open?id=11mBwhf_3udEFa6D5tSsB-xq34OGBwvz5</t>
  </si>
  <si>
    <t>https://www.facebook.com/share/18PTnSZoRX/?mibextid=wwXIfr</t>
  </si>
  <si>
    <r>
      <rPr>
        <sz val="12"/>
        <color theme="1"/>
        <rFont val="Times New Roman"/>
        <family val="1"/>
      </rPr>
      <t xml:space="preserve">Đặng Mỹ Duyên </t>
    </r>
    <r>
      <rPr>
        <sz val="12"/>
        <color rgb="FFFF0000"/>
        <rFont val="Times New Roman"/>
        <family val="1"/>
      </rPr>
      <t>- PT442. Bạch Tuộc Nướngg</t>
    </r>
  </si>
  <si>
    <t xml:space="preserve">thôn Cói ,xã Bình Sơn, tỉnh Ninh Bình </t>
  </si>
  <si>
    <t>https://drive.google.com/open?id=1iGsb8vWT3nfL9_41mdtmPUnghmMeV1th</t>
  </si>
  <si>
    <t>https://www.facebook.com/share/1J4YKvcVZg/</t>
  </si>
  <si>
    <r>
      <rPr>
        <sz val="12"/>
        <color theme="1"/>
        <rFont val="Times New Roman"/>
        <family val="1"/>
      </rPr>
      <t>Nguyễn Minh Trang</t>
    </r>
    <r>
      <rPr>
        <sz val="12"/>
        <color rgb="FFFF0000"/>
        <rFont val="Times New Roman"/>
        <family val="1"/>
      </rPr>
      <t xml:space="preserve"> - hv thứ 13</t>
    </r>
  </si>
  <si>
    <t>TDP Xóm Bến, Phường Trường Thi, Tỉnh Ninh Bình</t>
  </si>
  <si>
    <t>https://drive.google.com/open?id=1_Q9Gl-Agkv6-ogF4bAk-GWoETqZFk6yf</t>
  </si>
  <si>
    <t>https://www.facebook.com/share/1CATZRA9NG/?mibextid=wwXIfr</t>
  </si>
  <si>
    <t>Nguyễn Khánh Ly</t>
  </si>
  <si>
    <t>107 Ngõ 4 Khu phố Hải Đông 2 Phường Móng Cái 3 Quảng Ninh</t>
  </si>
  <si>
    <t>https://drive.google.com/open?id=1EGdsQw0clLoBVibHfBMnHCxYsW_hShj3</t>
  </si>
  <si>
    <t>https://www.facebook.com/share/1Dbd3mPJZj/?mibextid=wwXIfr</t>
  </si>
  <si>
    <t>Nguyễn Văn Đạt</t>
  </si>
  <si>
    <t>Gia Bình Bắc Ninh</t>
  </si>
  <si>
    <t>https://drive.google.com/open?id=1TKctaF01o0YKYcptHHrbcuaUbEgbLCjK</t>
  </si>
  <si>
    <t>https://www.facebook.com/share/1CjusQ55XJ/?mibextid=wwXIfr</t>
  </si>
  <si>
    <t>Đào Duy Minh</t>
  </si>
  <si>
    <t xml:space="preserve"> Thôn cốc Sâm  1, xã Xuân Quang , Tỉnh Lào Cai</t>
  </si>
  <si>
    <t>https://drive.google.com/open?id=15cyfIxE1GvEuVcq42JFYonChpL039igE</t>
  </si>
  <si>
    <t>https://www.facebook.com/share/1B4PQaYz3e/?mibextid=wwXIfr</t>
  </si>
  <si>
    <t>Hồ Võ Bảo Thi</t>
  </si>
  <si>
    <t>xóm Sơn Mộng , xã Nghĩa Hưng , tỉnh Nghệ An</t>
  </si>
  <si>
    <t>https://drive.google.com/open?id=1eT1jh5gk8dZ0lEwNJ8lwZog67j7GPKdJ</t>
  </si>
  <si>
    <t>https://www.facebook.com/share/1LB5PvqiFd/?mibextid=wwXIfr</t>
  </si>
  <si>
    <t>Nguyễn Thanh Trúc</t>
  </si>
  <si>
    <t xml:space="preserve">Xã Tân Kỳ-TP Hải Phòng </t>
  </si>
  <si>
    <t>https://drive.google.com/open?id=1X5rQqDEYPoIP4Qyh80wF2xsCOcnLRukh</t>
  </si>
  <si>
    <t>https://www.facebook.com/share/18gmFHcMN5/</t>
  </si>
  <si>
    <r>
      <rPr>
        <sz val="12"/>
        <color theme="1"/>
        <rFont val="Times New Roman"/>
        <family val="1"/>
      </rPr>
      <t xml:space="preserve"> Kiều Huyền Trang </t>
    </r>
    <r>
      <rPr>
        <sz val="12"/>
        <color rgb="FFFF0000"/>
        <rFont val="Times New Roman"/>
        <family val="1"/>
      </rPr>
      <t xml:space="preserve">- 0363380783 sđt nhận sách - </t>
    </r>
    <r>
      <rPr>
        <sz val="12"/>
        <color theme="1"/>
        <rFont val="Times New Roman"/>
        <family val="1"/>
      </rPr>
      <t xml:space="preserve">
</t>
    </r>
    <r>
      <rPr>
        <sz val="12"/>
        <color rgb="FFFF0000"/>
        <rFont val="Times New Roman"/>
        <family val="1"/>
      </rPr>
      <t>May Bay Bay - PT448 tự rời nhóm</t>
    </r>
  </si>
  <si>
    <t xml:space="preserve">Nhà 264 - Thôn 6 - Xóm 6 - Xã Hòa Lạc - Hà Nội </t>
  </si>
  <si>
    <t>https://drive.google.com/open?id=1n_Dacjou-iTjENIiJPUiKhGltTyjsaiB</t>
  </si>
  <si>
    <t>https://www.facebook.com/nguyen.khanh.huyen.773648#</t>
  </si>
  <si>
    <t>Nguyễn Phạm Khánh Huyền</t>
  </si>
  <si>
    <t>14 kiệt 1, Quang Trung, thôn 2, xã Khâm Đức, Tp. Đà Nẵng</t>
  </si>
  <si>
    <t>https://drive.google.com/open?id=1FQPqFxuyMXTcDyyyt1Gl8mvtx-W7BBEp</t>
  </si>
  <si>
    <t>PT473</t>
  </si>
  <si>
    <t>https://www.facebook.com/trondangdingu#</t>
  </si>
  <si>
    <r>
      <rPr>
        <sz val="12"/>
        <color theme="1"/>
        <rFont val="Times New Roman"/>
        <family val="1"/>
      </rPr>
      <t xml:space="preserve">Hoàng Kim Trơn </t>
    </r>
    <r>
      <rPr>
        <sz val="12"/>
        <color rgb="FFFF0000"/>
        <rFont val="Times New Roman"/>
        <family val="1"/>
      </rPr>
      <t>- hv thứ 11</t>
    </r>
  </si>
  <si>
    <t>hoài đức hà nội</t>
  </si>
  <si>
    <t>17/05/2026 và 18/05/2026</t>
  </si>
  <si>
    <t>https://drive.google.com/open?id=19JWZz0q2NmgRy__RUrgS2dsg8vDlvKSt; https://drive.google.com/open?id=1bZ4ngpIZvgNMCKbwu_dblv32lXjIHJki</t>
  </si>
  <si>
    <t>https://www.facebook.com/share/17dJtnti2r/?mibextid=wwXIfr</t>
  </si>
  <si>
    <t>Trần Ngọc Mai Thuỳ</t>
  </si>
  <si>
    <t>Phường Phủ Lý Ninh Bình</t>
  </si>
  <si>
    <t>https://drive.google.com/open?id=1VH_Jy1NHGUu_U2y8e3-Nw5N2snurJ4xW</t>
  </si>
  <si>
    <t>https://www.facebook.com/share/1CwRnmnPJ6/</t>
  </si>
  <si>
    <t>Nguyễn Hải Anh</t>
  </si>
  <si>
    <t>Tổ Cam Giá 13, phường Gia Sàng, tỉnh Thái Nguyên</t>
  </si>
  <si>
    <t>https://drive.google.com/open?id=1K26RW825HVxCpKCEoYtxrfHkoKYXWKhC; https://drive.google.com/open?id=1t2_LJgPEHm27fOLZnOkt25kr3u9IUpoH</t>
  </si>
  <si>
    <t>https://www.facebook.com/share/1Abd5cNb6x/?mibextid=wwXIfr</t>
  </si>
  <si>
    <t>Nguyễn Đức Nhật</t>
  </si>
  <si>
    <t xml:space="preserve"> sn 38, ông tố, phố vĩnh hưng, yên mỹ, hưng yên</t>
  </si>
  <si>
    <t>https://drive.google.com/open?id=1dga6-hGYpDtwcIYqJBo0R_IXBlM3py8S</t>
  </si>
  <si>
    <t>https://www.facebook.com/share/1KZgzVch7h/?mibextid=wwXIfr</t>
  </si>
  <si>
    <t>Phạm Thị Khánh Huyền</t>
  </si>
  <si>
    <t>đông Thành, đồng bằng,hưng yên</t>
  </si>
  <si>
    <t>https://drive.google.com/open?id=1bIjjj917SRNv2GwUAwitdv4VBfezaOoQ</t>
  </si>
  <si>
    <t>https://www.facebook.com/share/14azuUPuFEq/?mibextid=wwXIfr</t>
  </si>
  <si>
    <t xml:space="preserve">Đỗ Thị Ngọc Anh </t>
  </si>
  <si>
    <t>Thôn Đồng Quang  Xã Vạn Thắng Tỉnh Ninh Bình</t>
  </si>
  <si>
    <t>https://drive.google.com/open?id=1h39DfDr6pIt8XsAwiifr8zWyyQaVzA1d</t>
  </si>
  <si>
    <t>https://www.facebook.com/share/1BBWT3oTCR/?mibextid=wwXIfr</t>
  </si>
  <si>
    <t>Trần Thanh Tuyền</t>
  </si>
  <si>
    <t>3/3/6/189 phường Tùng Thiện, Sơn Tây, Hà Nội</t>
  </si>
  <si>
    <t>https://drive.google.com/open?id=1QpXd1lceHwN7CVS2S-FNfnbYRxVKh2I_</t>
  </si>
  <si>
    <t>https://www.facebook.com/share/18k3Z17zZJ/?mibextid=wwXIfr</t>
  </si>
  <si>
    <t xml:space="preserve">Nguyễn Mai Thùy Nhung </t>
  </si>
  <si>
    <t xml:space="preserve">Xã Trung Đông, huyện Trực Ninh tỉnh Nam Định </t>
  </si>
  <si>
    <t>https://drive.google.com/open?id=1CzACNNiosZEBb7IEHer4YhmNRmMY2ES3</t>
  </si>
  <si>
    <t>https://www.facebook.com/share/14ZpJVwhEHY/?mibextid=wwXIfr</t>
  </si>
  <si>
    <t>Nguyễn Ngọc Nương</t>
  </si>
  <si>
    <t>Thôn Bình Tân, Xã Nam Xang, Tỉnh Ninh Bình</t>
  </si>
  <si>
    <t>https://drive.google.com/open?id=1USm_Ev9yl3tJiQUJL09KuptFYUp6GZZ6</t>
  </si>
  <si>
    <t>https://www.facebook.com/ha.chan.944174#</t>
  </si>
  <si>
    <t>Phan Hà Trang</t>
  </si>
  <si>
    <t>Nhà văn hoá trí chug, tân Quang văn lâm hưng yên</t>
  </si>
  <si>
    <t>https://drive.google.com/open?id=1hxvhx_QLt3GxwAil-J-IbE4nkgpR0Hdw</t>
  </si>
  <si>
    <t>https://www.facebook.com/share/18y5dXTRTK/?mibextid=wwXIfr</t>
  </si>
  <si>
    <t>Nông Ngọc Mai</t>
  </si>
  <si>
    <t>Thôn Bản Đén , Xã Chợ Mới , tỉnh Thái Nguyên</t>
  </si>
  <si>
    <t>https://drive.google.com/open?id=1_iVZLGZtZprxeoUrk9Bgdzx3AHvImk-z</t>
  </si>
  <si>
    <t>https://www.facebook.com/share/18q43pFqg4/</t>
  </si>
  <si>
    <t>Nguyễn Thị Minh Nguyên</t>
  </si>
  <si>
    <t>Khu phố Thuận Tôn- xã Thiệu Hóa - tỉnh Thanh Hóa</t>
  </si>
  <si>
    <t>17/05/2026 và 15/06/2026</t>
  </si>
  <si>
    <t>https://drive.google.com/open?id=18aPRTJ8CUy69DyA8mXYt64NN2B1lQ4ln; https://drive.google.com/open?id=1MRxv3ei_jAQNlKF9yaLgg-yFA8FxjTdx</t>
  </si>
  <si>
    <t>https://www.facebook.com/share/1Ksey6BBRm/</t>
  </si>
  <si>
    <t>Lê Thị Huyền</t>
  </si>
  <si>
    <t>Anh Khoa</t>
  </si>
  <si>
    <t xml:space="preserve">Số nhà 19 đường 03 thôn đình sen xã (Hoằng Phong cũ) Hoằng Châu Thanh Hoá </t>
  </si>
  <si>
    <t>https://drive.google.com/open?id=1QoOz9ZTlw4pEopLJ8YOqQBYvj4jC-Q7Y; https://drive.google.com/open?id=1fsdy_wte9-u-iei6g4EZoI-UXmOMSZGn</t>
  </si>
  <si>
    <t xml:space="preserve"> https://www.facebook.com/thanh.tung.295718  </t>
  </si>
  <si>
    <t>Phạm Thanh Tùng</t>
  </si>
  <si>
    <t>Pt0706208@gmail.com</t>
  </si>
  <si>
    <t xml:space="preserve"> Thôn Điền Nhi, Xã Gia Phúc , TP Hải Phòng</t>
  </si>
  <si>
    <t>https://drive.google.com/open?id=127v2Vx-5fvBcVjTFrvoCPDHu4TIpE1C9</t>
  </si>
  <si>
    <t>https://www.facebook.com/chip.chip.114511?mibextid=wwXIfr&amp;rdid=rtTvkezRhzbrkNy9&amp;share_url=https%3A%2F%2Fwww.facebook.com%2Fshare%2F1HU24TRLRF%2F%3Fmibextid%3DwwXIfr</t>
  </si>
  <si>
    <t xml:space="preserve"> Hà Thị Hải Minh </t>
  </si>
  <si>
    <t>phố bãi nai - phường Kỳ Sơn - tỉnh phú thọ</t>
  </si>
  <si>
    <t>https://drive.google.com/open?id=1gzftmGmNxlS6YscFQNTWl5Tla5cP_tR4</t>
  </si>
  <si>
    <t>https://www.facebook.com/share/1E5esxF25V/?mibextid=wwXIfr</t>
  </si>
  <si>
    <t>Nguyễn Thị Hồng Vân</t>
  </si>
  <si>
    <t>ngthihongvan2612@gmail.com</t>
  </si>
  <si>
    <t>Giang Liễu- Phương Liễu - Bắc Ninh</t>
  </si>
  <si>
    <t>https://drive.google.com/open?id=1BjOzF3uTFeJqgUxWIC7ccsvKEMorNdUo</t>
  </si>
  <si>
    <t>https://www.facebook.com/ba.hoc.473419?mibextid=wwXIfr&amp;rdid=gJEYTW85S2KrY530&amp;share_url=https%3A%2F%2Fwww.facebook.com%2Fshare%2F14c7fzRbGR9%2F%3Fmibextid%3DwwXIfr#</t>
  </si>
  <si>
    <t>Đậu Bá Học</t>
  </si>
  <si>
    <t>Ấp Xuân Hưng 3A, Xã Xuân Hoà, TP Đồng Nai</t>
  </si>
  <si>
    <t>https://drive.google.com/open?id=1YktsBY6MvtcXKBn9ID01wlVKEobeqUuu</t>
  </si>
  <si>
    <t>https://www.facebook.com/share/1DeF88Vq7J/</t>
  </si>
  <si>
    <t>Nguyễn Ngọc Giàu</t>
  </si>
  <si>
    <t>chợ vĩnh biên khóm vĩnh tiền, phường 3, ngã năm. Sóc trăng. tp cần thơ.</t>
  </si>
  <si>
    <t>https://drive.google.com/open?id=1fb6OcWCI-cNLbCbj8VaJWiqDnyminMl2</t>
  </si>
  <si>
    <t xml:space="preserve"> https://www.facebook.com/share/1FWdR3TMcp/?mibextid=wwXIfr </t>
  </si>
  <si>
    <t>Nguyễn Thị Hồng Nhung</t>
  </si>
  <si>
    <t>nthn1729@gmail.com</t>
  </si>
  <si>
    <t>253 dương đình hội phường tăng nhơn phú b quận thủ đức</t>
  </si>
  <si>
    <t>https://drive.google.com/open?id=1eAW0zK0nsYPk7xk3TBX6Xl5SLlwkrZ8-</t>
  </si>
  <si>
    <t>https://www.facebook.com/xuan.mai.217131#</t>
  </si>
  <si>
    <t xml:space="preserve">Đào Thị Xuân Mai </t>
  </si>
  <si>
    <t>thôn chè Liên Bão Bắc Ninh</t>
  </si>
  <si>
    <t>https://drive.google.com/open?id=1HFI6-fjdAmPe_sEUbZEKI36F8W4eYw6J</t>
  </si>
  <si>
    <t>PT454</t>
  </si>
  <si>
    <t>https://www.facebook.com/share/1CxXuoTZLN/</t>
  </si>
  <si>
    <t>Đào Bích Hằng</t>
  </si>
  <si>
    <t xml:space="preserve">đối diện trường cấp 1 quỳnh lưu -thôn xanh-quỳnh lưu - ninh bình </t>
  </si>
  <si>
    <t>https://drive.google.com/open?id=1y5ex4Cv9PdH1NBabM8l64Zzi3g6N9opO</t>
  </si>
  <si>
    <t>https://www.facebook.com/share/1BEMCrNkcT/?mibextid=wwXIfr</t>
  </si>
  <si>
    <t>Nguyễn Lê Mai Anh</t>
  </si>
  <si>
    <t>tổ 4 - Khối 1A - Tây Sơn - Gia Lai</t>
  </si>
  <si>
    <t>https://drive.google.com/open?id=1G5AoC55DJehE26nmqIVEklLMpQg7Y9r5</t>
  </si>
  <si>
    <t>https://www.facebook.com/share/1ETVJEY66z/?mibextid=wwXIfr</t>
  </si>
  <si>
    <t>thôn Tống Ngọc, xã Hậu Lộc, Thanh hoá</t>
  </si>
  <si>
    <t>https://drive.google.com/open?id=1xVPpK7xIR99PGJJQil37UwczVEmz_o-P</t>
  </si>
  <si>
    <t>https://www.facebook.com/share/1CjScNJ7Fh/?mibextid=wwXIfr</t>
  </si>
  <si>
    <t xml:space="preserve">Thân Đặng Phương Linh </t>
  </si>
  <si>
    <t>Hương Khê , Hà Tĩnh</t>
  </si>
  <si>
    <t>https://drive.google.com/open?id=1Go9KHKLvpVKn9C1Zo1w0bvs4g_9-bqTi</t>
  </si>
  <si>
    <t>https://www.facebook.com/share/1D8DfzVaTZ/?mibextid=wwXIfr</t>
  </si>
  <si>
    <t xml:space="preserve">Chu Thanh Tùng </t>
  </si>
  <si>
    <t>Tổ 5 khu vĩnh trung số nhà 47 ngõ 1 , phường mạo khê , tỉnh quang ninh</t>
  </si>
  <si>
    <t>https://drive.google.com/open?id=18wl37L0vctuG8MgQ-iWK0TJ5ssjtaHSZ</t>
  </si>
  <si>
    <t>https://www.facebook.com/share/1F49KRVMGW/?mibextid=wwXIfr</t>
  </si>
  <si>
    <r>
      <rPr>
        <sz val="12"/>
        <color theme="1"/>
        <rFont val="Times New Roman"/>
        <family val="1"/>
      </rPr>
      <t xml:space="preserve">Trần Thị Thương </t>
    </r>
    <r>
      <rPr>
        <sz val="12"/>
        <color rgb="FFFF0000"/>
        <rFont val="Times New Roman"/>
        <family val="1"/>
      </rPr>
      <t>- PT432</t>
    </r>
  </si>
  <si>
    <t>Lương</t>
  </si>
  <si>
    <t>Thôn Phú Gia 2, xã Quế Phước, Tp Đà Nẵng</t>
  </si>
  <si>
    <t>https://drive.google.com/open?id=1m7Zr5S_Bqv1XldTI3jRui451dfHjOnqG</t>
  </si>
  <si>
    <t>https://www.facebook.com/l.h.thanh.thao</t>
  </si>
  <si>
    <r>
      <rPr>
        <sz val="12"/>
        <color theme="1"/>
        <rFont val="Times New Roman"/>
        <family val="1"/>
      </rPr>
      <t>Lê Hoàng Thanh Thảo</t>
    </r>
    <r>
      <rPr>
        <sz val="12"/>
        <color rgb="FFFF0000"/>
        <rFont val="Times New Roman"/>
        <family val="1"/>
      </rPr>
      <t xml:space="preserve"> zalo 0377613539</t>
    </r>
  </si>
  <si>
    <t>Thôn Hồng Kỳ, Xã Thường Xuân, Thanh Hoá</t>
  </si>
  <si>
    <t>https://drive.google.com/open?id=1PsNvVK6zxt9Nu3XMYGgqp8QkyOK1qmzi</t>
  </si>
  <si>
    <t>https://www.facebook.com/share/14eg1FeFYAS/?mibextid=wwXIfr</t>
  </si>
  <si>
    <r>
      <rPr>
        <sz val="12"/>
        <color theme="1"/>
        <rFont val="Times New Roman"/>
        <family val="1"/>
      </rPr>
      <t xml:space="preserve">Trần Hoàng Thu Thủy </t>
    </r>
    <r>
      <rPr>
        <sz val="12"/>
        <color rgb="FFFF0000"/>
        <rFont val="Times New Roman"/>
        <family val="1"/>
      </rPr>
      <t>- PT444 hv thứ 14</t>
    </r>
  </si>
  <si>
    <t>thôn dương khê, xã long hưng, tỉnh hưng yên</t>
  </si>
  <si>
    <t>https://drive.google.com/open?id=1goirEJF6D6gRu8ireElsi0Q6QSZ45Tyy</t>
  </si>
  <si>
    <t>https://www.facebook.com/hoang.hang.205631?mibextid=wwXIfr&amp;rdid=1YyRZAWxRVDJkp2t&amp;share_url=https%3A%2F%2Fwww.facebook.com%2Fshare%2F18yZXMrehu%2F%3Fmibextid%3DwwXIfr</t>
  </si>
  <si>
    <t>Hoàng Thị Hằng</t>
  </si>
  <si>
    <t>Thôn vàng, xã vũ dương, ninh bình</t>
  </si>
  <si>
    <t>18/05/2026 và 15/06/2026</t>
  </si>
  <si>
    <t>https://drive.google.com/open?id=1EaldTqvvdluo8LwJeCE626xMPwSD8aCL; https://drive.google.com/open?id=1Hw-PBQvSxINAXBhZdSLODBf9KYplguHL</t>
  </si>
  <si>
    <t>https://www.facebook.com/share/1Cw9gD9dxw/?mibextid=wwXIfr</t>
  </si>
  <si>
    <t>Nguyễn Đăng Nam</t>
  </si>
  <si>
    <t>Trường THPT quế Võ 1 phường quế võ bắc ninh</t>
  </si>
  <si>
    <t>https://drive.google.com/open?id=1UmHA20OaHcELUE0CAYRKFu2G2o5UGyvE</t>
  </si>
  <si>
    <t>https://www.facebook.com/share/1CxkqTwc2n/?mibextid=wwXIfr</t>
  </si>
  <si>
    <t xml:space="preserve">Nguyễn Hương Giang </t>
  </si>
  <si>
    <t>nhgiangg1412@gmail.com</t>
  </si>
  <si>
    <t>147 Nguyễn Hữu Cầu, phường Hải Dương, Hải Phòng</t>
  </si>
  <si>
    <t>https://drive.google.com/open?id=1rvKCXKuDmya0_0OWNEAY9efZI0HGfwin</t>
  </si>
  <si>
    <t>https://www.facebook.com/share/1M1KAtDBw6/?mibextid=wwXIfr</t>
  </si>
  <si>
    <t>Trình Nguyễn Mai Phương</t>
  </si>
  <si>
    <t>phuongtrinhne28@gmail.com</t>
  </si>
  <si>
    <t>050 phố Hương Phong, phường Tân Phong, tỉnh Lai Châu</t>
  </si>
  <si>
    <t>5/18/0206</t>
  </si>
  <si>
    <t>https://drive.google.com/open?id=11eu42PFiVeWwVomAvC4I5MoienzF6uQl</t>
  </si>
  <si>
    <t>https://www.facebook.com/share/1DQxPyjtPJ/?mibextid=wwXIfr</t>
  </si>
  <si>
    <t>Đỗ Kim Ngân</t>
  </si>
  <si>
    <t>dokimngannn242@gmail.com</t>
  </si>
  <si>
    <t>số nhà 298- khu 2- thị trấn-vĩnh lộc</t>
  </si>
  <si>
    <t>5/18/0226</t>
  </si>
  <si>
    <t>https://drive.google.com/open?id=1ZLfzQCveT_J49rlPgLkNO2MJ6GKI2erj</t>
  </si>
  <si>
    <t>https://www.facebook.com/share/14fyEP3WqUX/?mibextid=wwXIfr</t>
  </si>
  <si>
    <t xml:space="preserve">Nguyễn Hải Mai Phương </t>
  </si>
  <si>
    <t>maiphuong27608@gmail.com</t>
  </si>
  <si>
    <t>SN 96 đường Trường Chinh, tổ 4 Quyết Thắng, phường Tô Hiệu, tỉnh Sơn La</t>
  </si>
  <si>
    <t>https://drive.google.com/open?id=1mbQIfgNuPik9Pay_rOnLcJLHu02akJsP</t>
  </si>
  <si>
    <t>https://www.facebook.com/share/18ZY4BBhqm/?mibextid=wwXIfr</t>
  </si>
  <si>
    <t xml:space="preserve">Phạm Đình Bộ </t>
  </si>
  <si>
    <t>xã Cẩm Lý , Bắc Ninh</t>
  </si>
  <si>
    <t>https://drive.google.com/open?id=1zLKnNk6ewYXiJ4oBBDFwtIGzSKgLvkzB</t>
  </si>
  <si>
    <t>https://www.facebook.com/tr.van.manh.358869#</t>
  </si>
  <si>
    <t>Trần Văn Mạnh</t>
  </si>
  <si>
    <t>xóm 9,10 phường đông a tỉnh ninh bình</t>
  </si>
  <si>
    <t>https://drive.google.com/open?id=1kAzhsi3rWXHgN2x4b_Nbw_E1gsedyYeq</t>
  </si>
  <si>
    <t>https://www.facebook.com/share/1B1oAePLUg/</t>
  </si>
  <si>
    <t xml:space="preserve">Trần Thị Dung </t>
  </si>
  <si>
    <t>tổ dân phố Liên Đình - phường Hải Bình - huyện Tĩnh Gia - tỉnh Thanh Hóa</t>
  </si>
  <si>
    <t>https://drive.google.com/open?id=1Lqb91JIzx31VCoi8Pqc9bCS28EDsg1yn</t>
  </si>
  <si>
    <t>https://www.facebook.com/share/1Ct1wzGqNU/?mibextid=wwXIfr</t>
  </si>
  <si>
    <t xml:space="preserve">Bùi Nguyễn Khánh Ly </t>
  </si>
  <si>
    <t>Số nhà 42 tổ 49 khu 4B2 Cửa Ông Cẩm Phả Quảng Ninh</t>
  </si>
  <si>
    <t>https://drive.google.com/open?id=1X6SS_VOqWeFCj7cx8d9pTvlZwlY-6UUw</t>
  </si>
  <si>
    <t>https://www.facebook.com/share/1EZy2cqCHu/?mibextid=wwXIfr</t>
  </si>
  <si>
    <t xml:space="preserve">Phạm Quang Huy </t>
  </si>
  <si>
    <t>Ứng hoà Hà nội</t>
  </si>
  <si>
    <t>https://drive.google.com/open?id=1GtWXSvZMueNJhr-x8muTNqjSNzyvOfW9</t>
  </si>
  <si>
    <t>https://www.facebook.com/share/1E4tx3byUd/?mibextid=wwXIfr</t>
  </si>
  <si>
    <t>Lê Thu Hà</t>
  </si>
  <si>
    <t>thôn tân tiến-phương trung-thanh oai-hà nội ạ</t>
  </si>
  <si>
    <t>https://drive.google.com/open?id=1xwJteA3sLQSUgkI2PyZakF6EQzTW0so8</t>
  </si>
  <si>
    <t>https://www.facebook.com/share/1BAqLRgtoh/?mibextid=wwXIfr</t>
  </si>
  <si>
    <t>Nguyễn Thị Thuỷ</t>
  </si>
  <si>
    <t>Phúc Thọ - Hà Nội</t>
  </si>
  <si>
    <t>https://drive.google.com/open?id=1i799OMUy4L5jY2gO0oAT0R9zy60PHvTg</t>
  </si>
  <si>
    <t>https://www.facebook.com/share/14ez2Cjg4NG/?mibextid=wwXIfr</t>
  </si>
  <si>
    <t>Nguyễn Thị Diệu Hiền</t>
  </si>
  <si>
    <t>Nhà 06-Ngõ 7-Đường Bình Yên-Xóm 3-Văn Trai-Thường Tín-Hà Nội</t>
  </si>
  <si>
    <t>https://drive.google.com/open?id=1N4FGgAXsh6n2UY74Gf5urmkq5Ex02X60</t>
  </si>
  <si>
    <t>https://www.facebook.com/share/1cq3XHBhwk/?mibextid=wwXIfr</t>
  </si>
  <si>
    <t>Nguyễn Diệu Hiền</t>
  </si>
  <si>
    <t>thôn bình an nội xã bình sơn tỉnh quảng ngãi ạa</t>
  </si>
  <si>
    <t>https://drive.google.com/open?id=16fgSqlEx4OXpYTbBh9hqlNWSn2vGU1t5</t>
  </si>
  <si>
    <t>https://www.facebook.com/share/1BBPVhh9uc/?mibextid=wwXIfr</t>
  </si>
  <si>
    <t>Vũ Thị Ngọc Lan</t>
  </si>
  <si>
    <t>25/2 Phú Minh, Từ Liêm, Hà Nội</t>
  </si>
  <si>
    <t>https://drive.google.com/open?id=1Vn2EVMhz0mAOi_MpXdO4fVLeFAUn2VJ9; https://drive.google.com/open?id=1la53j5b1mmrXpEgshZ3LNUSNPV651B7J</t>
  </si>
  <si>
    <t>https://www.facebook.com/nynt.2t?locale=vi_VN</t>
  </si>
  <si>
    <t>Trần Nguyên Thy</t>
  </si>
  <si>
    <t xml:space="preserve"> 07 Lý Tự Trọng, thị trấn Hà Lam, huyện Thăng Bình, tỉnh Quảng Nam</t>
  </si>
  <si>
    <t>https://drive.google.com/open?id=1dlU0IQ4otzR1F4r94mW0LEG-RNgFwq94</t>
  </si>
  <si>
    <t>https://www.facebook.com/share/1BB7cqQBSU/?mibextid=wwXIfr</t>
  </si>
  <si>
    <t xml:space="preserve">Nguyễn Thị Mai Trang </t>
  </si>
  <si>
    <t xml:space="preserve">An Đô - Tân Minh - Ninh Bình </t>
  </si>
  <si>
    <t>https://drive.google.com/open?id=1R_zQo4Nc7H_jdIQa4jNKi4KqLk0gKTIw</t>
  </si>
  <si>
    <t>https://www.facebook.com/share/1DaJ16gq5x/?mibextid=wwXIfr</t>
  </si>
  <si>
    <r>
      <rPr>
        <sz val="12"/>
        <color theme="1"/>
        <rFont val="Times New Roman"/>
        <family val="1"/>
      </rPr>
      <t xml:space="preserve">Trần Văn Mỹ Ngọc </t>
    </r>
    <r>
      <rPr>
        <sz val="12"/>
        <color rgb="FFFF0000"/>
        <rFont val="Times New Roman"/>
        <family val="1"/>
      </rPr>
      <t>- PT448 tự rời nhóm</t>
    </r>
  </si>
  <si>
    <t>230/12/5 Nguyễn Công Phương Phường Nghĩa Lộ, Quảng Ngãi</t>
  </si>
  <si>
    <t>https://drive.google.com/open?id=139vt1pkCmoynYiNFKK3jBQUkDRDTjcK9</t>
  </si>
  <si>
    <t>https://www.facebook.com/ngoc.hien.653173?mibextid=wwXIfr&amp;mibextid=wwXIfr</t>
  </si>
  <si>
    <r>
      <rPr>
        <sz val="12"/>
        <color theme="1"/>
        <rFont val="Times New Roman"/>
        <family val="1"/>
      </rPr>
      <t>Lưu Ngọc Hiển</t>
    </r>
    <r>
      <rPr>
        <sz val="12"/>
        <color rgb="FFFF0000"/>
        <rFont val="Times New Roman"/>
        <family val="1"/>
      </rPr>
      <t xml:space="preserve"> - T470</t>
    </r>
  </si>
  <si>
    <t>số 33a, đường 30/4 phường tam thắng, thành phố HCM</t>
  </si>
  <si>
    <t>https://drive.google.com/open?id=1eWeD6_U7GuAoCiNGJH1zse-ngebZ2P9O</t>
  </si>
  <si>
    <t xml:space="preserve"> https://www.facebook.com/share/18djPf8Sud/?mibextid=wwXIfr</t>
  </si>
  <si>
    <r>
      <rPr>
        <sz val="12"/>
        <color theme="1"/>
        <rFont val="Times New Roman"/>
        <family val="1"/>
      </rPr>
      <t xml:space="preserve">Nguyễn Thị Huyền Trang </t>
    </r>
    <r>
      <rPr>
        <sz val="12"/>
        <color rgb="FFFF0000"/>
        <rFont val="Times New Roman"/>
        <family val="1"/>
      </rPr>
      <t>- PT444 hv thứ 14
- PT448 tự rời nhóm</t>
    </r>
  </si>
  <si>
    <t>Thôn Nguyễn Trung, Xã Liêm Hà, tỉnh Ninh Bình</t>
  </si>
  <si>
    <t>https://drive.google.com/open?id=1jrGIEo7ecBmhuQBz7A9oPGgA7tq8eosL</t>
  </si>
  <si>
    <t>https://www.facebook.com/share/1DwTAnwJGH/?mibextid=wwXIfr</t>
  </si>
  <si>
    <t xml:space="preserve">Nguyễn Hữu Tiến </t>
  </si>
  <si>
    <t>63/24 Lê Đình Cẩn,p.Tân Tạo,Tp.HCM</t>
  </si>
  <si>
    <t>18/05/2026 và 12/06/2026</t>
  </si>
  <si>
    <t>https://drive.google.com/open?id=1blMDbD9iuOM9XRG-qG_sJtS8B4UxYaEo; https://drive.google.com/open?id=1elN_9U4Z6WcAaaHC7421hYgXp-BFIcjY</t>
  </si>
  <si>
    <t>https://www.facebook.com/banhmi1710</t>
  </si>
  <si>
    <t>Trần Tuyết Mai</t>
  </si>
  <si>
    <t xml:space="preserve">Làng Hướng Đạo Quang Thiện Ninh Bình </t>
  </si>
  <si>
    <t>https://drive.google.com/open?id=11MquMhJoKj6QEijS3ToC47_GlXE6NGoD</t>
  </si>
  <si>
    <t>https://www.facebook.com/share/1W4CTTeGY9/</t>
  </si>
  <si>
    <r>
      <rPr>
        <sz val="12"/>
        <color theme="1"/>
        <rFont val="Times New Roman"/>
        <family val="1"/>
      </rPr>
      <t xml:space="preserve">Nguyễn Văn Thành Đạt </t>
    </r>
    <r>
      <rPr>
        <sz val="12"/>
        <color rgb="FFFF0000"/>
        <rFont val="Times New Roman"/>
        <family val="1"/>
      </rPr>
      <t>- PT428</t>
    </r>
  </si>
  <si>
    <t>thanhdat20209999@gmail.com</t>
  </si>
  <si>
    <t>66/78c trần văn quang p10 quận Tân Bình</t>
  </si>
  <si>
    <t>https://drive.google.com/open?id=1esDBPJsmCAVgXnG8bWno4TsSf2ajRRoa</t>
  </si>
  <si>
    <t>https://www.facebook.com/share/18hN4uBCBW/?mibextid=wwXIfr</t>
  </si>
  <si>
    <t>Huỳnh Hà Trúc Lý</t>
  </si>
  <si>
    <t xml:space="preserve">Tráng Long 1 - Xã An Nhơn Tây - Tỉnh Gia Lai </t>
  </si>
  <si>
    <t>https://drive.google.com/open?id=1IeojnqHELuCZXhx2dGZAzKcSQOVSFzY7</t>
  </si>
  <si>
    <t>https://www.facebook.com/share/1ETVbaSpt3/?mibextid=wwXIfr</t>
  </si>
  <si>
    <t xml:space="preserve">Đỗ Quỳnh Anh </t>
  </si>
  <si>
    <t>Cậy sơn 1,Phường Nhị Chiểu , Tp Hải phòng</t>
  </si>
  <si>
    <t>18/05/2026 và 19/05/2026</t>
  </si>
  <si>
    <t>https://drive.google.com/open?id=1x4NNj6f0i32pyskIjK6A0rckxUISOw10; https://drive.google.com/open?id=12uSwJP6ewGpXAf3m2agJJRRE-0dUmeVU</t>
  </si>
  <si>
    <t>https://www.facebook.com/share/1QJ1wvmK5N/?mibextid=wwXIfr</t>
  </si>
  <si>
    <t xml:space="preserve">Cao Thùy Vân </t>
  </si>
  <si>
    <t xml:space="preserve">số nhà 39, Ngõ 37 ngô sĩ liên tổ 5 khu phố Yết Kiêu 6 Phường Hồng Gai, Tỉnh Quảng Ninh </t>
  </si>
  <si>
    <t>https://drive.google.com/open?id=111Ysd67pYPfzuKx4OR1ycJm9VQz-fNJB</t>
  </si>
  <si>
    <t>https://www.facebook.com/share/18jY1gDmKV/?mibextid=wwXIfr</t>
  </si>
  <si>
    <t xml:space="preserve">Phạm Thị Như Quỳnh </t>
  </si>
  <si>
    <t>thôn Phượng, xã Nam Minh, tỉnh Ninh Bình</t>
  </si>
  <si>
    <t>https://drive.google.com/open?id=1cQt9BLCUKBB5b21oN6R0dPlDL19jQuGr</t>
  </si>
  <si>
    <t>https://www.facebook.com/hoainam.phanvan?locale=vi_VN</t>
  </si>
  <si>
    <t>Phạm Văn Hoài Nam</t>
  </si>
  <si>
    <t xml:space="preserve">Nhà số 30 Tây y,Khu Công Nghiệp Phú Đa,Thị Trấn Phú Đa,Xã Phú Vang, Thành Phố Huế </t>
  </si>
  <si>
    <t>https://drive.google.com/open?id=1ZGXdpbLUzYigZDeMCEF4Lj_8XVs3c9KF</t>
  </si>
  <si>
    <t>https://www.facebook.com/linh.nhi.715792</t>
  </si>
  <si>
    <t>Đỗ Linh Nhi</t>
  </si>
  <si>
    <t>Trần Thị Mỹ Linh</t>
  </si>
  <si>
    <t>lnhi24185@gmail.com</t>
  </si>
  <si>
    <t xml:space="preserve">Thôn Mỹ Tiên - Xã Phúc sơn _ Huyện Mỹ Đức -TP Hà Nội </t>
  </si>
  <si>
    <t>https://drive.google.com/open?id=1Xs_EY0dBiNgpgNFIQ1xgos4cjueTNz1E</t>
  </si>
  <si>
    <t>https://www.facebook.com/share/1HRKPnx7Bm/</t>
  </si>
  <si>
    <t>Phan Thị Duyên</t>
  </si>
  <si>
    <t>gần mầm non Ánh Dương- thôn Long Vỹ- xã Việt Yên- tỉnh Hưng Yên</t>
  </si>
  <si>
    <t>https://drive.google.com/open?id=1wgsOQulDtbJULoRytujkRYFsth0jt5As</t>
  </si>
  <si>
    <t>https://www.facebook.com/share/1A685hwXSH/?mibextid=wwXIfr</t>
  </si>
  <si>
    <t>Đào Thị Thuỳ Linh</t>
  </si>
  <si>
    <t xml:space="preserve">linhthuyf24@gmail.com </t>
  </si>
  <si>
    <t xml:space="preserve">thôn Tân Đông, xã Tân Dĩnh,huyện Lạng Giang tỉnh Bắc Ninh </t>
  </si>
  <si>
    <t>18/05/2026 và 14/06/2026</t>
  </si>
  <si>
    <t>https://drive.google.com/open?id=16dgAfHq4X5SvGdf5TMF03Wc1Nn2j-ykn; https://drive.google.com/open?id=1kJ52UJ6UKid1tZuDXdazszR3wKI-Eec6</t>
  </si>
  <si>
    <t>https://web.facebook.com/pham.duc.hieu.1309007</t>
  </si>
  <si>
    <r>
      <rPr>
        <sz val="12"/>
        <color theme="1"/>
        <rFont val="Times New Roman"/>
        <family val="1"/>
      </rPr>
      <t xml:space="preserve">Phạm Đức Hiếu </t>
    </r>
    <r>
      <rPr>
        <sz val="12"/>
        <color rgb="FFFF0000"/>
        <rFont val="Times New Roman"/>
        <family val="1"/>
      </rPr>
      <t>- Up trước b8</t>
    </r>
  </si>
  <si>
    <t>Sn 295/1, đường cách mạng tháng 8 ,tổ 1,Phường hương sơn cũ (gia sàng mới),Thành phố Thái nguyên</t>
  </si>
  <si>
    <t>https://drive.google.com/open?id=1O9KO8IbTvl0JZgjJTdFn3vlAkKGiEKEv</t>
  </si>
  <si>
    <t xml:space="preserve"> https://www.facebook.com/share/1B4Muz3Vfu/?mibextid=wwXIfr</t>
  </si>
  <si>
    <r>
      <rPr>
        <sz val="12"/>
        <color theme="1"/>
        <rFont val="Times New Roman"/>
        <family val="1"/>
      </rPr>
      <t xml:space="preserve">Nguyễn Sử Bích Ngân </t>
    </r>
    <r>
      <rPr>
        <sz val="12"/>
        <color rgb="FFFF0000"/>
        <rFont val="Times New Roman"/>
        <family val="1"/>
      </rPr>
      <t>- hợp đồng</t>
    </r>
  </si>
  <si>
    <t>43 lý tự trọng, Nha Trang</t>
  </si>
  <si>
    <t>18/05/2026 và 29/05/2026</t>
  </si>
  <si>
    <t>https://drive.google.com/open?id=1sI3zXqt_6fzg16fLoWxOERSpgyJpi_Sx; https://drive.google.com/open?id=1lD2R7ewIpIowPwTGIjR3NuCs52T3h1dh</t>
  </si>
  <si>
    <t>https://www.facebook.com/quynh.trang.10526?mibextid=wwXIfr</t>
  </si>
  <si>
    <t>Bùi Ngô Quỳnh Trang</t>
  </si>
  <si>
    <t xml:space="preserve">Ký túc xá Đại học Công nghiệp, Cơ sở 1 </t>
  </si>
  <si>
    <t>https://drive.google.com/open?id=1K5NE6wgTERwwDOz_wB-ujwxiGBizl7h3; https://drive.google.com/open?id=14MKG8rxi8bV9-5AIqHdc6eDH7Q-qOVUC</t>
  </si>
  <si>
    <t>https://www.facebook.com/share/18ENJYqo39/</t>
  </si>
  <si>
    <r>
      <rPr>
        <sz val="12"/>
        <color theme="1"/>
        <rFont val="Times New Roman"/>
        <family val="1"/>
      </rPr>
      <t xml:space="preserve">Nguyễn Lệ Quyên </t>
    </r>
    <r>
      <rPr>
        <sz val="12"/>
        <color rgb="FFFF0000"/>
        <rFont val="Times New Roman"/>
        <family val="1"/>
      </rPr>
      <t>- PT448</t>
    </r>
  </si>
  <si>
    <t>thôn Bãi Vĩnh, Bình Lục, Ninh Bình</t>
  </si>
  <si>
    <t>19/05/2026 và 13/06/2026</t>
  </si>
  <si>
    <t>https://drive.google.com/open?id=1s4I-kpMgQiWcGv-aGQmmRs_vcRMOwzlP; https://drive.google.com/open?id=1UnFZ0FAUvrYU4TfhDzwqFzA55T4ayFpD</t>
  </si>
  <si>
    <t>https://www.facebook.com/share/14ehz9j5pHe/?mibextid=wwXIfr</t>
  </si>
  <si>
    <t>Nguyễn Thị Tú Liên</t>
  </si>
  <si>
    <t>nguyenthitulien2552007@gmail.com</t>
  </si>
  <si>
    <t>xóm 6- bờ đê - Thôn Văn Bối - Xã Nhật Tựu-Huyện Kim Bảng- Tỉnh Hà Nam</t>
  </si>
  <si>
    <t>https://drive.google.com/open?id=16dmZNIJnPY5JQp9rvTkzbDHflqOpMMw0</t>
  </si>
  <si>
    <t>PT467 KO học nữa</t>
  </si>
  <si>
    <t>https://www.facebook.com/phamthithanhhang.240708</t>
  </si>
  <si>
    <r>
      <rPr>
        <sz val="12"/>
        <color theme="1"/>
        <rFont val="Times New Roman"/>
        <family val="1"/>
      </rPr>
      <t>Phạm Thị Thanh Hằng</t>
    </r>
    <r>
      <rPr>
        <sz val="12"/>
        <color rgb="FFFF0000"/>
        <rFont val="Times New Roman"/>
        <family val="1"/>
      </rPr>
      <t xml:space="preserve"> - Hoàn cọc 15/06/26</t>
    </r>
  </si>
  <si>
    <t>Tổ 2 thôn Cang Tây, Xã Quế Sơn, thành phố Đà Nẵng</t>
  </si>
  <si>
    <t>https://drive.google.com/open?id=16RSlf1FvIAn-alHoR6lt9AL68ZVdx0Ad</t>
  </si>
  <si>
    <t>https://www.facebook.com/share/1FxoHKvzFD/?mibextid=wwXIfr</t>
  </si>
  <si>
    <t xml:space="preserve">Lại Thu Thuỷ </t>
  </si>
  <si>
    <t>xóm 13, xã Nam Tiên Hưng, Hưng Yên</t>
  </si>
  <si>
    <t>https://drive.google.com/open?id=1JRHrdpmh1wCIyLJZpIiL_uC-5CZyEU4o</t>
  </si>
  <si>
    <t>https://www.facebook.com/share/1DFFQTNbdt/?mibextid=wwXIfr</t>
  </si>
  <si>
    <t>Vũ Thị Thảo</t>
  </si>
  <si>
    <t>Số Nhà 2a, Ngõ 39 Đường Trung Kinh, Phường Yên Hòa, Thành phố Hà Nội</t>
  </si>
  <si>
    <t>https://drive.google.com/open?id=1GmNUMC9rw3y389ZrQUXoQgj2Vx5bJT48; https://drive.google.com/open?id=1Zyrbf1ysFh3dbLz4pFwQA1SDaRau47vJ</t>
  </si>
  <si>
    <t>https://www.facebook.com/tran.dieulinh.875960?mibextid=wwXIfr&amp;mibextid=wwXIfr</t>
  </si>
  <si>
    <t>Trần Diệu Linh</t>
  </si>
  <si>
    <t>Xã Trần Phú Thành Phố Hải Phòng</t>
  </si>
  <si>
    <t>https://drive.google.com/open?id=1O9c-Vdpp5QzzkxRRYsTF2bwfm5cTZDqV</t>
  </si>
  <si>
    <t>https://www.facebook.com/share/1CsK8wvQk2/</t>
  </si>
  <si>
    <t xml:space="preserve">Lương Thùy Trang </t>
  </si>
  <si>
    <t>thôn 2 - xã Phú Long - tỉnh Ninh Bình</t>
  </si>
  <si>
    <t>https://drive.google.com/open?id=1kf3GfjFTtwjpS75KcqMJ6nqmyJ2l1AnF</t>
  </si>
  <si>
    <t>https://www.facebook.com/share/1AoUBZnYvo/?mibextid=wwXIfr</t>
  </si>
  <si>
    <t xml:space="preserve">Phùng Thị Thu Phương </t>
  </si>
  <si>
    <t>số nhà 21, xóm hạ , thôn tăng cấu, xã Vật Lại , TP Hà Nội</t>
  </si>
  <si>
    <t>https://drive.google.com/open?id=15PSzU5_k7c_2WYIhPqWlCUDNW-BujXhG</t>
  </si>
  <si>
    <t>https://www.facebook.com/profile.php?id=61578804834509&amp;rdid=rjsCA9ozvjLHLONe&amp;share_url=https%3A%2F%2Fwww.facebook.com%2Fshare%2F1BVvYyVAyL%2F#</t>
  </si>
  <si>
    <t>Hoàng Gia Nhi</t>
  </si>
  <si>
    <t>Nhà 175-Thôn Minh khai - Xã Lộc Bình - tỉnh Lạng Sơn</t>
  </si>
  <si>
    <t>19/05/2026 và 12/06/2026</t>
  </si>
  <si>
    <t>https://drive.google.com/open?id=1WlCQOt2cdfEU_71XPINMCoQP0wUDL1SP; https://drive.google.com/open?id=1Bd5bnJ5j8JoopRxty5LSmzYbwLg9Fsn0</t>
  </si>
  <si>
    <t>https://www.facebook.com/share/1CUMAt8U21/?mibextid=wwXIfr</t>
  </si>
  <si>
    <t>Phạm Trung Hoàng</t>
  </si>
  <si>
    <t>hoangpham882008@gmail.com</t>
  </si>
  <si>
    <t>số 532, TDP Minh Kha , Phường An Hải , Thành phố Hải Phòng</t>
  </si>
  <si>
    <t>https://drive.google.com/open?id=1kDtM1rqMPytIIjnrD9WxH2majrcwZkYk</t>
  </si>
  <si>
    <t>https://www.facebook.com/share/1CjJf95aPk/?mibextid=wwXIfr</t>
  </si>
  <si>
    <t>Trịnh Ngọc Vy Thảo</t>
  </si>
  <si>
    <t xml:space="preserve">Minh </t>
  </si>
  <si>
    <t>vythao622008@gmail.com</t>
  </si>
  <si>
    <t>Km41, eaphe huyện krong pắc tỉnh đăk lăk</t>
  </si>
  <si>
    <t>https://drive.google.com/open?id=1ZBvunGR0YXtZb6rhXW0Hi97PmQZtBVp1</t>
  </si>
  <si>
    <t>https://www.facebook.com/share/1CZ7FEpJ8g/</t>
  </si>
  <si>
    <t>Đinh Nguyễn Hà Anh</t>
  </si>
  <si>
    <t>SN 28, ngõ 147, đường Lương Văn Tuỵ, phố Phúc Nam, phường Hoa Lư, tỉnh Ninh Bình</t>
  </si>
  <si>
    <t>https://drive.google.com/open?id=1S4W_-ogfHEIKNr7Q3XU8eEtew1bGOS71</t>
  </si>
  <si>
    <t>https://www.facebook.com/share/1DfiitoV4U/?mibextid=wwXIfr</t>
  </si>
  <si>
    <t>Nguyễn Phương Doan</t>
  </si>
  <si>
    <t>Nghĩa Lập, Phường Phù Khê, Thành Phố Từ Sơn, Bắc Ninh</t>
  </si>
  <si>
    <t>https://drive.google.com/open?id=1SLsu1xqeo8rA4CFSFn2JhaWi81-wbM9J</t>
  </si>
  <si>
    <t>https://www.facebook.com/ninnnn2023/</t>
  </si>
  <si>
    <t>sn 07 ngõ 5 tdp Quang Trung Thị Trấn Phong Sơn Cẩm Thuỷ Thanh Hoá</t>
  </si>
  <si>
    <t>https://drive.google.com/open?id=1tWnX77KsSjggmmMJ5FpuLwjt23Fs5bQY</t>
  </si>
  <si>
    <t>https://www.facebook.com/share/18dy6B6PB8/?mibextid=wwXIfr</t>
  </si>
  <si>
    <t>Nguyễn Minh Thư</t>
  </si>
  <si>
    <t>12 Nguyễn Đình Chiểu, Phường Ayun Pa, Tỉnh Gia Lai</t>
  </si>
  <si>
    <t>https://drive.google.com/open?id=1KSjDgrAjaclAUeb2Twjr4rT1dTn6ZabH</t>
  </si>
  <si>
    <t>https://www.facebook.com/share/18pq3M8DdZ/</t>
  </si>
  <si>
    <t xml:space="preserve">Nguyễn Trần Yến Nhi </t>
  </si>
  <si>
    <t>Thanh Hà Nam Ban Lâm Đồng</t>
  </si>
  <si>
    <t>https://drive.google.com/open?id=1yQfGEESW1_22n2OK1U6RzA9NZz9nM6Rd</t>
  </si>
  <si>
    <t>https://www.facebook.com/share/1CwsfV9pzt/?mibextid=wwXIfr</t>
  </si>
  <si>
    <t xml:space="preserve">Nguyễn Quang Danh </t>
  </si>
  <si>
    <t>Thôn Bắc Hải Phường Nghi Sơn tỉnh Thanh Hoá</t>
  </si>
  <si>
    <t>https://drive.google.com/open?id=1Vea32w1yeMx6V_0akBKsYB2VmcEqWicr</t>
  </si>
  <si>
    <t>https://www.facebook.com/share/1Ns3KjC6xd/?mibextid=wwXIfr</t>
  </si>
  <si>
    <t>bổ sung sau</t>
  </si>
  <si>
    <t>https://drive.google.com/open?id=1IwNeJyiutujaI1hqUU5QUtB_RPxrr8i4</t>
  </si>
  <si>
    <t>https://www.facebook.com/maianh14048?locale=vi_VN</t>
  </si>
  <si>
    <t>Hà Diệu Mai Anh</t>
  </si>
  <si>
    <t xml:space="preserve">thôn 5 đak nhau ,Tp Đồng Nai </t>
  </si>
  <si>
    <t>https://drive.google.com/open?id=1cF2Y6NhKeHC3o2vXi6MvG75L8yJ8VXwO</t>
  </si>
  <si>
    <t>https://www.facebook.com/share/1CQRPAxSHP/?mibextid=wwXIfr</t>
  </si>
  <si>
    <t>tổ 72, phường Phan Đình Phùng, tỉnh Thái Nguyên</t>
  </si>
  <si>
    <t>https://drive.google.com/open?id=1I84u3ouOemUdO3qdOdgj8Bbqc6N1dKnP</t>
  </si>
  <si>
    <t>https://www.facebook.com/p.anh.tuan.n.2025</t>
  </si>
  <si>
    <t>Phạm Anh Tuấn</t>
  </si>
  <si>
    <t xml:space="preserve">Số nhà 99 , Dân Quyền , Triệu Sơn , Thanh Hoá </t>
  </si>
  <si>
    <t>https://drive.google.com/open?id=1qhWAAxlpSmkkhtyib6ah_GJmbdGnhBRe</t>
  </si>
  <si>
    <t>https://www.facebook.com/share/18M47evjSS/</t>
  </si>
  <si>
    <t>số nhà 39A , 162 phố Đông Thiên , P.Vĩnh Hưng , quận Hoàng Mai , Hà Nội</t>
  </si>
  <si>
    <t>19/05/2026 và 26/05/2026</t>
  </si>
  <si>
    <r>
      <rPr>
        <u/>
        <sz val="12"/>
        <color rgb="FF1155CC"/>
        <rFont val="Times New Roman"/>
        <family val="1"/>
      </rPr>
      <t xml:space="preserve">https://drive.google.com/open?id=1YiVdBZb52dHSuhJIDoRwM7J1f-lyNpjo; </t>
    </r>
    <r>
      <rPr>
        <u/>
        <sz val="12"/>
        <color rgb="FF1155CC"/>
        <rFont val="Times New Roman"/>
        <family val="1"/>
      </rPr>
      <t>https://drive.google.com/open?id=1iejbsFwJ3_DzFcjxrxNJvPejYXyjQY_M</t>
    </r>
  </si>
  <si>
    <t>https://www.facebook.com/ducphuc170908?mibextid=wwXIfr&amp;rdid=NyzjkuXYDYCnw3ns&amp;share_url=https%3A%2F%2Fwww.facebook.com%2Fshare%2F1C4pddMSwP%2F%3Fmibextid%3DwwXIfr</t>
  </si>
  <si>
    <t>Nguyễn Đức Phúc</t>
  </si>
  <si>
    <t>104 Cao Bá Quát, Khu dân cư số 12, Tân Hưng, Hải Phòng, Việt Nam</t>
  </si>
  <si>
    <t>https://drive.google.com/open?id=1KIs0M4rfz7PDLh6UMLgs4ukhLgrQjk9q</t>
  </si>
  <si>
    <t>https://www.facebook.com/thanh.hien.345048</t>
  </si>
  <si>
    <t>Nguyễn Thị Thanh Hiền</t>
  </si>
  <si>
    <t>Lan Anh</t>
  </si>
  <si>
    <t>Thôn Mới , Xã Vĩnh Thành , Tỉnh Phú thọ</t>
  </si>
  <si>
    <t>https://drive.google.com/open?id=12fFW5SAeHERD0Zt8j8CNGGsU2QYDTyLL</t>
  </si>
  <si>
    <t>https://www.facebook.com/share/1ChjVWRNxw/?mibextid=wwXIfr</t>
  </si>
  <si>
    <r>
      <rPr>
        <sz val="12"/>
        <color theme="1"/>
        <rFont val="Times New Roman"/>
        <family val="1"/>
      </rPr>
      <t>Lê Xuân Bắc</t>
    </r>
    <r>
      <rPr>
        <sz val="12"/>
        <color rgb="FFFF0000"/>
        <rFont val="Times New Roman"/>
        <family val="1"/>
      </rPr>
      <t xml:space="preserve"> - PT448</t>
    </r>
  </si>
  <si>
    <t xml:space="preserve">phố 7 phường hàm rồng Thanh Hoá </t>
  </si>
  <si>
    <t>https://drive.google.com/open?id=1edMVoFfrSaDs6K22hiQJnrDnYMAhLsv_</t>
  </si>
  <si>
    <t xml:space="preserve">https://www.facebook.com/hangan221# </t>
  </si>
  <si>
    <t>Bùi Hà Ngân</t>
  </si>
  <si>
    <t>Đội 4 Nam Sơn Vĩnh Thuỷ Vĩnh Linh Quảng Trị</t>
  </si>
  <si>
    <t>https://drive.google.com/open?id=1Fvt9UTyEKZKMFDjhdlqlTNl8-p7-Rx-K</t>
  </si>
  <si>
    <t>https://www.facebook.com/anh.phuc.980392#</t>
  </si>
  <si>
    <t xml:space="preserve"> Hồ Thị Ánh Phúc</t>
  </si>
  <si>
    <t xml:space="preserve"> Xóm 4, thôn 7 bắc , xã Phù Mỹ Đông tỉnh Gia Lai</t>
  </si>
  <si>
    <t>https://drive.google.com/open?id=1VL-EBzh_bRHTK3RXoBIY6ZG8kbAWxH3U</t>
  </si>
  <si>
    <t>https://www.facebook.com/chuc.thu.3152?mibextid=wwXIfr&amp;rdid=VqBuTpBhZrtCURIO&amp;share_url=https%3A%2F%2Fwww.facebook.com%2Fshare%2F1B3wu7JHzv%2F%3Fmibextid%3DwwXIfr#</t>
  </si>
  <si>
    <t>Giáp Thị Thu Chúc</t>
  </si>
  <si>
    <t>Sơn Đình 1-xã Bảo Đài -tỉnh Bắc Ninh</t>
  </si>
  <si>
    <t>https://drive.google.com/open?id=1GCTJVnogJB91YzHrscqENbTLm5zOaDfS</t>
  </si>
  <si>
    <t>https://www.facebook.com/tran.buianhnam</t>
  </si>
  <si>
    <t>Nguyễn Công Khiêm</t>
  </si>
  <si>
    <t xml:space="preserve">31/86 Nguyễn Cao, Hai Bà Trưng, Hà Nội </t>
  </si>
  <si>
    <t>https://drive.google.com/open?id=1uOryOIHwurrW7Dl42HV0lanc4m-2JMgR</t>
  </si>
  <si>
    <t>https://www.facebook.com/share/1CinEJUyoS/</t>
  </si>
  <si>
    <t>Cao Văn Hoàng</t>
  </si>
  <si>
    <t xml:space="preserve">k1128/6 trường chinh,phường An Khê,TP Đà Nẵng </t>
  </si>
  <si>
    <t>https://drive.google.com/open?id=1h0D_AEh2Ai05nEsx12gAN45kEIz1McN7</t>
  </si>
  <si>
    <t>https://www.facebook.com/share/1ERcXUr3hx/?mibextid=wwXIfr</t>
  </si>
  <si>
    <t xml:space="preserve">Nguyễn Thị Quỳnh Như </t>
  </si>
  <si>
    <t>Tổ 8,Ấp Thạnh Hưng, Thạnh Phú Châu Thành, Tiền Giang.</t>
  </si>
  <si>
    <t>https://drive.google.com/open?id=1eMRt9DE7Kl_CJqR_fbLgzeo4Po_8X4ZK; https://drive.google.com/open?id=1xz1A2PoAYdu6c1xOrpv4uxbPtIfedoh4</t>
  </si>
  <si>
    <t>https://www.facebook.com/share/187AvZdt6G/</t>
  </si>
  <si>
    <t xml:space="preserve">Hoàng Thị Phương Thanh </t>
  </si>
  <si>
    <t>: thôn 6 , Ý Yên, Ninh Bình</t>
  </si>
  <si>
    <t>https://drive.google.com/open?id=16XszzxCYEcxnpCRGYFRjfapVShysI9XN</t>
  </si>
  <si>
    <t>https://www.facebook.com/share/1Su1ub23RP/?mibextid=wwXIfr</t>
  </si>
  <si>
    <r>
      <rPr>
        <sz val="12"/>
        <color theme="1"/>
        <rFont val="Times New Roman"/>
        <family val="1"/>
      </rPr>
      <t>Nguyễn Thị Thuỳ Dương</t>
    </r>
    <r>
      <rPr>
        <sz val="12"/>
        <color rgb="FFFF0000"/>
        <rFont val="Times New Roman"/>
        <family val="1"/>
      </rPr>
      <t xml:space="preserve"> - OT128 Chưa học phí</t>
    </r>
  </si>
  <si>
    <t>duongciu8807@gmail.com</t>
  </si>
  <si>
    <t>35 đặng trần côn, quốc tử giám, đống đa</t>
  </si>
  <si>
    <t>https://www.facebook.com/chu.thi.thanh.hang.640427</t>
  </si>
  <si>
    <r>
      <rPr>
        <sz val="12"/>
        <color theme="1"/>
        <rFont val="Times New Roman"/>
        <family val="1"/>
      </rPr>
      <t xml:space="preserve">Chu Thị Thanh Hằng </t>
    </r>
    <r>
      <rPr>
        <sz val="12"/>
        <color rgb="FFFF0000"/>
        <rFont val="Times New Roman"/>
        <family val="1"/>
      </rPr>
      <t>- OT128 Chưa học phí</t>
    </r>
  </si>
  <si>
    <t xml:space="preserve"> thanhhang260926@gmail.com</t>
  </si>
  <si>
    <t>Ngõ 151 láng hạ</t>
  </si>
  <si>
    <t>https://www.facebook.com/thanh.huong.163283</t>
  </si>
  <si>
    <r>
      <rPr>
        <sz val="12"/>
        <color theme="1"/>
        <rFont val="Times New Roman"/>
        <family val="1"/>
      </rPr>
      <t>Dương Thị Thanh Hương</t>
    </r>
    <r>
      <rPr>
        <sz val="12"/>
        <color rgb="FFFF0000"/>
        <rFont val="Times New Roman"/>
        <family val="1"/>
      </rPr>
      <t xml:space="preserve"> </t>
    </r>
  </si>
  <si>
    <t>Ngõ 111 Triều Khúc, Thanh Xuân, Hà Nội</t>
  </si>
  <si>
    <t>https://drive.google.com/open?id=1Ha0OD_8e089St-fa0lm6iX0-tFTghvBx</t>
  </si>
  <si>
    <t>https://www.facebook.com/hoang.manh.946833</t>
  </si>
  <si>
    <r>
      <rPr>
        <sz val="12"/>
        <color theme="1"/>
        <rFont val="Times New Roman"/>
        <family val="1"/>
      </rPr>
      <t>Hoàng Đức Mạnh</t>
    </r>
    <r>
      <rPr>
        <sz val="12"/>
        <color rgb="FFFF0000"/>
        <rFont val="Times New Roman"/>
        <family val="1"/>
      </rPr>
      <t xml:space="preserve"> </t>
    </r>
  </si>
  <si>
    <t>manhhoang151005@gmail.com</t>
  </si>
  <si>
    <t>Phường Mễ Trì, Nam Từ Liêm</t>
  </si>
  <si>
    <t>https://drive.google.com/open?id=1bPrZL9XuJGJ31iyYlDPmtBhiDh_Umy5v</t>
  </si>
  <si>
    <t>https://www.facebook.com/quynh.duong.22121</t>
  </si>
  <si>
    <t>Dương Thị Quỳnh</t>
  </si>
  <si>
    <t>duongthiquynh1909@gmail.com</t>
  </si>
  <si>
    <t>https://drive.google.com/open?id=1-mWMFoVEZPfCMwcnJ5BQ5MIPYAZNlH9r</t>
  </si>
  <si>
    <t>https://www.facebook.com/phnganhtran1195</t>
  </si>
  <si>
    <r>
      <rPr>
        <sz val="12"/>
        <color theme="1"/>
        <rFont val="Times New Roman"/>
        <family val="1"/>
      </rPr>
      <t>Trần Thị Phương Anh</t>
    </r>
    <r>
      <rPr>
        <sz val="12"/>
        <color rgb="FFFF0000"/>
        <rFont val="Times New Roman"/>
        <family val="1"/>
      </rPr>
      <t xml:space="preserve"> </t>
    </r>
  </si>
  <si>
    <t>phanhmee1109@gmail.com</t>
  </si>
  <si>
    <t>Xóm láng, thôn Lũng Vị, xã Phú Nghĩa, Hà Nội</t>
  </si>
  <si>
    <t>https://drive.google.com/open?id=1fYZhZmy1K8n2vGlSBfAS6MoNzLCFbmTI</t>
  </si>
  <si>
    <t>https://www.facebook.com/share/192hX8x9ie/?mibextid=wwXIfr</t>
  </si>
  <si>
    <t>Vũ Quỳnh Như</t>
  </si>
  <si>
    <t xml:space="preserve"> sân bóng phần dương,xã phạm ngủ lão -hưng yên</t>
  </si>
  <si>
    <t>https://drive.google.com/open?id=1GuT6UvlBXYHJMw6Lf60clbKg5JDBl4CO</t>
  </si>
  <si>
    <t>OPT113</t>
  </si>
  <si>
    <t>T474</t>
  </si>
  <si>
    <t>https://www.facebook.com/dynhi.1207</t>
  </si>
  <si>
    <r>
      <rPr>
        <sz val="12"/>
        <color theme="1"/>
        <rFont val="Times New Roman"/>
        <family val="1"/>
      </rPr>
      <t xml:space="preserve">Diệp Yến Nhi </t>
    </r>
    <r>
      <rPr>
        <sz val="12"/>
        <color rgb="FFFF0000"/>
        <rFont val="Times New Roman"/>
        <family val="1"/>
      </rPr>
      <t>- OT129</t>
    </r>
  </si>
  <si>
    <t>diepyennhi2007@gmail.com</t>
  </si>
  <si>
    <t>Nhà 06 nguyễn trọng nhạ , phường sông trí , tx kỳ anh , hà tĩnh</t>
  </si>
  <si>
    <t>https://drive.google.com/open?id=1Zc8JS63stjSm5WCwujnuZh4AWAbTJh10</t>
  </si>
  <si>
    <t>offline</t>
  </si>
  <si>
    <t>https://www.facebook.com/minh.nguyen.040</t>
  </si>
  <si>
    <r>
      <rPr>
        <sz val="12"/>
        <color theme="1"/>
        <rFont val="Times New Roman"/>
        <family val="1"/>
      </rPr>
      <t>Nguyễn Trần Ánh Minh</t>
    </r>
    <r>
      <rPr>
        <sz val="12"/>
        <color rgb="FFFF0000"/>
        <rFont val="Times New Roman"/>
        <family val="1"/>
      </rPr>
      <t xml:space="preserve"> OT130 - Chưa học phí</t>
    </r>
  </si>
  <si>
    <t>nguyentrananhminh04112005@gmail.com</t>
  </si>
  <si>
    <t>Ngõ 71 mỹ đình , mỹ đình 2 , nam từ liêm , hà nội</t>
  </si>
  <si>
    <t>https://www.facebook.com/profile.php?id=61584781162039</t>
  </si>
  <si>
    <t xml:space="preserve">Đỗ Thị Thu Hằng </t>
  </si>
  <si>
    <t>smai7404@gmail.com</t>
  </si>
  <si>
    <t>Số 23B, Ngõ 38, Xuân La, Tây Hồ, Hà Nội</t>
  </si>
  <si>
    <t>https://drive.google.com/open?id=1mGcHV8zMblo7B8fJSs5KJKwcjhoXrY02</t>
  </si>
  <si>
    <t>https://www.facebook.com/share/18n7fMJ6jg/</t>
  </si>
  <si>
    <r>
      <rPr>
        <sz val="12"/>
        <color theme="1"/>
        <rFont val="Times New Roman"/>
        <family val="1"/>
      </rPr>
      <t>Hoàng Thị Hoài Linh</t>
    </r>
    <r>
      <rPr>
        <sz val="12"/>
        <color rgb="FFFF0000"/>
        <rFont val="Times New Roman"/>
        <family val="1"/>
      </rPr>
      <t xml:space="preserve"> - PT442</t>
    </r>
  </si>
  <si>
    <t>số nhà 44, thôn thái nguyên , xã tân ninh , thanh hoá</t>
  </si>
  <si>
    <t>https://drive.google.com/open?id=1IhR-bylYpzGxf5MGtXi094qiHxSxYlKV</t>
  </si>
  <si>
    <t>https://www.facebook.com/share/1CaEpRLdzb/?mibextid=wwXIfr</t>
  </si>
  <si>
    <t>Nguyễn Đỗ Bảo Anh</t>
  </si>
  <si>
    <t>khu dịch vụ thị trấn Văn Giang, Phụng Công, Hưng Yên</t>
  </si>
  <si>
    <t>https://drive.google.com/open?id=1Dqb85m-iaz1xm_WTiXObQWn-dLxS3C2R</t>
  </si>
  <si>
    <t>https://www.facebook.com/share/17kHc7dGrS/?mibextid=wwXIfr</t>
  </si>
  <si>
    <t xml:space="preserve">Phan Đức Phúc </t>
  </si>
  <si>
    <t>Phandphuc1103@gmail.com</t>
  </si>
  <si>
    <t xml:space="preserve">Nhà số 4, ngõ số 8, thôn Tòng Lệnh 1,Bất Bạt - Hà Nội </t>
  </si>
  <si>
    <t>https://drive.google.com/open?id=16bVPalrT-jRZzjdFuDcYGuOYXA-SDW6n</t>
  </si>
  <si>
    <t>https://www.facebook.com/nguyen.nhi.363207?mibextid=wwXIfr&amp;rdid=LY0QCZHmeHrYuvWx&amp;share_url=https%3A%2F%2Fwww.facebook.com%2Fshare%2F1EMLthD8vd%2F%3Fmibextid%3DwwXIfr</t>
  </si>
  <si>
    <t>Gmail:nhinguyen01062008@gmail.com</t>
  </si>
  <si>
    <t>Thôn 1, Mai Xá, thị trấn Vĩnh Trụ, Hà Nam</t>
  </si>
  <si>
    <t>https://drive.google.com/open?id=1OSsgyd4U8vgaMOtdg0pvLNVFbfMvWDV2</t>
  </si>
  <si>
    <t>https://www.facebook.com/share/17mFWf1Y3k/?mibextid=wwXIfr</t>
  </si>
  <si>
    <t xml:space="preserve">Nguyễn Viết Anh </t>
  </si>
  <si>
    <t>Thôn thần lộ. Ninh Giang ninh bình</t>
  </si>
  <si>
    <t>https://drive.google.com/open?id=17FbpXKAunNEVOycrCd1p7eSPTaznzSIp</t>
  </si>
  <si>
    <t>https://www.facebook.com/share/1CN1nyu8N9/?mibextid=wwXIfr</t>
  </si>
  <si>
    <t>Nguyễn Minh Phúc</t>
  </si>
  <si>
    <t>nguyenminhphuc122008@gmail.com</t>
  </si>
  <si>
    <t>Thanh Sơn, Vũ Ninh, Bắc Ninh</t>
  </si>
  <si>
    <t>20/05/2026 và 14/06/2026</t>
  </si>
  <si>
    <t>https://drive.google.com/open?id=1EsGlOhSzuQE_Vwv9mXpG44kzL5zfi0rt; https://drive.google.com/open?id=1OFL2bnnaWtI6I5RRVadBxdXMrxAjmfJV</t>
  </si>
  <si>
    <t>https://www.facebook.com/share/17xR843Ypi/</t>
  </si>
  <si>
    <t>Trần Nguyễn Minh An</t>
  </si>
  <si>
    <t>hokten2008@gmail.com</t>
  </si>
  <si>
    <t>819A, tịnh lộ 2, ấp Vân Hàn xã thái mỹ, TP HCM</t>
  </si>
  <si>
    <t>https://drive.google.com/open?id=1gH-p3bKDG58lVQDwn8rPQA64y87W8UYP</t>
  </si>
  <si>
    <t>https://www.facebook.com/minh.thu.le.140143?rdid=rag5x1QKWISHtOYz&amp;share_url=https%3A%2F%2Fwww.facebook.com%2Fshare%2F1JQLxCurMe%2F#</t>
  </si>
  <si>
    <r>
      <rPr>
        <sz val="12"/>
        <color theme="1"/>
        <rFont val="Times New Roman"/>
        <family val="1"/>
      </rPr>
      <t xml:space="preserve">Lê Minh Thu </t>
    </r>
    <r>
      <rPr>
        <sz val="12"/>
        <color rgb="FFFF0000"/>
        <rFont val="Times New Roman"/>
        <family val="1"/>
      </rPr>
      <t>- PT447 rời nhóm</t>
    </r>
  </si>
  <si>
    <t>tòa T&amp;T DC Complex 120 P.Định Công, Hà Nội</t>
  </si>
  <si>
    <t>https://drive.google.com/open?id=1pLkohWz-H8dLBns8Ac0aMfjl4rnhifQW</t>
  </si>
  <si>
    <t>https://www.facebook.com/bien.thanh.mai.2025?rdid=ypkYW0E7GeWKxezl&amp;share_url=https%3A%2F%2Fwww.facebook.com%2Fshare%2F18iFoRSsEo%2F#</t>
  </si>
  <si>
    <t>Biện Thanh Mai</t>
  </si>
  <si>
    <t>Tam Hoà -Hoa Lộc -Thanh Hoá</t>
  </si>
  <si>
    <t>20/05/2026 và 13/06/2026</t>
  </si>
  <si>
    <t>https://drive.google.com/open?id=1vI7l0xCeHS75vIW_1hEuLyQypU7mz4nZ; https://drive.google.com/open?id=1Frqt59d7mmjKJU0Lx_ZAiFPLdaSBBRv0</t>
  </si>
  <si>
    <t>https://www.facebook.com/share/1c9xE3aZ7i/?mibextid=wwXIfr</t>
  </si>
  <si>
    <t>Phạm Hữu Đăng Khoa</t>
  </si>
  <si>
    <t>số nhà108, Tổ dân phố 1 đường lê thế sơn Phường tĩnh gia, Thanh Hoá</t>
  </si>
  <si>
    <t>https://drive.google.com/open?id=180NiyO6XgoihlHa-298OG8XFRTaSUjlQ</t>
  </si>
  <si>
    <t>https://www.facebook.com/profile.php?id=61577894072085&amp;mibextid=wwXIfr&amp;mibextid=wwXIfr</t>
  </si>
  <si>
    <t>Trần Đức Khang</t>
  </si>
  <si>
    <t>địa chỉ thôn Duyên Tiến xã Trực Ninh Ninh Bình</t>
  </si>
  <si>
    <t>https://drive.google.com/open?id=1wV61savHagodNWQxB1RkRIuYHmjnvDn7</t>
  </si>
  <si>
    <t>https://www.facebook.com/tuongtumoiminhem</t>
  </si>
  <si>
    <t>Nguyễn Sỹ Hùng</t>
  </si>
  <si>
    <t>Á Lữ, Phường Thuận Thành, Bắc Ninh</t>
  </si>
  <si>
    <t>https://drive.google.com/open?id=1F-b3MK5FE9ugEXUPOnDi5iFWwWzPk91T</t>
  </si>
  <si>
    <t>https://www.facebook.com/share/1BFXYrGq9r/?mibextid=wwXIfr</t>
  </si>
  <si>
    <r>
      <rPr>
        <sz val="12"/>
        <color theme="1"/>
        <rFont val="Times New Roman"/>
        <family val="1"/>
      </rPr>
      <t>Đỗ Hải Đăng</t>
    </r>
    <r>
      <rPr>
        <sz val="12"/>
        <color rgb="FFFF0000"/>
        <rFont val="Times New Roman"/>
        <family val="1"/>
      </rPr>
      <t xml:space="preserve"> - hv thứ 11</t>
    </r>
  </si>
  <si>
    <t>số nhà 28 ngõ 221 đường trần nhân tông ,vĩnh trụ,ninh bình</t>
  </si>
  <si>
    <t>https://drive.google.com/open?id=1mT-AHi9iWGjy-AXOSck4mkvKCdYEyj5g</t>
  </si>
  <si>
    <t>https://www.facebook.com/share/17wacXJEPz/?mibextid=wwXIfr</t>
  </si>
  <si>
    <t xml:space="preserve">Nguyễn Thị Thúy Hường </t>
  </si>
  <si>
    <t xml:space="preserve">Thôn 1, tái định cư Bắc Phú cát- Thạch Hoà- Thạch Hoà- Hà Nội </t>
  </si>
  <si>
    <t>https://drive.google.com/open?id=1IOkS5Ut8j7d_9zdq9eSpc7ZsK636WzKi</t>
  </si>
  <si>
    <t>Khong</t>
  </si>
  <si>
    <t>Chờ lớp TMU</t>
  </si>
  <si>
    <t>https://www.facebook.com/nguyen.huu.hung.295325</t>
  </si>
  <si>
    <t xml:space="preserve">Nguyễn Hữu Hùng  </t>
  </si>
  <si>
    <t xml:space="preserve"> nguyenhuuhung08102006@gmail.com</t>
  </si>
  <si>
    <t xml:space="preserve">Xóm 2 bắc thiên lộc đông anh hà nội </t>
  </si>
  <si>
    <t>https://drive.google.com/open?id=1-xWQTu9DZTpbDAk0tukYTyEpSe57NyBM</t>
  </si>
  <si>
    <t>https://www.facebook.com/share/18nwYDxeE5/?mibextid=wwXIfr</t>
  </si>
  <si>
    <t xml:space="preserve">Phạm Quang Nguyên  </t>
  </si>
  <si>
    <t xml:space="preserve"> qp601697@gmail.com </t>
  </si>
  <si>
    <t xml:space="preserve"> 1 bắc thiên lộc hà nội</t>
  </si>
  <si>
    <t>https://drive.google.com/open?id=11PYgM3aj7EY36C7Ic3jpETj2Wyos89SV</t>
  </si>
  <si>
    <t>https://www.facebook.com/share/1DeuDXt9SS/?mibextid=wwXIfr</t>
  </si>
  <si>
    <t>Nguyễn Quỳnh Anh</t>
  </si>
  <si>
    <t xml:space="preserve">Số 54 , Yên Mỹ , Hà Nội , Hạ Bằng . </t>
  </si>
  <si>
    <t>https://drive.google.com/open?id=1Et1RW2SzGLo5hSQoNn9KRzGpAoJF-DBa</t>
  </si>
  <si>
    <t>https://www.facebook.com/share/18kBZTzggX/?mibextid=wwXIfr</t>
  </si>
  <si>
    <t>Nguyễn Lệ Chi</t>
  </si>
  <si>
    <t>Thôn Đông Nghĩa, Xã An Phú, Thành Phố Hải Phòng</t>
  </si>
  <si>
    <t>https://drive.google.com/open?id=1Chr6FMa4pyI3Ls9Nr7Pun5a14cLPYaxj</t>
  </si>
  <si>
    <t>https://www.facebook.com/tran.long.754336</t>
  </si>
  <si>
    <t>Trần Quang Long</t>
  </si>
  <si>
    <t>Phường minh xuân 16 Tuyên Quang</t>
  </si>
  <si>
    <t>https://drive.google.com/open?id=1NQzIh6oG5b7oGuGC4rK4fXyk86sf6P4K</t>
  </si>
  <si>
    <t>https://www.facebook.com/share/1Co4Cx95HC/?mibextid=wwXIfr</t>
  </si>
  <si>
    <t>Bùi Hải Quang</t>
  </si>
  <si>
    <t>19, Trà Canh A, Thuận Hoà, TP. Cần Thơ</t>
  </si>
  <si>
    <t>https://drive.google.com/open?id=1RrLbWH93IJeVWB86SSP9K1CqVnybYlfg</t>
  </si>
  <si>
    <t>https://www.facebook.com/giahuy.521995#</t>
  </si>
  <si>
    <t>Đỗ Gia Huy</t>
  </si>
  <si>
    <t>số nhà 16 tổ 4 khu 4 phường mông dương Thành Phố Cẩm Phả tỉnh quảng ninh</t>
  </si>
  <si>
    <t>https://drive.google.com/open?id=1ydhoFtIwftS8Y_dj9xofBalBoYE_Ig2u</t>
  </si>
  <si>
    <t>https://www.facebook.com/thwthwmaybe/?locale=vi_VN</t>
  </si>
  <si>
    <t xml:space="preserve">Đặng Minh Thư          </t>
  </si>
  <si>
    <t>Xóm 8, cầu Đen xã Liêm Chung thành phố Phủ Lý tỉnh Hà Nam ( cũ , giờ thành ninh bình)</t>
  </si>
  <si>
    <t>https://drive.google.com/open?id=16oL7pJtDk1jUlQlio7kDKZRBvjBJpJEi</t>
  </si>
  <si>
    <t>https://www.facebook.com/share/1EPiV9MvW2/?mibextid=wwXIfr</t>
  </si>
  <si>
    <t>Nguyễn Thu Trang</t>
  </si>
  <si>
    <t>đối diện trường thpt gia phù, bản tân ba, xã gia phù, tỉnh sơn la</t>
  </si>
  <si>
    <t>https://drive.google.com/open?id=1H03Qosb8da_iNfxW-ORopKXJflc9nQHk</t>
  </si>
  <si>
    <t>https://www.facebook.com/nguyen.duy.927169</t>
  </si>
  <si>
    <r>
      <rPr>
        <sz val="12"/>
        <color theme="1"/>
        <rFont val="Times New Roman"/>
        <family val="1"/>
      </rPr>
      <t xml:space="preserve">Nguyễn Đức Duy </t>
    </r>
    <r>
      <rPr>
        <sz val="12"/>
        <color rgb="FFFF0000"/>
        <rFont val="Times New Roman"/>
        <family val="1"/>
      </rPr>
      <t>- PT459</t>
    </r>
  </si>
  <si>
    <t>duy12082008@gmail.com</t>
  </si>
  <si>
    <t>thôn đồng nhất-xã bình nguyên- tỉnh phú thọ</t>
  </si>
  <si>
    <t>https://drive.google.com/open?id=1TxG9P6OGMnhLBGNJptq6tPWqqwKVdGaF</t>
  </si>
  <si>
    <t>https://www.facebook.com/share/1B9DDYvzaP/?mibextid=wwXIfr</t>
  </si>
  <si>
    <t>Nguyễn Thanh Mai Khánh</t>
  </si>
  <si>
    <t>108B Đồng khởi phường 6 thành phố trà vinh</t>
  </si>
  <si>
    <t>https://drive.google.com/open?id=1xoO14j3VuNCbKNe8pHezHHEWiJ-Xs_yZ</t>
  </si>
  <si>
    <t>https://www.facebook.com/share/1MhEC18A9x/?mibextid=wwXIfr</t>
  </si>
  <si>
    <t>Hường</t>
  </si>
  <si>
    <t>thôn Nhân Phú, xã Diên Hà, huyện Hưng Hà, Thái Bình</t>
  </si>
  <si>
    <t>https://drive.google.com/open?id=1VohXKOLC_Has7r6gPW596QsTTFA39vCJ</t>
  </si>
  <si>
    <t>https://www.facebook.com/share/1AkrRXgTss/?mibextid=wwXIfr</t>
  </si>
  <si>
    <r>
      <rPr>
        <sz val="12"/>
        <color theme="1"/>
        <rFont val="Times New Roman"/>
        <family val="1"/>
      </rPr>
      <t>An Thuỳ Dung</t>
    </r>
    <r>
      <rPr>
        <sz val="12"/>
        <color rgb="FFFF0000"/>
        <rFont val="Times New Roman"/>
        <family val="1"/>
      </rPr>
      <t xml:space="preserve"> - hợp đồng - PT208</t>
    </r>
  </si>
  <si>
    <t xml:space="preserve">35, Nguyễn Cao Luyện, phường Trường Thi, Nam Định </t>
  </si>
  <si>
    <t>21/05/2026 và 26/05/2026</t>
  </si>
  <si>
    <t>https://drive.google.com/open?id=1tZR8KrdA2YPCOg56DDmNUwePwUNtvqJt; https://drive.google.com/open?id=1pBKBXKNdwgX7tD4ApPiD8vPYgQDHM9S7; https://drive.google.com/open?id=10ySog21SpjSaeU6EzYaBf8W5yQPhXibR</t>
  </si>
  <si>
    <t>https://www.facebook.com/share/1Gzzn8jU6t/?mibextid=wwXIfr</t>
  </si>
  <si>
    <r>
      <rPr>
        <sz val="12"/>
        <color theme="1"/>
        <rFont val="Times New Roman"/>
        <family val="1"/>
      </rPr>
      <t>Thèn Như Loan</t>
    </r>
    <r>
      <rPr>
        <sz val="12"/>
        <color rgb="FFFF0000"/>
        <rFont val="Times New Roman"/>
        <family val="1"/>
      </rPr>
      <t xml:space="preserve">- bạn ck 2 bill 50k </t>
    </r>
  </si>
  <si>
    <t>Thôn 1, Hoàng Su Phì, Tuyên Quang</t>
  </si>
  <si>
    <t>https://drive.google.com/open?id=1ToarHJ1cBybb_gEDyYBHNyqdBUzgCFpo, https://drive.google.com/open?id=1Pwcv-J-eRz16KIyUqa1_LxZhQMlQV9Q-</t>
  </si>
  <si>
    <t xml:space="preserve">không </t>
  </si>
  <si>
    <t>https://www.facebook.com/share/1BqmKwhFCY/?mibextid=wwXIfr</t>
  </si>
  <si>
    <r>
      <rPr>
        <sz val="12"/>
        <color theme="1"/>
        <rFont val="Times New Roman"/>
        <family val="1"/>
      </rPr>
      <t xml:space="preserve">Đào Văn Dũng </t>
    </r>
    <r>
      <rPr>
        <sz val="12"/>
        <color rgb="FFFF0000"/>
        <rFont val="Times New Roman"/>
        <family val="1"/>
      </rPr>
      <t>- PT450</t>
    </r>
  </si>
  <si>
    <t>daovandugn08kq@icloud.com</t>
  </si>
  <si>
    <t xml:space="preserve">Thôn 7 tạp hóa Toàn Hằng xã Nghi Dương, Hải Phòng </t>
  </si>
  <si>
    <t>21/05/2026 và 10/06/2026</t>
  </si>
  <si>
    <t>https://drive.google.com/open?id=1IswPdVfo1j60FobYFLAPaR97CQrpDjN-; https://drive.google.com/open?id=1CSbbU5BZCITopH8m2P_bqVMvelaUYY6E</t>
  </si>
  <si>
    <t>https://www.facebook.com/share/1Axo4dKwke/?mibextid=wwXIfr</t>
  </si>
  <si>
    <t>Phan Nguyễn Tuấn Anh</t>
  </si>
  <si>
    <t>MỸ LINH</t>
  </si>
  <si>
    <t>Alhphen@gmail.com</t>
  </si>
  <si>
    <t>Tổ dân phố Bích Nhôi 3- Phường Nhị Chiểu - Thành Phố Hải Phòng</t>
  </si>
  <si>
    <t>https://drive.google.com/open?id=1oTqpSJHpYmXnxNyzRuwKS3vxniY4eMSR</t>
  </si>
  <si>
    <t>https://www.facebook.com/share/1PjozXzxMi/?mibextid=wwXIfr</t>
  </si>
  <si>
    <t>Nguyễn Hoàng Thanh</t>
  </si>
  <si>
    <t>thanhbiettuot123456@gmail Com</t>
  </si>
  <si>
    <t>Xã Thổ Tang Vĩnh Tường Phú Thọ</t>
  </si>
  <si>
    <t>https://drive.google.com/open?id=1C46ALaKhj_b9ISc1PNWMVe4Zaxf15ZbG</t>
  </si>
  <si>
    <t>https://www.facebook.com/share/17pPzuJxnb/?mibextid=wwXIfr</t>
  </si>
  <si>
    <t>Nguyễn Thị Ngân</t>
  </si>
  <si>
    <t>Xóm Bàng- Mão Điền- Bắc Ninh</t>
  </si>
  <si>
    <t>https://drive.google.com/open?id=1TTMySvC0ssfvXF1Q0BV7UbB-HRn9evXt</t>
  </si>
  <si>
    <t>https://www.facebook.com/share/1EDVRG41Jc/?mibextid=wwXIfr</t>
  </si>
  <si>
    <t>Nguyễn Khánh Huyền</t>
  </si>
  <si>
    <t>thôn trùng quán xã phù đổng hà nội</t>
  </si>
  <si>
    <t>https://drive.google.com/open?id=1cKqkfNL8RvVZzJSzdhZc1egHmdovJB_p</t>
  </si>
  <si>
    <t>https://www.facebook.com/share/1DTnaPEX6K/</t>
  </si>
  <si>
    <t xml:space="preserve">Bùi Thế Vinh </t>
  </si>
  <si>
    <t>33A-Phố Thống Nhất -xã lạc Sơn - Tỉnh Phú Thọ</t>
  </si>
  <si>
    <t>https://drive.google.com/open?id=1Fte1sBUJpIbOkdj4XI2wyEy-i4FesPTO</t>
  </si>
  <si>
    <t>https://www.facebook.com/share/18vHT4cyTq/</t>
  </si>
  <si>
    <t xml:space="preserve">Võ Ngọc Cát Tường </t>
  </si>
  <si>
    <t xml:space="preserve">Phường Thốt Nốt, TP Cần Thơ </t>
  </si>
  <si>
    <t>https://drive.google.com/open?id=10X-RaQS2JbFXsaKItCnGaWvpFVOahIU9</t>
  </si>
  <si>
    <t>https://www.facebook.com/share/1CsrxxNkak/?mibextid=wwXIfr</t>
  </si>
  <si>
    <r>
      <rPr>
        <sz val="12"/>
        <color theme="1"/>
        <rFont val="Times New Roman"/>
        <family val="1"/>
      </rPr>
      <t xml:space="preserve"> Phan Ngọc Thanh Vy - 
</t>
    </r>
    <r>
      <rPr>
        <sz val="12"/>
        <color rgb="FFFF0000"/>
        <rFont val="Times New Roman"/>
        <family val="1"/>
      </rPr>
      <t>V. Thỏ</t>
    </r>
  </si>
  <si>
    <t>062c Ấp Bắc , Phường Đạo Thạnh , Đồng Tháp</t>
  </si>
  <si>
    <t>https://drive.google.com/open?id=1QK095pMlncEtvwl6D8KVCoxSO4p27MGF</t>
  </si>
  <si>
    <t>PT456</t>
  </si>
  <si>
    <t>https://www.facebook.com/ne.loan.395454</t>
  </si>
  <si>
    <t xml:space="preserve">Đào Thị Thanh Loan                   </t>
  </si>
  <si>
    <t xml:space="preserve">daothithanhloan2903@gmail.com                                                     </t>
  </si>
  <si>
    <t>Tổ 4 khu Diêm Thủy Phường Cẩm Phả Quảng Ninh</t>
  </si>
  <si>
    <t>21/05/2026 và 11/06/2026</t>
  </si>
  <si>
    <t>https://drive.google.com/open?id=1REOQyvIsgsDRaIa66d2rTyI-t9qoYrUd; https://drive.google.com/open?id=1b3NZ8HvPLmtkTzaL4fW4Z7ynh5eSPxhc</t>
  </si>
  <si>
    <t>https://www.facebook.com/share/18ibduQB9z/?mibextid=wwXIfr</t>
  </si>
  <si>
    <r>
      <rPr>
        <sz val="12"/>
        <color theme="1"/>
        <rFont val="Times New Roman"/>
        <family val="1"/>
      </rPr>
      <t xml:space="preserve">Nguyễn Đặng Công Vinh </t>
    </r>
    <r>
      <rPr>
        <sz val="12"/>
        <color rgb="FFFF0000"/>
        <rFont val="Times New Roman"/>
        <family val="1"/>
      </rPr>
      <t>- hợp đồng</t>
    </r>
  </si>
  <si>
    <t>Ndcvvinh2008@gmail.com</t>
  </si>
  <si>
    <t>Trường thcs Phùng Nguyên 2,Khu đại Đình xã Phùng Nguyên tỉnh Phú Thọ</t>
  </si>
  <si>
    <t>21/05/2026 và 15/06/2026</t>
  </si>
  <si>
    <t>https://drive.google.com/open?id=1vOAPA7S2Hr5OnSlrgfMs5wN6HCeKSaQO; https://drive.google.com/open?id=1OvBUx9GjvQtOcYUl1ZSlj7ydh7sdHl1O</t>
  </si>
  <si>
    <t>https://www.facebook.com/vi.huyen.368293/?locale=vi_VN</t>
  </si>
  <si>
    <t>Vũ Ngọc Huyền</t>
  </si>
  <si>
    <t>vuvhuyen123@gmail.com</t>
  </si>
  <si>
    <t>Số 3, ngõ 46, đường Xuân Phương, phường Xuân Phương, quận Nam Từ Liêm, Hà Nội</t>
  </si>
  <si>
    <t>https://drive.google.com/open?id=1afyy3YSnoMhy59CD97aCDr6ZSNnWv72o</t>
  </si>
  <si>
    <t>OT107</t>
  </si>
  <si>
    <t>https://www.facebook.com/lan.luong.159865</t>
  </si>
  <si>
    <r>
      <rPr>
        <sz val="12"/>
        <color theme="1"/>
        <rFont val="Times New Roman"/>
        <family val="1"/>
      </rPr>
      <t xml:space="preserve">Lương Thị Ngọc Lan </t>
    </r>
    <r>
      <rPr>
        <sz val="12"/>
        <color rgb="FFFF0000"/>
        <rFont val="Times New Roman"/>
        <family val="1"/>
      </rPr>
      <t>- OVIP94 Chưa học phí</t>
    </r>
  </si>
  <si>
    <t xml:space="preserve"> lanluong812005@gmail.com</t>
  </si>
  <si>
    <t>132/66/2 Cầu Diễn</t>
  </si>
  <si>
    <t>https://www.facebook.com/ngoc.ha.611941#</t>
  </si>
  <si>
    <t>Trương Thị Ngọc Hà</t>
  </si>
  <si>
    <t xml:space="preserve">Thôn 1 xã Kon Gang huyện Đăk Đoa tỉnh Gia Lai </t>
  </si>
  <si>
    <t>https://drive.google.com/open?id=10RXDHlrnr-g2DLScXAYzSTAzqvedefns</t>
  </si>
  <si>
    <t>https://www.facebook.com/share/1DcdAMsrx9/</t>
  </si>
  <si>
    <r>
      <rPr>
        <sz val="12"/>
        <color theme="1"/>
        <rFont val="Times New Roman"/>
        <family val="1"/>
      </rPr>
      <t>Vũ Minh Đức</t>
    </r>
    <r>
      <rPr>
        <sz val="12"/>
        <color rgb="FFFF0000"/>
        <rFont val="Times New Roman"/>
        <family val="1"/>
      </rPr>
      <t xml:space="preserve"> - T476 hợp đồng
KG 1b báo rút</t>
    </r>
  </si>
  <si>
    <t>Số 8, ngách 99, ngõ 254 Minh Khai, quận Hoàng Mai, HN</t>
  </si>
  <si>
    <t>https://drive.google.com/open?id=1EOVduTNC8rJEp9lsjA60WTP8VB69LkRW</t>
  </si>
  <si>
    <t>https://www.facebook.com/share/17vh78ixtE/?mibextid=wwXIfr</t>
  </si>
  <si>
    <r>
      <rPr>
        <sz val="12"/>
        <color theme="1"/>
        <rFont val="Times New Roman"/>
        <family val="1"/>
      </rPr>
      <t xml:space="preserve">Nguyễn Minh Đức </t>
    </r>
    <r>
      <rPr>
        <sz val="12"/>
        <color rgb="FFFF0000"/>
        <rFont val="Times New Roman"/>
        <family val="1"/>
      </rPr>
      <t>- PT453</t>
    </r>
  </si>
  <si>
    <t>Xã Tiến Thắng, Mê Linh, Hà Nội</t>
  </si>
  <si>
    <t>https://drive.google.com/open?id=1tDBw7AHQro4WfeWaoXczfmnXuRHRDVX6</t>
  </si>
  <si>
    <t>https://www.facebook.com/strongthienhadancer</t>
  </si>
  <si>
    <r>
      <rPr>
        <sz val="12"/>
        <color theme="1"/>
        <rFont val="Times New Roman"/>
        <family val="1"/>
      </rPr>
      <t>Thào Thị Dông</t>
    </r>
    <r>
      <rPr>
        <sz val="12"/>
        <color rgb="FFFF0000"/>
        <rFont val="Times New Roman"/>
        <family val="1"/>
      </rPr>
      <t xml:space="preserve"> - T471, T479</t>
    </r>
  </si>
  <si>
    <t>tổ 6, phường Thanh Trường cũ, Tỉnh Điện Biên.</t>
  </si>
  <si>
    <t>https://drive.google.com/open?id=18VDh3UtW0Lx8SL9ZEDlIuFoACtWO4xhq</t>
  </si>
  <si>
    <t>https://www.facebook.com/share/18qHGH7WSj/</t>
  </si>
  <si>
    <t>Ngô Hồ Hảo Uyên</t>
  </si>
  <si>
    <t>24 Đoàn Hữu Trưng (Huế)</t>
  </si>
  <si>
    <t>https://drive.google.com/open?id=1DwuB8SGSQsCbopHkNMfLXI_kNVu8eE-a</t>
  </si>
  <si>
    <t>https://www.facebook.com/share/1C8hu1stcs/?mibextid=wwXIfr</t>
  </si>
  <si>
    <r>
      <rPr>
        <sz val="12"/>
        <color theme="1"/>
        <rFont val="Times New Roman"/>
        <family val="1"/>
      </rPr>
      <t>Phạm Lê Trung Hiếu</t>
    </r>
    <r>
      <rPr>
        <sz val="12"/>
        <color rgb="FFFF0000"/>
        <rFont val="Times New Roman"/>
        <family val="1"/>
      </rPr>
      <t xml:space="preserve"> - hv thứ15</t>
    </r>
  </si>
  <si>
    <t>số nhà 1565 , tdp Vũ Xá , phường Bắc An Phụ , Tp Hải Phòng</t>
  </si>
  <si>
    <t>https://drive.google.com/open?id=1HA21iRCcZXNwxwA8u2XDryVN2WslRTYT</t>
  </si>
  <si>
    <t>https://www.facebook.com/share/1KdwWU91U9/?mibextid=wwXIfr</t>
  </si>
  <si>
    <t>Nguyễn Ngọc Bảo Thy</t>
  </si>
  <si>
    <t>Ngõ 18 đông thắng số nhà 15 phường đông ngạc quânn bắc từ liêm hà nội</t>
  </si>
  <si>
    <t>https://drive.google.com/open?id=1jcztGLYf54ltXU7QbXKwIdUpX6w2t1sm</t>
  </si>
  <si>
    <t>https://www.facebook.com/share/18X5KB3Vvk/?mibextid=wwXIfr</t>
  </si>
  <si>
    <r>
      <rPr>
        <sz val="12"/>
        <color theme="1"/>
        <rFont val="Times New Roman"/>
        <family val="1"/>
      </rPr>
      <t xml:space="preserve">Nguyễn Thị Bảo Ngọc </t>
    </r>
    <r>
      <rPr>
        <sz val="12"/>
        <color rgb="FFFF0000"/>
        <rFont val="Times New Roman"/>
        <family val="1"/>
      </rPr>
      <t>- PT442</t>
    </r>
  </si>
  <si>
    <t>Đường 42, Đại Điền, Đại Đình, Phú Thọ</t>
  </si>
  <si>
    <t>https://drive.google.com/open?id=1V8xbO30bJOACWxDwpCB4b9a4lbUNbJre</t>
  </si>
  <si>
    <t>https://www.facebook.com/share/1HsjF5FGQv/</t>
  </si>
  <si>
    <t xml:space="preserve"> Nguyễn Văn An</t>
  </si>
  <si>
    <t>Phúc Thuận , Phổ Yên Thái Nguyên</t>
  </si>
  <si>
    <t>https://drive.google.com/open?id=1ozRtqiuoPi6Ajt2riuzZhUJwsxhsoYzz</t>
  </si>
  <si>
    <t>https://www.facebook.com/share/1DS4SGD1XN/?mibextid=wwXIfr</t>
  </si>
  <si>
    <r>
      <rPr>
        <sz val="12"/>
        <color theme="1"/>
        <rFont val="Times New Roman"/>
        <family val="1"/>
      </rPr>
      <t>Đinh Thị Huyền Trang</t>
    </r>
    <r>
      <rPr>
        <sz val="12"/>
        <color rgb="FFFF0000"/>
        <rFont val="Times New Roman"/>
        <family val="1"/>
      </rPr>
      <t xml:space="preserve"> </t>
    </r>
  </si>
  <si>
    <t>Dẹ 1- xã Văn Miếu -Phú Thọ</t>
  </si>
  <si>
    <t>https://drive.google.com/open?id=15wdK8AWrjBlYn3wsIkERyH-b0oY81yUd</t>
  </si>
  <si>
    <t>https://www.facebook.com/share/1DCqTP7Mdp/?mibextid=wwXIfr</t>
  </si>
  <si>
    <t>Trần Hà Anh</t>
  </si>
  <si>
    <t xml:space="preserve">chung cư bmm xa la phúc la hà đông </t>
  </si>
  <si>
    <t>https://drive.google.com/open?id=1C27P9GoXA5HFtJ0nPWwENimxBMX-YY0Q; https://drive.google.com/open?id=1k5eDh14HysZxfH-THCR1JkmJwhLUazbC; https://drive.google.com/open?id=1EgaXpfFX1pjvAhqRFFN4CV8OOYpFmBYs</t>
  </si>
  <si>
    <t>https://www.facebook.com/share/1HNS9XBA4Y/?mibextid=wwXIfr</t>
  </si>
  <si>
    <t>Mai Minh Hoà</t>
  </si>
  <si>
    <t>TDP Bắc Hải-Phường Tĩnh Gia- Thanh Hoá</t>
  </si>
  <si>
    <t>https://drive.google.com/open?id=1k5WQQypuj9GqQ5RaS5Ud4cTwH5nwdRmA</t>
  </si>
  <si>
    <t>https://www.facebook.com/share/1GvRZt7A9a/?mibextid=wwXIfr</t>
  </si>
  <si>
    <t>Cao Văn Phú</t>
  </si>
  <si>
    <t>tdp Nam Hải,Phường Nghi Sơn,Tỉnh Thanh Hoá</t>
  </si>
  <si>
    <t>https://drive.google.com/open?id=1j8cZT9tDkZnO3DiGcG6szJJuRsAe57y1</t>
  </si>
  <si>
    <t>https://www.facebook.com/share/14dZ1Gv4Xmn/?mibextid=wwXIfr</t>
  </si>
  <si>
    <t>Tôn Thị Hải Yến</t>
  </si>
  <si>
    <t>Đông huề Can Lộc Hà Tĩnh</t>
  </si>
  <si>
    <t>https://drive.google.com/open?id=1do8qZ98tLIjh9SQ81MimQ1VC3-ZaJrak; 23/05/2026; https://drive.google.com/open?id=1X_lOCG5hMl0Knx7GFDot4nNQQcXzLsM8</t>
  </si>
  <si>
    <t>https://www.facebook.com/100073133897483/</t>
  </si>
  <si>
    <t>Lê Thị Mỹ Hạnh</t>
  </si>
  <si>
    <t>15b/72 Lê Thánh Tôn , Phường Bến Nghé ,Q1</t>
  </si>
  <si>
    <t>https://drive.google.com/open?id=1r9FnQqZPrf0YMC8bZvQMJWnXs2LGIX_B</t>
  </si>
  <si>
    <t>https://www.facebook.com/share/14hhpBDysWr/?mibextid=wwXIfr</t>
  </si>
  <si>
    <r>
      <rPr>
        <sz val="12"/>
        <color theme="1"/>
        <rFont val="Times New Roman"/>
        <family val="1"/>
      </rPr>
      <t>Vũ Hồng Nhung</t>
    </r>
    <r>
      <rPr>
        <sz val="12"/>
        <color rgb="FFFF0000"/>
        <rFont val="Times New Roman"/>
        <family val="1"/>
      </rPr>
      <t xml:space="preserve"> - PT447</t>
    </r>
  </si>
  <si>
    <t>vunhung08hd@gmail.com</t>
  </si>
  <si>
    <t>21,Vạn Chánh, tổ dân phố Phú Thứ 5, phường Nhị Chiểu, thành phố Hải Dương.</t>
  </si>
  <si>
    <t>https://drive.google.com/open?id=1_aR3VTj8HgEaCvppN_GJszyM0CBABUi1</t>
  </si>
  <si>
    <t>https://www.facebook.com/share/1DM4VQBkBf/</t>
  </si>
  <si>
    <t>Lê Thị Quỳnh Anh</t>
  </si>
  <si>
    <t>số nhà 21 - đường liên thôn - thôn Liên Tân - xã Thanh Oai - Hà Nội</t>
  </si>
  <si>
    <t>21/05/2026 và 02/06/2026</t>
  </si>
  <si>
    <t>https://drive.google.com/open?id=1otr3nvHyxD0t0Ylxjsu93wWkrSj9KCFj; https://drive.google.com/open?id=12ouh_nkf9trZuXW06DnRutoMAFvS1-8n</t>
  </si>
  <si>
    <t>https://www.facebook.com/share/1HAsu8yza1/?mibextid=wwXIfr</t>
  </si>
  <si>
    <t>Đinh Thị Thu Hồng</t>
  </si>
  <si>
    <t>dinhhong20072008@gmail.com</t>
  </si>
  <si>
    <t>Số nhà 429D, tổ 3, ấp 4, đối diện tiệm nail MyMy, xã Đức Hoà Đông, huyện Đức Hoà, tỉnh Long An</t>
  </si>
  <si>
    <t xml:space="preserve">21/05/2026 và 01/06/2026 </t>
  </si>
  <si>
    <t>https://drive.google.com/open?id=1UvTL4CYOEdZYPVmssvPrqThlnz065F1L, https://drive.google.com/open?id=1he4kEOFcd6-vquYlIf0LZg1oIJ7TGe9f; https://drive.google.com/open?id=1PdAdExoDOXw9uV5_SboYCKHZZ-y0K7_A</t>
  </si>
  <si>
    <t>https://www.facebook.com/share/1BL5jJEai7/</t>
  </si>
  <si>
    <r>
      <rPr>
        <sz val="12"/>
        <color theme="1"/>
        <rFont val="Times New Roman"/>
        <family val="1"/>
      </rPr>
      <t xml:space="preserve">Bùi Hoàng Duy Thái </t>
    </r>
    <r>
      <rPr>
        <sz val="12"/>
        <color rgb="FFFF0000"/>
        <rFont val="Times New Roman"/>
        <family val="1"/>
      </rPr>
      <t>- PT447</t>
    </r>
  </si>
  <si>
    <t xml:space="preserve">bthai3377@gmail.com </t>
  </si>
  <si>
    <t xml:space="preserve">Ngã tư đường số 2 ấp bảo thị xã Xuân định huyện Xuân Lộc tỉnh đồng nai </t>
  </si>
  <si>
    <t>https://drive.google.com/open?id=1SVc_vS-zQ8QmLOpMQwWa5Iyap9Sblhg8</t>
  </si>
  <si>
    <t>https://www.facebook.com/share/17aGHd7Gux/?mibextid=wwXIfr</t>
  </si>
  <si>
    <r>
      <rPr>
        <sz val="12"/>
        <color theme="1"/>
        <rFont val="Times New Roman"/>
        <family val="1"/>
      </rPr>
      <t>Trần Minh Hoàng</t>
    </r>
    <r>
      <rPr>
        <sz val="12"/>
        <color rgb="FFFF0000"/>
        <rFont val="Times New Roman"/>
        <family val="1"/>
      </rPr>
      <t xml:space="preserve"> - Hoàn cọc 12/06/2026</t>
    </r>
  </si>
  <si>
    <t>hoangtranqn08@gmail.com</t>
  </si>
  <si>
    <t xml:space="preserve">38/33/2 Tháp Đôi, P. Quy Nhơn, Gia Lai Đồng </t>
  </si>
  <si>
    <t>https://drive.google.com/open?id=1rrqI_ju9fNDngYzt9TVP_21uux9eIHjc</t>
  </si>
  <si>
    <t>https://www.facebook.com/share/1DsZEpzQVE/</t>
  </si>
  <si>
    <t>Nguyễn Thị Hương Giang</t>
  </si>
  <si>
    <t>34,lương Hữu Khánh,p.Hạc Thành,Thanh hoá</t>
  </si>
  <si>
    <t>https://drive.google.com/open?id=1m8MIhvPpSS3wfI5ZfzSWpBo2hyAZgXfv</t>
  </si>
  <si>
    <t>https://www.facebook.com/share/1DoY5WAxys/</t>
  </si>
  <si>
    <t>Lương Thị Thanh Mai</t>
  </si>
  <si>
    <t>Nguyễn Thị Yến Nhi</t>
  </si>
  <si>
    <t>thanhmai27092008@gmail.com</t>
  </si>
  <si>
    <t xml:space="preserve"> 14/270 Đồng Hoà Kiến An Hải Phòng</t>
  </si>
  <si>
    <t>https://drive.google.com/open?id=1wbbviEfl7wTSOY0_s6YwkAFmQ5-deTmF</t>
  </si>
  <si>
    <t>https://www.facebook.com/share/18Nakr5Qe3/</t>
  </si>
  <si>
    <t>Lưu Chí Bảo</t>
  </si>
  <si>
    <t>Nguyễn Thị Yến NHi</t>
  </si>
  <si>
    <t>luubao0609@gmail.com</t>
  </si>
  <si>
    <t>Trường Cao đẳng Y Dược Phú Thọ, 2201 đường Hùng Vương, phường Việt Trì, tỉnh Phú Thọ</t>
  </si>
  <si>
    <t>https://drive.google.com/open?id=1Nd4GRyRzCx79y7LHGgrQG2evoC4ja03Y</t>
  </si>
  <si>
    <t>S69</t>
  </si>
  <si>
    <t>https://www.facebook.com/share/1CmbtTfjkA/</t>
  </si>
  <si>
    <r>
      <rPr>
        <sz val="12"/>
        <color theme="1"/>
        <rFont val="Times New Roman"/>
        <family val="1"/>
      </rPr>
      <t>Lê Quốc Vũ</t>
    </r>
    <r>
      <rPr>
        <sz val="12"/>
        <color rgb="FFFF0000"/>
        <rFont val="Times New Roman"/>
        <family val="1"/>
      </rPr>
      <t xml:space="preserve"> - gửi chung S,W</t>
    </r>
  </si>
  <si>
    <t>30/38, Lâm Văn Bền, Phường Tân Kiểng, Quận 7, Hồ Chí Minh</t>
  </si>
  <si>
    <t>https://drive.google.com/open?id=1B8YE0v9MviV29glXOs4anSyZB960M-T_</t>
  </si>
  <si>
    <t>https://www.facebook.com/profile.php?id=61590028092694&amp;mibextid=wwXIfr&amp;rdid=EGAg6AP8UWVA9xt3&amp;share_url=https%3A%2F%2Fwww.facebook.com%2Fshare%2F14dqxCP9hPL%2F#</t>
  </si>
  <si>
    <r>
      <rPr>
        <sz val="12"/>
        <color theme="1"/>
        <rFont val="Times New Roman"/>
        <family val="1"/>
      </rPr>
      <t xml:space="preserve">Hoàng Vũ Ngọc Oanh </t>
    </r>
    <r>
      <rPr>
        <sz val="12"/>
        <color rgb="FFFF0000"/>
        <rFont val="Times New Roman"/>
        <family val="1"/>
      </rPr>
      <t>- hợp đồng</t>
    </r>
  </si>
  <si>
    <t>Tam hoà1 Xã Hoa Lộc  Tỉnh Thanh Hoá</t>
  </si>
  <si>
    <t>https://drive.google.com/open?id=1XPYMJqtYlxjRH0EHuLp_4ihXQ8lOgOsA</t>
  </si>
  <si>
    <t>https://www.facebook.com/profile.php?id=61584315512684&amp;mibextid=wwXIfr&amp;rdid=QIAgxa9SCyt7AcxW&amp;share_url=https%3A%2F%2Fwww.facebook.com%2Fshare%2F1Cv36GuUzK%2F%3Fmibextid%3DwwXIfr#</t>
  </si>
  <si>
    <t xml:space="preserve">Nguyễn Hoàng ngọc Thảo </t>
  </si>
  <si>
    <t>35 Trương Định, Xã Hoài Đức Lâm Đồng</t>
  </si>
  <si>
    <t>https://drive.google.com/open?id=1LsH1_irlj2F1jAbT1tE8rhqUb_b0bwfY</t>
  </si>
  <si>
    <t>https://www.facebook.com/huong.giang.970770?mibextid=wwXIfr&amp;rdid=1mHjjEPdp71JA6Fz&amp;share_url=https%3A%2F%2Fwww.facebook.com%2Fshare%2F1CjCyj48pX%2F%3Fmibextid%3DwwXIfr#</t>
  </si>
  <si>
    <t>Đặng Hương Giang</t>
  </si>
  <si>
    <t>Hoài</t>
  </si>
  <si>
    <t>tổ 4 khu phố 7 phường Quy Nhơn Bắc, tỉnh Gia Lai</t>
  </si>
  <si>
    <t>https://drive.google.com/open?id=124kPt5fJ00XLgNLHnCEtcIKIe0ceJMFn</t>
  </si>
  <si>
    <t>https://www.facebook.com/share/17pP27fQ92/?mibextid=wwXIfr</t>
  </si>
  <si>
    <t>Mai Mạnh Cường</t>
  </si>
  <si>
    <t>vy</t>
  </si>
  <si>
    <t>ấp 3 xã định quán , tỉnh Đồng Nai</t>
  </si>
  <si>
    <t>https://drive.google.com/open?id=14zjy0uBjzU_bgiGpz03Pb66DiWmcpHn7</t>
  </si>
  <si>
    <t>https://www.facebook.com/share/17odgvtLk1/</t>
  </si>
  <si>
    <r>
      <rPr>
        <sz val="12"/>
        <color theme="1"/>
        <rFont val="Times New Roman"/>
        <family val="1"/>
      </rPr>
      <t>Đặng Ngô Ý Vy</t>
    </r>
    <r>
      <rPr>
        <sz val="12"/>
        <color rgb="FFFF0000"/>
        <rFont val="Times New Roman"/>
        <family val="1"/>
      </rPr>
      <t xml:space="preserve"> - hv thứ 17</t>
    </r>
  </si>
  <si>
    <t>cầu Hương Hội , Thôn Hoà Đông , Xã Núi Thành, thành phố Đà Nẵng</t>
  </si>
  <si>
    <t>https://drive.google.com/open?id=1QwnrGb59g4x56Blv2S1nTH1CX6k4O48n</t>
  </si>
  <si>
    <t>https://www.facebook.com/share/1CWgGbVZEo/?mibextid=wwXIfr</t>
  </si>
  <si>
    <t>TDP Quan Nha - P Duy Tiên - T Ninh Bình</t>
  </si>
  <si>
    <t>https://drive.google.com/open?id=1VPJDJaswlMNH0Odn1XgNHaNShfNntW6T</t>
  </si>
  <si>
    <t>https://www.facebook.com/thuy.thanh.300941?mibextid=ZbWKwL</t>
  </si>
  <si>
    <t xml:space="preserve">Phạm Thanh Thủy </t>
  </si>
  <si>
    <t>Phố Lâm Hoá 1 xã Lạc Sơn Tỉnh Phú Thọ</t>
  </si>
  <si>
    <t>https://drive.google.com/open?id=1g2vgOGkzT53MBuPaur6-Xyrg-TBdWhyr</t>
  </si>
  <si>
    <t>https://www.facebook.com/share/18kDFjvS9M/?mibextid=wwXIfr</t>
  </si>
  <si>
    <t xml:space="preserve">Bùi Minh Trang </t>
  </si>
  <si>
    <t>760 thôn Lê Lai xã Ngọc Lặc Thanh Hoá</t>
  </si>
  <si>
    <t>https://drive.google.com/open?id=1fxBjQASQroSqlWbmqiOj1lSxHlQFWyQ2</t>
  </si>
  <si>
    <t>https://www.facebook.com/share/17DQpTKESp/?mibextid=wwXIfr</t>
  </si>
  <si>
    <t>Đàm Thái Hà</t>
  </si>
  <si>
    <t>xóm 10 nghĩa thái nghĩa hưng nam định</t>
  </si>
  <si>
    <t>https://drive.google.com/open?id=1i5rSWwH9amg6SopOP1j5D_MfmhNpWR8J</t>
  </si>
  <si>
    <t>https://www.facebook.com/share/184ev79dFr/?mibextid=wwXIfr</t>
  </si>
  <si>
    <t xml:space="preserve">Ngô Quang Thiện </t>
  </si>
  <si>
    <t>nhà văn hoá thôn 1-xã Phù Vân , Phủ Lý , Hà Nam</t>
  </si>
  <si>
    <t>https://drive.google.com/open?id=1InyAplkC-_ItQpPevzK0bRj_JR19F-Sj</t>
  </si>
  <si>
    <t>https://www.facebook.com/share/1Q7UNiNZ2q/?mibextid=wwXIfr</t>
  </si>
  <si>
    <t>Lê Thao Vy</t>
  </si>
  <si>
    <t>Khóm 3 , thị trấn sông đốc , huyện trần văn thời , tỉnh cà mau</t>
  </si>
  <si>
    <t>https://drive.google.com/open?id=1_MS3GEF7jYFOBih73SbiRo0afNz_P3Si</t>
  </si>
  <si>
    <t>https://www.facebook.com/share/1BcerqJDoF/?mibextid=wwXIfr</t>
  </si>
  <si>
    <t xml:space="preserve">Phạm Minh Thư </t>
  </si>
  <si>
    <t>Ninh An, Hồng Dân, Cà Mau</t>
  </si>
  <si>
    <t>https://drive.google.com/open?id=1TM1EAfznsETnEF0pnABHBQdP6E9K-4i3</t>
  </si>
  <si>
    <t>https://www.facebook.com/share/1MoWF8621h/?mibextid=wwXIfr</t>
  </si>
  <si>
    <t>Phạm Minh Thư</t>
  </si>
  <si>
    <t xml:space="preserve">tổ dân phố vân du hạ , phường yên thắng , tỉnh ninh bình </t>
  </si>
  <si>
    <t>https://drive.google.com/open?id=1nPZcGjRmjgLRS2KAp0zgIhPBjRldVuIs</t>
  </si>
  <si>
    <t>https://www.facebook.com/anh.nguyen.939441?mibextid=ZbWKwL</t>
  </si>
  <si>
    <t>Nguyễn Bảo An</t>
  </si>
  <si>
    <t xml:space="preserve"> số 55, ngõ 4, đường Trần Nguyên Hãn, phường Bắc Giang, tỉnh Bắc Ninh</t>
  </si>
  <si>
    <t>https://drive.google.com/open?id=1AWQDeGIOnPdnkYWSCeacHiMn5IwP_NLl</t>
  </si>
  <si>
    <t>https://www.facebook.com/share/18E6XmndmB/?mibextid=wwXIfr</t>
  </si>
  <si>
    <t xml:space="preserve">Trần Duy Khương </t>
  </si>
  <si>
    <t>Xóm 5 thôn Nội Lang Trung  xã Nam Tiền Hải tỉnh Hưng Yên</t>
  </si>
  <si>
    <t>https://drive.google.com/open?id=1yOgspERid8B8kHiYwuzCd0hIv36hpyCG</t>
  </si>
  <si>
    <t>https://www.facebook.com/share/1AG5v9tkDM/?mibextid=wwXIfr</t>
  </si>
  <si>
    <t>Nguyễn Thanh Vinh</t>
  </si>
  <si>
    <t>Ấp 1 , xã Long Phú , thành phố Cần Thơ</t>
  </si>
  <si>
    <t>https://drive.google.com/open?id=1pSvRktxI3OBvaIIfPt-UT7PQgqONheCZ</t>
  </si>
  <si>
    <t xml:space="preserve">Ko học nữa </t>
  </si>
  <si>
    <t>https://www.facebook.com/thuy.ngan.682620?mibextid=wwXIfr&amp;rdid=V69FxgmN3sENszD0&amp;share_url=https%3A%2F%2Fwww.facebook.com%2Fshare%2F18imdfEdtq%2F%3Fmibextid%3DwwXIfr#</t>
  </si>
  <si>
    <r>
      <rPr>
        <sz val="12"/>
        <color theme="1"/>
        <rFont val="Times New Roman"/>
        <family val="1"/>
      </rPr>
      <t>Đoàn Vũ Thuỳ Ngân</t>
    </r>
    <r>
      <rPr>
        <sz val="12"/>
        <color rgb="FFFF0000"/>
        <rFont val="Times New Roman"/>
        <family val="1"/>
      </rPr>
      <t>- Hoàn cọc 15/06/26</t>
    </r>
  </si>
  <si>
    <t>đường pha chu trinh, xã Núi Thành, Đà Nẵng</t>
  </si>
  <si>
    <t>https://drive.google.com/open?id=1fBEKS127EeATqdV4fP36QC1XVPeR10Ob</t>
  </si>
  <si>
    <t>https://www.facebook.com/share/1S8rB1tEX2/?mibextid=wwXIfr</t>
  </si>
  <si>
    <t>Đỗ Thị Thu Hiền</t>
  </si>
  <si>
    <t>Thôn Tứ Cường, xã Bắc Thụy Anh, tỉnh Hưng Yên</t>
  </si>
  <si>
    <t>https://drive.google.com/open?id=1mdEFSvb3E8cD9_IwE1GL-3R6BZ_oQxH6</t>
  </si>
  <si>
    <t>https://www.facebook.com/share/1E7Y8UG48m/?mibextid=wwXIfr</t>
  </si>
  <si>
    <t>Trịnh Chung Linh</t>
  </si>
  <si>
    <t>127,Nguyễn Văn Trỗi,p. Bình Phước-Đồng Nai</t>
  </si>
  <si>
    <t>https://drive.google.com/open?id=1hqPmiLVuheslRPpMaUqQr1WxOvjpCqwF</t>
  </si>
  <si>
    <t>https://www.facebook.com/ominhtien.135374</t>
  </si>
  <si>
    <t>Đỗ Minh Tiến</t>
  </si>
  <si>
    <t xml:space="preserve"> thôn Thanh Triều, xã Long Hưng, tỉnh Hưng Yên</t>
  </si>
  <si>
    <t>https://drive.google.com/open?id=1R0VvljWjvFZkWZ8ySKntHo8F79DC2FrU</t>
  </si>
  <si>
    <t>https://www.facebook.com/nam.nguyen.182444</t>
  </si>
  <si>
    <t>Nguyễn Hải Nam</t>
  </si>
  <si>
    <t>Thôn Đào Thành, xã Ngự Thiên, tỉnh Hưng Yên</t>
  </si>
  <si>
    <t>https://drive.google.com/open?id=1vfnqCUEzJXU8rC05XLH4EHmSUbdqAwlY</t>
  </si>
  <si>
    <t>https://www.facebook.com/bibiii10?mibextid=wwXIfr&amp;rdid=lhM0yOMLyCr2Fzpg&amp;share_url=https%3A%2F%2Fwww.facebook.com%2Fshare%2F1Cnm4gTdqe%2F%3Fmibextid%3DwwXIfr#</t>
  </si>
  <si>
    <t>Tạ Phương Anh</t>
  </si>
  <si>
    <t xml:space="preserve"> số nhà 53 ngõ 191 trung văn phường đại mỗ </t>
  </si>
  <si>
    <t>https://drive.google.com/open?id=1_DC972w0IV3AkHFBH090rr2NJUhbiwIj</t>
  </si>
  <si>
    <t>https://www.facebook.com/tram.le.326659?rdid=XH7M5hRnvm2omNUF&amp;share_url=https%3A%2F%2Fwww.facebook.com%2Fshare%2F1HfH9LtP8b%2F#</t>
  </si>
  <si>
    <t xml:space="preserve">Lê Quỳnh Bảo Trâm        </t>
  </si>
  <si>
    <t>58 Trương Hán Siêu,khu phố văn hoá ninh chữ 2,Phường Ninh Chữ,Tỉnh Khánh Hoà</t>
  </si>
  <si>
    <t>https://drive.google.com/open?id=1hlWfUxbrdBRGwJTUNmojnakRBpmUkuof</t>
  </si>
  <si>
    <t>https://www.facebook.com/share/18ZZvQUTRu/?mibextid=wwXIfr</t>
  </si>
  <si>
    <t>Đào Yến Nhi</t>
  </si>
  <si>
    <t>số nhà 50 cổng Chợ Mơ - xã Cổ Đô - TP Hà Nội</t>
  </si>
  <si>
    <t>https://drive.google.com/open?id=1bdzG5sgKlFaC_yR1MPY0sv-U_7Aj4KEu</t>
  </si>
  <si>
    <t>https://www.facebook.com/share/18hdfpDsHj/?mibextid=wwXIfr</t>
  </si>
  <si>
    <t>Trần Duy Đức</t>
  </si>
  <si>
    <t>Thôn 29, xã Xuân Giang, tỉnh Ninh Bình</t>
  </si>
  <si>
    <t>https://drive.google.com/open?id=1EG95JzTT6Rkas79HwHBqOFMWS_N280rI</t>
  </si>
  <si>
    <t>https://www.facebook.com/share/1JVidQSLfv/?mibextid=wwXIfr</t>
  </si>
  <si>
    <t xml:space="preserve">Phan Thu Hiền </t>
  </si>
  <si>
    <t xml:space="preserve"> thôn 3 sơn đồng 2 hoài đức tp hà nội</t>
  </si>
  <si>
    <t>https://drive.google.com/open?id=1b-rWaNjTeyadAMRUBqDthJQ0QT-IizVu</t>
  </si>
  <si>
    <t>https://www.facebook.com/nguyen.hai.linh.865381</t>
  </si>
  <si>
    <t xml:space="preserve">Nguyễn Thị Hải Linh </t>
  </si>
  <si>
    <t>thôn đình trung -  xã thư lâm - tp hà nội</t>
  </si>
  <si>
    <t>https://drive.google.com/open?id=1AvelS6mabuP0E9Zw6Zn1L3WtER_UNYTR</t>
  </si>
  <si>
    <t>https://www.facebook.com/iuiemchipp</t>
  </si>
  <si>
    <t>Đặng Thanh Luân</t>
  </si>
  <si>
    <t>luandangg072@gmail.com</t>
  </si>
  <si>
    <t>ngõ 50 nhà 09 thôn hướng xá xã thượng phúc hà nội</t>
  </si>
  <si>
    <t>https://drive.google.com/open?id=1dfFyaS122HW_3CRSAWjZIfw0YXd3XWig</t>
  </si>
  <si>
    <t>https://www.facebook.com/phuong.linh.nt.607372#</t>
  </si>
  <si>
    <t>Nguyễn Thị Phương Linh</t>
  </si>
  <si>
    <t>24 Nguyễn Minh Châu, Thôn Lập Nghĩa, Xã Hàm Thuận Nam tỉnh Lâm Đồng</t>
  </si>
  <si>
    <t>https://drive.google.com/open?id=1gH6d1nUyv3YFfyzl2B58AoH_On4WCCub</t>
  </si>
  <si>
    <t>https://www.facebook.com/ngoc.nam.857559#</t>
  </si>
  <si>
    <t>Võ Ngọc Nam</t>
  </si>
  <si>
    <t>41 Xuân Hòa 1, Đà Nẵng</t>
  </si>
  <si>
    <t>https://drive.google.com/open?id=1_w9_K_uCXQrCZzX0uKWZV08oX5M_nOAG</t>
  </si>
  <si>
    <t>https://www.facebook.com/tuan.anh.407969</t>
  </si>
  <si>
    <t xml:space="preserve">Đàm Tuấn Anh </t>
  </si>
  <si>
    <t>Thôn Cẩm Viên - Xã Liên Châu - tỉnh Phú Thọ</t>
  </si>
  <si>
    <t>https://drive.google.com/open?id=1lHmbrPF9PB-OjYsf571Saw3ePtgufrDQ</t>
  </si>
  <si>
    <t>https://www.facebook.com/share/1DmUQmSN3F/?mibextid=wwXIfr</t>
  </si>
  <si>
    <t xml:space="preserve">Nguyễn Lê Hồng Huyên </t>
  </si>
  <si>
    <t>TDP Chằm - phường Tự Lạn - tỉnh Bắc Ninh</t>
  </si>
  <si>
    <t>https://drive.google.com/open?id=1muTroFqvby7kUns2U8zK02E3PIh9OOcV</t>
  </si>
  <si>
    <t>https://www.facebook.com/share/1CYHyTYG6J/?mibextid=wwXIfr</t>
  </si>
  <si>
    <t>Đỗ Hữu Gia Phúc</t>
  </si>
  <si>
    <t>33C/33,khu phố 5,phường Long Bình,Biên Hoà,Đồng Nai</t>
  </si>
  <si>
    <t>https://drive.google.com/open?id=1X1aAVP6UtG_YFVVlC8Wz5bnI6UYQg89W</t>
  </si>
  <si>
    <t xml:space="preserve">https://www.facebook.com/share/1LgaTsAvrq/?mibextid=wwXIfr </t>
  </si>
  <si>
    <t>Bùi Võ Trung Hiếu</t>
  </si>
  <si>
    <t>buihieu261108@gmail.com</t>
  </si>
  <si>
    <t xml:space="preserve">tổ dân phố 6 xã bờ y tỉnh quảng ngãi </t>
  </si>
  <si>
    <t>https://drive.google.com/open?id=1vq-RTLsyaMBh5R51Ue_Yp3OgkL9KRikO</t>
  </si>
  <si>
    <t>https://www.facebook.com/share/1BAUvXGWeG/?mibextid=wwXIfr</t>
  </si>
  <si>
    <t xml:space="preserve">Ninh Thế Dũng </t>
  </si>
  <si>
    <t xml:space="preserve">08 minh hiệu phường hạc thành, thành phố thanh hoá </t>
  </si>
  <si>
    <t>https://drive.google.com/open?id=1gD0Z3W3djB_DSJUlPCHkiQUPda5I_0fG</t>
  </si>
  <si>
    <t>https://www.facebook.com/share/18m8bLDhkT/</t>
  </si>
  <si>
    <r>
      <rPr>
        <sz val="12"/>
        <color theme="1"/>
        <rFont val="Times New Roman"/>
        <family val="1"/>
      </rPr>
      <t xml:space="preserve">Ngô Mỹ Tiên </t>
    </r>
    <r>
      <rPr>
        <sz val="12"/>
        <color rgb="FFFF0000"/>
        <rFont val="Times New Roman"/>
        <family val="1"/>
      </rPr>
      <t>- T470</t>
    </r>
  </si>
  <si>
    <t xml:space="preserve">Việt Anh </t>
  </si>
  <si>
    <t xml:space="preserve">Hẻm 389 quốc lộ 13 đường số 1 số nhà 45 phường Hiệp Bình thành phố Hồ Chí Minh </t>
  </si>
  <si>
    <t>22/05/2026 và 15/06/2026</t>
  </si>
  <si>
    <t>https://drive.google.com/open?id=1qxbBG0wPYkvOnt1ng8SrreAC7F10QEzo; https://drive.google.com/open?id=15FWKKqXVdfveSDoCl4gzlznvODRcMasj</t>
  </si>
  <si>
    <t>https://www.facebook.com/share/1BrL5Q4VMK/?mibextid=wwXIfr</t>
  </si>
  <si>
    <t>Trịnh Hoàng Anh</t>
  </si>
  <si>
    <t>446 Cổ Nhuế, Bắc Từ Liêm, Hà Nội</t>
  </si>
  <si>
    <t>https://drive.google.com/open?id=1Vp_1XvfbaVLIOvSTBiDjgFBEgRDX1nrF</t>
  </si>
  <si>
    <t>https://www.facebook.com/bichh.tuyenn.68?mibextid=wwXIfr&amp;rdid=5Jw8aqRdF2zKpvlT&amp;share_url=https%3A%2F%2Fwww.facebook.com%2Fshare%2F1DXTktZ7EJ%2F%3Fmibextid%3DwwXIfr#</t>
  </si>
  <si>
    <t>Phan Trần Bích Tuyền</t>
  </si>
  <si>
    <t>thôn 7, xã Vạn Ninh, tỉnh Khánh Hòa</t>
  </si>
  <si>
    <t>https://drive.google.com/open?id=1jcRbDSk0PtgcIhCFr_TJQMEgh7Bx33s8</t>
  </si>
  <si>
    <t>https://www.facebook.com/this.is.hang.25</t>
  </si>
  <si>
    <t>Nguyễn Thị Bích Hằng</t>
  </si>
  <si>
    <t>Sôn - Đại Bái - Gia Bình - Bắc Ninh</t>
  </si>
  <si>
    <t>https://drive.google.com/open?id=1wdfUlFq1Z0w6j9AdnQx7c5flioA__3-0</t>
  </si>
  <si>
    <t>T474 KO học nữa</t>
  </si>
  <si>
    <t>https://www.facebook.com/share/1KPvQamMvt/?mibextid=wwXIfr</t>
  </si>
  <si>
    <t>Nguyễn Huy Hoàng</t>
  </si>
  <si>
    <t>Nhà văn hoá xã Nà Hỳ, xã Nà Hỳ, tỉnh Điện Biên</t>
  </si>
  <si>
    <t>https://drive.google.com/open?id=1T4TPnyOp-EXhVrpNQsrK_ugpjj1iv1br</t>
  </si>
  <si>
    <t>https://www.facebook.com/share/1BQBRhKw6X/?mibextid=wwXIfr</t>
  </si>
  <si>
    <t>Nguyễn Thị Bích Thảo</t>
  </si>
  <si>
    <t>Sn 3 - Tổ 76 khu 6B Cẩm Phú - Cửa Ông - Quảng Ninh</t>
  </si>
  <si>
    <t>https://drive.google.com/open?id=1YAH6pAIhty1av_E8mvw3vwO8V-mF6NBK</t>
  </si>
  <si>
    <t>https://web.facebook.com/yen.trang.857063#</t>
  </si>
  <si>
    <r>
      <rPr>
        <sz val="12"/>
        <color theme="1"/>
        <rFont val="Times New Roman"/>
        <family val="1"/>
      </rPr>
      <t xml:space="preserve">Trần Yến Trang </t>
    </r>
    <r>
      <rPr>
        <sz val="12"/>
        <color rgb="FFFF0000"/>
        <rFont val="Times New Roman"/>
        <family val="1"/>
      </rPr>
      <t>- PT453</t>
    </r>
  </si>
  <si>
    <t>TDP Nam Hải. Phường nghi sơn. Thanh Hoá</t>
  </si>
  <si>
    <t>https://drive.google.com/open?id=1xJcwYE6eid4RHp4kcx0HeRjuOGVad5U0</t>
  </si>
  <si>
    <t>https://www.facebook.com/share/1QsozfPBbr/?mibextid=wwXIfr</t>
  </si>
  <si>
    <t>Chu Trà My</t>
  </si>
  <si>
    <t>thôn Phố Lầy, xã Phụ Dực, Hưng Yên</t>
  </si>
  <si>
    <t>https://drive.google.com/open?id=1txIYuevNri0IjwnsCdIpP8JoXaWWPWml</t>
  </si>
  <si>
    <t>https://www.facebook.com/share/1BSYm67Hhw/</t>
  </si>
  <si>
    <t>Đào Đại Phú</t>
  </si>
  <si>
    <t>Khu Phố Khang Thịnh Xã Lưu Vệ Tỉnh Thanh Hoá</t>
  </si>
  <si>
    <t>https://drive.google.com/open?id=1WsGuebHB6xUB3YReMjS-ZWBeTYOPAxP1</t>
  </si>
  <si>
    <t>https://www.facebook.com/profile.php?id=61577950026046</t>
  </si>
  <si>
    <r>
      <rPr>
        <sz val="12"/>
        <color theme="1"/>
        <rFont val="Times New Roman"/>
        <family val="1"/>
      </rPr>
      <t>Trần Diệu Thư</t>
    </r>
    <r>
      <rPr>
        <sz val="12"/>
        <color rgb="FFFF0000"/>
        <rFont val="Times New Roman"/>
        <family val="1"/>
      </rPr>
      <t xml:space="preserve"> - hv thứ 14</t>
    </r>
  </si>
  <si>
    <t xml:space="preserve">163A Hải Thượng Lãn Ông Phan Thiết Bình Thuận </t>
  </si>
  <si>
    <t>https://drive.google.com/open?id=12Zd-IIUBugARzgETC2g65CzlaOSWXB7m</t>
  </si>
  <si>
    <t>https://www.facebook.com/share/17oaFy6bQL/?mibextid=wwXIfr</t>
  </si>
  <si>
    <t xml:space="preserve">Nguyễn Thị Hương Ly </t>
  </si>
  <si>
    <t xml:space="preserve">Tổ 1 , Phường Chiềng An , Tỉnh Sơn La </t>
  </si>
  <si>
    <t>https://drive.google.com/open?id=1E1v_z9MoArdOlayrVkRWy_8WWsK8-1qa</t>
  </si>
  <si>
    <t>https://www.facebook.com/share/1B9sjoW8uW/?mibextid=wwXIfr</t>
  </si>
  <si>
    <t xml:space="preserve"> Ngô Quang Tuyến </t>
  </si>
  <si>
    <t xml:space="preserve">TDP Tư Thế - Phường Trí Quả - Tỉnh Bắc Ninh </t>
  </si>
  <si>
    <t>https://drive.google.com/open?id=1Ez5SHRldimC_i1Ry0LNMu_H_IuJSIv0h</t>
  </si>
  <si>
    <t>https://www.facebook.com/share/19xks1GEjt/?mibextid=wwXIfr</t>
  </si>
  <si>
    <t xml:space="preserve">Lương Ngọc Long </t>
  </si>
  <si>
    <t>Tử Dương - Xã Yên Mỹ-Tỉnh Hưng Yên</t>
  </si>
  <si>
    <t>https://drive.google.com/open?id=1kvGMMuavKmw-crK1Olx3B4TnC0Z36lku</t>
  </si>
  <si>
    <t xml:space="preserve"> https://www.facebook.com/share/17jQVA74ce/?mibextid=wwXIfr</t>
  </si>
  <si>
    <t>Võ Minh Trí</t>
  </si>
  <si>
    <t>Thôn Văn Trung xã Tân Chi tỉnh Bắc Ninh</t>
  </si>
  <si>
    <t>https://drive.google.com/open?id=1jAhHsB229t4gjnwDFgp6qurwNnAVdpuv</t>
  </si>
  <si>
    <t>https://www.facebook.com/share/1Ax1JUHnpm/?mibextid=wwXIfr</t>
  </si>
  <si>
    <t xml:space="preserve">Xuân Lai , Đồng Bằng , Hưng Yên </t>
  </si>
  <si>
    <t>https://drive.google.com/open?id=1gMq0I0s7xBfTsHUi_dgqvcI63C6Ul80w</t>
  </si>
  <si>
    <t>https://www.facebook.com/share/1XduLWAqV6/?mibextid=wwXIfr</t>
  </si>
  <si>
    <r>
      <rPr>
        <sz val="12"/>
        <color theme="1"/>
        <rFont val="Times New Roman"/>
        <family val="1"/>
      </rPr>
      <t>Vương Thị Thanh Quế</t>
    </r>
    <r>
      <rPr>
        <sz val="12"/>
        <color rgb="FFFF0000"/>
        <rFont val="Times New Roman"/>
        <family val="1"/>
      </rPr>
      <t xml:space="preserve"> - PT453</t>
    </r>
  </si>
  <si>
    <t>Xóm 6,Thôn Đồng Lư, Xã Hưng Đạo, Hà Nội</t>
  </si>
  <si>
    <t>https://drive.google.com/open?id=1uUlFB56CpHsFtQrAMGwprW7uwX2NG4DV</t>
  </si>
  <si>
    <t>https://www.facebook.com/share/18mZpdJCZ2/?mibextid=wwXIfr</t>
  </si>
  <si>
    <t>Nguyễn Thị Hải Anh</t>
  </si>
  <si>
    <t xml:space="preserve"> đầm đa - liên sơn - phú thọ</t>
  </si>
  <si>
    <t>https://drive.google.com/open?id=1n60JMt7Y7pZUzhHdkI1nGRN5kFjw3obm</t>
  </si>
  <si>
    <t>https://www.facebook.com/share/18uVacJsWh/?mibextid=wwXIfr</t>
  </si>
  <si>
    <r>
      <rPr>
        <sz val="12"/>
        <color theme="1"/>
        <rFont val="Times New Roman"/>
        <family val="1"/>
      </rPr>
      <t>Nguyễn Thị Diệu Ly</t>
    </r>
    <r>
      <rPr>
        <sz val="12"/>
        <color rgb="FFFF0000"/>
        <rFont val="Times New Roman"/>
        <family val="1"/>
      </rPr>
      <t xml:space="preserve"> - hv thứ 11</t>
    </r>
  </si>
  <si>
    <t>cấp 2 Cương Chính - xã Tiên Hoa - Hưng Yên</t>
  </si>
  <si>
    <t>https://drive.google.com/open?id=1wvLkklqcWAxa6oWb-QPavKHuBpi9HoiA</t>
  </si>
  <si>
    <t>https://www.facebook.com/dung.bui.463204/?locale=vi_VN</t>
  </si>
  <si>
    <t>Bùi Trung Dũng</t>
  </si>
  <si>
    <t>Thành Tô,Hải An,Hải phòng</t>
  </si>
  <si>
    <t>https://drive.google.com/open?id=1eQl5SubhX9llLb68IFQgXWIJB9bEVunr</t>
  </si>
  <si>
    <t>https://www.facebook.com/share/18upM4ZZ3V/</t>
  </si>
  <si>
    <t xml:space="preserve">Nguyễn Văn Tuấn </t>
  </si>
  <si>
    <t xml:space="preserve">Thôn cầu bâm, xã sơn thuỷ , Tỉnh tuyên quang </t>
  </si>
  <si>
    <t>https://drive.google.com/open?id=1pFrIQbDvTg9dRYS8Brpp8nEBxbhdzf7t</t>
  </si>
  <si>
    <t>https://www.facebook.com/share/1BCWsdiG3d/?mibextid=wwXIfr</t>
  </si>
  <si>
    <t xml:space="preserve">Nguyễn Xuân Mai </t>
  </si>
  <si>
    <t>Thôn Hùng Tiến,xã Xuân Bình,tỉnh Thanh Hoá</t>
  </si>
  <si>
    <t>https://drive.google.com/open?id=1D9XsxBrUstzhdqALcnPsK1jnKNXBVfFg</t>
  </si>
  <si>
    <t>https://www.facebook.com/share/1DqkaYkc1X/</t>
  </si>
  <si>
    <t>Nguyễn Huyền My</t>
  </si>
  <si>
    <t>xóm 3 mới ,xuân hưng ,phường nam định, ninh bình</t>
  </si>
  <si>
    <t>https://drive.google.com/open?id=1LuuF_yaH3q4Fi8K6jwgAYMoC8FHt2O9l</t>
  </si>
  <si>
    <t>https://www.facebook.com/share/1Cq5KESFFk/?mibextid=wwXIfr</t>
  </si>
  <si>
    <t>Trần Thuỷ Tiên</t>
  </si>
  <si>
    <t>số nhà 326, TDP Tây Xuyên, xã Long Hưng, tỉnh Hưng Yên</t>
  </si>
  <si>
    <t>https://drive.google.com/open?id=1Y9kxv16s6voSJmgZ8x70gnZ9CmM7NN2N</t>
  </si>
  <si>
    <t>https://www.facebook.com/share/1CQzeM1oQD/?mibextid=wwXIfr</t>
  </si>
  <si>
    <t xml:space="preserve">Nguyễn Phương Ngân </t>
  </si>
  <si>
    <t>tổ dân phố số 4 phường Duy Tiên tỉnh Ninh Bình</t>
  </si>
  <si>
    <t>https://drive.google.com/open?id=1ScMrS-W5JXI9DtMSmRpLu1Nt8u1shyf7</t>
  </si>
  <si>
    <t>https://www.facebook.com/share/1dZackNRtK/?mibextid=wwXIfr</t>
  </si>
  <si>
    <r>
      <rPr>
        <sz val="12"/>
        <color theme="1"/>
        <rFont val="Times New Roman"/>
        <family val="1"/>
      </rPr>
      <t>Nguyễn Thị Lưu</t>
    </r>
    <r>
      <rPr>
        <sz val="12"/>
        <color rgb="FFFF0000"/>
        <rFont val="Times New Roman"/>
        <family val="1"/>
      </rPr>
      <t xml:space="preserve"> - PT453 rời nhóm</t>
    </r>
  </si>
  <si>
    <t>Trường cấp 1 - thôn Kim Giao - xã Tiến Thắng - Hà Nội</t>
  </si>
  <si>
    <t>https://drive.google.com/open?id=1-DygTPkcRc5kHA8_EI3D1rzk583xiPwl</t>
  </si>
  <si>
    <t>https://www.facebook.com/share/1Bkz7Ntiub/?mibextid=wwXIfr</t>
  </si>
  <si>
    <t>Trần Thu Trang</t>
  </si>
  <si>
    <t>Ngõ 154, thôn Tân Đồng, xã Hậu Lộc, tỉnh Thanh Hoá</t>
  </si>
  <si>
    <t>https://drive.google.com/open?id=1_UD5zpeG28yC6rXeUvDjmxC4WIZ3zO5G</t>
  </si>
  <si>
    <t>https://www.facebook.com/share/1B6Dbvj9Dy/?mibextid=wwXIfr</t>
  </si>
  <si>
    <r>
      <rPr>
        <sz val="12"/>
        <color theme="1"/>
        <rFont val="Times New Roman"/>
        <family val="1"/>
      </rPr>
      <t>Đào Thanh Trúc</t>
    </r>
    <r>
      <rPr>
        <sz val="12"/>
        <color rgb="FFFF0000"/>
        <rFont val="Times New Roman"/>
        <family val="1"/>
      </rPr>
      <t xml:space="preserve"> - OPT119</t>
    </r>
  </si>
  <si>
    <t xml:space="preserve"> 907,ấp sớm mới,an nhơn tây,HCM</t>
  </si>
  <si>
    <t>https://drive.google.com/open?id=14seNKYWAKi7MH3joTJ4WuWZAAY1NaR53</t>
  </si>
  <si>
    <t>https://www.facebook.com/share/196DSNuncW/?mibextid=wwXIfr</t>
  </si>
  <si>
    <t xml:space="preserve">Phạm Anh Đức </t>
  </si>
  <si>
    <t>Trung Lăng Đông Tiên lãng Hải Phòng</t>
  </si>
  <si>
    <t>https://drive.google.com/open?id=1_TNxl4oQ8iZQxOPx9KCuFGaawapz-Cd3</t>
  </si>
  <si>
    <t>https://www.facebook.com/share/18YcMcfQZ8/?mibextid=wwXIfr</t>
  </si>
  <si>
    <t>Nguyễn Ngọc Thuỷ Tiên</t>
  </si>
  <si>
    <t>Xóm Nam Hoà 1 - Xã Yên Phú - Tỉnh Phú Thọ</t>
  </si>
  <si>
    <t>https://drive.google.com/open?id=1xOhcgiiQ4RDFnTj5ccfFAihoND2UyEbv</t>
  </si>
  <si>
    <t>https://www.facebook.com/share/1EBXMFUJ3t/?mibextid=wwXIfr</t>
  </si>
  <si>
    <t>Phạm Ngọc Lâm</t>
  </si>
  <si>
    <t>Số 92 Đường Trần Đăng Tuyển,Vũ Ninh,Bắc Ninh</t>
  </si>
  <si>
    <t>https://drive.google.com/open?id=1__SEtVSNfhaeKjEk_7fubEx6QrCUJkrl</t>
  </si>
  <si>
    <t>https://www.facebook.com/share/18veJ8q6vw/?mibextid=wwXIfr</t>
  </si>
  <si>
    <t xml:space="preserve">Bùi Thanh Tâm </t>
  </si>
  <si>
    <t>thôn tinh hoa,xã thuần lộc ,hậu lộc ,thanh hoá</t>
  </si>
  <si>
    <t>https://drive.google.com/open?id=1qACBp2XXfxxueW2Fays8vBUR0ZMEFHe1</t>
  </si>
  <si>
    <t>https://www.facebook.com/share/1KFvSsVmRK/</t>
  </si>
  <si>
    <t>Trần Hùng Anh</t>
  </si>
  <si>
    <t>Thôn 16 xã Hải Thịnh tỉnh Ninh Bình</t>
  </si>
  <si>
    <t>https://drive.google.com/open?id=1F5dXzHmOe2yIF44MK0An2R1Sqh5fgaWj</t>
  </si>
  <si>
    <t>https://www.facebook.com/share/1CaHnGDGhr/?mibextid=wwXIfr</t>
  </si>
  <si>
    <t>Nguyễn Đức Anh</t>
  </si>
  <si>
    <t>22tt8 Đường Quang lai KĐG thanh trì Hà Nội</t>
  </si>
  <si>
    <t>https://drive.google.com/open?id=1Gk4i31wWYe5w98NIbBFvyvUXFb9ZTkfr</t>
  </si>
  <si>
    <t>https://web.facebook.com/minh.phuong.812695/</t>
  </si>
  <si>
    <t>Lê Minh Phương</t>
  </si>
  <si>
    <t>xã Triệu Việt Vương - tỉnh Hưng Yên</t>
  </si>
  <si>
    <t>https://drive.google.com/open?id=1XH_0JVgB9yap2V2jgwObCsftKM9Mh0vV</t>
  </si>
  <si>
    <t>https://www.facebook.com/share/1HgMS5oZ6J/?mibextid=wwXIfr</t>
  </si>
  <si>
    <r>
      <rPr>
        <sz val="12"/>
        <color theme="1"/>
        <rFont val="Times New Roman"/>
        <family val="1"/>
      </rPr>
      <t xml:space="preserve">Nguyễn Thị Hồng Anh </t>
    </r>
    <r>
      <rPr>
        <sz val="12"/>
        <color rgb="FFFF0000"/>
        <rFont val="Times New Roman"/>
        <family val="1"/>
      </rPr>
      <t>- hv thứ 10</t>
    </r>
  </si>
  <si>
    <t xml:space="preserve">Thôn Khánh Vân xã Hiệp Hòa tỉnh Bắc Ninh </t>
  </si>
  <si>
    <t>https://drive.google.com/open?id=1jANLxT1b89i_SAUunXv5h7ZRwEkRX9Up</t>
  </si>
  <si>
    <t>https://www.facebook.com/share/18BvW4SXxe/?mibextid=wwXIfr</t>
  </si>
  <si>
    <t>Nguyễn Đức Thịnh</t>
  </si>
  <si>
    <t>Thôn Thủ Dương - Xã Nam Dương -  Bắc Ninh</t>
  </si>
  <si>
    <t>https://drive.google.com/open?id=1aRI7G5lrWIAOtiQR4kI-jjH9EiDHCNyG</t>
  </si>
  <si>
    <t>https://www.facebook.com/share/17VHsGrTXK/</t>
  </si>
  <si>
    <t xml:space="preserve">Nguyễn Hiền Khanh </t>
  </si>
  <si>
    <t>110 Hồng Tiến phường Bồ đề , gia Lâm, Hà Nội</t>
  </si>
  <si>
    <t>https://drive.google.com/open?id=1Jw81HHZigD1_T7JKz4lmXGvghwz1hF0W</t>
  </si>
  <si>
    <t>https://www.facebook.com/share/1JC4rDCEmW/?mibextid=wwXIfr</t>
  </si>
  <si>
    <t>Vũ Khánh Linh</t>
  </si>
  <si>
    <t>số 48/70 khúc lập kiến an hải Phòng</t>
  </si>
  <si>
    <t>https://drive.google.com/open?id=1wQkoJZtwI2b2p0-wox7DXvphSMvot_TO</t>
  </si>
  <si>
    <t>https://www.facebook.com/share/1HTA7jE2vp/?mibextid=wwXIfr</t>
  </si>
  <si>
    <t xml:space="preserve">Nguyễn Ngọc Bảo Anh </t>
  </si>
  <si>
    <t xml:space="preserve">Bạch tuyết hùng tiến mỹ đức hà nội </t>
  </si>
  <si>
    <t>https://drive.google.com/open?id=1kYNbTwXJ8YAF9m5NguQCQ7xDuI7ya1B6</t>
  </si>
  <si>
    <t>https://www.facebook.com/share/18nv4GddR9/</t>
  </si>
  <si>
    <t>Ngô Thị Kim Liên</t>
  </si>
  <si>
    <t>Xóm 9 xã khả phong huyện kim bảng tỉnh Hà Nam</t>
  </si>
  <si>
    <t>https://drive.google.com/open?id=1jDzRGKzSYr7sDGDT_sHRAGjH21p4LSom</t>
  </si>
  <si>
    <t>https://www.facebook.com/10.09.22nguyentronghuu</t>
  </si>
  <si>
    <t>Phạm Thị Phương Linh</t>
  </si>
  <si>
    <t xml:space="preserve">Ngõ 194 nhà số 7 thôn hạ Phùng Xá Hồng Sơn hà nội </t>
  </si>
  <si>
    <t>23/05/2026 và 17/06/2026</t>
  </si>
  <si>
    <t>https://drive.google.com/open?id=1H8d94ilMcBqXohdYX7sJElYJq-Nfv5y5; https://drive.google.com/open?id=1C2mkecNPYYI0Pt86nmRPyxST6M3GnBl2</t>
  </si>
  <si>
    <t>https://www.facebook.com/profile.php?id=61581656524074&amp;mibextid=wwXIfr&amp;rdid=KQGHw5Z11CaE6O0H&amp;share_url=https%3A%2F%2Fwww.facebook.com%2Fshare%2F18NYmM1VYq#</t>
  </si>
  <si>
    <t>Hoàng Thị Điệp</t>
  </si>
  <si>
    <t>56 Hà Huy Tập yên viên phù đổng hà nội</t>
  </si>
  <si>
    <t>https://drive.google.com/open?id=1Q0p4oI2FKSsYWlHt356VcBKF5HvHTtBw</t>
  </si>
  <si>
    <t>https://www.facebook.com/share/19vUbrRL55/?mibextid=wwXIfr</t>
  </si>
  <si>
    <t>Vũ Thị Quỳnh Anh</t>
  </si>
  <si>
    <t>ankqanh13@gmail.com</t>
  </si>
  <si>
    <t>Chợ Thi - Hồng Quang - Ân Thi - Hưng Yên</t>
  </si>
  <si>
    <t>https://drive.google.com/open?id=1Z6lGi-gyuFPzERLtqY7_R-O7dl5p6_zR</t>
  </si>
  <si>
    <t>https://www.facebook.com/share/1CKrKR7PQB/</t>
  </si>
  <si>
    <t>Mai Thùy Dung</t>
  </si>
  <si>
    <t>maithuydung2603@gmail.com</t>
  </si>
  <si>
    <t>Thôn Chi Mai , Xã Mao Điền , Hải Phòng</t>
  </si>
  <si>
    <t>https://drive.google.com/open?id=1qJKEb7gLHADQ2YiemD42TOX8PZtRK-1b</t>
  </si>
  <si>
    <t>https://www.facebook.com/share/1DYHNtSv1V/?mibextid=wwXIfr</t>
  </si>
  <si>
    <t>Nguyễn Minh Tuệ</t>
  </si>
  <si>
    <t>nguyentue20777@gmail.com</t>
  </si>
  <si>
    <t>66/36 Hồ Tùng Mậu Cầu Giấy Hà Nội</t>
  </si>
  <si>
    <t>https://drive.google.com/open?id=1xPTHd9V1DxeCiLYMyzuGIIkdaIJbkKPY</t>
  </si>
  <si>
    <t>https://www.facebook.com/share/18kVpxPRBm/?mibextid=wwXIfr</t>
  </si>
  <si>
    <t>Nguyễn Ngọc Như Quỳnh</t>
  </si>
  <si>
    <t>nhuquynhnguyenngoc2642008@gmail.com</t>
  </si>
  <si>
    <t>số nhà 11 đường trần văn giảng, khối kim liên, phường vinh hưng, tp vinh, nghệ an</t>
  </si>
  <si>
    <t>https://drive.google.com/open?id=1FXVT19rzhLx6ZNGyMVuBahR8cVMUVxdM</t>
  </si>
  <si>
    <t>https://www.facebook.com/share/1H7Yos4j2a/?mibextid=wwXIfr</t>
  </si>
  <si>
    <t>Cao Trương Hiền Vy</t>
  </si>
  <si>
    <t>Suuuuu2008@gmail.com</t>
  </si>
  <si>
    <t>Đường Lai Hưng 20, Tổ 8, Ấp Cầu Đôi , Xã Lai Hưng , Huyện Bàu Bàng , Tỉnh Bình Dương</t>
  </si>
  <si>
    <t>https://drive.google.com/open?id=10BrqtPC6i7urOyfO0d1Nnxujjaxf_lDI</t>
  </si>
  <si>
    <t>https://www.facebook.com/share/1Js4sqvMFm/?mibextid=wwXIfr</t>
  </si>
  <si>
    <t>lynk5208@gmail.com</t>
  </si>
  <si>
    <t>Số nhà 2b, ngõ 67, đường Bùi Sỹ Tiêm, tổ 19-20 Tiền Phong, phường Thái Bình, tỉnh Hưng Yên</t>
  </si>
  <si>
    <t>https://drive.google.com/open?id=1ZcovjE33eYyoNojbauwtQdmtMH-lPRE2</t>
  </si>
  <si>
    <t>https://www.facebook.com/share/18qWDxYB2v/?mibextid=wwXIfr</t>
  </si>
  <si>
    <r>
      <rPr>
        <sz val="12"/>
        <color theme="1"/>
        <rFont val="Times New Roman"/>
        <family val="1"/>
      </rPr>
      <t xml:space="preserve">Đặng Hồng Bảo Châu </t>
    </r>
    <r>
      <rPr>
        <sz val="12"/>
        <color rgb="FFFF0000"/>
        <rFont val="Times New Roman"/>
        <family val="1"/>
      </rPr>
      <t>OPT119 - PT455 hv thứ 10</t>
    </r>
  </si>
  <si>
    <t>dangbaohongchau208@gmail.com</t>
  </si>
  <si>
    <t>thôn Vườn Quan-xã Sơn Thuỷ-tỉnh Tuyên Quang</t>
  </si>
  <si>
    <t>23/05/2026 và 14/06/2026</t>
  </si>
  <si>
    <t>https://drive.google.com/open?id=1s9XUZQirwgtnRJT61EUSi0aH7YS7lqhC; https://drive.google.com/open?id=1JKsUPhpuxjFyMi1yQZS0a45B4IniCvbg</t>
  </si>
  <si>
    <t>https://www.facebook.com/share/1BZUsxhS1E/?mibextid=wwXIfr</t>
  </si>
  <si>
    <r>
      <rPr>
        <sz val="12"/>
        <color theme="1"/>
        <rFont val="Times New Roman"/>
        <family val="1"/>
      </rPr>
      <t>Nguyễn Thị Hoà</t>
    </r>
    <r>
      <rPr>
        <sz val="12"/>
        <color rgb="FFFF0000"/>
        <rFont val="Times New Roman"/>
        <family val="1"/>
      </rPr>
      <t xml:space="preserve"> - Chipp Nguyễn</t>
    </r>
  </si>
  <si>
    <t>chippnguyen271008@gmail.com</t>
  </si>
  <si>
    <t xml:space="preserve">số nhà 91 - thôn Ngọc Đình - Xã Dân Hoà - Thanh Oai - Hà Nội </t>
  </si>
  <si>
    <t>23/05/2026 và 15/06/2026</t>
  </si>
  <si>
    <t>https://drive.google.com/open?id=1VgIhhBeLc2VtTCROjjPl0vgkONJRBuYM; https://drive.google.com/open?id=1gYRjVe-nyzsuf5eKq6tmdf6MfzhyIvdB</t>
  </si>
  <si>
    <t>https://www.facebook.com/ngo.an.van.946667</t>
  </si>
  <si>
    <t>Ngô An Vân</t>
  </si>
  <si>
    <t>cập nhật sau vì chuyển nhà</t>
  </si>
  <si>
    <t>https://drive.google.com/open?id=1lulOMkXRKAm5HO9YRX30vdGE_aBHVLwi</t>
  </si>
  <si>
    <t>https://www.facebook.com/share/1GTy7shmFP/</t>
  </si>
  <si>
    <t xml:space="preserve">Bùi Dân An </t>
  </si>
  <si>
    <t>ấp kinh 5b , xã trí phải , tỉnh cà mau</t>
  </si>
  <si>
    <t>https://drive.google.com/open?id=1iPcdp-jWaqVhNZaXdOE-oH_gTAsCMmvv</t>
  </si>
  <si>
    <t>https://www.facebook.com/kieu.trinh.603846?mibextid=wwXIfr&amp;mibextid=wwXIfr</t>
  </si>
  <si>
    <t>Nguyễn Kiều Trinh</t>
  </si>
  <si>
    <t xml:space="preserve">xóm tây- lũng giang- thị trấn lim- tiên du- bắc ninh </t>
  </si>
  <si>
    <t>https://drive.google.com/open?id=1EuATh73EQzweNmXhfIh9kTD_WGlX7MzN</t>
  </si>
  <si>
    <t>https://www.facebook.com/camtuchuchee</t>
  </si>
  <si>
    <t xml:space="preserve">Vũ Thị Cẩm Tú </t>
  </si>
  <si>
    <t>Khu 15 cũ Vĩnh Lại, Lâm Thao, Phú Thọ 
Địa chỉ nhà em là Khu 10 Bản Nguyên, Phú Thọ</t>
  </si>
  <si>
    <t>https://drive.google.com/open?id=1ISdQQVmJXdttcBzEmSqWUmOrJnZ1dt2B</t>
  </si>
  <si>
    <t>https://www.facebook.com/share/1HqtwTJNT9/</t>
  </si>
  <si>
    <r>
      <rPr>
        <sz val="12"/>
        <color theme="1"/>
        <rFont val="Times New Roman"/>
        <family val="1"/>
      </rPr>
      <t xml:space="preserve">Bùi Tiến Hưng </t>
    </r>
    <r>
      <rPr>
        <sz val="12"/>
        <color rgb="FFFF0000"/>
        <rFont val="Times New Roman"/>
        <family val="1"/>
      </rPr>
      <t>- PT452</t>
    </r>
  </si>
  <si>
    <t>73B - ấp khánh Hội Đông - xã Tiên Thủy - tỉnh Vĩnh Long</t>
  </si>
  <si>
    <t>23/05/2026 và 24/05/2026</t>
  </si>
  <si>
    <t>https://drive.google.com/open?id=1IeILrBDXzmNSC6K_ubecaqvQMaP8FM1f; https://drive.google.com/open?id=1wI1C8O18-KVkIClj4c19uwg0k89ZDH0D</t>
  </si>
  <si>
    <t>https://www.facebook.com/share/1EVZkuZV6D/?mibextid=wwXIfr</t>
  </si>
  <si>
    <t>Hoàng Tuấn Hùng</t>
  </si>
  <si>
    <t>Đồng Chương Khúc Xuyên Thành Phố Bắc Ninh</t>
  </si>
  <si>
    <t>https://drive.google.com/open?id=1kEH-mjUzZQvDknOEoEzuM90mgxC35c6b</t>
  </si>
  <si>
    <t>https://www.facebook.com/share/1DosdPWr53/</t>
  </si>
  <si>
    <t>Vi Thị Tú Trinh</t>
  </si>
  <si>
    <t xml:space="preserve">Bản Khoẳng, Châu Kim, Quế Phong, Nghệ An </t>
  </si>
  <si>
    <t>https://drive.google.com/open?id=1VXezn5YZD3ZDXRtPq9RZW9F-St0NcA6b</t>
  </si>
  <si>
    <t>https://www.facebook.com/Vinhcuteeees1tg?mibextid=wwXIfr&amp;mibextid=wwXIfr</t>
  </si>
  <si>
    <t>Nguyễn Quang Vinh</t>
  </si>
  <si>
    <t xml:space="preserve">Số nhà 01,Xóm Quang Minh , Bài Lễ ,Chuyên Mỹ,Hà Nội </t>
  </si>
  <si>
    <t>https://drive.google.com/open?id=16eie3Zjz0SFHy5cKxthNIHBiG3inEsYO</t>
  </si>
  <si>
    <t>https://www.facebook.com/share/1aFpe7gB6R/</t>
  </si>
  <si>
    <t>Đỗ Phạm Quỳnh Chi</t>
  </si>
  <si>
    <t xml:space="preserve"> 70/618 Ngô Gia Tự, Phường Hải An, Hải Phòng</t>
  </si>
  <si>
    <t>https://drive.google.com/open?id=1Ay_4fiOMPq4hnj6WsTJurz2QCBcg0WPw</t>
  </si>
  <si>
    <t>https://www.facebook.com/share/1SSGZ9GLQP/</t>
  </si>
  <si>
    <t>Nguyễn Hữu Hùng</t>
  </si>
  <si>
    <t>Phù Khê-Từ Sơn-Bắc Ninh</t>
  </si>
  <si>
    <t>https://drive.google.com/open?id=1w65PF_9o2clwyFsMEeXzhGwuqwB_E2Q9</t>
  </si>
  <si>
    <t>https://www.facebook.com/share/18TaL3a5oE/?mibextid=wwXIfr</t>
  </si>
  <si>
    <r>
      <rPr>
        <sz val="12"/>
        <color theme="1"/>
        <rFont val="Times New Roman"/>
        <family val="1"/>
      </rPr>
      <t>Nguyễn Quốc Khánh</t>
    </r>
    <r>
      <rPr>
        <sz val="12"/>
        <color rgb="FFFF0000"/>
        <rFont val="Times New Roman"/>
        <family val="1"/>
      </rPr>
      <t xml:space="preserve"> - bill chung Anh Thy</t>
    </r>
  </si>
  <si>
    <t>khánh hoà , thuận nam , lạc tiến ( quốc lộ 1A)</t>
  </si>
  <si>
    <t>https://drive.google.com/open?id=1ZryTFxBZSXoJx8M4gxdrSpGRxFaala6o</t>
  </si>
  <si>
    <t>https://www.facebook.com/share/1D9ZuYXiTs/?mibextid=wwXIfr</t>
  </si>
  <si>
    <r>
      <rPr>
        <sz val="12"/>
        <color theme="1"/>
        <rFont val="Times New Roman"/>
        <family val="1"/>
      </rPr>
      <t xml:space="preserve"> Lê Thị Anh Thy</t>
    </r>
    <r>
      <rPr>
        <sz val="12"/>
        <color rgb="FFFF0000"/>
        <rFont val="Times New Roman"/>
        <family val="1"/>
      </rPr>
      <t xml:space="preserve"> - bill chung Khánh</t>
    </r>
  </si>
  <si>
    <t>Thôn Quán Thẻ 3, xã Thuận Nam, tỉnh Khánh Hoà</t>
  </si>
  <si>
    <t>https://drive.google.com/open?id=1SIYpz-1RetvEFVsl15L7PVUgA99quJr5</t>
  </si>
  <si>
    <t>https://www.facebook.com/share/1BV7HHVbzp/?mibextid=wwXIfr</t>
  </si>
  <si>
    <r>
      <rPr>
        <sz val="12"/>
        <color theme="1"/>
        <rFont val="Times New Roman"/>
        <family val="1"/>
      </rPr>
      <t xml:space="preserve">Phạm Nguyễn Thảo Trang </t>
    </r>
    <r>
      <rPr>
        <sz val="12"/>
        <color rgb="FFFF0000"/>
        <rFont val="Times New Roman"/>
        <family val="1"/>
      </rPr>
      <t>- Chang Panda</t>
    </r>
  </si>
  <si>
    <t xml:space="preserve">nhà 35, ngõ 228 Tổ 3 Khu 2 Phường Quang Hanh, tỉnh Quảng Ninh </t>
  </si>
  <si>
    <t>https://drive.google.com/open?id=1Qz6rrDUqhoAabWzSNMeLevAGpgzJ5uu9</t>
  </si>
  <si>
    <t>https://www.facebook.com/share/1aYJSKPuSj/?mibextid=wwXIfr</t>
  </si>
  <si>
    <t xml:space="preserve">Nguyễn Hồng Quyên </t>
  </si>
  <si>
    <t>Hòa</t>
  </si>
  <si>
    <t>Vực phác định liên yên định Thanh hoá</t>
  </si>
  <si>
    <t>https://drive.google.com/open?id=1B7zuJ0K_uQS_bAD2TnUsnc20yowTem-v</t>
  </si>
  <si>
    <t>https://www.facebook.com/share/1B8QecPxnY/?mibextid=wwXIfr</t>
  </si>
  <si>
    <t xml:space="preserve">Trịnh Thị Thanh Huyền </t>
  </si>
  <si>
    <t>phố Phúc Trung phường Hoa Lư Ninh Bình</t>
  </si>
  <si>
    <t>https://drive.google.com/open?id=1F2o1B5qHsJLKqZZ9dNkOcFcq-lFx1kr6</t>
  </si>
  <si>
    <t>https://www.facebook.com/share/18CzGYhdEB/?mibextid=wwXIfr</t>
  </si>
  <si>
    <t>Trịnh Thị Hải Thảo</t>
  </si>
  <si>
    <t>Phố Hậu, phường Hoa Lư, Ninh Bình</t>
  </si>
  <si>
    <t>https://drive.google.com/open?id=1ezqSf3C4aPadoyml-041zKKp94vidoiD</t>
  </si>
  <si>
    <t>https://www.facebook.com/ruaaini08?mibextid=wwXIfr&amp;mibextid=wwXIfr</t>
  </si>
  <si>
    <r>
      <rPr>
        <sz val="12"/>
        <color theme="1"/>
        <rFont val="Times New Roman"/>
        <family val="1"/>
      </rPr>
      <t>Vương Thị Chuyền</t>
    </r>
    <r>
      <rPr>
        <sz val="12"/>
        <color rgb="FFFF0000"/>
        <rFont val="Times New Roman"/>
        <family val="1"/>
      </rPr>
      <t xml:space="preserve"> - Wang Thnh Zhuan</t>
    </r>
  </si>
  <si>
    <t>Chí</t>
  </si>
  <si>
    <t>xã Bản máy, tỉnh tuyên quang</t>
  </si>
  <si>
    <t>https://drive.google.com/open?id=1WaQxyv6zX9oyLZiW9Am0yIO5NJU08URw</t>
  </si>
  <si>
    <t>https://www.facebook.com/share/1JnrCpj97j/</t>
  </si>
  <si>
    <t>Lưu Ngọc Ánh</t>
  </si>
  <si>
    <t>Xóm 20- Thôn 4 - Xã Yên Lãng - Hà Nội</t>
  </si>
  <si>
    <t>https://drive.google.com/open?id=1oykFgD-rZdneh51YID09NW32ge_vZvAg</t>
  </si>
  <si>
    <t>https://www.facebook.com/share/1DvaHDZw8s/</t>
  </si>
  <si>
    <t xml:space="preserve">Trần Hương Giang </t>
  </si>
  <si>
    <t>Xóm8a,hải phong-xã hải an-ninh bình</t>
  </si>
  <si>
    <t>https://drive.google.com/open?id=1vt5mibfuWpsXEOq2KGNPTtfWK-o1-7S6</t>
  </si>
  <si>
    <t>https://www.facebook.com/share/1BHFVAAjQD/</t>
  </si>
  <si>
    <r>
      <rPr>
        <sz val="12"/>
        <color theme="1"/>
        <rFont val="Times New Roman"/>
        <family val="1"/>
      </rPr>
      <t xml:space="preserve"> Nguyễn Tấn Băng</t>
    </r>
    <r>
      <rPr>
        <sz val="12"/>
        <color rgb="FFFF0000"/>
        <rFont val="Times New Roman"/>
        <family val="1"/>
      </rPr>
      <t xml:space="preserve"> - PT455</t>
    </r>
  </si>
  <si>
    <t>Tỉnh Cà Mau, Xã Kháng Hưng, Ấp Trùm Thuật A</t>
  </si>
  <si>
    <t>https://drive.google.com/open?id=17wQ-lqTczAqUsQ6BYOvAK47BuW9bT8JY</t>
  </si>
  <si>
    <t>https://www.facebook.com/share/1D8oWtjbgw/?mibextid=wwXIfr</t>
  </si>
  <si>
    <t xml:space="preserve">Nguyễn Trang Hà Nhi </t>
  </si>
  <si>
    <t xml:space="preserve">Gmail:1mikhongghethanh@gmail.com </t>
  </si>
  <si>
    <t>tổ 9 phường mường thanh tp điện biên phủ</t>
  </si>
  <si>
    <t>https://drive.google.com/open?id=1cLf0p6a69gXNIaMzUn4fPyqrjHj3h6YY</t>
  </si>
  <si>
    <t>OW19</t>
  </si>
  <si>
    <t>https://www.facebook.com/share/17TH6Pmg5w/</t>
  </si>
  <si>
    <t>Vũ Mai Anh</t>
  </si>
  <si>
    <t>04maianh06@gmail.com</t>
  </si>
  <si>
    <t>71 ngõ 51 Tương Mai Hà Nội</t>
  </si>
  <si>
    <t>23/05/2026 và 12/06/2026</t>
  </si>
  <si>
    <t>https://drive.google.com/open?id=1v00aGT501cB-iMibWBgk4cRqemQfo5Cf; https://drive.google.com/open?id=1bCsDbOc4JvRzBtmLibMsOVJcXvYWpfcs</t>
  </si>
  <si>
    <t>https://www.facebook.com/share/1casnZetoc/</t>
  </si>
  <si>
    <t xml:space="preserve">Dương Thị Huyền Trang </t>
  </si>
  <si>
    <t>huyentrangduongthi12@gmail.com</t>
  </si>
  <si>
    <t>20,ngõ 1 trần hữu tước đống đa hà nội</t>
  </si>
  <si>
    <t>23/05/2026 và 16/06/2026</t>
  </si>
  <si>
    <t>https://drive.google.com/open?id=1kX9LisoYtyLRC7-BLXLkeoN5oz5uiKJm; https://drive.google.com/open?id=1Rl9aozFStnYgX_nt2EOgS1-gyjMngpon</t>
  </si>
  <si>
    <t>https://www.facebook.com/lam.minh.thuy.258843</t>
  </si>
  <si>
    <t>Lâm Minh Thùy</t>
  </si>
  <si>
    <t>minhthuyyy208@gmail.com</t>
  </si>
  <si>
    <t xml:space="preserve"> Khóm 1, Phường Trà Vinh, tỉnh Vĩnh Long </t>
  </si>
  <si>
    <t>https://drive.google.com/open?id=1lrbeYzC2-MYQGoeuGIiGQrIQhVh99j5e</t>
  </si>
  <si>
    <t>https://www.facebook.com/share/1PHCHcdgKa/?mibextid=wwXIfr</t>
  </si>
  <si>
    <t xml:space="preserve">Trần Ngọc Bảo Trân </t>
  </si>
  <si>
    <t xml:space="preserve"> Thôn 2 , xã Quảng Tín , tỉnh Lâm Đồng</t>
  </si>
  <si>
    <t>https://drive.google.com/open?id=1JuVYuAqMxdghRSYg6f-0S9vPpIHZRkbR</t>
  </si>
  <si>
    <t>https://www.facebook.com/share/1B873CcqZA/?mibextid=wwXIfr</t>
  </si>
  <si>
    <t>Nguyễn Hải Vân</t>
  </si>
  <si>
    <t>Thôn Tân Xuân-Bố Hạ-Bắc Ninh</t>
  </si>
  <si>
    <t>https://drive.google.com/open?id=1qt1eK4EcVZQb-4Rcd7FPGXXxK6C_2Blc</t>
  </si>
  <si>
    <t>https://www.facebook.com/share/18q54HUY78/?mibextid=wwXIfr</t>
  </si>
  <si>
    <t xml:space="preserve">Vũ Hồng Quyên </t>
  </si>
  <si>
    <t>Thôn Chuôn Trung, xã Chuyên Mỹ, Hà Nội</t>
  </si>
  <si>
    <t>https://drive.google.com/open?id=1nHliREnOvSXvmtHubUkVaF_4ZyqBS-L2</t>
  </si>
  <si>
    <t>https://www.facebook.com/share/18qcq42XLd/?mibextid=wwXIfr</t>
  </si>
  <si>
    <t>Ngô Thị Quỳnh Trang</t>
  </si>
  <si>
    <t>Thôn Hoàng Phúc Xã Đồng Việt Tỉnh Bắc Ninh</t>
  </si>
  <si>
    <t>https://drive.google.com/open?id=1BCn9jcxsbvvOHIw9OwftHegBJodkkWnl</t>
  </si>
  <si>
    <t>https://www.facebook.com/nhu.quynh.480515?rdid=ADNnQWnxX0HdzXoq&amp;share_url=https%3A%2F%2Fwww.facebook.com%2Fshare%2F17W7mU5mNB%2F#</t>
  </si>
  <si>
    <t>Dương Thị Như Quỳnh</t>
  </si>
  <si>
    <t>Lâm Sơn - Mỹ Thái - Bắc Ninh</t>
  </si>
  <si>
    <t>https://drive.google.com/open?id=11fWU9lcNK1XPW28SnDaga5gtsYIUuX3M</t>
  </si>
  <si>
    <t>https://www.facebook.com/share/1EK1PhQnjh/?mibextid=wwXIfr</t>
  </si>
  <si>
    <t>Trần Thị Hà</t>
  </si>
  <si>
    <t>Đa Hội - Phù Khê - Bắc Ninh</t>
  </si>
  <si>
    <r>
      <rPr>
        <u/>
        <sz val="12"/>
        <color rgb="FF1155CC"/>
        <rFont val="Times New Roman"/>
        <family val="1"/>
      </rPr>
      <t xml:space="preserve">https://drive.google.com/open?id=1TmLMJy6_nnCvns5PV_n37zb_W0uDwfZu, </t>
    </r>
    <r>
      <rPr>
        <u/>
        <sz val="12"/>
        <color rgb="FF1155CC"/>
        <rFont val="Times New Roman"/>
        <family val="1"/>
      </rPr>
      <t>https://drive.google.com/open?id=1kKf2USzf9luOmtClmIeu-ZsJaUXUmY-s</t>
    </r>
  </si>
  <si>
    <t>https://www.facebook.com/share/1P4kusMT2y/?mibextid=wwXIfr</t>
  </si>
  <si>
    <t>Trần Thu Giang</t>
  </si>
  <si>
    <t>Thuận</t>
  </si>
  <si>
    <t>số nhà 58- kdc hán xuyên - phường bắc an phụ - thành phố hải dương</t>
  </si>
  <si>
    <t>https://drive.google.com/open?id=1vfRICUJ0AshXKCdZBCqF9v2ydeDMAXTV</t>
  </si>
  <si>
    <t>https://www.facebook.com/hnthn08?locale=vi_VN</t>
  </si>
  <si>
    <t xml:space="preserve">Vũ Ngọc Hiền Thảo </t>
  </si>
  <si>
    <t>phường Kinh Bắc- tỉnh Bắc Ninh</t>
  </si>
  <si>
    <t>https://drive.google.com/open?id=1cs-2GMg9oJzOFmIkBiHaAjq2aCjPCJEW</t>
  </si>
  <si>
    <t>https://www.facebook.com/share/1bsDZMG3nj/?mibextid=wwXIfr</t>
  </si>
  <si>
    <t>vn1926283@gmail.com</t>
  </si>
  <si>
    <t>dốc 2, thôn Tiên Hội, xã An Lão, thành phố Hải Phòng.</t>
  </si>
  <si>
    <t>https://drive.google.com/open?id=1guxSZvNCtKR79mVyGgJwas-DStNZfwK7</t>
  </si>
  <si>
    <t>https://www.facebook.com/share/1EhrHcH1t6/?mibextid=wwXIfr</t>
  </si>
  <si>
    <t xml:space="preserve">Nguyễn Bích Ngà </t>
  </si>
  <si>
    <t>Xóm Mỏ Đinh- Tràng Xá- Thái Nguyên</t>
  </si>
  <si>
    <t>https://drive.google.com/open?id=11bfV7hn9f1ZS_uaN6uZq08wA2fTZIoxb</t>
  </si>
  <si>
    <t>https://www.facebook.com/share/1BQixxMG6j/?mibextid=wwXIfr</t>
  </si>
  <si>
    <t xml:space="preserve">Đinh Xuân Việt </t>
  </si>
  <si>
    <t>Ngõ 137 nguyễn thượng mẫn phường bình hàn thành phố hải dương</t>
  </si>
  <si>
    <t>https://drive.google.com/open?id=1ZTa3XNr2of8o_4_m7hKKEpUKxqBQ3Byk</t>
  </si>
  <si>
    <t>https://www.facebook.com/share/1GLKiZ1XQ5/?mibextid=wwXIfr</t>
  </si>
  <si>
    <t>Trần Quang Minh</t>
  </si>
  <si>
    <t>Số nhà 27 tổ 2 khu Hồng Thạch B phường Quang Hanh thành phố Cẩm Phả Quảng Ninh</t>
  </si>
  <si>
    <t>https://drive.google.com/open?id=1Jf-t_yTRqC0aHkHg9MNgPSTA1M_iFUw2</t>
  </si>
  <si>
    <t>https://www.facebook.com/share/1CdMkq2c81/?mibextid=wwXIfr</t>
  </si>
  <si>
    <t>Nguyễn Mai Anh</t>
  </si>
  <si>
    <t>số 27, tổ 9, nghách 90/1, Lĩnh Nam, Hà Nội</t>
  </si>
  <si>
    <t>https://drive.google.com/open?id=1eOSllUWlBzi3nGdXOGSzh5_JKu01sZN4</t>
  </si>
  <si>
    <t>Chờ lớp pre tháng 10</t>
  </si>
  <si>
    <t>https://www.facebook.com/Mimi.iu.oi22</t>
  </si>
  <si>
    <t>Nguyễn Lê Trà My</t>
  </si>
  <si>
    <t>mycutilam@gmail.com</t>
  </si>
  <si>
    <t>39/30 đường 14, khu phố bến cát phường phước bình, quận 9, tp.hcm</t>
  </si>
  <si>
    <t>https://drive.google.com/open?id=1uEitpzZtlOb9eBHRlao-XHoWNatio4_i</t>
  </si>
  <si>
    <t>VIP290</t>
  </si>
  <si>
    <t xml:space="preserve">https://www.facebook.com/share/1Ck4dixt8r/?mibextid=wwXIf </t>
  </si>
  <si>
    <r>
      <rPr>
        <sz val="12"/>
        <color theme="1"/>
        <rFont val="Times New Roman"/>
        <family val="1"/>
      </rPr>
      <t>Phạm Quang Bảo</t>
    </r>
    <r>
      <rPr>
        <sz val="12"/>
        <color rgb="FFFF0000"/>
        <rFont val="Times New Roman"/>
        <family val="1"/>
      </rPr>
      <t xml:space="preserve"> - hợp đồng</t>
    </r>
  </si>
  <si>
    <t xml:space="preserve"> 197 phố ga Xã thường tín huyện thường tín Hà Nội</t>
  </si>
  <si>
    <t>23/05/2026 và 13/06/2026</t>
  </si>
  <si>
    <t>https://drive.google.com/open?id=1nfXJcl3BhswNyh-rjqJw6ZkTiSWE14Fl; https://drive.google.com/open?id=14dOo1NoUYFGd9tAxcPitgPLf4wXWgYU6</t>
  </si>
  <si>
    <t>https://www.facebook.com/share/18VCnQsFfk/?mibextid=wwXIfr</t>
  </si>
  <si>
    <t xml:space="preserve">Trịnh Phương Linh </t>
  </si>
  <si>
    <t>phuonglinhtrinh07112008@gmail.com</t>
  </si>
  <si>
    <t>sn54 trịnh ngọc điệt phường đông quang thanh hoá</t>
  </si>
  <si>
    <t>https://drive.google.com/open?id=1L7HzMtRMbttQrnsir272uOo5v-s2JWb8</t>
  </si>
  <si>
    <t>https://www.facebook.com/share/1bfy5hhZcK/</t>
  </si>
  <si>
    <t xml:space="preserve">Cao Thị Ngọc Hà </t>
  </si>
  <si>
    <t>Địa chỉ nhà cụ thể : Khu 9, Thường Lệ, Quang Minh, Hà Nội</t>
  </si>
  <si>
    <t>24/05/2026 và 17/06/2026</t>
  </si>
  <si>
    <t>https://drive.google.com/open?id=1KBDaoHhI2M1a1y6t2FBVzKHVUGf7wcUJ; https://drive.google.com/open?id=1bZse1TT8W06BC78qPDgn4LKIqX2o99sF</t>
  </si>
  <si>
    <t>https://www.facebook.com/share/18NgSM8XPu/?mibextid=wwXIfr</t>
  </si>
  <si>
    <t>Trần Ngọc Khánh</t>
  </si>
  <si>
    <t>bệnh viện đa khoa Ba Vì,UBND xã Đồng Thái Ba Vì Hà Nội</t>
  </si>
  <si>
    <t>https://drive.google.com/open?id=1VbMiJWvVzswVb7-SMLwkvmAuRnLICtGC</t>
  </si>
  <si>
    <t>https://www.facebook.com/profile.php?id=61584481974371&amp;mibextid=wwXIfr&amp;mibextid=wwXIfr</t>
  </si>
  <si>
    <t xml:space="preserve">Tù Ngạn Dung </t>
  </si>
  <si>
    <t>xã Bắc Bình, tỉnh Lâm Đồng</t>
  </si>
  <si>
    <t>https://drive.google.com/open?id=1cdn7ViX3cVEnBWaAfNbprSlbGCC36d9K</t>
  </si>
  <si>
    <t>PT465</t>
  </si>
  <si>
    <t>https://www.facebook.com/share/1GWxPmrdW6/</t>
  </si>
  <si>
    <r>
      <rPr>
        <sz val="12"/>
        <color theme="1"/>
        <rFont val="Times New Roman"/>
        <family val="1"/>
      </rPr>
      <t>Đặng Ngọc Ma</t>
    </r>
    <r>
      <rPr>
        <sz val="12"/>
        <color rgb="FFFF0000"/>
        <rFont val="Times New Roman"/>
        <family val="1"/>
      </rPr>
      <t>i - hv thứ 12</t>
    </r>
  </si>
  <si>
    <t xml:space="preserve">số 56, ngõ 243 Hoàng Quốc Việt phường Phù Liễn, thành phố Hải Phòng </t>
  </si>
  <si>
    <t>24/05/2026 và 16/06/2026</t>
  </si>
  <si>
    <t>https://drive.google.com/open?id=1wVMWJ4MSpzGFhId64YZOExtTQyJdqVDx; https://drive.google.com/open?id=1TlRHbIJRUz28Z3sMY71zBlz_KZsOC1KZ</t>
  </si>
  <si>
    <t>https://www.facebook.com/share/1B1sDwRT5h/?mibextid=wwXIfr</t>
  </si>
  <si>
    <t>Phạm Thị Ngọc Thái</t>
  </si>
  <si>
    <t>Tiên La, Thái Bình</t>
  </si>
  <si>
    <t>https://drive.google.com/open?id=1Af0_Q4ICeVTuqso2hV2vlVQVfMzyUL6L</t>
  </si>
  <si>
    <t>https://www.facebook.com/share/1Cv3if7ige/</t>
  </si>
  <si>
    <r>
      <rPr>
        <sz val="12"/>
        <color theme="1"/>
        <rFont val="Times New Roman"/>
        <family val="1"/>
      </rPr>
      <t>Nguyễn Thị Hoài Linh</t>
    </r>
    <r>
      <rPr>
        <sz val="12"/>
        <color rgb="FFFF0000"/>
        <rFont val="Times New Roman"/>
        <family val="1"/>
      </rPr>
      <t xml:space="preserve"> - PT448</t>
    </r>
  </si>
  <si>
    <t>xóm 12-thôn6-đối diện ngân hàng Agribank -xã nhật tân-huyện kim bảng-tỉnh hà nam</t>
  </si>
  <si>
    <t>https://drive.google.com/open?id=1nRz9AEO7O_-nrjOwXcqI1c93gfIEcHTc; https://drive.google.com/open?id=1WDkYDeI5dei-7qCJkEoJzlrAdPGy0FoS</t>
  </si>
  <si>
    <t>https://www.facebook.com/danh.phat.257088</t>
  </si>
  <si>
    <r>
      <rPr>
        <sz val="12"/>
        <color theme="1"/>
        <rFont val="Times New Roman"/>
        <family val="1"/>
      </rPr>
      <t>Nguyễn Danh Phát</t>
    </r>
    <r>
      <rPr>
        <sz val="12"/>
        <color rgb="FFFF0000"/>
        <rFont val="Times New Roman"/>
        <family val="1"/>
      </rPr>
      <t xml:space="preserve"> - hv thứ 10</t>
    </r>
  </si>
  <si>
    <t>Số nhà 16, Thôn Nam Phú, Xã Nam Đà, Tỉnh Lâm Đồng</t>
  </si>
  <si>
    <t>https://drive.google.com/open?id=1qdMvcNuU6ImLdbPiFMQJqVoKyakHLuMV</t>
  </si>
  <si>
    <t>https://www.facebook.com/share/18vLULGzcM/</t>
  </si>
  <si>
    <r>
      <rPr>
        <sz val="12"/>
        <color theme="1"/>
        <rFont val="Times New Roman"/>
        <family val="1"/>
      </rPr>
      <t xml:space="preserve">Lê Vân Anh </t>
    </r>
    <r>
      <rPr>
        <sz val="12"/>
        <color rgb="FFFF0000"/>
        <rFont val="Times New Roman"/>
        <family val="1"/>
      </rPr>
      <t>- 966430016</t>
    </r>
  </si>
  <si>
    <t>số nhà 05 hẻm 24 ngách 41 ngõ 21</t>
  </si>
  <si>
    <t>https://drive.google.com/open?id=1EaI4-eYMtZ2wcd6qNMe4b4yW040vhlSy</t>
  </si>
  <si>
    <t>https://www.facebook.com/share/17nod5Kjuz/?mibextid=wwXIfr</t>
  </si>
  <si>
    <t xml:space="preserve">Bùi Lê Hồng Ngọc </t>
  </si>
  <si>
    <t>Nhà văn hoá Lạng Thị-xã Phùng Nguyên- Lâm Thao-Phú Thọ</t>
  </si>
  <si>
    <t>https://drive.google.com/open?id=1w2HBW9aE73Kl2DFdba87t-c5oF40qkJ1, https://drive.google.com/open?id=15LnokJYAnGKFgzbtz0t94oxTdqk8QjjW</t>
  </si>
  <si>
    <t>OPT114</t>
  </si>
  <si>
    <t>OT127</t>
  </si>
  <si>
    <t>https://www.facebook.com/share/1CBnbkLuZ4/?mibextid=wwXIfr</t>
  </si>
  <si>
    <t xml:space="preserve">số 38B đường Đồng Mới Vân Lũng An Khánh Hoài Đức </t>
  </si>
  <si>
    <t>https://drive.google.com/open?id=1ZN9sOUnCeYW9MVkpoZfcS-Xt0Obyw96u</t>
  </si>
  <si>
    <t>https://www.facebook.com/oanh.cao.852319</t>
  </si>
  <si>
    <t>Cao Thị Kim Oanh</t>
  </si>
  <si>
    <t>caooanh0105@gmail.com</t>
  </si>
  <si>
    <t xml:space="preserve"> 79 Dương Quảng Hàm, Quan Hoa, Cầu Giấy</t>
  </si>
  <si>
    <t>https://drive.google.com/open?id=1gG8ZvvKfgYfWkC_14C5U5gvQwH-srcYI</t>
  </si>
  <si>
    <t>Nguyễn Yến Anh</t>
  </si>
  <si>
    <t>https://drive.google.com/open?id=1u3f2sMvs8QglWsqfyyWh5SkgIRV7D6DO</t>
  </si>
  <si>
    <t>https://www.facebook.com/share/1EXF9zstB4/?mibextid=wwXIfr</t>
  </si>
  <si>
    <t>Nông Thị Hoành Yến</t>
  </si>
  <si>
    <t>La Hiên - Võ nhai - thái nguyên</t>
  </si>
  <si>
    <t>https://drive.google.com/open?id=1puCtoON_vTvdqsSPKf5FVvrBiLnfGn3r</t>
  </si>
  <si>
    <t>https://www.facebook.com/huynh.vy.1512?locale=vi_VN</t>
  </si>
  <si>
    <t>Huỳnh Hương Lan Vy</t>
  </si>
  <si>
    <t>77/12/16 Võ Thị Thừa, q.12</t>
  </si>
  <si>
    <t>https://drive.google.com/open?id=1y9166McNtDl-w21qJb6fmp_W9a7uOboA</t>
  </si>
  <si>
    <t>https://www.facebook.com/share/1FQdUhXoJy/?mibextid=wwXIfr</t>
  </si>
  <si>
    <r>
      <rPr>
        <sz val="12"/>
        <color theme="1"/>
        <rFont val="Times New Roman"/>
        <family val="1"/>
      </rPr>
      <t xml:space="preserve"> Trần Khánh Linh </t>
    </r>
    <r>
      <rPr>
        <sz val="12"/>
        <color rgb="FFFF0000"/>
        <rFont val="Times New Roman"/>
        <family val="1"/>
      </rPr>
      <t>- hợp đồng</t>
    </r>
  </si>
  <si>
    <t>8 Ngõ 788 Đường Trần Quốc Tảng, Tổ 89 Khu 7b, Phường Cửa Ông, Tỉnh Quảng Ninh</t>
  </si>
  <si>
    <t>24/05/2026 và 25/05/2026</t>
  </si>
  <si>
    <t>https://drive.google.com/open?id=1b-7E7ikY7rN7xgYPJnDns8aFcHtWUGOB, https://drive.google.com/open?id=1-Tt6U_y6ks8UaoTyDgOT1s_jvkSoJRgt</t>
  </si>
  <si>
    <t>https://www.facebook.com/thuy.linh.47968?</t>
  </si>
  <si>
    <r>
      <rPr>
        <sz val="12"/>
        <color theme="1"/>
        <rFont val="Times New Roman"/>
        <family val="1"/>
      </rPr>
      <t>Nguyễn Thị Thùy Linh</t>
    </r>
    <r>
      <rPr>
        <sz val="12"/>
        <color rgb="FFFF0000"/>
        <rFont val="Times New Roman"/>
        <family val="1"/>
      </rPr>
      <t xml:space="preserve"> T474 - hv thứ 10</t>
    </r>
  </si>
  <si>
    <t>Bồng Trung 1, Biện Thượng, Vĩnh Lộc, Thanh Hoá</t>
  </si>
  <si>
    <t>https://drive.google.com/open?id=15zCHqBMglE0szdl_pPh4fOvkr_iKmo5T</t>
  </si>
  <si>
    <t>https://www.facebook.com/share/1CY3i9Ld2C/</t>
  </si>
  <si>
    <r>
      <rPr>
        <sz val="12"/>
        <color theme="1"/>
        <rFont val="Times New Roman"/>
        <family val="1"/>
      </rPr>
      <t>Hoàng Vân Nhi</t>
    </r>
    <r>
      <rPr>
        <sz val="12"/>
        <color rgb="FFFF0000"/>
        <rFont val="Times New Roman"/>
        <family val="1"/>
      </rPr>
      <t xml:space="preserve"> T474 - T471 hv thứ 12</t>
    </r>
  </si>
  <si>
    <t>chợ Vĩnh Hùng, Xóm Đoài, xã Biện Thượng, Tỉnh Thanh Hoá</t>
  </si>
  <si>
    <t>https://drive.google.com/open?id=1VvMrjyEEodT5HDnYNO0jksIjicuP8Rek</t>
  </si>
  <si>
    <t>https://www.facebook.com/share/18QXVNtZV2/</t>
  </si>
  <si>
    <r>
      <rPr>
        <sz val="12"/>
        <color theme="1"/>
        <rFont val="Times New Roman"/>
        <family val="1"/>
      </rPr>
      <t>Phạm Ngọc Khánh</t>
    </r>
    <r>
      <rPr>
        <sz val="12"/>
        <color rgb="FFFF0000"/>
        <rFont val="Times New Roman"/>
        <family val="1"/>
      </rPr>
      <t xml:space="preserve"> T474 - hv thứ 11</t>
    </r>
  </si>
  <si>
    <t>https://drive.google.com/open?id=1hjeTXvU28k0OHBoby8kYsAmzXLUwP9p8</t>
  </si>
  <si>
    <t>https://www.facebook.com/nhu.thanh.358173?locale=vi_VN</t>
  </si>
  <si>
    <t xml:space="preserve">Lê Nguyễn Thanh Như </t>
  </si>
  <si>
    <t>số nhà 107/31-ấp 2 -xã Tân Long - huyện Phú giáo - tỉnh Bình dương</t>
  </si>
  <si>
    <t>https://drive.google.com/open?id=1_NE3WZ3oBndU6m3S9qJAq5GbYs1OZQRL</t>
  </si>
  <si>
    <t>https://www.facebook.com/share/1Bc8Gn7DfD/?mibextid=wwXIfr</t>
  </si>
  <si>
    <t xml:space="preserve">Hồ Thị Thu Hiền </t>
  </si>
  <si>
    <t>cổng ubnd xã Bảo Đài- Bắc Ninh</t>
  </si>
  <si>
    <t>https://drive.google.com/open?id=1xxDBHwdJOGNk2LcHP_nX5gRKtXrpcKsH</t>
  </si>
  <si>
    <t>https://www.facebook.com/share/1Dz2aXCP8r/?mibextid=wwXIfr</t>
  </si>
  <si>
    <t>Phạm Quang Minh</t>
  </si>
  <si>
    <t xml:space="preserve"> Khu đô thị 379 Phường Quang Trung, Thành Phố Thái Bình </t>
  </si>
  <si>
    <t>https://drive.google.com/open?id=1G23tisDJ2FZiBuFIfrvtBGlU1uMa03PK</t>
  </si>
  <si>
    <t>https://www.facebook.com/share/1CXvdwFqeF/?mibextid=wwXIfr</t>
  </si>
  <si>
    <t>Kim Phương Thảo</t>
  </si>
  <si>
    <t>Số nhà 4-Ngõ 115-Cụm 6-Phan Long-Xã Ô Diên-Hà Nội</t>
  </si>
  <si>
    <t>https://drive.google.com/open?id=1JoHmf-P_t_cmOvdeVnFYs-6SCZKPdCAs</t>
  </si>
  <si>
    <t>https://www.facebook.com/share/1B9ofjhCJa/?mibextid=wwXIfr</t>
  </si>
  <si>
    <t>Lê Văn Hiển</t>
  </si>
  <si>
    <t>47 Cửa Bắc, Trúc Bạch, Ba Đình, HN</t>
  </si>
  <si>
    <t>https://drive.google.com/open?id=1xQhuGG4TRmTuJCgia4qwY2MdaQbTlnUO</t>
  </si>
  <si>
    <t>https://www.facebook.com/share/17utxbaVs5/</t>
  </si>
  <si>
    <t>Phạm Yến Phương</t>
  </si>
  <si>
    <t>bổ sung</t>
  </si>
  <si>
    <t>https://drive.google.com/open?id=1cyk7PBr-yQejm90r5KWfGWtbYak3UCCV</t>
  </si>
  <si>
    <t>https://www.facebook.com/share/1CqkNQudtE/?mibextid=wwXIfr</t>
  </si>
  <si>
    <t>Nguyễn Bảo Ngọc</t>
  </si>
  <si>
    <t>Lai Ổn, Đồng Bằng, Hưng Yên</t>
  </si>
  <si>
    <t>https://drive.google.com/open?id=1iDb90tcTAg53EMY1GbQh8I5VPvv62Pdm</t>
  </si>
  <si>
    <t>https://www.facebook.com/phung.thi.kim.ngan.1911</t>
  </si>
  <si>
    <t>Phùng Thị Kim Ngân</t>
  </si>
  <si>
    <t>phungthikimngan19112008@gmail.com</t>
  </si>
  <si>
    <t>thôn Nhan Bầu - xã Hà Đông - thành phố Hải Phòng</t>
  </si>
  <si>
    <t>https://drive.google.com/open?id=1qERu4Pw9KIVfKJ8Ff7jqqPtcYSykng2b</t>
  </si>
  <si>
    <t>https://www.facebook.com/share/18GxwYabzT/</t>
  </si>
  <si>
    <t>Tô Quốc Đạt</t>
  </si>
  <si>
    <t>Vạn lộc- hậu lộc- thanh hoá</t>
  </si>
  <si>
    <t>https://drive.google.com/open?id=1JXEESSl1m-JUrO51NJnme88JJkP2Cyx_</t>
  </si>
  <si>
    <t>https://www.facebook.com/ahf.ilinh</t>
  </si>
  <si>
    <t>Vũ Thị Hà Linh</t>
  </si>
  <si>
    <t>vuhalinh270608@gmail.com</t>
  </si>
  <si>
    <t>Nam Định (bổ sung sau)</t>
  </si>
  <si>
    <t>https://drive.google.com/open?id=1p955Ev7Z9lgsmdiG8Xs26dYTHnksiy2U</t>
  </si>
  <si>
    <t>VIP70</t>
  </si>
  <si>
    <t>OW21</t>
  </si>
  <si>
    <t>https://www.facebook.com/hangg.nga.184?mibextid=wwXIfr&amp;rdid=6YM11dTBDyzm0POV&amp;share_url=https%3A%2F%2Fwww.facebook.com%2Fshare%2F1GfWc5Xrk7%2F%3Fmibextid%3DwwXIfr#</t>
  </si>
  <si>
    <t>Ngô Thị Hằng Nga</t>
  </si>
  <si>
    <t>Giang</t>
  </si>
  <si>
    <t>nthn11.work@gmail.com</t>
  </si>
  <si>
    <t>Số nhà 32A ngõ 266 đường 422B Di Trạch, Hoài Đức, Hà Nội</t>
  </si>
  <si>
    <t>https://drive.google.com/open?id=1M2323E17reZ0PLQVKHFKmvMFy79nEoqj; https://drive.google.com/open?id=1Qu2uUlw7Nt7JYnmcnUCzhTtk41K4Xz1H</t>
  </si>
  <si>
    <t>https://www.facebook.com/100080780790951/</t>
  </si>
  <si>
    <t>Phạm Tố Quỳnh</t>
  </si>
  <si>
    <t xml:space="preserve"> Chung cư NO15A , toà ĐN3, Thượng Thanh , Long Biên , Hà Nội</t>
  </si>
  <si>
    <t>https://drive.google.com/open?id=1fShR63vYeEzRCWYgi_NW8Mf9kxaOq4Lo</t>
  </si>
  <si>
    <t>https://www.facebook.com/quach.hao.493796</t>
  </si>
  <si>
    <t>Quách Anh Hào</t>
  </si>
  <si>
    <t>Xóm Liên Tiến, xã Yên Trị, tỉnh Phú Thọ</t>
  </si>
  <si>
    <t>https://drive.google.com/open?id=1mxjAVGyX5WqTKpfI9dUe3S2WMSfHkO3f</t>
  </si>
  <si>
    <t>https://www.facebook.com/share/1CsDjGiAJZ/?mibextid=wwXIfr</t>
  </si>
  <si>
    <t xml:space="preserve">Nguyễn Ngọc Thảo My </t>
  </si>
  <si>
    <t>Số nhà 54, thôn 3,xã Tân Tiến huyện, Krông Pắk tỉnh Đắk lắk</t>
  </si>
  <si>
    <t>26/05/2026 và 14/06/2026</t>
  </si>
  <si>
    <t>https://drive.google.com/open?id=1d5LsTV0IQ1a24uUWRY3nyvvEg7Eot6E8; https://drive.google.com/open?id=1epDU-eFlVitG4LCnfjvCCjbkKja5R8qS</t>
  </si>
  <si>
    <t>https://www.facebook.com/share/18YBUBaN84/?mibextid=wwXIfr</t>
  </si>
  <si>
    <t>Phạm Nữ Chinh</t>
  </si>
  <si>
    <t xml:space="preserve">Số nhà 36, đường Liên Bào, tổ dân phố Tiến Bào, Phường Phù Khê, tỉnh Bắc Ninh </t>
  </si>
  <si>
    <t>https://drive.google.com/open?id=1nl1jtwWPkGYAEZyl621Q8PD5-q1wSdDB</t>
  </si>
  <si>
    <t>https://www.facebook.com/share/1EqmjaTCCL/?mibextid=wwXIfr</t>
  </si>
  <si>
    <r>
      <rPr>
        <sz val="12"/>
        <color theme="1"/>
        <rFont val="Times New Roman"/>
        <family val="1"/>
      </rPr>
      <t>Nguyễn Hoàng Hiệp</t>
    </r>
    <r>
      <rPr>
        <sz val="12"/>
        <color rgb="FFFF0000"/>
        <rFont val="Times New Roman"/>
        <family val="1"/>
      </rPr>
      <t xml:space="preserve"> - hv thứ 11</t>
    </r>
  </si>
  <si>
    <t>thôn Xối Tây xã Nam Thanh tỉnh Nam Định</t>
  </si>
  <si>
    <t>https://drive.google.com/open?id=152DY1dzW9Aq6GgOfTFm6iQT26jWlI4ne</t>
  </si>
  <si>
    <t>https://www.facebook.com/share/17hsWAVCm2/?mibextid=wwXIfr</t>
  </si>
  <si>
    <t>Triệu Quang Tùng</t>
  </si>
  <si>
    <t xml:space="preserve">295 đường võ nguyên giáp thôn hữu nghị  xã phong thổ tỉnh lai châu </t>
  </si>
  <si>
    <t>https://drive.google.com/open?id=1LyeNnCK_N3Lvo3V429vFBYas7ZympoiE</t>
  </si>
  <si>
    <t>https://www.facebook.com/nguyen.phamphu.50</t>
  </si>
  <si>
    <t>Phạm Phú Nguyên</t>
  </si>
  <si>
    <t>phamphunguyen07@gmail.com</t>
  </si>
  <si>
    <t>286 Nguyễn Xiển, phường Thanh Liệt, Hà Nội</t>
  </si>
  <si>
    <t>25/05/2026 và 26/05/2026</t>
  </si>
  <si>
    <t>https://drive.google.com/open?id=16ZpCK3V81xd4EDXFLicf8JT_jNQ7NdbR; https://drive.google.com/open?id=1WSpn8rVKH8-DOb0FqycCTul8JR6hEdKb</t>
  </si>
  <si>
    <t>https://www.facebook.com/share/1EcAs8HBxH/</t>
  </si>
  <si>
    <t>Lê Thùy Dung</t>
  </si>
  <si>
    <t xml:space="preserve"> thôn Tiên Bá, xã Quỳnh Thọ, huyện Quỳnh Phụ,  tỉnh Thái Bình </t>
  </si>
  <si>
    <t>https://drive.google.com/open?id=1EivLTQCpaBreAMnLGNswR8gi22rJnhT9</t>
  </si>
  <si>
    <t>https://www.facebook.com/share/1G19MXbNxZ/?mibextid=wwXIfr</t>
  </si>
  <si>
    <t>Nguyễn Hà Chi</t>
  </si>
  <si>
    <t xml:space="preserve">Mỹ thái- Bắc Giang </t>
  </si>
  <si>
    <t>https://drive.google.com/open?id=1_B8CqatVL-40R-5bkpLGiIpQWLJaWFEv</t>
  </si>
  <si>
    <t>https://www.facebook.com/share/1D7BvQ3QTY/?mibextid=wwXIfr</t>
  </si>
  <si>
    <t>Lê Sỹ Tuấn Anh</t>
  </si>
  <si>
    <t>245/11 nguyễn thị khắp, tân đông hiệp, hồ chí minh</t>
  </si>
  <si>
    <t>https://drive.google.com/open?id=1232oVonS2IdlXB1gd24MFZ2_fQAJbr1a</t>
  </si>
  <si>
    <t>https://www.facebook.com/share/17g3GTeS2i/?mibextid=wwXIfr</t>
  </si>
  <si>
    <r>
      <rPr>
        <sz val="12"/>
        <color theme="1"/>
        <rFont val="Times New Roman"/>
        <family val="1"/>
      </rPr>
      <t xml:space="preserve">Võ Trung Tâm </t>
    </r>
    <r>
      <rPr>
        <sz val="12"/>
        <color rgb="FFFF0000"/>
        <rFont val="Times New Roman"/>
        <family val="1"/>
      </rPr>
      <t>- hv thứ 10</t>
    </r>
  </si>
  <si>
    <t>K23/17, khu phố 9, Hà Lam - Xã Thăng Bình - Thành phố Đà Nẵng</t>
  </si>
  <si>
    <t>https://drive.google.com/open?id=1Xpv8JN1shI0wGE1D7Y2iRPdS_f9W-N_g</t>
  </si>
  <si>
    <t>https://www.facebook.com/share/1B1qhq9nUF/</t>
  </si>
  <si>
    <t>Hoàng Kiều Loan</t>
  </si>
  <si>
    <t>Quỳnh bôi 1 ,Đông Thanh,Phường Đông Tiến, Thanh Hóa</t>
  </si>
  <si>
    <t>https://drive.google.com/open?id=1g1Y2Dm4I6vdTr3R_RyhDJKHn-hdPffxB</t>
  </si>
  <si>
    <t>https://www.facebook.com/profile.php?id=100084668075177</t>
  </si>
  <si>
    <t>Khuất Mạnh Dũng</t>
  </si>
  <si>
    <t xml:space="preserve"> khuatdung2007@gmail.com</t>
  </si>
  <si>
    <t>Ngõ 1150 đường Láng, Phường Láng, tp Hà Nội</t>
  </si>
  <si>
    <t>https://drive.google.com/open?id=1iESHXlpuufrfJcG_GLlP5g7A4h0tauNj; https://drive.google.com/open?id=1S_fnEQisRulc2y-DkNQ7VWTz41OtzAjb</t>
  </si>
  <si>
    <t>https://www.facebook.com/share/1GacztewYS/?mibextid=wwXIfr</t>
  </si>
  <si>
    <t>Lê Hoàng Long</t>
  </si>
  <si>
    <t>Bsung</t>
  </si>
  <si>
    <t>https://drive.google.com/open?id=1JlHfYw1j8GSaNe-2ZvPqhWUHyHpHdabO</t>
  </si>
  <si>
    <t>https://www.facebook.com/share/1FoP5tSC4n/?mibextid=wwXIfr</t>
  </si>
  <si>
    <t>Lâm Thị Thu Hằng</t>
  </si>
  <si>
    <t xml:space="preserve"> đại sơn, hợp thành, cao lộc, lạng sơn</t>
  </si>
  <si>
    <t>https://drive.google.com/open?id=14ZimPQr2ErO3WC_vnl_0SM6WCAqzX8aX</t>
  </si>
  <si>
    <t>https://www.facebook.com/share/14ggdq8eo77/</t>
  </si>
  <si>
    <t xml:space="preserve"> Nguyễn Đỗ Bảo Châu </t>
  </si>
  <si>
    <t xml:space="preserve"> 773, ấp Sa Nhỏ, xã Thái Mỹ, TPHCM</t>
  </si>
  <si>
    <t>https://drive.google.com/open?id=1JdvHJyhWFAWHBTyZAiTjVv-FnEqB7DM2</t>
  </si>
  <si>
    <t>https://www.facebook.com/share/1FmPd6gsjP/?mibextid=wwXIfr</t>
  </si>
  <si>
    <t>Trần Hoàng Thuý Vy</t>
  </si>
  <si>
    <t>20/5b Tây Kim Gia Kiệm Đồng Nai</t>
  </si>
  <si>
    <t>https://drive.google.com/open?id=1lLel-rS7SDJQccmd1ADA2xwGL8DisaVQ</t>
  </si>
  <si>
    <t>https://www.facebook.com/pham.van.cuong.695976</t>
  </si>
  <si>
    <t>Pham Văn Cường</t>
  </si>
  <si>
    <t/>
  </si>
  <si>
    <t>102/282/64 kim giang , kim văn Kim lũ hoàng mai hà nội</t>
  </si>
  <si>
    <t>https://drive.google.com/open?id=1GjVlE77Ta8VUcPvANlgMKQg1OVmw_JWV; https://drive.google.com/open?id=1tytdr5i4Ft2u_KhtVkZGiLluM7hYUVml</t>
  </si>
  <si>
    <t>https://www.facebook.com/share/1HegSG8bhi/?mibextid=wwXIfr</t>
  </si>
  <si>
    <t>Trần Thanh Vân</t>
  </si>
  <si>
    <t>TDP Giành Cũ Phường Phượng Sơn tỉnh Bắc Ninh</t>
  </si>
  <si>
    <t>https://drive.google.com/open?id=1CZbuu1fHhuw4f-973J2RHMbFnN1lgu6O</t>
  </si>
  <si>
    <t>https://www.facebook.com/share/17bKY6awPn/?mibextid=wwXIfr</t>
  </si>
  <si>
    <r>
      <rPr>
        <sz val="12"/>
        <color theme="1"/>
        <rFont val="Times New Roman"/>
        <family val="1"/>
      </rPr>
      <t>Phạm Thị Dịu</t>
    </r>
    <r>
      <rPr>
        <sz val="12"/>
        <color rgb="FFFF0000"/>
        <rFont val="Times New Roman"/>
        <family val="1"/>
      </rPr>
      <t xml:space="preserve"> - OPT118</t>
    </r>
  </si>
  <si>
    <t>diupham072@gmail.com</t>
  </si>
  <si>
    <t>số17 ngách 132/82 Minh Khai- Cầu Diễn-Hà Nội</t>
  </si>
  <si>
    <t>https://drive.google.com/open?id=16aT1Eod5l9GwTHnBaHGEswblRNGsy-2T</t>
  </si>
  <si>
    <t>https://www.facebook.com/khanh.ly.776188#</t>
  </si>
  <si>
    <t xml:space="preserve">Lê Khánh Ly </t>
  </si>
  <si>
    <t>Xóm Quán hành 6, xã Nghi Lộc, Tỉnh Nghệ An</t>
  </si>
  <si>
    <t>https://drive.google.com/open?id=13faZDMQ766XIgu1_3U08R3ck2cySMOJ9</t>
  </si>
  <si>
    <t>https://www.facebook.com/share/1Am1yhFhy9/</t>
  </si>
  <si>
    <r>
      <rPr>
        <sz val="12"/>
        <color theme="1"/>
        <rFont val="Times New Roman"/>
        <family val="1"/>
      </rPr>
      <t xml:space="preserve">Hoàng Thị Mỹ Duyên </t>
    </r>
    <r>
      <rPr>
        <sz val="12"/>
        <color rgb="FFFF0000"/>
        <rFont val="Times New Roman"/>
        <family val="1"/>
      </rPr>
      <t xml:space="preserve">- hợp đồng - facebook tên Phương Ngọc </t>
    </r>
  </si>
  <si>
    <t>Gần Hải Nam Plaza Thôn Xuân Hội, Xã Tân Chi, Tỉnh Bắc Ninh</t>
  </si>
  <si>
    <t>25/05/2026 và 28/05/2026</t>
  </si>
  <si>
    <t>https://drive.google.com/open?id=1SvFcxghnDDV5bjlXP3XKdEWge1ItNKYl; https://drive.google.com/open?id=15humw9K-_z1gyJytRW3nFRfngYMHM6Nz</t>
  </si>
  <si>
    <t>https://www.facebook.com/share/1Eg9mKSBBB/</t>
  </si>
  <si>
    <t xml:space="preserve"> Huỳnh Ngọc Bảo Trâm </t>
  </si>
  <si>
    <t xml:space="preserve">Thôn Tam Mỹ, xã Tam Xuân, TP Đà Nẵng </t>
  </si>
  <si>
    <t>25/05/2026 và 14/06/2026</t>
  </si>
  <si>
    <t>https://drive.google.com/open?id=193JSF_JLQ-IS7q-rL_67CmIvo1MbzPwc; https://drive.google.com/open?id=1_H8drxlMoAtaZb1t7JKAhoUf6xbcz_Q4</t>
  </si>
  <si>
    <t>https://www.facebook.com/share/1AaDt7bZ4P/?mibextid=wwXIfr</t>
  </si>
  <si>
    <t>Phan Anh Tú</t>
  </si>
  <si>
    <t>nguyên</t>
  </si>
  <si>
    <t>thôn 13 xã Nà Hang tỉnh Tuyên Quang</t>
  </si>
  <si>
    <t>https://drive.google.com/open?id=1Evd5TcqeUazhOGb-hwlF2fygJ1yIpLTq</t>
  </si>
  <si>
    <t>https://www.facebook.com/share/1EUd469cRo/?mibextid=wwXIfr</t>
  </si>
  <si>
    <t>Vương Quốc Tuấn</t>
  </si>
  <si>
    <t>Thôn Yên Mỹ , Xã Hạ Bằng , Thành Phố Hà Nội</t>
  </si>
  <si>
    <t>https://drive.google.com/open?id=18m7f29niWGxtmGoqEQh65mngDuOqwOBN</t>
  </si>
  <si>
    <t>https://www.facebook.com/share/14cf8v4neFD/?mibextid=wwXIfr</t>
  </si>
  <si>
    <r>
      <rPr>
        <sz val="12"/>
        <color theme="1"/>
        <rFont val="Times New Roman"/>
        <family val="1"/>
      </rPr>
      <t xml:space="preserve">Nguyễn Xuân Huỳnh </t>
    </r>
    <r>
      <rPr>
        <sz val="12"/>
        <color rgb="FFFF0000"/>
        <rFont val="Times New Roman"/>
        <family val="1"/>
      </rPr>
      <t>- hv thứ 10</t>
    </r>
  </si>
  <si>
    <t>Ấp thuận hoà 1, xã Hoà Khánh Nam, huyện Đức Hoà, tỉnh Long An</t>
  </si>
  <si>
    <t>22/05/2026 và 17/06/2026</t>
  </si>
  <si>
    <t>https://drive.google.com/open?id=1LDbO1uHS8mhgUjPP_H77YZ3tgwVe4R3f; https://drive.google.com/open?id=1iTuWUuAfiDaseSQapqj1zgrd3b8Ilpe8</t>
  </si>
  <si>
    <t>https://www.facebook.com/share/187YRJdt3W/</t>
  </si>
  <si>
    <t>Lương Chí Dũng</t>
  </si>
  <si>
    <t>chidung26@gmail.com</t>
  </si>
  <si>
    <t xml:space="preserve">hà thanh yên nhân yên mô ninh bình </t>
  </si>
  <si>
    <t>https://drive.google.com/open?id=1OY5xQz-4UpwA2HqdnWU3JPvhzVzvVdTu</t>
  </si>
  <si>
    <t>https://www.facebook.com/phuong.phuong.714898</t>
  </si>
  <si>
    <r>
      <rPr>
        <sz val="12"/>
        <color theme="1"/>
        <rFont val="Times New Roman"/>
        <family val="1"/>
      </rPr>
      <t>Phạm Thị Hà Phương</t>
    </r>
    <r>
      <rPr>
        <sz val="12"/>
        <color rgb="FFFF0000"/>
        <rFont val="Times New Roman"/>
        <family val="1"/>
      </rPr>
      <t xml:space="preserve"> - PT440 hv thứ 10</t>
    </r>
  </si>
  <si>
    <t>số nhà 426-đường Thân Nhân Trung-Việt Yên-Bắc Ninh</t>
  </si>
  <si>
    <t>26/05/2026 và 17/06/2026</t>
  </si>
  <si>
    <t>https://drive.google.com/open?id=1Jz4EYF7ABFndjOmZjlfBOXVI0s95GSxa; https://drive.google.com/open?id=1BG_ROBd3nK2fIIuY9OGBfQm_EjTtC6Gz</t>
  </si>
  <si>
    <t>https://www.facebook.com/share/18KaRNTnrT/?mibextid=wwXIfr</t>
  </si>
  <si>
    <t xml:space="preserve">Nguyễn Hải Hoàng </t>
  </si>
  <si>
    <t>thôn Non , xã Nhã Nam . tỉnh Bắc Ninh</t>
  </si>
  <si>
    <t>https://drive.google.com/open?id=1N1Uyx7Iq2p-ICn7G89So8Deohe6WYWJe</t>
  </si>
  <si>
    <t>https://www.facebook.com/share/14iRBBWqiGt/?mibextid=wwXIfr</t>
  </si>
  <si>
    <r>
      <rPr>
        <sz val="12"/>
        <color theme="1"/>
        <rFont val="Times New Roman"/>
        <family val="1"/>
      </rPr>
      <t>Tiết Quang Huy</t>
    </r>
    <r>
      <rPr>
        <sz val="12"/>
        <color rgb="FFFF0000"/>
        <rFont val="Times New Roman"/>
        <family val="1"/>
      </rPr>
      <t xml:space="preserve"> - T471</t>
    </r>
  </si>
  <si>
    <t>quanghuytiet@gmail.com</t>
  </si>
  <si>
    <t>Thôn Ông Tố-Xã Yên Mỹ-Tỉnh Hưng Yên</t>
  </si>
  <si>
    <t>https://drive.google.com/open?id=1tPk7yQA9Hgg828bpNX31O0gR91SwYh88</t>
  </si>
  <si>
    <t>https://www.facebook.com/nguyen.anh.ngoc.640497</t>
  </si>
  <si>
    <r>
      <rPr>
        <sz val="12"/>
        <color theme="1"/>
        <rFont val="Times New Roman"/>
        <family val="1"/>
      </rPr>
      <t xml:space="preserve">Nguyễn Thị Ánh Ngọc </t>
    </r>
    <r>
      <rPr>
        <sz val="12"/>
        <color rgb="FFFF0000"/>
        <rFont val="Times New Roman"/>
        <family val="1"/>
      </rPr>
      <t>- PT454 đã rút cọc</t>
    </r>
  </si>
  <si>
    <t>ĐỘI 6 THÔN HẬU - DIÊN SANH - QUẢNG TRỊ</t>
  </si>
  <si>
    <t>https://drive.google.com/open?id=14BJgjy55AyjWtZP0hc4VVnnihkCkdy58</t>
  </si>
  <si>
    <t>T434</t>
  </si>
  <si>
    <t>https://www.facebook.com/share/16B4YmSBD2/?mibextid=wwXIfr</t>
  </si>
  <si>
    <r>
      <rPr>
        <sz val="12"/>
        <color theme="1"/>
        <rFont val="Times New Roman"/>
        <family val="1"/>
      </rPr>
      <t>Nguyễn Thị Tuyết Nhi</t>
    </r>
    <r>
      <rPr>
        <sz val="12"/>
        <color rgb="FFFF0000"/>
        <rFont val="Times New Roman"/>
        <family val="1"/>
      </rPr>
      <t xml:space="preserve"> - Chưa học phí</t>
    </r>
  </si>
  <si>
    <t>k7 kí túc xá, đại học kinh tế và quản trị kinh doanh của Thành Phố Thái Nguyên</t>
  </si>
  <si>
    <t>https://www.facebook.com/hoa.hoang.26.12.2005</t>
  </si>
  <si>
    <r>
      <rPr>
        <sz val="12"/>
        <color theme="1"/>
        <rFont val="Times New Roman"/>
        <family val="1"/>
      </rPr>
      <t>Hoàng Thị Hoa</t>
    </r>
    <r>
      <rPr>
        <sz val="12"/>
        <color rgb="FFFF0000"/>
        <rFont val="Times New Roman"/>
        <family val="1"/>
      </rPr>
      <t xml:space="preserve"> - VIP289 Chưa học phí</t>
    </r>
  </si>
  <si>
    <t>hoahoang1234xl@gmail.com</t>
  </si>
  <si>
    <t xml:space="preserve">số nhà 5 ngách 24 ngõ 85 Xuân thuỷ, Hà Nội </t>
  </si>
  <si>
    <t>VIP289</t>
  </si>
  <si>
    <t>https://www.facebook.com/tran.hin.3726</t>
  </si>
  <si>
    <r>
      <rPr>
        <sz val="12"/>
        <color theme="1"/>
        <rFont val="Times New Roman"/>
        <family val="1"/>
      </rPr>
      <t>Trần Phương Lan</t>
    </r>
    <r>
      <rPr>
        <sz val="12"/>
        <color rgb="FFFF0000"/>
        <rFont val="Times New Roman"/>
        <family val="1"/>
      </rPr>
      <t xml:space="preserve"> </t>
    </r>
  </si>
  <si>
    <t>tranphuonglan2511@gmail.com</t>
  </si>
  <si>
    <t>30 ngõ 49 Lê Đức Thọ, Mỹ Đình 2, Hà Nội</t>
  </si>
  <si>
    <t>https://drive.google.com/open?id=1s6IvVDdEUuoPLS2adTjRWDlHQUGLRSzm</t>
  </si>
  <si>
    <t>https://www.facebook.com/khanhhuyenxinh2k5</t>
  </si>
  <si>
    <r>
      <rPr>
        <sz val="12"/>
        <color theme="1"/>
        <rFont val="Times New Roman"/>
        <family val="1"/>
      </rPr>
      <t>Nguyễn Khánh Huyền</t>
    </r>
    <r>
      <rPr>
        <sz val="12"/>
        <color rgb="FFFF0000"/>
        <rFont val="Times New Roman"/>
        <family val="1"/>
      </rPr>
      <t xml:space="preserve"> - VIP289 Chưa học phí</t>
    </r>
  </si>
  <si>
    <t>Khanhhuyennguyen143@gmail.com</t>
  </si>
  <si>
    <t xml:space="preserve"> bảo tháp kim hoa, mê linh, Hà Nội </t>
  </si>
  <si>
    <t>https://www.facebook.com/share/1BhEVJQqDz/</t>
  </si>
  <si>
    <t xml:space="preserve">Trần Việt Thanh </t>
  </si>
  <si>
    <t>tổ 1 khu 11 , Mông Dương , Cẩm Phả , Quảng Ninh</t>
  </si>
  <si>
    <t>https://drive.google.com/open?id=1wNVr4fc9q9q4tEIVrY-izgTJSqCHq53K</t>
  </si>
  <si>
    <t>https://www.facebook.com/share/1EFyjyZq1o/?mibextid=wwXIfr</t>
  </si>
  <si>
    <t>Lê Đức Minh Quân</t>
  </si>
  <si>
    <t>Số nhà 124, thôn Nhuế Thôn, xã Thọ Long, tỉnh Thanh Hoá</t>
  </si>
  <si>
    <t>https://drive.google.com/open?id=1NeacvZBSqEnM-wf00MN1MZgrql-o3m6B</t>
  </si>
  <si>
    <t>https://www.facebook.com/100080881896046/</t>
  </si>
  <si>
    <t>Phạm Hoàng Nhật Linh</t>
  </si>
  <si>
    <t xml:space="preserve">xóm Đông An, xã Xuân Tân, huyện Xuân Trường, tỉnh Nam Định </t>
  </si>
  <si>
    <t>https://drive.google.com/open?id=1dyaweuT14dugzR537JaCjTyDqGN0O4RG</t>
  </si>
  <si>
    <t>https://www.facebook.com/share/1CvrSnAEyB/?mibextid=wwXIfr</t>
  </si>
  <si>
    <t xml:space="preserve"> Lê Bá Việt Anh</t>
  </si>
  <si>
    <t xml:space="preserve"> Khu 2 Vân Du, Thanh Hoá </t>
  </si>
  <si>
    <t>https://drive.google.com/open?id=13xuEwtVdhRZtFmZMP88TpshzhfIdSd38</t>
  </si>
  <si>
    <t>https://www.facebook.com/share/177tVvjfYG/?mibextid=wwXIfr</t>
  </si>
  <si>
    <t>Đặng Thanh Thảo</t>
  </si>
  <si>
    <t>Kiến Hưng - Kiến Thuỵ - Hải Phòng</t>
  </si>
  <si>
    <t>https://drive.google.com/open?id=1ykqsBeYW6MnNAvcIWq7RITCu2d63Kw1z</t>
  </si>
  <si>
    <t>https://www.facebook.com/tnobbb/</t>
  </si>
  <si>
    <t>Bùi Tiến Thuận</t>
  </si>
  <si>
    <t>Thôn Tân Lập , Xã Nam Tiên Hưng, tỉnh Hưng Yên</t>
  </si>
  <si>
    <t>https://drive.google.com/open?id=1BvzlI0hM8qw4ZM6PQjDbvVXSKObNKCFX</t>
  </si>
  <si>
    <t>https://www.facebook.com/share/1Cn615V8AQ/?mibextid=wwXIfr</t>
  </si>
  <si>
    <t>Trần Quang Thắng</t>
  </si>
  <si>
    <t xml:space="preserve"> Phòng 802, chung cư C10, phường Xuân La, Tây Hồ</t>
  </si>
  <si>
    <t>https://drive.google.com/open?id=1aav2FkqADszEHcs_KDEZr8qOa4pj4lKZ</t>
  </si>
  <si>
    <t>https://www.facebook.com/share/1Aau1CaMXX/?mibextid=wwXIfr</t>
  </si>
  <si>
    <t>Nguyễn Tường Gia Bảo</t>
  </si>
  <si>
    <t>Số nhà 40A, ngõ 200, đường Nguyễn Trung Thiên, phường Thành Sen , Tp Hà tĩnh</t>
  </si>
  <si>
    <t>https://drive.google.com/open?id=1gctdLQlAXoW5vBE8nSlI9Fn2utww81nO</t>
  </si>
  <si>
    <t>https://www.facebook.com/le.ngoc.thom.610986</t>
  </si>
  <si>
    <t xml:space="preserve">Lê Ngọc Thơm </t>
  </si>
  <si>
    <t>Kim Chung 2 , xã Phiêng Khoài ,huyện Yên Châu , tỉnh Sơn La</t>
  </si>
  <si>
    <t>https://drive.google.com/open?id=1r5C5hC14GLNxNYFGMCviYcnt3RdggQw7</t>
  </si>
  <si>
    <t>https://www.facebook.com/share/1D88g8BVDq/?mibextid=wwXIfr</t>
  </si>
  <si>
    <t>Đặng Phương Linh</t>
  </si>
  <si>
    <t>lynhdang123456@gmail.com</t>
  </si>
  <si>
    <t>Thôn 3 Dân Trù , xã Tam Hồng , tỉnh Phú Thọ</t>
  </si>
  <si>
    <t>https://drive.google.com/open?id=17GQz42hhPJJCoSTthglJV8HtuFZ3rjwX</t>
  </si>
  <si>
    <t>https://www.facebook.com/share/1Kf9SX66Ga/</t>
  </si>
  <si>
    <t>Trương Ngọc Tuyển</t>
  </si>
  <si>
    <t>truongngoctuyen35@gmail.com</t>
  </si>
  <si>
    <t xml:space="preserve"> thôn 1 Ea Lê, xã Ea Súp, tỉnh Đắk Lắk</t>
  </si>
  <si>
    <t>https://drive.google.com/open?id=1okBSZ03qUwGbDmGuYjZIfaG866r7tnTZ</t>
  </si>
  <si>
    <t>https://www.facebook.com/phuong.tus?rdid=aU8Zb057wIF25h0O&amp;share_url=https%3A%2F%2Fwww.facebook.com%2Fshare%2F1JyyhtqVSY%2F#</t>
  </si>
  <si>
    <t>Vũ Thị Ngọc Phượng</t>
  </si>
  <si>
    <t>Điện Biên- Liên Minh- Ninh Bình</t>
  </si>
  <si>
    <t>https://drive.google.com/open?id=1zjPoX_CflqXojMPe6VYzSP4dhSTGjouz</t>
  </si>
  <si>
    <t>https://www.facebook.com/share/1UYskuBCZD/?mibextid=wwXIfr</t>
  </si>
  <si>
    <t xml:space="preserve">Nguyễn Đức Hoàng Long </t>
  </si>
  <si>
    <t xml:space="preserve">Số 10 Khu cao cấp - Phường An Dương - Hải Phòng </t>
  </si>
  <si>
    <t>https://drive.google.com/open?id=1Gkoj8omAF11h1vKRGKlPCtD0q0I84qdP</t>
  </si>
  <si>
    <t>https://www.facebook.com/chi.quynh.22.11.08</t>
  </si>
  <si>
    <t xml:space="preserve">Nguyễn Quỳnh Chi </t>
  </si>
  <si>
    <t>Tổ 95 khu 9B Phường Cửa Ông,Cẩm Phả,Quảng Ninh</t>
  </si>
  <si>
    <t>https://drive.google.com/open?id=1FmmNufCE7UF7q0D1U9gzu-vY9OBwjYBz</t>
  </si>
  <si>
    <t>https://www.facebook.com/share/17Wqy8DQgi/?mibextid=wwXIfr</t>
  </si>
  <si>
    <t xml:space="preserve">Nguyễn Thị Phương Linh </t>
  </si>
  <si>
    <t>xã Tứ Kỳ , Tp Hải Phòng ạ</t>
  </si>
  <si>
    <t>https://drive.google.com/open?id=1FWnhyxfYwztRz1Zpxc6ZI5N3VYNgjJaa</t>
  </si>
  <si>
    <t>https://www.facebook.com/share/1FcEhp78vY/?mibextid=wwXIfr</t>
  </si>
  <si>
    <t xml:space="preserve"> Hà Thị Thu Hương </t>
  </si>
  <si>
    <t xml:space="preserve">Ao Bon-Sơn Lương - Phú Thọ </t>
  </si>
  <si>
    <t>https://drive.google.com/open?id=16bzksH6ip4pODlDlxeixxdWw6UfEKljb</t>
  </si>
  <si>
    <t>https://www.facebook.com/share/18yXqfDc66/?mibextid=wwXIfr</t>
  </si>
  <si>
    <t>Tổ 2, Kim Đức, Vân Phú, Phú Thọ</t>
  </si>
  <si>
    <t>https://drive.google.com/open?id=1mk81ZmJXdWn38owzpSL6XmHKYfE4uPHI</t>
  </si>
  <si>
    <t>https://www.facebook.com/share/18ma5GC87a/</t>
  </si>
  <si>
    <t>Hoàng Khắc Hải Đăng</t>
  </si>
  <si>
    <t>hgdang744@gmail.com</t>
  </si>
  <si>
    <t xml:space="preserve">Khu Minh Đức - Xã Minh Hoà- Tỉnh Phú Thọ </t>
  </si>
  <si>
    <t>https://drive.google.com/open?id=1vXJkXHlEwgO6zVoK8Dsf4V7GmUISegdt</t>
  </si>
  <si>
    <t>https://www.facebook.com/vuu.thi.thom.2025?mibextid=wwXIfr&amp;rdid=r4upzfZ5tQEneHtr&amp;share_url=https%3A%2F%2Fwww.facebook.com%2Fshare%2F17a42VRXmN%2F%3Fmibextid%3DwwXIfr</t>
  </si>
  <si>
    <t xml:space="preserve">Vũ Thị Thơm </t>
  </si>
  <si>
    <t>thôn yên phú , xã thạch bình , huyện thạch thành , tỉnh thanh hoá</t>
  </si>
  <si>
    <t>https://drive.google.com/open?id=1jTAvabbuqHl8Uhlr2VtHKv_tY9ctCPS9</t>
  </si>
  <si>
    <t>https://www.facebook.com/nguyen.mai.148490</t>
  </si>
  <si>
    <r>
      <rPr>
        <sz val="12"/>
        <color theme="1"/>
        <rFont val="Times New Roman"/>
        <family val="1"/>
      </rPr>
      <t xml:space="preserve">Nguyễn Thị Xuân Mai </t>
    </r>
    <r>
      <rPr>
        <sz val="12"/>
        <color rgb="FFFF0000"/>
        <rFont val="Times New Roman"/>
        <family val="1"/>
      </rPr>
      <t>- PT455</t>
    </r>
  </si>
  <si>
    <t>Ngõ 2, khối Hoàng Tâm, phường Tam Thanh, tỉnh Lạng Sơn</t>
  </si>
  <si>
    <t>https://drive.google.com/open?id=1c7htH6oygvZlMwDFmAkk3HTDdjIzk44d</t>
  </si>
  <si>
    <t>https://www.facebook.com/share/18T3vKWaPt/?mibextid=wwXIfr</t>
  </si>
  <si>
    <t>Phan Phương Dung</t>
  </si>
  <si>
    <t>Lương Ngọc Anh</t>
  </si>
  <si>
    <t>phuowdug020607@gmail.com</t>
  </si>
  <si>
    <t xml:space="preserve">Thôn Hoành Đông, xã Giao Thuỷ, Ninh Bình </t>
  </si>
  <si>
    <t>https://drive.google.com/open?id=1EIG4mw_9AehBua5mqNgkvJQTQX5TUrnU</t>
  </si>
  <si>
    <t>https://www.facebook.com/share/1bmLhGfLg8/?mibextid=wwXIfr</t>
  </si>
  <si>
    <t>Đỗ Duy Minh Quân</t>
  </si>
  <si>
    <t>làng trù- vạn thiện- nông cống- thanh hoá</t>
  </si>
  <si>
    <t>https://drive.google.com/open?id=1ixlW6_5Bp-qhhG9fBuTtg9mhPa4N-dyG</t>
  </si>
  <si>
    <t>https://www.facebook.com/share/1CnzsUknQN/?mibextid=wwXIfr</t>
  </si>
  <si>
    <r>
      <rPr>
        <sz val="12"/>
        <color theme="1"/>
        <rFont val="Times New Roman"/>
        <family val="1"/>
      </rPr>
      <t>Huỳnh Nguyễn Hồng Anh</t>
    </r>
    <r>
      <rPr>
        <sz val="12"/>
        <color rgb="FFFF0000"/>
        <rFont val="Times New Roman"/>
        <family val="1"/>
      </rPr>
      <t xml:space="preserve"> - T462</t>
    </r>
  </si>
  <si>
    <t xml:space="preserve"> 51, Ấp Đông Trung , Tân Chánh, Xã Cần Đước, tỉnh Tây Ninh </t>
  </si>
  <si>
    <t>https://drive.google.com/open?id=1lLd7-vj1Vdb0STXJinbzhuKmdlTLA3Jj</t>
  </si>
  <si>
    <t>https://www.facebook.com/share/1ZY53kmgYD/</t>
  </si>
  <si>
    <t xml:space="preserve">Bùi Thị Ánh Minh </t>
  </si>
  <si>
    <t xml:space="preserve">số nhà 15 đường đại phùng 1 , xã đan phượng hà nội </t>
  </si>
  <si>
    <t>https://drive.google.com/open?id=1LwKv70qTvHJZXKHRdDcVB7ggo6urDKrh</t>
  </si>
  <si>
    <t>https://www.facebook.com/share/1DrjX53uyB/?mibextid=wwXIfr</t>
  </si>
  <si>
    <t>Hoàng Thị Ngọc Bích</t>
  </si>
  <si>
    <t>thôn trung nam xã hưng khánh tỉnh lào cai</t>
  </si>
  <si>
    <t>https://drive.google.com/open?id=1xqZ--3GMPv3Pa82dLMMkyIzX9JLEZJNX</t>
  </si>
  <si>
    <t>https://www.facebook.com/share/1CmLNkJnbq/?mibextid=wwXIfr</t>
  </si>
  <si>
    <t xml:space="preserve">Hồ Bối Nhã </t>
  </si>
  <si>
    <t xml:space="preserve">Ấp 1, Lộc Điền, Lộc Ninh, Đồng Nai </t>
  </si>
  <si>
    <t>https://drive.google.com/open?id=1Bw4qqvhkONPsaNOzH35qOcuj_aUjTXw6</t>
  </si>
  <si>
    <t>https://www.facebook.com/share/18dk2Xu2fg/?mibextid=wwXIfr</t>
  </si>
  <si>
    <t>Đặng Hoàng Thái</t>
  </si>
  <si>
    <t>thôn 3 xã Ba Chẽ tỉnh Quảng Ninh</t>
  </si>
  <si>
    <t>https://drive.google.com/open?id=1i2_sUvFkE6Y5EZBf08c2TUUkkVbbrctA</t>
  </si>
  <si>
    <t>https://www.facebook.com/tran.van.nghiep.81058</t>
  </si>
  <si>
    <r>
      <rPr>
        <sz val="12"/>
        <color theme="1"/>
        <rFont val="Times New Roman"/>
        <family val="1"/>
      </rPr>
      <t xml:space="preserve">Trần Văn Nghiệp </t>
    </r>
    <r>
      <rPr>
        <sz val="12"/>
        <color rgb="FFFF0000"/>
        <rFont val="Times New Roman"/>
        <family val="1"/>
      </rPr>
      <t>- hợp đồng</t>
    </r>
  </si>
  <si>
    <t xml:space="preserve"> Nghieptran2006@gmail.com</t>
  </si>
  <si>
    <t>Số 1 Trần Thủ Độ, Yên Sở, Hà Nội</t>
  </si>
  <si>
    <t>https://drive.google.com/open?id=1YSHUs1ldHqkVTOI3OnmNCY4E0xbutAS7</t>
  </si>
  <si>
    <t>https://www.facebook.com/share/1FcZn5NE9u/?mibextid=wwXIfr</t>
  </si>
  <si>
    <r>
      <rPr>
        <sz val="12"/>
        <color theme="1"/>
        <rFont val="Times New Roman"/>
        <family val="1"/>
      </rPr>
      <t xml:space="preserve">Nguyễn Ngọc Khánh Vy </t>
    </r>
    <r>
      <rPr>
        <sz val="12"/>
        <color rgb="FFFF0000"/>
        <rFont val="Times New Roman"/>
        <family val="1"/>
      </rPr>
      <t>- 22/6 gửi sách</t>
    </r>
  </si>
  <si>
    <t>23 Kho gạo, thôn Tử Dương, xã Tô Hiệu, Thường Tín, Hà Nội</t>
  </si>
  <si>
    <t>https://drive.google.com/open?id=1IDf0NYvCUmmQ9m8UNCM5B9oCtv9ZyYe2; https://drive.google.com/open?id=1_bI4ZrXVKANax1DODH4hS0Q3swIUofVq</t>
  </si>
  <si>
    <t>https://www.facebook.com/profile.php?id=61588010814320</t>
  </si>
  <si>
    <r>
      <rPr>
        <sz val="12"/>
        <color theme="1"/>
        <rFont val="Times New Roman"/>
        <family val="1"/>
      </rPr>
      <t xml:space="preserve">Trần Quang Đại </t>
    </r>
    <r>
      <rPr>
        <sz val="12"/>
        <color rgb="FFFF0000"/>
        <rFont val="Times New Roman"/>
        <family val="1"/>
      </rPr>
      <t xml:space="preserve"> - hợp đồng</t>
    </r>
  </si>
  <si>
    <t>tranquangdai0806@gmail.com</t>
  </si>
  <si>
    <t>Số Nhà 7, Ngõ 101, Đường Bình Minh, Cụm 4, Xã Ô Diên, TP Hà Nội</t>
  </si>
  <si>
    <t>https://drive.google.com/open?id=1wt5NRC0uiHboVrufxfTgJO-vjrNRwzoJ</t>
  </si>
  <si>
    <t>https://www.facebook.com/duong.thuy.715940</t>
  </si>
  <si>
    <t>Đào Thị Thuỳ Dương</t>
  </si>
  <si>
    <t>tổ 24 khu 4a1 phường Cửa Ông, Cẩm Phả, Quảng Ninh</t>
  </si>
  <si>
    <t>https://drive.google.com/open?id=1z-k2BwgE2d7XrqWvpwY7FuYILARAzJlN</t>
  </si>
  <si>
    <t>Nguyễn Lê Yến Nhi</t>
  </si>
  <si>
    <t>Tách 4 triệu tiền thừa học T</t>
  </si>
  <si>
    <t>https://www.facebook.com/share/1HwzvFvH7v/</t>
  </si>
  <si>
    <t>Nguyễn Kim Ngọc</t>
  </si>
  <si>
    <t>x đức</t>
  </si>
  <si>
    <t>110 đường Phạm Công Bình,thôn Vĩnh Tiên 1,xã Yên Lạc,tỉnh Phú Thọ</t>
  </si>
  <si>
    <t>https://drive.google.com/open?id=1YBdGhINu0DDlUFJqku-xdwv_Z3UHqKb1</t>
  </si>
  <si>
    <t>https://www.facebook.com/2kthanhtan</t>
  </si>
  <si>
    <t>Bùi Thanh Tân</t>
  </si>
  <si>
    <t xml:space="preserve">Thôn 10 xã ea Khăl, Đăk Lăk </t>
  </si>
  <si>
    <t>https://drive.google.com/open?id=1tVQxVh46E5rXb3Okn6lX7gaou9_pnZRc</t>
  </si>
  <si>
    <t>https://www.facebook.com/share/1FFmZ2Byi2/?mibextid=wwXIfr</t>
  </si>
  <si>
    <r>
      <rPr>
        <sz val="12"/>
        <color theme="1"/>
        <rFont val="Times New Roman"/>
        <family val="1"/>
      </rPr>
      <t xml:space="preserve">Đinh Thị Anh Thư </t>
    </r>
    <r>
      <rPr>
        <sz val="12"/>
        <color rgb="FFFF0000"/>
        <rFont val="Times New Roman"/>
        <family val="1"/>
      </rPr>
      <t>- PT461 hv thứ 10</t>
    </r>
  </si>
  <si>
    <t>175 DT609 , Điện Bàn Tây , Đà Nẵng</t>
  </si>
  <si>
    <t>26/05/2026 và 15/06/2026</t>
  </si>
  <si>
    <t>https://drive.google.com/open?id=1eoSr9VKIEX__ZtfS6p4ObM1EaR_fnIAl; https://drive.google.com/open?id=1Hl3ruSLMv-b_HBBe_tgMY3Z9RPAxeirC</t>
  </si>
  <si>
    <t>https://www.facebook.com/vlzzdduy#</t>
  </si>
  <si>
    <t>Đỗ Đức Duy</t>
  </si>
  <si>
    <t>Phú Cường - Đức Hợp - Hưng Yên</t>
  </si>
  <si>
    <t>https://drive.google.com/open?id=1hlTlbLiThYNv4akCreYoFRlcmLaPnMl3</t>
  </si>
  <si>
    <t>https://www.facebook.com/share/1LonCfQuVA/</t>
  </si>
  <si>
    <t>Nguyễn Hồng Quyên</t>
  </si>
  <si>
    <t xml:space="preserve">Khối 4 , Phúc Thọ , Phường Vinh Lộc Tỉnh Nghệ An </t>
  </si>
  <si>
    <t>https://drive.google.com/open?id=1o_YGqYubQ1moN3LEuvokjsnlJBfRfvBY</t>
  </si>
  <si>
    <t>https://www.facebook.com/share/18XVBueVrj/</t>
  </si>
  <si>
    <r>
      <rPr>
        <sz val="12"/>
        <color theme="1"/>
        <rFont val="Times New Roman"/>
        <family val="1"/>
      </rPr>
      <t>Đặng Ánh Dương</t>
    </r>
    <r>
      <rPr>
        <sz val="12"/>
        <color rgb="FFFF0000"/>
        <rFont val="Times New Roman"/>
        <family val="1"/>
      </rPr>
      <t xml:space="preserve"> - T472</t>
    </r>
  </si>
  <si>
    <t>424-426, Lê Thị Ngay, Ấp 1B Xã Vĩnh Lộc A Huyện Bình Chánh</t>
  </si>
  <si>
    <t>26/05/2026 và 07/06/2026 và 17/06/2026</t>
  </si>
  <si>
    <t>https://drive.google.com/open?id=13sM4Op3AbR5G_E9cicqQV7TZfaCRfuXc; https://drive.google.com/open?id=1hmW8ifSNOkVNUyLJXnYxaJReOXHNsIHw; https://drive.google.com/open?id=1me5RbCFNDfLuF4sBTh1pjpk2KcUkN6bU</t>
  </si>
  <si>
    <t>https://www.facebook.com/share/18uFGYi7p1/?mibextid=wwXIfr</t>
  </si>
  <si>
    <t>Nguyễn Thuỳ Anh</t>
  </si>
  <si>
    <t>https://drive.google.com/open?id=1Kaz0kS0nkQgcnGkq_aqdVn4D1R1nbdZN; https://drive.google.com/open?id=1OBkiokCMqlgM_ptqkhg4nFxifbxixX-Y</t>
  </si>
  <si>
    <t>https://www.facebook.com/share/1J2G8nm9Mg/?mibextid=wwXIfr</t>
  </si>
  <si>
    <t xml:space="preserve">Hoàng Trung Kiên </t>
  </si>
  <si>
    <t>số nhà 169, đường Lưu Cơ , phố Bình Yên Tây , phường Hoa Lư Ninh Bình</t>
  </si>
  <si>
    <t>https://drive.google.com/open?id=1xXgVjNdof03Lwoyldw1UkMdm9_bCZMfv</t>
  </si>
  <si>
    <t>https://www.facebook.com/share/1JMvycswPj/?mibextid=wwXIfr</t>
  </si>
  <si>
    <t xml:space="preserve">Tạ Thị Ánh Dương </t>
  </si>
  <si>
    <t xml:space="preserve">Thôn Tạ Trung xã Lương Bằng tỉnh Hưng Yên </t>
  </si>
  <si>
    <t>https://drive.google.com/open?id=1H1-ndgBaEqFFqanWlMdio498Q0vf4XcH</t>
  </si>
  <si>
    <t>https://www.facebook.com/share/18g26bPGLc/?mibextid=wwXIfr</t>
  </si>
  <si>
    <t>Phạm Khánh Ly</t>
  </si>
  <si>
    <t>khnah.liee08@gmail.com</t>
  </si>
  <si>
    <t>2 Thôn Bùi , Xã Triệu Lộc, tỉnh Thanh Hoá</t>
  </si>
  <si>
    <t>27/05/2026 và 13/06/2026</t>
  </si>
  <si>
    <t>https://drive.google.com/open?id=19AHkBw8zrgXwWA-S9HxHgbf0o4xQ54lr; https://drive.google.com/open?id=1173Q1scre-boY6M_rXmSHQwqlQgJEIl1</t>
  </si>
  <si>
    <t>https://www.facebook.com/share/1CfaRoApzW/</t>
  </si>
  <si>
    <r>
      <rPr>
        <sz val="12"/>
        <color theme="1"/>
        <rFont val="Times New Roman"/>
        <family val="1"/>
      </rPr>
      <t xml:space="preserve">Lê Trà My </t>
    </r>
    <r>
      <rPr>
        <sz val="12"/>
        <color rgb="FFFF0000"/>
        <rFont val="Times New Roman"/>
        <family val="1"/>
      </rPr>
      <t>T472</t>
    </r>
    <r>
      <rPr>
        <sz val="12"/>
        <color theme="1"/>
        <rFont val="Times New Roman"/>
        <family val="1"/>
      </rPr>
      <t xml:space="preserve"> </t>
    </r>
    <r>
      <rPr>
        <sz val="12"/>
        <color rgb="FFFF0000"/>
        <rFont val="Times New Roman"/>
        <family val="1"/>
      </rPr>
      <t>- hv thứ 11</t>
    </r>
  </si>
  <si>
    <t>tramy06chauongthe@gmail.com</t>
  </si>
  <si>
    <t>xóm Đông Mỹ,xã Hải Châu,tỉnh Nghệ An.</t>
  </si>
  <si>
    <t>https://drive.google.com/open?id=1kZXYk7IGlerWdMz0M-OHGNPNgmp4--Ar</t>
  </si>
  <si>
    <t>https://www.facebook.com/share/1DA62Dn5iZ/?mibextid=wwXIfr</t>
  </si>
  <si>
    <t xml:space="preserve">Lê Viết Hà </t>
  </si>
  <si>
    <t>Số 25, Đường Qp06 , Quảng Ngọc , Thanh Hoá</t>
  </si>
  <si>
    <t>https://drive.google.com/open?id=1Nnyu0OM18rJt9sF4J7Y24oNiZ-KU0Hfx</t>
  </si>
  <si>
    <t>https://www.facebook.com/share/1NkULhkBt8/?mibextid=wwXIfr</t>
  </si>
  <si>
    <t>Trịnh Thanh Uyên</t>
  </si>
  <si>
    <t>Ngõ 1 số 2 Đông Ngữ, Sơn Tây, Hà Nội</t>
  </si>
  <si>
    <t>https://drive.google.com/open?id=12HFZ8llAIdEBII7HbziR21Pt4iw4UecA</t>
  </si>
  <si>
    <t>https://www.facebook.com/hoang.thi.mai.nhung?mibextid=wwXIfr&amp;mibextid=wwXIfr</t>
  </si>
  <si>
    <r>
      <rPr>
        <sz val="12"/>
        <color theme="1"/>
        <rFont val="Times New Roman"/>
        <family val="1"/>
      </rPr>
      <t xml:space="preserve">Hoàng Thị Mai Nhung </t>
    </r>
    <r>
      <rPr>
        <sz val="12"/>
        <color rgb="FFFF0000"/>
        <rFont val="Times New Roman"/>
        <family val="1"/>
      </rPr>
      <t>- số Zalo 0353562256</t>
    </r>
  </si>
  <si>
    <t xml:space="preserve"> Hoangthimainhung01@gmail.com</t>
  </si>
  <si>
    <t xml:space="preserve">Bản Sín Chải , xã Quảng Tân , Tỉnh Lâm đồng </t>
  </si>
  <si>
    <t>https://drive.google.com/open?id=1yxLXhgUYUIknWxwdPF_j706ftTZ5FzRr</t>
  </si>
  <si>
    <t>https://www.facebook.com/share/14dA67usvsM/</t>
  </si>
  <si>
    <t xml:space="preserve">Lâm Tuyết Tình </t>
  </si>
  <si>
    <t xml:space="preserve">tuyettinhlam746@gmail.com </t>
  </si>
  <si>
    <t>số nhà 64, đường Minh Khai, Nam Quất, xã Phú Xuyên</t>
  </si>
  <si>
    <t>https://drive.google.com/open?id=1Pwa_5oXyyZXzX04pgmQk29dhJERKHCvn</t>
  </si>
  <si>
    <t>https://www.facebook.com/share/1BepAWdUqm/?mibextid=wwXIfr</t>
  </si>
  <si>
    <t>Võ Văn Bảo Tuấn</t>
  </si>
  <si>
    <t>baot35693@gmail.com</t>
  </si>
  <si>
    <t>Xóm hữu lập xã nghĩa khánh tỉnh nghệ an</t>
  </si>
  <si>
    <t>https://drive.google.com/open?id=12XyknvrpBXPTzeUWw8P1kufGe47TkVfo</t>
  </si>
  <si>
    <t>https://www.facebook.com/share/18Qv3UyqPh/</t>
  </si>
  <si>
    <t>Nguyễn Thúy Ngân</t>
  </si>
  <si>
    <t xml:space="preserve">60 tổ 1 yên duyên yên sở hoàng mai hà nội </t>
  </si>
  <si>
    <t>https://drive.google.com/open?id=1Lf8v8OIYXLdJhW14lVI2NVQGJOCFHMSP</t>
  </si>
  <si>
    <t>https://www.facebook.com/share/1AspfUpnea/</t>
  </si>
  <si>
    <t>Nguyễn Thị Yến Ngân</t>
  </si>
  <si>
    <t>ngan200408@gmail.com</t>
  </si>
  <si>
    <t>Tổ 13, khu phố Ông Trịnh, phường Tân Phước, TP HCM</t>
  </si>
  <si>
    <t>27/05/2026 và 28/05/2026</t>
  </si>
  <si>
    <t>https://drive.google.com/open?id=1hrwEoQp7PxmAZR4R12NeZkni04NDPLrU; https://drive.google.com/open?id=1Gx5TeHZwHtKfgPBwbikT5Cs6MF1k3WK2</t>
  </si>
  <si>
    <t>https://www.facebook.com/share/18bbXWMP9E/?mibextid=wwXIfr</t>
  </si>
  <si>
    <t>Nguyễn Nhật Linh</t>
  </si>
  <si>
    <t>nguyenlinh070408@gmail.com</t>
  </si>
  <si>
    <t>Đồng Tâm Hội Hoan Lạng Sơn</t>
  </si>
  <si>
    <t>27/05/2026 và 15/06/2026</t>
  </si>
  <si>
    <t>https://drive.google.com/open?id=1ClCoPV5tf3J7OhWwlrbRGA5T8zuUOMGI; https://drive.google.com/open?id=1BI7muY9ywxIkwnumuA4RUONbqQgvJ3md</t>
  </si>
  <si>
    <t>https://www.facebook.com/tran.nam.807986#</t>
  </si>
  <si>
    <t>Trần Minh Nam</t>
  </si>
  <si>
    <t>Tuy Lộc, Khu Minh Thắng, Phú Thọ</t>
  </si>
  <si>
    <t>https://drive.google.com/open?id=1d6CmHCWNDHgbK_-TL82eKzYETF7zlSo1</t>
  </si>
  <si>
    <t>https://www.facebook.com/share/1LiaTvDsyJ/</t>
  </si>
  <si>
    <r>
      <rPr>
        <sz val="12"/>
        <color theme="1"/>
        <rFont val="Times New Roman"/>
        <family val="1"/>
      </rPr>
      <t>Nguyễn Gia Phú</t>
    </r>
    <r>
      <rPr>
        <sz val="12"/>
        <color rgb="FFFF0000"/>
        <rFont val="Times New Roman"/>
        <family val="1"/>
      </rPr>
      <t xml:space="preserve">  PT456 - PT457 hv thứ 17</t>
    </r>
  </si>
  <si>
    <t>148 Quang Trung, Xã Phù Cát, Tỉnh Gia Lai</t>
  </si>
  <si>
    <t>https://drive.google.com/open?id=1iQ_BR276Mry3TgZfCVSVdbyrknJAi5gt</t>
  </si>
  <si>
    <t>https://www.facebook.com/share/18TkRzoNdX/</t>
  </si>
  <si>
    <t>Trần Bảo Trân</t>
  </si>
  <si>
    <t xml:space="preserve">Tổ dân phố Xuân Khánh Phường Hoài Nhơn Đông Tỉnh Gia Lai </t>
  </si>
  <si>
    <t>https://drive.google.com/open?id=1MgS-6VyV-sdKlA54ccLNGcVcYEAVo-BH</t>
  </si>
  <si>
    <t>https://www.facebook.com/lanntrann14#</t>
  </si>
  <si>
    <r>
      <rPr>
        <sz val="12"/>
        <color theme="1"/>
        <rFont val="Times New Roman"/>
        <family val="1"/>
      </rPr>
      <t xml:space="preserve">Trần Thị Mai Lan </t>
    </r>
    <r>
      <rPr>
        <sz val="12"/>
        <color rgb="FFFF0000"/>
        <rFont val="Times New Roman"/>
        <family val="1"/>
      </rPr>
      <t>- hv thứ 11</t>
    </r>
  </si>
  <si>
    <t>Đường 2/9, ngách 44, nhà số 1, Cẩm Trung, Quảng Ninh</t>
  </si>
  <si>
    <t>https://drive.google.com/open?id=1oJfwKb3cqjPl7fbZsyX-JZMWpfqc3qDh; https://drive.google.com/open?id=1QftMbaSRaOK0mQYfP67nAgHUvnvE0TLN</t>
  </si>
  <si>
    <t xml:space="preserve"> https://www.facebook.com/share/1CzatSQ7bi/</t>
  </si>
  <si>
    <t>Vũ Đỗ Tâm Thu</t>
  </si>
  <si>
    <t>sakurathu992008@gmail.com</t>
  </si>
  <si>
    <t>số 30, đường yên ninh, tdp yên ninh 9, phường yên bái, tỉnh lào cai</t>
  </si>
  <si>
    <t>https://drive.google.com/open?id=1PI79MVVczxNqUKwjDaDL3vInBYygxc97</t>
  </si>
  <si>
    <t>https://www.facebook.com/share/1J6ZbGPmX6/</t>
  </si>
  <si>
    <t>Trần Vân Anh</t>
  </si>
  <si>
    <t>Tổ 5, Khu 10A- Quang Hanh-Quảng Ninh</t>
  </si>
  <si>
    <t>https://drive.google.com/open?id=1KcE8wxIdkHeXqFiNYH_0s5t1qNOGJhWn</t>
  </si>
  <si>
    <t>https://www.facebook.com/socchihihuhu</t>
  </si>
  <si>
    <r>
      <rPr>
        <sz val="12"/>
        <color theme="1"/>
        <rFont val="Times New Roman"/>
        <family val="1"/>
      </rPr>
      <t xml:space="preserve">Nguyễn Xuân Thiết </t>
    </r>
    <r>
      <rPr>
        <sz val="12"/>
        <color rgb="FFFF0000"/>
        <rFont val="Times New Roman"/>
        <family val="1"/>
      </rPr>
      <t>- hv thứ 12</t>
    </r>
  </si>
  <si>
    <t>nguyenuanthiet06112008@icloud.com</t>
  </si>
  <si>
    <t>Số nhà 11 Ngõ Thượng Thôn Liên Hiệp 4 Xã Hát Môn Hà Nội</t>
  </si>
  <si>
    <t>https://drive.google.com/open?id=1w3Ept0FI-7O7q3wEMo3YKDpy969EPl5b</t>
  </si>
  <si>
    <t>https://www.facebook.com/share/17btDG1jQM/?mibextid=wwXIfr</t>
  </si>
  <si>
    <r>
      <rPr>
        <sz val="12"/>
        <color theme="1"/>
        <rFont val="Times New Roman"/>
        <family val="1"/>
      </rPr>
      <t>Nguyễn Hữu Công Vinh</t>
    </r>
    <r>
      <rPr>
        <sz val="12"/>
        <color rgb="FFFF0000"/>
        <rFont val="Times New Roman"/>
        <family val="1"/>
      </rPr>
      <t xml:space="preserve"> - PT458</t>
    </r>
  </si>
  <si>
    <t>nhu182842@gmail.com</t>
  </si>
  <si>
    <t>Thôn Thanh đồng 4, Xã Đại ĐỒNG , Tỉnh nghệ an</t>
  </si>
  <si>
    <t>https://drive.google.com/open?id=11SEuJuRQWFpx6hO2szzWG1xtMUqXZyDJ</t>
  </si>
  <si>
    <t>https://www.facebook.com/share/1CbZ9oscTW/?mibextid=wwXIfr</t>
  </si>
  <si>
    <t>Đàm Minh Hoà</t>
  </si>
  <si>
    <t>Thôn Bình Phú, xã Việt Yên,tỉnh Hưng Yên.</t>
  </si>
  <si>
    <t>https://drive.google.com/open?id=1nxpw0ldyRrknAAj0OPZrDTzwaOlMeeES</t>
  </si>
  <si>
    <t>https://www.facebook.com/share/17cDmkQhT6/?mibextid=wwXIfr</t>
  </si>
  <si>
    <t>Ngõ 56, Tổ 11, Trần Khánh Dư, Phường Thái Bình, Tỉnh Hưng Yên</t>
  </si>
  <si>
    <t>https://drive.google.com/open?id=17oQ2H5XcELD6KfXNiR8qyEZCsP5Ex7DL</t>
  </si>
  <si>
    <t>https://www.facebook.com/share/1NDfjAJUeH/?mibextid=wwXIfr</t>
  </si>
  <si>
    <t>Nguyễn Quang Huy</t>
  </si>
  <si>
    <t>Làng Pong, Xã Ia Dơk, Tỉnh Gia Lai</t>
  </si>
  <si>
    <t>https://drive.google.com/open?id=1oBzmQXsrJFtj1-WvrD45E18JpAmKZdEr</t>
  </si>
  <si>
    <t>https://www.facebook.com/thaoyta.pham.7</t>
  </si>
  <si>
    <t xml:space="preserve">Phạm Thị Thảo </t>
  </si>
  <si>
    <t>phamthithaoyt28@gmail.com</t>
  </si>
  <si>
    <t>Ngõ 181 Xuân Thuỷ Cầu Giấy (mà sắp chuyển trọ nên sẽ cập nhật sau)</t>
  </si>
  <si>
    <t>https://drive.google.com/open?id=1TcuO8GDXSUitzMMZ0FVzhJsZNn5FhjXH</t>
  </si>
  <si>
    <t>https://www.facebook.com/share/1KejmPFDaw/?mibextid=wwXIfr</t>
  </si>
  <si>
    <t>Khuất Như Phương</t>
  </si>
  <si>
    <t>pkhuat13@gmail.com</t>
  </si>
  <si>
    <t>đối diện gara oto Hoàng Anh đường tỉnh 317-khu 1-Tu Vũ-Phú Thọ</t>
  </si>
  <si>
    <t>28/05/2026 vaf 13/06/2026</t>
  </si>
  <si>
    <t>https://drive.google.com/open?id=1kzcX76PZMO-sOqfo2CSbAaKvMVUYfWur; https://drive.google.com/open?id=1oe8OjtYaICv1VVyxpQlx-uNv2k13GUm9</t>
  </si>
  <si>
    <t>Chờ lớp + T7</t>
  </si>
  <si>
    <t>https://www.facebook.com/share/1BBY8cWZGT/?mibextid=wwXIfr</t>
  </si>
  <si>
    <t>Nguyễn Ngọc Bảo Như</t>
  </si>
  <si>
    <t>Nhà số 5, Đường Bàu Tre 2, Xã Diên Thọ, Tỉnh Khánh Hoà</t>
  </si>
  <si>
    <t>https://drive.google.com/open?id=1cJGTDs4funLGhYqfqudtJ5Eh1-1pGi-_</t>
  </si>
  <si>
    <t>https://www.facebook.com/nghlong08?rdid=bsDztFXMblLQQjdg&amp;share_url=https%3A%2F%2Fwww.facebook.com%2Fshare%2F1QdFm1JLEo#</t>
  </si>
  <si>
    <t>Nguyễn Hoàng Long</t>
  </si>
  <si>
    <t>hoanglongxdoi@gmail.com</t>
  </si>
  <si>
    <t>2/46 Linh Quang, Văn Miếu - Quốc Tử Giám, Hà Nội</t>
  </si>
  <si>
    <t>https://drive.google.com/open?id=13YILix5KK7CCxyqO8ZBFIqd13H5KeAbs</t>
  </si>
  <si>
    <t>https://www.facebook.com/khanhchicutedangiuu?rdid=4qqHKH6QpfrhO3fK&amp;share_url=https%3A%2F%2Fwww.facebook.com%2Fshare%2F1BQ5vJmH77#</t>
  </si>
  <si>
    <t>Nguyễn Khánh Chi</t>
  </si>
  <si>
    <t>nkcmoazmoaz@gmail.com</t>
  </si>
  <si>
    <t>số nhà 129, đường 8-5, tiểu khu 4,xã yên châu, sơn la</t>
  </si>
  <si>
    <t>https://drive.google.com/open?id=1fHuwDmbzBoxEQpwryVWqYFFOWD_TON2n</t>
  </si>
  <si>
    <r>
      <rPr>
        <u/>
        <sz val="12"/>
        <color rgb="FF1155CC"/>
        <rFont val="Times New Roman"/>
        <family val="1"/>
      </rPr>
      <t>https://www.facebook.com/minh.chau.325187?mibextid=LQQJ4d</t>
    </r>
    <r>
      <rPr>
        <u/>
        <sz val="12"/>
        <color rgb="FF1155CC"/>
        <rFont val="Times New Roman"/>
        <family val="1"/>
      </rPr>
      <t xml:space="preserve">              </t>
    </r>
  </si>
  <si>
    <t>Vũ Thị Minh Châu</t>
  </si>
  <si>
    <t xml:space="preserve">Số nhà 577- Đường số 6 - Thôn phúc đổi - Xã trường văn - Tỉnh thanh hoá.      </t>
  </si>
  <si>
    <t>28/05/2026 vfa 14/06/2026</t>
  </si>
  <si>
    <t>https://drive.google.com/open?id=1xFx9BvYQsz-OXJk-otHZP_kzSAiGlP3G; https://drive.google.com/open?id=1cuqhyuy_Du_QjCU7cqcPITB2RLn1ocSm</t>
  </si>
  <si>
    <t>https://www.facebook.com/ngo.hong.phuc.427733</t>
  </si>
  <si>
    <t xml:space="preserve">Ngô Hồng Phúc </t>
  </si>
  <si>
    <t>phucaespa@gmail.com</t>
  </si>
  <si>
    <t>144 đường Nguyễn Cao, Phường Kinh Bắ, Thành phố Bắc Ninh</t>
  </si>
  <si>
    <t>https://drive.google.com/open?id=1EpxeRLXFUAw4WDQwPKHjKdjVMNxtjvTm</t>
  </si>
  <si>
    <t>https://www.facebook.com/share/14fEJRLiC3u/?mibextid=wwXIfr</t>
  </si>
  <si>
    <t>Trần Văn Huy</t>
  </si>
  <si>
    <t>Tổ 6 khu Cẩm Trung 1A Phường Cẩm Phả Quảng Ninh</t>
  </si>
  <si>
    <t>28/05/2026 và 14/06/2026</t>
  </si>
  <si>
    <t>https://drive.google.com/open?id=1jAekEVnF4F42o0HNxrkHHxNnJcsK1eQ_; https://drive.google.com/open?id=1y2vjzCHDiwkbWx20qwHCJWHgEDITnGVY</t>
  </si>
  <si>
    <t>https://www.facebook.com/duan.cao.duc.2025</t>
  </si>
  <si>
    <t>Cao Đức Duẩn</t>
  </si>
  <si>
    <t>caoductuan108@gmail.com</t>
  </si>
  <si>
    <t>Thôn Uyên Phong, Xã Tuyên Hoá, Tỉnh Quảng Trị</t>
  </si>
  <si>
    <t>https://drive.google.com/open?id=1b4X9UcDKtqaU4vcNDtw-6zm-cU2Gquqn</t>
  </si>
  <si>
    <t>https://www.facebook.com/nhuong.tran.357/</t>
  </si>
  <si>
    <r>
      <rPr>
        <sz val="12"/>
        <color theme="1"/>
        <rFont val="Times New Roman"/>
        <family val="1"/>
      </rPr>
      <t>Trần Phương Minh Ngọc</t>
    </r>
    <r>
      <rPr>
        <sz val="12"/>
        <color rgb="FFFF0000"/>
        <rFont val="Times New Roman"/>
        <family val="1"/>
      </rPr>
      <t xml:space="preserve"> - T472 KO học nữa</t>
    </r>
  </si>
  <si>
    <t>minhngoctranphuong@gmail.com</t>
  </si>
  <si>
    <t>Toà CT3B, phố Nguyễn Cơ thạch, phường Từ Liêm, Hà Nội</t>
  </si>
  <si>
    <t>https://drive.google.com/open?id=1RUahbKM8BYUYN3RwOgphDAynxBrx_cDa</t>
  </si>
  <si>
    <t>https://www.facebook.com/share/18pXWzfkYq/</t>
  </si>
  <si>
    <t xml:space="preserve">Nông Hoàng Bách </t>
  </si>
  <si>
    <t>84 tổ 7 phường quyết Thắng thành phố thái nguyên</t>
  </si>
  <si>
    <t>https://drive.google.com/open?id=1Z4yEWIAYfeTaPUx0qIjH1PKO0GTLAflq</t>
  </si>
  <si>
    <t>https://www.facebook.com/share/1EdufJAJJ1/?mibextid=wwXIfr</t>
  </si>
  <si>
    <t>thôn liên phương xã phú sơn tỉnh Ninh Bình</t>
  </si>
  <si>
    <t>https://drive.google.com/open?id=1ivTeJW5dEzfcnpOae8EeZP_XtTDiuVzI</t>
  </si>
  <si>
    <t>https://www.facebook.com/h.ngocc.102920</t>
  </si>
  <si>
    <t xml:space="preserve">Nguyễn Thị Hồng Ngọc </t>
  </si>
  <si>
    <t>Thôn Thiều Xá 1, Đông thành Thanh Hoá</t>
  </si>
  <si>
    <t>https://drive.google.com/open?id=101pzZxvXYtjPMGvn4CFLYhE1eegOFIU6</t>
  </si>
  <si>
    <t>https://www.facebook.com/share/1HXWM5AuiV/?mibextid=wwXIfr</t>
  </si>
  <si>
    <t>Nguyễn Thanh Sang</t>
  </si>
  <si>
    <t>Cổng kho lương thực An Đông,  Phường Lê Hồ, Tỉnh Ninh Bình</t>
  </si>
  <si>
    <t>https://drive.google.com/open?id=1HeOX3F52HxMQLrH8I6bUzkNtwLuaEeYV</t>
  </si>
  <si>
    <t>https://www.facebook.com/share/1cNFEY76tV/?mibextid=wwXIfr</t>
  </si>
  <si>
    <t>Vũ Minh Thư</t>
  </si>
  <si>
    <t>Tổ 9 Phường An Tường Tỉnh Tuyên quang</t>
  </si>
  <si>
    <t>https://drive.google.com/open?id=1WVBB9J6PRN9lJdo3P0_4F9gv079Ty6wX</t>
  </si>
  <si>
    <t xml:space="preserve"> https://www.facebook.com/share/18D35xu6Zw/?mibextid=wwXIfr</t>
  </si>
  <si>
    <t>Hoàng Đức Trọng</t>
  </si>
  <si>
    <t>số8,Thái Hưng,Phường Chu Văn An thành phố Hải Phòng</t>
  </si>
  <si>
    <t>28/05/2026 vfa 30/05/2026</t>
  </si>
  <si>
    <t>https://drive.google.com/open?id=1KL58poS-matVABZNsXDukyhk76QaCbjC; https://drive.google.com/open?id=1F9mIgqwoGf6KDuLujs8sYjx3nKi7HsWb</t>
  </si>
  <si>
    <t>T473</t>
  </si>
  <si>
    <t>https://www.facebook.com/share/1EenritWUL/?mibextid=wwXIfr</t>
  </si>
  <si>
    <r>
      <rPr>
        <sz val="12"/>
        <color theme="1"/>
        <rFont val="Times New Roman"/>
        <family val="1"/>
      </rPr>
      <t xml:space="preserve">Lê Duy Hoàng </t>
    </r>
    <r>
      <rPr>
        <sz val="12"/>
        <color rgb="FFFF0000"/>
        <rFont val="Times New Roman"/>
        <family val="1"/>
      </rPr>
      <t>- hỏi hv test đc bao điểm</t>
    </r>
  </si>
  <si>
    <t>Ngõ 3 phố nội , tổ 5 phường phúc yên , tỉnh phú thọ</t>
  </si>
  <si>
    <t>https://drive.google.com/open?id=1TJBZhdjaL2EdAnVBhagTHw0AzJIDCh43</t>
  </si>
  <si>
    <t>https://www.facebook.com/share/1b2S54m7zq/?mibextid=wwXIfr</t>
  </si>
  <si>
    <t>Chu Thị Diệu Linh</t>
  </si>
  <si>
    <t>Nội Trì -Từ Sơn -Bắc Ninh</t>
  </si>
  <si>
    <t>https://drive.google.com/open?id=1kMNSQ_e99cRJjwS8CetfpGzKrNlUWmA_</t>
  </si>
  <si>
    <t>https://www.facebook.com/share/1L1v3cRsRT/?mibextid=wwXIfr</t>
  </si>
  <si>
    <t xml:space="preserve">Nguyễn Thị Thu Trang </t>
  </si>
  <si>
    <t xml:space="preserve">phường nam đồng thành phố hải phòng </t>
  </si>
  <si>
    <t>https://drive.google.com/open?id=1B6KyZQHz2kyrpKRQdxwT1BoCbhdsA9iR</t>
  </si>
  <si>
    <t>https://www.facebook.com/pham.thanh.409738</t>
  </si>
  <si>
    <t>Phạm Tiến Thành</t>
  </si>
  <si>
    <t>Sảnh Office, Vinhomes WestPoint, Đỗ Đức Dục, Từ Liêm, Hà Nội</t>
  </si>
  <si>
    <t>https://drive.google.com/open?id=1BJ9hkTq5HiI4vwMfKfLJBDEypmVLgcZj</t>
  </si>
  <si>
    <t>https://www.facebook.com/share/1CgjzhvQyK/?mibextid=wwXIfr</t>
  </si>
  <si>
    <t>Lê Huỳnh Phương Vy</t>
  </si>
  <si>
    <t>https://www.facebook.com/share/18G1FJfEip/?mibextid=wwXIfr</t>
  </si>
  <si>
    <t>28/05/2026 và 13/06/2026</t>
  </si>
  <si>
    <t>https://drive.google.com/open?id=1-zAD8YXhzqYQyq-6wl6rDCLQkK6hsmDd; https://drive.google.com/open?id=1wwm-hb1kN4ReFOxBGbOK3XvMFhEVkA8f</t>
  </si>
  <si>
    <t>https://www.facebook.com/daohuyen.07308#</t>
  </si>
  <si>
    <t>Đào Thu Huyền</t>
  </si>
  <si>
    <t>hảianh</t>
  </si>
  <si>
    <t>thôn dụ đại 2, xã quỳnh an, hưng yên</t>
  </si>
  <si>
    <t>https://drive.google.com/open?id=1SpfCAX_LHxHYx4O9kROOqShjyr9kc1Jg</t>
  </si>
  <si>
    <t xml:space="preserve">Trần Đại Dương </t>
  </si>
  <si>
    <t>Tổ 30, Việt Hưng, Long Biên, Hà Nội</t>
  </si>
  <si>
    <t>https://drive.google.com/open?id=1jMcoNxydRyR-9wiQ1dhWHH30-8MuLiZq</t>
  </si>
  <si>
    <t>https://www.facebook.com/ne.ngann.3994</t>
  </si>
  <si>
    <t xml:space="preserve">Lê Thị Ngân </t>
  </si>
  <si>
    <t>nganne0408@gmail.com</t>
  </si>
  <si>
    <t>Số Nhà 20, Ngõ 230/21/21, Mễ Trì Thượng, Nam Từ Liêm, Hà Nội</t>
  </si>
  <si>
    <t>https://drive.google.com/open?id=1hfQf1LYT3pDvM9ocF2vBz9iCLdfcS1G-</t>
  </si>
  <si>
    <t>https://www.facebook.com/share/1BKYRJcB6Y/?mibextid=wwXIfr</t>
  </si>
  <si>
    <t xml:space="preserve">Phạm Lê Cao Tiến </t>
  </si>
  <si>
    <t>số 31 ngõ 123 lê lơi tp lạng sơn</t>
  </si>
  <si>
    <t>https://drive.google.com/open?id=1NvodaVB-XbnqBoty6aJVcSvIilhm2S_q</t>
  </si>
  <si>
    <t>Chờ lớp OT tháng 7</t>
  </si>
  <si>
    <t>https://www.facebook.com/xuan.duong.804262</t>
  </si>
  <si>
    <t xml:space="preserve">Nguyễn Thị Thanh Xuân  </t>
  </si>
  <si>
    <t>Số 09, ngõ 10, đường Tân yên 2, Tân Yên, Trung Giã, Hà Nội</t>
  </si>
  <si>
    <t>https://drive.google.com/open?id=1ftKKzsYzQhoy9PWqD9Btn7eb9F21bOBG</t>
  </si>
  <si>
    <t>https://www.facebook.com/mai.trung.228613</t>
  </si>
  <si>
    <t xml:space="preserve">Trần Thị Mai  </t>
  </si>
  <si>
    <t>tranthimai2019dhhtp02@gmail.com</t>
  </si>
  <si>
    <t xml:space="preserve">Bằng Hưng, Nam Ninh, Ninh Bình </t>
  </si>
  <si>
    <t>28/05/2026 và 10/06/2026</t>
  </si>
  <si>
    <t>https://drive.google.com/open?id=1p2xob-Ch8YRTwvbtPju498Jb5izy11UT; https://drive.google.com/open?id=1958saYG4KnN_8G_XyJ0LgTkcLSaw7Qwm</t>
  </si>
  <si>
    <t>https://www.facebook.com/pham.ntan.235527</t>
  </si>
  <si>
    <t>Phạm Nhật Tân</t>
  </si>
  <si>
    <t>ngõ 155 , nguyễn vẵn trỗi , hà đông hà nội</t>
  </si>
  <si>
    <t>https://drive.google.com/open?id=1vqHRNfm7k3JBsOfnzqiyYeEFQaNzy29z</t>
  </si>
  <si>
    <t>https://www.facebook.com/share/1CTm1TeFPy/?mibextid=wwXIfr</t>
  </si>
  <si>
    <t>Lê Nhật Khánh</t>
  </si>
  <si>
    <t>:38 Phùng Thì Chính, Phường Buôn Hồ, Tỉnh Đăk Lăk</t>
  </si>
  <si>
    <t>https://drive.google.com/open?id=1PTvCNJR8DnAg9zQIuPIFID40kf5Nj1q3</t>
  </si>
  <si>
    <t>https://www.facebook.com/share/1GNJPtWf2A/?mibextid=wwXIfr</t>
  </si>
  <si>
    <t>Đặng Phương Anh</t>
  </si>
  <si>
    <t>Thôn Việt An, xã Minh Tân, Ninh Bình</t>
  </si>
  <si>
    <t>https://drive.google.com/open?id=1FRZxdxq_vVucIf1JeuKTVrUXoIkMjruM</t>
  </si>
  <si>
    <t>https://www.facebook.com/share/1J8GPqF7fi/</t>
  </si>
  <si>
    <t xml:space="preserve">Cao Lê Anh Thư </t>
  </si>
  <si>
    <t xml:space="preserve">109 Nguyễn Tấn Kỳ, phường Nghĩa Lộ, tỉnh Quảng Ngãi </t>
  </si>
  <si>
    <t>https://drive.google.com/open?id=1dYSMnimw7dikGWaN4qFOk-TGvQYwCAhA</t>
  </si>
  <si>
    <t>https://www.facebook.com/share/18odmL8Q4j/?mibextid=wwXIfr</t>
  </si>
  <si>
    <r>
      <rPr>
        <sz val="12"/>
        <color theme="1"/>
        <rFont val="Times New Roman"/>
        <family val="1"/>
      </rPr>
      <t>Bùi Thảo Nguyên</t>
    </r>
    <r>
      <rPr>
        <sz val="12"/>
        <color rgb="FFFF0000"/>
        <rFont val="Times New Roman"/>
        <family val="1"/>
      </rPr>
      <t xml:space="preserve"> - hoàn cọc 08/06/2026</t>
    </r>
  </si>
  <si>
    <t>thôn 2 xã sam mứn tỉnh Điện Biên</t>
  </si>
  <si>
    <t>https://drive.google.com/open?id=1dmOYjx4orZmTKBv8hwLWZStmq4lrmgkM</t>
  </si>
  <si>
    <t>https://www.facebook.com/share/1C8w5qJkji/?mibextid=wwXIfr</t>
  </si>
  <si>
    <t>Nguyễn Thị Trà</t>
  </si>
  <si>
    <t xml:space="preserve">142 Trần Quang Khải khối đồng tiếng phường Tân mai nghệ an </t>
  </si>
  <si>
    <t>https://drive.google.com/open?id=1uPSsUnncolZiY4mG_ZqmLplbrQGrS271</t>
  </si>
  <si>
    <t>https://www.facebook.com/share/1Nabq1ZmoK/</t>
  </si>
  <si>
    <r>
      <rPr>
        <sz val="12"/>
        <color theme="1"/>
        <rFont val="Times New Roman"/>
        <family val="1"/>
      </rPr>
      <t xml:space="preserve">Nguyễn Thị Mai Nhi </t>
    </r>
    <r>
      <rPr>
        <sz val="12"/>
        <color rgb="FFFF0000"/>
        <rFont val="Times New Roman"/>
        <family val="1"/>
      </rPr>
      <t>- PT461</t>
    </r>
  </si>
  <si>
    <t>Số nhà 06 đường Lê Văn Tám khu phố 7 phường Tân An thị xã Lagi tỉnh Bình Thuận</t>
  </si>
  <si>
    <t>28/05/2026 và 15/06/2026</t>
  </si>
  <si>
    <t>https://drive.google.com/open?id=1q3YebAmsayq346vi9L9mRJktXZpnl-5j; https://drive.google.com/open?id=1zlGmwKX6CV3udr9xD4a4cUXLl1KumQto</t>
  </si>
  <si>
    <t>https://www.facebook.com/share/1H1jfEhmK9/?mibextid=wwXIfr</t>
  </si>
  <si>
    <t xml:space="preserve">Trịnh Thị Ngọc Xuyến </t>
  </si>
  <si>
    <t>Thôn đắc trí ,Xã định hoà ,Thanh Hoá</t>
  </si>
  <si>
    <t>https://drive.google.com/open?id=1HKc1yAp0OlcN4ALxfiygto4S4xoxJ8vW</t>
  </si>
  <si>
    <t>https://www.facebook.com/share/1EAQYyBR7A/</t>
  </si>
  <si>
    <t>Chí cường 1, xã thiệu quang, thanh hóa</t>
  </si>
  <si>
    <t>https://drive.google.com/open?id=1FDBuD22z2T3ywR16DZ6s1j2bVfH56eUC</t>
  </si>
  <si>
    <t>https://www.facebook.com/share/1Ty8x5yYX1/?mibextid=wwXIfr</t>
  </si>
  <si>
    <t>Huỳnh Hào</t>
  </si>
  <si>
    <t>hhao16102008@gmail.com</t>
  </si>
  <si>
    <t>Đặc khu phú quốc , An Giang , Khu phố suối đá Dương Tơ</t>
  </si>
  <si>
    <t>https://drive.google.com/open?id=1ncfj3scwpnX0lUkMbGonD_umWx6Grf3m</t>
  </si>
  <si>
    <t>https://www.facebook.com/share/1Da4QTaH2W/?mibextid=wwXIfr</t>
  </si>
  <si>
    <t>Trần Minh Ánh</t>
  </si>
  <si>
    <t>;xã Sơn Đông , Tỉnh Phú Thọ</t>
  </si>
  <si>
    <t>https://drive.google.com/open?id=1Rnkva_I3muxII8YbFhtdy4cRxsci74lr</t>
  </si>
  <si>
    <t xml:space="preserve"> https://www.facebook.com/profile.php?id=61579025229391 </t>
  </si>
  <si>
    <r>
      <rPr>
        <sz val="12"/>
        <color theme="1"/>
        <rFont val="Times New Roman"/>
        <family val="1"/>
      </rPr>
      <t>Lê Trường</t>
    </r>
    <r>
      <rPr>
        <sz val="12"/>
        <color rgb="FFFF0000"/>
        <rFont val="Times New Roman"/>
        <family val="1"/>
      </rPr>
      <t xml:space="preserve"> - hợp đồng</t>
    </r>
  </si>
  <si>
    <t xml:space="preserve">Tươi </t>
  </si>
  <si>
    <t>Ct3-1 Mễ Trì hạ nam từ liêm hà nội</t>
  </si>
  <si>
    <t>https://drive.google.com/open?id=1qSyNnaEcDUk9FYscbMTEAXi3MWWwH4xp</t>
  </si>
  <si>
    <t>https://www.facebook.com/share/1Bbuvf9p4E/?mibextid=wwXIfr</t>
  </si>
  <si>
    <t>Nguyễn Anh Tuấn</t>
  </si>
  <si>
    <t>số nhà 233 đường ngô quyền khu phố khanh tiến phường sầm sơn thanh hoá</t>
  </si>
  <si>
    <t>https://drive.google.com/open?id=1YQED9AagAm1nGCSAmEtsH_osBsYGMioy</t>
  </si>
  <si>
    <t>https://www.facebook.com/share/18sz5ATL8V/</t>
  </si>
  <si>
    <t>Đào Đức Thắng</t>
  </si>
  <si>
    <t>thangdao274@gmail.com</t>
  </si>
  <si>
    <t>tổ 8A, ngõ 17, Trần nhật Duật,phố Bạch Hạc , việt trì ,Tỉnh phú Thọ</t>
  </si>
  <si>
    <t>https://drive.google.com/open?id=1RuHnbEX2_mMEofiL1n6RGww-bbYM_J4H</t>
  </si>
  <si>
    <t>https://www.facebook.com/share/17X8DkcHGv/?mibextid=wwXIfr</t>
  </si>
  <si>
    <t xml:space="preserve">Đỗ Hải Nam </t>
  </si>
  <si>
    <t xml:space="preserve">Bình Mỹ Bình Lục Hà Nam </t>
  </si>
  <si>
    <t>https://drive.google.com/open?id=1tZTKrTk9fYjMN5WamcoLM7J6bCD3EYlP</t>
  </si>
  <si>
    <t>https://www.facebook.com/share/1Ae6vCN455/?mibextid=wwXIfr</t>
  </si>
  <si>
    <t>Nguyễn Huệ Vy</t>
  </si>
  <si>
    <t>30B, Tổ 4 Thôn Tân Bình, xã Xuân Mai, HN</t>
  </si>
  <si>
    <t>https://drive.google.com/open?id=1N1LFZ94EEx0w1j2jyj4kHruWUKzaZ38K</t>
  </si>
  <si>
    <t>https://www.facebook.com/share/1BC95Zjiky/</t>
  </si>
  <si>
    <t>Phan Thanh Nga</t>
  </si>
  <si>
    <t xml:space="preserve">Thôn 10 Ea Kiết - Đăk Lăk </t>
  </si>
  <si>
    <t>https://drive.google.com/open?id=1sxZkDOHpa-olxO8hwkP-Bio3GrgeO5qT</t>
  </si>
  <si>
    <t>https://www.facebook.com/share/18pWFVtuPq/?mibextid=wwXIfr</t>
  </si>
  <si>
    <t>Nguyễn Cao Minh</t>
  </si>
  <si>
    <t>nguyencaominhlmao@gmail.com</t>
  </si>
  <si>
    <t xml:space="preserve">Xã thanh sơn, tỉnh phú thọ </t>
  </si>
  <si>
    <t>https://drive.google.com/open?id=1K59W5PgByF8yYGdyhSqL9VLX8OalXyg6</t>
  </si>
  <si>
    <t>https://www.facebook.com/lethuylinh.12345678910?mibextid=wwXIfr&amp;rdid=fZFZMrSa7ldu2uNQ&amp;share_url=https%3A%2F%2Fwww.facebook.com%2Fshare%2F1B7CSUJaun%2F%3Fmibextid%3DwwXIfr</t>
  </si>
  <si>
    <t>Lê Thùy Linh</t>
  </si>
  <si>
    <t xml:space="preserve"> thôn Đồn Nam xã Hùng Thắng thành phố Hải Phòng</t>
  </si>
  <si>
    <t>https://drive.google.com/open?id=1yqVAS0OUxXaU2ofiiA5Avzo8fBG8MJ09</t>
  </si>
  <si>
    <t>https://www.facebook.com/mhung.12008</t>
  </si>
  <si>
    <t xml:space="preserve">Huỳnh Minh Hưng   </t>
  </si>
  <si>
    <t>Hungnek772@gmail.com</t>
  </si>
  <si>
    <t xml:space="preserve">Ấp hoà khánh xã tân khánh hoà huyện giang thành tỉnh kiên giang  </t>
  </si>
  <si>
    <t>https://drive.google.com/open?id=1wHctwuBZFzeHKre8rEPm3yOZW1ntQess</t>
  </si>
  <si>
    <t>https://www.facebook.com/share/1XMEuZyh6D/</t>
  </si>
  <si>
    <t xml:space="preserve">Nguyễn Thị Ánh Nguyệt </t>
  </si>
  <si>
    <t>số nhà 113 đường số 3 ngõ số 8 thôn thiệu nguyên xã thiệu hoá tính thanh hoá</t>
  </si>
  <si>
    <t>https://drive.google.com/open?id=15JjobJ_JhMX1aRZhcGEMdC6R2ZWg40gc</t>
  </si>
  <si>
    <t>https://www.facebook.com/mai.chi.620870?locale=vi_VN</t>
  </si>
  <si>
    <t>Đỗ Thị Tùng Chi</t>
  </si>
  <si>
    <t>số nhà 144,thôn lai thịnh xã trung chính tỉnh thanh hoá</t>
  </si>
  <si>
    <t>https://drive.google.com/open?id=1hXLgDbPk8KXKrPax9uuDl3A-FU5CxiUM</t>
  </si>
  <si>
    <t>https://www.facebook.com/share/1BHCoq8Fux/?mibextid=wwXIfr</t>
  </si>
  <si>
    <t xml:space="preserve"> Nguyễn Ngô Diệu Quỳnh</t>
  </si>
  <si>
    <t xml:space="preserve"> Tổ dân phố 2 phường Liên Tuyền, tỉnh Ninh Bình</t>
  </si>
  <si>
    <t>https://drive.google.com/open?id=1xiLVFeu8Zz86ifivRvuN8KIhSh2W4Wks</t>
  </si>
  <si>
    <t>https://www.facebook.com/qtuaanss?mibextid=ZbWKwL</t>
  </si>
  <si>
    <t xml:space="preserve">Trần Quốc Tuấn </t>
  </si>
  <si>
    <t>https://drive.google.com/open?id=117LC3E9yJK_GB4QrByRpUm0QX9GqC31A</t>
  </si>
  <si>
    <t>https://www.facebook.com/share/14iXQLwtEpJ/?mibextid=wwXIfr</t>
  </si>
  <si>
    <t xml:space="preserve"> Hoàng Mai Kim Thạch</t>
  </si>
  <si>
    <t xml:space="preserve"> 111 B7 Tân Mại , Quận Hoàng Mai , TP Hà Nội</t>
  </si>
  <si>
    <t>https://drive.google.com/open?id=1AByJ3Zy1oMrOddKv4gvmuzqXetBWAoHL</t>
  </si>
  <si>
    <t>https://www.facebook.com/ho.t.hoai.871113</t>
  </si>
  <si>
    <t>Hồ Thị Hoài</t>
  </si>
  <si>
    <t>số 87 Hoa Bằng yên hòa cầu giấy</t>
  </si>
  <si>
    <t>https://drive.google.com/open?id=1_aL1prHsGxOb1bwdhLyrWenQ5vIRnYqK</t>
  </si>
  <si>
    <t>https://www.facebook.com/nguyen.kim.chi.39730</t>
  </si>
  <si>
    <t xml:space="preserve">Nguyễn Thị Kim Chi </t>
  </si>
  <si>
    <t>bổ sung ạ</t>
  </si>
  <si>
    <t>https://drive.google.com/open?id=1iAa312CyKNeHaBoj_y_Ya1aLcAAE9xin</t>
  </si>
  <si>
    <t>https://www.facebook.com/vi.huyen.535250</t>
  </si>
  <si>
    <t>Vi Thị Huyền</t>
  </si>
  <si>
    <t>Thôn Làng Thành xã Chi Lăng tỉnh Lạng sơn</t>
  </si>
  <si>
    <t>29/05/2026 và 17/06/2026</t>
  </si>
  <si>
    <t>https://drive.google.com/open?id=1OtEn-HiWO-6PnM0zEvu9dxZOrP3WkNdm; https://drive.google.com/open?id=1KKLNVqSOcz1UtAQNsVvX4LdHFDwRTVRc</t>
  </si>
  <si>
    <t xml:space="preserve">  https://www.facebook.com/h.anh.nhat.355874?mibextid=wwXIfr&amp;rdid=w1uiOEL8F9YqEUrr&amp;share_url=https%3A%2F%2Fwww.facebook.com%2Fshare%2F172zUrGixZ%2F%3Fmibextid%3DwwXIfr#</t>
  </si>
  <si>
    <t>Hoàng Anh Nhất</t>
  </si>
  <si>
    <t xml:space="preserve"> số nhà 32,ngõ 63,đường cao xá 2,thôn cao xá,xã hoài đức Hà Nội </t>
  </si>
  <si>
    <t>https://drive.google.com/open?id=1-gcRnvelqqKH7ccCi82HOmbEy0t2Umtz</t>
  </si>
  <si>
    <t xml:space="preserve"> https://web.facebook.com/vu.dat.2804?mibextid=wwXIfr&amp;rdid=UHc4S8Pg7MZHkGHe&amp;share_url=https%3A%2F%2Fweb.facebook.com%2Fshare%2F1FTCkfzAvg%2F%3Fmibextid%3DwwXIfr%26_rdc%3D1%26_rdr</t>
  </si>
  <si>
    <t xml:space="preserve">Lê Vũ Đạt  </t>
  </si>
  <si>
    <t>Tra Thôn -Thiệu Hoá- Thanh Hoá</t>
  </si>
  <si>
    <t>https://drive.google.com/open?id=1jGXLsr08LGqSR1dPm9VyZlXxVlqNTNtn</t>
  </si>
  <si>
    <t xml:space="preserve"> https://www.facebook.com/nguyentran.han.5264?mibextid=ZbWKwL</t>
  </si>
  <si>
    <r>
      <rPr>
        <sz val="12"/>
        <color theme="1"/>
        <rFont val="Times New Roman"/>
        <family val="1"/>
      </rPr>
      <t xml:space="preserve">Trần Thị Ngọc Hân </t>
    </r>
    <r>
      <rPr>
        <sz val="12"/>
        <color rgb="FFFF0000"/>
        <rFont val="Times New Roman"/>
        <family val="1"/>
      </rPr>
      <t>- hv thứ 11</t>
    </r>
  </si>
  <si>
    <t>thôn 4 Dân Trù xã Tam Hồng tỉnh Phú Thọ</t>
  </si>
  <si>
    <t>29/05/2026 vfa 15/06/2026</t>
  </si>
  <si>
    <t>https://drive.google.com/open?id=1qThJoi1xIpxoDBp47D3fFHqKwk1QftP_; https://drive.google.com/open?id=1iDM1UOaPeZXlWGfvqfBTks6nkQNPGjMd</t>
  </si>
  <si>
    <t>https://www.facebook.com/share/1BBSxBrU4a/?mibextid=wwXIfr</t>
  </si>
  <si>
    <t>Nguyễn Ngọc Phương Linh</t>
  </si>
  <si>
    <t>số nhà 32 tổ 24 khu 5 xuân lộc đồng nai</t>
  </si>
  <si>
    <t>https://drive.google.com/open?id=1k_v3I57taFyCaV-N58G3sLwf3YipieKi</t>
  </si>
  <si>
    <t>https://www.facebook.com/share/18djwHthS3/?mibextid=wwXIfr</t>
  </si>
  <si>
    <t>Hoàng Thị Thanh An</t>
  </si>
  <si>
    <t>Số nhà 06 ngõ 01 đường HT3, Thôn Thịnh Hoà, Xã Hoằng Lộc, Hoằng Hoá, Thanh Hoá</t>
  </si>
  <si>
    <t>https://drive.google.com/open?id=12DN3sDct21-WbKh-2hDUtdKO2Pt-52nk</t>
  </si>
  <si>
    <t>https://www.facebook.com/share/18e8tzBeEw/?mibextid=wwXIfr</t>
  </si>
  <si>
    <t xml:space="preserve">Nguyễn Gia Hân </t>
  </si>
  <si>
    <t xml:space="preserve">nhà nghỉ đài trang phường quy nhơn bắc tỉnh gia lai </t>
  </si>
  <si>
    <t>https://drive.google.com/open?id=1eOh_PHrfc0bbzfEltw_WZo9tYR6eLg_V</t>
  </si>
  <si>
    <t>https://www.facebook.com/share/1EY9Fy3ir2/?mibextid=wwXIfr</t>
  </si>
  <si>
    <t>Phạm Khánh Linh</t>
  </si>
  <si>
    <t xml:space="preserve">Xóm 8, Phường Phủ Lý, Tỉnh Ninh Bình </t>
  </si>
  <si>
    <t>https://drive.google.com/open?id=1Xly-fL2vnIoUc-BsmcX0oxq9Le9zkT3w</t>
  </si>
  <si>
    <t>https://www.facebook.com/share/1HDL652LZS/</t>
  </si>
  <si>
    <t>Nguyễn Võ Trà My</t>
  </si>
  <si>
    <t>210 Nguyễn Văn  Cừ, phường Hải Vân, quận Liên Chiểu, TP Đà Nẵng</t>
  </si>
  <si>
    <t>https://drive.google.com/open?id=1LWPobhz6RL2y9kXqwKF3uZi6ih1Ttyeu</t>
  </si>
  <si>
    <t>https://www.facebook.com/share/1BuJw6f9iL/</t>
  </si>
  <si>
    <t>Nguyễn Thị Anh Đào</t>
  </si>
  <si>
    <t xml:space="preserve">anhhdao2804@gmail.com </t>
  </si>
  <si>
    <t xml:space="preserve">Đội 9, thôn Thượng Dương, xã Nam Trung, huyện Nam Sách, tỉnh Hải Dương </t>
  </si>
  <si>
    <t>https://drive.google.com/open?id=1BBnEY1UqARcPeyZ1OEjmPOT5uRnAb_fL</t>
  </si>
  <si>
    <t>https://www.facebook.com/share/18uwJrMNps/?mibextid=wwXIfr</t>
  </si>
  <si>
    <t>Vũ Lê Ngọc Ánh</t>
  </si>
  <si>
    <t>phomaixoailac@gmail.com</t>
  </si>
  <si>
    <t xml:space="preserve"> Ngách 6/1b Đường Lý Nhân Tông, Phường Nam Hoa Lư, Tỉnh Ninh Bình</t>
  </si>
  <si>
    <t>https://drive.google.com/open?id=1qLDaOPY2he0ZP_6X0ySHLJw8eYRvKUG-</t>
  </si>
  <si>
    <t>https://www.facebook.com/100024418093555/</t>
  </si>
  <si>
    <t>Nguyễn Tường Vy</t>
  </si>
  <si>
    <t>Tân sơn - Tân Lập - Hướng Hoá -Quảng Trị</t>
  </si>
  <si>
    <t>https://drive.google.com/open?id=1ejSX4fjY8ajh-G6Wi3LgGmN5qO5HrVpW</t>
  </si>
  <si>
    <t>https://www.facebook.com/share/178uZbippD/?mibextid=wwXIfr</t>
  </si>
  <si>
    <t>Nguyễn Thị Thảo Nguyên</t>
  </si>
  <si>
    <t xml:space="preserve">xóm 7 , xã Hưng Trung , Huyện Hưng Nguyên , Nghệ An </t>
  </si>
  <si>
    <t>https://drive.google.com/open?id=1krhxJxIJTwNtb2vF74VWV9RXL4pgyH2q</t>
  </si>
  <si>
    <t>PT464</t>
  </si>
  <si>
    <t>https://www.facebook.com/share/18dHfjwL2D/</t>
  </si>
  <si>
    <r>
      <rPr>
        <sz val="12"/>
        <color theme="1"/>
        <rFont val="Times New Roman"/>
        <family val="1"/>
      </rPr>
      <t xml:space="preserve">Nguyễn Thị Tường Vy </t>
    </r>
    <r>
      <rPr>
        <sz val="12"/>
        <color rgb="FFFF0000"/>
        <rFont val="Times New Roman"/>
        <family val="1"/>
      </rPr>
      <t>- OPT119</t>
    </r>
  </si>
  <si>
    <t xml:space="preserve">ấp Gia Phước, xã Hưng Khánh, Trung tỉnh Vĩnh Long </t>
  </si>
  <si>
    <t>https://drive.google.com/open?id=1o8PJRKxKfd_gEg9Mtmj0HPz9bGjdZCE6</t>
  </si>
  <si>
    <t>https://www.facebook.com/share/1E6Tn8DP5W/?mibextid=wwXIfr</t>
  </si>
  <si>
    <r>
      <rPr>
        <sz val="12"/>
        <color theme="1"/>
        <rFont val="Times New Roman"/>
        <family val="1"/>
      </rPr>
      <t xml:space="preserve">Hứa Ngọc Hải </t>
    </r>
    <r>
      <rPr>
        <sz val="12"/>
        <color rgb="FFFF0000"/>
        <rFont val="Times New Roman"/>
        <family val="1"/>
      </rPr>
      <t>- hv thứ 11</t>
    </r>
  </si>
  <si>
    <t>phố hoằng bó,xã hoà an,tỉnh cao bằng</t>
  </si>
  <si>
    <t>https://drive.google.com/open?id=1TF6Rl7dQP7CUXZFN-xFNSQGPy5vcp1CL</t>
  </si>
  <si>
    <t>https://www.facebook.com/share/1YjNPdDzBm/?mibextid=wwXIfr</t>
  </si>
  <si>
    <r>
      <rPr>
        <sz val="12"/>
        <color theme="1"/>
        <rFont val="Times New Roman"/>
        <family val="1"/>
      </rPr>
      <t xml:space="preserve">Khúc Thị Bảo Yến </t>
    </r>
    <r>
      <rPr>
        <sz val="12"/>
        <color rgb="FFFF0000"/>
        <rFont val="Times New Roman"/>
        <family val="1"/>
      </rPr>
      <t>- T470</t>
    </r>
  </si>
  <si>
    <t>khucthibaoyen@gmail.com</t>
  </si>
  <si>
    <t>Thôn Bình An thuộc xã Văn Môn, huyện Yên Phong, tỉnh Bắc Ninh</t>
  </si>
  <si>
    <t>29/05/2026 và 14/06/2026</t>
  </si>
  <si>
    <t>https://drive.google.com/open?id=1cTkIPh5Rf3gau8lRvYY405IiRggPLO1s; https://drive.google.com/open?id=18vjpW1h4-dXeqY2whwYxLNFcHTjvWctZ</t>
  </si>
  <si>
    <t>https://www.facebook.com/ngaan.n.c.0808#</t>
  </si>
  <si>
    <t xml:space="preserve">Nguyễn Thị Kim Ngân </t>
  </si>
  <si>
    <t>Công Minh</t>
  </si>
  <si>
    <t xml:space="preserve"> Số 1, ngõ 43, đường Phú Vinh, xã An Khánh, Hà Nộ</t>
  </si>
  <si>
    <t>https://drive.google.com/open?id=18KS_kDlbZMpmyHiLUCSvyU7a0_kso9pY</t>
  </si>
  <si>
    <t>https://www.facebook.com/share/18kn6A3EVg/</t>
  </si>
  <si>
    <t>Huỳnh Nguyễn Minh Nhật</t>
  </si>
  <si>
    <t xml:space="preserve">18B, tổ9 Bắc Hội Hiệp Thạnh Lâm Đồng </t>
  </si>
  <si>
    <t>https://drive.google.com/open?id=135VyYJX9qHO80oUSae5tFHGUVuG22BWN</t>
  </si>
  <si>
    <t>https://www.facebook.com/share/1BCvYuW3r7/?mibextid=wwXIfr</t>
  </si>
  <si>
    <t>21/105/185 tôn đức thắng, lê chân, hải phòng</t>
  </si>
  <si>
    <t>https://drive.google.com/open?id=1TMMf2z8eTom3VUOG7I24GIX_k9ous0Fc</t>
  </si>
  <si>
    <t>https://www.facebook.com/trn.khsnhlnh#</t>
  </si>
  <si>
    <t>Trần Khánh Linh</t>
  </si>
  <si>
    <t xml:space="preserve"> Lạc Long Quân 445/46 số 24, Phường tây hồ- Hà nội</t>
  </si>
  <si>
    <t>https://drive.google.com/open?id=1fVsHf2CdUFnPkAypyyjtDIHp5cMVZ6vN</t>
  </si>
  <si>
    <t xml:space="preserve">https://www.facebook.com/BaconBoyYT# </t>
  </si>
  <si>
    <t>Nguyễn Nam Khánh</t>
  </si>
  <si>
    <t xml:space="preserve"> số 7 ngõ 151B Thái Hà, Đống Đa</t>
  </si>
  <si>
    <t>https://drive.google.com/open?id=1SS6WGibL71wmD6oB_Ir1ncDRVt2D-Zvn</t>
  </si>
  <si>
    <t>https://www.facebook.com/share/18HC7JSdR9/?mibextid=wwXIfr</t>
  </si>
  <si>
    <t>Trương Thị Thúy My</t>
  </si>
  <si>
    <t>Hiền Vân 2, Xã Vinh Lộc , Thành phố Huế</t>
  </si>
  <si>
    <t>https://drive.google.com/open?id=1obNQn9Rqv4dclfWKkYT2jrP0kiyVciWU</t>
  </si>
  <si>
    <t>https://www.facebook.com/share/1BQBN24knn/?mibextid=wwXIfr</t>
  </si>
  <si>
    <t>Nguyễn Hoàng Uyên Nhi</t>
  </si>
  <si>
    <t>sarahhguyen0903@gmail.com</t>
  </si>
  <si>
    <t>Tổ 4 ấp 1 xã Trảng Bom, Đồng Nai</t>
  </si>
  <si>
    <t>https://drive.google.com/open?id=1KFChNCtbjMgyo2QDSJ9VUe0P940bDEo9</t>
  </si>
  <si>
    <t xml:space="preserve">https://www.facebook.com/share/1asa1ep5bL/?mibextid=wwXIfr </t>
  </si>
  <si>
    <t xml:space="preserve">Nguyễn Thị Thanh Giang    </t>
  </si>
  <si>
    <t xml:space="preserve"> thanhgiang1132008@ gmail.com </t>
  </si>
  <si>
    <t>Xã Bắc Tiên Hưng  Tỉnh Hưng Yên</t>
  </si>
  <si>
    <t>https://drive.google.com/open?id=1NCXQ1k5x4kYtXRYSkoQ5pPNO_QOMHJtY</t>
  </si>
  <si>
    <t>https://www.facebook.com/share/1FyGHBGmLo/</t>
  </si>
  <si>
    <t>Trương Thị Ý Nhi</t>
  </si>
  <si>
    <t>Khối 3 phúc thọ phường Vinh lộc nghệ an</t>
  </si>
  <si>
    <t>https://drive.google.com/open?id=1EcfSHXf1EDybg_QlKHDc6dM6wxmiiScT</t>
  </si>
  <si>
    <t>https://www.facebook.com/share/1Co3aqrrS3/?mibextid=wwXIfr</t>
  </si>
  <si>
    <t xml:space="preserve">Nguyễn Hoàng Long </t>
  </si>
  <si>
    <t xml:space="preserve">Bình thắng , xã Bình Lục , tỉnh Ninh Bình </t>
  </si>
  <si>
    <t>https://drive.google.com/open?id=1Ag4jilOJGot3xylyGtF-3mCe1F-sw-B5</t>
  </si>
  <si>
    <t>https://www.facebook.com/share/1CPraoWtH3/?mibextid=wwXIf</t>
  </si>
  <si>
    <t>Trần Ngọc Uyên Phương</t>
  </si>
  <si>
    <t>270 Xô viết nghệ Tĩnh</t>
  </si>
  <si>
    <t>https://drive.google.com/open?id=1TVno0NOZcbFQdExolaPWF8rfw4ngFjfP</t>
  </si>
  <si>
    <t>https://www.facebook.com/share/1E81zPcCNb/?mibextid=wwXIfr</t>
  </si>
  <si>
    <t>Trần Thị Tuyết Mai</t>
  </si>
  <si>
    <t>tuyetmai91208@gmail.com</t>
  </si>
  <si>
    <t>6A/3/110, Đào Sư Tích, phường Bắc Giang, tỉnh Bắc Ninh</t>
  </si>
  <si>
    <t>https://drive.google.com/open?id=18SYFLD0YH5KgVfOhI7fadrSDCWIZoyi_</t>
  </si>
  <si>
    <t>https://www.facebook.com/share/1AtNZKR7gc/</t>
  </si>
  <si>
    <t xml:space="preserve">Nguyễn Công Phú </t>
  </si>
  <si>
    <t xml:space="preserve">thôn 3 Tân tạo - Kim Thành - Hải Dương </t>
  </si>
  <si>
    <t>30/05/2026 và 13/06/2026</t>
  </si>
  <si>
    <t>https://drive.google.com/open?id=1Z9OMKyz2Uro-M4bTQE3G3nzIOhiwoO5A; https://drive.google.com/open?id=16h60J_Hp81xB1pM7bjeSUsirwZWxRbRd</t>
  </si>
  <si>
    <t>https://www.facebook.com/share/17Fed5AqZn/</t>
  </si>
  <si>
    <t xml:space="preserve">Nguyễn Thị Hà Ngọc </t>
  </si>
  <si>
    <t>Cổng Chợ Quỳnh côi, xã Quỳnh Phụ, tỉnh Hưng Yên</t>
  </si>
  <si>
    <t>https://drive.google.com/open?id=1BhlRGCg13S3Z1XqoVYTn9eNYbVYClMud</t>
  </si>
  <si>
    <t>https://www.facebook.com/share/1Gid15zK4D/?mibextid=wwXIfr</t>
  </si>
  <si>
    <t>Nguyễn Đăng Khoa</t>
  </si>
  <si>
    <t xml:space="preserve">xóm 4 Vĩnh Hải, Hải Phòng </t>
  </si>
  <si>
    <t>https://drive.google.com/open?id=1UQ8rSC6ehkgsqv0SDOYLRt2zQG3b19Ds</t>
  </si>
  <si>
    <t>https://www.facebook.com/share/18zvu4oeK1/?mibextid=wwXIfr</t>
  </si>
  <si>
    <t xml:space="preserve">Hoàng Ngọc Hà </t>
  </si>
  <si>
    <t>đắc sơn phường phổ yên thái nguyên</t>
  </si>
  <si>
    <t>https://drive.google.com/open?id=1lzXjJoM9B3jz4XKl_S7iXwkbEfF9Vlgo</t>
  </si>
  <si>
    <t>https://www.facebook.com/share/1J3XaQ5A1C/?mibextid=wwXIfr</t>
  </si>
  <si>
    <t>Trần Thị Hương Giang</t>
  </si>
  <si>
    <t>số nhà 280 tổ dân phố Phố Bến Tân Đệ,phường Thiên Trường,tỉnh Ninh Bình</t>
  </si>
  <si>
    <t>https://drive.google.com/open?id=1_UMxBD2fbOCV9ALdilpkFg4Hm5_0uDvA, https://drive.google.com/open?id=1u4ySIwXth88JxHWHcOJhK51_NcZKjp9G</t>
  </si>
  <si>
    <t>https://www.facebook.com/share/1BedsRTuLQ/?mibextid=wwXIfr</t>
  </si>
  <si>
    <t>Hoàng Phương Thảo</t>
  </si>
  <si>
    <t xml:space="preserve">thôn đại phú 2-lạng giang-bắc giang. </t>
  </si>
  <si>
    <t>https://drive.google.com/open?id=1PtjlKGOjBdN_BiywudxSi3vCywny-EGt</t>
  </si>
  <si>
    <t>https://www.facebook.com/share/14fte6tXwsv/?mibextid=wwXIfr</t>
  </si>
  <si>
    <t>Nguyễn Thành Nhân</t>
  </si>
  <si>
    <t>xã Nha Nghi, xã Đức Châu, tỉnh Nghệ An</t>
  </si>
  <si>
    <t>https://drive.google.com/open?id=1XiIcr0kNUnQ81GEH3nT8cgtnbAKhCBIb</t>
  </si>
  <si>
    <t>https://www.facebook.com/share/187v4hWW93/?mibextid=wwXIfr</t>
  </si>
  <si>
    <t>Đinh Thị Diệu Châu</t>
  </si>
  <si>
    <t xml:space="preserve"> Xóm Đồn-Xã Cự Đồng-Tỉnh Phú Thọ</t>
  </si>
  <si>
    <t>https://drive.google.com/open?id=1oM1e5EhjCsfCA9MS81n_c78JevMX6d0I</t>
  </si>
  <si>
    <t>https://www.facebook.com/share/1G9hfdSQNT/?mibextid=wwXIfr</t>
  </si>
  <si>
    <t>Vũ Gia Linh</t>
  </si>
  <si>
    <t>ngõ 523 minh khai, phường vĩnh tuy, quận hai bà trưng, hà nội</t>
  </si>
  <si>
    <t>https://drive.google.com/open?id=1fQAFmBZ1XTW_2_hxwlfXVg1eqfNsbXZ6</t>
  </si>
  <si>
    <t>https://www.facebook.com/share/1BRXkGchNo/?mibextid=wwXIfr</t>
  </si>
  <si>
    <t xml:space="preserve">Mai Xuân Dũng </t>
  </si>
  <si>
    <t>xuandung220108@gmail.com</t>
  </si>
  <si>
    <t>Thôn Đoài Tiến, Xã Nga Sơn, Tỉnh Thanh Hoá</t>
  </si>
  <si>
    <t>https://drive.google.com/open?id=1P558UZQ7WvjlYkexpLxWoNO0NpFNHKES</t>
  </si>
  <si>
    <t>https://www.facebook.com/duongg.thuy.9421450</t>
  </si>
  <si>
    <t xml:space="preserve">Trịnh Thuỳ Dương </t>
  </si>
  <si>
    <t>tổ 6 khu 4 phường Giếng Đáy tp Hạ Long QN</t>
  </si>
  <si>
    <t>https://drive.google.com/open?id=1Ib_xuVWfBsmaNR5ItYQHdPa_PXLBMoB9</t>
  </si>
  <si>
    <t>https://www.facebook.com/share/18sk1bEpp7/?mibextid=wwXIfr</t>
  </si>
  <si>
    <t xml:space="preserve">Hoàng Thu Phương </t>
  </si>
  <si>
    <t>Tổ dân phố Thắng - Phường Thành Nam - Ninh Bình</t>
  </si>
  <si>
    <t>https://drive.google.com/open?id=1KNEW-w7Ect3H3kjiw8L5DIlfPOPwiWDo</t>
  </si>
  <si>
    <t>https://www.facebook.com/share/17eh8epUS1/</t>
  </si>
  <si>
    <t>Vương Thế Mỵ</t>
  </si>
  <si>
    <t>Hữu Thủ 2- Kim Long- Tam Dương - Vĩnh Phúc</t>
  </si>
  <si>
    <t>https://drive.google.com/open?id=1SwcA-Leb2k_0MZuds5VHJ9VpRipuZgOB</t>
  </si>
  <si>
    <t>https://www.facebook.com/share/1aCpCa3xQV/?mibextid=wwXIfr</t>
  </si>
  <si>
    <t xml:space="preserve">Lê Gia Mỹ </t>
  </si>
  <si>
    <t xml:space="preserve">28A đường 2 tháng 9 phường long châu tỉnh vĩnh long </t>
  </si>
  <si>
    <t>https://drive.google.com/open?id=1XN9lOdiN4deJ1jkhh1IkFqW9Q260RslQ</t>
  </si>
  <si>
    <t>PT462</t>
  </si>
  <si>
    <t>https://www.facebook.com/thao.vy.50005</t>
  </si>
  <si>
    <r>
      <rPr>
        <sz val="12"/>
        <color theme="1"/>
        <rFont val="Times New Roman"/>
        <family val="1"/>
      </rPr>
      <t>Nguyễn Thuý Loan</t>
    </r>
    <r>
      <rPr>
        <sz val="12"/>
        <color rgb="FFFF0000"/>
        <rFont val="Times New Roman"/>
        <family val="1"/>
      </rPr>
      <t xml:space="preserve"> - PT455 hv thứ 13 </t>
    </r>
    <r>
      <rPr>
        <sz val="12"/>
        <color theme="1"/>
        <rFont val="Times New Roman"/>
        <family val="1"/>
      </rPr>
      <t xml:space="preserve">
</t>
    </r>
    <r>
      <rPr>
        <sz val="12"/>
        <color rgb="FFFF0000"/>
        <rFont val="Times New Roman"/>
        <family val="1"/>
      </rPr>
      <t>Thảo Ly</t>
    </r>
  </si>
  <si>
    <t xml:space="preserve"> Đốc Tìn, Mỹ Đức, Hà Nội</t>
  </si>
  <si>
    <t>https://drive.google.com/open?id=15L7woJQcUe3vOgJSh69NR0EqykIeXriJ</t>
  </si>
  <si>
    <t>https://www.facebook.com/share/1CnYZUqDWZ/?mibextid=wwXIfr</t>
  </si>
  <si>
    <r>
      <rPr>
        <sz val="12"/>
        <color theme="1"/>
        <rFont val="Times New Roman"/>
        <family val="1"/>
      </rPr>
      <t>Quách Trần Tuấn Anh</t>
    </r>
    <r>
      <rPr>
        <sz val="12"/>
        <color rgb="FFFF0000"/>
        <rFont val="Times New Roman"/>
        <family val="1"/>
      </rPr>
      <t xml:space="preserve"> - hv thứ 15</t>
    </r>
  </si>
  <si>
    <t xml:space="preserve">khu phố Phú Thịnh - Thiệu Hóa - Thanh Hóa </t>
  </si>
  <si>
    <t>30/05/2026 và 01/06/2026 và 16/06/2026</t>
  </si>
  <si>
    <t>https://drive.google.com/open?id=1EfrzRBFBhwUlgNnF_VfVp3jmAAmC1A17; https://drive.google.com/open?id=1PpQcqbMMNvkI97IVLvEBVei5RzuDYVrw; https://drive.google.com/open?id=1bqreAygCZlKvR4aZsGbDWzTbXYewSqqw</t>
  </si>
  <si>
    <t>https://www.facebook.com/share/184Y7LnA7x/?mibextid=wwXIfr</t>
  </si>
  <si>
    <t>Vũ Minh Triệu</t>
  </si>
  <si>
    <t>Nhà 152,khu phố Tiến Hưng 3,phường Bình Phước,Đồng Nai</t>
  </si>
  <si>
    <t>https://drive.google.com/open?id=1vH8XtInAKfV_BV1zdyjuxjpQzeq1ql78</t>
  </si>
  <si>
    <t>https://www.facebook.com/share/18ciQ45THx/?mibextid=wwXIfr</t>
  </si>
  <si>
    <t>Quách Phương Hồng</t>
  </si>
  <si>
    <t>Phú Hạ, Kim Anh, Hà Nội</t>
  </si>
  <si>
    <t>https://drive.google.com/open?id=19uDZUOd2KEI3iboOhVjsrBumGSS2YcCx</t>
  </si>
  <si>
    <t xml:space="preserve">https://www.facebook.com/kozume.kenma.34585 </t>
  </si>
  <si>
    <t>Đặng Phương Thảo</t>
  </si>
  <si>
    <t>Thôn Bến sung 3 Xã Như thanh Tỉnh thanh hóa</t>
  </si>
  <si>
    <t>30/05/2026 và 14/06/2026</t>
  </si>
  <si>
    <t>https://drive.google.com/open?id=13nNBytrerkQlOi2O1Xoc3Jxz6iNGFTdQ; https://drive.google.com/open?id=1HTmkmRYnUXp5y2RV_cswEOYo0RmejJdr</t>
  </si>
  <si>
    <t>https://www.facebook.com/profile.php?id=61576986430828</t>
  </si>
  <si>
    <r>
      <rPr>
        <sz val="12"/>
        <color theme="1"/>
        <rFont val="Times New Roman"/>
        <family val="1"/>
      </rPr>
      <t>Đinh Hoa Thảo My</t>
    </r>
    <r>
      <rPr>
        <sz val="12"/>
        <color rgb="FFFF0000"/>
        <rFont val="Times New Roman"/>
        <family val="1"/>
      </rPr>
      <t xml:space="preserve"> - PT466</t>
    </r>
  </si>
  <si>
    <t xml:space="preserve">thôn đăkla1 xã đăk Hà tỉnh quãng ngãi                                 </t>
  </si>
  <si>
    <t>5/30/0026</t>
  </si>
  <si>
    <t>https://drive.google.com/open?id=1cg2qN0Hg6H55nnuGjQTFF7slZajNHLZc</t>
  </si>
  <si>
    <t>T476</t>
  </si>
  <si>
    <t>https://www.facebook.com/share/1E81aqB1Wo/</t>
  </si>
  <si>
    <t>Vũ Nam Hải</t>
  </si>
  <si>
    <t>Hạ</t>
  </si>
  <si>
    <t>Chung cư HH2A Xuân Mai Sparks Tower, KĐT mới Dương Nội, phường Yên Nghĩa, quận Hà Đông, Hà Nội</t>
  </si>
  <si>
    <t>30/05/2026 và 31/05/2026</t>
  </si>
  <si>
    <t>https://drive.google.com/open?id=1kRgLlUmtGeP6Z42sv1GqdFfHgySvmsiy; https://drive.google.com/open?id=1SYEBk3Jecgjqok7Jjqpj6dhsiyCeYDHe</t>
  </si>
  <si>
    <t>https://www.facebook.com/share/18VSTUtcDM/</t>
  </si>
  <si>
    <t>Kò</t>
  </si>
  <si>
    <t>Lk13 L31 Lô Cl - 31 Khu C Yên Nghĩa - Lot Cl - 31 Zone C Yen Nghia</t>
  </si>
  <si>
    <t>https://drive.google.com/open?id=1enIBBzd5TQfYEdpl-ZRChAA8W-JNyTtN; https://drive.google.com/open?id=1MMH149h32UKUx9TCu7BQ5eWRKvfo8I70</t>
  </si>
  <si>
    <t xml:space="preserve">https://www.facebook.com/share/1D46dsEpyN/ </t>
  </si>
  <si>
    <t>Nguyễn Dương Phú Quỳnh</t>
  </si>
  <si>
    <t>https://drive.google.com/open?id=1mNEhRRWG44wlgSd4tUB1-VM5-N9u-OOK; https://drive.google.com/open?id=1-Hoco714zFAnvIs9CFqEPazzPxAXz0pT</t>
  </si>
  <si>
    <t>https://www.facebook.com/share/18wMe3Uvng/?mibextid=wwXIfr</t>
  </si>
  <si>
    <t>Lê Xuân Phúc</t>
  </si>
  <si>
    <t>lexuanphuc2511@gmail.com</t>
  </si>
  <si>
    <t>Địa chỉ Thôn Mạnh Chư xã Bình Sơn Tỉnh Ninh Bình</t>
  </si>
  <si>
    <t>https://drive.google.com/open?id=1WDTTZnz09Eflmj7coxhuRHZMHJfVl8y3</t>
  </si>
  <si>
    <t>https://www.facebook.com/share/1CxBH8p1Zk/?mibextid=wwXIfr</t>
  </si>
  <si>
    <r>
      <rPr>
        <sz val="12"/>
        <color theme="1"/>
        <rFont val="Times New Roman"/>
        <family val="1"/>
      </rPr>
      <t>Nguyễn Thị Thanh Dung</t>
    </r>
    <r>
      <rPr>
        <sz val="12"/>
        <color rgb="FFFF0000"/>
        <rFont val="Times New Roman"/>
        <family val="1"/>
      </rPr>
      <t xml:space="preserve"> - số bố 0373350270</t>
    </r>
  </si>
  <si>
    <t>dn8002682@gmail.com</t>
  </si>
  <si>
    <t xml:space="preserve">Viên Đình- Đông Lỗ- Ứng Hoà- Hà Nội </t>
  </si>
  <si>
    <t>https://drive.google.com/open?id=1-vRX0K2Gf8drFmRvLy_IVTJSovBlr8u-</t>
  </si>
  <si>
    <t>https://www.facebook.com/mylinhdt.tb/about</t>
  </si>
  <si>
    <t xml:space="preserve">Đào Thị Mỹ Linh </t>
  </si>
  <si>
    <t xml:space="preserve">Mỹ Linh </t>
  </si>
  <si>
    <t xml:space="preserve">linhmyat680@gmail.com </t>
  </si>
  <si>
    <t xml:space="preserve">18A, ngõ 806 Kim Giang, Thanh Liệt, Thanh Trì, Hoàng Mai, Hà Nội </t>
  </si>
  <si>
    <t>https://drive.google.com/open?id=1d7kLWwiUcgLM33rRXIxbYUHlbAcWAhsx</t>
  </si>
  <si>
    <t>https://www.facebook.com/share/1BCQaWfKgj/</t>
  </si>
  <si>
    <t>Đặng Hồng Nhung</t>
  </si>
  <si>
    <t>nhung310108@gmail.com</t>
  </si>
  <si>
    <t>Nghi Lộc - Sơn Công - Ứng Hoà - Hà Nội</t>
  </si>
  <si>
    <t>https://drive.google.com/open?id=13jGvlFjoefBtY_y-p8ILN169Q3LIM-jP</t>
  </si>
  <si>
    <t>https://www.facebook.com/share/1DXx3rrKvS/</t>
  </si>
  <si>
    <t>Trần Huy Nhật</t>
  </si>
  <si>
    <t>nhattran0801011@gmail.com</t>
  </si>
  <si>
    <t>cập nhật sau ạ</t>
  </si>
  <si>
    <t>https://drive.google.com/open?id=1a5tCI7hHcpqbc90uFjkPDaCXtL8sk1_E</t>
  </si>
  <si>
    <t>https://web.facebook.com/profile.php?id=61572893256405&amp;al_applink_data=%7B%22qpl_join_id%22%3A%22B492FE53-2224-4BB5-A8FC-FC185B35BEEB%22%2C%22deeplink_source%22%3A%22iab_external_browser%22%2C%22is_mailbox_empty%22%3Afalse%2C%22messenger_major_version%22%3A%22563%22%2C%22profile_id_messenger%22%3A%22100065324541263%22%2C%22app_switch_id%22%3A%22B492FE53-2224-4BB5-A8FC-FC185B35BEEB%22%2C%22content_id%22%3A%2261572893256405%22%7D&amp;_rdc=1&amp;_rdr</t>
  </si>
  <si>
    <t xml:space="preserve">Nguyễn Thị Thanh Hoa </t>
  </si>
  <si>
    <t>nguyenhoa29031980@gmail.com</t>
  </si>
  <si>
    <t>thôn Úc Gián , xã Kiến Thụy, tp Hải Phòng</t>
  </si>
  <si>
    <t>https://drive.google.com/open?id=1BvOoG_voV1jLhY5gn54vd8IMKsjx-YOb</t>
  </si>
  <si>
    <t>https://www.facebook.com/share/1AsxTb1cT5/?mibextid=wwXIfr</t>
  </si>
  <si>
    <t xml:space="preserve">Tướng Quỳnh Anh </t>
  </si>
  <si>
    <t>quynanh2607@gmail.com</t>
  </si>
  <si>
    <t xml:space="preserve">tân tiến hùng an tuyên quang </t>
  </si>
  <si>
    <t>https://drive.google.com/open?id=15gfUhGIRLT8kwv1iccdst2Mb4SizuUNi</t>
  </si>
  <si>
    <t>https://www.facebook.com/thanhthuy260908</t>
  </si>
  <si>
    <t xml:space="preserve">Nguyễn Thị Thanh Thuý </t>
  </si>
  <si>
    <t xml:space="preserve">xã Nam Tiên Hưng tỉnh Hưng Yên </t>
  </si>
  <si>
    <t>https://drive.google.com/open?id=1q64K-X7VvK9ZqAxEBPLJTAZftNoRHnMz</t>
  </si>
  <si>
    <t xml:space="preserve"> https://www.facebook.com/share/1CiXsoqStc/?mibextid=wwXIfr</t>
  </si>
  <si>
    <t>Nguyễn Cao Tiến</t>
  </si>
  <si>
    <t>THÔN 8A XUÂN AN,XÃ NGHI XUÂN , TỈNH HÀ TĨNH</t>
  </si>
  <si>
    <t>https://drive.google.com/open?id=1TWaKDZDcN7VvCO9E8px1ATI-6PyuoKDz</t>
  </si>
  <si>
    <t>https://www.facebook.com/share/1CzzhNfHK1/?mibextid=wwXIfr</t>
  </si>
  <si>
    <t xml:space="preserve">Đặng Thị Ngọc Lan </t>
  </si>
  <si>
    <t>thanh tương, thuận thành bắc ninh</t>
  </si>
  <si>
    <t>https://drive.google.com/open?id=1OwmnQsbTFOanoUGuQiG6UR36-8lPf0BJ</t>
  </si>
  <si>
    <t>https://www.facebook.com/share/17btbktq1m/</t>
  </si>
  <si>
    <t xml:space="preserve">Nguyễn Thị Thu Hà </t>
  </si>
  <si>
    <t>óm 3, thôn Chỉ Thiện , Xã Đông Thái Ninh , tỉnh Hưng Yên .</t>
  </si>
  <si>
    <t>https://drive.google.com/open?id=18Rf3TULjTm233GbjnjeRhfC9BFyc9aGz</t>
  </si>
  <si>
    <t>https://www.facebook.com/ngoc.nhi.839583?mibextid=wwXIfr&amp;rdid=XvRukaCIJ0ZLnI1H&amp;share_url=https%3A%2F%2Fwww.facebook.com%2Fshare%2F1BF29W3dW6#</t>
  </si>
  <si>
    <t>Trần Nguyễn Ngọc Nhi</t>
  </si>
  <si>
    <t>Số nhà 30,tổ 5,ấp Ngọc Lâm 1,Tân Phú,Đồng Nai</t>
  </si>
  <si>
    <t>https://drive.google.com/open?id=1kmgPysMedNftkMGSOxu3vwt7r7MFOl9p</t>
  </si>
  <si>
    <t>https://www.facebook.com/nguyen.hieu.572443#</t>
  </si>
  <si>
    <t>Nguyễn Duy Hiếu</t>
  </si>
  <si>
    <t>số 147 sâm động hồng vân HN</t>
  </si>
  <si>
    <t>https://drive.google.com/open?id=1CWozsGp4csoOZrwVOmtJcN8jB8CPFz7R</t>
  </si>
  <si>
    <t>https://www.facebook.com/tran.hoang.27022004#</t>
  </si>
  <si>
    <t>Trần Minh Hoàng</t>
  </si>
  <si>
    <t>ngõ 5 phạm thị định, thành phố NĐ, Ninh Bình</t>
  </si>
  <si>
    <t>https://drive.google.com/open?id=1YjXDYWFJoLLBOi5Vsg7IOUx8CqfBRxr5</t>
  </si>
  <si>
    <t>https://www.facebook.com/utgg.zz#</t>
  </si>
  <si>
    <t>Trương Thanh Tùng</t>
  </si>
  <si>
    <t xml:space="preserve">thôn văn hàn trung, xã thái ninh, thái bình </t>
  </si>
  <si>
    <t>https://drive.google.com/open?id=1L1hV5pH-KtRDx3eL-_k0MzG0nTX-cn9i</t>
  </si>
  <si>
    <t>https://www.facebook.com/share/1Gw2HzeSxa/?mibextid=wwXIfr</t>
  </si>
  <si>
    <t>Ngô Minh Thông</t>
  </si>
  <si>
    <t>Xã Phúc Thịnh , Tp Hà Nội</t>
  </si>
  <si>
    <t>https://drive.google.com/open?id=1dcTJKNoBhHDmPEY46giW3N_Bblg78cX_</t>
  </si>
  <si>
    <t>https://www.facebook.com/huong.thien.pham.2024?mibextid=wwXIfr</t>
  </si>
  <si>
    <t>Phạm Thiên Hương</t>
  </si>
  <si>
    <t>số 20- phố Vũ Tụ - phường Tân Hưng - tp Hải Phòng</t>
  </si>
  <si>
    <t>https://drive.google.com/open?id=1f7UVbHiO3Kh5hzfWVC13TapO2-r5n70_</t>
  </si>
  <si>
    <t>https://www.facebook.com/share/18ixVgtZtm/?mibextid=wwXIfr</t>
  </si>
  <si>
    <t xml:space="preserve">Nguyễn Bùi Ngọc Ánh </t>
  </si>
  <si>
    <t>Gmail: ngocanhs1907@gmail.com</t>
  </si>
  <si>
    <t>Khu Lũng Thượng , phường Phong Châu tỉnh Phú Thọ</t>
  </si>
  <si>
    <t>https://drive.google.com/open?id=1F1Vb3Hxn080CidMN7R22EqDft1PQz5zF</t>
  </si>
  <si>
    <t>https://www.facebook.com/NhannCuuuMix04</t>
  </si>
  <si>
    <t xml:space="preserve">Nguyễn Thiện Nhân </t>
  </si>
  <si>
    <t>Phố phúc hưng, Phường Hoa Lư, tỉnh Ninh Bình</t>
  </si>
  <si>
    <t>https://drive.google.com/open?id=1sXeFGdz2lrXoh9Dta8ye9FrzmT2UJ662</t>
  </si>
  <si>
    <t>https://www.facebook.com/share/16pATWpPLw/?mibextid=wwXIfr</t>
  </si>
  <si>
    <t>Nguyễn Hoà An</t>
  </si>
  <si>
    <t>10/35 ngõ 424 ngọc thuỵ,long biên, Hà Nội</t>
  </si>
  <si>
    <t>30/05/2026 và 31/05/2026 và 17/06/2026</t>
  </si>
  <si>
    <t>https://drive.google.com/open?id=1RrqrCJJVaUzmylyfKFHwVVe7loEfb3qJ; https://drive.google.com/open?id=1OqT1UOZHpHuMYUIqU3tRwkfGBVZPdkBv; https://drive.google.com/open?id=177MfSRayrE318aZkyYLtic2tHH3jPRkx</t>
  </si>
  <si>
    <t>https://www.facebook.com/share/1DBLD74Crh/?mibextid=wwXIfr</t>
  </si>
  <si>
    <t>Bùi Quang Minh</t>
  </si>
  <si>
    <t>qminhbui2008@gmail.com</t>
  </si>
  <si>
    <t>Nhận sách tại lớp</t>
  </si>
  <si>
    <t>https://drive.google.com/open?id=1a6HhBzavoE1UQgWRCkNWGRX-q753rMsZ</t>
  </si>
  <si>
    <t>https://www.facebook.com/share/193CDF42DC/?mibextid=wwXIfr</t>
  </si>
  <si>
    <t>Đỗ Thuý Hằng</t>
  </si>
  <si>
    <t>Yên Thịnh, Yên Cường, Ninh Bình</t>
  </si>
  <si>
    <t>https://drive.google.com/open?id=1HGQcInwcUUltbvPSKblTxP9OM5mzOE72</t>
  </si>
  <si>
    <t>https://www.facebook.com/share/1B74xqkJdj/</t>
  </si>
  <si>
    <t xml:space="preserve">Đỗ Thuý Hải </t>
  </si>
  <si>
    <t>Xóm Gốc Gạo-Ngọc Than-Kiều Phú-Hà Nội</t>
  </si>
  <si>
    <t>https://drive.google.com/open?id=1BSQFMosbTvW34cjUlcLEx-4mbAbtHmHz</t>
  </si>
  <si>
    <t>https://www.facebook.com/share/1EpYqSBK8s/?mibextid=wwXIfr</t>
  </si>
  <si>
    <t>Trần Văn Thành</t>
  </si>
  <si>
    <t>326 hồng sơn hà nội</t>
  </si>
  <si>
    <t>https://drive.google.com/open?id=1fC77JCELfjfiTeoV8s81ftNA-7TCIXsU</t>
  </si>
  <si>
    <t>https://www.facebook.com/share/18rTKgerob/</t>
  </si>
  <si>
    <t>Đào Đức Tài</t>
  </si>
  <si>
    <t>Số 65 ngõ 1 tập thể 75 TDP số 1 Hoài Đức Hà Nội</t>
  </si>
  <si>
    <t>31/05/2026 và 05/06/2026</t>
  </si>
  <si>
    <t>https://drive.google.com/open?id=1KkgzM21Il-ISRKvgRAqD0Ld-dyjrczHx; https://drive.google.com/open?id=1Lu4clCLqrYnVycGJ50TkFH3dmqeYKooC</t>
  </si>
  <si>
    <t>https://www.facebook.com/share/1cJZCQUy7W/?mibextid=wwXIfr</t>
  </si>
  <si>
    <t>Ng Thị Hương Giang</t>
  </si>
  <si>
    <t xml:space="preserve"> 67 đường bình minh, cơ giáo ,hồng vân thường tín</t>
  </si>
  <si>
    <t>https://drive.google.com/open?id=1SMhPSbCD-Sw5-s2AC_6k9K_dX1wzA_dd</t>
  </si>
  <si>
    <t>https://www.facebook.com/share/1CpHuc1eXf/?mibextid=wwXIfr</t>
  </si>
  <si>
    <r>
      <rPr>
        <sz val="12"/>
        <color theme="1"/>
        <rFont val="Times New Roman"/>
        <family val="1"/>
      </rPr>
      <t xml:space="preserve">Nguyễn Duy Anh </t>
    </r>
    <r>
      <rPr>
        <sz val="12"/>
        <color rgb="FFFF0000"/>
        <rFont val="Times New Roman"/>
        <family val="1"/>
      </rPr>
      <t>- hv thứ 13</t>
    </r>
  </si>
  <si>
    <t>Tổ 3A phường phù vân tỉnh ninh bình</t>
  </si>
  <si>
    <t>31/05/2026 và 15/06/2026</t>
  </si>
  <si>
    <t>https://drive.google.com/open?id=1krKRSLtUbzohhw_NMfnTX3p-y2v1U2jP; https://drive.google.com/open?id=1pFlU139OmAr_0XPXFaEhVbZj2akm0JdV</t>
  </si>
  <si>
    <t>https://www.facebook.com/share/1CeUkgch6v/?mibextid=wwXIfr</t>
  </si>
  <si>
    <t>Đặng Phương Nam</t>
  </si>
  <si>
    <t>Thôn 8 Xã vũ Quý ,tỉnh Hưng Yên</t>
  </si>
  <si>
    <t>https://drive.google.com/open?id=1IY14UcLsrC3_ypmMcfzieWE0Y5EfdWFp</t>
  </si>
  <si>
    <t>https://www.facebook.com/share/1H9YKDcVoA/?mibextid=wwXIfr</t>
  </si>
  <si>
    <t>Nguyen Thu Hà</t>
  </si>
  <si>
    <t xml:space="preserve">tổ dân phố Tư Đa , Phường Nguyễn Đại Năng , Thành phố Hải Phòng </t>
  </si>
  <si>
    <t>https://drive.google.com/open?id=1xTLuY5a6xZNtP_wToeE9zKl5KjETwseg</t>
  </si>
  <si>
    <t>https://www.facebook.com/share/1GfYhQn1Mp/?mibextid=wwXIfr</t>
  </si>
  <si>
    <t>Vũ Quốc Anh</t>
  </si>
  <si>
    <t>414 A6a phường Giảng Võ Hà Nội</t>
  </si>
  <si>
    <t>https://drive.google.com/open?id=1lK4n2IfSdMZPkM7F_YoikcQ1_D1XQxEs</t>
  </si>
  <si>
    <t>https://www.facebook.com/share/1HBpDqFE9Y/?mibextid=wwXIfr</t>
  </si>
  <si>
    <t xml:space="preserve">Kiều Thị Uyên </t>
  </si>
  <si>
    <t>Nam cường - Tiến Thắng - Hà Nội</t>
  </si>
  <si>
    <t>https://drive.google.com/open?id=1nOVXV_2f1j1lzvTwU-R5PkIVK2adRvuA</t>
  </si>
  <si>
    <t>https://www.facebook.com/share/1Kduzh3hJT/</t>
  </si>
  <si>
    <t xml:space="preserve"> Mậu lực - yên cường - ninh bình</t>
  </si>
  <si>
    <t>https://drive.google.com/open?id=1oLOCdguh-RHzLIdhDB0m7x_aAkeCOKEl</t>
  </si>
  <si>
    <t>https://www.facebook.com/share/17zPR6UaBc/?mibextid=wwXIfr</t>
  </si>
  <si>
    <t xml:space="preserve">Nguyễn Việt Hoàng </t>
  </si>
  <si>
    <t>Thôn Văn Phạm-Trung Kênh-Bắc Ninh</t>
  </si>
  <si>
    <t>https://drive.google.com/open?id=1oel2QnrWTHOb64RA1DyPlZqrIf3QYV61</t>
  </si>
  <si>
    <t>https://www.facebook.com/share/1KgAVuHKNt/?mibextid=wwXIfr</t>
  </si>
  <si>
    <t>Nguyễn Thuỳ Dương</t>
  </si>
  <si>
    <t>Thôn Bầu, thị trấn Lai Cách, huyện Cẩm Giàng, tỉnh Hải Dương</t>
  </si>
  <si>
    <t>https://drive.google.com/open?id=1wpNv3coanJVIrLVSYqypQugXjjaNZCaN</t>
  </si>
  <si>
    <t xml:space="preserve"> https://www.facebook.com/buulatuii</t>
  </si>
  <si>
    <t>Nguyễn Ngọc Bảo Uyên</t>
  </si>
  <si>
    <t>baouyen1928@gmail.com</t>
  </si>
  <si>
    <t>142 Hồ Tùng Mậu phường Kon Tum tỉnh Quảng Ngãi</t>
  </si>
  <si>
    <t>https://drive.google.com/open?id=1e4hozrTRrQsTGg-yonfDaZaZ6qltfOgU</t>
  </si>
  <si>
    <t>https://www.facebook.com/share/1QSfL8Yanw/?mibextid=wwXIfr</t>
  </si>
  <si>
    <t>Đoàn Nguyễn Thanh Hân</t>
  </si>
  <si>
    <t>thôn Phú Nhiêu xã Hoà Mỹ Đông huyện Tây Hoà tỉnh Phú Yên</t>
  </si>
  <si>
    <t>https://drive.google.com/open?id=1iNn50HoeHEFf7SmQkSEI526KB_HTDXoO</t>
  </si>
  <si>
    <t>https://www.facebook.com/share/18Xor4528k/?mibextid=wwXIfr</t>
  </si>
  <si>
    <t>Nguyễn Thanh Lam</t>
  </si>
  <si>
    <t xml:space="preserve">215/17/27 triều khúc </t>
  </si>
  <si>
    <t>https://drive.google.com/open?id=1R7604F7k0i-yEPjiqezroD94Al-UMzzz</t>
  </si>
  <si>
    <t>https://www.facebook.com/share/1D7kTSVkUG/?mibextid=wwXIfr</t>
  </si>
  <si>
    <t>Phạm Thị Ngọc Ánh</t>
  </si>
  <si>
    <t>Xóm Xuân Đình- Xã Đức Châu - Nghệ An</t>
  </si>
  <si>
    <t>https://drive.google.com/open?id=1qkq4zZ7W0bT3eHRbeE5fxRmqMot0OL-7</t>
  </si>
  <si>
    <t>https://www.facebook.com/nhadaungocccccc</t>
  </si>
  <si>
    <t>Phạm Thu Huyền</t>
  </si>
  <si>
    <t>Vũ Phúc-Hưng Yên</t>
  </si>
  <si>
    <t>https://drive.google.com/open?id=1qYYEodVU4c6fGlIfKhXOrezBac6wbKR1</t>
  </si>
  <si>
    <t>https://www.facebook.com/share/18oYu9jfG8/</t>
  </si>
  <si>
    <t>Hoàng Ngọc</t>
  </si>
  <si>
    <t>34 Võ Trung Thành,Pleiku,Gia Lai</t>
  </si>
  <si>
    <t>https://drive.google.com/open?id=1_WQOE0JQEYLejZzFQ6KZJa0nZf9xFn1P</t>
  </si>
  <si>
    <t>475 Cổ Nhuế, Bắc Từ Liêm, Hà Nội</t>
  </si>
  <si>
    <t>https://drive.google.com/open?id=11oFE9sDLtUvaG7TicVHBdrBqdjP0YGcR</t>
  </si>
  <si>
    <t>https://www.facebook.com/share/18ZFUNH8C7/?mibextid=wwXIfr</t>
  </si>
  <si>
    <t xml:space="preserve">Đỗ Thị Thu Hương </t>
  </si>
  <si>
    <t>24 Hưu Trưng 3 Trung Châu Đan Phượng Hà Nội</t>
  </si>
  <si>
    <t>https://drive.google.com/open?id=1c62VWl02zAqDymbaQVYxW85fWBP56bkK</t>
  </si>
  <si>
    <t>https://www.facebook.com/share/1Cp4KSBQVZ/?mibextid=wwXIfr</t>
  </si>
  <si>
    <t xml:space="preserve">Đào Quang Huy </t>
  </si>
  <si>
    <t xml:space="preserve">Nhà văn hoá Châu Mai - Dân Hoà , Hà Nội </t>
  </si>
  <si>
    <t>https://drive.google.com/open?id=1T10lHduHZl7paVGK4K5KlY56JTjW67tI</t>
  </si>
  <si>
    <t>https://www.facebook.com/share/1BvU9Wvq3v/?mibextid=wwXIfr</t>
  </si>
  <si>
    <r>
      <rPr>
        <sz val="12"/>
        <color theme="1"/>
        <rFont val="Times New Roman"/>
        <family val="1"/>
      </rPr>
      <t xml:space="preserve">Nguyễn Minh Đức </t>
    </r>
    <r>
      <rPr>
        <sz val="12"/>
        <color rgb="FFFF0000"/>
        <rFont val="Times New Roman"/>
        <family val="1"/>
      </rPr>
      <t>- hv thứ 13</t>
    </r>
  </si>
  <si>
    <t>Số nhà 500,Khu Động Linh,Phường Đông Mai,Tỉnh Quảng Ninh</t>
  </si>
  <si>
    <t>https://drive.google.com/open?id=13xrrHyd3ICmnE51CCpp_rV9uOm-UOJVK</t>
  </si>
  <si>
    <t>https://www.facebook.com/share/18dy89zULj/</t>
  </si>
  <si>
    <t>Trà Xuân Tiến Vững</t>
  </si>
  <si>
    <t>Thôn Hoài Nhơn , Xã Phước Hậu, Huyện Ninh Phước, Tỉnh Ninh Thuận (cũ)</t>
  </si>
  <si>
    <t>https://drive.google.com/open?id=1rEct4zGIlfrx4_s65sAKnhZh1yUHFuiW</t>
  </si>
  <si>
    <t>https://www.facebook.com/share/1BWojRP2KS/?mibextid=wwXIfr</t>
  </si>
  <si>
    <t>Phạm Thị Như Mai</t>
  </si>
  <si>
    <t xml:space="preserve">Sn 51 Phan Chu Trinh, Việt Trì , Phú Thọ </t>
  </si>
  <si>
    <t>6/1/0026</t>
  </si>
  <si>
    <t>https://drive.google.com/open?id=1zr1G26OAa3UEpKKkZjoivWs8eYN9yp1A</t>
  </si>
  <si>
    <t>https://www.facebook.com/share/1EeRmCwPEs/?mibextid=wwXIfr</t>
  </si>
  <si>
    <t>Siu Nguyễn Huyền Trang</t>
  </si>
  <si>
    <t>xóm 8 như hòa,xã quang thiện tỉnh ninh bình</t>
  </si>
  <si>
    <t>https://drive.google.com/open?id=1VBybZxlVPPbxA5d9o5qzgB0DNYCgRv9v</t>
  </si>
  <si>
    <t>PT461 KO học nữa</t>
  </si>
  <si>
    <t>https://web.facebook.com/ng.ngoc.anh.611450</t>
  </si>
  <si>
    <r>
      <rPr>
        <sz val="12"/>
        <color theme="1"/>
        <rFont val="Times New Roman"/>
        <family val="1"/>
      </rPr>
      <t xml:space="preserve">Nguyễn Ngọc Anh </t>
    </r>
    <r>
      <rPr>
        <sz val="12"/>
        <color rgb="FFFF0000"/>
        <rFont val="Times New Roman"/>
        <family val="1"/>
      </rPr>
      <t>- Hoàn cọc 100k 04/06/2926</t>
    </r>
  </si>
  <si>
    <t xml:space="preserve">Thôn 1 280 Hà sen thị trấn Cát Bà đặc khu Cát Hải Thành phố Hải Phòng </t>
  </si>
  <si>
    <t>https://drive.google.com/open?id=1oMSmUfAJkc6MaC0yduJ7PDph1fKbenK7</t>
  </si>
  <si>
    <t>https://www.facebook.com/share/18eSPwdt8K/?mibextid=wwXIfr</t>
  </si>
  <si>
    <t>Trần Quang Thành</t>
  </si>
  <si>
    <t>08 Kiều Phụng - Khu phố Thạnh Xuân Đông - Hoài Nhơn Đông - Gia Lai</t>
  </si>
  <si>
    <t>https://drive.google.com/open?id=1iGjvEENlodQq6Li7V0RzgUjxDNI-UuIu</t>
  </si>
  <si>
    <t>https://www.facebook.com/share/1Hksqvrtt8/</t>
  </si>
  <si>
    <t>Trần Huỳnh Thanh Thảo</t>
  </si>
  <si>
    <t>thtthao0601@gmail.com</t>
  </si>
  <si>
    <t>280A Trường Chinh phường Đắk Cấm tỉnh Quảng Ngãi</t>
  </si>
  <si>
    <t>https://drive.google.com/open?id=1lhTeRDd5cHeK4yjA-zWdAPNYQna2CRLw</t>
  </si>
  <si>
    <t>https://www.facebook.com/share/194R9e87yv/</t>
  </si>
  <si>
    <t>Dương Thị Thanh Hiền</t>
  </si>
  <si>
    <t>xóm 10- Yên Cường - Ninh Bình</t>
  </si>
  <si>
    <t>https://drive.google.com/open?id=199jNY_b1FjEBDijPQi27zuf-VDkyvfmb</t>
  </si>
  <si>
    <t>https://www.facebook.com/share/1CznHLcyiy/?mibextid=wwXIfr</t>
  </si>
  <si>
    <t>Phùng Tiến Chức</t>
  </si>
  <si>
    <t xml:space="preserve">thôn long hồ xã tam dương bẵc tỉnh phú thọ </t>
  </si>
  <si>
    <t>https://drive.google.com/open?id=1P4QGuCN62q3nCYBJ4w7XGCTY8MRKUIHp</t>
  </si>
  <si>
    <t>https://www.facebook.com/share/1JQBNWNryA/?mibextid=wwXIfr</t>
  </si>
  <si>
    <t xml:space="preserve">Trần Minh Tâm </t>
  </si>
  <si>
    <t>97b,tổ6,kp2,p.Long Hưng,Biên Hoà, Đồng Nai</t>
  </si>
  <si>
    <t>https://drive.google.com/open?id=1l1NStgSMrdLsRT-Cb2nJCMc4ySsw4zKJ</t>
  </si>
  <si>
    <t>https://www.facebook.com/share/1VjotuH38y/?mibextid=wwXIfr</t>
  </si>
  <si>
    <t>Nguyễn Hải Yến</t>
  </si>
  <si>
    <t xml:space="preserve">Xóm mới Thọ An ĐP HN </t>
  </si>
  <si>
    <t>https://drive.google.com/open?id=1FsCo4zpumHE4xX7hsrbhvIgmyt3ql3PA</t>
  </si>
  <si>
    <t>https://www.facebook.com/anh.ngoc.hoang.130293#</t>
  </si>
  <si>
    <t>Hoàng Ánh Ngọc</t>
  </si>
  <si>
    <t>Số nhà 89, Thôn 3, Su Phì, Tuyên Quang</t>
  </si>
  <si>
    <t>https://drive.google.com/open?id=1yvOJ_iGdcKfxAfgfinGQsXhwFpwIXUEK</t>
  </si>
  <si>
    <t>https://www.facebook.com/anna.oanh.961</t>
  </si>
  <si>
    <t>Nguyễn Thị Oanh</t>
  </si>
  <si>
    <t>oanh31659@gmail.com</t>
  </si>
  <si>
    <t>số 17, ngách 115/252, Tây Sơn, Đống Đa, Hà Nội</t>
  </si>
  <si>
    <t>https://drive.google.com/open?id=1o0vLhGUdDL_dTQJKR69Kr5-3jtce9Cms</t>
  </si>
  <si>
    <t>https://www.facebook.com/thiennanhog#</t>
  </si>
  <si>
    <t>Hoàng Thiên Ân</t>
  </si>
  <si>
    <t>78B Đinh Công Tráng, phường Buôn Ma Thuột, tỉnh Đăk Lăk</t>
  </si>
  <si>
    <t>https://drive.google.com/open?id=1MjHpIxnOrttJ00xGRx9bUUZGZLmk-spx</t>
  </si>
  <si>
    <t>https://www.facebook.com/share/1BFBjk6xYG/</t>
  </si>
  <si>
    <t xml:space="preserve">Nguyễn Thị Thủy Tiên </t>
  </si>
  <si>
    <t xml:space="preserve">25 mai am, phường Chánh Hưng, TPHCM </t>
  </si>
  <si>
    <t>https://drive.google.com/open?id=13yrIGjufXwQkZiSFMP0zd1JBWP5g4OyM</t>
  </si>
  <si>
    <t>https://www.facebook.com/aaa.b00b</t>
  </si>
  <si>
    <t xml:space="preserve">Nguyễn Vương Nhật An </t>
  </si>
  <si>
    <t>sang</t>
  </si>
  <si>
    <t>tổ 4, ấp Kỉnh Nhượng, xã Phước Hòa, thành phố Hồ Chí Minh</t>
  </si>
  <si>
    <t>https://drive.google.com/open?id=1tIz3rtpVU73Ex3jsXMU4JPWNaj069C03</t>
  </si>
  <si>
    <t>https://www.facebook.com/share/1BPuUG19pL/?mibextid=wwXIfr</t>
  </si>
  <si>
    <t>Nguyễn Vi Trang</t>
  </si>
  <si>
    <t>TDP Đỉnh, phường Quế Võ, tỉnh Bắc Ninh</t>
  </si>
  <si>
    <t>https://drive.google.com/open?id=1_ZP14TIrylpONRDBNd4HtmTJjdngy0_b</t>
  </si>
  <si>
    <t>https://www.facebook.com/share/1Dxas2YCvL/?mibextid=wwXIfr</t>
  </si>
  <si>
    <t>Phạm Thị Yến Nhi</t>
  </si>
  <si>
    <t>364/13 phan đình phùng Xuân Hương - Đà Lạt, Lâm Đồng</t>
  </si>
  <si>
    <t>https://drive.google.com/open?id=1uRUJxavqE_v5U0xd-WhMGfu4vhwSrqTI</t>
  </si>
  <si>
    <t>https://www.facebook.com/share/1QjbrN3ZrK/?mibextid=wwXIfr</t>
  </si>
  <si>
    <t>Trần Nguyễn Hà Linh</t>
  </si>
  <si>
    <t>6D tổ 4 khu phố 10 phường an bình biên hoà đồng nai</t>
  </si>
  <si>
    <t>https://drive.google.com/open?id=134u2zjBiyuXrN1jdK7UtKgkve-gRjet4</t>
  </si>
  <si>
    <t>https://www.facebook.com/share/191S3Wiv1q/</t>
  </si>
  <si>
    <t>Nguyễn Ngọc Huy</t>
  </si>
  <si>
    <t>tổ dân phố trám, phường linh sơn, tỉnh thái nguyên</t>
  </si>
  <si>
    <t>https://drive.google.com/open?id=1fGkExypqU0I_u7Pd0zFB1154GUB1SKWA</t>
  </si>
  <si>
    <t>https://www.facebook.com/anh.minh.141008?mibextid=wwXIfr&amp;rdid=GV3qNZinTPQvreSI&amp;share_url=https%3A%2F%2Fwww.facebook.com%2Fshare%2F1AwgLNd1zk%2F%3Fmibextid%3DwwXIfr</t>
  </si>
  <si>
    <t>Nguyễn Minh Anh</t>
  </si>
  <si>
    <t>xóm 2 Phúc Tiền Thái Phúc Thái Thuỵ Thái Bình</t>
  </si>
  <si>
    <t>https://drive.google.com/open?id=1jz9IzWNBed2PYZMjaiVXJQ_pskxXAC_o</t>
  </si>
  <si>
    <t>https://www.facebook.com/share/1J1vj2i2Ni/?mibextid=wwXIfr</t>
  </si>
  <si>
    <r>
      <rPr>
        <sz val="12"/>
        <color theme="1"/>
        <rFont val="Times New Roman"/>
        <family val="1"/>
      </rPr>
      <t>Ngô Đức Đan</t>
    </r>
    <r>
      <rPr>
        <sz val="12"/>
        <color rgb="FFFF0000"/>
        <rFont val="Times New Roman"/>
        <family val="1"/>
      </rPr>
      <t xml:space="preserve"> - hợp đồng</t>
    </r>
  </si>
  <si>
    <t>số 80, ngách 74, ngõ 63 phố Trần Quốc Vượng,  Dịch Vọng Hậu, Cầu Giấy, Hà Nội</t>
  </si>
  <si>
    <t>31/05/2026 vaf 13/06/2026</t>
  </si>
  <si>
    <t>https://drive.google.com/open?id=16GQQD-Gl8b1703ZjnXQZWw3VdJN8o6sv; https://drive.google.com/open?id=1e4itKO8Av7dGaZa_GNkRiSHv6jMnWyWM</t>
  </si>
  <si>
    <t>https://www.facebook.com/share/1aNz4jU9WS/?mibextid=wwXIfr</t>
  </si>
  <si>
    <t>Vũ Việt Tân</t>
  </si>
  <si>
    <t>sổ nhà 594 - Thao Nội - Sơn Hà - Phú Xuyên - Hà Nội</t>
  </si>
  <si>
    <t>https://drive.google.com/open?id=1OqR9kxJ_t4DFa-JAmW-REPebWsDV2U9r</t>
  </si>
  <si>
    <t>VIP59</t>
  </si>
  <si>
    <t>https://www.facebook.com/share/1EBoPQkQAT/?mibextid=wwXIfr</t>
  </si>
  <si>
    <r>
      <rPr>
        <sz val="12"/>
        <color theme="1"/>
        <rFont val="Times New Roman"/>
        <family val="1"/>
      </rPr>
      <t>Vũ Thị Hồng Vân</t>
    </r>
    <r>
      <rPr>
        <sz val="12"/>
        <color rgb="FFFF0000"/>
        <rFont val="Times New Roman"/>
        <family val="1"/>
      </rPr>
      <t xml:space="preserve"> - gửi chung S, W</t>
    </r>
  </si>
  <si>
    <t>Huyền Luna</t>
  </si>
  <si>
    <t>hongvan02062005@gmail.com</t>
  </si>
  <si>
    <t>185 Trần Đại Nghĩa, Bạch Mai, Hà Nội</t>
  </si>
  <si>
    <t>https://drive.google.com/open?id=1RQqavwWJIjqF9g-LPxAr5t4up04NovWk</t>
  </si>
  <si>
    <t>https://www.facebook.com/share/18bsWkqKLP/?mibextid=wwXIfr</t>
  </si>
  <si>
    <t>Đinh Thị Khánh Hiền</t>
  </si>
  <si>
    <t>49/2 phố Chùa Thông, phường Tùng Thiện, Hà Nội</t>
  </si>
  <si>
    <t>https://drive.google.com/open?id=19woUI-x4LKRPetOK44TPhqpyGU4kk7Uy</t>
  </si>
  <si>
    <t>https://www.facebook.com/share/192XXRUv44/?mibextid=wwXIfr</t>
  </si>
  <si>
    <r>
      <rPr>
        <sz val="12"/>
        <color theme="1"/>
        <rFont val="Times New Roman"/>
        <family val="1"/>
      </rPr>
      <t>Vũ Thị Thanh Thu</t>
    </r>
    <r>
      <rPr>
        <sz val="12"/>
        <color rgb="FFFF0000"/>
        <rFont val="Times New Roman"/>
        <family val="1"/>
      </rPr>
      <t xml:space="preserve"> - hv thứ 11</t>
    </r>
  </si>
  <si>
    <t>Thôn cát thường - phường nguyễn úy - tỉnh ninh bình</t>
  </si>
  <si>
    <t>https://drive.google.com/open?id=1B7EOEsuPlphR8pdYuhktS7ZAe4bY7kA4</t>
  </si>
  <si>
    <t>https://www.facebook.com/share/1CovgxoPG6/?mibextid=wwXIfr</t>
  </si>
  <si>
    <r>
      <rPr>
        <sz val="12"/>
        <color theme="1"/>
        <rFont val="Times New Roman"/>
        <family val="1"/>
      </rPr>
      <t xml:space="preserve">Nguyễn Thị Thương </t>
    </r>
    <r>
      <rPr>
        <sz val="12"/>
        <color rgb="FFFF0000"/>
        <rFont val="Times New Roman"/>
        <family val="1"/>
      </rPr>
      <t>- hợp đồng</t>
    </r>
  </si>
  <si>
    <t>ghfgfghgf13@gmail.com</t>
  </si>
  <si>
    <t>Xóm Nam vực - Thôn Bồng Mạc - Xã Yên Lãng - Hà Nội</t>
  </si>
  <si>
    <t>https://drive.google.com/open?id=1OdXPwEbSezvlZ_vH2Ddtnn8S8qbGgEKl</t>
  </si>
  <si>
    <t>https://www.facebook.com/share/1L8hmkGLNg/?mibextid=wwXIfr</t>
  </si>
  <si>
    <t>Bùi Thị Kiều Trang</t>
  </si>
  <si>
    <t>thôn Tân Việt, xã Quy Mông , tỉnh Lào Cai</t>
  </si>
  <si>
    <t>https://drive.google.com/open?id=1PyYrET3Oz2T70yvpaoISkctCSvm4NWWw</t>
  </si>
  <si>
    <t>https://www.facebook.com/profile.php?id=61584755914711&amp;rdid=vx0XsIKpzPYa2Lgt&amp;share_url=https%3A%2F%2Fwww.facebook.com%2Fshare%2F1BS5zXMSkt</t>
  </si>
  <si>
    <r>
      <rPr>
        <sz val="12"/>
        <color theme="1"/>
        <rFont val="Times New Roman"/>
        <family val="1"/>
      </rPr>
      <t xml:space="preserve">Đỗ Duy Nam </t>
    </r>
    <r>
      <rPr>
        <sz val="12"/>
        <color rgb="FFFF0000"/>
        <rFont val="Times New Roman"/>
        <family val="1"/>
      </rPr>
      <t>- hợp đồng</t>
    </r>
  </si>
  <si>
    <t>17 nguyễn văn trỗi phường vũng tàu( phường củ phường 4)</t>
  </si>
  <si>
    <t>20/05/2026 và 03/06/2026</t>
  </si>
  <si>
    <t>https://drive.google.com/open?id=1DA4zGCex-yNWn427bYvfxvbTvaTxMR0v; https://drive.google.com/open?id=14PifV0IXyfu-1tsQKBr4VuZB_VomeYhS</t>
  </si>
  <si>
    <t>https://www.facebook.com/share/1J11gQoN3A/?mibextid=wwXIfr</t>
  </si>
  <si>
    <t xml:space="preserve">Nguyễn Thị Diệu Linh </t>
  </si>
  <si>
    <t>nha số 9, Tổ dân phố Đông Thượng, Phường Tân An , Tỉnh Bắc Ninh</t>
  </si>
  <si>
    <t>https://drive.google.com/open?id=1d68r3z9egEYSh0pdiHPQkrYCIfaeilJL</t>
  </si>
  <si>
    <t>https://www.facebook.com/share/14f7P1zPrmn/</t>
  </si>
  <si>
    <t>thôn 7,xã an nghĩa ,tỉnh phú thọ</t>
  </si>
  <si>
    <t>https://drive.google.com/open?id=1msHSM8mU98nRkmEl7fYnNVVignWvfwvi</t>
  </si>
  <si>
    <t>https://www.facebook.com/share/1HDuZSKam8/?mibextid=wwXIfr</t>
  </si>
  <si>
    <t>Trần Thuý Hiền</t>
  </si>
  <si>
    <t xml:space="preserve">Xuân Giang - Ninh Bình </t>
  </si>
  <si>
    <t>https://drive.google.com/open?id=1rts1hLB2NcrobcykPLchnf9X_AH4orXf</t>
  </si>
  <si>
    <t>https://www.facebook.com/share/1JFEyvKSmW/?mibextid=wwXIfr</t>
  </si>
  <si>
    <t>Phạm Bích Phương</t>
  </si>
  <si>
    <t>Từ Ô- Hải Hưng-TP Hải phòng</t>
  </si>
  <si>
    <t>https://drive.google.com/open?id=1xVQfsuAqpHQh0A-qb-mvTXAFIhN5thho</t>
  </si>
  <si>
    <t>https://www.facebook.com/share/1CrGSxBLjU/?mibextid=wwXIfr</t>
  </si>
  <si>
    <t>Đỗ Trung Hiếu</t>
  </si>
  <si>
    <t>nhà số 4 đường trung hà trại Xã liên minh</t>
  </si>
  <si>
    <t>https://drive.google.com/open?id=1JjmsUyMJHUM31Eaix5G1vW6SwuksSBB1</t>
  </si>
  <si>
    <t>https://www.facebook.com/share/18q7zxt2zi/?mibextid=wwXIfr</t>
  </si>
  <si>
    <t>Nguyễn Ngọc Ninh</t>
  </si>
  <si>
    <t>402 Lê Thánh Tông/Tổ dân phố Hữu Lộc/Phường Chu Văn An/Thành phố Hải Phòng</t>
  </si>
  <si>
    <t>https://drive.google.com/open?id=1tN94T-oAYhX4g3JpU3aUt2-YQ8SQzXuq</t>
  </si>
  <si>
    <t>https://www.facebook.com/duong.thuy.linh.887773</t>
  </si>
  <si>
    <t xml:space="preserve">Dương Thuỳ Linh </t>
  </si>
  <si>
    <t xml:space="preserve">trường th-thcs-thpt lê thánh tông hạ long quảng ninh </t>
  </si>
  <si>
    <t>https://drive.google.com/open?id=1gRgVeEiV9IBt1a_0dp62178dsUB9zPDj</t>
  </si>
  <si>
    <t>PT478</t>
  </si>
  <si>
    <t>https://www.facebook.com/bichphuongg21</t>
  </si>
  <si>
    <t>Trần Bích Phượng</t>
  </si>
  <si>
    <t xml:space="preserve"> Thôn Pò Mới, xã Na Dương, tỉnh Lạng Sơn</t>
  </si>
  <si>
    <t>https://drive.google.com/open?id=1vh9vmym_Kb1uf3jbOagW2vaQfV8Vb40c</t>
  </si>
  <si>
    <t>https://www.facebook.com/share/18s9Cptdr9/?mibextid=wwXIfr</t>
  </si>
  <si>
    <t xml:space="preserve">Trần Phúc Quang   </t>
  </si>
  <si>
    <t>Tpquanh1104@gmail.com</t>
  </si>
  <si>
    <t xml:space="preserve">Hạnh côn , xuân mai , chương mỹ , hà nội </t>
  </si>
  <si>
    <t>https://drive.google.com/open?id=1ncQLhymQTO6d_dOrgjOqe9CG9pj5OlF6</t>
  </si>
  <si>
    <t>https://www.facebook.com/meii.trang.435533</t>
  </si>
  <si>
    <t xml:space="preserve">Mai Trang </t>
  </si>
  <si>
    <t xml:space="preserve">Đường Lê Hồng Phong, Xã Pơng Đrang , Đăk Lăk </t>
  </si>
  <si>
    <t>https://drive.google.com/open?id=1zp-AsMqGNV5eRKMkqc85wybW9C-9K7Da</t>
  </si>
  <si>
    <t>https://www.facebook.com/1228Linh</t>
  </si>
  <si>
    <t>Bùi Diệu Linh</t>
  </si>
  <si>
    <t>Đường số 3 khu công nghiệp Tam Phước . Thành phố Biên Hòa Đồng Nai</t>
  </si>
  <si>
    <t>https://drive.google.com/open?id=1py9FarDmGl3hWRjIdkEWDTcB1-qxgeO7</t>
  </si>
  <si>
    <t>https://www.facebook.com/share/16Qc4hcHmJ/?mibextid=wwXIfr</t>
  </si>
  <si>
    <r>
      <rPr>
        <sz val="12"/>
        <color theme="1"/>
        <rFont val="Times New Roman"/>
        <family val="1"/>
      </rPr>
      <t>Lê Thị Ánh Tuyết</t>
    </r>
    <r>
      <rPr>
        <sz val="12"/>
        <color rgb="FFFF0000"/>
        <rFont val="Times New Roman"/>
        <family val="1"/>
      </rPr>
      <t xml:space="preserve"> - hv thứ 22</t>
    </r>
  </si>
  <si>
    <t>39/3 nguyễn thuỵ, tổ dân phố 3,thị trấn la hà, tư nghĩa, quảng ngãi</t>
  </si>
  <si>
    <t>https://drive.google.com/open?id=1hh9Bw-uwbGsb79HQOVF5qgCDodfH4Ez4</t>
  </si>
  <si>
    <t>https://www.facebook.com/share/1BLMSqf7D8/?mibextid=wwXIfr</t>
  </si>
  <si>
    <r>
      <rPr>
        <sz val="12"/>
        <color theme="1"/>
        <rFont val="Times New Roman"/>
        <family val="1"/>
      </rPr>
      <t>Lê Thị Lan Hương</t>
    </r>
    <r>
      <rPr>
        <sz val="12"/>
        <color rgb="FFFF0000"/>
        <rFont val="Times New Roman"/>
        <family val="1"/>
      </rPr>
      <t xml:space="preserve"> - hv thứ 10</t>
    </r>
  </si>
  <si>
    <t>tổ dân phố số 5, thôn giữa , thị trấn hợp hoà , tam dương , vĩnh phúc cũ ( thôn giữa , xã tam dương , tỉnh phú thọ)</t>
  </si>
  <si>
    <t>https://drive.google.com/open?id=1WuykOh_bW180bLcmk6gOeHj4WC8PSx5B</t>
  </si>
  <si>
    <t>https://www.facebook.com/share/18efTVqXE6/?mibextid=wwXIfr</t>
  </si>
  <si>
    <t xml:space="preserve">Bùi Huy Hoàng </t>
  </si>
  <si>
    <t>xã kiến xương -hưng yên</t>
  </si>
  <si>
    <t>https://drive.google.com/open?id=1Ef9TGU0WpOOd1GxEsXSaLuNeTtQ-agOL</t>
  </si>
  <si>
    <t>https://web.facebook.com/anghieu.466795</t>
  </si>
  <si>
    <t>Đặng Trọng Lê Hiếu</t>
  </si>
  <si>
    <t>xóm đội cung, xã quan Thành, tỉnh nghệ an</t>
  </si>
  <si>
    <t>https://drive.google.com/open?id=1osHnyA1aC5bimoglk5icq4J1eJU4S8p-</t>
  </si>
  <si>
    <t>https://www.facebook.com/share/18mPKqoaBU/?mibextid=wwXIfr</t>
  </si>
  <si>
    <t>Vũ Văn Anh</t>
  </si>
  <si>
    <t>Thôn 5, xã Phúc Thọ, Hà Nội</t>
  </si>
  <si>
    <t>https://drive.google.com/open?id=1l3XVIEyIWxVe54K8f73Bpq2oSqhTIhwf</t>
  </si>
  <si>
    <t>https://www.facebook.com/share/18nbX86ygp/?mibextid=wwXIfr</t>
  </si>
  <si>
    <t xml:space="preserve">Nguyễn Thu Trang </t>
  </si>
  <si>
    <t xml:space="preserve"> Ngõ 85,Khu Bằng Xăm,Phường Hoành Bồ,Quảng Ninh</t>
  </si>
  <si>
    <t>https://drive.google.com/open?id=1HbaiSpTwgLm0ip-3SA10rdVIYJfm0yb6</t>
  </si>
  <si>
    <t>https://www.facebook.com/angeldangiu</t>
  </si>
  <si>
    <t>Thảo Linh</t>
  </si>
  <si>
    <t>Xuân Trung,Xuân Mai,Chương Mỹ, Hà Nội</t>
  </si>
  <si>
    <t>01/06/2026 và 02/06/2026</t>
  </si>
  <si>
    <t>https://drive.google.com/open?id=18rdH9JwbE2L3T5FY6Um7mCTllPgfxuXO; https://drive.google.com/open?id=1kQ9B570s0Q3h9hBviOKEHU-ruDxjKCvR</t>
  </si>
  <si>
    <t>https://www.facebook.com/uttt1610#</t>
  </si>
  <si>
    <t>Phạm Thị Út</t>
  </si>
  <si>
    <t>đa hội phù khê, tỉnh Bắc ninh</t>
  </si>
  <si>
    <t>https://drive.google.com/open?id=1l9G_Eo0bpAlCDr6byZQsjjm8TY6ucMqu</t>
  </si>
  <si>
    <t>https://www.facebook.com/share/1BmoBx6XEq/?mibextid=wwXIfr</t>
  </si>
  <si>
    <t>Nguyễn Thị Kiều Trang</t>
  </si>
  <si>
    <t xml:space="preserve"> Thôn Táo- Thổ Tang- Phú Thọ</t>
  </si>
  <si>
    <t>https://drive.google.com/open?id=1wW9jU9z6LTV2SYa9uIntU4ViE14spK7C</t>
  </si>
  <si>
    <t>https://www.facebook.com/tran.kieu.anh.295424#</t>
  </si>
  <si>
    <t xml:space="preserve">Trần Kim Anh </t>
  </si>
  <si>
    <t>thôn điền nhi, xã gia phúc, hải phòng</t>
  </si>
  <si>
    <t>https://drive.google.com/open?id=1EJbxaQKNbvP9yUlj0_hZMyi9_whAMHQ2</t>
  </si>
  <si>
    <t>https://www.facebook.com/share/14amBKE8zUd/?mibextid=wwXIfr</t>
  </si>
  <si>
    <t>Trương Thị Anh Thư</t>
  </si>
  <si>
    <t>ngõ Dũng, phường Hàm Rồng, Thanh Hoá</t>
  </si>
  <si>
    <t>https://drive.google.com/open?id=1rqMpM4reDJRzM-He6-hiMXKsRcQzR7_7</t>
  </si>
  <si>
    <t xml:space="preserve">https://www.facebook.com/share/1BUfMYaBgG/ </t>
  </si>
  <si>
    <t xml:space="preserve">Nguyễn Thành Tâm  </t>
  </si>
  <si>
    <t xml:space="preserve">92/49/33 ấp hòa Phụng B , Huyện Phụng Hiệp, Cần Thơ </t>
  </si>
  <si>
    <t>https://drive.google.com/open?id=15qnDjjAMRs26QIaIBw14uhCSFWhijHLc</t>
  </si>
  <si>
    <t xml:space="preserve">https://www.facebook.com/share/1Cygrr6mdX/  </t>
  </si>
  <si>
    <t>Nguyễn Thanh Thảo</t>
  </si>
  <si>
    <t>Bình Tân -Hợp Kim -Phú Thọ</t>
  </si>
  <si>
    <t>https://drive.google.com/open?id=1LUkocObJxgLmpRDpcpOezW2PX9OfFGjx</t>
  </si>
  <si>
    <t>https://www.facebook.com/heephut</t>
  </si>
  <si>
    <t xml:space="preserve">Vũ Huy Phúc </t>
  </si>
  <si>
    <t xml:space="preserve"> huyphucahihi@gmail.com</t>
  </si>
  <si>
    <t>Trường đại học Lao động Xã hội, 43 Trần Duy Hưng ,yên hoà ,hà nội</t>
  </si>
  <si>
    <t>https://drive.google.com/open?id=1GINJDnqTpNL_Kn6o_llOXqwZgXwQCri0</t>
  </si>
  <si>
    <t>https://www.facebook.com/share/1aoKSWCAEV/?mibextid=wwXIfr</t>
  </si>
  <si>
    <t>Tạ Ngọc Bảo My</t>
  </si>
  <si>
    <t xml:space="preserve">D/CHI : TỔ 2 , PHƯỜNG NAM, GIA NGHĨA , TỈNH LÂM ĐỒNG </t>
  </si>
  <si>
    <t>https://drive.google.com/open?id=1sO_gMXG-ydR70VNLAchu_lfMucJrtUee</t>
  </si>
  <si>
    <t>20/03/2026 và 08/04/2026 và 02/06/2026</t>
  </si>
  <si>
    <t>https://drive.google.com/open?id=19lq9hig8NZorsueJSKKGOliXwU17-5Xv; https://drive.google.com/open?id=12T90-YmFe2HppBzE32gMf4MMS2M0SA8V; https://drive.google.com/open?id=1mJNbhbQ1oz_BI2-6cO5hLVzoV8oo8abf; https://drive.google.com/open?id=1fx3Dy5h4QrYUE3yyy7r-Ty2dApDNR7SQ</t>
  </si>
  <si>
    <t>https://www.facebook.com/thtrang.tep2102</t>
  </si>
  <si>
    <r>
      <rPr>
        <sz val="12"/>
        <color theme="1"/>
        <rFont val="Times New Roman"/>
        <family val="1"/>
      </rPr>
      <t xml:space="preserve">Đặng Thùy Trang </t>
    </r>
    <r>
      <rPr>
        <sz val="12"/>
        <color rgb="FFFF0000"/>
        <rFont val="Times New Roman"/>
        <family val="1"/>
      </rPr>
      <t>- PT458</t>
    </r>
  </si>
  <si>
    <t>Xã Đức Phú, Thành Phố Đà Nẵng</t>
  </si>
  <si>
    <t>https://drive.google.com/open?id=1_80M5lfghXkIXjMi5jNxpfKdJlgwCpek</t>
  </si>
  <si>
    <t>https://www.facebook.com/share/18Vu3BuNfv/</t>
  </si>
  <si>
    <t xml:space="preserve">Phạm Thị Ngọc An </t>
  </si>
  <si>
    <t>Phố mía- đường nguyễn bặc, phường hoa lư-tỉnh ninh bình</t>
  </si>
  <si>
    <t>https://drive.google.com/open?id=1yEnACDBcFyy4w-WJNfZ0QYtiUwWJ1G3o</t>
  </si>
  <si>
    <t>https://www.facebook.com/share/1CZU9Gp1DL/?mibextid=wwXIfr</t>
  </si>
  <si>
    <t xml:space="preserve"> Nguyễn Đức Kiên</t>
  </si>
  <si>
    <t>129-Đô Đốc Lộc, phường Cam Đường thành phố Lào Cai</t>
  </si>
  <si>
    <t>https://drive.google.com/open?id=1ghsgFEiv5vnp1VnbmL1Kw1kkNo3HdR_H</t>
  </si>
  <si>
    <t>https://www.facebook.com/minh.hieu.810126</t>
  </si>
  <si>
    <t>Nguyễn Minh Hiếu</t>
  </si>
  <si>
    <t>Thôn Dung xã Hoàng Hoa Thám Tỉnh Hưng Yên</t>
  </si>
  <si>
    <t>https://drive.google.com/open?id=1CXpP0t5mmCQXf5xRcx8l51K_pxeclmMA</t>
  </si>
  <si>
    <t>https://www.facebook.com/nguyen.duy.thang.68818</t>
  </si>
  <si>
    <t xml:space="preserve">Nguyễn Duy Thắng </t>
  </si>
  <si>
    <t>098850896</t>
  </si>
  <si>
    <t xml:space="preserve">thôn đồng lệ xã quảng bị đội 2 phường chương mỹ HN </t>
  </si>
  <si>
    <t>https://drive.google.com/open?id=1Y6XW00bcS2_xeqqtw-XSO-N6P2wU-Uzd</t>
  </si>
  <si>
    <t>https://www.facebook.com/share/1P49c52jNT/?mibextid=wwXIfr</t>
  </si>
  <si>
    <r>
      <rPr>
        <sz val="12"/>
        <color theme="1"/>
        <rFont val="Times New Roman"/>
        <family val="1"/>
      </rPr>
      <t>Tạ Hải Yến</t>
    </r>
    <r>
      <rPr>
        <sz val="12"/>
        <color rgb="FFFF0000"/>
        <rFont val="Times New Roman"/>
        <family val="1"/>
      </rPr>
      <t xml:space="preserve"> - T475</t>
    </r>
  </si>
  <si>
    <t>tahaiyen23032008@gmail.com</t>
  </si>
  <si>
    <t>nhà văn hoá thôn lễ thần-xã Thái Ninh -tỉnh Hưng Yên</t>
  </si>
  <si>
    <t>https://drive.google.com/open?id=1QUVC7ECp9FtecIvPSQLEDUd-VzGXLsee</t>
  </si>
  <si>
    <t>https://www.facebook.com/thuong.eiu.52</t>
  </si>
  <si>
    <t>Trần Minh Thương</t>
  </si>
  <si>
    <t>thôn phú thọ 1, xã trường sinh, tuyên quang</t>
  </si>
  <si>
    <t>https://drive.google.com/open?id=1hZRoEEX9LYlU9DKSuPqvtHXQid_R4uKe</t>
  </si>
  <si>
    <t>https://www.facebook.com/share/1FqP12wub8/?mibextid=wwXIfr</t>
  </si>
  <si>
    <r>
      <rPr>
        <sz val="12"/>
        <color theme="1"/>
        <rFont val="Times New Roman"/>
        <family val="1"/>
      </rPr>
      <t xml:space="preserve">Phạm Hồng Thắm </t>
    </r>
    <r>
      <rPr>
        <sz val="12"/>
        <color rgb="FFFF0000"/>
        <rFont val="Times New Roman"/>
        <family val="1"/>
      </rPr>
      <t>- hv thứ 12</t>
    </r>
  </si>
  <si>
    <t>Thôn Liêu hạ xã Tân lập huyện yên Mỹ tỉnh Hưng yên</t>
  </si>
  <si>
    <t>02/06/2026 và 16/06/2026</t>
  </si>
  <si>
    <t>https://drive.google.com/open?id=1DFeyUMfHcDu6c2XvZPZVv6-sYOsF3lRW; https://drive.google.com/open?id=1GiDekSiEJ0_mXQiMavJww8_qc_SDU3My</t>
  </si>
  <si>
    <t>https://www.facebook.com/share/1R7fBaPvKN/?mibextid=wwXIfr</t>
  </si>
  <si>
    <t>Đinh Hoàng Diệu Linh</t>
  </si>
  <si>
    <t>Thôn Đan Vỹ 2, Xã Thanh Lâm, tỉnh Ninh Bình</t>
  </si>
  <si>
    <t>https://drive.google.com/open?id=1a90zGnrkg7UlJe-id8-XuhPijTW44sLF</t>
  </si>
  <si>
    <t>https://www.facebook.com/share/1ERw79D8hn/?mibextid=wwXIfr</t>
  </si>
  <si>
    <t>Lã Mai Quỳnh Chi</t>
  </si>
  <si>
    <t>TDP Bún, Phường Mỹ Lộc, Ninh Bình</t>
  </si>
  <si>
    <t>https://drive.google.com/open?id=1I2mMcvRJ0oGHSttTIYAZ5yrpmK49rcM7</t>
  </si>
  <si>
    <t>https://www.facebook.com/share/18X6oQb2ty/</t>
  </si>
  <si>
    <r>
      <rPr>
        <sz val="12"/>
        <color theme="1"/>
        <rFont val="Times New Roman"/>
        <family val="1"/>
      </rPr>
      <t>Nguyễn Công Khoa</t>
    </r>
    <r>
      <rPr>
        <sz val="12"/>
        <color rgb="FFFF0000"/>
        <rFont val="Times New Roman"/>
        <family val="1"/>
      </rPr>
      <t xml:space="preserve"> - 0374989642</t>
    </r>
  </si>
  <si>
    <t>Nam Phong xã vũ Dương tỉnh Ninh Bình</t>
  </si>
  <si>
    <t>https://drive.google.com/open?id=1Ad57ApFNUq2EKrKSkwrTtZg-Zlo0R82F</t>
  </si>
  <si>
    <t>https://www.facebook.com/share/14bzXE6Svkv/?mibextid=wwXIfr</t>
  </si>
  <si>
    <t>Cù Phạm Gia Huy</t>
  </si>
  <si>
    <t>Khu dân cư Phú Liêm phường Phú Thọ tỉnh Phú Thọ</t>
  </si>
  <si>
    <t>https://drive.google.com/open?id=1u5wFFmbmgKiRFw1PxAiTRVaGEjEGcpVj</t>
  </si>
  <si>
    <t>https://www.facebook.com/share/1Fe9gyvT8j/?mibextid=wwXIfr</t>
  </si>
  <si>
    <t>Vũ Văn Tùng</t>
  </si>
  <si>
    <t>tungv6600@gmail.com</t>
  </si>
  <si>
    <t>Đồng Quan Kinh Môn Hải Dương</t>
  </si>
  <si>
    <t>https://drive.google.com/open?id=1AGgr-pm_fc8KM8oRQjmhbYlW1im3XCRG</t>
  </si>
  <si>
    <t>https://www.facebook.com/maiphuowng3</t>
  </si>
  <si>
    <t>Mai Thị Mai Phượng</t>
  </si>
  <si>
    <t>hiền</t>
  </si>
  <si>
    <t>thuận 1 xã Lìa tỉnh Quảng Trị</t>
  </si>
  <si>
    <t>https://drive.google.com/open?id=1FrbTTXdfDr-APyhypdfA_cQ1_KkcXShr</t>
  </si>
  <si>
    <t>https://www.facebook.com/khhuyen2205</t>
  </si>
  <si>
    <t xml:space="preserve">Nguyễn Thị Khánh Huyền </t>
  </si>
  <si>
    <t>xóm 14 xã Phúc Lộc tỉnh Nghệ An</t>
  </si>
  <si>
    <t>https://drive.google.com/open?id=10_dJTeNUWdyBb1Epl50_WBwy0gLjJrGd</t>
  </si>
  <si>
    <t>https://www.facebook.com/xvih00</t>
  </si>
  <si>
    <t>Nguyễn Xuân Vinh</t>
  </si>
  <si>
    <t>Xóm chùa, tân chi, bắc ninh</t>
  </si>
  <si>
    <t>https://drive.google.com/open?id=14MDM7atgmMZ7JFXAZvegDFtPnO_ckEKx</t>
  </si>
  <si>
    <t>https://www.facebook.com/thao.linh.856292</t>
  </si>
  <si>
    <t xml:space="preserve">Đặng Thảo Linh </t>
  </si>
  <si>
    <t>phamnguyenlinh124@gmail.com</t>
  </si>
  <si>
    <t xml:space="preserve">Nghách 115 ngõ 252 Tây Sơn Đống Đa Hà Nội </t>
  </si>
  <si>
    <t>https://drive.google.com/open?id=1XNySOnygmmhl0xpJKDhsr7Nz6bAtlHQe</t>
  </si>
  <si>
    <t>https://www.facebook.com/share/1XuKoYa3i1/?mibextid=wwXIfr</t>
  </si>
  <si>
    <r>
      <rPr>
        <sz val="12"/>
        <color theme="1"/>
        <rFont val="Times New Roman"/>
        <family val="1"/>
      </rPr>
      <t>Nguyễn Hồng Nhung</t>
    </r>
    <r>
      <rPr>
        <sz val="12"/>
        <color rgb="FFFF0000"/>
        <rFont val="Times New Roman"/>
        <family val="1"/>
      </rPr>
      <t xml:space="preserve"> - hv thứ 10</t>
    </r>
  </si>
  <si>
    <t>Xóm Nam Cường ,Xã văn hải , Huyện kim sơn Tỉnh Ninh Bình</t>
  </si>
  <si>
    <t>https://drive.google.com/open?id=1sleRlzomJewsPoeQj8LdvJgzuNX_qv8P</t>
  </si>
  <si>
    <t>https://www.facebook.com/share/18xwKhqv3s/?mibextid=wwXIfr</t>
  </si>
  <si>
    <t>Nguyễn Hữu Nam</t>
  </si>
  <si>
    <t>Thôn Lam Đạt, Xã Thiệu Tiến, Tỉnh Thanh Hoá</t>
  </si>
  <si>
    <t>https://drive.google.com/open?id=1P1LrSPSdm0mGeeihSRpv8v6vrwiAJVLz</t>
  </si>
  <si>
    <t>https://www.facebook.com/minh.ngo.611743</t>
  </si>
  <si>
    <t>Minh Ngô</t>
  </si>
  <si>
    <t xml:space="preserve">số nhà 465 đường lý thường kiệt tổ 6 Ngọc Hà Phường Hà Giang 2 </t>
  </si>
  <si>
    <t>02/06/2026 và 12/06/2026</t>
  </si>
  <si>
    <t>https://drive.google.com/open?id=1YuA_d_pbrm-H75sF3gg8d-Pnv6ehNODS, https://drive.google.com/open?id=1aDWSCKNw8itS8-b_vVg5pnIu31a_20mF; https://drive.google.com/open?id=1ODWkPchoV0ZjZAXQjzguJIVSYalOP_J2</t>
  </si>
  <si>
    <t>https://www.facebook.com/share/1BaiwWxLbN/?mibextid=wwXIfr</t>
  </si>
  <si>
    <r>
      <rPr>
        <sz val="12"/>
        <color theme="1"/>
        <rFont val="Times New Roman"/>
        <family val="1"/>
      </rPr>
      <t xml:space="preserve">Đỗ Tiến Thành </t>
    </r>
    <r>
      <rPr>
        <sz val="12"/>
        <color rgb="FFFF0000"/>
        <rFont val="Times New Roman"/>
        <family val="1"/>
      </rPr>
      <t>- hv thứ 10</t>
    </r>
  </si>
  <si>
    <t>Tienthanh2008@gmail.com</t>
  </si>
  <si>
    <t>Thôn phúc thịnh, xã nam thái ninh , hưng yên</t>
  </si>
  <si>
    <t>https://drive.google.com/open?id=1Puioh6Thj7cmZLK-XNQQN9LYaDJ8nkfL</t>
  </si>
  <si>
    <t>https://www.facebook.com/share/1bH9UCLhG7/?mibextid=wwXIfr</t>
  </si>
  <si>
    <t>Triệu Thị Thuỳ Trang</t>
  </si>
  <si>
    <t>Đô Quan, Nam Ninh, Ninh Bình</t>
  </si>
  <si>
    <t>https://drive.google.com/open?id=1c7bIQ5SdbRCEPJn2V_sg-GwQWbVAF67G</t>
  </si>
  <si>
    <t>https://www.facebook.com/share/1CeAx7MNuD/?mibextid=wwXIfr</t>
  </si>
  <si>
    <t xml:space="preserve">Trịnh Đình Trường </t>
  </si>
  <si>
    <t>https://drive.google.com/open?id=1jS-vE3XFDXAqzfV6sjoGOCHN0U_vDYci</t>
  </si>
  <si>
    <t>https://www.facebook.com/share/14kt1oKzWsy/?mibextid=wwXIfr</t>
  </si>
  <si>
    <t>Nguyễn Xuân Khang</t>
  </si>
  <si>
    <t>86A, đường Trần Thủ Độ, phường Trường Vinh, tỉnh Nghệ An</t>
  </si>
  <si>
    <t>https://drive.google.com/open?id=1PMlkIO8TRnsY39fyPtLfHlVzS4r35Vy8</t>
  </si>
  <si>
    <t>https://www.facebook.com/share/1DrjSvQhv5/</t>
  </si>
  <si>
    <t>Nguyễn Tiến Anh</t>
  </si>
  <si>
    <t>Số 46 tiếp giáp khu đô thị Văn Phú</t>
  </si>
  <si>
    <t>https://drive.google.com/open?id=1itg6F6idfGDg2OQlqPzzpPueWH0E0RAh</t>
  </si>
  <si>
    <t>https://www.facebook.com/share/1Dzow9Gbwg/?mibextid=wwXIfr</t>
  </si>
  <si>
    <t>Hà Thị Lệ Chi</t>
  </si>
  <si>
    <t>số nhà 80, thôn 5, Xã Hồi Xuân, Tỉnh Thanh Hoá</t>
  </si>
  <si>
    <t>https://drive.google.com/open?id=1b5zKRIQkZtWeD89HY31VRD8ju8vNhCC9</t>
  </si>
  <si>
    <t>https://www.facebook.com/share/1GhQTXomJL/?mibextid=wwXIfr</t>
  </si>
  <si>
    <r>
      <rPr>
        <sz val="12"/>
        <color theme="1"/>
        <rFont val="Times New Roman"/>
        <family val="1"/>
      </rPr>
      <t xml:space="preserve">Phùng Thị Lan Oanh </t>
    </r>
    <r>
      <rPr>
        <sz val="12"/>
        <color rgb="FFFF0000"/>
        <rFont val="Times New Roman"/>
        <family val="1"/>
      </rPr>
      <t>- OTP120</t>
    </r>
  </si>
  <si>
    <t>Tổ dân phố Nghiên Phấn phường Thạch Khôi tp Hải Phòng</t>
  </si>
  <si>
    <t>https://drive.google.com/open?id=141dQcvL5SQ4RddHwtzRwwcNPngvVjRml</t>
  </si>
  <si>
    <t>https://www.facebook.com/share/1CxSmrDH3W/?mibextid=wwXIfr</t>
  </si>
  <si>
    <t>Ngô Quang Bách</t>
  </si>
  <si>
    <t>số 10 xô viết Nghệ Tĩnh, Xã Nghi Xuân, Tỉnh Hà Tĩnh</t>
  </si>
  <si>
    <t>https://drive.google.com/open?id=1bUxYseJiCLG_bwnzLJ0KG4p_Q3Q4iVQg</t>
  </si>
  <si>
    <t>https://www.facebook.com/share/1ExqSExfUe/</t>
  </si>
  <si>
    <t>Nguyễn Đặng Quỳnh Hoa</t>
  </si>
  <si>
    <t>Sông Lô - Phú Thọ</t>
  </si>
  <si>
    <t>https://drive.google.com/open?id=1cxBcaHIawD6xz8vqjOXe0VO-V5dah8ZJ</t>
  </si>
  <si>
    <t>https://www.facebook.com/share/17eBLjcUYC/</t>
  </si>
  <si>
    <t xml:space="preserve">Bùi Thị Ngọc Diệp </t>
  </si>
  <si>
    <t>xóm 7, thôn thạch thán 3,xã Quốc Oai thành phố Hà Nộ</t>
  </si>
  <si>
    <t>https://drive.google.com/open?id=1fu1mGck0RZpLGEEOSVjlaT9POQW7vJ5p</t>
  </si>
  <si>
    <t>https://www.facebook.com/share/1DFPTEBpuh/</t>
  </si>
  <si>
    <t>Nguyễn Song Nguyễn</t>
  </si>
  <si>
    <t>Khối Thái Sơn, Phường Vinh Lộc, Tỉnh Nghệ An</t>
  </si>
  <si>
    <t>https://drive.google.com/open?id=1fa1N8_AVm-cR4yE0gtEY0rQenYtBNRF5</t>
  </si>
  <si>
    <t>https://www.facebook.com/ngoc.diep.413911</t>
  </si>
  <si>
    <t xml:space="preserve">Lường Thị Ngọc Diệp </t>
  </si>
  <si>
    <t>Bản Mến -Xã Tô Múa - huyện Vân Hồ (cũ)-tỉnh Sơn La</t>
  </si>
  <si>
    <t>https://drive.google.com/open?id=1QxRlWORiwG7nlW1DDaba8VHts-tEYbDi</t>
  </si>
  <si>
    <t>https://www.facebook.com/share/1A4jw2FSgx/</t>
  </si>
  <si>
    <t>Nguyễn Huỳnh Thủy Tiên</t>
  </si>
  <si>
    <t>Cầu Cháy,Mỹ Lợi,Ninh Lộc,Nam Ninh Hòa,Khánh Hòa</t>
  </si>
  <si>
    <t>https://drive.google.com/open?id=1pGLeNvlTZl4_Xol-P_izAklhT-KdZoy3</t>
  </si>
  <si>
    <t>https://www.facebook.com/share/17GXpWVYym/?mibextid=wwXIfr</t>
  </si>
  <si>
    <t>Phạm Bích Ngọc</t>
  </si>
  <si>
    <t>tổ 6, nhà số 008, Đề Thám, TP Cao Bằng.</t>
  </si>
  <si>
    <t>https://drive.google.com/open?id=1ZQU8TH38RLn9uoY1XlJ2Nfwb1ViZxHVG</t>
  </si>
  <si>
    <t>https://www.facebook.com/banh.nguyen.08?mibextid=wwXIfr&amp;mibextid=wwXIfr</t>
  </si>
  <si>
    <t>Nguyễn Bảo Anh</t>
  </si>
  <si>
    <t>baoanhnguyen230808@gmail.com</t>
  </si>
  <si>
    <t>Số 30-ngõ 39-thôn Yên Vĩnh - xã Hoài Đức tp Hà Nội</t>
  </si>
  <si>
    <t>https://drive.google.com/open?id=14RNrK7fpGnb8aLeryIYRu3ykanSM9xD-</t>
  </si>
  <si>
    <t>https://www.facebook.com/share/1DxjmgDVx1/?mibextid=wwXIfr</t>
  </si>
  <si>
    <t>Tạ Như Quỳnh</t>
  </si>
  <si>
    <t>quynhtanhu00@gmail.com</t>
  </si>
  <si>
    <t>thôn Ngoại Trạch 1, xã Bình Nguyên, tỉnh Phú Thọ</t>
  </si>
  <si>
    <t>https://drive.google.com/open?id=17kYm3IEeAsrjccnbqFDeQgZh2Wa0xuze</t>
  </si>
  <si>
    <t>https://www.facebook.com/share/18ipHEtwih/?mibextid=wwXIfr</t>
  </si>
  <si>
    <t>Nguyễn Thị Hà Vi</t>
  </si>
  <si>
    <t>havinguyenthi2504@gmail.com</t>
  </si>
  <si>
    <t>phương la 3, xã Tiên Tiến ,tỉnh Hưng Yên</t>
  </si>
  <si>
    <t>02/06/2026 và 13/06/2026</t>
  </si>
  <si>
    <t>https://drive.google.com/open?id=1WVBBoyryaAYjQObsjedw0xOA77NQdZm2; https://drive.google.com/open?id=1GALWmSuA7MuEtCg__zVtyesm3_1IoewP</t>
  </si>
  <si>
    <t>https://www.facebook.com/share/1B4k45CdWU/?mibextid=wwXIfr</t>
  </si>
  <si>
    <t xml:space="preserve">ntnq2512@gmail.com  </t>
  </si>
  <si>
    <t xml:space="preserve">158 phan chu trinh , phường tam kỳ , thành phố Đà Nẵng </t>
  </si>
  <si>
    <t>https://drive.google.com/open?id=1z1ayFqX0D-L1-o0XbFle-Q57afNC-3OV</t>
  </si>
  <si>
    <t>https://www.facebook.com/share/1E9Nv5p4MZ/?mibextid=wwXIfr</t>
  </si>
  <si>
    <t>Nguyễn Sỹ Việt</t>
  </si>
  <si>
    <t xml:space="preserve">viet5420sv@gmail.com  </t>
  </si>
  <si>
    <t xml:space="preserve">Số 9 ngõ 2 đường Nguyễn Quốc Trị phường Thành Vinh tp Vinh Nghệ An </t>
  </si>
  <si>
    <t>https://drive.google.com/open?id=1CosJuKAY6S1a1JdySAMDsT0kAyyBDVn4</t>
  </si>
  <si>
    <t>https://www.facebook.com/share/1LcdyHfHV1/</t>
  </si>
  <si>
    <r>
      <rPr>
        <sz val="12"/>
        <color theme="1"/>
        <rFont val="Times New Roman"/>
        <family val="1"/>
      </rPr>
      <t>Nguyễn Đức Huy</t>
    </r>
    <r>
      <rPr>
        <sz val="12"/>
        <color rgb="FFFF0000"/>
        <rFont val="Times New Roman"/>
        <family val="1"/>
      </rPr>
      <t xml:space="preserve"> - Đỗ Ussh</t>
    </r>
  </si>
  <si>
    <t>Ngách 68/9, Số nhà 23, Xã Bát Tràng, huyện Đông Dư</t>
  </si>
  <si>
    <t>https://drive.google.com/open?id=1HIp4SbVUOkIBk-roV3yp-ccewu6vR9H_</t>
  </si>
  <si>
    <t>https://www.facebook.com/share/1GQedk8qRc/?mibextid=wwXIfr</t>
  </si>
  <si>
    <t>Cao Nguyễn Thành Công</t>
  </si>
  <si>
    <t>243 Tổ 1 Ấp Bình Hoà xã Phú Giáo Thành Phố Hồ Chí Minh</t>
  </si>
  <si>
    <t>https://drive.google.com/open?id=10y-LMvHnbL8I8pfKdg67NdsnMzoQ6kEg</t>
  </si>
  <si>
    <t>https://www.facebook.com/share/1LrZ7ioTQ8/?mibextid=wwXIfr</t>
  </si>
  <si>
    <t>Vũ Thị Dung</t>
  </si>
  <si>
    <t xml:space="preserve">Thôn Ma Bó , Xã Đa Quyn, Huyện Đức Trọng,Tỉnh Lâm Đồng </t>
  </si>
  <si>
    <t>https://drive.google.com/open?id=1rfwGfXflRK0p8VVVf8mTl65sn85GHbdz</t>
  </si>
  <si>
    <r>
      <rPr>
        <sz val="12"/>
        <color theme="1"/>
        <rFont val="Times New Roman"/>
        <family val="1"/>
      </rPr>
      <t xml:space="preserve">Nguyễn Hoàng Yến Nhi </t>
    </r>
    <r>
      <rPr>
        <sz val="12"/>
        <color rgb="FFFF0000"/>
        <rFont val="Times New Roman"/>
        <family val="1"/>
      </rPr>
      <t>- VIP290 Chưa học phí</t>
    </r>
  </si>
  <si>
    <t>https://www.facebook.com/share/1TjhDLDPkd/?mibextid=wwXIfr</t>
  </si>
  <si>
    <r>
      <rPr>
        <sz val="12"/>
        <color theme="1"/>
        <rFont val="Times New Roman"/>
        <family val="1"/>
      </rPr>
      <t>Dương Lê Thiên Lý</t>
    </r>
    <r>
      <rPr>
        <sz val="12"/>
        <color rgb="FFFF0000"/>
        <rFont val="Times New Roman"/>
        <family val="1"/>
      </rPr>
      <t xml:space="preserve"> - PT458</t>
    </r>
  </si>
  <si>
    <t>Đối diện tôn Hoàng Sa, km 50, thôn cư an,xã Eakar ,tỉnh Đăk lăk</t>
  </si>
  <si>
    <t>https://drive.google.com/open?id=1lXLZoA7SItWSHuGhCNZsn2unEZ4MU-qd</t>
  </si>
  <si>
    <t>https://www.facebook.com/share/1Dj1o4YWRs/?mibextid=wwXIfr</t>
  </si>
  <si>
    <t>Lê Thị Huyền Châm</t>
  </si>
  <si>
    <t>nhà 20- ngõ 6 -thôn Đông -Vĩnh Thanh -Hà Nội</t>
  </si>
  <si>
    <t>https://drive.google.com/open?id=1r5FsNvvOo5qRosKQ2OFLdhedwd0aUQ4X</t>
  </si>
  <si>
    <t>Chờ OVIP Hà Đông</t>
  </si>
  <si>
    <t xml:space="preserve">https://www.facebook.com/share/1D46dsEpyN/ 	</t>
  </si>
  <si>
    <t xml:space="preserve">Nguyễn Dương Phú Quỳnh	</t>
  </si>
  <si>
    <t>https://drive.google.com/open?id=1ddXvm0t6Qc574WtFi4A4dJytN7QPY1KB</t>
  </si>
  <si>
    <t>https://www.facebook.com/lan.huong.833091/</t>
  </si>
  <si>
    <t>Nguyễn Lan Hương</t>
  </si>
  <si>
    <t xml:space="preserve">MỸ LINH </t>
  </si>
  <si>
    <t>lanhuonghanoi2008@gmail.com</t>
  </si>
  <si>
    <t>thôn Phú Hữu - xã Thanh Lâm - huyện Mê Linh - tp Hà Nội</t>
  </si>
  <si>
    <t>02/06/2026 và 03/06/2026</t>
  </si>
  <si>
    <t>https://drive.google.com/open?id=1I9x95oFZM97dE9jtQTFEdwHJpnoZkVCQ; https://drive.google.com/open?id=1nY140B4Za2D2LY4eTwtyem2V3K-tZJA7</t>
  </si>
  <si>
    <t>https://www.facebook.com/nam.hoang.523457#</t>
  </si>
  <si>
    <t>Vũ Nam Hoàng</t>
  </si>
  <si>
    <t>Xã Liên Minh tỉnh Phú Thọ</t>
  </si>
  <si>
    <t>https://drive.google.com/open?id=1LBkgB-bAsXeLKek9oHDfdl6-o4nDGd4f</t>
  </si>
  <si>
    <t>https://www.facebook.com/share/1CoXgQxF4n/</t>
  </si>
  <si>
    <r>
      <rPr>
        <sz val="12"/>
        <color theme="1"/>
        <rFont val="Times New Roman"/>
        <family val="1"/>
      </rPr>
      <t>Bùi Khánh Ly</t>
    </r>
    <r>
      <rPr>
        <sz val="12"/>
        <color rgb="FFFF0000"/>
        <rFont val="Times New Roman"/>
        <family val="1"/>
      </rPr>
      <t xml:space="preserve"> - hợp đồng</t>
    </r>
  </si>
  <si>
    <t>chùa yên phú, số 81, thôn yên phú xã ngọc hồi, thành phố Hà Nội</t>
  </si>
  <si>
    <t>https://drive.google.com/open?id=1VxwzIHx0wM0NS2fmFj-WPcSl_ibTo2YS</t>
  </si>
  <si>
    <t>https://www.facebook.com/my.hoang.283622</t>
  </si>
  <si>
    <t>Hoàng Thị Hà My</t>
  </si>
  <si>
    <t xml:space="preserve"> Lai Te Lương Tài Bắc Ninh</t>
  </si>
  <si>
    <t>https://drive.google.com/open?id=1bUFOX8rwuLDcj3AsvOVaA7Oozm7OdzT5</t>
  </si>
  <si>
    <t>https://www.facebook.com/share/1EiakwfWZM/?mibextid=wwXIfr</t>
  </si>
  <si>
    <t>Lê Thế Kiên</t>
  </si>
  <si>
    <t>thôn Trường Sơn xã Các Sơn tỉnh Thanh Hóa</t>
  </si>
  <si>
    <t>https://drive.google.com/open?id=1eBnU1t67uYwWgpLZEBjTEkPE9hdJ-phc</t>
  </si>
  <si>
    <t>https://www.facebook.com/share/1LKV94dtN3/?mibextid=wwXIfr</t>
  </si>
  <si>
    <r>
      <rPr>
        <sz val="12"/>
        <color theme="1"/>
        <rFont val="Times New Roman"/>
        <family val="1"/>
      </rPr>
      <t>Phạm Thị Như Quỳnh</t>
    </r>
    <r>
      <rPr>
        <sz val="12"/>
        <color rgb="FFFF0000"/>
        <rFont val="Times New Roman"/>
        <family val="1"/>
      </rPr>
      <t xml:space="preserve"> - hv thứ 10</t>
    </r>
  </si>
  <si>
    <t>thôn Cộng Hòa xã Tiên Hưng tỉnh Hưng Yên</t>
  </si>
  <si>
    <t>https://drive.google.com/open?id=1qDfC5Qp0dR2MoWQe0PyfNb6NaH8AA1bc</t>
  </si>
  <si>
    <t>ttps://www.facebook.com/share/1Fr8D9Qsn1/?mibextid=wwXIfr</t>
  </si>
  <si>
    <t>Nguyễn Trần Quỳnh Anh</t>
  </si>
  <si>
    <t>17/67 Mạc Thị Bưởi phường Nam Định tỉnh Ninh Bình</t>
  </si>
  <si>
    <t>https://drive.google.com/open?id=1NXaLsjlRzkiDlz1J5ZZu9jFS6aqSsTBR</t>
  </si>
  <si>
    <t>https://www.facebook.com/share/1KwE5CDVcy/?mibextid=wwXIfr</t>
  </si>
  <si>
    <t>Lê Bảo Toàn</t>
  </si>
  <si>
    <t>Số 38 ngõ 282 lạc long quân quận tây hồ hà nội</t>
  </si>
  <si>
    <t>https://drive.google.com/open?id=1Gp_8wFS7khbwEc2zqJNNEc76VsggSp_P</t>
  </si>
  <si>
    <t>https://www.facebook.com/share/1HNbit1Njy/?mibextid=wwXIfr</t>
  </si>
  <si>
    <t xml:space="preserve"> Nguyễn Thị Hoài Anh</t>
  </si>
  <si>
    <t>Thôn Ngọc Hà, xã Đa Phúc, TP Hà Nội</t>
  </si>
  <si>
    <t>https://drive.google.com/open?id=18cZFrIn60C7po0QJhkVPHAn_uAw-baH-</t>
  </si>
  <si>
    <t>https://www.facebook.com/share/193GzbHHiA/?mibextid=wwXIfr</t>
  </si>
  <si>
    <t>Trần Phương Anh</t>
  </si>
  <si>
    <t xml:space="preserve">Thôn Thượng Điện , xã Vĩnh Bảo , Thành phố Hải Phòng </t>
  </si>
  <si>
    <t>https://drive.google.com/open?id=1ZhEfpOqO7D7OTqdq3qU4ngKRgZBz9iki</t>
  </si>
  <si>
    <t>https://www.facebook.com/bao.vien.419975</t>
  </si>
  <si>
    <t xml:space="preserve">Nguyễn Đặng Bảo Viên </t>
  </si>
  <si>
    <t>04 Hùng Vương phường Sông Cầu tỉnh Đắk Lắk</t>
  </si>
  <si>
    <t>https://drive.google.com/open?id=1K4khvJzdQ8qywgIm4Xvn8jomonKHgs-y</t>
  </si>
  <si>
    <t>https://www.facebook.com/share/197q6v5LAd/</t>
  </si>
  <si>
    <t>Lê Thành Long</t>
  </si>
  <si>
    <t>Xóm bắc xã yên từ ninh bình</t>
  </si>
  <si>
    <t>https://drive.google.com/open?id=1revzGZEpEgm0m-4vNJfYByuy-amf_dS1</t>
  </si>
  <si>
    <t>https://www.facebook.com/share/1Apb52FRb4/?mibextid=wwXIfr</t>
  </si>
  <si>
    <t>Vũ Thị Hiệp</t>
  </si>
  <si>
    <t>Cam Lộ Tân việt Thanh Hà Hải Dương</t>
  </si>
  <si>
    <t>https://drive.google.com/open?id=1hMlqdXW4l6TO5e76FiSIbkqWay02RuU2</t>
  </si>
  <si>
    <t>https://www.facebook.com/share/1BEwSt2Xin/?mibextid=wwXIfr</t>
  </si>
  <si>
    <r>
      <rPr>
        <sz val="12"/>
        <color theme="1"/>
        <rFont val="Times New Roman"/>
        <family val="1"/>
      </rPr>
      <t>Trương Tuấn An Huy</t>
    </r>
    <r>
      <rPr>
        <sz val="12"/>
        <color rgb="FFFF0000"/>
        <rFont val="Times New Roman"/>
        <family val="1"/>
      </rPr>
      <t xml:space="preserve"> - hv thứ 11 - hợp đồng</t>
    </r>
  </si>
  <si>
    <t>Hoằng sơn hoằng hoá thanh hoá</t>
  </si>
  <si>
    <t>03/06/2026 và 15/06/2026</t>
  </si>
  <si>
    <t>https://drive.google.com/open?id=1VjD_IjA4a4ALSA8sp1IvvmzSV3j784x1; https://drive.google.com/open?id=12RBTq35lIcX4btHVkN3awX947ALbIdgT</t>
  </si>
  <si>
    <t>https://www.facebook.com/share/1H2GvG1B9j/</t>
  </si>
  <si>
    <r>
      <rPr>
        <sz val="12"/>
        <color theme="1"/>
        <rFont val="Times New Roman"/>
        <family val="1"/>
      </rPr>
      <t>Ngô Việt Đức</t>
    </r>
    <r>
      <rPr>
        <sz val="12"/>
        <color rgb="FFFF0000"/>
        <rFont val="Times New Roman"/>
        <family val="1"/>
      </rPr>
      <t xml:space="preserve"> - hv thứ 10</t>
    </r>
  </si>
  <si>
    <t xml:space="preserve">Tdp thần nữ phường đồng văn tỉnh Ninh Bình </t>
  </si>
  <si>
    <t>https://drive.google.com/open?id=1_uQOZuNP4lEjM34jYZpUdwWtrxAGMOyy</t>
  </si>
  <si>
    <t>https://www.facebook.com/share/1Lfm9UmNDL/</t>
  </si>
  <si>
    <t xml:space="preserve">Nguyễn Danh Đức </t>
  </si>
  <si>
    <t>danhducnguyen61@gmail.com</t>
  </si>
  <si>
    <t>Ngách 12 ngõ 199 Hồ Tùng Mậu Hà Nội</t>
  </si>
  <si>
    <t>https://drive.google.com/open?id=17yvOS3U8zdP6viYAshb0AQMp9LLMTON_</t>
  </si>
  <si>
    <t xml:space="preserve">https://www.facebook.com/share/1CiRbZjU65/?mibextid=wwXIfr </t>
  </si>
  <si>
    <t xml:space="preserve">lanvu3752@gmail.com </t>
  </si>
  <si>
    <t>nhà trọ bên phải cuối ngõ 22 Giáp Nhị, Hoàng Mai, Hà Nội</t>
  </si>
  <si>
    <t>https://drive.google.com/open?id=1b1m-M4lqeMvt4jDSF2FBM7OvHCw7XERP</t>
  </si>
  <si>
    <t>https://www.facebook.com/lan.nguyen.685550</t>
  </si>
  <si>
    <t xml:space="preserve">Nguyễn Thị Thanh Lan </t>
  </si>
  <si>
    <t>Thôn Đông Lai xã liên hoà tỉnh Phú Thọ</t>
  </si>
  <si>
    <t>https://drive.google.com/open?id=17oE-WdqpwzeQcscPoCOXCe9HW1dAjnOh</t>
  </si>
  <si>
    <t>https://www.facebook.com/share/1BkDXooqb3/?mibextid=wwXIfr</t>
  </si>
  <si>
    <t>Nguyễn Lê Ngọc Diệp</t>
  </si>
  <si>
    <t xml:space="preserve"> số nhà 55 đường hoàng ngọc phách Tổ dân phố liên sơn phường hoành sơn tỉnh hà tĩnh</t>
  </si>
  <si>
    <t>03/06/2026 và 04/06/2026</t>
  </si>
  <si>
    <t>https://drive.google.com/open?id=1K0NVuN09cjy_1ukC1q8rXLXCBjEL0Muk; https://drive.google.com/open?id=1HRYx2XECQb-l2qp7Mn-Dbvih1OO98UWM</t>
  </si>
  <si>
    <t>https://www.facebook.com/share/1DBRpQD8JH/?mibextid=wwXIfr</t>
  </si>
  <si>
    <t>Dương Thuý Nga</t>
  </si>
  <si>
    <t>02, phố Long xuyên, phường hùng vương, tx Phú thọ</t>
  </si>
  <si>
    <t>https://drive.google.com/open?id=1PRdkMEPCH42GmJ-nzOe3qdpR_Xlg9Qg-</t>
  </si>
  <si>
    <t>https://www.facebook.com/share/18Bj5e8eNi/</t>
  </si>
  <si>
    <r>
      <rPr>
        <sz val="12"/>
        <color theme="1"/>
        <rFont val="Times New Roman"/>
        <family val="1"/>
      </rPr>
      <t xml:space="preserve">Nguyễn Ngọc Huy </t>
    </r>
    <r>
      <rPr>
        <sz val="12"/>
        <color rgb="FFFF0000"/>
        <rFont val="Times New Roman"/>
        <family val="1"/>
      </rPr>
      <t>- hợp đồng</t>
    </r>
  </si>
  <si>
    <t>Chợ đông hồ thuận thành bắc ninh</t>
  </si>
  <si>
    <t>03/06/2026 và 12/06/2026</t>
  </si>
  <si>
    <t>https://drive.google.com/open?id=1HQqPF3tPExOhrZErZU9AbekvyjkYoVs0; https://drive.google.com/open?id=1kUVuzDziFNbtuf75pDzPJgKdvtsRCnOZ</t>
  </si>
  <si>
    <t>OS18</t>
  </si>
  <si>
    <t>https://www.facebook.com/tam.tranthanh.5220</t>
  </si>
  <si>
    <t>Trần Thanh Tâm</t>
  </si>
  <si>
    <t>số 4 ngõ 123 Nguyễn Huy Tưởng, Txuan, Hà Nội</t>
  </si>
  <si>
    <t>https://drive.google.com/open?id=1214L2rSEZrs32lZVnoKqgYB9qzZaw2Kg</t>
  </si>
  <si>
    <t>https://www.facebook.com/share/1DH8JjF3rJ/?mibextid=wwXIfr</t>
  </si>
  <si>
    <t xml:space="preserve">Đỗ Lê Kim Yến </t>
  </si>
  <si>
    <t xml:space="preserve">Tân Phụng 2 - Phù Mỹ Đông - Gia Lai </t>
  </si>
  <si>
    <t>https://drive.google.com/open?id=1Ze5NdruSlDraxrv2Tj6Nx7AIuJ48zPD0</t>
  </si>
  <si>
    <t>https://www.facebook.com/profile.php?id=61577138649372</t>
  </si>
  <si>
    <t>Thôn Hợp Đoài, Hưng Hà, Hưng Yên</t>
  </si>
  <si>
    <t>https://drive.google.com/open?id=1cwMlYWyNay-ElHZB1slar0EritBWvPuD</t>
  </si>
  <si>
    <t>https://www.facebook.com/share/1B1yz9vSV4/?mibextid=wwXIfr</t>
  </si>
  <si>
    <t>Nguyễn Đức Quân</t>
  </si>
  <si>
    <t>Trúc Ổ, phường Bồng Lai, tỉnh Bắc Ninh</t>
  </si>
  <si>
    <t>https://drive.google.com/open?id=179o4v5r-AR3huf0AIVayoCZqRLLcz7Gt</t>
  </si>
  <si>
    <t>https://www.facebook.com/thu.ha.311206</t>
  </si>
  <si>
    <t xml:space="preserve">Lê Thu Hà </t>
  </si>
  <si>
    <t>hale3106@gmail.com</t>
  </si>
  <si>
    <t>Phú Diễn- Bắc Từ Liêm</t>
  </si>
  <si>
    <t>https://drive.google.com/open?id=120httitp21ZsNL8kcOOpB77Kwqu6vwPa</t>
  </si>
  <si>
    <t>https://www.facebook.com/share/1E1qEAwLPU/?mibextid=wwXIfr</t>
  </si>
  <si>
    <t>Hoàng Xuân An</t>
  </si>
  <si>
    <t>Số nhà 24 đội 8 áng hạ hồng sơn hà nội</t>
  </si>
  <si>
    <t>https://drive.google.com/open?id=14V0dOe8GuYSWN4VS3Vur0h-w9lNJAF3W</t>
  </si>
  <si>
    <t>https://www.facebook.com/share/1BGMUbNdq2/?mibextid=wwXIfr</t>
  </si>
  <si>
    <t xml:space="preserve">Vũ Nguyệt Ánh </t>
  </si>
  <si>
    <t>anhvu8542@gmail.com</t>
  </si>
  <si>
    <t xml:space="preserve"> Phú Diễn- Bắc Từ Liêm</t>
  </si>
  <si>
    <t>https://drive.google.com/open?id=1-T17btfvJvKsW45HX4CiNTqD6ppG73o-</t>
  </si>
  <si>
    <t>T484</t>
  </si>
  <si>
    <t>https://www.facebook.com/share/18xarQN6rN/</t>
  </si>
  <si>
    <r>
      <rPr>
        <sz val="12"/>
        <color theme="1"/>
        <rFont val="Times New Roman"/>
        <family val="1"/>
      </rPr>
      <t xml:space="preserve">Cao Phương Thảo My </t>
    </r>
    <r>
      <rPr>
        <sz val="12"/>
        <color rgb="FFFF0000"/>
        <rFont val="Times New Roman"/>
        <family val="1"/>
      </rPr>
      <t>- T480</t>
    </r>
  </si>
  <si>
    <t>1803, CT2, chung cư Cát Tường Eco, phường Võ Cường, Bắc Ninh</t>
  </si>
  <si>
    <t>03/06/2026 và 05/06/2026</t>
  </si>
  <si>
    <t>https://drive.google.com/open?id=1nqH8lm73nM_QLOWJCk8uuND2ADR-cmfr; https://drive.google.com/open?id=1RpLEIqphoLsqrGnrjBTjdKmmOHUeDJYK</t>
  </si>
  <si>
    <t>https://www.facebook.com/share/14e4CNw9KAB/?mibextid=wwXIfr</t>
  </si>
  <si>
    <t>Lê Phước An</t>
  </si>
  <si>
    <t>Tổ 15, ấp Sơn Tân, xã Xuân Sơn, thành phố HCM</t>
  </si>
  <si>
    <t>https://drive.google.com/open?id=1jfe58TOtwhtc_hx0OnMmyx8b15zMJHtO</t>
  </si>
  <si>
    <t>https://www.facebook.com/thliznh.306cuteephomaiwehihi</t>
  </si>
  <si>
    <t>Nghiêm Thị Thùy Linh</t>
  </si>
  <si>
    <t>nghiemthithuylinh006@gmail.com</t>
  </si>
  <si>
    <t>Số 26, ngách 401/72, xuân đỉnh</t>
  </si>
  <si>
    <t>https://drive.google.com/open?id=15cxuJv_CF1IVFKhUVJ8j7FezRTqj5m40</t>
  </si>
  <si>
    <t>https://www.facebook.com/share/1JUnYgmimi/?mibextid=wwXIfr</t>
  </si>
  <si>
    <r>
      <rPr>
        <sz val="12"/>
        <color theme="1"/>
        <rFont val="Times New Roman"/>
        <family val="1"/>
      </rPr>
      <t xml:space="preserve">Nguyễn Thị Hà Anh </t>
    </r>
    <r>
      <rPr>
        <sz val="12"/>
        <color rgb="FFFF0000"/>
        <rFont val="Times New Roman"/>
        <family val="1"/>
      </rPr>
      <t>- PT459</t>
    </r>
  </si>
  <si>
    <t>Số 36 ngõ 22 đường lê hoàn, tổ 2 Nguyễn Trãi, phường Hà Giang 1, tỉnh Tuyên Quang</t>
  </si>
  <si>
    <t>https://drive.google.com/open?id=1H8ZCzmZw_s6OMn-h5dM62T0FBejCd5qe; https://drive.google.com/open?id=1heSTICZxIkcvocsZK8i--cwOIjWCWFtV</t>
  </si>
  <si>
    <t>https://www.facebook.com/share/1Cht7XQRHg/?mibextid=wwXIfr</t>
  </si>
  <si>
    <t>Đặng Ngọc Linh</t>
  </si>
  <si>
    <t>danglinh110208@gmail.com</t>
  </si>
  <si>
    <t>Sách ngã 3 thôn Quang Lang , xã Thái Thuỵ , tỉnh Hưng Yên ( đối diện gạch men Dũng Bích )</t>
  </si>
  <si>
    <t>03/06/2026 và 17/06/2026</t>
  </si>
  <si>
    <t>https://drive.google.com/open?id=1Dhj5dUQ9vTk43iVj9Y02OX48kAVpudgC; https://drive.google.com/open?id=17Tts1BkHgjKx2WEgBoOy2kPoiQFrSkw3</t>
  </si>
  <si>
    <t>https://www.facebook.com/share/1BG9SaAwKa/</t>
  </si>
  <si>
    <t>Hoàng Thị Thùy Trang</t>
  </si>
  <si>
    <t>Số 83, ấp Xà Ngách, xã Kiên Lương, tỉnh An Giang</t>
  </si>
  <si>
    <t>https://drive.google.com/open?id=1fq_WEhJx9KpwP1R1hFB0-IXMjqycuvZG</t>
  </si>
  <si>
    <t>https://www.facebook.com/share/1LgBJTPvpJ/</t>
  </si>
  <si>
    <r>
      <rPr>
        <sz val="12"/>
        <color theme="1"/>
        <rFont val="Times New Roman"/>
        <family val="1"/>
      </rPr>
      <t>Đinh Ngọc Ánh</t>
    </r>
    <r>
      <rPr>
        <sz val="12"/>
        <color rgb="FFFF0000"/>
        <rFont val="Times New Roman"/>
        <family val="1"/>
      </rPr>
      <t xml:space="preserve"> - T480 - Le Minh Hoang Anh</t>
    </r>
  </si>
  <si>
    <t>SN10, ngõ 164 Lê Thánh Tông, phố Tiền, xã Ninh Nhất, Hoa Lư, Ninh Bình</t>
  </si>
  <si>
    <t>03/06/2026 và 13/06/2026</t>
  </si>
  <si>
    <t>https://drive.google.com/open?id=1suaN8NFB_RiiY4f4Jf6E79kCzpNu1hEF; https://drive.google.com/open?id=1QaAwsqmSpjmrpSpoCZKqYze13akBEZns</t>
  </si>
  <si>
    <t>https://www.facebook.com/share/1HTqE6yhpQ/?mibextid=wwXIfr</t>
  </si>
  <si>
    <t>Lê Quốc Hoàng</t>
  </si>
  <si>
    <t>Thọ Lộc 1 , phường An Nhơn Nam , Tỉnh Gia Lai</t>
  </si>
  <si>
    <t>https://drive.google.com/open?id=1dt4ZcGkrvoF4mTGSc01xFY_XwGWrYIE7</t>
  </si>
  <si>
    <t>https://www.facebook.com/iamDtee2607</t>
  </si>
  <si>
    <t xml:space="preserve">Đàm Văn Tú </t>
  </si>
  <si>
    <t xml:space="preserve">Tòa C Hoàng Huy Commerce Võ Nguyên Giáp , Phường Lê Chân, Hải Phòng </t>
  </si>
  <si>
    <t>https://drive.google.com/open?id=1UdoRnHFWJhhAxS5URAjp03EQI10KqERH</t>
  </si>
  <si>
    <t>https://www.facebook.com/share/1Do8h1Zzz1/?mibextid=wwXIfr</t>
  </si>
  <si>
    <t>Trịnh Tiểu Băng</t>
  </si>
  <si>
    <t>Thôn 13,xã Earieng mới</t>
  </si>
  <si>
    <t>https://drive.google.com/open?id=1nV0VFaO_M155wHUNi_-NioVY3WSKErl-</t>
  </si>
  <si>
    <t>https://www.facebook.com/share/1DJVgdLhaN/</t>
  </si>
  <si>
    <t xml:space="preserve">Số nhà 15,Đường Nguyễn Bình,Dương Đá,Gia Lâm Hà Nội </t>
  </si>
  <si>
    <t>https://drive.google.com/open?id=1IcQBqCQtZ-bzthyYBaMkTJedKVHjHOSk</t>
  </si>
  <si>
    <t>https://www.facebook.com/share/1BWcLbZHJT/?mibextid=wwXIfr</t>
  </si>
  <si>
    <t>Đoàn Hồng Nhung</t>
  </si>
  <si>
    <t xml:space="preserve">ngõ 325 số nhà 21 giảng võ </t>
  </si>
  <si>
    <t>https://drive.google.com/open?id=1rlM4Ap_kLIe3kImOMQqNMhMRJyAn5gwU</t>
  </si>
  <si>
    <t>https://www.facebook.com/profile.php?id=61584188461364</t>
  </si>
  <si>
    <t>Lê Quang Huy</t>
  </si>
  <si>
    <t>Thôn Tiên Sơn, xã Hương Sơn, tỉnh Hà Tĩnh</t>
  </si>
  <si>
    <t>https://drive.google.com/open?id=1DuBZTusuBlm4XkoQIw8DHBuBH8KxUxiF</t>
  </si>
  <si>
    <t>https://www.facebook.com/share/14iH3Soa2rq/?mibextid=wwXIfr</t>
  </si>
  <si>
    <t>Võ Thị Mai Tuyết - hoàn cọc 10/06/2026</t>
  </si>
  <si>
    <t>Ngõ 1 Ao Sen, Hà Đông</t>
  </si>
  <si>
    <t>https://drive.google.com/open?id=16YFw7MJT_dNUIZBsKDqBJ5hH_BIAoPkZ</t>
  </si>
  <si>
    <t>PT459 Ko học nữa</t>
  </si>
  <si>
    <t>https://www.facebook.com/hy.iyeenh?mibextid=wwXIfr&amp;mibextid=wwXIfr</t>
  </si>
  <si>
    <r>
      <rPr>
        <sz val="12"/>
        <color theme="1"/>
        <rFont val="Times New Roman"/>
        <family val="1"/>
      </rPr>
      <t>Nguyễn Thị Hải Yến</t>
    </r>
    <r>
      <rPr>
        <sz val="12"/>
        <color rgb="FFFF0000"/>
        <rFont val="Times New Roman"/>
        <family val="1"/>
      </rPr>
      <t xml:space="preserve"> - hoàn cọc 10/06/2026</t>
    </r>
  </si>
  <si>
    <t>Số 1, ngách 31, ngõ 58 đường thanh bình , Hà Đông</t>
  </si>
  <si>
    <t>https://drive.google.com/open?id=11e6WU1nOCmGbH6Qyhlkk8SfNvqwjgVmV</t>
  </si>
  <si>
    <t xml:space="preserve"> https://www.facebook.com/share/18cdzAvr7C/?mibextid=wwXIfr</t>
  </si>
  <si>
    <t xml:space="preserve">Lầu Mái Xì </t>
  </si>
  <si>
    <t>Kemb5140@gmail.com</t>
  </si>
  <si>
    <t xml:space="preserve">Tổng Khư xã Na Ngoi Nghệ An </t>
  </si>
  <si>
    <t>https://drive.google.com/open?id=1stkjA2TV3pECD-vYyot4-cBhjLX-ONqu</t>
  </si>
  <si>
    <t>https://www.facebook.com/phat.nguyen.135859/</t>
  </si>
  <si>
    <t xml:space="preserve">Nguyễn Văn Thành Phát </t>
  </si>
  <si>
    <t>574, Nguyễn Văn Thành, khu 8, phường Chánh Hiệp, Thành phố Hồ Chí Minh</t>
  </si>
  <si>
    <t>https://drive.google.com/open?id=1-inWaOPfnoZU0uO7AiRPh-_toKn-SmbK</t>
  </si>
  <si>
    <t>https://www.facebook.com/share/18svapV1ma/?mibextid=wwXIfr</t>
  </si>
  <si>
    <r>
      <rPr>
        <sz val="12"/>
        <color theme="1"/>
        <rFont val="Times New Roman"/>
        <family val="1"/>
      </rPr>
      <t xml:space="preserve">Ngô Phương Linh </t>
    </r>
    <r>
      <rPr>
        <sz val="12"/>
        <color rgb="FFFF0000"/>
        <rFont val="Times New Roman"/>
        <family val="1"/>
      </rPr>
      <t>- hv thứ 10</t>
    </r>
  </si>
  <si>
    <t>Thôn 4 xã Trung Giã - huyện Sóc Sơn - TP Hà Nội</t>
  </si>
  <si>
    <r>
      <rPr>
        <u/>
        <sz val="12"/>
        <color rgb="FF1155CC"/>
        <rFont val="Times New Roman"/>
        <family val="1"/>
      </rPr>
      <t>https://drive.google.com/open?id=1jddqtfOctad7tL2flqfN79H-r2Z28B9d</t>
    </r>
    <r>
      <rPr>
        <u/>
        <sz val="12"/>
        <color rgb="FF1F1F1F"/>
        <rFont val="Times New Roman"/>
        <family val="1"/>
      </rPr>
      <t xml:space="preserve">; </t>
    </r>
    <r>
      <rPr>
        <u/>
        <sz val="12"/>
        <color rgb="FF1155CC"/>
        <rFont val="Times New Roman"/>
        <family val="1"/>
      </rPr>
      <t>https://drive.google.com/open?id=1V94Mr2Lp2QqOGYtsCdF2FY6ZpXSTxJTv</t>
    </r>
  </si>
  <si>
    <t>Chờ lớp t7</t>
  </si>
  <si>
    <t>https://www.facebook.com/share/18YDVaXmna/?mibextid=wwXIfr</t>
  </si>
  <si>
    <t>Bùi Phương Mai</t>
  </si>
  <si>
    <t>Buiphuongmai306@gmail.com</t>
  </si>
  <si>
    <t>Xóm Mường Lầm , xã Mường Bi tỉnh Phú Thọ</t>
  </si>
  <si>
    <t>https://drive.google.com/open?id=1moCpPxXH-mDcPylxhy4ZJV5vxgd6EXyu</t>
  </si>
  <si>
    <t>https://www.facebook.com/share/18b7vbRb4U/?mibextid=wwXIfr</t>
  </si>
  <si>
    <t>Hoàng Thanh Tú</t>
  </si>
  <si>
    <t>Lợi</t>
  </si>
  <si>
    <t>thanhtuhoang76045@gmail.com</t>
  </si>
  <si>
    <t>34/1078/phú riềng đỏ / Bình Phước / đồng nai</t>
  </si>
  <si>
    <t>https://drive.google.com/open?id=1RE__T9OB1gluKVqkiuiCZ_E1Vy4XH8m_</t>
  </si>
  <si>
    <t>https://www.facebook.com/nhu.quynh.228127#</t>
  </si>
  <si>
    <t>Trần Lê Như Quỳnh</t>
  </si>
  <si>
    <t xml:space="preserve"> 21 tô hiến thành, phường cao lãnh, tỉnh đồng tháp</t>
  </si>
  <si>
    <t>https://drive.google.com/open?id=1hh9YxnuWpncUuasvagx5VDEypOtUwz2i</t>
  </si>
  <si>
    <t>https://www.facebook.com/share/1APf8n4cBV/?mibextid=wwXIfr</t>
  </si>
  <si>
    <r>
      <rPr>
        <sz val="12"/>
        <color theme="1"/>
        <rFont val="Times New Roman"/>
        <family val="1"/>
      </rPr>
      <t xml:space="preserve">Hà Châu Anh </t>
    </r>
    <r>
      <rPr>
        <sz val="12"/>
        <color rgb="FFFF0000"/>
        <rFont val="Times New Roman"/>
        <family val="1"/>
      </rPr>
      <t>- PT458</t>
    </r>
  </si>
  <si>
    <t>hachauanh866@gmail.com</t>
  </si>
  <si>
    <t xml:space="preserve">697 Nguyễn Văn Linh, phường An Biên, Hải Phòng </t>
  </si>
  <si>
    <t>https://drive.google.com/open?id=1BYOLUWx2gAuYceuoue7nj47IsjFomgmD</t>
  </si>
  <si>
    <t>https://www.facebook.com/share/18ZdSesVY2/?mibextid=wwXIfr</t>
  </si>
  <si>
    <r>
      <rPr>
        <sz val="12"/>
        <color theme="1"/>
        <rFont val="Times New Roman"/>
        <family val="1"/>
      </rPr>
      <t xml:space="preserve">Nguyễn Thị Ngọc Yến </t>
    </r>
    <r>
      <rPr>
        <sz val="12"/>
        <color rgb="FFFF0000"/>
        <rFont val="Times New Roman"/>
        <family val="1"/>
      </rPr>
      <t>- PT458</t>
    </r>
  </si>
  <si>
    <t>yngoc5648@gmail.com</t>
  </si>
  <si>
    <t xml:space="preserve">Làng krel xã Ia krel Gia lai </t>
  </si>
  <si>
    <t>https://drive.google.com/open?id=1uoBEV7PJfdE-Li8V_tcPXF5UQmnwd3wn</t>
  </si>
  <si>
    <t>https://www.facebook.com/share/1E9SQWUDY1/?mibextid=wwXIfr</t>
  </si>
  <si>
    <t xml:space="preserve">Trần Thị Anh Thư </t>
  </si>
  <si>
    <t>tanh96580@gmail.com</t>
  </si>
  <si>
    <t>tổ 3 thôn Diên Lộc Quế Sơn Thành phố Đà Nẵng</t>
  </si>
  <si>
    <t>https://drive.google.com/open?id=1nO74dobYHTFVfBHWnUvbcpA76bZijABc</t>
  </si>
  <si>
    <t xml:space="preserve">https://www.facebook.com/camel692006 Cọc 2968 Combo 4,5 </t>
  </si>
  <si>
    <t xml:space="preserve">Triệu Hoàng Sơn </t>
  </si>
  <si>
    <t>LK 0343, khu đô thị Hinode, xã Hoài Đức, Hà Nội</t>
  </si>
  <si>
    <t>https://drive.google.com/open?id=1gqpz9O9zSAQ1dm35z6syTXM_MHvorUGZ</t>
  </si>
  <si>
    <t>https://www.facebook.com/share/1J46i612P1/?mibextid=wwXIfr</t>
  </si>
  <si>
    <r>
      <rPr>
        <sz val="12"/>
        <color theme="1"/>
        <rFont val="Times New Roman"/>
        <family val="1"/>
      </rPr>
      <t>Nguyễn Trung Hiếu</t>
    </r>
    <r>
      <rPr>
        <sz val="12"/>
        <color rgb="FFFF0000"/>
        <rFont val="Times New Roman"/>
        <family val="1"/>
      </rPr>
      <t xml:space="preserve"> - PT462</t>
    </r>
  </si>
  <si>
    <t>nguyentrunghieuqltp@gmail.com</t>
  </si>
  <si>
    <t>tổ 33, thôn Thanh Bôi, xã Sơn Cẩm Hà, thành phố Đà Nẵng</t>
  </si>
  <si>
    <t>https://drive.google.com/open?id=1DolFTd1YDVA358sHIX9rFeBdHFdAT6zu</t>
  </si>
  <si>
    <t>https://www.facebook.com/share/1NmyvzJ1ui/?mibextid=wwXIfr</t>
  </si>
  <si>
    <t>Phan Tấn Đông</t>
  </si>
  <si>
    <t>tandong7929@gmail.com</t>
  </si>
  <si>
    <t>Số 716 Phạm Văn Bạch, An Hội Tây, Hồ Chí Minh</t>
  </si>
  <si>
    <t>https://drive.google.com/open?id=1sgbM-GL-UaxMz7lG9p9CCEsW5lNDUGjN</t>
  </si>
  <si>
    <t>https://www.facebook.com/share/1CZQSWhNqz/?mibextid=wwXIfr</t>
  </si>
  <si>
    <r>
      <rPr>
        <sz val="12"/>
        <color theme="1"/>
        <rFont val="Times New Roman"/>
        <family val="1"/>
      </rPr>
      <t>Trần Thị Lan Anh</t>
    </r>
    <r>
      <rPr>
        <sz val="12"/>
        <color rgb="FFFF0000"/>
        <rFont val="Times New Roman"/>
        <family val="1"/>
      </rPr>
      <t xml:space="preserve"> - PT456</t>
    </r>
  </si>
  <si>
    <t>144 khu phố Phượng Lĩnh Phường Đông Sơn Tỉnh Thanh Hóa</t>
  </si>
  <si>
    <t>https://drive.google.com/open?id=1E7Hdi6OpjsneYquQAoMZShrprHdHAp2z</t>
  </si>
  <si>
    <t>https://www.facebook.com/share/1KT9WsTiWB/?mibextid=wwXIfr</t>
  </si>
  <si>
    <t>Cầm Quỳnh Chi</t>
  </si>
  <si>
    <t>Bản Noong Háng - xã Mường Ảng - tỉnh Điện Biên</t>
  </si>
  <si>
    <t>https://drive.google.com/open?id=18EbVRqaeAiyToS0vA99trNy31wrzNWQn</t>
  </si>
  <si>
    <t>https://www.facebook.com/share/1cijyoJxVf/?mibextid=wwXIfr</t>
  </si>
  <si>
    <t xml:space="preserve">Nguyễn Văn Hiếu </t>
  </si>
  <si>
    <t>Thôn 2 vũ điện chân lý lý nhân hà nam</t>
  </si>
  <si>
    <t>https://drive.google.com/open?id=1m92lwwWx94tuE1Bw_zcHhNUD4uh1PYSN</t>
  </si>
  <si>
    <t>https://www.facebook.com/share/1HRCKPeTYc/?mibextid=wwXIfr</t>
  </si>
  <si>
    <t xml:space="preserve">Huỳnh Trần Thảo Ngân </t>
  </si>
  <si>
    <t xml:space="preserve">Đường Dương Văn Hạnh, xã An Thới Đông, huyện Cần Giờ, TPHCM </t>
  </si>
  <si>
    <t>https://drive.google.com/open?id=1nJkFvD9gQDIUKnCrVa8Upufyg_lws5lu</t>
  </si>
  <si>
    <t>https://www.facebook.com/share/1BP5eQtHiE/</t>
  </si>
  <si>
    <r>
      <rPr>
        <sz val="12"/>
        <color theme="1"/>
        <rFont val="Times New Roman"/>
        <family val="1"/>
      </rPr>
      <t xml:space="preserve">Lê Thị Khánh Ngân </t>
    </r>
    <r>
      <rPr>
        <sz val="12"/>
        <color rgb="FFFF0000"/>
        <rFont val="Times New Roman"/>
        <family val="1"/>
      </rPr>
      <t>- hv thứ 10</t>
    </r>
  </si>
  <si>
    <t xml:space="preserve">441/38 đường Điện Biên Phủ phường 25 quận Bình Thạnh TP HCM </t>
  </si>
  <si>
    <t>https://drive.google.com/open?id=1b2l-xkVbYO-vSLLBgNqyI_Z3-wXQu0ve</t>
  </si>
  <si>
    <t xml:space="preserve"> https://www.facebook.com/share/18gUec54AT/?mibextid=wwXIfr</t>
  </si>
  <si>
    <t>Ngô Bảo Chi</t>
  </si>
  <si>
    <t>TDP Trung ( Nghĩa Trung), Phường Việt Yên , Tỉnh Bắc Ninh</t>
  </si>
  <si>
    <t>https://drive.google.com/open?id=1p4GEUTjvyB8xgM8m21RM03IL95IQFfzq</t>
  </si>
  <si>
    <t>https://www.facebook.com/share/1EAHkTEn9C/?mibextid=wwXIfr</t>
  </si>
  <si>
    <t xml:space="preserve"> Đặng Khải Nguyên</t>
  </si>
  <si>
    <t>Tổ 4A khu Hương Trầm phường Việt Trì tỉnh Phú Thọ</t>
  </si>
  <si>
    <t>https://drive.google.com/open?id=1riwIEUva2TXEHjxLkvyCB-4qY6xSFE-N</t>
  </si>
  <si>
    <t>https://www.facebook.com/share/18dJwdzK7f/?mibextid=wwXIfr</t>
  </si>
  <si>
    <r>
      <rPr>
        <sz val="12"/>
        <color theme="1"/>
        <rFont val="Times New Roman"/>
        <family val="1"/>
      </rPr>
      <t xml:space="preserve">Bùi Quốc Trọng </t>
    </r>
    <r>
      <rPr>
        <sz val="12"/>
        <color rgb="FFFF0000"/>
        <rFont val="Times New Roman"/>
        <family val="1"/>
      </rPr>
      <t>PT459</t>
    </r>
    <r>
      <rPr>
        <sz val="12"/>
        <color theme="1"/>
        <rFont val="Times New Roman"/>
        <family val="1"/>
      </rPr>
      <t xml:space="preserve"> </t>
    </r>
    <r>
      <rPr>
        <sz val="12"/>
        <color rgb="FFFF0000"/>
        <rFont val="Times New Roman"/>
        <family val="1"/>
      </rPr>
      <t>- bill chung</t>
    </r>
  </si>
  <si>
    <t>nhà 50 ngõ 32 đường Nguyễn Đạo An , Phú Diễn  , Hà Nội</t>
  </si>
  <si>
    <t>04/06/2026 và 13/06/2026</t>
  </si>
  <si>
    <t>https://drive.google.com/open?id=1EQY-sXDqQDb9lnb7VbW1TtB4kJ1lLN96; https://drive.google.com/open?id=1Qn_wYp0dD0iM-mKc_EThiHEi0F4lRYgp</t>
  </si>
  <si>
    <t>https://www.facebook.com/share/1C76izuSEJ/?mibextid=wwXIfr</t>
  </si>
  <si>
    <r>
      <rPr>
        <sz val="12"/>
        <color theme="1"/>
        <rFont val="Times New Roman"/>
        <family val="1"/>
      </rPr>
      <t xml:space="preserve">Hoàng Văn Tuân </t>
    </r>
    <r>
      <rPr>
        <sz val="12"/>
        <color rgb="FFFF0000"/>
        <rFont val="Times New Roman"/>
        <family val="1"/>
      </rPr>
      <t xml:space="preserve">PT459 </t>
    </r>
    <r>
      <rPr>
        <sz val="12"/>
        <color theme="1"/>
        <rFont val="Times New Roman"/>
        <family val="1"/>
      </rPr>
      <t xml:space="preserve">- </t>
    </r>
    <r>
      <rPr>
        <sz val="12"/>
        <color rgb="FFFF0000"/>
        <rFont val="Times New Roman"/>
        <family val="1"/>
      </rPr>
      <t>bill chung Trọng</t>
    </r>
  </si>
  <si>
    <t xml:space="preserve">38 xuân Phương, Hà Nội </t>
  </si>
  <si>
    <t>https://drive.google.com/open?id=13clxvj4YBmHOUip1PpyS10Cnbp7abszY; https://drive.google.com/open?id=1U59M4GNzOPh0cwiz7R4iHK8M6aNx7sWc</t>
  </si>
  <si>
    <t>https://www.facebook.com/share/1DxFMe8Fkp/?mibextid=wwXIfr</t>
  </si>
  <si>
    <r>
      <rPr>
        <sz val="12"/>
        <color theme="1"/>
        <rFont val="Times New Roman"/>
        <family val="1"/>
      </rPr>
      <t xml:space="preserve">Nguyễn Nam Phương </t>
    </r>
    <r>
      <rPr>
        <sz val="12"/>
        <color rgb="FFFF0000"/>
        <rFont val="Times New Roman"/>
        <family val="1"/>
      </rPr>
      <t>PT459</t>
    </r>
    <r>
      <rPr>
        <sz val="12"/>
        <color theme="1"/>
        <rFont val="Times New Roman"/>
        <family val="1"/>
      </rPr>
      <t xml:space="preserve"> </t>
    </r>
    <r>
      <rPr>
        <sz val="12"/>
        <color rgb="FFFF0000"/>
        <rFont val="Times New Roman"/>
        <family val="1"/>
      </rPr>
      <t>- bill chung Trọng</t>
    </r>
  </si>
  <si>
    <t>Nhà số 7 ngõ 1 tập thể 75 lai xá hoài đức hà nội</t>
  </si>
  <si>
    <t>04/06/2026 và 15/06/2026</t>
  </si>
  <si>
    <t>https://drive.google.com/open?id=1YTu2mbG05RY-1XVi8076NxfK40-1cJo_; https://drive.google.com/open?id=1yfPhFCXR16F3qwjv8CxXQPpgtPxuL1Sg</t>
  </si>
  <si>
    <t>https://www.facebook.com/share/1ckdnWE2q8/?mibextid=wwXIfr</t>
  </si>
  <si>
    <t>Trương Ngọc Mai</t>
  </si>
  <si>
    <t>92 ngô gia tự tp Yên Bái tỉnh Lào Cai</t>
  </si>
  <si>
    <t>https://drive.google.com/open?id=1EGADsrf2B9G8ApsQlUVBg56Q3oTF86p_</t>
  </si>
  <si>
    <t>https://www.facebook.com/share/1GY8t3s8or/?mibextid=wwXIfr</t>
  </si>
  <si>
    <t>Đinh Thị Vân Anh</t>
  </si>
  <si>
    <t>bsg</t>
  </si>
  <si>
    <t>https://drive.google.com/open?id=1qPHlCZCZ3srj8xDNtocHtHC53MzRS__M</t>
  </si>
  <si>
    <t>https://www.facebook.com/share/1D6THQet3R/?mibextid=wwXIfr</t>
  </si>
  <si>
    <t>Hoàng Hà Phương</t>
  </si>
  <si>
    <t xml:space="preserve">vuthuy1911983@gmail.com </t>
  </si>
  <si>
    <t>Nhà 07/3, Phạm Văn Hinh , khu 3, Vĩnh Lộc, Thanh Hóa</t>
  </si>
  <si>
    <t>https://drive.google.com/open?id=1RGLRvQYCGSWu6u3Ijnj-vJuha-dKYAIP</t>
  </si>
  <si>
    <t>https://www.facebook.com/share/1A9qw7748V/?mibextid=wwXIfr</t>
  </si>
  <si>
    <t>Võ Sỹ Hoàng</t>
  </si>
  <si>
    <t>TDP Đông Đoài - Phường Trần Phú- Hà Tĩnh</t>
  </si>
  <si>
    <t>https://drive.google.com/open?id=1vFZoTJ6RU_ssaZRyD5LWY1iZDyM5MERh</t>
  </si>
  <si>
    <t>https://www.facebook.com/huy.uc.450196/</t>
  </si>
  <si>
    <t xml:space="preserve">Phạm Huy Đức </t>
  </si>
  <si>
    <t>Số nhà 5, đường Trịnh Tú, phố Mía Đông, phường Hoa Lư, tỉnh Ninh Bình</t>
  </si>
  <si>
    <t>https://drive.google.com/open?id=18we9balkSgkyfpNYHlA_kEz2HDdxWjXJ</t>
  </si>
  <si>
    <t>https://www.facebook.com/share/18dEJ8YbRc/?mibextid=wwXIfr</t>
  </si>
  <si>
    <t>Nguyễn Thị Thanh Thảo</t>
  </si>
  <si>
    <t>139b Lê Quang Định, phường Bình Thạnh TP. Hồ Chí Minh</t>
  </si>
  <si>
    <t>04/06/2026 và 06/06/2026</t>
  </si>
  <si>
    <t>https://drive.google.com/open?id=1opVmhAfEa4QWGxDqbSmeAVKBJtEuR1o-; https://drive.google.com/open?id=1efAza59HUZkhtPYRNotJ1-66QXLAdLte</t>
  </si>
  <si>
    <t>https://www.facebook.com/share/195TpGyKH5/?mibextid=wwXIfr</t>
  </si>
  <si>
    <t xml:space="preserve">Tạ Mỹ Anh </t>
  </si>
  <si>
    <t xml:space="preserve">Hẻm 87 Đồng Nai , khu phố Xuân Đồng </t>
  </si>
  <si>
    <t>https://drive.google.com/open?id=1AZDn8JMIT8I1h3664Jb3uBigFgMW2su_</t>
  </si>
  <si>
    <t>https://www.facebook.com/share/1GmahuHwXF/? mibextid=wwXIfr</t>
  </si>
  <si>
    <t>Lê Thị Thu Hà</t>
  </si>
  <si>
    <t xml:space="preserve">Hẻm 64/12 Quang Trung </t>
  </si>
  <si>
    <t>https://drive.google.com/open?id=1y3ey-iyMAMxZ8CRk8h83wJCSCB2Z1FGw</t>
  </si>
  <si>
    <t>https://www.facebook.com/share/1HW3zjpFkh/? mibextid=wwXIfr</t>
  </si>
  <si>
    <t xml:space="preserve">Phạm Ngọc Thuỳ </t>
  </si>
  <si>
    <t xml:space="preserve">Số 74 ngõ 800A Thiên Lôi Hải Phòng </t>
  </si>
  <si>
    <t>https://drive.google.com/open?id=1N6XU9nV-aRdMvxU_ZXMHw6jI3vCgx6Cd</t>
  </si>
  <si>
    <t>https://www.facebook.com/minh.nguyet.770737</t>
  </si>
  <si>
    <t xml:space="preserve">Hồ Minh Nguyệt </t>
  </si>
  <si>
    <t>nguyetkhonggioi@gmail.com</t>
  </si>
  <si>
    <t xml:space="preserve">TDP Quang Trung phường Chũ tỉnh Bắc Ninh </t>
  </si>
  <si>
    <t>https://drive.google.com/open?id=1UCaBRk2prwJrikzYrtSdJHJvBPOtn5c2</t>
  </si>
  <si>
    <t>http://www.facebook.com/share/1CxBxs86FG/?mibextid=wwXIfr</t>
  </si>
  <si>
    <t>Nguyễn Thị Hoà</t>
  </si>
  <si>
    <t>thôn 22 xã earieng tỉnh đaklak</t>
  </si>
  <si>
    <t>https://drive.google.com/open?id=12JjIMpaurb68eJNRQdrWHJTfFfQ_ZT5z</t>
  </si>
  <si>
    <t>https://www.facebook.com/share/1BhHjvUA5x/?mibextid=wwXIfr</t>
  </si>
  <si>
    <t>Phan Thái Dương</t>
  </si>
  <si>
    <t>tổ 5 khu phố hà khánh 1, phường cao xanh, quảng ninh</t>
  </si>
  <si>
    <t>https://drive.google.com/open?id=1YLNqnMh1aAz-YYd0Aw9o6RiEb-_8TSdY</t>
  </si>
  <si>
    <t>https://www.facebook.com/share/1Rp1YxYBM3/?mibextid=wwXIfr</t>
  </si>
  <si>
    <t>Mai Phương Thảo</t>
  </si>
  <si>
    <t xml:space="preserve"> Xóm Yên Tiến - Xã Yên Trị - Tỉnh Phú Thọ</t>
  </si>
  <si>
    <t>https://drive.google.com/open?id=1A9VWdMr--FGKzqQu9Ejwe5wuCialDoVo</t>
  </si>
  <si>
    <t>https://www.facebook.com/han.tranquang.796#</t>
  </si>
  <si>
    <t>Trần Quang Hân</t>
  </si>
  <si>
    <t>xuân dục, xã phù đổng, hà nội</t>
  </si>
  <si>
    <t>https://drive.google.com/open?id=1SfUTtWFCRmwCgNSADbQADBP_Da6BoMwa</t>
  </si>
  <si>
    <t>https://www.facebook.com/share/1ABko44WYV/?mibextid=wwXIfr</t>
  </si>
  <si>
    <t>Hoàng Trọng Nhất</t>
  </si>
  <si>
    <t>Số nhà 11-xóm 5-thôn Thượng Đình-xã Thường Tín-tp Hà Nội</t>
  </si>
  <si>
    <t>https://drive.google.com/open?id=15-zluBwuu2op2EL1v4GY-gtoeVDAMPn7</t>
  </si>
  <si>
    <t>https://www.facebook.com/share/1D6HGUkfob/?mibextid=wwXIfr</t>
  </si>
  <si>
    <t>Lê Văn Thành Nhân</t>
  </si>
  <si>
    <t>Đại Độ-Hướng Phùng-Quảng Trị</t>
  </si>
  <si>
    <t>https://drive.google.com/open?id=1orcXlFczW2W9pa9BFnx0TMRAT4y1hm-_</t>
  </si>
  <si>
    <t>https://www.facebook.com/share/1BdHQRkyDo/?mibextid=wwXIfr</t>
  </si>
  <si>
    <r>
      <rPr>
        <sz val="12"/>
        <color theme="1"/>
        <rFont val="Times New Roman"/>
        <family val="1"/>
      </rPr>
      <t>Trần Thị Thanh Nhường</t>
    </r>
    <r>
      <rPr>
        <sz val="12"/>
        <color rgb="FFFF0000"/>
        <rFont val="Times New Roman"/>
        <family val="1"/>
      </rPr>
      <t xml:space="preserve"> - hv thứ 13</t>
    </r>
  </si>
  <si>
    <t xml:space="preserve"> Thôn Tân Phong xã Bảo Ái tỉnh Lào Cai</t>
  </si>
  <si>
    <t>https://drive.google.com/open?id=1EQE55y4vdZHH6EJfaEthFzuoP9147ZWp</t>
  </si>
  <si>
    <t>https://www.facebook.com/share/1EgG6Xp8ut/?mibextid=wwXIfr</t>
  </si>
  <si>
    <t>Nguyễn Thanh Hằng</t>
  </si>
  <si>
    <t>số 318 , Lê Quý Đôn , tổ 10 ,phường Trần Hưng Đạo , tỉnh Hưng Yên</t>
  </si>
  <si>
    <t>https://drive.google.com/open?id=1o3t33lheaHuLPBG4zAp0_I2NR-wMpDpW</t>
  </si>
  <si>
    <t>https://www.facebook.com/share/18b4mhc1zi/?mibextid=wwXIfr</t>
  </si>
  <si>
    <r>
      <rPr>
        <sz val="12"/>
        <color theme="1"/>
        <rFont val="Times New Roman"/>
        <family val="1"/>
      </rPr>
      <t>Bùi Thuỳ Linh</t>
    </r>
    <r>
      <rPr>
        <sz val="12"/>
        <color rgb="FFFF0000"/>
        <rFont val="Times New Roman"/>
        <family val="1"/>
      </rPr>
      <t xml:space="preserve"> - hv thứ 13</t>
    </r>
  </si>
  <si>
    <t>ngõ 643, ngách 55, số nhà 1 phường phù liễn, kiến an hải phòng</t>
  </si>
  <si>
    <t>https://drive.google.com/open?id=1SoAepvss8IIxDeDw67VEbz04wg-ONlEf</t>
  </si>
  <si>
    <t>https://www.facebook.com/share/1BeVR7vJgr/?mibextid=wwXIfr</t>
  </si>
  <si>
    <t xml:space="preserve">Vũ Hoàng Nam Quốc </t>
  </si>
  <si>
    <t xml:space="preserve">THÔN MY KHÊ , XÃ KẺ SẶT , THÀNH PHỐ HẢI PHÒNG </t>
  </si>
  <si>
    <t>https://drive.google.com/open?id=1-nm7SCSjjCtZBJm7WPceSkNL9UsAlAuG</t>
  </si>
  <si>
    <t>https://www.facebook.com/share/18r5xFr3vw/?mibextid=wwXIfr</t>
  </si>
  <si>
    <t xml:space="preserve">Nguyễn Thị Ngọc Mỹ </t>
  </si>
  <si>
    <t xml:space="preserve">Thôn Đông Phù-Xã Tiên Du-Tỉnh Bắc Ninh </t>
  </si>
  <si>
    <t>https://drive.google.com/open?id=1F1WF3ZDIWCB_wrIU4xhfDWy5WhbVotIW</t>
  </si>
  <si>
    <t>https://www.facebook.com/share/1Vg3QTh8c3/?mibextid=wwXIfr</t>
  </si>
  <si>
    <t xml:space="preserve">Nguyễn Diệu Linh </t>
  </si>
  <si>
    <t xml:space="preserve">ln65010@gmail.com  </t>
  </si>
  <si>
    <t>Số 38 ngõ  Trên thôn 3 xóm Dẫy Đại Yên Chương Mỹ Hà Nội</t>
  </si>
  <si>
    <t>https://drive.google.com/open?id=1BQTsS-WkUpW2SUfqB7aTudhBCHp8Tzao</t>
  </si>
  <si>
    <t xml:space="preserve">  https://www.facebook.com/share/1GJnRSR6Ln/</t>
  </si>
  <si>
    <t>Trần Tuấn Anh</t>
  </si>
  <si>
    <t>trantuananh008006@gmail.com</t>
  </si>
  <si>
    <t xml:space="preserve"> Thôn duyên nghĩa ,xã nam thụy anh ,tỉnh hưng yên</t>
  </si>
  <si>
    <t>https://drive.google.com/open?id=1SuWzzKfoVtTXupCstT0nD40ARs-VBHxr</t>
  </si>
  <si>
    <t>https://www.facebook.com/share/1ESEdwqZxe/?mibextid=wwXIfr</t>
  </si>
  <si>
    <r>
      <rPr>
        <sz val="12"/>
        <color theme="1"/>
        <rFont val="Times New Roman"/>
        <family val="1"/>
      </rPr>
      <t xml:space="preserve">Phạm Phú Trọng </t>
    </r>
    <r>
      <rPr>
        <sz val="12"/>
        <color rgb="FFFF0000"/>
        <rFont val="Times New Roman"/>
        <family val="1"/>
      </rPr>
      <t>- hoàn cọc 06/06/2026</t>
    </r>
  </si>
  <si>
    <t>Số nhà 154 Đường Sông Lương Đại Xuyên Hà Nội</t>
  </si>
  <si>
    <t>https://drive.google.com/open?id=1CK2etSt-98tSFpd3yYn0qeQcVp1dFv_K</t>
  </si>
  <si>
    <t>https://www.facebook.com/ho.trieu.917424/</t>
  </si>
  <si>
    <t>Hồ Quốc Triều</t>
  </si>
  <si>
    <t>Thôn4, Quảng Tín, Lâm Đồng + Thôn4, Quảng Tín, Đắk R'Lấp, Đắk Nông</t>
  </si>
  <si>
    <t>https://drive.google.com/open?id=1QVJBJpCZ4XdRkFOutm68xheLu0guxgY9</t>
  </si>
  <si>
    <t>https://www.facebook.com/share/17azhFoTxE/?mibextid=wwXIfr</t>
  </si>
  <si>
    <t>Nguyễn Minh Tuyền</t>
  </si>
  <si>
    <t>Ngõ 100 Đường Cổ Nhuế , Đông Ngạc , Hà Nội</t>
  </si>
  <si>
    <t>04/06/2026 và 08/06/2026</t>
  </si>
  <si>
    <t>https://drive.google.com/open?id=1P6jlVaP2CNQZPhvUgWUDr36LcKXoqE-d; https://drive.google.com/open?id=1gd8b8l95qw0DKSY6ok3IUH6tMd8ewOqS</t>
  </si>
  <si>
    <t>https://www.facebook.com/share/1CtzPBUuRK/?mibextid=wwXIfr</t>
  </si>
  <si>
    <t>Lê Nhật Khang</t>
  </si>
  <si>
    <t>38 Phùng Thì Chính, Phường Buôn Hồ, Tỉnh Đăk Lăk</t>
  </si>
  <si>
    <t>https://drive.google.com/open?id=1XZPMHfEncK5zhuaS7nuAQpiGrpNlDScU</t>
  </si>
  <si>
    <t>https://www.facebook.com/share/1GJnRSR6Ln/</t>
  </si>
  <si>
    <t>Nguyễn Thuỳ Trâm</t>
  </si>
  <si>
    <t>gmail:thuytraam1311@gmail.com</t>
  </si>
  <si>
    <t>số nhà 09- Phố kiểu - Yên Trường -Yên Định-Thanh Hoá</t>
  </si>
  <si>
    <t>https://drive.google.com/open?id=1V5DmogrNYX15Bc5PfFCi298Rl6TSEByz</t>
  </si>
  <si>
    <t>https://www.facebook.com/share/1GTtmGD9kd/</t>
  </si>
  <si>
    <t>Nguyễn Tú Quyên</t>
  </si>
  <si>
    <t>nguyentuquyen091028@gmail.com</t>
  </si>
  <si>
    <t>Nhà số 3, Ngõ 33 Đường Phương Quan Xóm Nhà thờ, thôn Phương Quan, xã An Khánh,  TP Hà Nội</t>
  </si>
  <si>
    <t>https://drive.google.com/open?id=1u2wm7W49V9fArHkdS8iNgguR4PfeN2zD</t>
  </si>
  <si>
    <t>https://www.facebook.com/share/1GZS7Qbh1v/</t>
  </si>
  <si>
    <t>Lê Thị Thuỳ Trâm</t>
  </si>
  <si>
    <t>Sn 109, đường số 2, thông Đa Hoà Nam, xã Điện Bàn Tây, thành phố Đà Nẵng</t>
  </si>
  <si>
    <t>https://drive.google.com/open?id=1BH-2dq_gJJF8tz8F3Mb64Dz_37068gBX</t>
  </si>
  <si>
    <t xml:space="preserve"> https://www.facebook.com/share/18Vde33dZz/ </t>
  </si>
  <si>
    <t xml:space="preserve">Tống Xuân Thọ </t>
  </si>
  <si>
    <t xml:space="preserve">tongthobro456@gmail.com  </t>
  </si>
  <si>
    <t>250/31 tân mai, thịnh liệt, hoàng mai, Hà Nội</t>
  </si>
  <si>
    <t>https://drive.google.com/open?id=1L-37byB7tbo21Kb-kkpXbT-PE9VW9TsC</t>
  </si>
  <si>
    <t>https://www.facebook.com/share/1Fw2fKGzeB/?mibextid=wwXIfr</t>
  </si>
  <si>
    <t>Đoàn Lâm Xuân Nữ</t>
  </si>
  <si>
    <t>Tổ 10 Thôn Vân Tiên Xã Thăng An Thành Phố Đà Nẵng</t>
  </si>
  <si>
    <t>https://drive.google.com/open?id=1GmVJnvyaXyVHS6blc8Ywhqk0kKBJoTId</t>
  </si>
  <si>
    <t>https://www.facebook.com/share/1UHBm43ifQ/</t>
  </si>
  <si>
    <t>Phạm Thu Phương</t>
  </si>
  <si>
    <t>phamthuphuong20082009@gmail.com</t>
  </si>
  <si>
    <t>Xã khoái châu tỉnh Hưng Yên</t>
  </si>
  <si>
    <t>https://drive.google.com/open?id=19ctNPpmip_MJb4wabHiFw29a3BKa20LW</t>
  </si>
  <si>
    <t>https://www.facebook.com/share/1BUkCYuiqP/?mibextid=wwXIfr</t>
  </si>
  <si>
    <r>
      <rPr>
        <sz val="12"/>
        <color theme="1"/>
        <rFont val="Times New Roman"/>
        <family val="1"/>
      </rPr>
      <t>Lê Ngọc Linh</t>
    </r>
    <r>
      <rPr>
        <sz val="12"/>
        <color rgb="FFFF0000"/>
        <rFont val="Times New Roman"/>
        <family val="1"/>
      </rPr>
      <t xml:space="preserve"> - PT457</t>
    </r>
  </si>
  <si>
    <t>cognhnil208@gmail.com</t>
  </si>
  <si>
    <t>thôn 3 xã mù cang chải, phường yên bái, tỉnh lào cai</t>
  </si>
  <si>
    <t>https://drive.google.com/open?id=1hcE9VtobxotwKXfWgdosXzVz9nfgE3ob</t>
  </si>
  <si>
    <t>https://www.facebook.com/share/1CYtqs9EBE/?mibextid=wwXIfr</t>
  </si>
  <si>
    <t>Lê Văn Hồng Phát</t>
  </si>
  <si>
    <t>hongphat250922@gmail.com</t>
  </si>
  <si>
    <t>Đường HT2 , Thôn Tây Anh Vinh , Hoằng Thịnh , Hoằng Hoá , Thanh Hoá</t>
  </si>
  <si>
    <t>https://drive.google.com/open?id=1IsBd3CtH-SnlhzhdyxJ0P5yf1tqQ7yIt</t>
  </si>
  <si>
    <t>https://www.facebook.com/share/1EdVVLhMHG/?mibextid=wwXIfr</t>
  </si>
  <si>
    <t>Võ Anh Tuấn</t>
  </si>
  <si>
    <t>260 Trường Chinh phường an nhơn đông tỉnh Gia Lai</t>
  </si>
  <si>
    <t>https://drive.google.com/open?id=1wsnqAJAJxgAkb36MxMTFoxdiC-cOqi4k</t>
  </si>
  <si>
    <t>Trần Thị Thanh thảo</t>
  </si>
  <si>
    <t>nhahanghuyhuong10@gmail.com</t>
  </si>
  <si>
    <t>Thôn an bộ , xã hiệp hoà , thị xã kinh môn , tỉnh hải dương ạ</t>
  </si>
  <si>
    <t>https://drive.google.com/open?id=1Ql5Y5gMoSha1VbGX-IElJWqz_rtMh-Jb</t>
  </si>
  <si>
    <t>https://www.facebook.com/m.duan.513079?rdid=zKSNN1hm5jnG2MBA&amp;share_url=https%3A%2F%2Fwww.facebook.com%2Fshare%2F1BfBJ96n6f%2F#</t>
  </si>
  <si>
    <t xml:space="preserve">Mạc Minh Duẩn </t>
  </si>
  <si>
    <t>xóm Bản Chang 1- xã Yên Thổ - tỉnh Cao Bằng</t>
  </si>
  <si>
    <t>https://drive.google.com/open?id=15h7sgJ4N6Eg7-xu6kaN6Ur-6Bjx6CPPr</t>
  </si>
  <si>
    <t>https://www.facebook.com/nguyen.bao.143452</t>
  </si>
  <si>
    <t xml:space="preserve">Nguyễn Văn Bảo </t>
  </si>
  <si>
    <t>Nhà số 3 ngõ 220 Tây Tựu</t>
  </si>
  <si>
    <t>https://drive.google.com/open?id=1JVN3oOer7qm8M5iMPPhIB5NKvptRmzD2</t>
  </si>
  <si>
    <t>https://www.facebook.com/winh.manh?mibextid=wwXIfr&amp;rdid=wCREcOUwfOUaX6fu&amp;share_url=https%3A%2F%2Fwww.facebook.com%2Fshare%2F1JiFvRKgjE%2F%3Fmibextid%3DwwXIfr#</t>
  </si>
  <si>
    <t xml:space="preserve"> Quách Minh Mạnh    </t>
  </si>
  <si>
    <t>số nhà 1 xóm am thôn cao xá xã dân hoà thành phố hà nội</t>
  </si>
  <si>
    <t>https://drive.google.com/open?id=1SNst-z6OT3K9cydTkWJfE-NjY31w9aJd</t>
  </si>
  <si>
    <t>https://www.facebook.com/share/1BihUwqrfP/?mibextid=wwXIfr</t>
  </si>
  <si>
    <r>
      <rPr>
        <sz val="12"/>
        <color theme="1"/>
        <rFont val="Times New Roman"/>
        <family val="1"/>
      </rPr>
      <t>Nguyễn Kỳ Duyên</t>
    </r>
    <r>
      <rPr>
        <sz val="12"/>
        <color rgb="FFFF0000"/>
        <rFont val="Times New Roman"/>
        <family val="1"/>
      </rPr>
      <t xml:space="preserve"> - PT458</t>
    </r>
  </si>
  <si>
    <t>nguyenkyduyen0102@gmail.com</t>
  </si>
  <si>
    <t>Số 53 ngách 88/1 giáp nhị Hoàng Mai Hà Nội</t>
  </si>
  <si>
    <t>https://drive.google.com/open?id=1iZ5mV-i8yg7OAsRRHyVgSR1F_7jPC93P</t>
  </si>
  <si>
    <t>https://www.facebook.com/share/17ctf6uzsr/?mibextid=wwXIfr</t>
  </si>
  <si>
    <t xml:space="preserve">Lương Ngọc Minh </t>
  </si>
  <si>
    <t>Hải</t>
  </si>
  <si>
    <t>minhtungluong889558@gmail.com</t>
  </si>
  <si>
    <t>Sn 57 xuân lãm,khu bắc sơn 5,Phường vàng danh(uông bí) Tỉnh Quảng Ninh</t>
  </si>
  <si>
    <t>https://drive.google.com/open?id=1oRSSIT7UhMO6So0L-V0ndm95lvSlwc0C</t>
  </si>
  <si>
    <t>https://www.facebook.com/share/17cYVi5TyY/</t>
  </si>
  <si>
    <t>Nguyễn Văn Hải</t>
  </si>
  <si>
    <t>hainguyen672k7@gmail.com</t>
  </si>
  <si>
    <t>Số 11/nhà 12 ngách 9 ngõ 95 chùa bộc, đống đa</t>
  </si>
  <si>
    <t>https://drive.google.com/open?id=1tbw6lc2gTukGyBQcBZXtk6-fiboI2vaH</t>
  </si>
  <si>
    <t>https://www.facebook.com/share/1AoF5w7xCS/</t>
  </si>
  <si>
    <t xml:space="preserve">Nguyễn Thị Thanh Hằng </t>
  </si>
  <si>
    <t>hangbikachu43@gmail.com</t>
  </si>
  <si>
    <t xml:space="preserve">278 Nguyễn Công Hoan, phường An Khê Đà Nẵng </t>
  </si>
  <si>
    <t>https://drive.google.com/open?id=1pzOb1t05gGwihgHPf4V0K7TX3Ek4jR5X</t>
  </si>
  <si>
    <t>https://www.facebook.com/share/17S7tQYJzM/?mibextid=wwXIfr</t>
  </si>
  <si>
    <t>Thạch Huỳnh Nhật Huy</t>
  </si>
  <si>
    <t>Đường 30/4,số nhà 282,Phường Long Đức,Tỉnh Vĩnh Long</t>
  </si>
  <si>
    <t>https://drive.google.com/open?id=1_Pcq8Huxb5mnO_glwBT0XREgiyGgXNxP</t>
  </si>
  <si>
    <t>https://www.facebook.com/1383811451/</t>
  </si>
  <si>
    <t xml:space="preserve">Dương Hải Sơn </t>
  </si>
  <si>
    <t>Phố 3 phường hàm rồng hàm tỉnh thanh hoá</t>
  </si>
  <si>
    <t>https://drive.google.com/open?id=17coMa0dN6AmiTuIv7vVQk6ebCF6NdUh0</t>
  </si>
  <si>
    <t>https://www.facebook.com/share/1GSMafFwWb/?mibextid=wwXIfr</t>
  </si>
  <si>
    <t>Cấn Anh Sơn</t>
  </si>
  <si>
    <t xml:space="preserve">Phụng Thượng 3, xã Phúc Thọ, Hà Nội </t>
  </si>
  <si>
    <t>https://drive.google.com/open?id=12MG6SNEyMIPoXqh859Eh-r7pj5JHt8cY</t>
  </si>
  <si>
    <t>https://www.facebook.com/share/1LMFWYaBba/?mibextid=wwXIfr</t>
  </si>
  <si>
    <t>Lê Quốc Hải</t>
  </si>
  <si>
    <t>quochai13102008@gmail.com</t>
  </si>
  <si>
    <t>Thôn Phú Hữu , xã Hoà Thịnh , tỉnh Đắk Lắk</t>
  </si>
  <si>
    <t>05/06/2026 và 13/06/2026</t>
  </si>
  <si>
    <t>https://drive.google.com/open?id=1ZxaRjR9wqVO9BCxNlkIxrJHlqJ_1wLJR; https://drive.google.com/open?id=1wjEoo0AlxX-C9T0UeGok7hjFj3o9CHkH</t>
  </si>
  <si>
    <t>https://www.facebook.com/share/1CvNkwVuee/?mibextid=wwXIfr</t>
  </si>
  <si>
    <t>Phạm Thị Diễm Quỳnh</t>
  </si>
  <si>
    <t>phamthidiemquynh276@gmail.com</t>
  </si>
  <si>
    <t>11 đường D14A phường Tây Thạnh TPHCM</t>
  </si>
  <si>
    <t>05/06/2026 và 16/06/2026</t>
  </si>
  <si>
    <t>https://drive.google.com/open?id=1R1RPSUNPEnRScU7MYlxesciRZoiPkeuy; https://drive.google.com/open?id=1ZEHV9A6OG45ypYmg_b_LXcKL41AF3w2V</t>
  </si>
  <si>
    <t>T479 KO học nữa</t>
  </si>
  <si>
    <t>https://www.facebook.com/share/18sktn4wNR/</t>
  </si>
  <si>
    <r>
      <rPr>
        <sz val="12"/>
        <color theme="1"/>
        <rFont val="Times New Roman"/>
        <family val="1"/>
      </rPr>
      <t xml:space="preserve">Phạm Ngọc Tân </t>
    </r>
    <r>
      <rPr>
        <sz val="12"/>
        <color rgb="FFFF0000"/>
        <rFont val="Times New Roman"/>
        <family val="1"/>
      </rPr>
      <t>- Hoàn cọc 15/06/2026</t>
    </r>
  </si>
  <si>
    <t>Thao1144772@gmail.com</t>
  </si>
  <si>
    <t>Ngõ 7-Số nhà 06C-Hùng Tiến 2-Xã Vũ Thư-Tỉnh Hưng Yên</t>
  </si>
  <si>
    <t>05/06/2026 và 11/06/2026</t>
  </si>
  <si>
    <t>https://drive.google.com/open?id=1N2bCruVsnfZcfSI9FrYCTNkU_kemhPXP; https://drive.google.com/open?id=1ARJITgkMe1l00fx1ZkmPdhHu_GrtAOxY</t>
  </si>
  <si>
    <t>https://www.facebook.com/share/1PifokRCmX/</t>
  </si>
  <si>
    <r>
      <rPr>
        <sz val="12"/>
        <color theme="1"/>
        <rFont val="Times New Roman"/>
        <family val="1"/>
      </rPr>
      <t xml:space="preserve">Nguyễn Tú Anh </t>
    </r>
    <r>
      <rPr>
        <sz val="12"/>
        <color rgb="FFFF0000"/>
        <rFont val="Times New Roman"/>
        <family val="1"/>
      </rPr>
      <t>- PT420</t>
    </r>
  </si>
  <si>
    <t>nguyentuanh1212k8@gmail.com</t>
  </si>
  <si>
    <t xml:space="preserve">phố Đông ngõ 34 số nhà 24, TDP Trại xanh, phường Nhị Chiểu Thành phố Hải Phòng </t>
  </si>
  <si>
    <t>https://drive.google.com/open?id=1bQaYHGfYBbAzLwI8eK6YV85Gfoy1-4EM</t>
  </si>
  <si>
    <t>https://www.facebook.com/ynhixinhiu8910?rdid=z3x64Hdw88H2vpfv&amp;share_url=https%3A%2F%2Fwww.facebook.com%2Fshare%2F1BCnyjFfoB%2F#</t>
  </si>
  <si>
    <t>Số nhà 330, xóm 9, xã vô tranh,thái nguyên</t>
  </si>
  <si>
    <t>https://drive.google.com/open?id=1Hp5OXdUtUJXIZTBH84_9Rzh2CLnFLSn5</t>
  </si>
  <si>
    <t>https://www.facebook.com/share/19vWN67aGV/</t>
  </si>
  <si>
    <t xml:space="preserve">An Hà Vy </t>
  </si>
  <si>
    <t>anhavy1@gmail.com</t>
  </si>
  <si>
    <t xml:space="preserve">xóm yên ngựa,xã lâu thượng, võ nhai, thái nguyên </t>
  </si>
  <si>
    <t>https://drive.google.com/open?id=1brY2ieJJX155ZTYwtaslifMyGLDtyYOB</t>
  </si>
  <si>
    <t>https://www.facebook.com/nguyen.thanh.huyen.242276</t>
  </si>
  <si>
    <t>Nguyễn Thị Thanh Huyền</t>
  </si>
  <si>
    <t>nguyenthanhhuyen132008@gmail.com</t>
  </si>
  <si>
    <t>xóm 2 thôn liên ấp xã liên bão tỉnh bắc ninh</t>
  </si>
  <si>
    <t>https://drive.google.com/open?id=1RJYwQF3HH3PY2Z06QQTPQu9Io88MluYy</t>
  </si>
  <si>
    <t>https://www.facebook.com/share/1CuUNmfDGv/?mibextid=wwXIfr</t>
  </si>
  <si>
    <t xml:space="preserve">Nguyễn Thị Phương Ánh </t>
  </si>
  <si>
    <t>dongnguyen06031983@gmail.com</t>
  </si>
  <si>
    <t>Ấp Tân Bình Xã Xuân Sơn Thành Phố Hồ Chí Minh</t>
  </si>
  <si>
    <t>https://drive.google.com/open?id=1oNrCraju9xtbQWbQAm9fdgsOr_aVK-iX</t>
  </si>
  <si>
    <t>update sau ạ</t>
  </si>
  <si>
    <t>Phùng Thị Thảo Nguyên</t>
  </si>
  <si>
    <t>số nhà 19,đội 5 ,xóm dưới,thôn dương tảo,Xã hồng vân, hà nội</t>
  </si>
  <si>
    <t>https://drive.google.com/open?id=14NL-fPoilqzHgkNGdQYUdEnwGTBdr1XD</t>
  </si>
  <si>
    <t>https://www.facebook.com/share/1CV7odJuoR/</t>
  </si>
  <si>
    <t>Lê Dịu Linh</t>
  </si>
  <si>
    <t xml:space="preserve">Khu1 Tiêu Sơn xã Chân Mộng tỉnh Phú Thọ </t>
  </si>
  <si>
    <t>https://drive.google.com/open?id=1dsNWMZSbnhtk9rsS2o2i46H_RD4myCpT</t>
  </si>
  <si>
    <t>https://www.facebook.com/share/193BSVm3dB/?mibextid=wwXIfr</t>
  </si>
  <si>
    <t>Phan Thị Mai Thương</t>
  </si>
  <si>
    <t>Xã Tả Lèng, Tỉnh Lai Châu</t>
  </si>
  <si>
    <t>https://drive.google.com/open?id=16QdlTg1fY6jEIAUz-2aE8dApDA6bBlrO</t>
  </si>
  <si>
    <t>fb.com/dengkhoe</t>
  </si>
  <si>
    <t>Vũ Nguyễn Đăng Khoa</t>
  </si>
  <si>
    <t>376 tổ 10 ấp Chợ, xã Mỹ Lợi, Đồng Tháp</t>
  </si>
  <si>
    <t>https://drive.google.com/open?id=1QdHim-Un4r9TampHVgm-pIGajTkZXjUA</t>
  </si>
  <si>
    <t>https://www.facebook.com/share/1BWHBysD1r/?mibextid=wwXIfr</t>
  </si>
  <si>
    <t>Vũ Thị Hương Giang</t>
  </si>
  <si>
    <t xml:space="preserve"> khu phố Tra thôn - xã Thiệu Hoá - tỉnh Thanh Hoá</t>
  </si>
  <si>
    <t>https://drive.google.com/open?id=17hPq61gZeZy3WA264G4Pae8qRHKzmiyJ</t>
  </si>
  <si>
    <t>https://www.facebook.com/share/1BZZC8VqYj/?mibextid=wwXIfr</t>
  </si>
  <si>
    <t>Lê Quang Minh</t>
  </si>
  <si>
    <t>Minh920139@gmail.com</t>
  </si>
  <si>
    <t>Khu 4 thông đậu , sân bóng thông đâu Phú Thọ</t>
  </si>
  <si>
    <t>https://drive.google.com/open?id=1CTpaQEjBP6naBGGSdUuu72wvllAeBhhL</t>
  </si>
  <si>
    <t>https://www.facebook.com/share/1EZi33JH6P/?mibextid=wwXIfr</t>
  </si>
  <si>
    <t>trại phúc mãn- xã mỹ thái- tỉnh bắc ninh</t>
  </si>
  <si>
    <t>https://drive.google.com/open?id=1zmwcvQjlOau5yn15yPsnHuGSfjxI-48J</t>
  </si>
  <si>
    <t>https://www.facebook.com/may.may.30673</t>
  </si>
  <si>
    <r>
      <rPr>
        <sz val="12"/>
        <color theme="1"/>
        <rFont val="Times New Roman"/>
        <family val="1"/>
      </rPr>
      <t xml:space="preserve">Trương Nguyễn Ngọc Quỳnh </t>
    </r>
    <r>
      <rPr>
        <sz val="12"/>
        <color rgb="FFFF0000"/>
        <rFont val="Times New Roman"/>
        <family val="1"/>
      </rPr>
      <t>- Mây Mây</t>
    </r>
  </si>
  <si>
    <t>220/12, bình thuận, bình long, châu phú, an giang</t>
  </si>
  <si>
    <t>https://drive.google.com/open?id=1cQtQg5UkbVdwHd4pAvdMTLJk5nsIim1x</t>
  </si>
  <si>
    <t>https://www.facebook.com/share/18xnpEUzXA/?mibextid=wwXIfr</t>
  </si>
  <si>
    <t>Hứa Thị Hường</t>
  </si>
  <si>
    <t>Thôn Nặm Giàng,xã Xuân Dương,tỉnh Thái Nguyên</t>
  </si>
  <si>
    <t>https://drive.google.com/open?id=12uNq_HEV-Uvbb0rSWYp6_bF5zEf7nxYe</t>
  </si>
  <si>
    <t>https://www.facebook.com/share/1Cn4mZryZZ/?mibextid=wwXIfr</t>
  </si>
  <si>
    <t>Nguyễn Minh Tú</t>
  </si>
  <si>
    <t>Thôn Phụng Thượng Xã Phúc Thọ Thành phố Hà Nội</t>
  </si>
  <si>
    <t>https://drive.google.com/open?id=1EOIge8DVKEHtzkKpmfps9bTlunxj5W2S</t>
  </si>
  <si>
    <t>https://www.facebook.com/share/1PvwrGew8f/?mibextid=wwXIfr</t>
  </si>
  <si>
    <t>Trần Thị Bảo Trân</t>
  </si>
  <si>
    <t>20 đường số 5 khu đô thị Mỹ Gia, Vĩnh Thái, Nha Trang, Khánh Hoà</t>
  </si>
  <si>
    <t>https://drive.google.com/open?id=1WxFUEcgbkTsfBuSYNzSmVU1Zs1Hm_6p8</t>
  </si>
  <si>
    <t>https://www.facebook.com/share/18T4uqwLWG/?mibextid=wwXIfr</t>
  </si>
  <si>
    <t>Nguyễn Thị Trà My</t>
  </si>
  <si>
    <t>số 06 ngõ 85 đường gia phúc phường thạch khôi thành phố hải phòng</t>
  </si>
  <si>
    <t>https://drive.google.com/open?id=1ZI-i6Ng3JS_bzEDD3tppu5eSkBMeqwb4</t>
  </si>
  <si>
    <t>https://www.facebook.com/share/15qaD4oMfMV/?mibextid=wwXIfr</t>
  </si>
  <si>
    <t>Lê Đặng Trung Tín</t>
  </si>
  <si>
    <t>Khánh Vân</t>
  </si>
  <si>
    <t>nhà 273- Lê Duẩn - Tân Châu- Tây Linh</t>
  </si>
  <si>
    <t>https://drive.google.com/open?id=1pGYz7JIxhsopH5aFgXStDxkbG4CjwNSr</t>
  </si>
  <si>
    <t>https://www.facebook.com/share/1GrkrCyzNe/?mibextid=wwXIfr</t>
  </si>
  <si>
    <t xml:space="preserve">Lê Thị Thùy Dương </t>
  </si>
  <si>
    <t>Thôn Thái Hanh-Xã Thiệu Toán- Thanh Hoá</t>
  </si>
  <si>
    <t>https://drive.google.com/open?id=1doQOwEt6IzM8AE-MLEI8aadZbe-7B5vy</t>
  </si>
  <si>
    <t>https://www.facebook.com/share/1AfCAb2VaS/?mibextid=wwXIfr</t>
  </si>
  <si>
    <t>Trương Huy Phong</t>
  </si>
  <si>
    <t>241 Nguyễn Hải thanh thị trấn thanh hà thành phố hải phòng</t>
  </si>
  <si>
    <t>https://drive.google.com/open?id=1wByGbOMKLBCgHL98yLSbP21A2Rg7MVwv</t>
  </si>
  <si>
    <t>https://www.facebook.com/share/18wnZRPsHG/?mibextid=wwXIfr</t>
  </si>
  <si>
    <t>Ngô Anh Phương</t>
  </si>
  <si>
    <t>ấp 1 xã quang minh hà nội</t>
  </si>
  <si>
    <t>https://drive.google.com/open?id=15jmk4UZRy-sbB5cFvjowJJaKmGDUqaMU</t>
  </si>
  <si>
    <t>https://www.facebook.com/share/1EJebfZZmA/?mibextid=wwXIfr</t>
  </si>
  <si>
    <t>Nguyễn Thị Lan Anh</t>
  </si>
  <si>
    <t>thôn Dục Linh 2 , xã Phụ Dực , tỉnh Hưng Yên</t>
  </si>
  <si>
    <t>https://drive.google.com/open?id=1f49D48Z7LwfkR2_zh_J0AKz_B3JrEbIV</t>
  </si>
  <si>
    <t>https://www.facebook.com/share/1Fn56h7t4N/?mibextid=wwXIfr</t>
  </si>
  <si>
    <t>Nguyễn Thị Hà Anh</t>
  </si>
  <si>
    <t>Thôn Nỏ Bạn , Xã Hồng Vân , Hà Nội</t>
  </si>
  <si>
    <t>https://drive.google.com/open?id=1LsB5lTWOd6OUE6gM8rPJvh0JkBdK6pAQ</t>
  </si>
  <si>
    <t>https://www.facebook.com/share/1BPKJecu3j/?mibextid=wwXIfr</t>
  </si>
  <si>
    <t xml:space="preserve">Đinh Thị Lan Anh </t>
  </si>
  <si>
    <t xml:space="preserve">thôn 2 xã Phú Long - Ninh Bình </t>
  </si>
  <si>
    <t>https://drive.google.com/open?id=1Fz9rWQtpGO7DqsSjsx9vxlVvXR1WSGSd</t>
  </si>
  <si>
    <t xml:space="preserve"> https://www.facebook.com/share/1EYjk5EXXW/?mibextid=wwXIfr</t>
  </si>
  <si>
    <t>Nguyễn Thị Quỳnh</t>
  </si>
  <si>
    <t>nhuq07896@gmail.com</t>
  </si>
  <si>
    <t>Thôn Yên Hoà,xã Vạn Lộc,tỉnh Thanh Hoá</t>
  </si>
  <si>
    <t>https://drive.google.com/open?id=1mT09iN_ZwNXUhbfodKYW6RJ1tcZkLxjb</t>
  </si>
  <si>
    <t>https://www.facebook.com/share/17pmJoQafq/</t>
  </si>
  <si>
    <t>Phan Thị Ngọc Châu</t>
  </si>
  <si>
    <t>Ngã tư khoát-Tiên Lục -Bắc Ninh</t>
  </si>
  <si>
    <t>https://drive.google.com/open?id=1-xLwE5HX-FU_iVWseRIqPYbOUKIM84oD</t>
  </si>
  <si>
    <t>https://www.facebook.com/share/14f8Cad2cbH/?mibextid=wwXIfr</t>
  </si>
  <si>
    <t xml:space="preserve"> Lê Thị Yến Nhi</t>
  </si>
  <si>
    <t xml:space="preserve">thôn 6 thọ tân triệu sơn thanh hoá </t>
  </si>
  <si>
    <t>https://drive.google.com/open?id=1Dx8oKeeNNag2QUfFSYu4MaD8B2n4khxH</t>
  </si>
  <si>
    <t>https://www.facebook.com/share/1GCqvRB2Mn/?mibextid=wwXIfr</t>
  </si>
  <si>
    <t xml:space="preserve">Trần Phương Vy </t>
  </si>
  <si>
    <t>trnphvyyy@gmail.com</t>
  </si>
  <si>
    <t>Tổ 5, Xã Sông Mã, Sơn La</t>
  </si>
  <si>
    <t>https://drive.google.com/open?id=1dQF7Cpj9SB-GWY_glOrXv305YcuWjABO</t>
  </si>
  <si>
    <t>https://www.facebook.com/share/14mjz18f1AL/?mibextid=wwXIfr</t>
  </si>
  <si>
    <t>Nguyễn Hồng Doan</t>
  </si>
  <si>
    <t>doanthunhimtran@gmail.com</t>
  </si>
  <si>
    <t xml:space="preserve"> phú thượng , khánh an , phường đông hoa lư , ninh bình</t>
  </si>
  <si>
    <t>https://drive.google.com/open?id=1MTrxEwsh_hTQeRtBM-raKNqBNW04QALi</t>
  </si>
  <si>
    <t>https://www.facebook.com/share/1E547kwo3U/?mibextid=wwXIfr</t>
  </si>
  <si>
    <t>Ngô Thị Quỳnh Như</t>
  </si>
  <si>
    <t>quynhnhu08bg@gmail.com</t>
  </si>
  <si>
    <t>Mai Phong-Hợp Thịnh - Bắc NInh</t>
  </si>
  <si>
    <t>https://drive.google.com/open?id=1boLeBc3WlRTN04C4gpWC7rtDEno5K_Ii</t>
  </si>
  <si>
    <t>https://www.facebook.com/share/1H7qHyD9at/?mibextid=wwXIfr</t>
  </si>
  <si>
    <t>Tạ Thị Thu Trang</t>
  </si>
  <si>
    <t>Thôn nội xá ,xã hòa xá tp HÀ NỘI, Số nhà 61</t>
  </si>
  <si>
    <t>https://drive.google.com/open?id=1mj5gHLdL-8vDlnI0H05W_ct__DCVIZ8i</t>
  </si>
  <si>
    <t>https://www.facebook.com/share/1XHgpb9asJ/</t>
  </si>
  <si>
    <t>Nguyễn Anh Đức</t>
  </si>
  <si>
    <t>ngã tư, xã Đồng Châu, tỉnh Hưng Yên</t>
  </si>
  <si>
    <t>https://drive.google.com/open?id=1lCM08GvK-ivrvclhJ_WB9w387jofeS0Y</t>
  </si>
  <si>
    <t>https://www.facebook.com/hoang.linh.339086#</t>
  </si>
  <si>
    <t>Trịnh Hoàng Linh</t>
  </si>
  <si>
    <t xml:space="preserve">57 trưng trắc,  phố hiến, hưng yên </t>
  </si>
  <si>
    <t>https://drive.google.com/open?id=1-mAyCashSJCl_WTNW8YBmdTD0m5ji21A</t>
  </si>
  <si>
    <t>https://www.facebook.com/chjip.z#</t>
  </si>
  <si>
    <t>lê hà linh tổ 12 hoàng liệt số nhà 37</t>
  </si>
  <si>
    <t>https://drive.google.com/open?id=1wuaGa8p772d0BgA5v1YEVuvyuWcC19nA</t>
  </si>
  <si>
    <t>https://www.facebook.com/quanglam.ql#</t>
  </si>
  <si>
    <t>Lê Quang Lâm</t>
  </si>
  <si>
    <t>khu phố thanh sơn 11, uông bí, quảng ninh</t>
  </si>
  <si>
    <t>https://drive.google.com/open?id=1gX9882yjCepNB5718LKkQNtfXmuSICaX</t>
  </si>
  <si>
    <t>https://www.facebook.com/rosevered1811?mibextid=wwXIfr&amp;rdid=qKvcHWCuhBFtCbPE&amp;share_url=https%3A%2F%2Fwww.facebook.com%2Fshare%2F18bfbsGG6Z%2F%3Fmibextid%3DwwXIfr</t>
  </si>
  <si>
    <r>
      <rPr>
        <sz val="12"/>
        <color theme="1"/>
        <rFont val="Times New Roman"/>
        <family val="1"/>
      </rPr>
      <t xml:space="preserve">Phạm Thị Hồng Nhung - </t>
    </r>
    <r>
      <rPr>
        <sz val="12"/>
        <color rgb="FFFF0000"/>
        <rFont val="Times New Roman"/>
        <family val="1"/>
      </rPr>
      <t>Rose Vered - hợp đồng</t>
    </r>
  </si>
  <si>
    <t>toà nhà HKC, 285 đội cấn, ba đình, hn</t>
  </si>
  <si>
    <t>https://drive.google.com/open?id=1zq3Elwrs9pwvvKsXskzjuJNqmNuEfnjU</t>
  </si>
  <si>
    <t>ttps://www.facebook.com/share/19KBaBRXcQ/?mibextid=wwXIfr</t>
  </si>
  <si>
    <t>Nguyễn Đức Tuấn</t>
  </si>
  <si>
    <t>xuân bình , nhân hoà , bắc ninh</t>
  </si>
  <si>
    <t>https://drive.google.com/open?id=16DExntGAGZcYROPXYiIGYuNVQ9qfvSkq</t>
  </si>
  <si>
    <t>https://www.facebook.com/profile.php?id=61587406053408</t>
  </si>
  <si>
    <t xml:space="preserve">Phạm Duy Anh </t>
  </si>
  <si>
    <t>Thôn 2 , Xã Tân An , Tp Hải Phòng</t>
  </si>
  <si>
    <t>https://drive.google.com/open?id=1zVkNdCcYH-JZaAIDqoOOnb4c1Pjh8Uaw</t>
  </si>
  <si>
    <t>https://www.facebook.com/ngoc.anh.862124</t>
  </si>
  <si>
    <t>Hà Thị Ngọc Anh</t>
  </si>
  <si>
    <t>363428552i</t>
  </si>
  <si>
    <t>Nhà số 8 ngõ 138 Hạ Đình Thanh Xuân Hà Nội</t>
  </si>
  <si>
    <t>https://drive.google.com/open?id=1fxWzbjdEw6-u2ExNnCD4aop7Jb8WbHjj</t>
  </si>
  <si>
    <t xml:space="preserve"> https://www.facebook.com/share/18pRB2R3Mg/?mibextid=wwXIfr</t>
  </si>
  <si>
    <t>Phạm Thu Hiền</t>
  </si>
  <si>
    <t xml:space="preserve">Số nhà 3 Ngách 70 Ngõ 98C phố Hữu Nghị Phường Tùng Thiện Hà Nội </t>
  </si>
  <si>
    <t>https://drive.google.com/open?id=1_awa0ehUqCAccwfoS01nj1JuqWtUrp6m</t>
  </si>
  <si>
    <t>https://www.facebook.com/share/18cv4WF16k/</t>
  </si>
  <si>
    <t>Nguyễn Như Yến</t>
  </si>
  <si>
    <t>nhà 05 ngõ 94 phố hữu nghị phường tùng thiện hà nội</t>
  </si>
  <si>
    <t>https://drive.google.com/open?id=1ktbw-SG94xd1us1Gi6L105f-lbCgHi2a</t>
  </si>
  <si>
    <t>https://www.facebook.com/luong.gia.huy.840551</t>
  </si>
  <si>
    <t xml:space="preserve">Lương Gia Huy </t>
  </si>
  <si>
    <t>Thôn 1 , Eapal Tỉnh Đăk Lăk</t>
  </si>
  <si>
    <t>https://drive.google.com/open?id=12ogTJm1WXrXSSfg2rm7jM3wuQZgGediK</t>
  </si>
  <si>
    <t>https://www.facebook.com/profile.php?id=100094503128558&amp;locale=vi_VN</t>
  </si>
  <si>
    <t>Số 18 Ngõ 6 Thôn Dum , Xã Phúc Thọ , Hà Nội</t>
  </si>
  <si>
    <t>https://drive.google.com/open?id=1XKAsR_0ybpaLgGeCv_Ifw6Hq6FRWy-Fq</t>
  </si>
  <si>
    <t>https://www.facebook.com/share/18hy4TU49J/?mibextid=wwXIfr</t>
  </si>
  <si>
    <t>Mạc Văn Minh Phúc</t>
  </si>
  <si>
    <t>Thôn Tống xá xã Trần Phú - tp Hải phòng</t>
  </si>
  <si>
    <t>https://drive.google.com/open?id=1xSs3-TyboOOqyFDhtlcbuCny8AmIzdcb</t>
  </si>
  <si>
    <t>https://www.facebook.com/profile.php?id=100085962464773&amp;locale=vi_VN</t>
  </si>
  <si>
    <t xml:space="preserve">Nguyễn Mạnh Quang </t>
  </si>
  <si>
    <t>thôn dầm Chúc xã yên thế tỉnh Bắc Ninh</t>
  </si>
  <si>
    <t>https://drive.google.com/open?id=1HKVBD0fxw97R-6C3165cGbw1ezq8UVJw</t>
  </si>
  <si>
    <t>https://www.facebook.com/nguyen.hoang.phuc.95758?locale=vi_VN</t>
  </si>
  <si>
    <t xml:space="preserve">Nguyễn Hoàng Phúc </t>
  </si>
  <si>
    <t xml:space="preserve">224 Lê Thánh Tông , Hạc Thành , Thanh Hóa </t>
  </si>
  <si>
    <t>https://drive.google.com/open?id=18AzfufoHtmN58obWh4YDRDf6gaLlCAbw</t>
  </si>
  <si>
    <t>https://www.facebook.com/share/1ETHnkG4zt/?mibextid=wwXIfr</t>
  </si>
  <si>
    <t>Trần Quang Huy</t>
  </si>
  <si>
    <t>Thôn 5 thượng vỹ xã vĩnh trụ tỉnh ninh bình</t>
  </si>
  <si>
    <t>https://drive.google.com/open?id=1IROj_0lFm10u64kDKzSpYiEMwfzaxtBI</t>
  </si>
  <si>
    <t>https://www.facebook.com/phuong.trucs.2024</t>
  </si>
  <si>
    <t xml:space="preserve">Trần Thị Trúc </t>
  </si>
  <si>
    <t>Thôn 1, Eapal , Tỉnh Đăk Lăk</t>
  </si>
  <si>
    <t>https://drive.google.com/open?id=1XTklk2rYB-M8CZ2Cnjol8aIpwNKXFEXJ</t>
  </si>
  <si>
    <t>https://www.facebook.com/share/188Z89egu8/?mibextid=wwXIfr</t>
  </si>
  <si>
    <t>Đoàn Khương Hà Thu</t>
  </si>
  <si>
    <t>xóm 5, thôn Thanh Lương, xã Thái Ninh, tỉnh Hưng Yên</t>
  </si>
  <si>
    <t>https://drive.google.com/open?id=1ALl3VvMMB73kyl-cicoMKkBgZiM3T5We</t>
  </si>
  <si>
    <t xml:space="preserve"> https://www.facebook.com/share/1CwzBhZCTc/?mibextid=wwXIfr</t>
  </si>
  <si>
    <t xml:space="preserve">Nguyễn Ngọc Ánh </t>
  </si>
  <si>
    <t xml:space="preserve">Phố Đông Ngõ 2 nghách 3 nhà số 9 An Khánh Hoài Đức </t>
  </si>
  <si>
    <t>https://drive.google.com/open?id=1_vbCwbzDpltoaORxp9q2-cc6FViqrXmW</t>
  </si>
  <si>
    <t>https://www.facebook.com/share/18iPKRdfNf/?mibextid=wwXIfr</t>
  </si>
  <si>
    <t>Nguyễn Thúy Anh</t>
  </si>
  <si>
    <t>số 120 ngõ 32 đồng me phường từ liêm , HN</t>
  </si>
  <si>
    <t>https://drive.google.com/open?id=1DmgAskQSYyNtmI9rMM7vLuEdDgnZXCz3</t>
  </si>
  <si>
    <t>https://www.facebook.com/share/1NdULAHkzB/?mibextid=wwXIfr</t>
  </si>
  <si>
    <t>https://drive.google.com/open?id=1_Z8Ld8mDO77CwI-8TbMYLP-ZD-ALw_8Q</t>
  </si>
  <si>
    <t>https://www.facebook.com/share/1BR1dF5kBw/?mibextid=wwXIfr</t>
  </si>
  <si>
    <t>Tạ Bảo Huyền Châu</t>
  </si>
  <si>
    <t>Mai Hiên -Đông Anh- Hà Nội</t>
  </si>
  <si>
    <t>https://drive.google.com/open?id=1y8R1KJ-Ji_HjmzqPyzl7sIKKKuz-riGk</t>
  </si>
  <si>
    <t>https://www.facebook.com/thuy.trang.329947</t>
  </si>
  <si>
    <t xml:space="preserve">Lê Thùy Trang </t>
  </si>
  <si>
    <t>TDP Vinh Tiến, Phường Tĩnh Gia, Thanh Hoá</t>
  </si>
  <si>
    <t>https://drive.google.com/open?id=1MMW_g6g4Uf5wRDeNAYewNajZ3oBkEGec</t>
  </si>
  <si>
    <t>https://www.facebook.com/share/1BS92cTHEB/?mibextid=wwXIfr</t>
  </si>
  <si>
    <t>Đinh Thị Thu Hương</t>
  </si>
  <si>
    <t>Thôn Khê Ngoại 1- Mê Linh- Hà Nội</t>
  </si>
  <si>
    <t>https://drive.google.com/open?id=1sHqfYXRqBn8WwXSlcXzcRU3J8F8vEHcF</t>
  </si>
  <si>
    <t>https://www.facebook.com/share/18iWL6kT6U/?mibextid=wwXIfr</t>
  </si>
  <si>
    <t xml:space="preserve">Nguyễn Lâm Xuân Mai </t>
  </si>
  <si>
    <t xml:space="preserve">81/3 lê quý đôn phường Bình Phước , Đồng Nai </t>
  </si>
  <si>
    <t>https://drive.google.com/open?id=1tZeLpF9GadNb3-akYTW9SNZJQe4cNW-J</t>
  </si>
  <si>
    <t>https://www.facebook.com/share/1FkZkoHwr3/?mibextid=wwXIfr</t>
  </si>
  <si>
    <t xml:space="preserve">Nguyễn Thị Ngọc Hà </t>
  </si>
  <si>
    <t>https://drive.google.com/open?id=1_T9pOudJGPmHiooh8ZYiHtDmXXFmxTtE</t>
  </si>
  <si>
    <t>https://www.facebook.com/share/1YZar6zaon/?mibextid=wwXIfr</t>
  </si>
  <si>
    <t>Phạm Thị Ngọc Quý</t>
  </si>
  <si>
    <t>Ấp Thanh Thọ, phường Tân Phú, tỉnh Đồng Nai</t>
  </si>
  <si>
    <t>https://drive.google.com/open?id=1_YfHyfrqKvkaE0NGtznsHmc1UvKhOJLc, https://drive.google.com/open?id=1zWfLlagmLNn22E7snu0Ee8lXbYlKeaEB</t>
  </si>
  <si>
    <t>https://www.facebook.com/share/1A2NmogB3T/?mibextid=wwXIfr</t>
  </si>
  <si>
    <t>Lương Thị Diễm Như</t>
  </si>
  <si>
    <t>Um ngò Tân yên Bắc Ninh</t>
  </si>
  <si>
    <t>https://drive.google.com/open?id=1jHOCEFd-u1qC1SMiXYkfogeXLv0K4rMV</t>
  </si>
  <si>
    <t>https://www.facebook.com/share/1d4VPrZkCA/?mibextid=wwXIfr</t>
  </si>
  <si>
    <t>Nguyễn Thị Hiền Trân</t>
  </si>
  <si>
    <t>nguyenthihientran58@gmail.com</t>
  </si>
  <si>
    <t>Bình Ba Nam Cam Ranh Khánh Hoà</t>
  </si>
  <si>
    <t>https://drive.google.com/open?id=1aWELSGphx9yyHd4sNzaMq3XxZN_luLON</t>
  </si>
  <si>
    <t>https://www.facebook.com/share/1dKnvA9CTD/?mibextid=wwXIfr</t>
  </si>
  <si>
    <t>Bùi Công Duy</t>
  </si>
  <si>
    <t>bduy2782008@gmail.com</t>
  </si>
  <si>
    <t>Số nhà 8 , ngách 1 , phường Nếnh , Bắc Ninh</t>
  </si>
  <si>
    <t>https://drive.google.com/open?id=1mrpPlq-oGYdWHJpZBApYPE1tsOJWCDqS</t>
  </si>
  <si>
    <t>https://www.facebook.com/share/1CwHZN7M5N/?mibextid=wwXIfr</t>
  </si>
  <si>
    <t>Lê Huyền Chi</t>
  </si>
  <si>
    <t>hchii4803@gmail.com</t>
  </si>
  <si>
    <t>số 22 - đường Bình Khang - xã Vật Lại_HN</t>
  </si>
  <si>
    <t>https://drive.google.com/open?id=14n1QbtAiylgUu8b-3cU6vZPdv7tADJSC</t>
  </si>
  <si>
    <t>https://www.facebook.com/share/1HtSTaj7mh/?mibextid=wwXIfr</t>
  </si>
  <si>
    <t xml:space="preserve">Nguyễn Thị Linh </t>
  </si>
  <si>
    <t xml:space="preserve">nguyenlinh02082008@gmail.com </t>
  </si>
  <si>
    <t xml:space="preserve">Xóm 7 Quỳnh châu, xã Quỳnh Tam, tỉnh nghệ an </t>
  </si>
  <si>
    <t>https://drive.google.com/open?id=1EnqfpNpQRrpJ_QogSqSytJ4RbVWSIHs6</t>
  </si>
  <si>
    <t>https://www.facebook.com/vu.mai.thanh.821124?mibextid=wwXIfr&amp;rdid=CBY4gi6UMxkVMywd&amp;share_url=https%3A%2F%2Fweb.facebook.com%2Fshare%2F18s7uy9Lgq%2F%3Fmibextid%3DwwXIfr%26_rdc%3D1%26_rdr&amp;_rdc=1&amp;_rdr#</t>
  </si>
  <si>
    <t>Vũ Mai Thanh</t>
  </si>
  <si>
    <t>sn920- đường 30/6 -phố An Hoà -phường Nam Hoa Lư- Ninh Bình</t>
  </si>
  <si>
    <t>https://drive.google.com/open?id=1sUgQM2cFO0XEr5mlV0Fua95IG6LQbl1G</t>
  </si>
  <si>
    <t>https://www.facebook.com/nguyen.hoang.bao.khanh.743696#</t>
  </si>
  <si>
    <t>Cù Ngọc Khánh</t>
  </si>
  <si>
    <t>số 26, ngõ 296, đường Hoa Khê, Cẩm Khê , Phú Thọ</t>
  </si>
  <si>
    <t>https://drive.google.com/open?id=1CSq8bq_RUsyV-7jIFdGKpw0rN40Dn6ml</t>
  </si>
  <si>
    <t>https://www.facebook.com/share/1cuCQUGCNN/</t>
  </si>
  <si>
    <t>Lý Thị Liên</t>
  </si>
  <si>
    <t>https://drive.google.com/open?id=14T7UVrLU8BtfnAsw3p0YyhQPveihttPa</t>
  </si>
  <si>
    <t>https://www.facebook.com/share/191y26FthU/</t>
  </si>
  <si>
    <t xml:space="preserve">Hồ Thị Anh  </t>
  </si>
  <si>
    <t>thôn 5 , xã Phước Chánh , tp Đà Nẵng .</t>
  </si>
  <si>
    <t>https://drive.google.com/open?id=1uxjMjbKwFpxZZKZPJWDPjIoZ2SJ68df_</t>
  </si>
  <si>
    <t>https://www.facebook.com/share/1D3YKMSWLi/</t>
  </si>
  <si>
    <t>Đồng Văn Duy</t>
  </si>
  <si>
    <t xml:space="preserve">Thôn Hòa BÌnh Xã Hoàng Hoa Thám tỉnh Hưng Yên </t>
  </si>
  <si>
    <t>https://drive.google.com/open?id=1I3skGmScYs1RINan4vm8JdFmw_pdOavQ</t>
  </si>
  <si>
    <t>https://www.facebook.com/share/18GEMebAfp/?mibextid=wwXIfr</t>
  </si>
  <si>
    <t>Lâm Gia Huy</t>
  </si>
  <si>
    <t>lamgiahuy7238@gmail.com</t>
  </si>
  <si>
    <t>50/1A ấp Nam lân xã Bà Điểm Thành phố Hồ Chí Minh</t>
  </si>
  <si>
    <t>https://drive.google.com/open?id=1A53SSDY-_ztuJCdYJFiSIRzQ8EwfLCMp</t>
  </si>
  <si>
    <t>https://www.facebook.com/share/18d4CobP51/?mibextid=wwXIfr</t>
  </si>
  <si>
    <r>
      <rPr>
        <sz val="12"/>
        <color theme="1"/>
        <rFont val="Times New Roman"/>
        <family val="1"/>
      </rPr>
      <t xml:space="preserve">Lê Ngọc Thủy Tiên </t>
    </r>
    <r>
      <rPr>
        <sz val="12"/>
        <color rgb="FFFF0000"/>
        <rFont val="Times New Roman"/>
        <family val="1"/>
      </rPr>
      <t>- hv thứ 10</t>
    </r>
  </si>
  <si>
    <t xml:space="preserve">số 11, xóm bún, Quan Âm , Phúc Thịnh , Hà Nội </t>
  </si>
  <si>
    <t>https://drive.google.com/open?id=1mybkZOf0yLDuTLwFFAw2hjNZpy3fNLqt</t>
  </si>
  <si>
    <t>https://www.facebook.com/share/1BwaVxoGSE/?mibextid=wwXIfr</t>
  </si>
  <si>
    <r>
      <rPr>
        <sz val="12"/>
        <color theme="1"/>
        <rFont val="Times New Roman"/>
        <family val="1"/>
      </rPr>
      <t xml:space="preserve">Nguyễn Trà Giang </t>
    </r>
    <r>
      <rPr>
        <sz val="12"/>
        <color rgb="FFFF0000"/>
        <rFont val="Times New Roman"/>
        <family val="1"/>
      </rPr>
      <t>- zalo của mẹ</t>
    </r>
  </si>
  <si>
    <t>Đối diện ủy ban thôn An Thuận, xã Bình Giang, tỉnh Ninh Bình</t>
  </si>
  <si>
    <t>https://drive.google.com/open?id=1LpeolFADmbmuCuq9n86i8qmmTnvKXM8o</t>
  </si>
  <si>
    <t>https://www.facebook.com/share/17b79wnxg1/?mibextid=wwXIfr</t>
  </si>
  <si>
    <t>Nguyễn Thị Hồng Anh</t>
  </si>
  <si>
    <t>Số Nhà 720, Tổ 94 , Khu 7B Cẩm Phú, P.Cửa Ông , Quảng Ninh</t>
  </si>
  <si>
    <t>https://drive.google.com/open?id=1xVRQPIpdGQ9Ot7Fnas7jzP2UmeuUz2y1</t>
  </si>
  <si>
    <t>https://www.facebook.com/share/1EHBucB3zs/?mibextid=wwXIfr</t>
  </si>
  <si>
    <t>Nguyễn Thảo Vân</t>
  </si>
  <si>
    <t>Bản Con Khằm , xã Phiêng Khoài , tỉnh Sơn La</t>
  </si>
  <si>
    <t>https://drive.google.com/open?id=1jrKUW4-UCDBU20n98q4YevPRm1U6Kq4-</t>
  </si>
  <si>
    <t>https://www.facebook.com/share/1LmVH5xrU8/</t>
  </si>
  <si>
    <t>Trần Nhật Minh</t>
  </si>
  <si>
    <t>P506 tòa 17T3 Hapulico số 1 Nguyễn Huy Tưởng, phường Thanh Xuân, Hà Nội</t>
  </si>
  <si>
    <t>https://drive.google.com/open?id=14zy-x2fXr96WY87pyFSKSFVDwys8tpQX</t>
  </si>
  <si>
    <t>https://www.facebook.com/share/1B3is8hY8g/</t>
  </si>
  <si>
    <t>Ngô Đức Gia Hải</t>
  </si>
  <si>
    <t>Phường an bình gia lai</t>
  </si>
  <si>
    <t>https://drive.google.com/open?id=1d_-NIgFjDylgPIb-G6YrLLHk3JH9oMjl</t>
  </si>
  <si>
    <t>https://www.facebook.com/share/17ewT1AWCK/?mibextid=wwXIfr</t>
  </si>
  <si>
    <r>
      <rPr>
        <sz val="12"/>
        <color theme="1"/>
        <rFont val="Times New Roman"/>
        <family val="1"/>
      </rPr>
      <t xml:space="preserve">Võ Thị Hồng Giang </t>
    </r>
    <r>
      <rPr>
        <sz val="12"/>
        <color rgb="FFFF0000"/>
        <rFont val="Times New Roman"/>
        <family val="1"/>
      </rPr>
      <t>- hv thứ 11</t>
    </r>
  </si>
  <si>
    <t xml:space="preserve"> xóm 9, thôn Tình Phú Nam, xã Hành Minh, Huyện Nghĩa Hành, tỉnh Quảng Ngãi</t>
  </si>
  <si>
    <t>https://drive.google.com/open?id=1qNTedIPjxc5hMTyeFMkonEVDF599m_oK</t>
  </si>
  <si>
    <t>https://www.facebook.com/share/1byrMCrPv9/</t>
  </si>
  <si>
    <t xml:space="preserve">khu 5 ấp 1 xã Gia Canh Định Quán Đồng Nai </t>
  </si>
  <si>
    <t>06/06/2026 và 17/06/2026</t>
  </si>
  <si>
    <t>https://drive.google.com/open?id=1oIW0CXj_avRrXgWP8ip27endhtF_av9-; https://drive.google.com/open?id=1_Jwld11f1Mec3zuam0ykjd9yK3uoUyaM</t>
  </si>
  <si>
    <t>https://www.facebook.com/share/1Crjppg6fd/</t>
  </si>
  <si>
    <t xml:space="preserve">Chu Thị Thúy Nga </t>
  </si>
  <si>
    <t>450 cổ nhuế, bắc từ liêm, hà nội</t>
  </si>
  <si>
    <t>https://drive.google.com/open?id=1vbAKUtEUf6Ch2rHbCIS4SPVlA7pMi7_x</t>
  </si>
  <si>
    <t>https://www.facebook.com/share/1BLRuDm1ow/?mibextid=wwXIfr</t>
  </si>
  <si>
    <t>Tiêu Công Vinh</t>
  </si>
  <si>
    <t>Hà Nam -Thành phố Hải Phòng</t>
  </si>
  <si>
    <t>https://drive.google.com/open?id=1SFmWkcnICPqUa4b6T2d8e-VA1Q_ZcD-f</t>
  </si>
  <si>
    <t>https://www.facebook.com/tu.nguyen.231173</t>
  </si>
  <si>
    <t>sn5,tk13,xã Lướng Sơn,tỉnh Phú Thọ</t>
  </si>
  <si>
    <t>https://drive.google.com/open?id=1AEHbmaZmwv2d19DO9S1d1hHq-X9TO1AK</t>
  </si>
  <si>
    <t>https://www.facebook.com/nguyenthiennghiem8</t>
  </si>
  <si>
    <t>Nguyễn Thiện Nghiêm</t>
  </si>
  <si>
    <t>Thôn 6, Xã Quãng Khê, Tỉnh Lâm Đồng</t>
  </si>
  <si>
    <t>https://drive.google.com/open?id=1MyAf69mwEJLKobbaeoStHc072JfmUWM5</t>
  </si>
  <si>
    <t>https://www.facebook.com/tkss.huien.1809?mibextid=wwXIfr&amp;rdid=4KiiWHhZi45Zj0Aw&amp;share_url=https%3A%2F%2Fwww.facebook.com%2Fshare%2F1ECLpkKDRr%2F%3Fmibextid%3DwwXIfr</t>
  </si>
  <si>
    <t>Vũ Thị Thanh Huyền</t>
  </si>
  <si>
    <t xml:space="preserve">Thôn 6 phụ nghiêm trực khang xã quang hưng tỉnh ninh bình </t>
  </si>
  <si>
    <t>https://drive.google.com/open?id=1zmKeSzW6WkrMnnjp0_SwUV0teoro1Toj</t>
  </si>
  <si>
    <t>https://www.facebook.com/share/1HCTTME8bF/?mibextid=wwXIfr</t>
  </si>
  <si>
    <t>Phan Thị Thanh Thảo</t>
  </si>
  <si>
    <t>Khu Tiến Thịnh-(Ngô Xá cũ)Xã  Tiên Lương-Phú Thọ</t>
  </si>
  <si>
    <t>https://drive.google.com/open?id=1AuEx6cA0S_0J066lfGxABlHHG9xfbtMG</t>
  </si>
  <si>
    <t>https://www.facebook.com/share/18pZajgwVo/?mibextid=wwXIfr</t>
  </si>
  <si>
    <t>Đặng Thuỳ Trang</t>
  </si>
  <si>
    <t>trangdang.hd2k4@gmail.com</t>
  </si>
  <si>
    <t>Thôn 1, xã Thanh Hà, Thành phố Hải Phòng</t>
  </si>
  <si>
    <t>https://drive.google.com/open?id=1y3x7CPwgCEnpAzHc18JLhwiMoXuJcFry</t>
  </si>
  <si>
    <t>https://www.facebook.com/share/17jHwg4kLG/?mibextid=wwXIfr</t>
  </si>
  <si>
    <t xml:space="preserve">Nguyễn Thị Ngọc Anh </t>
  </si>
  <si>
    <t>nanhcutii3084@gmail.com</t>
  </si>
  <si>
    <t>số nhà 50, Trần Nhân Tông, thôn 4, xã thanh hà, Thành phố Hải Phòng</t>
  </si>
  <si>
    <t>https://drive.google.com/open?id=1onjeAW-GY2vl59bvLagOuaZSR66hvvOo</t>
  </si>
  <si>
    <t>https://www.facebook.com/share/1761WVqZtr/?mibextid=wwXIfr</t>
  </si>
  <si>
    <t>số 74, thôn Cốc Thượng, xã Quảng Bị, Hà Nội</t>
  </si>
  <si>
    <t>https://drive.google.com/open?id=1tfhot-Gu22vL71SDeZZSfWFHjR2U6yCf</t>
  </si>
  <si>
    <t>https://www.facebook.com/share/18bvHj5917/</t>
  </si>
  <si>
    <t xml:space="preserve">Nguyễn Thị Ngọc Linh </t>
  </si>
  <si>
    <t>Thôn Ngoài -Tiên Lục - Bắc Ninh</t>
  </si>
  <si>
    <t>https://drive.google.com/open?id=1zZqkOMvwwyC34iIm1YBF1ao0Q6G6mf2x</t>
  </si>
  <si>
    <t>https://www.facebook.com/share/1BFFwe7RLn/?mibextid=wwXIfr</t>
  </si>
  <si>
    <t xml:space="preserve"> Phạm Quang Minh</t>
  </si>
  <si>
    <t xml:space="preserve"> Số 46 tổ 6 Xuân Phương Hà Nội</t>
  </si>
  <si>
    <t>https://drive.google.com/open?id=1DdPy7Ojn86nNekfkAG5Qb_7EYJgRenfh</t>
  </si>
  <si>
    <t xml:space="preserve">https://www.facebook.com/share/18mBvE2mr1/?mibextid=wwXIfr </t>
  </si>
  <si>
    <t>Thân Gia Khánh</t>
  </si>
  <si>
    <t xml:space="preserve"> Cự Lộc(Nhà I-105B-ViettelPost)Phường Thượng Đình-Thanh Xuân-HN</t>
  </si>
  <si>
    <t>https://drive.google.com/open?id=1k4gwprZIRsFrGOrZlnG0QLr0zAEFJwt6</t>
  </si>
  <si>
    <t>https://www.facebook.com/tuan.anh.942586</t>
  </si>
  <si>
    <t>Đào Tuấn Anh</t>
  </si>
  <si>
    <t xml:space="preserve">Xã Mỹ Đức , Hà Nội </t>
  </si>
  <si>
    <t>https://drive.google.com/open?id=1X8yPPVd4TxtJ3fUHwmIgeSt71YzzTJF7</t>
  </si>
  <si>
    <t>https://www.facebook.com/share/18dRemhZMb/?mibextid=wwXIfr</t>
  </si>
  <si>
    <t>Nguyễn Trí Chung</t>
  </si>
  <si>
    <t xml:space="preserve"> xóm tây thôn, thôn đại đồng, xã thiên lộc, to hà nội</t>
  </si>
  <si>
    <t>https://drive.google.com/open?id=1ZMLmb6a5VI5gN2vAzxug_YTkRTzMD8I_</t>
  </si>
  <si>
    <t>https://www.facebook.com/share/1BetNych7k/</t>
  </si>
  <si>
    <t>Đồng Quýt - xã Lương Sơn - tỉnh Phú Thọ</t>
  </si>
  <si>
    <t>https://drive.google.com/open?id=18RU6UzzXu00uGTnj47qSlVi2cI7vQZ2_</t>
  </si>
  <si>
    <t>https://www.facebook.com/share/14hsjKXYhP2/?mibextid=wwXIfr</t>
  </si>
  <si>
    <t>Hoàng Minh Vũ</t>
  </si>
  <si>
    <t>số nhà 06 đường số 01 thôn Hoằng Trì 2 xã Hoằng Châu tỉnh Thanh Hoá</t>
  </si>
  <si>
    <t>https://drive.google.com/open?id=1ZI7XTX3cVZRhzNBJypsnK2-GqWI3h1HW</t>
  </si>
  <si>
    <t>https://www.facebook.com/share/1HFwg8vBJC/</t>
  </si>
  <si>
    <t>Nguyễn Công Bách</t>
  </si>
  <si>
    <t xml:space="preserve">Đội 2, Nghi Khê, Tân Kỳ, TP Hải Phòng </t>
  </si>
  <si>
    <t>https://drive.google.com/open?id=1H1lN5lmxl1RSYeaoslXR6amXLKnM3tmR</t>
  </si>
  <si>
    <t>https://www.facebook.com/share/14YcSWTpYmT/</t>
  </si>
  <si>
    <t xml:space="preserve">Nguyễn Trà Giang </t>
  </si>
  <si>
    <t xml:space="preserve">Chè Trình, Thanh Liêm , Ninh Bình </t>
  </si>
  <si>
    <t>https://drive.google.com/open?id=1pjPFbroetgpqsSzi3hSY4W_KhsJZ0Dep</t>
  </si>
  <si>
    <t>https://www.facebook.com/share/1EVFfritHe/?mibextid=wwXIfr</t>
  </si>
  <si>
    <t xml:space="preserve">Nguyễn Mai Anh </t>
  </si>
  <si>
    <t xml:space="preserve">số nhà 371 , tổ dân phố Phạm Dùng , phường Hồng An , thành phố Hải Phòng </t>
  </si>
  <si>
    <t>https://drive.google.com/open?id=1TmpcOAeFf5tPVNthR9boYxVnVdJSukwa</t>
  </si>
  <si>
    <t>https://www.facebook.com/share/18gjPgvRT6/</t>
  </si>
  <si>
    <t xml:space="preserve">Võ Hiếu Văn </t>
  </si>
  <si>
    <t>12 Triệu Quang Phục,tổ 3,tổ dân phố 1,phường Phan Thiết,tỉnh Lâm Đồng</t>
  </si>
  <si>
    <t>https://drive.google.com/open?id=1fh1YzTgzUj_ACjkXczn_tDi2auOw23kC</t>
  </si>
  <si>
    <t>https://www.facebook.com/share/18PK87pTeT/?mibextid=wwXIfr</t>
  </si>
  <si>
    <t>Nguyễn Thị Kiều Hoa</t>
  </si>
  <si>
    <t xml:space="preserve"> thôn Diêm Tụ- xã Phú Vang- Tp Huế</t>
  </si>
  <si>
    <t>https://drive.google.com/open?id=1S4VHtpKmKKiFo4LVUeTNKZa5Pga1Xmov</t>
  </si>
  <si>
    <t>https://www.facebook.com/share/196YR3rZXd/</t>
  </si>
  <si>
    <t xml:space="preserve">Hồ Tiến Dũng </t>
  </si>
  <si>
    <t>Thôn Ổn Lâm Xã Công Chính, Tỉnh Thanh Hóa</t>
  </si>
  <si>
    <t>https://drive.google.com/open?id=1twXFll7DnU_hI2tlBSpcvqV5oIXtsM8W</t>
  </si>
  <si>
    <t>https://www.facebook.com/share/1GzZDgJEdF/?mibextid=wwXIfr</t>
  </si>
  <si>
    <t>Lê Anh Bình</t>
  </si>
  <si>
    <t>TDP Trung Hậu,Phường Đào Duy Từ ,Tỉnh Thanh Hoá</t>
  </si>
  <si>
    <t>https://drive.google.com/open?id=16631hMoZnBvgl03YfpEubRLfZ8m7fKml</t>
  </si>
  <si>
    <t>https://www.facebook.com/share/18jDWxDPmF/</t>
  </si>
  <si>
    <t xml:space="preserve">Nguyễn Minh Tâm </t>
  </si>
  <si>
    <t>Thôn Duyên Linh, Xã Tiên Tiến, Tỉnh Hưng Yên</t>
  </si>
  <si>
    <t>https://drive.google.com/open?id=1ndJuu6q9JU19Wtm7B-v37xtob9jEaaC8</t>
  </si>
  <si>
    <t>https://www.facebook.com/vuhuuloc270908</t>
  </si>
  <si>
    <t xml:space="preserve">Vũ Hữu Lộc </t>
  </si>
  <si>
    <t>Xóm sào nam , xã ninh cường, tỉnh ninh bình</t>
  </si>
  <si>
    <t>https://drive.google.com/open?id=1vA0L3tr_EVp1THTcyMI1qgE42pL1HfQR</t>
  </si>
  <si>
    <t>https://www.facebook.com/share/18N28imwPM/?mibextid=wwXIfr</t>
  </si>
  <si>
    <t>Nguyễn Quỳnh Như</t>
  </si>
  <si>
    <t>xóm 5 , xã Định Hoá, tỉnh Ninh Bình</t>
  </si>
  <si>
    <t>https://drive.google.com/open?id=1KMUYwzha-adnMU9XwJMym_liCw8a9Uz-</t>
  </si>
  <si>
    <t>https://www.facebook.com/huy.vo.575553</t>
  </si>
  <si>
    <t xml:space="preserve">Võ Hoàng Huy </t>
  </si>
  <si>
    <t>Long thành tp Đồng Nai</t>
  </si>
  <si>
    <t>https://drive.google.com/open?id=1jjwqkdzvonKT-ssiUlxPl6vfAUot5w7d</t>
  </si>
  <si>
    <t>https://www.facebook.com/share/1EuM8e2sN9/?mibextid=wwXIfr</t>
  </si>
  <si>
    <t>Lê Anh Vũ</t>
  </si>
  <si>
    <t xml:space="preserve">Đào Văn Dũng </t>
  </si>
  <si>
    <t>anhhvu08@gmail.com</t>
  </si>
  <si>
    <t>khu Đồng Phú- xã Minh Hoà- tỉnh Phú Thọ</t>
  </si>
  <si>
    <t>07/06/2026 và 11/06/2026</t>
  </si>
  <si>
    <t>https://drive.google.com/open?id=1p21bxXIPeaxUFmYHo1VVgOkTlohU31Rz; https://drive.google.com/open?id=1vOE2X3JYMWthOkrKV0V7ivLwRfBDsqtk</t>
  </si>
  <si>
    <t>https://www.facebook.com/hoang.giang.746950</t>
  </si>
  <si>
    <t xml:space="preserve">Dương Mai Hoàng Giang </t>
  </si>
  <si>
    <t>giangyt3543@gmail.com</t>
  </si>
  <si>
    <t>x.Lục Ngạn- Bắc Ninh</t>
  </si>
  <si>
    <t>https://drive.google.com/open?id=1KJmLKHl87NOL1xTh3tOBQ_V7Kg-zZME9</t>
  </si>
  <si>
    <t>https://www.facebook.com/vtdmeomeo07</t>
  </si>
  <si>
    <t>Văn Thái Dương</t>
  </si>
  <si>
    <t>duonggvann123@gmail.com</t>
  </si>
  <si>
    <t>Tổ 1 Khu 3b Quang Hanh Quảng Ninh</t>
  </si>
  <si>
    <t>https://drive.google.com/open?id=1nykPB0swUMxKzkofCcBP5FwaEjvwgOc1</t>
  </si>
  <si>
    <t>https://www.facebook.com/bich.ngoc.895336</t>
  </si>
  <si>
    <t>Phạm Nguyễn Bích Ngọc</t>
  </si>
  <si>
    <t xml:space="preserve">Đồng tâm hợp thịnh Bắc Ninh </t>
  </si>
  <si>
    <t>https://drive.google.com/open?id=1hk2Tda694dNjM-jVrSXDUHWkWXyB_uKz</t>
  </si>
  <si>
    <t xml:space="preserve">https://www.facebook.com/share/16Ttwqrkec/ </t>
  </si>
  <si>
    <r>
      <rPr>
        <sz val="12"/>
        <color theme="1"/>
        <rFont val="Times New Roman"/>
        <family val="1"/>
      </rPr>
      <t>Tô Thị Hồng Phượng</t>
    </r>
    <r>
      <rPr>
        <sz val="12"/>
        <color rgb="FFFF0000"/>
        <rFont val="Times New Roman"/>
        <family val="1"/>
      </rPr>
      <t xml:space="preserve"> - hv thứ 10 - hợp đồng</t>
    </r>
  </si>
  <si>
    <t xml:space="preserve">Đình Tây thôn Mỹ Lương, xã Hưng Hà, tỉnh Hưng Yên ( Thái Bình cũ) </t>
  </si>
  <si>
    <t>https://drive.google.com/open?id=1gUpqj-LGHMuKWmUt6c5_1_0xzqwDVQgd</t>
  </si>
  <si>
    <t>https://www.facebook.com/nguyen.thi.hien.647338?rdid=ymWXX72xP4x2txCx&amp;share_url=https%3A%2F%2Fwww.facebook.com%2Fshare%2F1A7qdpLM9v%2F#</t>
  </si>
  <si>
    <t xml:space="preserve">Nguyễn Thị Hiền     </t>
  </si>
  <si>
    <t>số nhà 54 xóm Đội Bình thôn Ngọ Xá xã Vân Đình TP Hà Nộ</t>
  </si>
  <si>
    <t>https://drive.google.com/open?id=1bsGWFGPMoZ1-eJc5mgrgw3aMsXg1DxW8</t>
  </si>
  <si>
    <t>https://www.facebook.com/minhh.thu.274706?mibextid=wwXIfr&amp;rdid=PBpwlVCiXwagFzw2&amp;share_url=https%3A%2F%2Fwww.facebook.com%2Fshare%2F1ESsF1UHWJ%2F%3Fmibextid%3DwwXIfr#</t>
  </si>
  <si>
    <t>Phạm Thị Minh Thư</t>
  </si>
  <si>
    <t>299/2a thuận An, tp Hồ Chí Minh đường An Thạnh 55</t>
  </si>
  <si>
    <t>https://drive.google.com/open?id=1x9A5HFROphZxNk39RengR5DWFSCJw-iu</t>
  </si>
  <si>
    <t>https://www.facebook.com/share/1H3GXUuHX5/</t>
  </si>
  <si>
    <t xml:space="preserve">Nguyễn Chí Hà </t>
  </si>
  <si>
    <t xml:space="preserve">khu phố An Lợi Phường Hoà Lọiw Thành phố Hồ Chí Minh </t>
  </si>
  <si>
    <t>https://drive.google.com/open?id=10dxREYYx3z2NfqGWBKNZY0_Sj_XI0qRw</t>
  </si>
  <si>
    <t xml:space="preserve"> https://www.facebook.com/share/18jpFQC6xk/?mibextid=wwXIfr</t>
  </si>
  <si>
    <t xml:space="preserve">Nguyễn Bảo Ngọc </t>
  </si>
  <si>
    <t xml:space="preserve">Xóm 7 xã Quỳnh Phú tỉnh Nghệ An </t>
  </si>
  <si>
    <t>https://drive.google.com/open?id=1KgRXWaodBugojTQk-0FonaU8SopstT5b</t>
  </si>
  <si>
    <t>PT466</t>
  </si>
  <si>
    <t>https://www.facebook.com/share/1BFaV3x7AL/?mibextid=wwXIfr</t>
  </si>
  <si>
    <t>Nguyễn Kỳ An</t>
  </si>
  <si>
    <t>098840911</t>
  </si>
  <si>
    <t>Phù Đổng 2, Phù Đổng, Hà Nội</t>
  </si>
  <si>
    <t>https://drive.google.com/open?id=1RfopuiY1aDm65iRoWB3ttYG-n_lr5EdM</t>
  </si>
  <si>
    <t>https://www.facebook.com/tran.hau.thang.2024</t>
  </si>
  <si>
    <t xml:space="preserve">Trần Hậu Thắng </t>
  </si>
  <si>
    <t>25/106/37 số nhà 18 đường phú minh minh khai</t>
  </si>
  <si>
    <t>06/06/2026 và 10/06/2026</t>
  </si>
  <si>
    <t>https://drive.google.com/open?id=1BpnbnJloIkVtpaLJbS1o9_gP94b6e-Eo; https://drive.google.com/open?id=1Yt2RCU9z2ofoO6bLhFFjqGGSicsO3iUZ</t>
  </si>
  <si>
    <t>https://www.facebook.com/share/1D5uZ5D6Zz/?mibextid=wwXIfr</t>
  </si>
  <si>
    <t>Nguyễn Thanh Hải</t>
  </si>
  <si>
    <t>Thôn Hội Sơn 5 xã Vĩnh Tường tỉnh Nghệ An</t>
  </si>
  <si>
    <t>https://drive.google.com/open?id=1QIMh653FB5YE5T6V9QnGrlypdi-V_FIw</t>
  </si>
  <si>
    <t xml:space="preserve"> https://www.facebook.com/thvi.neee</t>
  </si>
  <si>
    <t>Tống Thị Thảo Vi</t>
  </si>
  <si>
    <t>làng Đồng Bồng -Tống Sơn -Thanh Hoá</t>
  </si>
  <si>
    <t>https://drive.google.com/open?id=1qUkBWDOu7nhDc_5MB-1aofesu_aL3TYb</t>
  </si>
  <si>
    <t>https://www.facebook.com/share/1E25mhwpcr/?mibextid=wwXIfr</t>
  </si>
  <si>
    <t>Phạm Hoàng Như Phương</t>
  </si>
  <si>
    <t>G24 Khu Công Vụ Quân Đoàn 3 - Tổ 10 Phù đổng - Phường Pleiku - Gia Lai</t>
  </si>
  <si>
    <t>https://drive.google.com/open?id=1DQ2bKZYCHvMaIb80i7etLSni4PJ0BW_I</t>
  </si>
  <si>
    <t>https://www.facebook.com/tien.nam.171151</t>
  </si>
  <si>
    <r>
      <rPr>
        <sz val="12"/>
        <color theme="1"/>
        <rFont val="Times New Roman"/>
        <family val="1"/>
      </rPr>
      <t>Mai Văn Tiến Nam</t>
    </r>
    <r>
      <rPr>
        <sz val="12"/>
        <color rgb="FFFF0000"/>
        <rFont val="Times New Roman"/>
        <family val="1"/>
      </rPr>
      <t xml:space="preserve"> - hv thứ 10</t>
    </r>
  </si>
  <si>
    <t>Thôn 1 Mai Xá xã Vĩnh Trụ Tỉnh Ninh Bình</t>
  </si>
  <si>
    <t>07/06/2026 và 13/06/2026</t>
  </si>
  <si>
    <t>https://drive.google.com/open?id=12Kf_Zae9dS4Sy7swbLLcX6F2vs-gHZC1; https://drive.google.com/open?id=1f_wBpe1RM7bAgx5gaZfTIrWaGrT1dm0l</t>
  </si>
  <si>
    <t>https://www.facebook.com/thuynga.ngo.3762</t>
  </si>
  <si>
    <t xml:space="preserve">Ngô Thị Thuỳ Nga  </t>
  </si>
  <si>
    <t>Ngonga241006@gmail.com</t>
  </si>
  <si>
    <t xml:space="preserve">Ngõ 146 - Đường 19/5 - Hà Đông - Hà Nội </t>
  </si>
  <si>
    <t>https://drive.google.com/open?id=16l8HQrTXqOGkfC11zLn0hfW3fBNH5AbA</t>
  </si>
  <si>
    <t>https://www.facebook.com/share/1D5b58Xb9K/?mibextid=wwXIfr</t>
  </si>
  <si>
    <t xml:space="preserve">Nguyễn Phước Thiện </t>
  </si>
  <si>
    <t>71a1 ấp 4 thanh phú , xã bến lức , tỉnh Tây Ninh</t>
  </si>
  <si>
    <t>https://drive.google.com/open?id=1dLsyifjoJCVLr1PlEBgLMRCZmK7nADgI</t>
  </si>
  <si>
    <t>https://www.facebook.com/thanh.thuy.670015</t>
  </si>
  <si>
    <t xml:space="preserve">Nguyễn Thanh Thùy </t>
  </si>
  <si>
    <t xml:space="preserve">Phường Dương Nội , Hà Đông , Hà Nội </t>
  </si>
  <si>
    <t>https://drive.google.com/open?id=1rf9YxW3Zs2Ne5eQzn0MdMqV7qvbC_IVY</t>
  </si>
  <si>
    <t>https://www.facebook.com/share/1KrFRdD3A9/</t>
  </si>
  <si>
    <t xml:space="preserve">Trần Nguyễn Thư Thi </t>
  </si>
  <si>
    <t xml:space="preserve">Thôn 1D,Xã Krông Pắk, Tỉnh Đắk Lắk </t>
  </si>
  <si>
    <t>https://drive.google.com/open?id=11nzMIybx0Fl3OiUZFtdojXtiloPkQgmI</t>
  </si>
  <si>
    <t>https://www.facebook.com/ng.ngoc.phuong.kieu#</t>
  </si>
  <si>
    <t xml:space="preserve">Nguyễn Ngọc Phương Kiều </t>
  </si>
  <si>
    <t xml:space="preserve">80 Lý Thường Kiệt, ấp 2 Xã Tân Hồng, tỉnh Đồng Tháp </t>
  </si>
  <si>
    <t>https://drive.google.com/open?id=1VEr21yFpjMZgtU62gBpcMneK5kpsVjw2</t>
  </si>
  <si>
    <t>https://www.facebook.com/nhuttan.le.3597</t>
  </si>
  <si>
    <t xml:space="preserve">Lê Nhựt Tân </t>
  </si>
  <si>
    <t>384 , Ấp nhứt, xã An long , Đồng tháp</t>
  </si>
  <si>
    <t>https://drive.google.com/open?id=1TqL9ObGXsgVE4vbhRim4CNVBx8pZcCCH</t>
  </si>
  <si>
    <t>https://www.facebook.com/bekhoaitim?mibextid=wwXIfr&amp;rdid=2iRQ1AYnUlNLuuyi&amp;share_url=https%3A%2F%2Fwww.facebook.com%2Fshare%2F18mpnQFdyy%2F%3Fmibextid%3DwwXIfr#</t>
  </si>
  <si>
    <t>Văn Công Minh</t>
  </si>
  <si>
    <t>102/21 Lê Văn Thọ Phường Thông Tây Hội TPHCM</t>
  </si>
  <si>
    <t>https://drive.google.com/open?id=1OTlyJlwtpeaJwI2VQsQKdEvPweB-cWyG</t>
  </si>
  <si>
    <t>https://www.facebook.com/share/1CvPuxTNps/</t>
  </si>
  <si>
    <t>47 nguyễn Tuân</t>
  </si>
  <si>
    <t>https://drive.google.com/open?id=1Q5DQO9YqskBIw7oIu0O-WyswsGQn0vyi</t>
  </si>
  <si>
    <t>https://www.facebook.com/share/14eFsLLGEBw/</t>
  </si>
  <si>
    <t>Lâm Anh Thư</t>
  </si>
  <si>
    <t>Khu tập thể 125Đ Minh Khai , Hai Bà Trưng , Hà Nội</t>
  </si>
  <si>
    <t>https://drive.google.com/open?id=1JRfyzTZiUSlEzi98nDPi3eFHt9Y2SJIs</t>
  </si>
  <si>
    <t>https://www.facebook.com/nguyen.phuong.thao.221326#</t>
  </si>
  <si>
    <t xml:space="preserve">xóm 5, diễn yên, diễn châu, nghê an </t>
  </si>
  <si>
    <t>https://drive.google.com/open?id=16eiiQ6iJ-Rjmpze1-36enLEN2QSasqD2</t>
  </si>
  <si>
    <t>https://www.facebook.com/share/17o3VY4Svr/?mibextid=wwXIfr</t>
  </si>
  <si>
    <t>Trần Thị Anh Thư</t>
  </si>
  <si>
    <t>xóm 10, Xuân Hưng, Ninh Bình</t>
  </si>
  <si>
    <t>https://drive.google.com/open?id=1i7wlzd9CwPx1nRWdQXFXnCPhN6QDJ_yj</t>
  </si>
  <si>
    <t>https://www.facebook.com/nguyen.ly.126024?mibextid=wwXIfr&amp;rdid=H7HQmhZL8Hxi0dbQ&amp;share_url=https%3A%2F%2Fwww.facebook.com%2Fshare%2F1BczkqxyXe%2F%3Fmibextid%3DwwXIfr</t>
  </si>
  <si>
    <t>Nguyễn Thảo Ly</t>
  </si>
  <si>
    <t xml:space="preserve">48 ngõ 112 Lê Ninh, phường Vinh Hưng, tỉnh Nghệ An        </t>
  </si>
  <si>
    <t>https://drive.google.com/open?id=1FzqCvLUAkrJaZ0jb0cU-fuERLmc7lDnN</t>
  </si>
  <si>
    <t>https://www.facebook.com/share/18jMWygsCZ/?mibextid=wwXIfr</t>
  </si>
  <si>
    <t>Bùi Như Ý</t>
  </si>
  <si>
    <t>Xã Lạc Sơn, tỉnh Phú Thọ</t>
  </si>
  <si>
    <t>https://drive.google.com/open?id=1XA2EFVlAoIi6lk3aUQgzqm3qspXHHTEC</t>
  </si>
  <si>
    <t>https://www.facebook.com/share/1BTw1wBa6a/?mibextid=wwXIfr</t>
  </si>
  <si>
    <t xml:space="preserve"> thôn vĩnh gia -xã đồng yên - tỉnh tuyên quang</t>
  </si>
  <si>
    <t>https://drive.google.com/open?id=10j56jeU67X_bHrCnju9Qyo9XjAyPsJgt</t>
  </si>
  <si>
    <t>https://www.facebook.com/share/18rayU4RG1/?mibextid=wwXIfr</t>
  </si>
  <si>
    <t>Vũ Khánh Huyên</t>
  </si>
  <si>
    <t>Kdc Văn Xá , Phường Ái Quốc, TP Hải Phòng</t>
  </si>
  <si>
    <t>https://drive.google.com/open?id=15zIeA_yqNLm2v8Cquz_4h2R-p4fu2yta</t>
  </si>
  <si>
    <t>https://www.facebook.com/nhat.lan.174536</t>
  </si>
  <si>
    <t xml:space="preserve">Lê Nhựt Lan </t>
  </si>
  <si>
    <t xml:space="preserve">số nhà 136 đường tổ 3 thôn 8 xã đức tín tỉnh bình thuận </t>
  </si>
  <si>
    <t>https://drive.google.com/open?id=1DW3jJPf8AjSluKolfrmJdD4el-yiuda9</t>
  </si>
  <si>
    <t>https://www.facebook.com/share/1cZPvGK4nc/?mibextid=wwXIfr</t>
  </si>
  <si>
    <t>Trần Hà Linh</t>
  </si>
  <si>
    <t>halinhtran2080@gmail.com</t>
  </si>
  <si>
    <t>Sn 19, ngõ 111, tổ 3-4, phố lý bôn , phường Thái Bình</t>
  </si>
  <si>
    <t>https://drive.google.com/open?id=1nVfKJdRFh_4EMTQXzs6b2aTjNywSmgo0</t>
  </si>
  <si>
    <t>https://www.facebook.com/share/1N1hRf9GTg/?mibextid=wwXIfr</t>
  </si>
  <si>
    <t>Đỗ Tường Vy</t>
  </si>
  <si>
    <t xml:space="preserve">Nguyên </t>
  </si>
  <si>
    <t>vyt153986@gmai.com</t>
  </si>
  <si>
    <t>Số 37,Xóm Phạm Hồng Thái,Xã Hồng Vân,Hà Nội</t>
  </si>
  <si>
    <t>07/06/2026 và 08/06/2026</t>
  </si>
  <si>
    <t>https://drive.google.com/open?id=12ISA6Voh9UV6tDoL4zayiGFILgOYJTIO; https://drive.google.com/open?id=15huddJTlpJKDwKB2FikueabLvniQNrzk</t>
  </si>
  <si>
    <t>https://www.facebook.com/mai.nguyen.64482</t>
  </si>
  <si>
    <t>Nguyễn Ngọc Mai Nguyên</t>
  </si>
  <si>
    <t>vungnguyen.10061980@gmail.com</t>
  </si>
  <si>
    <t xml:space="preserve">cập nhật sau </t>
  </si>
  <si>
    <t>https://drive.google.com/open?id=1IWJasf5OtoYJIWx_Cv8pkKXJ7CpyxBfv</t>
  </si>
  <si>
    <t>https://www.facebook.com/share/19WYzsQfJ9/?mibextid=wwXIfr</t>
  </si>
  <si>
    <t>Lê Thị Nguyệt Minh</t>
  </si>
  <si>
    <t>xóm Trại ,thôn Mão Xuyên ,xã Nguyễn Trãi ,tỉnh Hưng Yên</t>
  </si>
  <si>
    <t>https://drive.google.com/open?id=1kQDk7xLT_kSIWa2TYhZ_m5spDktwTmZ1</t>
  </si>
  <si>
    <t>:https://www.facebook.com/share/17s6Pv1bCB/</t>
  </si>
  <si>
    <t>Trần Thị Hồng Hạnh</t>
  </si>
  <si>
    <t xml:space="preserve">xóm 1 Thôn Đồng Phú , Xã Kỳ Anh Hà Tĩnh </t>
  </si>
  <si>
    <t>https://drive.google.com/open?id=1aV2VKi69ymndD5NM9-SWBZOrXLZhLVGs</t>
  </si>
  <si>
    <t>https://www.facebook.com/share/1XkhdggHCB/</t>
  </si>
  <si>
    <t>Cao Hồ Phúc</t>
  </si>
  <si>
    <t>Khu Phố Trung Hòa TT Cũng Sơn Sơn Hòa Phú Yên</t>
  </si>
  <si>
    <t>https://drive.google.com/open?id=1gcEVHFnKxaRQzAD22jcBfDZdOOMsJevq</t>
  </si>
  <si>
    <t>https://www.facebook.com/share/1CsTijKu2w/?mibextid=wwXIfr</t>
  </si>
  <si>
    <t xml:space="preserve">Cao Đại Phát </t>
  </si>
  <si>
    <t>Đông Phước - Hoà An -Phú Hoà -Phú Yên</t>
  </si>
  <si>
    <t>https://drive.google.com/open?id=1ZuQPQfTHLFCq9oKg0B5WajxwljE_7mC_</t>
  </si>
  <si>
    <t>https://www.facebook.com/thien.kim.125317</t>
  </si>
  <si>
    <t xml:space="preserve">Đinh Hồ Thiên Kim </t>
  </si>
  <si>
    <t>Thôn Chánh Hùng Xã Cát Tiến Tỉnh Gia Lai</t>
  </si>
  <si>
    <t>https://drive.google.com/open?id=1U57My3qJRazeK3-0wJimybBmzvc_Nt5V</t>
  </si>
  <si>
    <t>https://www.facebook.com/share/1EKupnGQJt/?mibextid=wwXIfr</t>
  </si>
  <si>
    <t>Trịnh Thị Phương Anh</t>
  </si>
  <si>
    <t>thôn Lý Nhân- Yên Trường - Thanh Hoá</t>
  </si>
  <si>
    <t>https://drive.google.com/open?id=1KwPRfCuw8UwAuSvcT8mwXxBNZpWaeP73</t>
  </si>
  <si>
    <t xml:space="preserve"> https://www.facebook.com/share/18mUPq322Y/?mibextid=wwXIfr</t>
  </si>
  <si>
    <r>
      <rPr>
        <sz val="12"/>
        <color theme="1"/>
        <rFont val="Times New Roman"/>
        <family val="1"/>
      </rPr>
      <t xml:space="preserve">Đào Đắc Quang Dũng </t>
    </r>
    <r>
      <rPr>
        <sz val="12"/>
        <color rgb="FFFF0000"/>
        <rFont val="Times New Roman"/>
        <family val="1"/>
      </rPr>
      <t>- 961590686 zalo của mẹ</t>
    </r>
  </si>
  <si>
    <t>Ngã 3 Quý Dương , Tân Trường , Hải Dương</t>
  </si>
  <si>
    <t>https://drive.google.com/open?id=1cnvYlI20M2F2SYBgQr1a5Ndb4WYSqrNh</t>
  </si>
  <si>
    <t>https://www.facebook.com/share/18Ya2oQTcE/?mibextid=wwXIfr</t>
  </si>
  <si>
    <t>Phan Thị Như Quỳnh</t>
  </si>
  <si>
    <t>nhuquynhphan25.11@gmail.com</t>
  </si>
  <si>
    <t>tổ 9 thôn thanh ly1 huyện thăng bình, tp đà nẵng</t>
  </si>
  <si>
    <t>https://drive.google.com/open?id=1DstCLszRciiB0FnFEW19PTWmNfYJTsGy</t>
  </si>
  <si>
    <t>https://www.facebook.com/khanh.nguyen.616225</t>
  </si>
  <si>
    <t>Nguyễn Khắc Khánh</t>
  </si>
  <si>
    <t xml:space="preserve"> số nhà 29 ngõ 3 đường 7 thôn 10 xã hát môn phúc thọ hà nội</t>
  </si>
  <si>
    <t>https://drive.google.com/open?id=1k0GHsa2HcLdDqDkpCq6pth1Fn9z9wqDb</t>
  </si>
  <si>
    <t>https://www.facebook.com/minhchuntriet.251908?</t>
  </si>
  <si>
    <t xml:space="preserve">Nguyễn Ngọc Minh Triết </t>
  </si>
  <si>
    <t>Thôn Quảng Hội 1/ Vạn Thắng / Khánh Hoà</t>
  </si>
  <si>
    <t>https://drive.google.com/open?id=1tOT3pesxsi0vzNXf3nfJJ4urtqIQDckk</t>
  </si>
  <si>
    <t>https://www.facebook.com/share/18cc3vNYMq/</t>
  </si>
  <si>
    <t>Trần Nguyễn Phương Anh</t>
  </si>
  <si>
    <t>trannguyenphuonganh24108@gmail.com</t>
  </si>
  <si>
    <t>251A, xã phú túc tỉnh vĩnh long</t>
  </si>
  <si>
    <t>https://drive.google.com/open?id=1yXz1b0RfNyxLHL4Pyr-i051fcpvX_enL</t>
  </si>
  <si>
    <t>https://www.facebook.com/share/1PBF4F6J7u/?mibextid=wwXIfr</t>
  </si>
  <si>
    <t>Hoàng Công Quý</t>
  </si>
  <si>
    <t>quyh2610@gmail.com</t>
  </si>
  <si>
    <t>Số nhà 11+13 tổ 3,phường Đa Mai, tỉnh Bắc Ninh</t>
  </si>
  <si>
    <t>https://drive.google.com/open?id=1vUtz7M-WieGbujz0mY4gPITEhmPrYsOk</t>
  </si>
  <si>
    <t>https://www.facebook.com/share/1EAmp69f8Q/?mibextid=wwXIfr</t>
  </si>
  <si>
    <t>Cao Thuỳ Linh</t>
  </si>
  <si>
    <t>caothuylinh30082000@gmail.com</t>
  </si>
  <si>
    <t>Nhà số 10, Ngách 118/55/11, Phú Thuỵ, Gia Lâm, Hà Nội</t>
  </si>
  <si>
    <t>https://drive.google.com/open?id=1kGiYnBb4Pz2Z11fr-p1703PCOd8whlOv</t>
  </si>
  <si>
    <t>https://www.facebook.com/share/18yayxGxbv/?mibextid=wwXIfr</t>
  </si>
  <si>
    <t>Nguyễn Thanh Hương</t>
  </si>
  <si>
    <t>nth070208@gmail.com</t>
  </si>
  <si>
    <t xml:space="preserve"> SN 005 Tô Vĩnh Diện, tổ dân phố Hữu Nghị, xã Phong Thổ, tỉnh Lai Châu</t>
  </si>
  <si>
    <t>https://drive.google.com/open?id=1OK3iEs4FaYCIHljbXJHSYVAriggIifrZ</t>
  </si>
  <si>
    <t>https://www.facebook.com/share/1DxP7PdtUg/</t>
  </si>
  <si>
    <r>
      <rPr>
        <sz val="12"/>
        <color theme="1"/>
        <rFont val="Times New Roman"/>
        <family val="1"/>
      </rPr>
      <t xml:space="preserve">Trương Văn Quang </t>
    </r>
    <r>
      <rPr>
        <sz val="12"/>
        <color rgb="FFFF0000"/>
        <rFont val="Times New Roman"/>
        <family val="1"/>
      </rPr>
      <t>- 868387308</t>
    </r>
  </si>
  <si>
    <t xml:space="preserve">Số nhà 12 - khu X143- Xóm Xuân Sơn Sơn - Xã Trung Giã - TP Hà Nội </t>
  </si>
  <si>
    <t>https://drive.google.com/open?id=1lP4H6MXw9bdCCXvDziDpjS7B3K3cX202</t>
  </si>
  <si>
    <t>https://www.facebook.com/share/1BJ8LM3cgH/?mibextid=wwXIfr</t>
  </si>
  <si>
    <t>Nguyễn Hoàng Thanh Loan</t>
  </si>
  <si>
    <t>Đường C khu 2005 Long Đức 1 Tam Phước Biên Hoà Đồng Nai</t>
  </si>
  <si>
    <t>https://drive.google.com/open?id=1XGL5Ex32AGPZXKPLW-dUZPsSmldxLHG1</t>
  </si>
  <si>
    <t>https://www.facebook.com/dwchiepp#</t>
  </si>
  <si>
    <t>Lục Đức Hiệp</t>
  </si>
  <si>
    <t>meomeodh6789@gmail.com</t>
  </si>
  <si>
    <t>Xã Đại Phúc, tỉnh Thái Nguyên</t>
  </si>
  <si>
    <t>https://drive.google.com/open?id=1q44s-IrnR_LEAIqepuIGjqs-DWtfdyUr</t>
  </si>
  <si>
    <t>PT477</t>
  </si>
  <si>
    <t>https://www.facebook.com/profile.php?id=61583422812387&amp;rdid=fD5wL94qs4wKTUsw&amp;share_url=https%3A%2F%2Fwww.facebook.com%2Fshare%2F18QZ6aujsi#</t>
  </si>
  <si>
    <t>Nguyễn Thị Thuỳ Trang</t>
  </si>
  <si>
    <t>nguyenthithuytrang.qc2008@gmail.com</t>
  </si>
  <si>
    <t xml:space="preserve">xóm4 Cầu Láp , xã Đồng Bằng , tỉnh Hưng Yên </t>
  </si>
  <si>
    <t>https://drive.google.com/open?id=1qTHrLNNtBZHCm0ruSbKqaB65sGOctniN</t>
  </si>
  <si>
    <t>https://www.facebook.com/nguyen.nhung.507449</t>
  </si>
  <si>
    <t>hongnhung228365@gmail.com</t>
  </si>
  <si>
    <t>Tân Trung- Tiên Lục 3- Bắc Ninh</t>
  </si>
  <si>
    <t>https://drive.google.com/open?id=1TEEJTy0I99JIoc-n63--gvahD3JPrY7E</t>
  </si>
  <si>
    <t xml:space="preserve"> https://www.facebook.com/share/1GgSpZb7tL/?mibextid=wwXIfr</t>
  </si>
  <si>
    <t xml:space="preserve">Võ Tấn Phát </t>
  </si>
  <si>
    <t>ấp Cái Dứa - Quới Thiện - Vũng Liêm- Vĩnh Long</t>
  </si>
  <si>
    <t>https://drive.google.com/open?id=1AAbuvLOmH6vDnNplTyRGaQPUyA57JOa7</t>
  </si>
  <si>
    <t>S72</t>
  </si>
  <si>
    <t>https://www.facebook.com/tuuyen.nguyen.1088893?rdid=NyH3wVzKM1McfKe9&amp;share_url=https%3A%2F%2Fwww.facebook.com%2Fshare%2F14ftRVipbXa%2F#</t>
  </si>
  <si>
    <t xml:space="preserve">Nguyễn Thị Tú Uyên </t>
  </si>
  <si>
    <t xml:space="preserve">Đường Vạn Lộc , Nghi Tân 2, phường cửa lò,  Nghệ an  </t>
  </si>
  <si>
    <t>https://drive.google.com/open?id=1oy16xKA1RcoL-ge5hbssstaxrH488ICr</t>
  </si>
  <si>
    <t>https://www.facebook.com/share/17tUXr8Pgd/?mibextid=wwXIfr</t>
  </si>
  <si>
    <t>Lục Thị Lợi</t>
  </si>
  <si>
    <t>Cầu Sắt-Sơn Hải-Bắc Ninh</t>
  </si>
  <si>
    <t>https://drive.google.com/open?id=1WVsiFh9TxMNqzLaahzfHECWndNybbX7e</t>
  </si>
  <si>
    <t>https://www.facebook.com/share/18RjgX1PdS/</t>
  </si>
  <si>
    <t>Nguyễn Ánh Ngọc</t>
  </si>
  <si>
    <t>39/50 đường Lô Tư, phường Bình Hưng Hòa A, quận Bình Tân, TPHCM</t>
  </si>
  <si>
    <t>https://drive.google.com/open?id=11r3yH1xUSUSNvk-mE3KOxszg3PvpYOR_</t>
  </si>
  <si>
    <t>https://www.facebook.com/share/1NNQAANBrx/?mibextid=wwXIfr</t>
  </si>
  <si>
    <t>Nguyễn Mai Hương</t>
  </si>
  <si>
    <t>Thôn đìa xã Nam Hồng Đông Anh Hà Nội</t>
  </si>
  <si>
    <t>https://drive.google.com/open?id=18n5wDD9qWs7ORidt_dW608hmOdbSfqqz</t>
  </si>
  <si>
    <t>https://www.facebook.com/share/17WTHmGbAn/?mibextid=wwXIfr</t>
  </si>
  <si>
    <t>Hồ Lê Mai Khanh</t>
  </si>
  <si>
    <t>2/ ĐT 717 - Đường số 11 -Thôn Huy Khiêm-Xã Đồng Kho - Tỉnh Lâm Đồng</t>
  </si>
  <si>
    <t>https://drive.google.com/open?id=18Tqgz0W5BhHy4rLpnF_A3RfmeVEbzrfi</t>
  </si>
  <si>
    <t>https://www.facebook.com/share/1HAQ1ucP84/?mibextid=wwXIfr</t>
  </si>
  <si>
    <t>Nguyễn Tuấn Hưng</t>
  </si>
  <si>
    <t>45 Ega Ekar Đaklak</t>
  </si>
  <si>
    <t>https://drive.google.com/open?id=1C4hZJMOwA7U33vxnoIesx_z8RmBG9GXw</t>
  </si>
  <si>
    <t>https://www.facebook.com/share/1T8vHoB8Xu/?mibextid=wwXIfr</t>
  </si>
  <si>
    <r>
      <rPr>
        <sz val="12"/>
        <color theme="1"/>
        <rFont val="Times New Roman"/>
        <family val="1"/>
      </rPr>
      <t xml:space="preserve">Trần Gia Hân </t>
    </r>
    <r>
      <rPr>
        <sz val="12"/>
        <color rgb="FFFF0000"/>
        <rFont val="Times New Roman"/>
        <family val="1"/>
      </rPr>
      <t>- hv thứ 10</t>
    </r>
  </si>
  <si>
    <t>221 đường 3/2 phường Tân An,Cần Thơ</t>
  </si>
  <si>
    <t>https://drive.google.com/open?id=1sYrtXRhCUNyFlbK6Q4_FgOjbiy7CmvOA</t>
  </si>
  <si>
    <t>https://web.facebook.com/thuy.linh.339056#</t>
  </si>
  <si>
    <t>Lê Thị Thuỳ Linh</t>
  </si>
  <si>
    <t xml:space="preserve">Số 181 xóm 5 triều khúc hoà xá hà nội </t>
  </si>
  <si>
    <t>https://drive.google.com/open?id=1R3jQmdIwx1bs327eSYgAegfMvcQ1qqiL</t>
  </si>
  <si>
    <t>https://www.facebook.com/share/1Dnb748zUm/?mibextid=wwXIfr</t>
  </si>
  <si>
    <t>Lê Văn Sơn</t>
  </si>
  <si>
    <t>Thôn Ổn Lâm-Xã Công Chính- Tỉnh Thanh Hoá</t>
  </si>
  <si>
    <t>https://drive.google.com/open?id=1ziGINfT2ZP83lz3LAQM0XlzB5dBSSedq</t>
  </si>
  <si>
    <t>https://www.facebook.com/tuongg.vii.933670?mibextid=wwXIfr&amp;mibextid=wwXIfr</t>
  </si>
  <si>
    <t xml:space="preserve">Nguyễn Thị Tường Vi </t>
  </si>
  <si>
    <t>xóm4, thôn Tài Giá, xã Quỳnh Phụ, tỉnh Hưng Yên</t>
  </si>
  <si>
    <t>08/06/2026 và 09/06/2026 và 16/06/2026</t>
  </si>
  <si>
    <t>https://drive.google.com/open?id=1dyfF1tYkS6KwzYbA0rNPCj73RmrEO4D4; https://drive.google.com/open?id=16QLiFXhmyUiwRf-6XbYS8HKEiXRaewBR; https://drive.google.com/open?id=1cv6tzXp7_jrCnsvWb82QpR_HjJ_C5asP</t>
  </si>
  <si>
    <t>https://www.facebook.com/share/1XLzehfHWD/?mibextid=wwXIfr</t>
  </si>
  <si>
    <t>Hà Linh Nga</t>
  </si>
  <si>
    <t>halinhnga7@gmail.com</t>
  </si>
  <si>
    <t>Còn Pheo, Thuỵ Hùng, Cao Lộc, Lạng Sơn</t>
  </si>
  <si>
    <t>08/06/2026 và 09/06/2026</t>
  </si>
  <si>
    <t>https://drive.google.com/open?id=1HEmoDsjNb2f_XITtGiU5AqhCx2k-knNL; https://drive.google.com/open?id=1-9idYJ0SFQzr7AGwnZpTSXBFrfE0HT-C</t>
  </si>
  <si>
    <t>https://www.facebook.com/hoang.mai.huong.899317?mibextid=wwXIfr&amp;mibextid=wwXIfr</t>
  </si>
  <si>
    <t>Trần Hoàng Mai Hương</t>
  </si>
  <si>
    <t>khu phố 2, phường ba đồn, thị xã ba đồn, tỉnh Quảng Trị</t>
  </si>
  <si>
    <t>https://drive.google.com/open?id=1Hx-bqwdn1Wh540DM6Yr-AQaOw2eKlDAg</t>
  </si>
  <si>
    <t>https://www.facebook.com/linhmuso29</t>
  </si>
  <si>
    <t xml:space="preserve">Nguyễn Mậu Linh </t>
  </si>
  <si>
    <t xml:space="preserve">Thôn Dương Đình , Xã Hương Sơn , Tỉnh Hà Tĩnh </t>
  </si>
  <si>
    <t>https://drive.google.com/open?id=1k8S6JRipEuFiwnh7J6mSJMjHVdgxFGY1</t>
  </si>
  <si>
    <t>https://www.facebook.com/share/18RG9AFsYU/?mibextid=wwXIfr</t>
  </si>
  <si>
    <r>
      <rPr>
        <sz val="12"/>
        <color theme="1"/>
        <rFont val="Times New Roman"/>
        <family val="1"/>
      </rPr>
      <t xml:space="preserve">Hồ Sỹ Nhật </t>
    </r>
    <r>
      <rPr>
        <sz val="12"/>
        <color rgb="FFFF0000"/>
        <rFont val="Times New Roman"/>
        <family val="1"/>
      </rPr>
      <t>- hv thứ 16</t>
    </r>
  </si>
  <si>
    <t>xóm Liên Sơn, xã Tam Đồng, tỉnh Nghệ An</t>
  </si>
  <si>
    <t>https://drive.google.com/open?id=1lRbHcg9_K-IV3kmZyiw03ybf7kcp73Yi</t>
  </si>
  <si>
    <t>https://www.facebook.com/share/14ozhhCfQ2f/?mibextid=wwXIfr</t>
  </si>
  <si>
    <t>Dương Thị Cẩm Tú</t>
  </si>
  <si>
    <t>ngã tư chợ xuân thành, xã tiên điền, hà tĩnh</t>
  </si>
  <si>
    <t>https://drive.google.com/open?id=16vHCnolaCAPXpetsRyFVgbQclPJYEvmt</t>
  </si>
  <si>
    <t>https://www.facebook.com/share/1BLVe8Sc3u/?mibextid=wwXIfr</t>
  </si>
  <si>
    <t xml:space="preserve">Lạc Thanh Thúy </t>
  </si>
  <si>
    <t>Rì-Biên Sơn-Bắc Ninh</t>
  </si>
  <si>
    <t>https://drive.google.com/open?id=1f6FaaMAVZoeMis047_w6Gd-liuVrBZ5L</t>
  </si>
  <si>
    <t>https://www.facebook.com/share/1BNJojAZKb/</t>
  </si>
  <si>
    <t>Nguyễn Hồng Hà</t>
  </si>
  <si>
    <t>xã Như Thanh, tỉnh Thanh Hóa</t>
  </si>
  <si>
    <t>https://drive.google.com/open?id=14Gqjde0qBOvEh4ENGpwZGwwtgqRij6T8</t>
  </si>
  <si>
    <t>https://www.facebook.com/share/1Bfe1wxMYy/?mibextid=wwXIfr</t>
  </si>
  <si>
    <t>12/286 Hai Bà Trưng,Lê Chân,Hải Phòng</t>
  </si>
  <si>
    <t>https://drive.google.com/open?id=1y5s9ZuZHFGMBNxRBvCNIqGxjmKXbUOWE</t>
  </si>
  <si>
    <t>https://www.facebook.com/share/1EeRFReihS/?mibextid=wwXIfr</t>
  </si>
  <si>
    <t>Đỗ Ánh Dương</t>
  </si>
  <si>
    <t>Trà Lũ xã Xuân Hưng , tỉnh Ninh Bình</t>
  </si>
  <si>
    <t>https://drive.google.com/open?id=1bSmLyZRvfdriDHL_s82u7VCBD8vplC7u</t>
  </si>
  <si>
    <t xml:space="preserve"> https://www.facebook.com/share/1H6wnXPqnN/?mibextid=wwXIfr</t>
  </si>
  <si>
    <t>Đinh Thị Mai Hoa</t>
  </si>
  <si>
    <t>số nhà 12-thôn Bản Định-xã Hoằng Sơn-huyện Hoằng Hoá-tỉnh Thanh Hoá</t>
  </si>
  <si>
    <t>https://drive.google.com/open?id=16_45GGTifoFyscmZw5FqsjXm3_tTsFxo</t>
  </si>
  <si>
    <t>https://www.facebook.com/nhathuy.luong.524</t>
  </si>
  <si>
    <t>Lương Nhật Huy</t>
  </si>
  <si>
    <t>86 Vĩnh Tiến 1 Lê Trân , Hải Phòng</t>
  </si>
  <si>
    <t>https://drive.google.com/open?id=1SaoP392cNw-H3H-zaTbMdtyZvww9kCe7</t>
  </si>
  <si>
    <t>Lưu Thị Hương Giang</t>
  </si>
  <si>
    <t xml:space="preserve"> Sn 84, Thôn Hòa Thắng, Xã Hòa Đông, huyện Krong Păk, Đăk Lăk</t>
  </si>
  <si>
    <t>https://drive.google.com/open?id=1yL1CKKM5EAyAkZRmXWHLy9ditOYrLj4T</t>
  </si>
  <si>
    <t>https://www.facebook.com/share/17hsX6hRot/?mibextid=wwXIfr</t>
  </si>
  <si>
    <t xml:space="preserve">Hoàng Yến Nhi </t>
  </si>
  <si>
    <t>thôn Bản Khính, xã Khánh Khê, tỉnh Lạng Sơn</t>
  </si>
  <si>
    <t>https://drive.google.com/open?id=1U4GAYZg8FrP5-N3-2PMPJlpS3IX9WDZQ</t>
  </si>
  <si>
    <t>https://www.facebook.com/thuu.huyenn.385308?mibextid=wwXIfr&amp;rdid=ZWT3hAeDdDxI2jwD&amp;share_url=https%3A%2F%2Fwww.facebook.com%2Fshare%2F1cjUy4qjbE%2F%3Fmibextid%3DwwXIfr</t>
  </si>
  <si>
    <t xml:space="preserve">Trần Thị Thu Huyền </t>
  </si>
  <si>
    <t xml:space="preserve"> phường Hồng Châu tp Hưng Yên</t>
  </si>
  <si>
    <t>https://drive.google.com/open?id=1XUJ6N1-tQmuNAFP8dc4_0injMxcdwkaY</t>
  </si>
  <si>
    <t>https://www.facebook.com/tuan.hoang.858960</t>
  </si>
  <si>
    <t xml:space="preserve">Ngô Đức Quang </t>
  </si>
  <si>
    <t>leadwavepodcasttalkshow@gmail.com</t>
  </si>
  <si>
    <t>chung cu Mường Thanh, phường Việt Trì, tỉnh Phú Thọ</t>
  </si>
  <si>
    <t>https://drive.google.com/open?id=1YdwO_vhabbcc75ECFIFs88k_TEv_Xuo8</t>
  </si>
  <si>
    <t>https://www.facebook.com/share/1BGtTWKVsi/?mibextid=wwXIfr</t>
  </si>
  <si>
    <t>Phan Khắc Huy</t>
  </si>
  <si>
    <t>Đắk Mâm, xã Krông Nô, tỉnh Lâm Đồng</t>
  </si>
  <si>
    <t>https://drive.google.com/open?id=1D4z413krebWlyqR4lUgNMM74SFOvz0Bf</t>
  </si>
  <si>
    <t>https://www.facebook.com/share/1CXyXwPkGo/?mibextid=wwXIfr</t>
  </si>
  <si>
    <t>Nguyễn Ngọc Minh</t>
  </si>
  <si>
    <t>Thôn Hoàng Lại - Xã Thanh Vân - Huyện Hiệp Hoà- Tỉnh Bắc Giang</t>
  </si>
  <si>
    <t>https://drive.google.com/open?id=1Lm41qgMRW9zczh59zOTjmmSGIaWyiM78</t>
  </si>
  <si>
    <t>Nguyễn Ngọc Minh  Sdt em 0364086915 Sdt mẹ 0357078095 Sdt bố 0988055377  Thôn Hoàng Lại - Xã Thanh Vân - Huyện Hiệp Hoà- Tỉnh Bắc Giang  https://www.facebook.com/share/18qvQb9hWy/?mibextid=wwXIfr</t>
  </si>
  <si>
    <t>Trần Thị Thanh Thiện</t>
  </si>
  <si>
    <t>An xuân 3 , đại lý xi măng trần văn tuấn , xuân hải Khánh Hòa</t>
  </si>
  <si>
    <t>https://drive.google.com/open?id=1B8yMSzzRDky-G0kcyWhMOl4vOQvhIBge</t>
  </si>
  <si>
    <t>https://www.facebook.com/share/1KoEWJMvGn/?mibextid=wwXIfr</t>
  </si>
  <si>
    <t>Nguyễn Minh Đăng</t>
  </si>
  <si>
    <t xml:space="preserve">love cà phê khu đô thị hùng vương phúc yên phú thọ </t>
  </si>
  <si>
    <t>https://drive.google.com/open?id=19aEWOyr73fdt4oVLRORR5cy20XYizFYY</t>
  </si>
  <si>
    <t>https://www.facebook.com/share/1CqjwMZq3F/?mibextid=wwXIfr</t>
  </si>
  <si>
    <t>Trần Hoàng Phi Thiên</t>
  </si>
  <si>
    <t>54 tôn đức thắng, phan thiết, lâm đồng</t>
  </si>
  <si>
    <t>https://drive.google.com/open?id=1ipSHQnxgFDSCGlo__j9cgMd3JJfLZn-D</t>
  </si>
  <si>
    <t>https://www.facebook.com/share/1CYatdcTEQ/?mibextid=wwXIfr</t>
  </si>
  <si>
    <t>Nguyễn Thị Kim Tứ</t>
  </si>
  <si>
    <t xml:space="preserve">Thôn Ba tháp Xã Thuận Bắc Tỉnh Khánh Hòa </t>
  </si>
  <si>
    <t>https://drive.google.com/open?id=1m54wE9FKsN8Sybp5aXZ64GdpEkaBzFBY</t>
  </si>
  <si>
    <t>https://www.facebook.com/share/1CckYFWbWs/?mibextid=wwXIfr</t>
  </si>
  <si>
    <t>Nguyễn Thị Huyền Diệu</t>
  </si>
  <si>
    <t>thôn Nghĩa Lộ, xã Lạc Đạo, tỉnh Hưng Yên</t>
  </si>
  <si>
    <t>https://drive.google.com/open?id=1W-UnZ3idqJ_OQvXvsrcs1AUt6FZbBZWy</t>
  </si>
  <si>
    <t>https://www.facebook.com/share/18mJnfgFAb/</t>
  </si>
  <si>
    <t>Ngô Lan Hương</t>
  </si>
  <si>
    <t>Xã Đại Điền, Tỉnh Vĩnh Long</t>
  </si>
  <si>
    <t>https://drive.google.com/open?id=1qLnnCzJQKXaBE7s1LgwNg4JsiMz2ORCU</t>
  </si>
  <si>
    <t>https://www.facebook.com/share/1HUjtD6hZV/</t>
  </si>
  <si>
    <t xml:space="preserve"> Vương Thị Mai Linh</t>
  </si>
  <si>
    <t>Thôn 4, Xã Kro ng Pắc, Tỉnh Đắk Lắk</t>
  </si>
  <si>
    <t>https://drive.google.com/open?id=1msmUpkQY4mDKRW4jdrU6148USiulgUta</t>
  </si>
  <si>
    <t>https://www.facebook.com/share/1Dtn5gT4n1/</t>
  </si>
  <si>
    <t>Nguyễn Đỗ Yến Nhi</t>
  </si>
  <si>
    <t>số nhà 173A, Ấp 1 Lương Hòa, Tây Ninh</t>
  </si>
  <si>
    <t>https://drive.google.com/open?id=1yhwPIreB46mtJBiAxL8MzW8sZ6MohCux</t>
  </si>
  <si>
    <t>https://www.facebook.com/share/1Hf5yTb48z/</t>
  </si>
  <si>
    <r>
      <rPr>
        <sz val="12"/>
        <color theme="1"/>
        <rFont val="Times New Roman"/>
        <family val="1"/>
      </rPr>
      <t>Phạm Đức Kiên</t>
    </r>
    <r>
      <rPr>
        <sz val="12"/>
        <color rgb="FFFF0000"/>
        <rFont val="Times New Roman"/>
        <family val="1"/>
      </rPr>
      <t xml:space="preserve"> - zalo của mẹ</t>
    </r>
  </si>
  <si>
    <t>số nhà 208 thôn Ràm Duộng, Xã Thạch Lập,tỉnh Thanh Hóa</t>
  </si>
  <si>
    <t>https://drive.google.com/open?id=1huv92e1FuiB3m3fqBNI0x1xzjgPpjRb7</t>
  </si>
  <si>
    <t>https://www.facebook.com/dungquentenanh21008#</t>
  </si>
  <si>
    <t>Trần Sơn Tùng</t>
  </si>
  <si>
    <t xml:space="preserve"> số nhà 26, ngách 230/61 định công thượng, hoàng mai HN</t>
  </si>
  <si>
    <t>https://drive.google.com/open?id=1i76fMypnfOHgmYP5g_EjA49q6umlF-Ln</t>
  </si>
  <si>
    <t>https://www.facebook.com/taolacu.211028#</t>
  </si>
  <si>
    <t xml:space="preserve">Nguyễn Lê Tuấn Anh </t>
  </si>
  <si>
    <t xml:space="preserve"> xóm 1 đà hoà, mễ sở, hưng yên </t>
  </si>
  <si>
    <t>https://drive.google.com/open?id=1QxRlCWAh5sz76VR7ft-Gf8vKgiIA8c0n</t>
  </si>
  <si>
    <t>https://www.facebook.com/thuy.nga.159505#</t>
  </si>
  <si>
    <t xml:space="preserve">Nguyễn Thị Thuý Nga </t>
  </si>
  <si>
    <t>số nhà 20, đường 515, xã thiệu toán, thanh hoá</t>
  </si>
  <si>
    <t>https://drive.google.com/open?id=1-kVGsQMpe5964Sn_4bB29HBWqQjw_abo</t>
  </si>
  <si>
    <t>https://www.facebook.com/share/1ELmjm8Sc9/</t>
  </si>
  <si>
    <t>Nguyễn Phương Anh</t>
  </si>
  <si>
    <t>nguyenphuonganhgl1@gmail.com</t>
  </si>
  <si>
    <t>510 Võ Nguyên Giáp, phường Hội Phú, tỉnh Gia Lai</t>
  </si>
  <si>
    <t>https://drive.google.com/open?id=1RAmEnvduRFMNcpJEyPPmePlJYbD5GJpt</t>
  </si>
  <si>
    <t>https://www.facebook.com/share/1CcSVAQEF7/?mibextid=wwXIfr</t>
  </si>
  <si>
    <t>Hoàng Thuỳ Trang</t>
  </si>
  <si>
    <t>hoangthuytrang2206@gmail.com</t>
  </si>
  <si>
    <t>thôn 4 xã Đình Lập tỉnh Lạng Sơn</t>
  </si>
  <si>
    <t>https://drive.google.com/open?id=1GofxcV3r00C-7D3Pvhm0jganlIqr-1ID</t>
  </si>
  <si>
    <t>https://www.facebook.com/share/1EUkKiR1Cu/?mibextid=wwXIfr</t>
  </si>
  <si>
    <t>Mai Đức Phúc</t>
  </si>
  <si>
    <t>maiducphuc08@gmail.com</t>
  </si>
  <si>
    <t>P. Thạch Khôi, TP. Hải Phòng</t>
  </si>
  <si>
    <t>https://drive.google.com/open?id=1-bCYRNPLVanxO60jm1r9qgCvi2Bdqqlr</t>
  </si>
  <si>
    <t>https://www.facebook.com/share/1Cp4CezGiE/?mibextid=wwXIfr</t>
  </si>
  <si>
    <t>Hoàng Lê Bảo Ngọc</t>
  </si>
  <si>
    <t>baongoc121108nt@gmail.com</t>
  </si>
  <si>
    <t xml:space="preserve">Số nhà 18 ngách 5 đường Thái Khang Phước hạ Phường Nam Nha Trang Khánh Hòa. </t>
  </si>
  <si>
    <t>https://drive.google.com/open?id=1RjO-h1R9emdEmoM7Z1gfXHkGqXE5GnEb</t>
  </si>
  <si>
    <t>chờ lớp</t>
  </si>
  <si>
    <t>https://www.facebook.com/share/1CxdEH2Ee8/?mibextid=wwXIfr</t>
  </si>
  <si>
    <t>Ngô Thị Hồng Nhung</t>
  </si>
  <si>
    <t>tolahongnhungyaa@gmail.com</t>
  </si>
  <si>
    <t>Xóm 4 thôn Trung Châu xã Nhân Hà tỉnh Ninh Bình</t>
  </si>
  <si>
    <t>https://drive.google.com/open?id=10mJxlUarozxsbyAX22uSpkoc_4aVPONC</t>
  </si>
  <si>
    <t>https://www.facebook.com/share/1L9oSf3Pvf/?mibextid=wwXIfr</t>
  </si>
  <si>
    <t xml:space="preserve">Vũ Thị Lan Anh </t>
  </si>
  <si>
    <t xml:space="preserve">lananh121308@gmail.com </t>
  </si>
  <si>
    <t>gửi sau</t>
  </si>
  <si>
    <t>https://drive.google.com/open?id=1y-z1AFEiAwlRbhWEEbt17wD1LGXo-7R5</t>
  </si>
  <si>
    <t>https://www.facebook.com/share/17xpMnmqGH/</t>
  </si>
  <si>
    <t xml:space="preserve">Lý Hoàng Hải Yến </t>
  </si>
  <si>
    <t xml:space="preserve">Ấp 3, xã Phú Lộc, tp Cần Thơ </t>
  </si>
  <si>
    <t>https://drive.google.com/open?id=1nu8a_94x8JI2yyiqJB0RusvEdzfV4rng</t>
  </si>
  <si>
    <t>https://www.facebook.com/share/1B3aWauN14/?mibextid=wwXIfr</t>
  </si>
  <si>
    <t>Tổ 7 Phường Sông Công, Tỉnh Thái Nguyên</t>
  </si>
  <si>
    <t>https://drive.google.com/open?id=1bbIem_a-QhDE6T1QJJIgYnYuiC1J1bQM</t>
  </si>
  <si>
    <t>https://www.facebook.com/share/1EM8AsvoVi/?mibextid=wwXIfr</t>
  </si>
  <si>
    <r>
      <rPr>
        <sz val="12"/>
        <color theme="1"/>
        <rFont val="Times New Roman"/>
        <family val="1"/>
      </rPr>
      <t xml:space="preserve">Đỗ Thành Định </t>
    </r>
    <r>
      <rPr>
        <sz val="12"/>
        <color rgb="FFFF0000"/>
        <rFont val="Times New Roman"/>
        <family val="1"/>
      </rPr>
      <t>- hv thứ 11</t>
    </r>
  </si>
  <si>
    <t>Thôn Duy Bình - Xã Vĩnh Phú - Tỉnh Phú Thọ</t>
  </si>
  <si>
    <t>https://drive.google.com/open?id=1fVCfhq5anvhjUQJ454-gKVnv74_Du8pk</t>
  </si>
  <si>
    <t>https://www.facebook.com/phuong.linh.bxg</t>
  </si>
  <si>
    <t>Tạ Phương Linh</t>
  </si>
  <si>
    <t>số nhà 10 ngách 92/11 đường chùa võ hà đông hà nội</t>
  </si>
  <si>
    <t>https://drive.google.com/open?id=1jd6eFCc2h6YDDdGfodXOCoz4DthzeJGL</t>
  </si>
  <si>
    <t>https://www.facebook.com/phan.thao.0402</t>
  </si>
  <si>
    <t>Phan Hương Thảo</t>
  </si>
  <si>
    <t>16 Lê Văn Hưu, Tdp Nam Thành, Phường Đồng Hới, Tỉnh Quảng Trị.</t>
  </si>
  <si>
    <t>https://drive.google.com/open?id=1zRhJ5B1MZaUd3kpddqUyaa4tEyOgiGOL</t>
  </si>
  <si>
    <t>https://www.facebook.com/nhu.y.vu.237681</t>
  </si>
  <si>
    <t>Vũ Thị Như Ý</t>
  </si>
  <si>
    <t>số nhà 78A,Cam Gia 11 ,p.Gia Sàng tỉnh Thái Nguyên</t>
  </si>
  <si>
    <t>https://drive.google.com/open?id=1m4gB5pyFOM2zfYlDyd5v_4kVUYzp3c89</t>
  </si>
  <si>
    <t>https://www.facebook.com/share/1DZiH1iZp7/?mibextid=wwXIfr</t>
  </si>
  <si>
    <t>Dương Thuỳ Dung</t>
  </si>
  <si>
    <t>Thôn Cao Hảo - Xã Tam Dương -Tỉnh Phú Thọ</t>
  </si>
  <si>
    <t>https://drive.google.com/open?id=1dXHe10m35zAK5C0oOdNtgq85GElN4qjg</t>
  </si>
  <si>
    <t>https://www.facebook.com/vuthanhh.haa?rdid=EBred7YyCKyJdCNW&amp;share_url=https%3A%2F%2Fwww.facebook.com%2Fshare%2F17sy4K1r5j%2F#</t>
  </si>
  <si>
    <t xml:space="preserve">Vũ Thanh Hà </t>
  </si>
  <si>
    <t>Thôn đống vừng, xã Bắc Lũng , tỉnh Bắc Ninh</t>
  </si>
  <si>
    <t>https://drive.google.com/open?id=17bPePrPCWX6X0ZCBQkrmRRHsEDiYTMK8</t>
  </si>
  <si>
    <t>https://www.facebook.com/share/1KgqSaibYL/?mibextid=wwXIfr</t>
  </si>
  <si>
    <t xml:space="preserve">Hồ Trần Tiểu Diễm </t>
  </si>
  <si>
    <t>Khối 10 Phường Tân Mai , Tỉnh Nghệ An</t>
  </si>
  <si>
    <t>09/06/2026 và 13/06/2026</t>
  </si>
  <si>
    <t>https://drive.google.com/open?id=1DKVX-R1TSUaIlHBbJ2m0ITYnBxPgL4e5; https://drive.google.com/open?id=1fA-0aH0Mchu4y-_2gfV1hVePP7ATDFGN</t>
  </si>
  <si>
    <t>https://www.facebook.com/TrTrDung2712</t>
  </si>
  <si>
    <t>Trần Trung Dũng</t>
  </si>
  <si>
    <t>xã Yên Mạc, tỉnh Ninh Bình</t>
  </si>
  <si>
    <t>09/06/2026 vfa 15/06/2026</t>
  </si>
  <si>
    <t>https://drive.google.com/open?id=1ZcxM8zyCKP7nuzJAA1Zzrn3btbRgDZKV; https://drive.google.com/open?id=1ZnKXuRpvgSI5jur4LTBR91Uk83MWkRzQ</t>
  </si>
  <si>
    <t>https://www.facebook.com/share/1CjfnNtjeB/?mibextid=wwXIfr</t>
  </si>
  <si>
    <t>Trần Mai Chi Na</t>
  </si>
  <si>
    <t>Tỉnh Daklak , Phường Hoà Hiệp, Khu Phố Phú Lạc</t>
  </si>
  <si>
    <t>https://drive.google.com/open?id=1pH07Yot5pWW8BMhLp9hNCJHghqAG-K-4</t>
  </si>
  <si>
    <t>https://www.facebook.com/share/1E6x1ALNY6/?mibextid=wwXIfr</t>
  </si>
  <si>
    <t>Nam Sách-Hải phòng</t>
  </si>
  <si>
    <t>https://drive.google.com/open?id=14hsROGX_28aMTEoQbA9UB2maO4_Wfq8P</t>
  </si>
  <si>
    <t>https://www.facebook.com/share/16yW5rpi7S/</t>
  </si>
  <si>
    <t>Nguyễn Hồng Phương Uyên</t>
  </si>
  <si>
    <t>trường tiểu học Hoá An, phường Biên Hòa, Đồng Nai</t>
  </si>
  <si>
    <t>https://drive.google.com/open?id=1fIAbdPjRYV8-WTi-lT-0iWxPJ6wEHrUM</t>
  </si>
  <si>
    <t>https://www.facebook.com/TranTuanDat.X.Profile</t>
  </si>
  <si>
    <t>Trần Tuấn Đạt</t>
  </si>
  <si>
    <t>12/2 Nguyễn Thị Minh Khai, Ngũ Phụng, Đặc khu Phú Quý,  tỉnh Lâm Đồng</t>
  </si>
  <si>
    <t>09/06/2026 và 16/06/2026</t>
  </si>
  <si>
    <t>https://drive.google.com/open?id=18LcOHNQ25SgNDUxE5fofbCD2_ySgOMsz; https://drive.google.com/open?id=1ZThsfcLflDynGKhjdZvYQGh0joSxDQpd</t>
  </si>
  <si>
    <t>https://www.facebook.com/elizera520</t>
  </si>
  <si>
    <t xml:space="preserve">Dương Thị Nam Phương </t>
  </si>
  <si>
    <t>số 4, ngách 40/105 TDP 4 Do Nha Tây Mỗ Nam Từ Liêm Hà Nội</t>
  </si>
  <si>
    <t>https://drive.google.com/open?id=1kAwH_Z5LNWrS0gq96-fJvqK6YbErIITS</t>
  </si>
  <si>
    <t>https://www.facebook.com/share/1DfPxnaWpJ/</t>
  </si>
  <si>
    <t>Thiên Hồng Hạnh</t>
  </si>
  <si>
    <t>Xã Ninh Phước- tỉnh Khánh Hòa</t>
  </si>
  <si>
    <t>https://drive.google.com/open?id=14_AfRoLoBTs_9-RNHXKxAxcWBvFFjCKZ</t>
  </si>
  <si>
    <t>https://www.facebook.com/share/1GP6hAwtCt/?mibextid=wwXIfr</t>
  </si>
  <si>
    <t>Đặng Thị Châu Loan</t>
  </si>
  <si>
    <t>86 đường 1/5 Phường B’Lao Bảo lộc Tỉnh Lâm Đồng</t>
  </si>
  <si>
    <t>https://drive.google.com/open?id=1-NKxfIjnh5sby7ZAykUKVoutaPmL9D9R</t>
  </si>
  <si>
    <t>T480</t>
  </si>
  <si>
    <t>https://www.facebook.com/nguyen.tinh.ky.390320</t>
  </si>
  <si>
    <r>
      <rPr>
        <sz val="12"/>
        <color theme="1"/>
        <rFont val="Times New Roman"/>
        <family val="1"/>
      </rPr>
      <t xml:space="preserve">Nguyễn Tinh Kỳ </t>
    </r>
    <r>
      <rPr>
        <sz val="12"/>
        <color rgb="FFFF0000"/>
        <rFont val="Times New Roman"/>
        <family val="1"/>
      </rPr>
      <t>- 0877552084</t>
    </r>
  </si>
  <si>
    <t xml:space="preserve"> nguyentinhky535@gmail.com</t>
  </si>
  <si>
    <t>984 Văn Tiến Dũng quốc lộ 50  xã Bình Hưng Huyện Bình Chánh</t>
  </si>
  <si>
    <t>https://drive.google.com/open?id=1xfwjkjAViuPBRPQ9W74cMYCjOkJcyISk</t>
  </si>
  <si>
    <t>https://www.facebook.com/share/1B9c4HfBfo/</t>
  </si>
  <si>
    <t xml:space="preserve">xóm 6 thôn rền , xã phật tích, tiên du bắc ninh </t>
  </si>
  <si>
    <t>https://drive.google.com/open?id=1yBEffGyptheZ61k2jvTN8EGbN7-r68Z-</t>
  </si>
  <si>
    <t>https://www.facebook.com/h.thu.huyen.79761</t>
  </si>
  <si>
    <t>Hoàng Thu Huyền</t>
  </si>
  <si>
    <t>452/58 Lê Hồng Phong, phường Phước Long, tp Nha Trang, tỉnh Khánh Hòa</t>
  </si>
  <si>
    <t>https://drive.google.com/open?id=1ldjftXGC29ujCPcP9K05XtghYRaPCraf</t>
  </si>
  <si>
    <t>https://www.facebook.com/chi.ngo.1405</t>
  </si>
  <si>
    <t xml:space="preserve">Ngô Linh Chi </t>
  </si>
  <si>
    <t xml:space="preserve"> linhchingo3@gmail.com</t>
  </si>
  <si>
    <t xml:space="preserve"> bạch mai, hn</t>
  </si>
  <si>
    <t>https://drive.google.com/open?id=1z8mDT_zKRlOcIly6QuKJrH28fFg4yMGC</t>
  </si>
  <si>
    <t>https://www.facebook.com/share/18qirKVbbE/?mibextid=wwXIfr</t>
  </si>
  <si>
    <t xml:space="preserve">Nguyễn Thị Kim Anh </t>
  </si>
  <si>
    <t xml:space="preserve">Thôn Trung Thành xã Hà Linh tỉnh Hà Tĩnh </t>
  </si>
  <si>
    <t>https://drive.google.com/open?id=1oTAagesK8V47YOkEsHpKpf1i7Dni08me</t>
  </si>
  <si>
    <t>https://www.facebook.com/share/18xZPgbLoG/</t>
  </si>
  <si>
    <t>Tạ Phương Ly</t>
  </si>
  <si>
    <t xml:space="preserve">Xóm 1 ngọc lâm, xã yên mạc , tỉnh Ninh Bình </t>
  </si>
  <si>
    <t>https://drive.google.com/open?id=17WtH-ST0ujB_GEDHLTg4-VB3W9RjcOVy</t>
  </si>
  <si>
    <t>https://www.facebook.com/ngoc.ha.251602</t>
  </si>
  <si>
    <t>Đàm Thị Ngọc Hà</t>
  </si>
  <si>
    <t>Ấp 19, xã Vĩnh Lộc, TP. Hồ Chí Minh</t>
  </si>
  <si>
    <t>https://drive.google.com/open?id=1vb4MlLI4wGV2J6BTF_FY87_OXgZNxuLF</t>
  </si>
  <si>
    <t>https://www.facebook.com/share/18pgHMy4th/?mibextid=wwXIfr</t>
  </si>
  <si>
    <t xml:space="preserve">Vũ Thị Thanh Huyền </t>
  </si>
  <si>
    <t>xã Tiên Minh thành phố Hải Phòng đki chung vs Quỳnh</t>
  </si>
  <si>
    <t>https://drive.google.com/open?id=1KogWYfEyFaJjaCHwPq9vOIs3jDXoEue_</t>
  </si>
  <si>
    <t>https://www.facebook.com/share/1JsYT9oBdx/?mibextid=wwXIfr</t>
  </si>
  <si>
    <t xml:space="preserve">Nguyễn Trà My </t>
  </si>
  <si>
    <t xml:space="preserve">phố nỷ trung giã sóc sơn Hà Nội </t>
  </si>
  <si>
    <t>https://drive.google.com/open?id=1qtOqlGL9ZVUT2-MoK31pq0rP8aSjnM6z</t>
  </si>
  <si>
    <t>https://www.facebook.com/share/192S7c1sy9/?mibextid=wwXIfr</t>
  </si>
  <si>
    <t>Phạm Như Quỳnh</t>
  </si>
  <si>
    <t>xã Tiên Minh - Hải Phòng</t>
  </si>
  <si>
    <t>https://drive.google.com/open?id=1WNfwwRa5rX_biaBW_YMYZskwoZUs4oCq</t>
  </si>
  <si>
    <t xml:space="preserve">https://www.facebook.com/men.ang.22519? mibextid=ZbWKwL </t>
  </si>
  <si>
    <t xml:space="preserve">Đặng Thị Mến  </t>
  </si>
  <si>
    <t xml:space="preserve">tdp3 Hoàng Động Phường Thiên Hương Huyện Thủy Nguyên ,TP Hải Phòng </t>
  </si>
  <si>
    <t>https://drive.google.com/open?id=1U-Tuu-M0vbJs4VmRlCuo0Xz9b__09fl5</t>
  </si>
  <si>
    <t>https://www.facebook.com/share/18rTgpdFCV/?mibextid=wwXIfr</t>
  </si>
  <si>
    <t>Phạm Thuỳ Dương</t>
  </si>
  <si>
    <t>Đặc khu Vân Đồn tỉnh Quảng Ninh</t>
  </si>
  <si>
    <t>https://drive.google.com/open?id=12_AK5hwIXLaseOZBZu7DqqyqfviDvRN_</t>
  </si>
  <si>
    <t>https://www.facebook.com/share/1L2XLE7vCF/?mibextid=wwXIfr</t>
  </si>
  <si>
    <t>Bùi Thị Mai Lan</t>
  </si>
  <si>
    <t>Xã Tân Lạc tỉnh Phú Thọ</t>
  </si>
  <si>
    <t>https://drive.google.com/open?id=1TH3NQaUb6Xd9TV1N5PQ3O5HsFKjWdftK</t>
  </si>
  <si>
    <t>https://www.facebook.com/share/18VdGB2TmW/?mibextid=wwXIfr</t>
  </si>
  <si>
    <t>Nguyễn Ngọc Ánh. đt bố/mẹ: 0834386467</t>
  </si>
  <si>
    <t>Quảng Bố- Lâm Thao-Bắc Ninh S</t>
  </si>
  <si>
    <t>https://drive.google.com/open?id=1vgdHg_-lSqZ5eOoT1G_KN--07ofnJLLt</t>
  </si>
  <si>
    <t xml:space="preserve"> https://www.facebook.com/share/14ernn8bai9/?mibextid=wwXIfr</t>
  </si>
  <si>
    <t>Phạm Thị Nga</t>
  </si>
  <si>
    <t>phamthinga061008@gmail.com</t>
  </si>
  <si>
    <t>xã Bạch Hà,tỉnh Nghệ An</t>
  </si>
  <si>
    <t>https://drive.google.com/open?id=1bqgJK3BNKmbnrW3t1688QrZ9baSuu4yC</t>
  </si>
  <si>
    <t>https://www.facebook.com/share/1PhkeZ4SKN/?mibextid=wwXIfr</t>
  </si>
  <si>
    <t>Trần Xuân Tín</t>
  </si>
  <si>
    <t>Chratran@gmail.com</t>
  </si>
  <si>
    <t>Giáp Trung, Phường Hương Văn,Thị Xã Hương Trà Tỉnh Thừa Thiên Huế</t>
  </si>
  <si>
    <t>https://drive.google.com/open?id=1m5tKA18LEEhYap1r-oHKyRhZlUjeU46J</t>
  </si>
  <si>
    <t xml:space="preserve"> https://www.facebook.com/huynh.tuyet.5245961</t>
  </si>
  <si>
    <t xml:space="preserve">Huỳnh Tuyết Phương </t>
  </si>
  <si>
    <t>huynhtuyetphuong.068961@gmail.com</t>
  </si>
  <si>
    <t>ấp 6 xã Thạnh lộc cai lậy đồng tháp</t>
  </si>
  <si>
    <t>https://drive.google.com/open?id=13SVvhUm1Ktnl_2sz_HadKdZ9P9_qD0nR</t>
  </si>
  <si>
    <t>https://www.facebook.com/share/1EGgUkD84D/?mibextid=wwXIfr</t>
  </si>
  <si>
    <t>Đoàn Thuỳ Trang</t>
  </si>
  <si>
    <t>Vũ Xá - Ái Quốc - TP Hải Phòng</t>
  </si>
  <si>
    <t>https://drive.google.com/open?id=1C_f8DssDfdi3VbrGQn196t7uq0nYFpSE</t>
  </si>
  <si>
    <t>https://www.facebook.com/share/1CHBM9eJff/?mibextid=wwXIfr</t>
  </si>
  <si>
    <t xml:space="preserve"> Phạm Huyền Trân </t>
  </si>
  <si>
    <t>09/4 Ngô Văn Sở , Phường An Khê , Tỉnh Gia Lai</t>
  </si>
  <si>
    <t>https://drive.google.com/open?id=1SvlFjELw2AXKJnbEEbLdyqBSoP6l8798</t>
  </si>
  <si>
    <t>https://www.facebook.com/share/1AdpUxeJai/</t>
  </si>
  <si>
    <t>Nguyễn Minh Thuận</t>
  </si>
  <si>
    <t>Số nhà 84 , Ấp Phước Toàn , Xã Mỹ Yên , Tỉnh Tây Ninh</t>
  </si>
  <si>
    <t>https://drive.google.com/open?id=1VrLmQUcCiHLpJvoqaIaWt140jyopSWxn</t>
  </si>
  <si>
    <t>https://www.facebook.com/share/1Hmpv8uVB2/</t>
  </si>
  <si>
    <t>Nguyễn Thiên Kim</t>
  </si>
  <si>
    <t>26, ấp 1, mỹ yên, tây ninh</t>
  </si>
  <si>
    <t>https://drive.google.com/open?id=1TpYe28R_KY-HGkgRzVr5wxDtNbcaYP0G</t>
  </si>
  <si>
    <t>https://www.facebook.com/share/18eNM2QTbA/</t>
  </si>
  <si>
    <t>Nguyễn Thị Thùy Dương</t>
  </si>
  <si>
    <t>khu dân cư vĩnh lộc 2, mỹ yên, tây ninh</t>
  </si>
  <si>
    <t>https://drive.google.com/open?id=1SFzwJuIz8rlW1sqWDfgBvE4INsxLVqZC</t>
  </si>
  <si>
    <t>https://www.facebook.com/share/18xjdp4NF1/</t>
  </si>
  <si>
    <t xml:space="preserve">Hoàng Châu </t>
  </si>
  <si>
    <t>số nhà 24, tạp hóa cô hai, phước toàn, mỹ yên, tây ninh</t>
  </si>
  <si>
    <t>https://drive.google.com/open?id=1nqTkOMndh4QkH9-gewxa7tjBahWFNJ1I</t>
  </si>
  <si>
    <t>https://www.facebook.com/share/14Zb2z3RYkA/</t>
  </si>
  <si>
    <t>Vũ Thị Hảo</t>
  </si>
  <si>
    <t xml:space="preserve">thôn linh xá, xã hợp tiến (nam hưng cũ), thành phố hải phòng(HD cũ) </t>
  </si>
  <si>
    <t>https://drive.google.com/open?id=1LfBEKw-cJnjbWV-OqrYHt3ezhr9-zKon</t>
  </si>
  <si>
    <t>https://www.facebook.com/share/1EeR3uHtWV/?mibextid=wwXIfr</t>
  </si>
  <si>
    <t>Nguyễn Mạnh Cường</t>
  </si>
  <si>
    <t xml:space="preserve"> Cccuong27042008@gmail.com</t>
  </si>
  <si>
    <t>SN26 ngõ 525 Tổ 3 phường Quan Triều thành phố Thái Nguyên tỉnh Thái Nguyên</t>
  </si>
  <si>
    <t>https://drive.google.com/open?id=1CkpT9pw8VjhZfQJ7j2RNEDiHpeP7zSyG</t>
  </si>
  <si>
    <t>https://www.facebook.com/share/1EQSD9vkjV/?mibextid=wwXIfr</t>
  </si>
  <si>
    <t>Phạm Thế Quân</t>
  </si>
  <si>
    <t xml:space="preserve">qqff79893@gmail.Com </t>
  </si>
  <si>
    <t>118 Đinh Tiên Hoàng , thôn 10 xã Đức lập tỉnh lâm đồng</t>
  </si>
  <si>
    <t>https://drive.google.com/open?id=1mlnJRyEakCWhZB5sccq8RdCEfsj1Xo2I</t>
  </si>
  <si>
    <t>https://www.facebook.com/share/1LBWZrvqdW/</t>
  </si>
  <si>
    <t>Hoàng Hải Đăng</t>
  </si>
  <si>
    <t xml:space="preserve">xóm14,yên cường,Ninh Bình </t>
  </si>
  <si>
    <t>https://drive.google.com/open?id=1iQ9qPDshtBCHQZ8q5S8gBacLV37fpKa1</t>
  </si>
  <si>
    <t>https://www.facebook.com/nhimwctes1tg</t>
  </si>
  <si>
    <t>Đặng Thị Mỹ Hằng</t>
  </si>
  <si>
    <t>08986668612</t>
  </si>
  <si>
    <t xml:space="preserve">632, Nguyễn Thị Rành , Ấp Ngã , Xã Nhuận Đức , Tp.HCM  </t>
  </si>
  <si>
    <t>https://drive.google.com/open?id=1NM_QG5Der9oQyuIGfGp96fKgUZ_W3bAd</t>
  </si>
  <si>
    <t>https://www.facebook.com/tien.hau.949414</t>
  </si>
  <si>
    <t>Nguyễn Tiến Hậu</t>
  </si>
  <si>
    <t>THÔN CỔ MIẾU , XÃ PHẬT TÍCH, TỈNH BẮC NINH</t>
  </si>
  <si>
    <t>https://drive.google.com/open?id=1TjNk2dIuh4axFuduPAJ9JTA4sa-v-m7m</t>
  </si>
  <si>
    <t>K HỌC</t>
  </si>
  <si>
    <t>https://www.facebook.com/share/1H8FAyieat/?mibextid=wwXIfr</t>
  </si>
  <si>
    <t>Nguyễn Thị Hương Giang - hoàn cọc</t>
  </si>
  <si>
    <t>số nhà 187 thôn 3 kim lan xã bát tràng hà nội</t>
  </si>
  <si>
    <t>https://drive.google.com/open?id=1Fsc1S1F4oc_fAThXgKrVea9dXq60YCUd</t>
  </si>
  <si>
    <t>https://www.facebook.com/ngocquynh.bui.79656#</t>
  </si>
  <si>
    <t>Bùi Thị Quỳnh</t>
  </si>
  <si>
    <t xml:space="preserve"> 27D, ngách 31/46 Xuân Diệu, Quảng An, Tây Hồ, Hà Nội</t>
  </si>
  <si>
    <t>https://drive.google.com/open?id=1e11PGpmG6WHLr9N7BISVtgHf_jrHuWWV</t>
  </si>
  <si>
    <t>https://www.facebook.com/share/1QhpW4cR8n/?mibextid=wwXIfr</t>
  </si>
  <si>
    <t>Thôn Vật Lại 1- Xã Vật Lại- TP Hà Nội</t>
  </si>
  <si>
    <t>https://drive.google.com/open?id=1IcmsF_-TvhsXc7NR_fyIy248bZBMm1CW</t>
  </si>
  <si>
    <t xml:space="preserve">https://www.facebook.com/share/1ChGddHU7Z/?mibextid=wwXIfr  </t>
  </si>
  <si>
    <t>Trịnh Thị Diệp</t>
  </si>
  <si>
    <t>số nhà 07 , thôn 2 , xã tân ninh , tỉnh thanh hóa</t>
  </si>
  <si>
    <t>https://drive.google.com/open?id=1uzrN5NYy-kX8rQfIiZAvCUwRr8XP3AND</t>
  </si>
  <si>
    <t>https://www.facebook.com/share/1ALjGen6tv/?mibextid=wwXIfr</t>
  </si>
  <si>
    <t>Nguyễn Thị Ngọc Hà</t>
  </si>
  <si>
    <t>Thôn trà lân ,xã anh sơn , nghệ an</t>
  </si>
  <si>
    <t>https://drive.google.com/open?id=1bsS6y8TIp7KKCWpfk5yCGEulDd_S-wk2</t>
  </si>
  <si>
    <t>https://web.facebook.com/olann.950264</t>
  </si>
  <si>
    <t>Đỗ Thị Lan</t>
  </si>
  <si>
    <t>Thôn Nam Mỹ ,xã Quang Hưng ,tỉnh Ninh Bình</t>
  </si>
  <si>
    <t>https://drive.google.com/open?id=1jsDmsRR5Yi8l12ARD9vx7AWiVhknpWBH</t>
  </si>
  <si>
    <t>https://www.facebook.com/wuinhang</t>
  </si>
  <si>
    <t>Nguyễn Như Quỳnh Anh</t>
  </si>
  <si>
    <t>Vạn Xuân, Hưng Yên</t>
  </si>
  <si>
    <t>https://drive.google.com/open?id=1rXEFbg5__haCIEbbcvk8KMyq8m5Bd3Ib</t>
  </si>
  <si>
    <t>https://www.facebook.com/share/1B3xVrNFBt/?mibextid=wwXIfr</t>
  </si>
  <si>
    <t>Nguyễn Hà My</t>
  </si>
  <si>
    <t>Tổ Dân Phố Hồng Thanh, Phường Yên Bái, Tỉnh Lào Cai</t>
  </si>
  <si>
    <t>https://drive.google.com/open?id=1_--nUpjBKrGRcWRZrEaMIkXpIjv4qt1k</t>
  </si>
  <si>
    <t>https://www.facebook.com/share/1HJggyqJY8/?mibextid=wwXIfr</t>
  </si>
  <si>
    <t xml:space="preserve">Khúc Quỳnh Lan </t>
  </si>
  <si>
    <t xml:space="preserve">khucquynhlan@gmail.com </t>
  </si>
  <si>
    <t xml:space="preserve">Xóm 1 Yên Mỹ Thanh Trì Hà Nội </t>
  </si>
  <si>
    <t>https://drive.google.com/open?id=1OJQM_qQdrnRmRPOpd2T47uIPiweqsPJ1</t>
  </si>
  <si>
    <t>https://www.facebook.com/nguyen.bao.980359</t>
  </si>
  <si>
    <r>
      <rPr>
        <sz val="12"/>
        <color theme="1"/>
        <rFont val="Times New Roman"/>
        <family val="1"/>
      </rPr>
      <t>Nguyễn Phạm Ngọc Bảo</t>
    </r>
    <r>
      <rPr>
        <sz val="12"/>
        <color rgb="FFFF0000"/>
        <rFont val="Times New Roman"/>
        <family val="1"/>
      </rPr>
      <t xml:space="preserve"> - hv thứ 11. Bố: 0974156376</t>
    </r>
  </si>
  <si>
    <t>Số nhà 01, khu Phú Cường, phường Phong Châu, thị xã Phú Thọ, tỉnh Phú Thọ, nếu ship tới hãy liên hệ sđt 0384814604 (người nhận Phạm Thị Tuyết Nhung)</t>
  </si>
  <si>
    <t>https://drive.google.com/open?id=18QuUVec0GSgkXEVgs47Gcy6gfBxsQYOf</t>
  </si>
  <si>
    <t>https://drive.google.com/open?id=1MyQWH1CbnmQ4Uj69Z3Y8Y0gLXKN8Ntrf</t>
  </si>
  <si>
    <t>https://www.facebook.com/share/15i2EoeE3Ek/?mibextid=wwXIfr</t>
  </si>
  <si>
    <t>Nguyễn Thị Ban Mai</t>
  </si>
  <si>
    <t xml:space="preserve"> nguyenthibnamai@gmail.com</t>
  </si>
  <si>
    <t>sn 72 tổ 7 phường Gia Sàng tỉnh Thái Nguyên</t>
  </si>
  <si>
    <t>https://drive.google.com/open?id=1o0fmAWeVi0wLbJZ4SJdbXwQfvu8wp1Yu</t>
  </si>
  <si>
    <t>https://www.facebook.com/share/188nCe3pvJ/?mibextid=wwXIfr</t>
  </si>
  <si>
    <t>Nguyễn Phương Nhi</t>
  </si>
  <si>
    <t>phuongnhy2208@gmail.com</t>
  </si>
  <si>
    <t>nhà s3, ngõ 332 Lĩnh Nam, Hoàng Mai, Hà Nội</t>
  </si>
  <si>
    <t>11/06/2026 và 15/06/2026</t>
  </si>
  <si>
    <t>https://drive.google.com/open?id=1RUhdwvEbhiDHEKA7G5xdigAoCCA2xmUj; https://drive.google.com/open?id=1H1-y0C_fWPl-hsoTYXZNeAlv7a-qQm0G</t>
  </si>
  <si>
    <t>https://www.facebook.com/share/1CK3Z95wbK/?mibextid=wwXIfr</t>
  </si>
  <si>
    <t xml:space="preserve">Trần Thị Yến Nhi </t>
  </si>
  <si>
    <t>Tranthiyennhibnlc@gmail.com</t>
  </si>
  <si>
    <t>Ngõ144 thị trấn phố lu-bảo thắng-Lào cai</t>
  </si>
  <si>
    <t>https://drive.google.com/open?id=19MY5l6DRcK6ZRcMhCWBZYCnV-KxlxmaB</t>
  </si>
  <si>
    <t>https://www.facebook.com/share/18s6SuND6y/?mibextid=wwXIfr</t>
  </si>
  <si>
    <t>Nguyễn Ngọc Thành</t>
  </si>
  <si>
    <t xml:space="preserve">Phù Xá Văn Môn Bắc Ninh </t>
  </si>
  <si>
    <t>https://drive.google.com/open?id=17dWHbEbdOWBS5njP-7Yy4jIjj-sx1KwD</t>
  </si>
  <si>
    <t>https://www.facebook.com/share/1EkLfxiLQJ/?mibextid=wwXIfr</t>
  </si>
  <si>
    <t>Trịnh Gia Huy</t>
  </si>
  <si>
    <t>Uỷ ban xã Quảng Trạch, tỉnh Quảng Trị</t>
  </si>
  <si>
    <t>https://drive.google.com/open?id=1Nz76lx5FMMTNdkc0H9A4njO-Gr5tbgrX</t>
  </si>
  <si>
    <t>https://www.facebook.com/share/1EEHVCLkUL/?mibextid=wwXIfr</t>
  </si>
  <si>
    <t xml:space="preserve">Đàm Ngọc Bảo Chi </t>
  </si>
  <si>
    <t>Thôn Cắp Kẻ Xã Thất Khê Tỉnh Lạng Sơn</t>
  </si>
  <si>
    <t>https://drive.google.com/open?id=1JCOnpyDoxogVviScxwdp20Pie4Ch_Los</t>
  </si>
  <si>
    <t>https://www.facebook.com/share/18mWueaVLS/?mibextid=wwXIfr</t>
  </si>
  <si>
    <t>Lưu Diệp Phi</t>
  </si>
  <si>
    <t>Quốc lộ 91 xã bình mỹ tỉnh an giang quán cà phê thuỳ liên</t>
  </si>
  <si>
    <t>https://drive.google.com/open?id=1eIzte1XxAuQPLODtyuG_fuN4TpNW9GFh</t>
  </si>
  <si>
    <t>https://www.facebook.com/share/14gRATfLFRw/?mibextid=wwXIfr</t>
  </si>
  <si>
    <t>Bùi Tuấn Anh</t>
  </si>
  <si>
    <t>Khu 5, Đào Xá, Phú Thọ</t>
  </si>
  <si>
    <t>https://drive.google.com/open?id=1xaosxMxEXWAzZ9G96q5c8wgdc0hspU6h</t>
  </si>
  <si>
    <t>https://www.facebook.com/share/1BaQRFNwxW/?mibextid=wwXIfr</t>
  </si>
  <si>
    <t xml:space="preserve">Nguyễn Như Bảo Nhi </t>
  </si>
  <si>
    <t>tổ 18 phú thạnh xã hiệp thạnh tỉnh lâm đồng Tỉnh Lâm đồng</t>
  </si>
  <si>
    <t>https://drive.google.com/open?id=13p4DQx8mqyl-Wy41hncsY69kg0Dz7Yo3</t>
  </si>
  <si>
    <t>https://www.facebook.com/share/1Bd722We37/?mibextid=wwXIfr</t>
  </si>
  <si>
    <t xml:space="preserve">Triệu Mai Anh </t>
  </si>
  <si>
    <t>Bản Mới-Vân Nham-Lạng Sơn</t>
  </si>
  <si>
    <t>https://drive.google.com/open?id=12qmzJQ_Sycx0WKXHt2QzpC2_5BpAoiRe</t>
  </si>
  <si>
    <t>https://www.facebook.com/share/1DENPQ6XUx/?mibextid=wwXIfr</t>
  </si>
  <si>
    <t>Nguyễn Văn Hiếu</t>
  </si>
  <si>
    <t>Hà Mỹ-Chu Điện-Lục Nam-Bắc Ninh</t>
  </si>
  <si>
    <t>https://drive.google.com/open?id=1YS6zhDPql8ErgvSw3oy6OwYdMinhMK3I</t>
  </si>
  <si>
    <t>VIP285</t>
  </si>
  <si>
    <t>https://www.facebook.com/brighteen.brighteen.1</t>
  </si>
  <si>
    <r>
      <rPr>
        <sz val="12"/>
        <color theme="1"/>
        <rFont val="Times New Roman"/>
        <family val="1"/>
      </rPr>
      <t xml:space="preserve">Bùi Thị Thuý </t>
    </r>
    <r>
      <rPr>
        <sz val="12"/>
        <color rgb="FFFF0000"/>
        <rFont val="Times New Roman"/>
        <family val="1"/>
      </rPr>
      <t>- OVIP95 - Brighteen</t>
    </r>
  </si>
  <si>
    <t xml:space="preserve"> buihue031989@gmail.com</t>
  </si>
  <si>
    <t>số nhà 28 ngõ 224 đường Quyết Thắng Hà Đông Hà Nội</t>
  </si>
  <si>
    <t>https://drive.google.com/open?id=1UsRIJy8cz6ioz8Ub3fACh1rcUv4oZIWl</t>
  </si>
  <si>
    <t>https://www.facebook.com/share/1JDuWckqBE/?mibextid=wwXIfr</t>
  </si>
  <si>
    <t>Đậu Thanh Hoàn</t>
  </si>
  <si>
    <t>Khối 5 diễn châu tỉnh nghệ an</t>
  </si>
  <si>
    <t>https://drive.google.com/open?id=1h9eFpOsudM_SyrIEXOF5u5deTpqdMqQP</t>
  </si>
  <si>
    <t>https://www.facebook.com/share/1HhcTYVJKQ/?mibextid=wwXIfr</t>
  </si>
  <si>
    <t>Nguyễn Đỗ Huyền Trang</t>
  </si>
  <si>
    <t>https://drive.google.com/open?id=1LWTYWEAZRNbWEX2Esg11bl_S-kEWzodN</t>
  </si>
  <si>
    <t>https://www.facebook.com/share/18o98rNSCh/?mibextid=wwXIfr</t>
  </si>
  <si>
    <t>Mạ Thị Thuỳ Trang</t>
  </si>
  <si>
    <t>ổ đan phố 2 phường yên thắng tỉnh ninh bình</t>
  </si>
  <si>
    <t>https://drive.google.com/open?id=1ZM3-gZT-GaMMuZ15d5-xGcE5Mo7tShFL</t>
  </si>
  <si>
    <t>https://www.facebook.com/share/1EF765RSox/?mibextid=wwXIfr</t>
  </si>
  <si>
    <t>Phạm Trịnh Hà Linh</t>
  </si>
  <si>
    <t>Xóm Đông Thôn Dịch Diệp Ninh Giang Ninh Bình</t>
  </si>
  <si>
    <t>https://drive.google.com/open?id=1C6cnrwvLFRZb1vlOMKo6XNRdTJzaBmgR</t>
  </si>
  <si>
    <t>https://www.facebook.com/share/1EXYYKcwNN/?mibextid=wwXIfr</t>
  </si>
  <si>
    <t>Trần Ngọc Thúy Văn</t>
  </si>
  <si>
    <t>Tam anh núi thành đà nẵng</t>
  </si>
  <si>
    <t>https://drive.google.com/open?id=18hZO5tMOxVFzMKo0Oy8QHMBq0c7wN0VE</t>
  </si>
  <si>
    <t>https://www.facebook.com/share/19L1vQWV1E/?mibextid=wwXIfr</t>
  </si>
  <si>
    <t>Nguyễn Phương Thủy</t>
  </si>
  <si>
    <t xml:space="preserve"> số nhà 5 đường 1 thôn tự nhiên xã Hoằng Phú tỉnh Thanh Hóa</t>
  </si>
  <si>
    <t>https://drive.google.com/open?id=1IfjJ_2LcYfxxeWF-7PKJGDySiRdD0HR-</t>
  </si>
  <si>
    <t>https://www.facebook.com/share/1DkMwrd5pT/?mibextid=wwXIfr</t>
  </si>
  <si>
    <t xml:space="preserve">Trương Bùi Gia Như </t>
  </si>
  <si>
    <t xml:space="preserve"> truongbuigianhu5@gmail.com</t>
  </si>
  <si>
    <t xml:space="preserve">Thôn Cẩm Bộ - Xã Thành Vinh - tỉnh Thanh Hoá </t>
  </si>
  <si>
    <t>12/06/2026 và 13/06/2026</t>
  </si>
  <si>
    <t>https://drive.google.com/open?id=1R5M4ffHQQYmcfm2q_GXWNvDyJxh5XYao; https://drive.google.com/open?id=16CiUE3EdCptjVUqccmbK9_2YozvVuzTU</t>
  </si>
  <si>
    <t>https://www.facebook.com/share/17iua7oMGz/</t>
  </si>
  <si>
    <t xml:space="preserve">Dương Quốc Kim </t>
  </si>
  <si>
    <t>kimd53636@gmail.com</t>
  </si>
  <si>
    <t>91ngõ 1194 đường láng</t>
  </si>
  <si>
    <t>https://drive.google.com/open?id=1Pfyer1Qrnj5dHZ-QEMMtsJlcCV8o5JKN</t>
  </si>
  <si>
    <t>https://www.facebook.com/maichi.phung.100/?locale=vi_VN</t>
  </si>
  <si>
    <t>Phùng Mai Chi</t>
  </si>
  <si>
    <t>số 11 ngõ 1 ngách 24 Trần Quốc Hoàn - Dịch Vọng Hậu - Cầu Giấy - Hà Nội</t>
  </si>
  <si>
    <t>https://drive.google.com/open?id=1nA-bhbdc9k5lLDmWbSqobYc6MZaXxRXi</t>
  </si>
  <si>
    <t>https://www.facebook.com/share/1Cmrw8Jnoc/?mibextid=wwXIfr</t>
  </si>
  <si>
    <t xml:space="preserve">Lê Thị Thảo </t>
  </si>
  <si>
    <t>Kí túc xá a12 trường Đại học Sư Phạm Hà Nội - Ngõ 199 Trần Quốc Hoàn, phường Nghĩa Đô, Hà Nội</t>
  </si>
  <si>
    <t>12/06/2026 vfa 14/06/2026</t>
  </si>
  <si>
    <t>https://drive.google.com/open?id=1_fsqHUOzDq09kzQaZQXpRZEM1MUhA3e7; https://drive.google.com/open?id=11gryymPwkgYkeAbD3ha0uls6b0lRnmaN</t>
  </si>
  <si>
    <t>VIP293</t>
  </si>
  <si>
    <t>https://www.facebook.com/dphieu.1610?mibextid=ZbWKwL</t>
  </si>
  <si>
    <r>
      <rPr>
        <sz val="12"/>
        <color theme="1"/>
        <rFont val="Times New Roman"/>
        <family val="1"/>
      </rPr>
      <t xml:space="preserve">Dương Phúc Hiếu </t>
    </r>
    <r>
      <rPr>
        <sz val="12"/>
        <color rgb="FFFF0000"/>
        <rFont val="Times New Roman"/>
        <family val="1"/>
      </rPr>
      <t xml:space="preserve"> - hợp đồng</t>
    </r>
  </si>
  <si>
    <t>Số nhà 23, ngõ 32, Đường Trần Nguyên Hãn, Phường Thành Vinh, Thành phố Vinh, Tỉnh Nghệ An</t>
  </si>
  <si>
    <t>https://drive.google.com/open?id=1jBDbGLNWAVIlma5tGcPF6WHCLmu9M6jR; https://drive.google.com/open?id=1Rv0P8V60rAXFWD4jhBDA4s8hrwOtpLWR</t>
  </si>
  <si>
    <t>https://www.facebook.com/share/1E3BwTpJu5/</t>
  </si>
  <si>
    <t>Cổng làng Đình Cả, Tiên Du - Bắc Ninh</t>
  </si>
  <si>
    <t>https://drive.google.com/open?id=1VEbKxI2YxtlMbrubwl5dz0nHGTMuNvJu</t>
  </si>
  <si>
    <t>https://www.facebook.com/share/1HMKxNcpwJ/?mibextid=wwXIfr</t>
  </si>
  <si>
    <t>Trần Trà My</t>
  </si>
  <si>
    <t>trmee04112008@gmail.com</t>
  </si>
  <si>
    <t>Trâm Khê Quyết Thắng Hải Phòng</t>
  </si>
  <si>
    <t>https://drive.google.com/open?id=1jYQPe4dttP1Yy7uG-2GI7zFoainXty6h</t>
  </si>
  <si>
    <t>https://www.facebook.com/liying.zhao.5682?mibextid=wwXIfr</t>
  </si>
  <si>
    <t>Trần Thị Thùy</t>
  </si>
  <si>
    <t>gần bể bơi Alibaba, thôn Lý Nhân, xã Xuân Lãng, tỉnh Phú Thọ</t>
  </si>
  <si>
    <t>https://drive.google.com/open?id=1TsNtm_OI8GB-RLBkHIKBLk2AurnbkdRI</t>
  </si>
  <si>
    <t>https://www.facebook.com/share/1EEh1DTLMs/?mibextid=wwXIfr</t>
  </si>
  <si>
    <t>Thào Thị Dây</t>
  </si>
  <si>
    <t>daythaothi964@gmail.com</t>
  </si>
  <si>
    <t xml:space="preserve">Bản Na Sang xã Na Sang tỉnh Điện Biên </t>
  </si>
  <si>
    <t>https://drive.google.com/open?id=14KUPkOcb2ba706mvP4z_gm-sacLogiYx</t>
  </si>
  <si>
    <t>https://www.facebook.com/100078340089284/</t>
  </si>
  <si>
    <t>Nguyễn Hà Anh</t>
  </si>
  <si>
    <t xml:space="preserve">298 đường số 8 xã Thiệu Hoá tỉnh thanh hoá </t>
  </si>
  <si>
    <t>https://drive.google.com/open?id=1vBqD1omZd9X7hkTlGxJ-GTWoVR662GDl</t>
  </si>
  <si>
    <t>https://www.facebook.com/share/1EJpXW32JQ/?mibextid=wwXIfr</t>
  </si>
  <si>
    <t xml:space="preserve">Vũ Quỳnh Trang </t>
  </si>
  <si>
    <t>qt863589@gmail.com</t>
  </si>
  <si>
    <t>156 , Hoàng Quy , tổ 20 Bắc Cường, phường Cam Đường, tỉnh Lào Cai</t>
  </si>
  <si>
    <t>https://drive.google.com/open?id=1PnYgVqLNPyyHoO0qleG3kTqHoADqas_P</t>
  </si>
  <si>
    <t>https://www.facebook.com/share/1cJq68nPp1/</t>
  </si>
  <si>
    <t>Nguyễn Duy Anh</t>
  </si>
  <si>
    <t xml:space="preserve">thôn Kinh Trang,xã Thượng Hồng, Thành phố Hải Phòng </t>
  </si>
  <si>
    <t>https://drive.google.com/open?id=1In95OD_SPjXK2q9Rp0bOCvHWhLAjG55s</t>
  </si>
  <si>
    <t>https://www.facebook.com/bao.ngoc.713224?mibextid=wwXIfr&amp;mibextid=wwXIfr</t>
  </si>
  <si>
    <t>Nguyễn Phương Bảo Ngọc</t>
  </si>
  <si>
    <t>149/7 phường Mỹ Phước Tây , Đồng Tháp</t>
  </si>
  <si>
    <t>https://drive.google.com/open?id=10pTQiKd47xBz3-n29UinZS_rCyoUbRjs</t>
  </si>
  <si>
    <t>https://www.facebook.com/profile.php?id=61551071709467</t>
  </si>
  <si>
    <t xml:space="preserve">Lê Gia Bách </t>
  </si>
  <si>
    <t>Tòa TSQ euroland mỗ lao hà đông - hà nội</t>
  </si>
  <si>
    <t>https://drive.google.com/open?id=1LdybhxmEK-m4jauSxRuY8CKJU6KMaREP</t>
  </si>
  <si>
    <t>https://www.facebook.com/hhmiye?mibextid=wwXIfr&amp;mibextid=wwXIfr</t>
  </si>
  <si>
    <t>Đỗ Thị Hiền Mai</t>
  </si>
  <si>
    <t>Thôn Bến - xã Quảng Bị - TP.Hà Nội</t>
  </si>
  <si>
    <t>https://drive.google.com/open?id=1Hcmyp_7gEEdf_-miByeT0DwslTJ6hawz</t>
  </si>
  <si>
    <t>https://www.facebook.com/share/19BFUvEj1h/?mibextid=wwXIfr</t>
  </si>
  <si>
    <t>Phan Thi Huyền</t>
  </si>
  <si>
    <t xml:space="preserve"> Thôn Thanh Bình xã Chư C Tỉnh Gia Lai</t>
  </si>
  <si>
    <t>https://drive.google.com/open?id=1ejyBFSjz5qqHE_sTfidFS5trWheVkKVF</t>
  </si>
  <si>
    <t>https://www.facebook.com/share/1HLa7hQ9rz/? mibextid=wwXIfr</t>
  </si>
  <si>
    <t>Vũ Kỳ Diệu</t>
  </si>
  <si>
    <t>Tp Móng Cái, Quảng Ninh</t>
  </si>
  <si>
    <t>https://drive.google.com/open?id=1b1_9ElFKsfkDs8K1ZLb1NVOwiSEMF_OT</t>
  </si>
  <si>
    <t>https://www.facebook.com/share/1GBX83fzyR/?mibextid=wwXIfr</t>
  </si>
  <si>
    <t>Nguyễn Quốc An</t>
  </si>
  <si>
    <t>xóm Điện Biên Đông xã Giao Hoà tỉnh Ninh Bình</t>
  </si>
  <si>
    <t>https://drive.google.com/open?id=1BR0bPoXZddvdRYSswYMQtKarI3ey9Dvz</t>
  </si>
  <si>
    <t xml:space="preserve">Nguyễn Hồng Ly </t>
  </si>
  <si>
    <t>76b đường chợ cầu -xã sơn đông - tỉnh phú Thọ</t>
  </si>
  <si>
    <t>https://drive.google.com/open?id=10FhnQqpTkishPvqGrWau1ybRkSewVvaR</t>
  </si>
  <si>
    <t>https://www.facebook.com/share/18pvFcCKn2/</t>
  </si>
  <si>
    <t xml:space="preserve"> Trần Khánh Hưng</t>
  </si>
  <si>
    <t>khu phố Phú Thạnh 5, Phường Phú Yên Tỉnh Đăk Lăk</t>
  </si>
  <si>
    <t>https://drive.google.com/open?id=1bkfkJLLcrxAYOOgD4dPlQCrHiLy6MWjx</t>
  </si>
  <si>
    <t>https://www.facebook.com/anh.tuyet.342013#</t>
  </si>
  <si>
    <r>
      <rPr>
        <sz val="12"/>
        <color theme="1"/>
        <rFont val="Times New Roman"/>
        <family val="1"/>
      </rPr>
      <t xml:space="preserve">Lê Thị Ánh Tuyết </t>
    </r>
    <r>
      <rPr>
        <sz val="12"/>
        <color rgb="FFFF0000"/>
        <rFont val="Times New Roman"/>
        <family val="1"/>
      </rPr>
      <t>- hv thứ 12</t>
    </r>
  </si>
  <si>
    <t>Số nhà 67 Đường Hoà Trung Việt Long,Thôn Hoà Trung,Xã Yên Bài-HN</t>
  </si>
  <si>
    <t>https://drive.google.com/open?id=1lmomFczy3HiQT3be4qfc5SOz3fLIvmse</t>
  </si>
  <si>
    <t>https://www.facebook.com/share/1DAsMcsmEU/</t>
  </si>
  <si>
    <t>Vũ Đức Duy</t>
  </si>
  <si>
    <t>Xóm 4 thôn hanh lập xã nam thái Ninh tỉnh hưng yên</t>
  </si>
  <si>
    <t>https://drive.google.com/open?id=1QcM6ERwsHO8xt_kcsZlJnUQiWZEjgpJe</t>
  </si>
  <si>
    <t>https://www.facebook.com/ta.luu.564232?mibextid=wwXIfr&amp;mibextid=wwXIfr</t>
  </si>
  <si>
    <r>
      <rPr>
        <sz val="12"/>
        <color theme="1"/>
        <rFont val="Times New Roman"/>
        <family val="1"/>
      </rPr>
      <t xml:space="preserve">Nguyễn Thị Nhung </t>
    </r>
    <r>
      <rPr>
        <sz val="12"/>
        <color rgb="FFFF0000"/>
        <rFont val="Times New Roman"/>
        <family val="1"/>
      </rPr>
      <t>- PT463 rút cọc</t>
    </r>
  </si>
  <si>
    <t xml:space="preserve"> xóm 8, thôn Đồng Quỹ, xã Nam Minh ,tỉnh Ninh Bình</t>
  </si>
  <si>
    <t>https://drive.google.com/open?id=1nGfi8mLZcaFYZRizNIxeZEGQTE_vq1HA</t>
  </si>
  <si>
    <t>https://www.facebook.com/rabine.tran?mibextid=wwXIfr&amp;mibextid=wwXIfr</t>
  </si>
  <si>
    <r>
      <rPr>
        <sz val="12"/>
        <color theme="1"/>
        <rFont val="Times New Roman"/>
        <family val="1"/>
      </rPr>
      <t xml:space="preserve">Trương Thị Diệu Hồng </t>
    </r>
    <r>
      <rPr>
        <sz val="12"/>
        <color rgb="FFFF0000"/>
        <rFont val="Times New Roman"/>
        <family val="1"/>
      </rPr>
      <t>- PT463 hv thứ 14</t>
    </r>
  </si>
  <si>
    <t>Nhân Phẩm , Yên Mạc, Ninh Bình</t>
  </si>
  <si>
    <t>https://drive.google.com/open?id=11qAL8lVaaKo02TJfgH5z8isMMgKzMIET</t>
  </si>
  <si>
    <t>https://www.facebook.com/share/1GHLsc1VNa/?mibextid=wwXIfr</t>
  </si>
  <si>
    <t>Nguyễn Thị Nhật Linh</t>
  </si>
  <si>
    <t>4a/32/25/250 thiên lôi,an biên,hải phòng</t>
  </si>
  <si>
    <t>https://drive.google.com/open?id=1Cjefe5hKhdmTdIBeJR-sw14s9kI1N546</t>
  </si>
  <si>
    <t>https://www.facebook.com/yanhai27?mibextid=wwXIfr&amp;rdid=E7GQhOHawR3jRGqv&amp;share_url=https%3A%2F%2Fwww.facebook.com%2Fshare%2F1BR8tM1Vbu%2F%3Fmibextid%3DwwXIfr</t>
  </si>
  <si>
    <t xml:space="preserve">Lê Thị Hải Yến </t>
  </si>
  <si>
    <t>bs</t>
  </si>
  <si>
    <t>https://drive.google.com/open?id=1G2DPHzaLg89I8pzgBf7F0AglUtLjyN8N</t>
  </si>
  <si>
    <t>https://www.facebook.com/phuong.thanh.730396#</t>
  </si>
  <si>
    <t>Trần Thị Thanh</t>
  </si>
  <si>
    <t>phúc tinh, Tam Sơn, Từ Sơn, Bắc Ninh</t>
  </si>
  <si>
    <t>https://drive.google.com/open?id=1j7uF5e9A6_0YMBswaOEM9WXPrkJrBc7y</t>
  </si>
  <si>
    <t>https://www.facebook.com/anh.tuyet.936287#</t>
  </si>
  <si>
    <t xml:space="preserve">Nguyễn Thị Ánh Tuyết  </t>
  </si>
  <si>
    <t>Nhà số 4, ngõ 40, tổ dân số 3, phường nhị chiểu, Hải Phòng</t>
  </si>
  <si>
    <t>https://drive.google.com/open?id=10gnWauHCe1dbFLlDf5gfxSc4Avq-dqU9</t>
  </si>
  <si>
    <t>https://www.facebook.com/share/1QQMv1PScx/?mibextid=wwXIfr</t>
  </si>
  <si>
    <t xml:space="preserve">Nguyễn Ngọc Huyền </t>
  </si>
  <si>
    <t>xóm 7 thôn Huyền Sỹ xã Vũ Thư tỉnh Hưng Yên</t>
  </si>
  <si>
    <t>https://drive.google.com/open?id=1V2CTyDn7BS0dhZ8Fqu-1fxaxpI1l2Lje</t>
  </si>
  <si>
    <t>https://www.facebook.com/share/1BBhitfj4t/?mibextid=wwXIfr</t>
  </si>
  <si>
    <t xml:space="preserve">Nguyễn Thị Hồng Nhung </t>
  </si>
  <si>
    <t>Đào Xá xã An Bình huyện NS tỉnh HD</t>
  </si>
  <si>
    <t>https://drive.google.com/open?id=1nK7YobtCxprp4P6E4d_8xXrqiuefT7ua</t>
  </si>
  <si>
    <t>https://www.facebook.com/share/1HPnKsKvDC/?mibextid=wwXIfr</t>
  </si>
  <si>
    <t>Nguyễn Đức Đạt</t>
  </si>
  <si>
    <t>Thôn 13 hải tiến ninh bình</t>
  </si>
  <si>
    <t>https://drive.google.com/open?id=1KfBk801yn-auR8r1LjSedTXZPjprg3GS</t>
  </si>
  <si>
    <t>https://www.facebook.com/share/1DtmbsArMe/</t>
  </si>
  <si>
    <t xml:space="preserve">Phạm Thị Thùy Linh </t>
  </si>
  <si>
    <t>tổ dp Đặng Xá , xã Long Hưng , tỉnh Hưng Yên</t>
  </si>
  <si>
    <t>https://drive.google.com/open?id=18nk3zcKF8F6jHTWyLI_2Ck7WWny6XPVr</t>
  </si>
  <si>
    <t>https://www.facebook.com/share/1cgYivMt4G/?mibextid=wwXIfr</t>
  </si>
  <si>
    <t>Nguyễn Khánh Linh</t>
  </si>
  <si>
    <t xml:space="preserve">thôn Sen Trì, xã Hạ Bằng, tp Hà Nội </t>
  </si>
  <si>
    <t>https://drive.google.com/open?id=1EZldc9nPx_GHS7GKPuLbT4T_vnoAWuVd</t>
  </si>
  <si>
    <t>https://www.facebook.com/share/1CkxvNdj1u/?mibextid=wwXIfr</t>
  </si>
  <si>
    <t>Phạm Thị Vân Anh</t>
  </si>
  <si>
    <t>Thượng Đồng, Ninh Giang, Hải Phòng</t>
  </si>
  <si>
    <t>https://drive.google.com/open?id=1vsEHvnnPuY9LxCfIM_may9D1uIEIwYQH</t>
  </si>
  <si>
    <t>https://www.facebook.com/le.xuan.cuong.20092008</t>
  </si>
  <si>
    <t>Lê Xuân Cường</t>
  </si>
  <si>
    <t>cuongxuanle08@gmail.com</t>
  </si>
  <si>
    <t>Thôn Hà Lũng Hạ xã Thọ Phú tỉnh Thanh Hóa</t>
  </si>
  <si>
    <t>https://drive.google.com/open?id=1CHYhRs6VPVoTCQUHU7fhyviE4HEi0UMB</t>
  </si>
  <si>
    <t>https://www.facebook.com/share/1CjQcH1gh6/?mibextid=wwXIfr</t>
  </si>
  <si>
    <r>
      <rPr>
        <sz val="12"/>
        <color theme="1"/>
        <rFont val="Times New Roman"/>
        <family val="1"/>
      </rPr>
      <t>Tạ Thị Trà My</t>
    </r>
    <r>
      <rPr>
        <sz val="12"/>
        <color rgb="FFFF0000"/>
        <rFont val="Times New Roman"/>
        <family val="1"/>
      </rPr>
      <t xml:space="preserve"> - hợp đồng</t>
    </r>
  </si>
  <si>
    <t>tathitramy08@gmail.com</t>
  </si>
  <si>
    <t xml:space="preserve">Long Khám - Liên Bão- Bắc Ninh </t>
  </si>
  <si>
    <t>13/06/2026 và 14/06/2026</t>
  </si>
  <si>
    <t>https://drive.google.com/open?id=1RZbclCtZ2bS8NV-GZYAnQIRBD9wrK5nZ; https://drive.google.com/open?id=1Gg5-jHlqE7VO8iKNkASFl2zAEmtyjRRj</t>
  </si>
  <si>
    <t>https://www.facebook.com/share/18qntQ8M4x/?mibextid=wwXIfr</t>
  </si>
  <si>
    <t>Đào Thị Ánh Tuyết</t>
  </si>
  <si>
    <t>daothianhtuyet10@gmail.com</t>
  </si>
  <si>
    <t>TDP Đông Sinh, Phường Phổ Yên, Tỉnh Thái Nguyên</t>
  </si>
  <si>
    <t>https://drive.google.com/open?id=1P8KNjqXg_EZWJPDEwc4vF8m1tG1roHed</t>
  </si>
  <si>
    <t>https://www.facebook.com/share/1BHqZ6Utvg/?mibextid=wwXIfr</t>
  </si>
  <si>
    <t>thuytrangnguyen628@gmail.com</t>
  </si>
  <si>
    <t>ql2 , xóm mới , Xã vĩnh Hưng , Tỉnh Phú Thọ</t>
  </si>
  <si>
    <t>https://drive.google.com/open?id=130Ld7vsfekDhoaYDW3UEnQsE7YffF_CY</t>
  </si>
  <si>
    <t>https://www.facebook.com/share/1CyiiQVTTk/?mibextid=wwXIfr</t>
  </si>
  <si>
    <t xml:space="preserve">Vũ Minh Thư </t>
  </si>
  <si>
    <t>tổ dân phố châu giang , phường âu lâu , tỉnh lào cai</t>
  </si>
  <si>
    <t>https://drive.google.com/open?id=18rsBfJC9udwi9_jafb4tuIbe-ASC4Y1L</t>
  </si>
  <si>
    <t>https://www.facebook.com/share/1cumK3eVN1/?mibextid=wwXIfr</t>
  </si>
  <si>
    <t>Hà Thị Thùy Linh</t>
  </si>
  <si>
    <t>Xóm Bành- Võ Miếu-Thanh Sơn-Phú Thọ</t>
  </si>
  <si>
    <t>https://drive.google.com/open?id=1qcLGMET80wwRVAnVAWlOgST727s7sdqN</t>
  </si>
  <si>
    <t>VIP241</t>
  </si>
  <si>
    <t>W74 KO học nữa</t>
  </si>
  <si>
    <t>https://www.facebook.com/share/19cCG9uwWB/?mibextid=wwXIfr</t>
  </si>
  <si>
    <r>
      <rPr>
        <sz val="12"/>
        <color theme="1"/>
        <rFont val="Times New Roman"/>
        <family val="1"/>
      </rPr>
      <t xml:space="preserve">Nguyễn Thuỳ Dương </t>
    </r>
    <r>
      <rPr>
        <sz val="12"/>
        <color rgb="FFFF0000"/>
        <rFont val="Times New Roman"/>
        <family val="1"/>
      </rPr>
      <t>- Chưa học phí</t>
    </r>
  </si>
  <si>
    <t>thuyduongnguyen0207@icloud.com</t>
  </si>
  <si>
    <t>CT3 The Pride, Hà Đông, Hà Nội</t>
  </si>
  <si>
    <t>https://www.facebook.com/xus.be.9022</t>
  </si>
  <si>
    <t xml:space="preserve">Trịnh Mai Hương </t>
  </si>
  <si>
    <t xml:space="preserve"> huongmai10112007@gmail.com</t>
  </si>
  <si>
    <t xml:space="preserve"> Khu đô thị dương nội 2, hà đông, hà nội </t>
  </si>
  <si>
    <t>https://drive.google.com/open?id=1F04f8P_0WBtIze8TcWOpxj1ct4sCi77m</t>
  </si>
  <si>
    <t>https://www.facebook.com/pthao142005</t>
  </si>
  <si>
    <t xml:space="preserve"> 1405pthao@gmail.com</t>
  </si>
  <si>
    <t xml:space="preserve">Ngõ 128/193 phú diễn, từ liêm, hà nội  </t>
  </si>
  <si>
    <t>https://drive.google.com/open?id=1mDqTPMQ3jq6jO2BwWyzl6FdM20iFPMkS, https://drive.google.com/open?id=1DgDd3_dClcNxqy1mkM82kWitxwNWZpVO, https://drive.google.com/open?id=1mEKAe0_9JzIrJeutP7ulrXQr6ozTCQnx</t>
  </si>
  <si>
    <t>https://www.facebook.com/dophuongthao.27</t>
  </si>
  <si>
    <t xml:space="preserve">Đỗ Thị Phương Thảo </t>
  </si>
  <si>
    <t>Tây hồ, HN</t>
  </si>
  <si>
    <t>https://drive.google.com/open?id=1pojQXTCjpZlPif5j9a1TXheS9KPNpYPM</t>
  </si>
  <si>
    <t>https://www.facebook.com/profile.php?id=61578277108968&amp;mibextid=wwXIfr&amp;rdid=ykGmYqhgO4rkfQ70&amp;share_url=https%3A%2F%2Fwww.facebook.com%2Fshare%2F1ByJCBJC1t%2F%3Fmibextid%3DwwXIfr</t>
  </si>
  <si>
    <t>Trần Thu Hường</t>
  </si>
  <si>
    <t>Tây hồ HN</t>
  </si>
  <si>
    <t>https://drive.google.com/open?id=1LOCzLOEeRevUuE6_dTKEcpca-ENNyUHo</t>
  </si>
  <si>
    <t>https://www.facebook.com/hung.inh.887437</t>
  </si>
  <si>
    <t>Nguyễn Đình Hưng</t>
  </si>
  <si>
    <t xml:space="preserve">Ngõ 521 Cổ Nhuế - Bắc Từ Liêm - Hà Nội </t>
  </si>
  <si>
    <t>https://drive.google.com/open?id=1OtOr1RvQEf19vwMH2TaN2RNURfyErn_0</t>
  </si>
  <si>
    <t>https://www.facebook.com/share/1EQtcGVGkL/?mibextid=wwXIfr</t>
  </si>
  <si>
    <t xml:space="preserve">Bùi Tấn Bình </t>
  </si>
  <si>
    <t xml:space="preserve">Ngõ 521 Cổ nhuế - Bắc Từ Liêm - Hà Nội </t>
  </si>
  <si>
    <t>https://drive.google.com/open?id=18quMvtO43l-vnDIt4dOr4XKLUE01jVva</t>
  </si>
  <si>
    <t>https://www.facebook.com/share/1EeRbJrZZT/?mibextid=wwXIfr</t>
  </si>
  <si>
    <t xml:space="preserve">Lê Đình Hoàng  </t>
  </si>
  <si>
    <t xml:space="preserve">297 Trần Cung - Bắc Từ Liêm - Hà Nội </t>
  </si>
  <si>
    <t>https://drive.google.com/open?id=1ki-7ZJg-nmty92aMluQkyXV5Cj7Vb1BC</t>
  </si>
  <si>
    <t>https://www.facebook.com/bich.tuyen109?mibextid=ZbWKwL</t>
  </si>
  <si>
    <t>Bích Tuyền</t>
  </si>
  <si>
    <t xml:space="preserve">bổ sung </t>
  </si>
  <si>
    <t>Đá Dựng , Bàn Nham Nam , Đông Hoà , Đắk Lắk</t>
  </si>
  <si>
    <t>13/06/2026 và 12/06/2026</t>
  </si>
  <si>
    <t>https://drive.google.com/open?id=13sjlwgwVIU0fxZ7FK33KsHh8PwT4E8R1; https://drive.google.com/open?id=1yuCmu-HYgh9cTT_t_mWTBW2Eg5RVN8zl</t>
  </si>
  <si>
    <t>https://www.facebook.com/share/1THDmusGFs/</t>
  </si>
  <si>
    <t>Trịnh Trung Hải.</t>
  </si>
  <si>
    <t>trinhtrunghai0505@gmail.com</t>
  </si>
  <si>
    <t>Số nhà LK7-15,đường số 3,Khu đô thị 379,phường Trần Lãm,tỉnh Hưng Yên.</t>
  </si>
  <si>
    <t>https://drive.google.com/open?id=11U2_o0ZfQGcjqRB2NliWGZhf7J5u6Xja</t>
  </si>
  <si>
    <t>https://www.facebook.com/share/14g1kg1x9Qf/?mibextid=wwXIfr</t>
  </si>
  <si>
    <t>Thôn Nà Phát -  Tân Uyên -  Lai Châu</t>
  </si>
  <si>
    <t>https://drive.google.com/open?id=1YdA98NR3PYypUknRb5VP_OuNmcJe_nLE</t>
  </si>
  <si>
    <t xml:space="preserve"> https://www.facebook.com/share/1NU72WJuxv/</t>
  </si>
  <si>
    <t xml:space="preserve">Dương Gia Thành Công </t>
  </si>
  <si>
    <t>Thôn Phố Bùi, Tân Yên, Bắc Giang</t>
  </si>
  <si>
    <t>https://drive.google.com/open?id=1G1wLm1FCfcL0AJP6G80YhzbCwGAW5H6K</t>
  </si>
  <si>
    <t>https://www.facebook.com/thn.huyel/</t>
  </si>
  <si>
    <t>Nguyễn Thanh Huyền</t>
  </si>
  <si>
    <t xml:space="preserve"> Nguyệt</t>
  </si>
  <si>
    <t>38 ngõ 91 Cầu Diễn, Phường Xuân Phương, TP Hà Nội</t>
  </si>
  <si>
    <t>13/06/2026 và 17/06/2026</t>
  </si>
  <si>
    <t>https://drive.google.com/open?id=1K0QkIjG3Rn8PXSWEqxTpAkSPhAVZnfeE; https://drive.google.com/open?id=1Sr7yfG5oYilF7DqEqUmeiEy7Sv1px2vp</t>
  </si>
  <si>
    <t>https://www.facebook.com/share/1c46mDrvCS/?mibextid=wwXIfr</t>
  </si>
  <si>
    <t>Nguyễn Đăng Khôi</t>
  </si>
  <si>
    <t>87/24 hiệp bình chánh, thủ đức ward 10,82380° B, 106,71610° Đ</t>
  </si>
  <si>
    <t>https://drive.google.com/open?id=1kCy_csXrN3CD1IubdUs9gH5MgkwuHNM2</t>
  </si>
  <si>
    <t>https://www.facebook.com/share/1Bj9kefEt9/?mibextid=wwXIfr</t>
  </si>
  <si>
    <t>Nguyễn Hà Vy</t>
  </si>
  <si>
    <t>địa chỉ nhận sách Khu tập thể đèo gai Phường Phú Thứ thị xã Kinh môn Hải Dương</t>
  </si>
  <si>
    <t>https://drive.google.com/open?id=1XFFre1aNgb2FZEAATHpNJLVseSA-keNM</t>
  </si>
  <si>
    <t>https://www.facebook.com/share/1Ehrtiq6EW/</t>
  </si>
  <si>
    <r>
      <rPr>
        <sz val="12"/>
        <color theme="1"/>
        <rFont val="Times New Roman"/>
        <family val="1"/>
      </rPr>
      <t>Dương Thanh Thảo</t>
    </r>
    <r>
      <rPr>
        <sz val="12"/>
        <color rgb="FFFF0000"/>
        <rFont val="Times New Roman"/>
        <family val="1"/>
      </rPr>
      <t xml:space="preserve"> - Tớ Là Luca</t>
    </r>
  </si>
  <si>
    <t>ngõ 7, xóm bờ hội dưới, đường Ngô Đình Mẫn, phường Hà Đông, Hà Nội</t>
  </si>
  <si>
    <t>https://drive.google.com/open?id=1lGuX2NRTkujlm-cnKIIUtSfJCeVp9L6l</t>
  </si>
  <si>
    <t>https://www.facebook.com/share/1Ed3p18wCN/?mibextid=wwXIfr</t>
  </si>
  <si>
    <r>
      <rPr>
        <sz val="12"/>
        <color theme="1"/>
        <rFont val="Times New Roman"/>
        <family val="1"/>
      </rPr>
      <t xml:space="preserve">Lê Đặng Tuấn Phong </t>
    </r>
    <r>
      <rPr>
        <sz val="12"/>
        <color rgb="FFFF0000"/>
        <rFont val="Times New Roman"/>
        <family val="1"/>
      </rPr>
      <t>- hợp đồng</t>
    </r>
  </si>
  <si>
    <t>tuanphongledang59@gmail.com</t>
  </si>
  <si>
    <t>số nhà 455, đường Trưng Nữ Vương, ấp Bình Hoà, xã Châu Thành, Tây Ninh</t>
  </si>
  <si>
    <t>https://drive.google.com/open?id=1ywTry95tiMEjv8WMeMcThayGkt9m_HaM</t>
  </si>
  <si>
    <t>https://www.facebook.com/share/1DhkKrSsuW/</t>
  </si>
  <si>
    <t>Nguyễn Viết Hoàng Vũ</t>
  </si>
  <si>
    <t>Ngã ba, Thạch Hà, Hà Tĩnh</t>
  </si>
  <si>
    <t>13/06/2026 và 16/06/2026</t>
  </si>
  <si>
    <t>https://drive.google.com/open?id=1jrUGDuzL4bMqf1_E_TS-RFvGf33pw-QJ; https://drive.google.com/open?id=17faYP1swsmZXd4TjOx9JNnyjxDr_STY5</t>
  </si>
  <si>
    <t>T482</t>
  </si>
  <si>
    <t>https://www.facebook.com/mollynura1512/?locale=vi_VN</t>
  </si>
  <si>
    <t>Nguyễn Thị Hả Giang</t>
  </si>
  <si>
    <t>Thôn Phúc Sơn, Xã Sơn Lộc huyện Can Lộc cũ, tỉnh Hà Tĩnh</t>
  </si>
  <si>
    <t>https://drive.google.com/open?id=1wq6y4C_xZSo934-LXdHXPexEvqZ0j6kE</t>
  </si>
  <si>
    <t>https://www.facebook.com/share/1E9qJVSG9R/?mibextid=wwXIfr</t>
  </si>
  <si>
    <t>Trần Gia Hân</t>
  </si>
  <si>
    <t>han290608@gmail.com</t>
  </si>
  <si>
    <t>Thành phố Cam Ranh-Khánh Hoà, phường Cam Linh, TDP Lợi Thọ, đường điện biên phủ chỗ ngay karaoke năm cầu</t>
  </si>
  <si>
    <t>https://drive.google.com/open?id=1245O1LUWy1rtSFkCK4G1vx-gvoX1FRbA</t>
  </si>
  <si>
    <t>https://www.facebook.com/share/1FyeTuF3kK/?mibextid=wwXIfr</t>
  </si>
  <si>
    <t>Phan Thị Ái Vy</t>
  </si>
  <si>
    <t>leaivi.180908@gmail.com</t>
  </si>
  <si>
    <t>Ấp Cái Nứa , Xã Vĩnh Bình, An Giang</t>
  </si>
  <si>
    <t>https://drive.google.com/open?id=1VdMBXptruyeP1xY6cDTQ14DE_XsxY6Bw</t>
  </si>
  <si>
    <t>https://www.facebook.com/share/1DNvVEoFoY/?mibextid=wwXIfr</t>
  </si>
  <si>
    <t>Đỗ Anh Khiêm</t>
  </si>
  <si>
    <t>xóm 7 Thôn Phượng Cách 2 , xã Quốc Oai, thành phố Hà Nội</t>
  </si>
  <si>
    <t>https://drive.google.com/open?id=1NhvpJlSM7Lx5uHzkuXP1JOcPp9tJP3sz</t>
  </si>
  <si>
    <t>https://www.facebook.com/bcognn</t>
  </si>
  <si>
    <t>Khu 8- xã Thanh Sơn - tỉnh Phú Thọ</t>
  </si>
  <si>
    <t>https://drive.google.com/open?id=1JNVOfJ-XcUuXr5I89ac_kwBMYpg2vor7</t>
  </si>
  <si>
    <t>https://www.facebook.com/nguyen.tu.892888</t>
  </si>
  <si>
    <t>Nguyễn Thị Anh Tú</t>
  </si>
  <si>
    <t>khối Tân Đồng xã Nghĩa Đàn</t>
  </si>
  <si>
    <t>https://drive.google.com/open?id=1G1JoaPrZuBoOFkiBl0VNAR5osQhGDXlT</t>
  </si>
  <si>
    <t>https://www.facebook.com/share/14fJNByXaCp/</t>
  </si>
  <si>
    <t xml:space="preserve"> Mai Nam Anh</t>
  </si>
  <si>
    <t>ngõ 151 phố lãng yên hai bà trưng hà nội</t>
  </si>
  <si>
    <t>https://drive.google.com/open?id=1QfVXV-sOfICFIc59aVm0EfUwG87Js9De</t>
  </si>
  <si>
    <t>https://www.facebook.com/share/17q52G6up1/?mibextid=wwXIfr</t>
  </si>
  <si>
    <t xml:space="preserve">Lê Huỳnh Gia Lộc </t>
  </si>
  <si>
    <t xml:space="preserve">32A Ngô Mây phường ayunpa tỉnh Gia Lai </t>
  </si>
  <si>
    <t>https://drive.google.com/open?id=1VRbroC1fdVFCbSXHyDdO5WyIUCrHIbvL</t>
  </si>
  <si>
    <t>https://www.facebook.com/share/18hr3Sv5GF/</t>
  </si>
  <si>
    <t>Đường Ống Nước, số nhà 76 Khu Phố Bình Hóa, Phường Biên Hòa, TP Đồng Nai</t>
  </si>
  <si>
    <t>https://drive.google.com/open?id=1LHW6ozKRwJbkCcxH0aT2m20guWu0sc6M</t>
  </si>
  <si>
    <t>https://www.facebook.com/share/1EZJWaHbbr/</t>
  </si>
  <si>
    <t xml:space="preserve"> Nguyễn Thị Ngọc Khánh </t>
  </si>
  <si>
    <t>18, Đỗ Chu Bỉ, Nam Sách, Hải Phòng .</t>
  </si>
  <si>
    <t>https://drive.google.com/open?id=1lSMrXdYQnjigPO6P9HtAYxjiTMXaSJtS</t>
  </si>
  <si>
    <t>https://www.facebook.com/share/1EdJ3vvzWF/?mibextid=wwXIfr</t>
  </si>
  <si>
    <t>Bùi Văn Trường</t>
  </si>
  <si>
    <t>xóm khe sài 1 , xã nghĩa lộc , tỉnh nghệ an</t>
  </si>
  <si>
    <t>https://drive.google.com/open?id=1HkICBpoMZeck5wfXGtoCW2axGfK_CAXp</t>
  </si>
  <si>
    <t>https://www.facebook.com/nguyen.t.dung.2311</t>
  </si>
  <si>
    <t>Nguyễn Tiến Dũng</t>
  </si>
  <si>
    <t>số nhà 1862, Tổ 20A, Phường Trung Sơn,Ninh Bình</t>
  </si>
  <si>
    <t>https://drive.google.com/open?id=1wHcoVcBJ0J_M4E0hTMlZdt6jeBnO_SFO</t>
  </si>
  <si>
    <t>https://www.facebook.com/hoang.hhuyen.2024?mibextid=wwXIfr&amp;rdid=DDFi8T3f9XVQgFc0&amp;share_url=https%3A%2F%2Fwww.facebook.com%2Fshare%2F17oVVzfzrB%2F%3Fmibextid%3DwwXIfr#</t>
  </si>
  <si>
    <t xml:space="preserve">Hoàng Thu Huyền </t>
  </si>
  <si>
    <t>Tổ 17 phường cam đường - Lào Cai</t>
  </si>
  <si>
    <t>https://drive.google.com/open?id=1AkcNINpFS65GZA2EYQmY-L6oc-I3ksPH</t>
  </si>
  <si>
    <t>https://www.facebook.com/nelly.eleanor.35?locale=vi_VN</t>
  </si>
  <si>
    <r>
      <rPr>
        <sz val="12"/>
        <color theme="1"/>
        <rFont val="Times New Roman"/>
        <family val="1"/>
      </rPr>
      <t xml:space="preserve">Chu Tuyết Nhi </t>
    </r>
    <r>
      <rPr>
        <sz val="12"/>
        <color rgb="FFFF0000"/>
        <rFont val="Times New Roman"/>
        <family val="1"/>
      </rPr>
      <t>- hoàn cọc 15/06/2026</t>
    </r>
  </si>
  <si>
    <t>Thôn Quảng Uyên - Việt Yên - Hưng Yên</t>
  </si>
  <si>
    <t>https://drive.google.com/open?id=1HAASS9OGYg0frgxp5PnJT5G7gzVvUaoS</t>
  </si>
  <si>
    <t>https://www.facebook.com/share/18kDTbQD3p/?mibextid=wwXIfr</t>
  </si>
  <si>
    <t>Thôn An Thành - xã Tam Tiến - tỉnh Bắc Ninh</t>
  </si>
  <si>
    <t>https://drive.google.com/open?id=1Xfhp-qPWE3AjmhxhzioL1rl9IflP4Q3I</t>
  </si>
  <si>
    <t>https://www.facebook.com/share/14dhwd2y8Xt/</t>
  </si>
  <si>
    <t>Nguyễn Xuân Vũ</t>
  </si>
  <si>
    <t>Mão Điền-Bắc Ninh</t>
  </si>
  <si>
    <t>https://drive.google.com/open?id=1-T0fV2ZP7g-fTOZLMv7Ek0MT2g5Q9MOd</t>
  </si>
  <si>
    <t>https://www.facebook.com/share/1N9SZ4nC4E/?mibextid=wwXIfr</t>
  </si>
  <si>
    <t>Phạm Thị Phương Thảo</t>
  </si>
  <si>
    <t>ấp Bình Thạnh 1, Xã Lấp Vò, tỉnh Đồng Tháp</t>
  </si>
  <si>
    <t>https://drive.google.com/open?id=1Sv-kCQgnr0KrmJJX27E2hF_ZPPbrsK5_</t>
  </si>
  <si>
    <t>https://web.facebook.com/Thanh.huyen.29.08.2008#</t>
  </si>
  <si>
    <t xml:space="preserve">Đỗ Thanh Huyền </t>
  </si>
  <si>
    <t xml:space="preserve">số nhà 24 ngõ thái bình thôn đoài Sóc Sơn </t>
  </si>
  <si>
    <t>https://drive.google.com/open?id=1o45E9Rt-y1ExZd91CItHgiMDVUM6ev7j</t>
  </si>
  <si>
    <t xml:space="preserve">PT467 </t>
  </si>
  <si>
    <t>https://www.facebook.com/share/1JQZhe9PW3/?mibextid=wwXIfr</t>
  </si>
  <si>
    <t>Nguyễn Đức Khánh</t>
  </si>
  <si>
    <t>Tổ dân phố Đào Du, Mỹ Hào, Hưng Yên</t>
  </si>
  <si>
    <t>https://drive.google.com/open?id=1YMm0GuLe4nAVpyjR2injWC1g7__6M9dF</t>
  </si>
  <si>
    <t>https://www.facebook.com/share/1Eik9bGiug/?mibextid=wwXIfr</t>
  </si>
  <si>
    <t>Phạm Đăng An</t>
  </si>
  <si>
    <t>Nhà 04 dãy N1 Tây tựu hà nội</t>
  </si>
  <si>
    <t>https://drive.google.com/open?id=1fgu3wA4ugKE2ONGajblS0_gCoA8k7Xzm</t>
  </si>
  <si>
    <t>https://www.facebook.com/share/18hJzFLBH6/?mibextid=wwXIfr</t>
  </si>
  <si>
    <t>Nguyễn Hà Vi</t>
  </si>
  <si>
    <t>xã Đồng Tiến huyện Quỳnh Phụ tỉnh Thái Bình(cũ) xã Tân Tiến tỉnh Hưng Yên(mới)</t>
  </si>
  <si>
    <t>https://drive.google.com/open?id=1ybTI-3DCCQbSm9Y4XzMtqPC7gQyRsj2G</t>
  </si>
  <si>
    <t>https://www.facebook.com/share/1UW1gz6mJx/?mibextid=wwXIfr</t>
  </si>
  <si>
    <t>Khu 8, Phú Mỹ, Phú Thọ</t>
  </si>
  <si>
    <t>https://drive.google.com/open?id=15PUZ9K8wyul0yULYNpqkW6-VGILGTnQJ</t>
  </si>
  <si>
    <t xml:space="preserve">https://www.facebook.com/thanh.vinh.668467Hoàng Thế Vinh </t>
  </si>
  <si>
    <t xml:space="preserve">Hoàng Thế Vinh </t>
  </si>
  <si>
    <t xml:space="preserve">TDP Cao Nhân 7  phường Lê Ích Môc Hải Phòng </t>
  </si>
  <si>
    <t>https://drive.google.com/open?id=1M-nEoHeErom-QUhYkMP8MuvFn7TsQJoz</t>
  </si>
  <si>
    <t>https://www.facebook.com/share/1DAY7xgXsL/</t>
  </si>
  <si>
    <t>Nguyễn Tiến Mạnh</t>
  </si>
  <si>
    <t>Thôn số 3 xã kép tỉnh bắc Ninh</t>
  </si>
  <si>
    <t>https://drive.google.com/open?id=1WJGaU1wSrxOftS9l3kgTE9Bm-qKEyNBQ</t>
  </si>
  <si>
    <t>https://www.facebook.com/share/198P4SByH3/?mibextid=wwXIfr</t>
  </si>
  <si>
    <t>Phạm Mai Linh</t>
  </si>
  <si>
    <t xml:space="preserve"> Phường Nhị Chiểu tp Hải Phòng </t>
  </si>
  <si>
    <t>https://drive.google.com/open?id=1ZGBbPU5vQ_aSLbwvzH1XZ4Yxa2E5zmgj</t>
  </si>
  <si>
    <t>https://www.facebook.com/anh.nguyet.799586?rdid=Au3jjLxOgpl3flOe&amp;share_url=https%3A%2F%2Fwww.facebook.com%2Fshare%2F17X9LSNVtn%2F#</t>
  </si>
  <si>
    <t xml:space="preserve">Lộc Ánh Nguyệt </t>
  </si>
  <si>
    <t>thôn Khau Vi , xã Mường Lai , tỉnh Lào Cai</t>
  </si>
  <si>
    <t>https://drive.google.com/open?id=1qy4gfUCpI0PNiqzD0dldGT4gBVnkh24Y</t>
  </si>
  <si>
    <t>https://www.facebook.com/vngocdiep2904?mibextid=wwXIfr&amp;rdid=3hldbeT58MujTorU&amp;share_url=https%3A%2F%2Fwww.facebook.com%2Fshare%2F1JkcBbp1mr%2F%3Fmibextid%3DwwXIfr#</t>
  </si>
  <si>
    <t>Vũ Ngọc Diệp</t>
  </si>
  <si>
    <t>0348836995</t>
  </si>
  <si>
    <t>Thanh Trà, An Lạc, Bắc Ninh ạ</t>
  </si>
  <si>
    <t>https://drive.google.com/open?id=1c-7b4RuaNRhC6S-J3JyzVGhLCAfZ1sfs</t>
  </si>
  <si>
    <t>https://www.facebook.com/share/1B3QgVJVdc/?mibextid=wwXIfr</t>
  </si>
  <si>
    <r>
      <rPr>
        <sz val="12"/>
        <color theme="1"/>
        <rFont val="Times New Roman"/>
        <family val="1"/>
      </rPr>
      <t xml:space="preserve">Nguyễn Thị Thu Trang </t>
    </r>
    <r>
      <rPr>
        <sz val="12"/>
        <color rgb="FFFF0000"/>
        <rFont val="Times New Roman"/>
        <family val="1"/>
      </rPr>
      <t>- 0986148325 số mẹ. hv thứ 10</t>
    </r>
  </si>
  <si>
    <t xml:space="preserve"> thutrang160520@gmail.com</t>
  </si>
  <si>
    <t xml:space="preserve"> Tạp hoá Thích Dung- Khê Ngoại 5- Tiến Thắng- Hà Nội</t>
  </si>
  <si>
    <t>https://drive.google.com/open?id=12tkXcDIqQK27c4mQ_dHEL2SGul1kg0Ig, https://drive.google.com/open?id=1OYShIINOt-RSSliMCq-L3dYpbIXbEEKa</t>
  </si>
  <si>
    <t>https://www.facebook.com/share/1JwTMGwQE2/</t>
  </si>
  <si>
    <t>Trần Ngọc Minh</t>
  </si>
  <si>
    <t>0396190108</t>
  </si>
  <si>
    <t>tranngocminh190108@gmail.com</t>
  </si>
  <si>
    <t>26/94 Vĩnh Trường, phường Nam Định, tỉnh Ninh Bình</t>
  </si>
  <si>
    <t>https://drive.google.com/open?id=1dNjMXhvy383fGY1CCe_pVo9oyxGbe0iz</t>
  </si>
  <si>
    <t>https://www.facebook.com/share/1D7XDSPHBh/</t>
  </si>
  <si>
    <t>Hoàng Hải Nam</t>
  </si>
  <si>
    <t>0824235712</t>
  </si>
  <si>
    <t>hainam28091993@gmail.com</t>
  </si>
  <si>
    <t>nhà 141, khu 3 Gia Canh, xã Định Quán, thành phố Đồng Nai</t>
  </si>
  <si>
    <t>https://drive.google.com/open?id=1EBY1T-Zcv0hAEbEvPiWpAe0UPD65d1xS</t>
  </si>
  <si>
    <t>https://www.facebook.com/share/1EHT2cJ3mt/?mibextid=wwXIfr</t>
  </si>
  <si>
    <t>Đỗ Minh Đức</t>
  </si>
  <si>
    <t>0392048908</t>
  </si>
  <si>
    <t>Tòa A, chung cư Stellar Garden, 35 Lê Văn Thiêm</t>
  </si>
  <si>
    <t>https://drive.google.com/open?id=1UyjOeB1AGH2AhIKCRYzHPJuOC9G_yGJ8</t>
  </si>
  <si>
    <t>https://www.facebook.com/hieu.tran.797252?mibextid=wwXIfr&amp;rdid=S7x993cX4PmHFep3&amp;share_url=https%3A%2F%2Fwww.facebook.com%2Fshare%2F18ZvkHUteG%2F%3Fmibextid%3DwwXIfr</t>
  </si>
  <si>
    <t>Trần Gia Hiếu</t>
  </si>
  <si>
    <t>0325550848</t>
  </si>
  <si>
    <t>trường thpt ý yên nam định</t>
  </si>
  <si>
    <t>https://drive.google.com/open?id=1eK_2v7S9ueLalTb_5G8xBrnOVPivpfer</t>
  </si>
  <si>
    <t>https://www.facebook.com/share/1JzURbR2sB/</t>
  </si>
  <si>
    <t>Đỗ Tú Anh</t>
  </si>
  <si>
    <t>0865998272</t>
  </si>
  <si>
    <t>dotuanh6112008@gmail.com</t>
  </si>
  <si>
    <t xml:space="preserve">gần tạp hoá Kim cúc, đường 58,xã bình Minh,trảng bom, Đồng Nai </t>
  </si>
  <si>
    <t>https://drive.google.com/open?id=1w7BAs_OD5ZDH9nfSo-td4eFIs6hEBrTF</t>
  </si>
  <si>
    <t>https://www.facebook.com/share/1EmLLj8dRB/</t>
  </si>
  <si>
    <t>0326205008</t>
  </si>
  <si>
    <t xml:space="preserve">vananh170508@gmail.com </t>
  </si>
  <si>
    <t>Đường Đen Trung Đông Nam Định (đối diện điện tử hữu tuấn)</t>
  </si>
  <si>
    <t>https://drive.google.com/open?id=1umOWIlULDCFJYBQa6LvGqqHhkTc403RO</t>
  </si>
  <si>
    <t>https://www.facebook.com/profile.php?id=61556634272397&amp;mibextid=wwXIfr&amp;mibextid=wwXIfr</t>
  </si>
  <si>
    <t>Huỳnh Châu Linh Chi</t>
  </si>
  <si>
    <t>0945464578</t>
  </si>
  <si>
    <t>@ch4768548@gmail.com</t>
  </si>
  <si>
    <t>Golden Park Tower, Cầu Giấy</t>
  </si>
  <si>
    <t>https://drive.google.com/open?id=1kfM2_WfIAN-Gz-KjVj_QpOnSg9DKg2Fr</t>
  </si>
  <si>
    <t>https://www.facebook.com/share/1LUpwZTzQU/?mibextid=wwXIfr</t>
  </si>
  <si>
    <t>Hồ Ngọc Tùng Lâm</t>
  </si>
  <si>
    <t>0346920168</t>
  </si>
  <si>
    <t>toà g5, chung cư five star, số 2 kim giang</t>
  </si>
  <si>
    <t>https://drive.google.com/open?id=15y3UeIh8ZJBqK527Mspt3ba607MUhHyE</t>
  </si>
  <si>
    <t>https://www.facebook.com/share/18cpGeRuyy/?mibextid=wwXIfr</t>
  </si>
  <si>
    <t xml:space="preserve">Dạ Trần Thị Ngọc </t>
  </si>
  <si>
    <t>0982415947</t>
  </si>
  <si>
    <t>475 cổ nhuế, bắc từ liêm, hà nội</t>
  </si>
  <si>
    <t>https://drive.google.com/open?id=1FWEDOJezl_pyM_25hqFhDLAUXp2gah-i</t>
  </si>
  <si>
    <t>https://www.facebook.com/share/18oXyYRMa1/</t>
  </si>
  <si>
    <t xml:space="preserve">Nghiêm Hoàng Dương </t>
  </si>
  <si>
    <t>0582816838</t>
  </si>
  <si>
    <t xml:space="preserve">số nhà 37 ngách 85/42 Hạ Đình </t>
  </si>
  <si>
    <t>https://drive.google.com/open?id=10YrYuXt7wD6Al7p3J6J1ecAN_pMHFGve</t>
  </si>
  <si>
    <t>https://www.facebook.com/share/1c3ii5enfQ/?mibextid=wwXIfr</t>
  </si>
  <si>
    <t>Võ Tấn</t>
  </si>
  <si>
    <t>0349189785</t>
  </si>
  <si>
    <t>2266/14/29/7c Huỳnh tấn phát.ấp 3, phú xuân , nhà bè ,TPHCM</t>
  </si>
  <si>
    <t>https://drive.google.com/open?id=1-YabVhOfdhpjKp1iQ49__RbH5R1_AJuQ; https://drive.google.com/open?id=1wAYxRs92rdWmchBA2Orv4VFtt0_EKpW9</t>
  </si>
  <si>
    <t>https://www.facebook.com/share/18kKjmggw4/?mibextid=wwXIfr</t>
  </si>
  <si>
    <t>0386732186</t>
  </si>
  <si>
    <t>Hoàn - Leader TG (bạn này là TG)</t>
  </si>
  <si>
    <t>thaovuthi1503@gmail.com</t>
  </si>
  <si>
    <t>https://drive.google.com/open?id=1efIiuQ1Mi9mzr-ytzUAA-xubnbxMB3s3</t>
  </si>
  <si>
    <t>OS19</t>
  </si>
  <si>
    <t>Hoàn - Leader TG (bạn này là TG CHAM)</t>
  </si>
  <si>
    <t>https://drive.google.com/open?id=1zsAl8lJENKATUwzfctgymX0g8AhIXmBE</t>
  </si>
  <si>
    <t>https://www.facebook.com/share/1BcsgnzQK1/?mibextid=wwXIfr</t>
  </si>
  <si>
    <t>Tạ Xuân Bách</t>
  </si>
  <si>
    <t>0969123066</t>
  </si>
  <si>
    <t>thiếu</t>
  </si>
  <si>
    <t>số 8, tổ 22, ngõ 95, ngách 95/9, phố Thuý Lĩnh, phường Lĩnh Nam, Hoàng Mai, Hà Nội</t>
  </si>
  <si>
    <t>https://drive.google.com/open?id=1PKzEvj1xP_YZ2qPteIxVtFxeu7EHqkWY</t>
  </si>
  <si>
    <t>https://www.facebook.com/share/1Bh5BrSdqY/</t>
  </si>
  <si>
    <t>Phạm Đức Dũng</t>
  </si>
  <si>
    <t>0822609232</t>
  </si>
  <si>
    <t>số nhà 55F /1085 Ngô Gia Tự, Phường Hải An, Thành phố Hải Phòng</t>
  </si>
  <si>
    <t>https://drive.google.com/open?id=1yC8FYonLHkCHD8Kw2C9JWfdNLAv9CSy4</t>
  </si>
  <si>
    <t>https://www.facebook.com/share/18LyABMPcV/?mibextid=wwXIfr</t>
  </si>
  <si>
    <t>Nguyễn Thị Yến Vi</t>
  </si>
  <si>
    <t>0983282785</t>
  </si>
  <si>
    <t xml:space="preserve">Số nhà 20 Thôn Liên Hiệp 3 xã Hát Môn, thành phố Hà Nội </t>
  </si>
  <si>
    <t>https://drive.google.com/open?id=17hgbpwfTDfNeJEsHDJ_YhoohjOcHBNng</t>
  </si>
  <si>
    <t>https://www.facebook.com/kim.ngaan.080941</t>
  </si>
  <si>
    <t>Trần Thị Kim Ngân</t>
  </si>
  <si>
    <t>thôn an lạc , xã quý nhất , tỉnh ninh bình</t>
  </si>
  <si>
    <t>https://drive.google.com/open?id=1rNIbxUbtZlnxdy5LBukwoMbQiTh4nIAH</t>
  </si>
  <si>
    <t>https://www.facebook.com/share/18agUcDsz7/</t>
  </si>
  <si>
    <t>Châu Quang Đạo</t>
  </si>
  <si>
    <t>0339990512</t>
  </si>
  <si>
    <t xml:space="preserve">ấp 3 xã Vĩnh xương tĩnh An Giang </t>
  </si>
  <si>
    <t>https://drive.google.com/open?id=1Bw-UvUE_BDDma35t8EzBqNY5j_5XrCdS</t>
  </si>
  <si>
    <t>https://www.facebook.com/share/1BQZr6DD9S/?mibextid=wwXIfr</t>
  </si>
  <si>
    <t>Đỗ Đức Anh</t>
  </si>
  <si>
    <t>0978612426</t>
  </si>
  <si>
    <t>26 Nguyễn Du, phường Hải Dương, Hải Phòng</t>
  </si>
  <si>
    <t>https://drive.google.com/open?id=10QXIHpGlXhh13DudnEf2WgoIIsxr2n7B</t>
  </si>
  <si>
    <t>https://www.facebook.com/share/1DAQT6pjGw/</t>
  </si>
  <si>
    <t>Lê Ngọc Quỳnh Châu</t>
  </si>
  <si>
    <t>0865504290</t>
  </si>
  <si>
    <t>Bình nguyên phú thọ</t>
  </si>
  <si>
    <t>https://drive.google.com/open?id=1IXr3Pl755Bl8VGGQ_W7qoPfombcrHkEl</t>
  </si>
  <si>
    <t>https://www.facebook.com/share/19VXrYNxj8/?mibextid=wwXIfr</t>
  </si>
  <si>
    <r>
      <rPr>
        <sz val="12"/>
        <color rgb="FF000000"/>
        <rFont val="Times New Roman"/>
        <family val="1"/>
      </rPr>
      <t>Nguyễn Mậu Đạt</t>
    </r>
    <r>
      <rPr>
        <sz val="12"/>
        <color rgb="FFFF0000"/>
        <rFont val="Times New Roman"/>
        <family val="1"/>
      </rPr>
      <t xml:space="preserve"> - hv thứ 10</t>
    </r>
  </si>
  <si>
    <t>0985226163</t>
  </si>
  <si>
    <t>số 12-ngách270/135-thôn Giao Tất A-xã Thuận An-Hà Nội</t>
  </si>
  <si>
    <t>14/06/2026 vfa 17/06/2026</t>
  </si>
  <si>
    <t>https://drive.google.com/open?id=1VOOaJ1PzN5fxo-m22jA3CQ6trsi-SiiJ; https://drive.google.com/open?id=1vcnDrHSu3Po6vN6vxPJq3nDggM52p5h-</t>
  </si>
  <si>
    <t>https://www.facebook.com/share/1F9syHgzvU/</t>
  </si>
  <si>
    <t>Trần Anh Quang Minh</t>
  </si>
  <si>
    <t>0964521122</t>
  </si>
  <si>
    <t>trananhquangminh932008@gmail.com</t>
  </si>
  <si>
    <t>Chung cư Hanoi Homeland, phường Bồ Đề, Hà Nội</t>
  </si>
  <si>
    <t>https://drive.google.com/open?id=1u8thC4A8tOBlc56xlqOrGwwgJl4H9KJZ</t>
  </si>
  <si>
    <t>https://www.facebook.com/share/1HBBFw45yp/?mibextid=wwXIfr</t>
  </si>
  <si>
    <t xml:space="preserve">Vũ Huy Hoàng </t>
  </si>
  <si>
    <t>0342043114</t>
  </si>
  <si>
    <t xml:space="preserve"> Xã Ia Chim, tỉnh Quảng Ngãi </t>
  </si>
  <si>
    <t>https://drive.google.com/open?id=1eb29xRKbBEhCSQnGfiVaEAGO1f2bWV2D</t>
  </si>
  <si>
    <t>https://www.facebook.com/thao.thao.937609</t>
  </si>
  <si>
    <r>
      <rPr>
        <sz val="12"/>
        <color rgb="FF000000"/>
        <rFont val="Times New Roman"/>
        <family val="1"/>
      </rPr>
      <t xml:space="preserve">Trần Thị Thanh Thảo </t>
    </r>
    <r>
      <rPr>
        <sz val="12"/>
        <color rgb="FFFF0000"/>
        <rFont val="Times New Roman"/>
        <family val="1"/>
      </rPr>
      <t>- 0356964817 nhận sách</t>
    </r>
  </si>
  <si>
    <t>0879922947</t>
  </si>
  <si>
    <t xml:space="preserve"> Tổ 2, Khu phố 4, Phường Vĩnh Tân, Tphcm</t>
  </si>
  <si>
    <t>https://drive.google.com/open?id=1x7kaw0pzmWQ_4UEQO9xsiEV0BVKWN6eC; https://drive.google.com/open?id=105p9bsjQVNYUT646Cn8IFJN2SDSai7V5</t>
  </si>
  <si>
    <t>T483</t>
  </si>
  <si>
    <t>https://www.facebook.com/share/1PgH6CfrA3/</t>
  </si>
  <si>
    <t>Đào Ánh Dương</t>
  </si>
  <si>
    <t xml:space="preserve"> 470 Nguyễn Văn Linh, tổ 9 Quang Trung, phường Hà Giang 2, tỉnh Tuyên Quang</t>
  </si>
  <si>
    <t>https://drive.google.com/open?id=17o85QNB1Fij1OY9-yIw38NnV3HKdDzbl</t>
  </si>
  <si>
    <t>https://www.facebook.com/share/18JRN715jT/?mibextid=wwXIfr</t>
  </si>
  <si>
    <t>Nguyễn Thị Ánh Dương</t>
  </si>
  <si>
    <t>0949312087</t>
  </si>
  <si>
    <t>anhduong080700@gmail.com</t>
  </si>
  <si>
    <t xml:space="preserve"> Thôn Trúc Ổ - Xã Mộ Đạo - Huyện Quế Võ - Tỉnh Bắc Ninh</t>
  </si>
  <si>
    <t>https://drive.google.com/open?id=1Mj66j98Z6Q-3dg3SAwvccQkU6q3F1wJa</t>
  </si>
  <si>
    <t>https://www.facebook.com/share/1BPGLEBA1G/?mibextid=wwXIfr</t>
  </si>
  <si>
    <t xml:space="preserve">Dương Đoàn Quỳnh Anh </t>
  </si>
  <si>
    <t>0868609602</t>
  </si>
  <si>
    <t>duongdoanquynhanh8@gmail.com</t>
  </si>
  <si>
    <t xml:space="preserve">TDP Dương Cương, Phường Lê Hồ, Tỉnh Ninh Bình </t>
  </si>
  <si>
    <t>https://drive.google.com/open?id=1FNvOuKaqCRdvzQpcBYAkcsYblSfNQTu2</t>
  </si>
  <si>
    <t>https://www.facebook.com/share/1EtFxgErwb/?mibextid=wwXIfr</t>
  </si>
  <si>
    <t>Chu Thị Tú Linh</t>
  </si>
  <si>
    <t>0339175680</t>
  </si>
  <si>
    <t xml:space="preserve">aube11chi@gmail.com </t>
  </si>
  <si>
    <t>Xóm 2 Phường Kim Bang Tỉnh Ninh Bình</t>
  </si>
  <si>
    <t>https://drive.google.com/open?id=1pbzpnWFVbRBCEzfw4WLpgG85NNeuuTeC</t>
  </si>
  <si>
    <t>https://www.facebook.com/lam.Hung.2512</t>
  </si>
  <si>
    <t xml:space="preserve">Võ Lâm Hùng </t>
  </si>
  <si>
    <t>0876032938</t>
  </si>
  <si>
    <t>volamhung2512@gmail.com</t>
  </si>
  <si>
    <t>Bản Long Quang Xã tiền Phong Nghệ An</t>
  </si>
  <si>
    <t>https://drive.google.com/open?id=1VcFTmkFOttHJCJ0bRyb-t4i7nrFfAIYg</t>
  </si>
  <si>
    <t>https://www.facebook.com/share/1ErnmJvRJ6/?mibextid=wwXIfr</t>
  </si>
  <si>
    <t xml:space="preserve">Đào Đình Hải </t>
  </si>
  <si>
    <t>0337229254</t>
  </si>
  <si>
    <t>haigavn222@gmail.com</t>
  </si>
  <si>
    <t xml:space="preserve">Tổ 2 phường Tô Hiệu </t>
  </si>
  <si>
    <t>https://drive.google.com/open?id=1L4O6NLIKFz3SU0K-ks9KTFeGFOg7kKOg</t>
  </si>
  <si>
    <t>https://www.facebook.com/share/1Cv8piCr2u/?mibextid=wwXIfr</t>
  </si>
  <si>
    <t>0358022431</t>
  </si>
  <si>
    <t>Quanghuyfirefree@gmail.com</t>
  </si>
  <si>
    <t xml:space="preserve">Thôn 5 thượng vỹ xã vĩnh trụ tỉnh ninh bình </t>
  </si>
  <si>
    <t>https://drive.google.com/open?id=1gDPo-6u4Id0AtOSxtzXy3-rZWXXXvJlZ</t>
  </si>
  <si>
    <t>https://www.facebook.com/share/1E9VY4XzZs/</t>
  </si>
  <si>
    <t xml:space="preserve">Trương Thanh Ngọc </t>
  </si>
  <si>
    <t>0946726865</t>
  </si>
  <si>
    <t xml:space="preserve"> thngocdthw@gmail.com</t>
  </si>
  <si>
    <t>1/16 Nhà trọ Hồng Nga đường làng điện lực phường Mỹ Xuyên Thành phố Cần Thơ</t>
  </si>
  <si>
    <t>https://drive.google.com/open?id=15HFpL2Z6QsFsamFmoW6GoMi2Oz50d_u_</t>
  </si>
  <si>
    <t>https://www.facebook.com/share/17LVhd4YbF/?mibextid=wwXIfr</t>
  </si>
  <si>
    <t>Hoàng Mai Vy</t>
  </si>
  <si>
    <t>0856654636</t>
  </si>
  <si>
    <t>hmziii.496@gmail.com</t>
  </si>
  <si>
    <t>Xóm Bản Hà, Xã Hà Quảng, Tỉnh Cao Bằng</t>
  </si>
  <si>
    <t>https://drive.google.com/open?id=1bD9maKDU0L2bKAXkIPvgEhiV0GZFSOd0</t>
  </si>
  <si>
    <t>https://www.facebook.com/thuy.trang.836909</t>
  </si>
  <si>
    <t xml:space="preserve">Trần Thuỳ Trang </t>
  </si>
  <si>
    <t>0968130171</t>
  </si>
  <si>
    <t>trangkeo2008@gmail.com</t>
  </si>
  <si>
    <t xml:space="preserve">Tk9, Xã Lương Sơn, tỉnh Phú Thọ </t>
  </si>
  <si>
    <t>https://drive.google.com/open?id=1ojY_3jd0uFOcM-8rVazhT2AIDZB48eNn</t>
  </si>
  <si>
    <t>https://www.facebook.com/share/1CZ6X8PXKq/?mibextid=wwXIfr</t>
  </si>
  <si>
    <t xml:space="preserve">Bùi Phương Thảo </t>
  </si>
  <si>
    <t>0915500549</t>
  </si>
  <si>
    <t>buiphuongthao301008@gmail.com</t>
  </si>
  <si>
    <t xml:space="preserve">Thôn Phù Liễu -Xã Tiên Hoa -Tỉnh Hưng Yên </t>
  </si>
  <si>
    <t>https://drive.google.com/open?id=1nmFrdzWNrSbqMXQSEAZ7P3BkFBsFK35g</t>
  </si>
  <si>
    <t>https://www.facebook.com/share/1EPVShf32H/?mibextid=wwXIfr</t>
  </si>
  <si>
    <r>
      <rPr>
        <sz val="12"/>
        <color rgb="FF000000"/>
        <rFont val="Times New Roman"/>
        <family val="1"/>
      </rPr>
      <t xml:space="preserve">Don Thị Học </t>
    </r>
    <r>
      <rPr>
        <sz val="12"/>
        <color rgb="FFFF0000"/>
        <rFont val="Times New Roman"/>
        <family val="1"/>
      </rPr>
      <t>- hv thứ 14</t>
    </r>
  </si>
  <si>
    <t>0904844028</t>
  </si>
  <si>
    <t>thôn Tân Tiến 2,xã Tân Tiến,tỉnh Tuyên Quang</t>
  </si>
  <si>
    <t xml:space="preserve">14/06/2026 và 16/06/2026 </t>
  </si>
  <si>
    <t>https://drive.google.com/open?id=1QVZHpq_hoMNtDbDJNH7zUIQuwaYvxVzI; https://drive.google.com/open?id=1IbJVWb_O7A5q4YNEdq2ct9AOt9QL3VM2</t>
  </si>
  <si>
    <t>https://www.facebook.com/tran.an.giang.380332</t>
  </si>
  <si>
    <t>Trần An Giang</t>
  </si>
  <si>
    <t>0356859863</t>
  </si>
  <si>
    <t>khu lũng, xã minh đài, huyện tân sơn tỉnh phú thọ.</t>
  </si>
  <si>
    <t>https://drive.google.com/open?id=1M4ktPmHDaFdRx1uqHYpNf91IvfWpC9e2</t>
  </si>
  <si>
    <t xml:space="preserve">https://www.facebook.com/share/18kK1DuEhd/?mibextid=wwXIfr </t>
  </si>
  <si>
    <t>Lê Tuấn Anh</t>
  </si>
  <si>
    <t>Đc: 20 Ngõ Đồng Cháy Thôn Ngự Tiền xã Tiến Thắng Thành Phố Hà Nội</t>
  </si>
  <si>
    <t>14/06/2026 và 15/06/2026</t>
  </si>
  <si>
    <t>https://drive.google.com/open?id=1PQt6BA57k5GwZnhk1h8hwfn5HKT_Joux; https://drive.google.com/open?id=1SK_j4TgVyNz35qnKEq0R7bEEG7nTcucD</t>
  </si>
  <si>
    <t>https://www.facebook.com/share/1HUJ8kyetM/?mibextid=wwXIfr</t>
  </si>
  <si>
    <t>Trương Thị Yến Nhi</t>
  </si>
  <si>
    <t>0388533742</t>
  </si>
  <si>
    <t>gần quán cf Lối về(cũ) Lộc An, thành phố Huế</t>
  </si>
  <si>
    <t>https://drive.google.com/open?id=1mRnMJD-yULY_a9wtMe7IO9Qyw6qxyz5d</t>
  </si>
  <si>
    <t>https://www.facebook.com/share/1Em4Fd2ery/?mibextid=wwXIfr</t>
  </si>
  <si>
    <t>Lê Thị Thanh Hằng</t>
  </si>
  <si>
    <t>0988902124</t>
  </si>
  <si>
    <t>đông lỗ, xã thiệu long tỉnh thiệu hoá</t>
  </si>
  <si>
    <t>https://drive.google.com/open?id=18GAD5v0qoYr-m2T2YWfyql1pIVwuyiTs</t>
  </si>
  <si>
    <t>https://www.facebook.com/share/1EM69JzBMb/?mibextid=wwXIfr</t>
  </si>
  <si>
    <t xml:space="preserve">Cao Khánh Hưng </t>
  </si>
  <si>
    <t>0396546962</t>
  </si>
  <si>
    <t xml:space="preserve">Thôn 2 tiên minh hải phòng </t>
  </si>
  <si>
    <t>https://drive.google.com/open?id=17voce9PLcyLZ4WCTVzbM17JGZgCYGNNE</t>
  </si>
  <si>
    <t>https://www.facebook.com/share/1EbXbLymrE/?mibextid=wwXIfr</t>
  </si>
  <si>
    <t>Đỗ Đình Chiến</t>
  </si>
  <si>
    <t>0342995285</t>
  </si>
  <si>
    <t>Thôn Đông Cựu xã Đông Phương Yên huyện Chương Mỹ thành phố Hà Nội</t>
  </si>
  <si>
    <t>https://drive.google.com/open?id=1evBlHFJLKwPp7c0P8qHlSohiFjnxJXv0</t>
  </si>
  <si>
    <t>https://www.facebook.com/my.bui.868906?rdid=XaiNFERL06xuGVqz&amp;share_url=https%3A%2F%2Fwww.facebook.com%2Fshare%2F1CxagzdMGb#</t>
  </si>
  <si>
    <t>Bùi Hà My</t>
  </si>
  <si>
    <t>0383340180</t>
  </si>
  <si>
    <t>buihamy2507@gmail.com</t>
  </si>
  <si>
    <t xml:space="preserve"> số nhà 262, tổ 5, khu Bắc Sơn 1, phường Cửa Ông, Quảng Ninh</t>
  </si>
  <si>
    <t>https://drive.google.com/open?id=1BtTfR4Ist9jPsF3hHkSApK-2ngBAnJLf</t>
  </si>
  <si>
    <t>https://www.facebook.com/minh.tam.bui.840896</t>
  </si>
  <si>
    <t>Bùi Minh Tâm</t>
  </si>
  <si>
    <t>0822017999</t>
  </si>
  <si>
    <t>nhà 03, Ngõ 8, đường duy Tân phường trường vinh</t>
  </si>
  <si>
    <t>https://drive.google.com/open?id=1sdfnF89P7UFW0MtJDocgtWZklxAbIlPN</t>
  </si>
  <si>
    <t>https://www.facebook.com/profile.php?id=61578975302023&amp;mibextid=wwXIfr&amp;rdid=p5g53iIvt79UQMzO&amp;share_url=https%3A%2F%2Fwww.facebook.com%2Fshare%2F1BLzepfRQp#</t>
  </si>
  <si>
    <r>
      <rPr>
        <sz val="12"/>
        <color rgb="FF000000"/>
        <rFont val="Times New Roman"/>
        <family val="1"/>
      </rPr>
      <t xml:space="preserve">Nguyễn Đức Long </t>
    </r>
    <r>
      <rPr>
        <sz val="12"/>
        <color rgb="FFFF0000"/>
        <rFont val="Times New Roman"/>
        <family val="1"/>
      </rPr>
      <t>- hv thứ 12</t>
    </r>
  </si>
  <si>
    <t>0988825802</t>
  </si>
  <si>
    <t>nguyenduclong122008@gmail.com</t>
  </si>
  <si>
    <t>số 11 ngách 47/5 Đường Đức Giang phường việt hưng long biên hà nội</t>
  </si>
  <si>
    <t>14/06/2026 và 16/06/2026</t>
  </si>
  <si>
    <t>https://drive.google.com/open?id=1-7jiUHip61BNcJ5wMzMx0d_dJMLzQVnY; https://drive.google.com/open?id=1QG1BELPNDllhAdHaF24gLI9poYuwvnhr</t>
  </si>
  <si>
    <t>PT479</t>
  </si>
  <si>
    <t>https://www.facebook.com/vaan.nguyen.487473?rdid=iwj2pupV1fKPD7Hc&amp;share_url=https%3A%2F%2Fwww.facebook.com%2Fshare%2F1992noWz9Y#</t>
  </si>
  <si>
    <r>
      <rPr>
        <sz val="12"/>
        <color rgb="FF000000"/>
        <rFont val="Times New Roman"/>
        <family val="1"/>
      </rPr>
      <t xml:space="preserve">Nguyễn Thúy Vân </t>
    </r>
    <r>
      <rPr>
        <sz val="12"/>
        <color rgb="FFFF0000"/>
        <rFont val="Times New Roman"/>
        <family val="1"/>
      </rPr>
      <t>- PT471</t>
    </r>
  </si>
  <si>
    <t>0869483682</t>
  </si>
  <si>
    <t xml:space="preserve">nguyenthuyvan20088@gmail.com </t>
  </si>
  <si>
    <t xml:space="preserve">Xóm 5 thôn Phụng Công xã Quỳnh Phụ tỉnh Hưng Yên </t>
  </si>
  <si>
    <t>https://drive.google.com/open?id=1uJ8nJlPD-g_dIqFR2Qqh1te2mB_kw0BI; https://drive.google.com/open?id=123dLTCZwQq30l4DUdIh-jYeA1hmJtOxc</t>
  </si>
  <si>
    <t>https://www.facebook.com/gia.bach.655809</t>
  </si>
  <si>
    <t xml:space="preserve">Nguyễn Gia Bách </t>
  </si>
  <si>
    <t>0888288558</t>
  </si>
  <si>
    <t>12 ngõ 31 phố Trần Quốc Hoàn , Cầu Giấy, Hà Nội</t>
  </si>
  <si>
    <t>https://drive.google.com/open?id=1ul01KDHGs9KmlqDoTAz0Hg6QVZRJmVOm</t>
  </si>
  <si>
    <t>https://www.facebook.com/duy.nguyen.233657</t>
  </si>
  <si>
    <t xml:space="preserve">Nguyễn Hoàng Duy </t>
  </si>
  <si>
    <t>duong</t>
  </si>
  <si>
    <t xml:space="preserve"> duynguyen20061107@gmail.com</t>
  </si>
  <si>
    <t>1A Vương Thừa Vũ, Thanh Xuân, Hà Nội</t>
  </si>
  <si>
    <t>https://drive.google.com/open?id=1gCFk9Sr5Lg8vL10xvjMPt3RZ3ZZ62vhS</t>
  </si>
  <si>
    <t>https://www.facebook.com/quoc.ann.180429</t>
  </si>
  <si>
    <t>Thái Quốc An</t>
  </si>
  <si>
    <t>0342144140</t>
  </si>
  <si>
    <t>số 07 ngõ 86 đường Ngô Thì Nhậm Phường Trường Vinh Tỉnh Nghệ An</t>
  </si>
  <si>
    <t>https://drive.google.com/open?id=1JRA6xGrICGkeD92MZIjPnQksRFCiivYy</t>
  </si>
  <si>
    <t>https://www.facebook.com/share/1DnqVUTnMW/?mibextid=wwXIfr</t>
  </si>
  <si>
    <r>
      <rPr>
        <sz val="12"/>
        <color rgb="FF000000"/>
        <rFont val="Times New Roman"/>
        <family val="1"/>
      </rPr>
      <t>Đặng Thị Minh Anh</t>
    </r>
    <r>
      <rPr>
        <sz val="12"/>
        <color rgb="FFFF0000"/>
        <rFont val="Times New Roman"/>
        <family val="1"/>
      </rPr>
      <t xml:space="preserve"> - hv thứ 19</t>
    </r>
  </si>
  <si>
    <t>0961853811</t>
  </si>
  <si>
    <t>minhallanh@gmail.com</t>
  </si>
  <si>
    <t>Tân Phúc- Tiên Lục-Bắc Ninh</t>
  </si>
  <si>
    <t>https://drive.google.com/open?id=1S-hsTNQ9tm-kd6FYbkQj2kz8I-zEumbc</t>
  </si>
  <si>
    <t>:https://www.facebook.com/share/1D2sYSRG9w/</t>
  </si>
  <si>
    <t>Phan Quỳnh Như</t>
  </si>
  <si>
    <t>0343543046</t>
  </si>
  <si>
    <t>phanquynhnhu.qc2008@gmail.com</t>
  </si>
  <si>
    <t>Ngọc quế 4 , Minh Thọ</t>
  </si>
  <si>
    <t>https://drive.google.com/open?id=1B1ycKARBfVDYl1EphsO0OCVXwYnn_ZXM</t>
  </si>
  <si>
    <t>https://www.facebook.com/share/18jSuL2gLN/</t>
  </si>
  <si>
    <t>Trịnh Thị Mai Phương</t>
  </si>
  <si>
    <t>0377757164</t>
  </si>
  <si>
    <t>pmai66499@gmail.com</t>
  </si>
  <si>
    <t>32/15/13 đg nguyễn gia thiều p12 tp vũng tàu(cũ)</t>
  </si>
  <si>
    <t>https://drive.google.com/open?id=1YLsXVfsObUDIHgllVBWFp3QfYL2J_aMf</t>
  </si>
  <si>
    <t>https://www.facebook.com/share/1BBKfNJCGs/?mibextid=wwXIfr</t>
  </si>
  <si>
    <t>Ngô Ngọc Mai</t>
  </si>
  <si>
    <t>0987689208</t>
  </si>
  <si>
    <t>nngmeii2510@gmail.com</t>
  </si>
  <si>
    <t>401 đường Nguyễn Khang, Cầu giấy, Hà Nội</t>
  </si>
  <si>
    <t>https://drive.google.com/open?id=1DkWkJHpRlBswvhPLk9PZuY9ZuPrMDzsJ</t>
  </si>
  <si>
    <t>https://www.facebook.com/share/1KHkiADQkV/</t>
  </si>
  <si>
    <r>
      <rPr>
        <sz val="12"/>
        <color rgb="FF000000"/>
        <rFont val="Times New Roman"/>
        <family val="1"/>
      </rPr>
      <t>Phạm Minh Thanh Lan</t>
    </r>
    <r>
      <rPr>
        <sz val="12"/>
        <color rgb="FFFF0000"/>
        <rFont val="Times New Roman"/>
        <family val="1"/>
      </rPr>
      <t xml:space="preserve"> - hv thứ 20</t>
    </r>
  </si>
  <si>
    <t>0834565827</t>
  </si>
  <si>
    <t>Phamminhthanhlan@gmail.com</t>
  </si>
  <si>
    <t>333/01 phan chu trinh , Bảo Lộc, Lâm Đồng</t>
  </si>
  <si>
    <t>https://drive.google.com/open?id=1pkwXjGEEWZrhYTuKOkmevrjge5kTWq3G</t>
  </si>
  <si>
    <t xml:space="preserve"> PT467</t>
  </si>
  <si>
    <t>https://www.facebook.com/gia.phu.810767#</t>
  </si>
  <si>
    <t>Lê Trần Gia Phú</t>
  </si>
  <si>
    <t>0923219890</t>
  </si>
  <si>
    <t>361/14/18 K2, Bến Bình Đông, Phường Phú Định, TP HCM</t>
  </si>
  <si>
    <t>https://drive.google.com/open?id=1y9K_MdrJrwyqM76MvuUSO8BMLYRdzGGh</t>
  </si>
  <si>
    <t>https://www.facebook.com/thuy.linhh.185988#</t>
  </si>
  <si>
    <t>0839882682</t>
  </si>
  <si>
    <t>Liền kề 31, mặt bằng 584, Phường Quảng Phú, Tỉnh Thanh Hóa</t>
  </si>
  <si>
    <t>https://drive.google.com/open?id=1NvG89iRSxs5J9wYjioara_WMWkUxHwWf</t>
  </si>
  <si>
    <t>https://www.facebook.com/share/19AcjfVnLo/?mibextid=wwXIfr</t>
  </si>
  <si>
    <t>0348274026</t>
  </si>
  <si>
    <t>số nhà 19A, khu đa khoa, Mễ Xá 1, phường Đông Triều, tỉnh Quảng Ninh</t>
  </si>
  <si>
    <t>https://drive.google.com/open?id=11UrNoXNVYHWvOw-BxP35oKnNPO3EOZ7T</t>
  </si>
  <si>
    <t>https://www.facebook.com/share/192Jg5ym5G/?mibextid=wwXIfr</t>
  </si>
  <si>
    <t>Đinh Tùng Dương</t>
  </si>
  <si>
    <t>0362991702</t>
  </si>
  <si>
    <t>Xưởng gỗ gốc cây đa bái xã dân chủ huyện hưng hà tỉnh thái bình</t>
  </si>
  <si>
    <t>https://drive.google.com/open?id=13xVU-6-SgDvdtrCb0yt9Hq5mbrsWdF6x</t>
  </si>
  <si>
    <t>https://www.facebook.com/bao.ngoc.194591</t>
  </si>
  <si>
    <r>
      <rPr>
        <sz val="12"/>
        <color rgb="FF000000"/>
        <rFont val="Times New Roman"/>
        <family val="1"/>
      </rPr>
      <t>Hồ Nguyễn Bảo Ngọc</t>
    </r>
    <r>
      <rPr>
        <sz val="12"/>
        <color rgb="FFFF0000"/>
        <rFont val="Times New Roman"/>
        <family val="1"/>
      </rPr>
      <t xml:space="preserve"> PT418 - PT453 hv thứ 23</t>
    </r>
  </si>
  <si>
    <t>0919262913</t>
  </si>
  <si>
    <t>Hoài Thương</t>
  </si>
  <si>
    <t>Phố Thượng, Ninh Vân, Hoa Lư, TP. Ninh Bình</t>
  </si>
  <si>
    <t>https://drive.google.com/open?id=1ykYECFo2dpKFhqigMf1GEgYneS6eW8ad; https://drive.google.com/open?id=1QuIJC3b5oTSmIRM7TD8tqh8dnOn3RXeg</t>
  </si>
  <si>
    <t>https://www.facebook.com/share/1CgUDZxSok/?mibextid=wwXIfr</t>
  </si>
  <si>
    <t>Vũ Thị Vân Anh</t>
  </si>
  <si>
    <t>0326993736</t>
  </si>
  <si>
    <t>Thôn Nam Lạng Tây, Xã Cổ Lễ, Ninh Bình</t>
  </si>
  <si>
    <t>https://drive.google.com/open?id=1KVWLylMIjXKHNEyAPPoCw7f8VEN8ZACd</t>
  </si>
  <si>
    <t>https://www.facebook.com/profile.php?id=100089698287749</t>
  </si>
  <si>
    <t xml:space="preserve">Vũ Thị Kim Liên </t>
  </si>
  <si>
    <t>0353322454</t>
  </si>
  <si>
    <t>Số 7 ngõ 54/36 tây tựu, bắc từ liêm, hà nội</t>
  </si>
  <si>
    <t>https://drive.google.com/open?id=14WLbZQ1js4rre2uEIa88FdOnGfzU2nP6</t>
  </si>
  <si>
    <t>https://www.facebook.com/share/1LMgDVydSz/</t>
  </si>
  <si>
    <t xml:space="preserve">Đoàn Thị Hải An </t>
  </si>
  <si>
    <t>0843583569</t>
  </si>
  <si>
    <t xml:space="preserve">TDP 1 Thụ Khê phường Lưu Kiếm Hải Phòng </t>
  </si>
  <si>
    <t>https://drive.google.com/open?id=1Tg_tKQ4WWGsnY3yN382MBZ6R--qftMOJ; https://drive.google.com/open?id=1QCCamt1_0qHxKSDTr7j4oPpYGh37FmE7</t>
  </si>
  <si>
    <t>https://www.facebook.com/share/1AV3br92NH/?mibextid=wwXIfr</t>
  </si>
  <si>
    <t>Đỗ Đình Nguyên</t>
  </si>
  <si>
    <t>0373832616</t>
  </si>
  <si>
    <t>Số nhà 33 Thôn Hiệp Thuận 1 Xã Hát Môn Thành phố Hà Nội</t>
  </si>
  <si>
    <t>https://drive.google.com/open?id=1jsc7Gs70pkgc2of19b3c3Oi8MIxEindG</t>
  </si>
  <si>
    <t xml:space="preserve"> https://www.facebook.com/share/1DNRiuwP9V/?mibextid=wwXIfr</t>
  </si>
  <si>
    <t>Đoàn Thị Quỳnh Nhi</t>
  </si>
  <si>
    <t>0967645915</t>
  </si>
  <si>
    <t xml:space="preserve"> qnhyy2818@gmail.com</t>
  </si>
  <si>
    <t>Ngõ 15 ngách 2 số nhà 04 phố 1 xã Ngọc Lặc tỉnh Thanh Hoá</t>
  </si>
  <si>
    <t>https://drive.google.com/open?id=1ivH7kVkqN_zHw3ZLSVWLgbZQLnhescaU</t>
  </si>
  <si>
    <t>https://www.facebook.com/share/195jMCTbcw/</t>
  </si>
  <si>
    <t>Trần Thị Ngọc Diệp</t>
  </si>
  <si>
    <t>0363842097</t>
  </si>
  <si>
    <t>xóm Hải Tiền , xã Giao Phúc , tỉnh Ninh Bình</t>
  </si>
  <si>
    <t>https://drive.google.com/open?id=1aBw46q_k_86FbcztpqxwzF_RJIGuqVFo</t>
  </si>
  <si>
    <t>https://www.facebook.com/share/1HwKTmjqUs/?mibextid=wwXIfr</t>
  </si>
  <si>
    <t>Trần Thanh Nhàn</t>
  </si>
  <si>
    <t>0377908141</t>
  </si>
  <si>
    <t>Thôn Nam mới,xã Cổ Đạm,Hà Tĩnh</t>
  </si>
  <si>
    <t>https://drive.google.com/open?id=1O9B8TsYqzMJ-LahszT66ICQPESboJEZd</t>
  </si>
  <si>
    <t>https://www.facebook.com/share/18UGW8Vazg/</t>
  </si>
  <si>
    <t xml:space="preserve">Nguyễn Trần Linh Chi </t>
  </si>
  <si>
    <t>0392594800</t>
  </si>
  <si>
    <t>Hội quán Thôn Thượng Ấp-xã Hương Khê-Hà Tĩnh</t>
  </si>
  <si>
    <t>https://drive.google.com/open?id=1VavYPJMugGD2H64Q3R4oPCryspBuRCCG</t>
  </si>
  <si>
    <t>https://www.facebook.com/tranph6677#</t>
  </si>
  <si>
    <t>Trần Quang Phú</t>
  </si>
  <si>
    <t>0946671852</t>
  </si>
  <si>
    <t>258 Xô Viết Nghệ Tĩnh, Phường Bình Thạnh, TPHCM</t>
  </si>
  <si>
    <t>https://drive.google.com/open?id=1I4a2KrYohhaJRJkkRgJs_OtnzKd2BTnG</t>
  </si>
  <si>
    <t>https://www.facebook.com/share/1Byj1YisHw/?mibextid=wwXIfr</t>
  </si>
  <si>
    <t>Hồ Bạch Khánh Nam</t>
  </si>
  <si>
    <t xml:space="preserve">61 Bến Nghé thuận hoá thành phố Huế </t>
  </si>
  <si>
    <t>https://drive.google.com/open?id=1-arWGC5H_S3wElcnWDCM5GL7ytZd8z91</t>
  </si>
  <si>
    <t xml:space="preserve">https://www.facebook.com/pham.huyen.linh.81620 </t>
  </si>
  <si>
    <t>Phạm Huyền Linh</t>
  </si>
  <si>
    <t>0374118228</t>
  </si>
  <si>
    <t>số 16, tổ 8, đường Quyết Thắng, Ngọc Hà, phường Hà Giang 2, Tỉnh Tuyên Quang</t>
  </si>
  <si>
    <t>https://drive.google.com/open?id=19YHmGp-SsGY4rPWdYkfStcSldiLoygKB</t>
  </si>
  <si>
    <t>https://www.facebook.com/share/1EJS9qHUwq/?mibextid=wwXIfr</t>
  </si>
  <si>
    <r>
      <rPr>
        <sz val="12"/>
        <color rgb="FF000000"/>
        <rFont val="Times New Roman"/>
        <family val="1"/>
      </rPr>
      <t>Ngô Thị Lan Anh</t>
    </r>
    <r>
      <rPr>
        <sz val="12"/>
        <color rgb="FFFF0000"/>
        <rFont val="Times New Roman"/>
        <family val="1"/>
      </rPr>
      <t xml:space="preserve"> PT440 - hv thứ 16 PT453</t>
    </r>
  </si>
  <si>
    <t>0868483821</t>
  </si>
  <si>
    <t>Ngách 63/56 trần quốc vượng dịch vọng hậu Cầu Giấy</t>
  </si>
  <si>
    <t>13/06/2026 và 15/06/2026</t>
  </si>
  <si>
    <t>https://drive.google.com/open?id=1a3Bmv28l61oS1f7oRl020PT_d14zbMU2; https://drive.google.com/open?id=1Y-53wTt5OdF0OdpE8Wuv880K0qW42sQ7</t>
  </si>
  <si>
    <t>https://www.facebook.com/share/1DMKFDBcwi/?mibextid=wwXIfr</t>
  </si>
  <si>
    <t>Dương Thị Quỳnh Anh</t>
  </si>
  <si>
    <t>Ngã 3 Bắc Việt, Xã Văn Lãng, Lạng Sơn</t>
  </si>
  <si>
    <t>https://drive.google.com/open?id=1sDDecrLB1c9-tzzmfOyZeMkTagmOTQ78</t>
  </si>
  <si>
    <t>https://www.facebook.com/share/18g9nbZCAz/?mibextid=wwXIfr</t>
  </si>
  <si>
    <t>Trần Ánh Quỳnh</t>
  </si>
  <si>
    <t>0827526693</t>
  </si>
  <si>
    <t>Thôn Trung Đức-Hậu Lộc-Thanh Hoá</t>
  </si>
  <si>
    <t>https://drive.google.com/open?id=11aw6cmEG4AVcqSDgpeFHO6uetxn5_u-m</t>
  </si>
  <si>
    <t xml:space="preserve"> https://www.facebook.com/share/1CvFtHCn8K/?mibextid=wwXIfr</t>
  </si>
  <si>
    <t xml:space="preserve">Nguyễn Thu Trang  </t>
  </si>
  <si>
    <t>Ngõ 146, Định Công Thượng, quận Hoàng Mai HN</t>
  </si>
  <si>
    <t>https://drive.google.com/open?id=1EaQ75-aHmKj58cA9sWptKYMHg70OPlp1</t>
  </si>
  <si>
    <t xml:space="preserve">https://www.facebook.com/share/1FB1nt5tZj/?mibextid=wwXIfr Địa chỉ nhận sách: </t>
  </si>
  <si>
    <t>Nguyễn Thị Hồng Quyên</t>
  </si>
  <si>
    <t>0336628966</t>
  </si>
  <si>
    <t>số nhà 18 -Đội 11 Thôn Liên Hợp Xã Quảng Bị - TP Hà Nội</t>
  </si>
  <si>
    <t>https://drive.google.com/open?id=1E7Z1rt-d18Ci7xaJv7JRJHPBSBhozn3Q</t>
  </si>
  <si>
    <t xml:space="preserve">https://www.facebook.com/share/1ER2tQKypS/?mibextid=wwXIfr </t>
  </si>
  <si>
    <t>Ngô Minh Tân</t>
  </si>
  <si>
    <t xml:space="preserve">Thôn 6- Xã Xuân Trường- Tỉnh Ninh bình </t>
  </si>
  <si>
    <t>https://drive.google.com/open?id=1TXsApzJsCtzh7Dcd8pLFn-lUy9tht4XC</t>
  </si>
  <si>
    <t>https://www.facebook.com/share/18nmdRxKTJ/?mibextid=wwXIfr</t>
  </si>
  <si>
    <t>Vũ Thị Thuý Hằng</t>
  </si>
  <si>
    <t>0377030095</t>
  </si>
  <si>
    <t xml:space="preserve"> Tổ 10, Khu phố Miễu, Phước Tân, Đồng Nai</t>
  </si>
  <si>
    <t>https://drive.google.com/open?id=17cN9cHKdouRO0SKUTTEex256nsMVbzrI</t>
  </si>
  <si>
    <t xml:space="preserve">https://www.facebook.com/share/1EWAqk9nvz/?mibextid=wwXIfr Địa chỉ email: trandunghd28122007@gmail.com Địa chỉ nhận sách: (Số nhà/Đường - Xã/Phường - Huyện/Quận - Tỉnh/TP) </t>
  </si>
  <si>
    <t>Trần Thị Thanh Dung</t>
  </si>
  <si>
    <t xml:space="preserve"> Hh03e Kđt thanh hà cự khê - Hà Nội</t>
  </si>
  <si>
    <t>https://drive.google.com/open?id=1mpyJZl-OpJ9cAijnDR-YwJdk4ubRmTHP</t>
  </si>
  <si>
    <t>https://www.facebook.com/share/18Xi8ZsYxT/?mibextid=wwXIfr</t>
  </si>
  <si>
    <t xml:space="preserve">Nguyễn Hà Linh </t>
  </si>
  <si>
    <t>số 2/22 đường trần văn trí, xóm phúc trung yên thành nghệ an</t>
  </si>
  <si>
    <t>https://drive.google.com/open?id=1tss5P5L2JGRl-N01lRtpLYUNYQoI1QsV</t>
  </si>
  <si>
    <t>https://www.facebook.com/share/1AeomiAzwU/?mibextid=wwXIfr</t>
  </si>
  <si>
    <r>
      <rPr>
        <sz val="12"/>
        <color rgb="FF000000"/>
        <rFont val="Times New Roman"/>
        <family val="1"/>
      </rPr>
      <t xml:space="preserve">Nguyễn Quỳnh Trang </t>
    </r>
    <r>
      <rPr>
        <sz val="12"/>
        <color rgb="FFFF0000"/>
        <rFont val="Times New Roman"/>
        <family val="1"/>
      </rPr>
      <t>- hv thứ 12</t>
    </r>
  </si>
  <si>
    <t>xóm 4,xã hưng nguyên nam (hưng lĩnh cũ) ,nghệ an</t>
  </si>
  <si>
    <t>13/06/2026 vfa 15/06/2026</t>
  </si>
  <si>
    <t>https://drive.google.com/open?id=1qLb1hGL2JSirCJX-scgqAijUKHs-wzRr; https://drive.google.com/open?id=1mZa1Q_nN8SuTEVDLaDZqWT8Y3mV6y2Cp</t>
  </si>
  <si>
    <t>https://www.facebook.com/share/1GnwvsYzqB/?mibextid=wwXIfr</t>
  </si>
  <si>
    <t xml:space="preserve">Nguyễn Hoàng Anh </t>
  </si>
  <si>
    <t>Số nhà 27 đường Đoàn Kết thôn Đình Giữa Phú Ổ xã Tây Phương, Hà Nội</t>
  </si>
  <si>
    <t>https://drive.google.com/open?id=12Nso88FsDvQ-AvgxkzGBJVaWRcSutfXF</t>
  </si>
  <si>
    <t>https://www.facebook.com/share/18uLyogj1y/?mibextid=wwXIfr</t>
  </si>
  <si>
    <t>0389112812</t>
  </si>
  <si>
    <t>Nhà văn hoá thôn Cao Thọ- xã Vạn Ninh- huyện Gia Bình- tỉnh Bắc Ninh</t>
  </si>
  <si>
    <t>13/06/2026 vfa 14/06/2026</t>
  </si>
  <si>
    <t>https://drive.google.com/open?id=12v7KL3Lc15FtM6Y8eUaeSyepOVirjDr4, https://drive.google.com/open?id=1aLLEu8o5kmG6xkMe-W1m5Bncs3Igvn6m</t>
  </si>
  <si>
    <t>https://www.facebook.com/dlinhcutos1tg#</t>
  </si>
  <si>
    <t>0972806020</t>
  </si>
  <si>
    <t>Ngõ 92, Thôn 8, Phù Lưu Tế, Xã Mỹ Đức, TP Hà Nội</t>
  </si>
  <si>
    <t>https://drive.google.com/open?id=1w1ZkvTnktDSzkVkdS5WGbarmcn6UU8H5</t>
  </si>
  <si>
    <t>https://www.facebook.com/share/1H4Cy7nNzb/</t>
  </si>
  <si>
    <t>Trần Nguyên Phương</t>
  </si>
  <si>
    <t>0972964700</t>
  </si>
  <si>
    <t>thôn 2 xã Bảo Lâm 3 tỉnh Lâm Đồng</t>
  </si>
  <si>
    <t>https://drive.google.com/open?id=1zH-nqcI55GvtAus6Bf5MRMeJqyL_4qiO</t>
  </si>
  <si>
    <t>Ko gửi ttin</t>
  </si>
  <si>
    <t>Nguyễn Thị Ngọc Tuyền</t>
  </si>
  <si>
    <t>ko gửi ttin</t>
  </si>
  <si>
    <t>https://drive.google.com/open?id=1P_FKS-TwU7gFBWTNMAp1QpBeJ6_Lsp6k</t>
  </si>
  <si>
    <t>https://www.facebook.com/xuan.bat.tu.17012008?mibextid=wwXIfr&amp;rdid=W16m2NVe7dimhyxd&amp;share_url=https%3A%2F%2Fwww.facebook.com%2Fshare%2F18g7Mbpn6H%2F%3Fmibextid%3DwwXIfr#</t>
  </si>
  <si>
    <t>Bùi Thanh Xuân</t>
  </si>
  <si>
    <t xml:space="preserve">xã Hợp Kim tỉnh Phú Thọ </t>
  </si>
  <si>
    <t>https://drive.google.com/open?id=19_zjV_FXXUVkDyV0GIcEtVATHxYVxf_H</t>
  </si>
  <si>
    <t>https://www.facebook.com/nhi.yenn.353874?rdid=aZe48wKMDUDxTKo7&amp;share_url=https%3A%2F%2Fwww.facebook.com%2Fshare%2F1DyBZciXfo%2F</t>
  </si>
  <si>
    <t>Bùi Thị Yến Nhi</t>
  </si>
  <si>
    <t>0919023515</t>
  </si>
  <si>
    <t>số 15 ngõ 126 tổ 4 đường Trần Hưng Đạo, Thái Bình, Hưng Yên</t>
  </si>
  <si>
    <t>https://drive.google.com/open?id=1Dlfl58TJVtyVlTMGIz6_L1I5x-Ch8tDS</t>
  </si>
  <si>
    <t>https://www.facebook.com/bich.le.446646</t>
  </si>
  <si>
    <t>Lê Hà Ngọc Bích</t>
  </si>
  <si>
    <t>0965993171</t>
  </si>
  <si>
    <t>Số nhà 1, ngách 79 ngõ 398B Trần Phú, phường Cẩm Phả, tỉnh Quảng Ninh.</t>
  </si>
  <si>
    <t>https://drive.google.com/open?id=1Lz2uI9VAaWKabljsfYmOSVm2szEcP6pM</t>
  </si>
  <si>
    <t>https://www.facebook.com/share/18eaZiPfyJ/</t>
  </si>
  <si>
    <t>Nguyễn Triệu Lan Phương</t>
  </si>
  <si>
    <t>0915325052</t>
  </si>
  <si>
    <t xml:space="preserve">tổ dân phố kếu, xã Xuân Lãng, Phú Thọ </t>
  </si>
  <si>
    <t>https://drive.google.com/open?id=1sFf4OYk7vloRN4vbxvgZ-Xpp1Fx33rmw</t>
  </si>
  <si>
    <t>https://www.facebook.com/share/1HfGSqpDH4/?mibextid=wwXIfr</t>
  </si>
  <si>
    <t>Đỗ Phương Thảo</t>
  </si>
  <si>
    <t>0344451356</t>
  </si>
  <si>
    <t>22/113 Phủ Thượng Đoạn, tdp Đoạn Xá 1 Đông hải 1 hải phòng</t>
  </si>
  <si>
    <t>https://drive.google.com/open?id=1p-HGcFXzsHBWDOgcLBUGwMgVJwCU0G8e; https://drive.google.com/open?id=1BMBarf1bD7t2mvjrD_g5MzOpPYK_RzpV</t>
  </si>
  <si>
    <t>https://www.facebook.com/share/1UX6EwotRS/?mibextid=wwXIfr</t>
  </si>
  <si>
    <t>Nguyễn Thị Thuý Hằng</t>
  </si>
  <si>
    <t>0819736855</t>
  </si>
  <si>
    <t xml:space="preserve">xóm hợp liên xã tam hợp tỉnh nghệ an </t>
  </si>
  <si>
    <t>https://drive.google.com/open?id=1WjCRDhysvSymDgr0ci8EyEINTBUdeY5i</t>
  </si>
  <si>
    <t>https://www.facebook.com/tr.pham.ha.liinh</t>
  </si>
  <si>
    <t>Trần Phạm Hà Linh</t>
  </si>
  <si>
    <t>079 8536892</t>
  </si>
  <si>
    <t>minervasine123@gmail.com</t>
  </si>
  <si>
    <t>Tổ Dân Phố Thị Kiều, Phường Trường Thi, Tỉnh Ninh Bình</t>
  </si>
  <si>
    <t>https://drive.google.com/open?id=1gz_XQt_8_1NMgvhh2Lie4Fmg6m5Zw6CD</t>
  </si>
  <si>
    <t>https://www.facebook.com/share/1H8uumLQWn/?mibextid=wwXIfr</t>
  </si>
  <si>
    <t>Đỗ Vũ Hoàng Quân</t>
  </si>
  <si>
    <t>0347407708</t>
  </si>
  <si>
    <t>Thôn hợp thắng xã ia Drăng huyện chư prong tỉnh gia lai</t>
  </si>
  <si>
    <t>https://drive.google.com/open?id=1Sc0PplxZNHr3c33LySzaFSGFSYTALMN-</t>
  </si>
  <si>
    <t>https://www.facebook.com/linh.tran.437506</t>
  </si>
  <si>
    <t xml:space="preserve">Trần Thị Diệu Linh </t>
  </si>
  <si>
    <t>0849842818</t>
  </si>
  <si>
    <t xml:space="preserve">Thôn Thượng Đồng xã Cổ Lễ ,tỉnh Ninh Bình </t>
  </si>
  <si>
    <t>https://drive.google.com/open?id=1On7S2EjzsFRJM-n_agzwfgZ4wboN3md9</t>
  </si>
  <si>
    <t>https://www.facebook.com/share/18HCPKmCLS/</t>
  </si>
  <si>
    <t>Nguyễn Diệu Linh</t>
  </si>
  <si>
    <t>0984155927</t>
  </si>
  <si>
    <t>thôn Phú Hạng, xã Hưng Đạo, Hà Nội</t>
  </si>
  <si>
    <t>https://drive.google.com/open?id=1gZa3__koY3kDlbjbqLQudojhFJxrHHVh</t>
  </si>
  <si>
    <t>https://www.facebook.com/share/1Cu61P6tKJ/</t>
  </si>
  <si>
    <t>Bùi Nguyễn Xuân Mai</t>
  </si>
  <si>
    <t>0704793521</t>
  </si>
  <si>
    <t xml:space="preserve"> số 27, ấp 8, xã Thới Hưng, thành phố Cần Thơ.</t>
  </si>
  <si>
    <t>https://drive.google.com/open?id=1fT3A68wpcS4bE9tmRdgeGQ8wuHb_4Vdm</t>
  </si>
  <si>
    <t>https://www.facebook.com/hthuhong0312?mibextid=wwXIfr&amp;rdid=K3deygayNlwOnY2S&amp;share_url=https%3A%2F%2Fwww.facebook.com%2Fshare%2F1HL66yoqRG%2F%3Fmibextid%3DwwXIfr#</t>
  </si>
  <si>
    <t>Hoàng Thị Thu Hồng</t>
  </si>
  <si>
    <t>0355172850</t>
  </si>
  <si>
    <t>đội 5 phường bắc sơn , thị xã bỉm sơn , Thanh hoá</t>
  </si>
  <si>
    <t>https://drive.google.com/open?id=1PB9blpPQfuIpD3YiZFVgDdg-15fssyUt</t>
  </si>
  <si>
    <t>https://www.facebook.com/nguyen.van.nam.44409#</t>
  </si>
  <si>
    <t>Nguyễn Văn Nam</t>
  </si>
  <si>
    <t>Thôn Thanh Bình - Xã Lục Nam - Tỉnh Bắc Ninh</t>
  </si>
  <si>
    <t>https://drive.google.com/open?id=1hC83hZSidso4JL8b-XS23DWRjiJF8gj6</t>
  </si>
  <si>
    <t>https://www.facebook.com/share/1aqRvK5tqz/?mibextid=wwXIfr</t>
  </si>
  <si>
    <t>Vũ Minh Quân</t>
  </si>
  <si>
    <t>0345611733</t>
  </si>
  <si>
    <t xml:space="preserve">Kc </t>
  </si>
  <si>
    <t>Thôn Bồng Trung 2, xã Biện Thượng tỉnh Thanh Hoá</t>
  </si>
  <si>
    <t>https://drive.google.com/open?id=17RoLe00DyC2SbAONS4MQIQ5Kpr0gHPaK</t>
  </si>
  <si>
    <t>https://www.facebook.com/share/1Cqc2otsc5/</t>
  </si>
  <si>
    <t xml:space="preserve">Bùi Thúy Hường </t>
  </si>
  <si>
    <t>Xóm Vải Bình Nguyên Phú Thọ</t>
  </si>
  <si>
    <t>https://drive.google.com/open?id=1PNtngMe7ZgaFg5GPOF9vzMcHu4jUKT2c</t>
  </si>
  <si>
    <t>https://www.facebook.com/share/1HL4zndmM4/?mibextid=wwXIfr</t>
  </si>
  <si>
    <t>Nhà văn hoá xóm 1 thôn đồng phúc xã Đồng Bằng tỉnh Hưng Yên</t>
  </si>
  <si>
    <t>https://drive.google.com/open?id=1teEjxwP0dAc_4t4u_6y3BddWoS_4j-hB</t>
  </si>
  <si>
    <t xml:space="preserve">https://www.facebook.com/share/1EqXWjR9eT/?mibextid=wwXIfr </t>
  </si>
  <si>
    <t>Đỗ Thành Nam</t>
  </si>
  <si>
    <t xml:space="preserve"> thôn hưng thịnh , xã lập thạch , tỉnh phú thọ</t>
  </si>
  <si>
    <t>https://drive.google.com/open?id=13gtYUqs0jZ4qX98GPrju6MHttmdPWKEn</t>
  </si>
  <si>
    <t>https://www.facebook.com/share/1CpxH6Ca8w/?mibextid=wwXIfr</t>
  </si>
  <si>
    <t xml:space="preserve">Bùi Cẩm Vân </t>
  </si>
  <si>
    <t>0979309210</t>
  </si>
  <si>
    <t xml:space="preserve">đường dong số 3 - quần liêu - nghĩa sơn - nghĩa hưng - Ninh Bình </t>
  </si>
  <si>
    <t>https://drive.google.com/open?id=1ZOwKZNwL1hBXGQRLRWa3x7blY9pyfaeR</t>
  </si>
  <si>
    <t>https://www.facebook.com/share/1UbcoTgsM4/</t>
  </si>
  <si>
    <t xml:space="preserve">Phan Trần Ngọc Quyên </t>
  </si>
  <si>
    <t>0783834856</t>
  </si>
  <si>
    <t>tổ 2, thôn Mỹ Sơn, xã Bà Nà, thành phố Đà Nẵng</t>
  </si>
  <si>
    <t>https://drive.google.com/open?id=1UulWg6dfAA5VWw1n1W3FR1d9G8q83Yzw</t>
  </si>
  <si>
    <t>https://www.facebook.com/NgocLan.ctee9/</t>
  </si>
  <si>
    <t>Nguyen Thi Ngoc Lan</t>
  </si>
  <si>
    <t>0373160679</t>
  </si>
  <si>
    <t>Thôn Trung Hoà .Nam An Phụ.Hải Phòng</t>
  </si>
  <si>
    <t>https://drive.google.com/open?id=1ugXTeD6Q-IJkiByP7i271KjUWn2Da1Vb</t>
  </si>
  <si>
    <t>https://www.facebook.com/share/1DHpR8HqxQ/?mibextid=wwXIfr</t>
  </si>
  <si>
    <t>Nguyễn Thị Hàn Phương</t>
  </si>
  <si>
    <t>0396326721</t>
  </si>
  <si>
    <t>Vi Quỳnh</t>
  </si>
  <si>
    <t>Số nhà 10 đường Bùi Thố , tổ dân phố 2 Thị trấn Thạch Hà - Thạch Hà - Hà Tĩnh</t>
  </si>
  <si>
    <t>https://drive.google.com/open?id=1F7TH1GtTQ4tCFQ8K5oh2mS6g0fLJQNTP</t>
  </si>
  <si>
    <t>https://www.facebook.com/share/18ui3G4WP5/?mibextid=wwXIfr</t>
  </si>
  <si>
    <t>Hoàng Khánh Linh</t>
  </si>
  <si>
    <t>thôn Đông, xã Cát Thành, tỉnh Ninh Bình (Nam Định cũ)</t>
  </si>
  <si>
    <t>https://drive.google.com/open?id=1w9v_Z5V5upCCFJgFJM2v8maZF_0RPVn6</t>
  </si>
  <si>
    <t>VIP297</t>
  </si>
  <si>
    <t>Nguyễn Thái Bảo Anh</t>
  </si>
  <si>
    <t>0966514689</t>
  </si>
  <si>
    <t>Số 05, ngách 10, ngõ 1, thôn Đìa, xã Phúc Thịnh, thành phố Hà Nội</t>
  </si>
  <si>
    <t>https://drive.google.com/open?id=1LuBhn_FYcOB_0qWF7rv6K7rl3Y6Cpjd2</t>
  </si>
  <si>
    <t>Trần Như Thịnh</t>
  </si>
  <si>
    <t>0766913898</t>
  </si>
  <si>
    <t xml:space="preserve"> 4/5 đường Đoàn Thế Trung, Ấp 5, Xã Long Phú, Cần Thơ</t>
  </si>
  <si>
    <t>https://drive.google.com/open?id=1tpcMIHohBFUXm4LesO7J-BZSQxJPjPqR</t>
  </si>
  <si>
    <t>https://www.facebook.com/share/1BRuRysL6E/?mibextid=wwXIfr</t>
  </si>
  <si>
    <t>Quách Thị Ngọc Trâm</t>
  </si>
  <si>
    <t>https://drive.google.com/open?id=1ADaJXQZL1EldT4BqzPsrZ6E-7xGSl9C5</t>
  </si>
  <si>
    <t>https://www.facebook.com/HuyyHoangg251008</t>
  </si>
  <si>
    <t>0379215449</t>
  </si>
  <si>
    <t>Khu 5 Xã Rạng Đông Ninh Bình</t>
  </si>
  <si>
    <t>https://drive.google.com/open?id=1jCfTULmx6QPv04zZs6xt-wm_dpkg-fvG</t>
  </si>
  <si>
    <t>https://www.facebook.com/share/17waNTKaLP/?mibextid=wwXIfr</t>
  </si>
  <si>
    <t>Ngô Thanh Tùng</t>
  </si>
  <si>
    <t>0339906311</t>
  </si>
  <si>
    <t>Xóm 3 Nhân Hiền Hiền Giang Thường Tín Hà Nội</t>
  </si>
  <si>
    <t>https://drive.google.com/open?id=1GV6VdvNKBY3dUsSNBaSDkT49K-2G2yVf</t>
  </si>
  <si>
    <t>https://www.facebook.com/share/1LZoMDykdh/</t>
  </si>
  <si>
    <t>Vũ Thị Quỳnh Như</t>
  </si>
  <si>
    <t>0867322814</t>
  </si>
  <si>
    <t>Nga An, huyện nga sơn, Thanh Hoá, thôn tòng chính</t>
  </si>
  <si>
    <t>https://drive.google.com/open?id=1l4bxg_Zkm6ckpLE-MGOcmufdoo42uxGY</t>
  </si>
  <si>
    <t>https://www.facebook.com/share/1BasXfs7Gm/</t>
  </si>
  <si>
    <t xml:space="preserve">Hà Minh Ái </t>
  </si>
  <si>
    <t>0348869465</t>
  </si>
  <si>
    <t xml:space="preserve">Đồng Lương - Xã Huy Hạ - Huyện Phù Yên - Tỉnh Sơn La </t>
  </si>
  <si>
    <t>https://drive.google.com/open?id=1yr2VvkaAcYolLaFHddAUVgdfVDVI5CLq</t>
  </si>
  <si>
    <t>https://www.facebook.com/dazed.nguyen.5?locale=vi_VN</t>
  </si>
  <si>
    <r>
      <rPr>
        <sz val="12"/>
        <color rgb="FF000000"/>
        <rFont val="Times New Roman"/>
        <family val="1"/>
      </rPr>
      <t xml:space="preserve">Nguyễn Phương Vi </t>
    </r>
    <r>
      <rPr>
        <sz val="12"/>
        <color rgb="FFFF0000"/>
        <rFont val="Times New Roman"/>
        <family val="1"/>
      </rPr>
      <t xml:space="preserve"> - hợp đồng</t>
    </r>
  </si>
  <si>
    <t>0337348017</t>
  </si>
  <si>
    <t>phòng khám phụ sản bác sĩ Sức, đường Vũ Văn Cẩn, Mỹ Hào, Hưng Yên.</t>
  </si>
  <si>
    <t>https://drive.google.com/open?id=1iPDjnAM3Hz_5JVaFbe91m73IZ9giRVR9</t>
  </si>
  <si>
    <t>https://www.facebook.com/share/17jFdFVPxr/?mibextid=wwXIfr</t>
  </si>
  <si>
    <t>0357395855</t>
  </si>
  <si>
    <t>Thôn Thuận Sơn xã Thuận An tỉnh Lâm Đồng</t>
  </si>
  <si>
    <t>https://drive.google.com/open?id=1CZh3OabLoBFUTHNVM-CiQEPX_n812w9s</t>
  </si>
  <si>
    <t>https://www.facebook.com/share/1E9KSmdoS8/?mibextid=wwXIfr</t>
  </si>
  <si>
    <t>Nguyễn Khánh Hoà</t>
  </si>
  <si>
    <t>0918908830</t>
  </si>
  <si>
    <t>Nhà gỗ Việt Hân (xóm 15, Hải Quang cũ cách cầu sông Hồng 100m), Hải Quang, Ninh Bình</t>
  </si>
  <si>
    <t>https://drive.google.com/open?id=1GmCv_PWOeZ3WpmEEhALH_Bp1C3pHkY1Y</t>
  </si>
  <si>
    <t>https://www.facebook.com/share/1AUKVhonHb/?mibextid=wwXIfr</t>
  </si>
  <si>
    <r>
      <rPr>
        <sz val="12"/>
        <color rgb="FF000000"/>
        <rFont val="Times New Roman"/>
        <family val="1"/>
      </rPr>
      <t>Trương Thị Trúc Linh</t>
    </r>
    <r>
      <rPr>
        <sz val="12"/>
        <color rgb="FFFF0000"/>
        <rFont val="Times New Roman"/>
        <family val="1"/>
      </rPr>
      <t xml:space="preserve"> - hv thứ 13</t>
    </r>
  </si>
  <si>
    <t>0966817864</t>
  </si>
  <si>
    <t>7/3 lương định của phường hội phú, tp Pleiku- tỉnh gia lai</t>
  </si>
  <si>
    <t>15/06/2026 vfa 16/06/2026</t>
  </si>
  <si>
    <t>https://drive.google.com/open?id=1sC5ToGhlCLGUkSZIxf7I6GIeQFbWrzKX; https://drive.google.com/open?id=1jszpJM8f58QfhIcmF492hoo5vspgecb6</t>
  </si>
  <si>
    <t xml:space="preserve">https://web.facebook.com/duy.anh.ao.818468 </t>
  </si>
  <si>
    <t xml:space="preserve">Đào Duy Anh </t>
  </si>
  <si>
    <t>0968210508</t>
  </si>
  <si>
    <t xml:space="preserve">8/22/269 Lạc Long Quân Nghĩa Đô Hà Nội </t>
  </si>
  <si>
    <t>https://drive.google.com/open?id=1bGbuR9O_ox0H_J7qAOfSpfE2KT-G0KR_</t>
  </si>
  <si>
    <t>https://www.facebook.com/share/1BJQXWrBP2/?mibextid=wwXIfr</t>
  </si>
  <si>
    <t>Trần Minh Cường</t>
  </si>
  <si>
    <t>Xuân Sen, Xuân Mai, Hà Nội</t>
  </si>
  <si>
    <t>https://drive.google.com/open?id=1lL4lwoRS6KtGAsfMuNkd2defZWqORFr7</t>
  </si>
  <si>
    <t>https://www.facebook.com/share/18aUa8EKfc/</t>
  </si>
  <si>
    <t xml:space="preserve">Trần Gia Hùng </t>
  </si>
  <si>
    <t>0334410105</t>
  </si>
  <si>
    <t>Thôn Nam Lạng Tây - Xã Cổ Lễ - Tỉnh Ninh Bình</t>
  </si>
  <si>
    <t>https://drive.google.com/open?id=1vnG2IFuGcrdToZCIuC9zrfb2hC7gyUXw</t>
  </si>
  <si>
    <t>https://www.facebook.com/ngoc.ha.820633?mibextid=wwXIfr&amp;rdid=Mi3e9OAf4xc68wXn&amp;share_url=https%3A%2F%2Fwww.facebook.com%2Fshare%2F1BGre5zt7S%2F%3Fmibextid%3DwwXIfr#</t>
  </si>
  <si>
    <t xml:space="preserve">Tạ Ngọc Hà </t>
  </si>
  <si>
    <t>:0332467597</t>
  </si>
  <si>
    <t>Cập Nhất 3 , phường Nam Đồng , tp Hải Phòng</t>
  </si>
  <si>
    <t>https://drive.google.com/open?id=1mDnYFAbOfBeMVBvEy5EV31q5IpPp6Lra</t>
  </si>
  <si>
    <t>https://www.facebook.com/share/1FUHkdYXaq/?mibextid=wwXIfr</t>
  </si>
  <si>
    <t>Phạm Lan Hương</t>
  </si>
  <si>
    <t>0967720498</t>
  </si>
  <si>
    <t xml:space="preserve"> Thôn kỳ-xã hùng thắng-thành phố hải phòng </t>
  </si>
  <si>
    <t>https://drive.google.com/open?id=1V9UThpKp79RhSkKSx8jT3QK0XoHFTqgx</t>
  </si>
  <si>
    <t>https://www.facebook.com/share/17gfM1eMh5/</t>
  </si>
  <si>
    <r>
      <rPr>
        <sz val="12"/>
        <color rgb="FF000000"/>
        <rFont val="Times New Roman"/>
        <family val="1"/>
      </rPr>
      <t xml:space="preserve">Lê Minh Phương </t>
    </r>
    <r>
      <rPr>
        <sz val="12"/>
        <color rgb="FFFF0000"/>
        <rFont val="Times New Roman"/>
        <family val="1"/>
      </rPr>
      <t>- hv thứ 12</t>
    </r>
  </si>
  <si>
    <t>0344536162</t>
  </si>
  <si>
    <t xml:space="preserve">số nhà 91 , đường hh25 , thôn Phúc Lộc, xã Hoằng Lộc, tỉnh Thanh Hóa </t>
  </si>
  <si>
    <t>https://drive.google.com/open?id=1h5OBUFc4z-rEQDnman2HjzT9pqnUzcB3</t>
  </si>
  <si>
    <t>https://www.facebook.com/kimkhanh008</t>
  </si>
  <si>
    <t>Trần Thị Khánh</t>
  </si>
  <si>
    <t>0386288442</t>
  </si>
  <si>
    <t>Thôn yên vỹ, Yên phong bắc ninh</t>
  </si>
  <si>
    <t>https://drive.google.com/open?id=1W7pZ2jXbB7fa-BhTCkXd9D9Ie7Xolrts</t>
  </si>
  <si>
    <t xml:space="preserve"> https://www.facebook.com/share/1DygMQQfZu/?mibextid=wwXIfr</t>
  </si>
  <si>
    <t xml:space="preserve">Phan Tuấn Mạnh </t>
  </si>
  <si>
    <t xml:space="preserve"> Số 8, ngách 87/9 TDP Tân Xuân 1, Hà Nội</t>
  </si>
  <si>
    <t>https://drive.google.com/open?id=1auOhfB12nfHSRDZ897sPr4tcQV1PkR8m</t>
  </si>
  <si>
    <t>https://www.facebook.com/share/1FtMs23LNW/?mibextid=wwXIfr</t>
  </si>
  <si>
    <t>Hồ Thị Trang Ngân</t>
  </si>
  <si>
    <t>0988100548</t>
  </si>
  <si>
    <t>xã tri lễ - huyện quế phong- tỉnh nghệ an</t>
  </si>
  <si>
    <t>https://drive.google.com/open?id=1iptmmghW3NPVzQexSBDQF-QsRRmlPqJF</t>
  </si>
  <si>
    <t>https://www.facebook.com/thuu.haa.490744?mibextid=wwXIfr&amp;rdid=rLbbI5npZkglj1uj&amp;share_url=https%3A%2F%2Fwww.facebook.com%2Fshare%2F1EV9ngoogQ%2F%3Fmibextid%3DwwXIfr#</t>
  </si>
  <si>
    <t>Nguyễn Thị Thu Hà</t>
  </si>
  <si>
    <t>0332022830</t>
  </si>
  <si>
    <t>Xóm 1 thôn 8 xã Mê Linh, huyện Lâm Hà, tỉnh Lâm Đồng ạ</t>
  </si>
  <si>
    <t>https://drive.google.com/open?id=1KmaeANz0YQIoaEc7QVzfsOP3A-9GfH8K</t>
  </si>
  <si>
    <t>https://www.facebook.com/dieu.myy.288100#</t>
  </si>
  <si>
    <t>Đỗ Diệu My</t>
  </si>
  <si>
    <t>0865793728</t>
  </si>
  <si>
    <t xml:space="preserve">Tổ Dân Phố Độc Lập, Phường Ái Quốc, TP Hải Phòng </t>
  </si>
  <si>
    <t>https://drive.google.com/open?id=1IuduM5nlxB2XXUJAM3vegANBfNUlZtg5</t>
  </si>
  <si>
    <t>https://www.facebook.com/thao.linh.822013</t>
  </si>
  <si>
    <t xml:space="preserve">Hà Thu Thảo Linh </t>
  </si>
  <si>
    <t>0396875826</t>
  </si>
  <si>
    <t xml:space="preserve">Thôn Nhùng Dàm - Yên Sơn - Tuyên Quang </t>
  </si>
  <si>
    <t>https://drive.google.com/open?id=1UIE_B_1e9fZoPo3v57nX6Ei5n7u2oSWc</t>
  </si>
  <si>
    <t>https://web.facebook.com/vanhhhhh28</t>
  </si>
  <si>
    <t xml:space="preserve">Nguyễn Thị Vân Anh </t>
  </si>
  <si>
    <t>0375852312</t>
  </si>
  <si>
    <t>Đội 1 , TDP Sơn Đồng , Phường Chương Mỹ , TP Hà Nội</t>
  </si>
  <si>
    <t>https://drive.google.com/open?id=1HYFwubU4oYwtfGnc6aTM3n3ZvAIeuKd-</t>
  </si>
  <si>
    <t>https://www.facebook.com/share/18rPhzCnPy/?mibextid=wwXIfr</t>
  </si>
  <si>
    <t>Hoàng Thị Bích Trâm</t>
  </si>
  <si>
    <t>0944893467</t>
  </si>
  <si>
    <t>11 Anh Hùng Đôn phường An Phú thành phố Pleiku tỉnh Gia Lai</t>
  </si>
  <si>
    <t>https://drive.google.com/open?id=1t2yUbhroW9jWUTmcpAg01CJfl_inPHqo</t>
  </si>
  <si>
    <t>OT152</t>
  </si>
  <si>
    <t>https://www.facebook.com/share/1Aok9of1Wu/</t>
  </si>
  <si>
    <t xml:space="preserve">Nguyễn Hải Đăng </t>
  </si>
  <si>
    <t>0354990462</t>
  </si>
  <si>
    <t xml:space="preserve">Số 7 ngõ 123 Trần Cung </t>
  </si>
  <si>
    <t>https://drive.google.com/open?id=1Fqp4soLUfk7oKyutk1tquOC4tA5kjhXs</t>
  </si>
  <si>
    <t>https://www.facebook.com/share/1EPihbJWzE/?mibextid=wwXIfr</t>
  </si>
  <si>
    <t xml:space="preserve">Nguyễn Trung Đức </t>
  </si>
  <si>
    <t>0963918981</t>
  </si>
  <si>
    <t>ducn32635@gmail.com</t>
  </si>
  <si>
    <t xml:space="preserve">140 Lê Văn Hưu P. Hạc Thành tỉnh Thanh Hoá </t>
  </si>
  <si>
    <t>15/06/2026 và 16/06/2026</t>
  </si>
  <si>
    <t>https://drive.google.com/open?id=1bXTdEGKzcoOXB2RJbhi64GCXVUi-NVWB; https://drive.google.com/open?id=1cd4eHEFtXADNFZqYRV3iJMg7U1qtYZaN</t>
  </si>
  <si>
    <t>https://www.facebook.com/share/1EWi7j9tFv/?mibextid=wwXIfr</t>
  </si>
  <si>
    <t xml:space="preserve">Nguyễn Kim Oanh </t>
  </si>
  <si>
    <t>0385126958</t>
  </si>
  <si>
    <t>oanhnguyencute12@gmai.com</t>
  </si>
  <si>
    <t xml:space="preserve">Tổ 28 khu Phố Hà Khẩu 3 Phường Việt Hưng tỉnh Quảng Ninh </t>
  </si>
  <si>
    <t>https://drive.google.com/open?id=13JeZsB5bosk_o83rV-RFmzmY6v_Sttpr</t>
  </si>
  <si>
    <t>https://www.facebook.com/share/1D2tUjoJhh/?mibextid=wwXIfr</t>
  </si>
  <si>
    <t>Hoàng Huyền Anh</t>
  </si>
  <si>
    <t>0985680918</t>
  </si>
  <si>
    <t>hasptzg9@gmail.com</t>
  </si>
  <si>
    <t>Số nhà 37, ngõ 174, phường Giếng Đáy, tỉnh Quảng Ninh</t>
  </si>
  <si>
    <t>https://drive.google.com/open?id=1SjsS1-2a7RJ7qX0y56ZoqCr_m0RCLI57; https://drive.google.com/open?id=1ySFUTVaY5_CJa-29X-bbiEDSJ2F8bq9O</t>
  </si>
  <si>
    <t>https://www.facebook.com/share/1CtCeeTAAN/?mibextid=wwXIfr</t>
  </si>
  <si>
    <t>Trần Thị Thùy Dương</t>
  </si>
  <si>
    <t>0395284836</t>
  </si>
  <si>
    <t xml:space="preserve">3tthuyduong@gmail.com </t>
  </si>
  <si>
    <t>Số nhà 20, ngõ 1197, khu bạch đằng, phường cẩm thạch, tp cẩm phả, quảng ninh</t>
  </si>
  <si>
    <t>https://drive.google.com/open?id=1ipBqgvcI9dOCvfQ-0vptxZSD9gB89huM</t>
  </si>
  <si>
    <t>https://www.facebook.com/share/1Kwm6ra6zT/?mibextid=wwXIfr</t>
  </si>
  <si>
    <t>Đinh Diệu Linh</t>
  </si>
  <si>
    <t>0943891886</t>
  </si>
  <si>
    <t>dieuulinhh14728@gmail.com</t>
  </si>
  <si>
    <t>số 86, tổ 1, phường Mường Thanh, thành phố Điện Biên Phủ, tỉnh Điện Biên</t>
  </si>
  <si>
    <t>https://drive.google.com/open?id=1bv06nA4PvovAsQMDhFt8BV-aGAbwxW0u</t>
  </si>
  <si>
    <t>https://www.facebook.com/share/1AMkggvwLW/?mibextid=wwXIfr</t>
  </si>
  <si>
    <t xml:space="preserve">Nguyễn Thị Quỳnh Anh  </t>
  </si>
  <si>
    <t>0384285396</t>
  </si>
  <si>
    <t xml:space="preserve">qn737654@gmail.com  </t>
  </si>
  <si>
    <t>Xóm 2 , Văn Xá , Kim bảng , Ninh Bình ( Hà Nam cũ )</t>
  </si>
  <si>
    <t>15/06/2026 và 17/06/2026</t>
  </si>
  <si>
    <t>https://drive.google.com/open?id=1PuRq1xnxaGRnvg2hlAHviKORWLsejyQ4; https://drive.google.com/open?id=1vGHafSJn50bCzgsdWcMtaUImvmi7Tgx5</t>
  </si>
  <si>
    <t>https://www.facebook.com/tran.dung.346003</t>
  </si>
  <si>
    <t>Trần Ngọc Tuấn Dũng</t>
  </si>
  <si>
    <t>0337626078</t>
  </si>
  <si>
    <t>số nhà 339 khu 3 thị trấn Yên Định, Hải Hậu, Nam Định cũ</t>
  </si>
  <si>
    <t>https://drive.google.com/open?id=1roVpvEu4JsXxjnY-KjV-26XGft-hV3Wq</t>
  </si>
  <si>
    <t>https://www.facebook.com/nguyen.huong.115894?locale=vi_VN</t>
  </si>
  <si>
    <r>
      <rPr>
        <sz val="12"/>
        <color rgb="FF000000"/>
        <rFont val="Times New Roman"/>
        <family val="1"/>
      </rPr>
      <t>Nguyễn Thu Hương</t>
    </r>
    <r>
      <rPr>
        <sz val="12"/>
        <color rgb="FFFF0000"/>
        <rFont val="Times New Roman"/>
        <family val="1"/>
      </rPr>
      <t xml:space="preserve"> - hợp đồng</t>
    </r>
  </si>
  <si>
    <t>0345448981</t>
  </si>
  <si>
    <t>nghách 4 ngõ 3, đường Hoàng Hoa Thám, tổ dân phố Bắc Sơn, phường Vĩnh Yên, tỉnh Phú Thọ</t>
  </si>
  <si>
    <t>https://drive.google.com/open?id=1w9ikq79St0NgbY5tyMImzSBauOYl1mwj</t>
  </si>
  <si>
    <t>https://www.facebook.com/share/18QLfEqd9r/?mibextid=wwXIfr</t>
  </si>
  <si>
    <t xml:space="preserve">Nguyễn Đặng Thuỳ Trâm </t>
  </si>
  <si>
    <t>0844800878</t>
  </si>
  <si>
    <t>Thôn Tân Bình, Xã lương sơn, tỉnh lâm đồng</t>
  </si>
  <si>
    <t>https://drive.google.com/open?id=1Fe-vUm6ow_XaUulStYCaas4oUtHEUxsI</t>
  </si>
  <si>
    <t>https://www.facebook.com/du.khanh.807945</t>
  </si>
  <si>
    <t>Nguyễn Thu Thảo</t>
  </si>
  <si>
    <t>0708762096</t>
  </si>
  <si>
    <t>68 Huỳnh Văn Nghệ, phường Tân Sơn, HCM</t>
  </si>
  <si>
    <t>https://drive.google.com/open?id=1DHa2T8cXb9p-XIaZQZET8Y12A0UOOZft</t>
  </si>
  <si>
    <t>Link: https://www.facebook.com/share/1A3qhZW2rQ/?mibextid=wwXIfr</t>
  </si>
  <si>
    <t xml:space="preserve">Đoàn Hải Minh </t>
  </si>
  <si>
    <t>0981852848</t>
  </si>
  <si>
    <t xml:space="preserve">haiminhbaron1910@gmail.com </t>
  </si>
  <si>
    <t xml:space="preserve">Số nhà 06, Ngõ 363 Mạc Thị Bưởi, Khu La Tỉnh Bắc, Xã Tứ Kỳ, Thành Phố Hải Phòng </t>
  </si>
  <si>
    <t>https://drive.google.com/open?id=1-u2ZrXOKlZO83GHKDXICKbwpVvnFLIZG</t>
  </si>
  <si>
    <t>https://www.facebook.com/phamtamnhu.30032008</t>
  </si>
  <si>
    <t>Phạm Tâm Như</t>
  </si>
  <si>
    <t>0932959680</t>
  </si>
  <si>
    <t>phamtamnhu30032008@gmail.com</t>
  </si>
  <si>
    <t>Khối phố Cẩm sa</t>
  </si>
  <si>
    <t>https://drive.google.com/open?id=1TFLHCJJUm5EXGnuirOWLJK-Qn4lIWVSs</t>
  </si>
  <si>
    <t>https://www.facebook.com/phan.at.588782?mibextid=wwXIfr&amp;rdid=tvjCW36yovAk9IIu&amp;share_url=https%3A%2F%2Fwww.facebook.com%2Fshare%2F1B9bhJDuZg%2F%3Fmibextid%3DwwXIfr</t>
  </si>
  <si>
    <t>Phan Văn Quốc Đạt</t>
  </si>
  <si>
    <t>0989156080</t>
  </si>
  <si>
    <t>Số nhà 06, đường 37, thôn Mậu Tây, xã Quảng Bình, tỉnh Thanh Hoá</t>
  </si>
  <si>
    <t>https://drive.google.com/open?id=1fRW3upeDJF8nvelSN_yNOweSg08pxFw1</t>
  </si>
  <si>
    <t xml:space="preserve">PT468 </t>
  </si>
  <si>
    <t>https://www.facebook.com/share/1Rz1SFxNga/?mibextid=wwXIfr</t>
  </si>
  <si>
    <t>Lại Yến Nhi</t>
  </si>
  <si>
    <t>Số nhà 02 tổ 25  khu 3 Dữu Lâu - Việt Trì - Phú Thọ</t>
  </si>
  <si>
    <t>https://drive.google.com/open?id=1bP5VsyYBGltX99aVAZjC10ppHXtwFsqs</t>
  </si>
  <si>
    <t>https://www.facebook.com/share/18hA367f3F/?mibextid=wwXIfr</t>
  </si>
  <si>
    <t xml:space="preserve"> Phan Thị Thuỳ </t>
  </si>
  <si>
    <t>0388078385</t>
  </si>
  <si>
    <t>tổ 1 ,long biên , kim bảng , nghệ an</t>
  </si>
  <si>
    <t>https://drive.google.com/open?id=1M8QtptwWawG8SB_zUg7R1EuU1brV9TeC</t>
  </si>
  <si>
    <t>https://www.facebook.com/share/1Gg7FUkRe8/</t>
  </si>
  <si>
    <t xml:space="preserve">Lê Ngọc Khánh </t>
  </si>
  <si>
    <t>0962221008</t>
  </si>
  <si>
    <t>Thôn Đồng-Tổ 8-Xã Quang Minh</t>
  </si>
  <si>
    <t>https://drive.google.com/open?id=1eVGERVJLboUYRAr8jUJgMp9Jv2fjX37b</t>
  </si>
  <si>
    <t xml:space="preserve"> https://www.facebook.com/tran.anh.209491?mibextid=LQQJ4d</t>
  </si>
  <si>
    <t>0961267103</t>
  </si>
  <si>
    <t>Đối diện số nhà 37, ngõ 31, phường Phố Hiến, thành phố Hưng Yên, tỉnh Hưng Yên</t>
  </si>
  <si>
    <t>https://drive.google.com/open?id=1WNrBnqjpaZSUVlTRR-xz2k9cA_WGCnjz</t>
  </si>
  <si>
    <t>https://www.facebook.com/share/1D5nCoRHYQ/?mibextid=wwXIfr</t>
  </si>
  <si>
    <r>
      <rPr>
        <sz val="12"/>
        <color rgb="FF000000"/>
        <rFont val="Times New Roman"/>
        <family val="1"/>
      </rPr>
      <t>Nguyễn Thị Khánh Hằng</t>
    </r>
    <r>
      <rPr>
        <sz val="12"/>
        <color rgb="FFFF0000"/>
        <rFont val="Times New Roman"/>
        <family val="1"/>
      </rPr>
      <t xml:space="preserve"> - hv thứ 10</t>
    </r>
  </si>
  <si>
    <t>Thọ Khê - Đông Thọ - Yên Phong - BN</t>
  </si>
  <si>
    <t>https://drive.google.com/open?id=1RSGhSgDodPc-mG7tGus18c1tp0Enaqwb</t>
  </si>
  <si>
    <t>https://www.facebook.com/share/1AHN5KYykn/?mibextid=wwXIfr</t>
  </si>
  <si>
    <t>Đào Thị Quỳnh Chi</t>
  </si>
  <si>
    <t>0389661803</t>
  </si>
  <si>
    <t>quynhchi1028ch@gmail.com</t>
  </si>
  <si>
    <t xml:space="preserve">Thôn Liên Nghĩa xã Vinh Quang huyện chiêm hoá tỉnh Tuyên Quang </t>
  </si>
  <si>
    <t>https://drive.google.com/open?id=18WSDJuVZd3ZAJPu-TrAuqKQxrGns0dU_</t>
  </si>
  <si>
    <t>https://www.facebook.com/share/1D9H9mRgtP/</t>
  </si>
  <si>
    <t xml:space="preserve">Nguyễn Mai Trang  </t>
  </si>
  <si>
    <t>thôn đại tiến, xã kim thành, tp hải phòng</t>
  </si>
  <si>
    <t>https://drive.google.com/open?id=19Ng1gfS_pSy5uVCcwjWtr9SRcjbiTQmP</t>
  </si>
  <si>
    <t>https://www.facebook.com/share/1REo3fTG3C/?mibextid=wwXIfr</t>
  </si>
  <si>
    <t>Nguyễn Tài Kiệm</t>
  </si>
  <si>
    <t>0328561613</t>
  </si>
  <si>
    <t>Taikiem2008@gmail.com</t>
  </si>
  <si>
    <t>Tổ dân phố xóm B phường trường Thi tỉnh Ninh Bình</t>
  </si>
  <si>
    <t>https://drive.google.com/open?id=19ReScDWyj-1FRGupLydzbxTfjdBGvOVp</t>
  </si>
  <si>
    <t xml:space="preserve"> https://www.facebook.com/share/1HH5gsH29M/?mibextid=wwXIfr </t>
  </si>
  <si>
    <t>Lê Trần Bảo Ngọc</t>
  </si>
  <si>
    <t>0327678858</t>
  </si>
  <si>
    <t>Xóm Phú Hưng, Xã Lam Thành, Nghệ An</t>
  </si>
  <si>
    <t>https://drive.google.com/open?id=1enP0VVoB81PrJmJnhT7LaQIs1UKWYxrg</t>
  </si>
  <si>
    <t>https://www.facebook.com/share/1DAoomgPoi/?mibextid=wwXIfr</t>
  </si>
  <si>
    <t xml:space="preserve">Phạm Thị Hồng  </t>
  </si>
  <si>
    <t xml:space="preserve">Xóm 5 thôn Bình Dân xã Triệu Việt Vương tỉnh hưng Yên </t>
  </si>
  <si>
    <t>https://drive.google.com/open?id=1-YLO9xGfRlu9mxsLZQrWib5cXqaxhnjM</t>
  </si>
  <si>
    <t xml:space="preserve"> https://www.facebook.com/share/1D2e9K21LH/?mibextid=wwXIfr</t>
  </si>
  <si>
    <t xml:space="preserve">Lâm Minh Ngọc </t>
  </si>
  <si>
    <t>0846898789</t>
  </si>
  <si>
    <t>Số 97A , Phố Lê Lợi , Phường Trần Hưng Đạo , Tp Thái Bình</t>
  </si>
  <si>
    <t>https://drive.google.com/open?id=13CpN5B3UpBUrsdpDMDsnOUHGMJGk1LlS</t>
  </si>
  <si>
    <t>https://www.facebook.com/share/17ov3uim45/</t>
  </si>
  <si>
    <t>Nguyễn Thị Quỳnh Trang</t>
  </si>
  <si>
    <t>0968895984</t>
  </si>
  <si>
    <t xml:space="preserve">trangquynhthinguyen12345@gmail.com </t>
  </si>
  <si>
    <t xml:space="preserve">Số nhà 77, đường Bờ Đầm, thôn 2 Lại Yên, Sơn Đồng, Hà Nội </t>
  </si>
  <si>
    <t>https://drive.google.com/open?id=1STmkr18s8oFWPCQs7c3441SESKqnRcFZ</t>
  </si>
  <si>
    <t>https://www.facebook.com/share/1CjvxDzTaG/?mibextid=wwXIfr</t>
  </si>
  <si>
    <t>Phạm Ngọc Ánh Dương</t>
  </si>
  <si>
    <t>0377093381</t>
  </si>
  <si>
    <t>27 thôn Tân Phú 1, xã Bảo Thuận, huyện Di Linh, tỉnh Lâm Đồng</t>
  </si>
  <si>
    <t>https://drive.google.com/open?id=1oAP7FSoWBLXxuIzPBdYSCJzSCdAsJVqi</t>
  </si>
  <si>
    <t>https://www.facebook.com/Npa290108#</t>
  </si>
  <si>
    <t xml:space="preserve"> Ngô Phương Anh</t>
  </si>
  <si>
    <t>0868290108</t>
  </si>
  <si>
    <t>Chung cư Berriver N03, ngõ 390 Nguyễn Văn Cừ, phường Bồ Đề, Hà Nội</t>
  </si>
  <si>
    <t>https://drive.google.com/open?id=1sbomkSNE_-IK4_Q9NgwLepD8v3GUmooF</t>
  </si>
  <si>
    <t>https://www.facebook.com/profile.php?id=61578220402037</t>
  </si>
  <si>
    <t xml:space="preserve"> Nguyễn Diệu Linh</t>
  </si>
  <si>
    <t>0352621208</t>
  </si>
  <si>
    <t>số 62 - ngách 51- đường Vĩnh Khang - xã Ngọc Hồi - Hà Nội</t>
  </si>
  <si>
    <t>https://drive.google.com/open?id=1W6tMVqdzkkVRLJ9V-Am6YS64AruFvDTf</t>
  </si>
  <si>
    <t>https://www.facebook.com/share/1FZAvy7aH5/</t>
  </si>
  <si>
    <t>Vũ Bá Thiều</t>
  </si>
  <si>
    <t>0365787134</t>
  </si>
  <si>
    <t>Vĩnh bảo hải phòng</t>
  </si>
  <si>
    <t>https://drive.google.com/open?id=1IPwvvBK82jI5oVvl8kVIR-_miOnwO5oj, https://drive.google.com/open?id=1glR8ua1wRHcRdMmTOIyBgdWbYSmf7kb6</t>
  </si>
  <si>
    <t>https://www.facebook.com/p.thanh.231119</t>
  </si>
  <si>
    <t xml:space="preserve">Bùi Thị Phương Thanh </t>
  </si>
  <si>
    <t>0862900075</t>
  </si>
  <si>
    <t xml:space="preserve">phuongthanh170608@gmail.com </t>
  </si>
  <si>
    <t xml:space="preserve">Xóm Răng Thiển Xã Thượng Cốc Tỉnh Phú Thọ </t>
  </si>
  <si>
    <t>https://drive.google.com/open?id=1kxQNBqBmEQxfJ0IzHRt5ebq00qr3zh8x</t>
  </si>
  <si>
    <t>(https://www.facebook.com/share/1B4c2mjGpp/?mibextid=wwXIfr</t>
  </si>
  <si>
    <t>Đỗ Văn Khoa</t>
  </si>
  <si>
    <t>0367144110</t>
  </si>
  <si>
    <t xml:space="preserve"> Đăk lăk,krong păk,eaphe,thăng lập, số 44 </t>
  </si>
  <si>
    <t>https://drive.google.com/open?id=1HGtJmjENFgvUBWpk6iS5jEYAerBDqRtR</t>
  </si>
  <si>
    <t>https://www.facebook.com/messages/e2ee/t/1316233443099935</t>
  </si>
  <si>
    <t>Hà Chi</t>
  </si>
  <si>
    <t>0343376345</t>
  </si>
  <si>
    <t>Nghệ An</t>
  </si>
  <si>
    <t>https://drive.google.com/open?id=1T2j-Dc2S9c251xDiMM5nZ4J9vvgoPHEC</t>
  </si>
  <si>
    <t>https://www.facebook.com/nguyen.trung.kien.25804</t>
  </si>
  <si>
    <t>Nguyễn Trung Kiên</t>
  </si>
  <si>
    <t>0332794020</t>
  </si>
  <si>
    <t>5a, Nhuận Trạch, Vạn Thắng, Ba Vì, Hà Nội</t>
  </si>
  <si>
    <t>https://drive.google.com/open?id=1Sx_HgDBwIDiJB0EneF88z6GeKt2aFLXC</t>
  </si>
  <si>
    <t>https://www.facebook.com/share/1Bb3aGeVQU/?mibextid=wwXIfr</t>
  </si>
  <si>
    <t>Đặng Thế Thành</t>
  </si>
  <si>
    <t>0337936975</t>
  </si>
  <si>
    <t xml:space="preserve"> Xóm Mai Đình,Xã Bích Hào,Huyện Thanh Chương,Tỉnh Nghệ An </t>
  </si>
  <si>
    <t>16/06/2026 và 17/06/2026</t>
  </si>
  <si>
    <t>https://drive.google.com/open?id=1WBg4Qny1HBNGzyTbM6YYEgdrGViopVE; https://drive.google.com/open?id=1rilVpvplTfbI4IU2FzDmZR7Yb34wr8_g</t>
  </si>
  <si>
    <t xml:space="preserve"> https://www.facebook.com/share/1PGY1T7435/?mibextid=wwXIfr</t>
  </si>
  <si>
    <t>Nguyễn Thị Cẩm Tú</t>
  </si>
  <si>
    <t>0378858991</t>
  </si>
  <si>
    <t>ngõ 59 văn trì, Từ liêm, Hà Nội</t>
  </si>
  <si>
    <t>https://drive.google.com/open?id=1VuFp_EdeJVDg1FKVkDBnxcN15uCa9Jsd</t>
  </si>
  <si>
    <t>https://www.facebook.com/share/1EVyKiMyXt/</t>
  </si>
  <si>
    <r>
      <rPr>
        <sz val="12"/>
        <color rgb="FF000000"/>
        <rFont val="Times New Roman"/>
        <family val="1"/>
      </rPr>
      <t>Nguyễn Thị Anh Thư</t>
    </r>
    <r>
      <rPr>
        <sz val="12"/>
        <color rgb="FFFF0000"/>
        <rFont val="Times New Roman"/>
        <family val="1"/>
      </rPr>
      <t xml:space="preserve"> - hv thứ 13</t>
    </r>
  </si>
  <si>
    <t>0394007206</t>
  </si>
  <si>
    <t>khu 5 ã Quy Nhất,Ninh Bình</t>
  </si>
  <si>
    <t>https://drive.google.com/open?id=1JkuiAKsj1x2_lFBzNkmTyY_8uGAX3En3</t>
  </si>
  <si>
    <t>https://www.facebook.com/share/1NmKsEN9wP/</t>
  </si>
  <si>
    <t xml:space="preserve">Cao Ngọc Linh </t>
  </si>
  <si>
    <t>0395576719</t>
  </si>
  <si>
    <t>255 Hoàng Quốc Việt,Phường Nghĩa Đô.</t>
  </si>
  <si>
    <t>https://drive.google.com/open?id=1cJYARTVceVm6nup23vTTMvOo3oFzw86P</t>
  </si>
  <si>
    <t>https://www.facebook.com/share/18tF3L6i1j/</t>
  </si>
  <si>
    <t xml:space="preserve">Lưu Văn Đức </t>
  </si>
  <si>
    <t>0383762668</t>
  </si>
  <si>
    <t>Xã Yên Lãng - Hà Nội</t>
  </si>
  <si>
    <t>https://drive.google.com/open?id=1mSAUPsEPxwtDCDjpJqJ_xsGP6B9YrvwZ</t>
  </si>
  <si>
    <t>https://www.facebook.com/dthuygov</t>
  </si>
  <si>
    <t xml:space="preserve">Đàm Thu Thủy </t>
  </si>
  <si>
    <t xml:space="preserve"> damthuthuy9@gmail.com</t>
  </si>
  <si>
    <t>Thôn Quất Lâm, Thương Phúc, Hà Nội</t>
  </si>
  <si>
    <t>https://drive.google.com/open?id=1ZCxHQEGQYQy84NPKJhs0FKOpNqqt9mta</t>
  </si>
  <si>
    <t>https://www.facebook.com/share/18mV1cmX5q/?mibextid=wwXIfr</t>
  </si>
  <si>
    <t>Đoàn Quang Minh</t>
  </si>
  <si>
    <t>0382092972</t>
  </si>
  <si>
    <t xml:space="preserve">Xóm 2 thôn Tân Dân xã Quỳnh Hưng Huyện Quỳnh Phụ Tỉnh Thái Bình </t>
  </si>
  <si>
    <t>https://drive.google.com/open?id=1hVlo3eVKU-BU5wfnkutkJ4FwPfN-NUup</t>
  </si>
  <si>
    <t>https://www.facebook.com/share/1HBrzEmyF7/</t>
  </si>
  <si>
    <t>Nguyễn Lê Diệu Linh</t>
  </si>
  <si>
    <t>0365698514</t>
  </si>
  <si>
    <t xml:space="preserve">Đường Lê Hồng Phong - Đức Cơ - Gia Lai </t>
  </si>
  <si>
    <t>https://drive.google.com/open?id=1kYw_gI5vyBd_Z4w3jSWGrQk-_Ppe4mT2</t>
  </si>
  <si>
    <t>https://www.facebook.com/nguyen.thi.hien.mai.966266</t>
  </si>
  <si>
    <t>Nguyễn Thị Hiền Mai</t>
  </si>
  <si>
    <t>0822189278</t>
  </si>
  <si>
    <t>Ngõ 4, thôn Yên Phú, xã Nho Quan, tỉnh Ninh Bình</t>
  </si>
  <si>
    <t>https://drive.google.com/open?id=1D3F11U4yxEHKNXmzGP61zlyL-zxw3PkO</t>
  </si>
  <si>
    <t>https://www.facebook.com/trang.tung.9461?mibextid=wwXIfr&amp;rdid=tHrRNtkqFspkUEYN&amp;share_url=https%3A%2F%2Fwww.facebook.com%2Fshare%2F1Gq6PALvcG%2F%3Fmibextid%3DwwXIfr</t>
  </si>
  <si>
    <t>Nguyễn Văn Dũng Năm</t>
  </si>
  <si>
    <t>0373406311</t>
  </si>
  <si>
    <t xml:space="preserve">Lạc Thiện- Kim Thành- Hải Phòng Sđt: </t>
  </si>
  <si>
    <t>https://drive.google.com/open?id=1ZaMKgIddGJK0aLK4jQgREk2ja1PAvlEX</t>
  </si>
  <si>
    <t>https://www.facebook.com/nguyen.nhi.96686?mibextid=wwXIfr&amp;rdid=I7UDIDWJRclE67L9&amp;share_url=https%3A%2F%2Fwww.facebook.com%2Fshare%2F191uJRQ2ne%2F%3Fmibextid%3DwwXIfr#</t>
  </si>
  <si>
    <t>0363073656</t>
  </si>
  <si>
    <t xml:space="preserve"> hà nội đông anh kim nỗ (thiên lộc mới) thôn thọ đa tạp hoá phượng chanh</t>
  </si>
  <si>
    <t>https://drive.google.com/open?id=1iA4OnJujl1obyWtP4__deXT5xBzHm47k</t>
  </si>
  <si>
    <t>https://www.facebook.com/share/1Biq3HCuQS/?mibextid=wwXIfr</t>
  </si>
  <si>
    <t>0368011008</t>
  </si>
  <si>
    <t>Số nhà 102, tổ 16, thị trấn đông anh, hà nội</t>
  </si>
  <si>
    <t>https://drive.google.com/open?id=1cEDxSFTTuud08mq-bVjVbqQV7c6R7oGg; https://drive.google.com/open?id=1lUq_tGtmf28lJqO6EYdoO5cezKkq3vNg</t>
  </si>
  <si>
    <t>https://www.facebook.com/share/18nDEftke4/?mibextid=wwXIfr</t>
  </si>
  <si>
    <t xml:space="preserve">Nguyễn Văn Long </t>
  </si>
  <si>
    <t>0329213206</t>
  </si>
  <si>
    <t xml:space="preserve"> Yến</t>
  </si>
  <si>
    <t>longkido77@gmail.com</t>
  </si>
  <si>
    <t>18A ngõ gò đá-nam cương-hiền ninh-sóc Sơn-Hà nội</t>
  </si>
  <si>
    <t>https://drive.google.com/open?id=1wdy4LtQtPBey5RieLuYhcVyhkPYjHnc9</t>
  </si>
  <si>
    <t>https://www.facebook.com/nguyen.anh.549954</t>
  </si>
  <si>
    <t>Nguyễn Trung Anh</t>
  </si>
  <si>
    <t>0972703563</t>
  </si>
  <si>
    <t xml:space="preserve">Thôn Long Vỹ Xã Việt Yên tỉnh Hưng Yên   </t>
  </si>
  <si>
    <t>https://drive.google.com/open?id=19zNposVCT8dbP8PBmTp3teqEmCre3vYQ</t>
  </si>
  <si>
    <t>https://www.facebook.com/share/18yzBaYm53/</t>
  </si>
  <si>
    <t>Trần Thị Hà Linh</t>
  </si>
  <si>
    <t>0337114128</t>
  </si>
  <si>
    <t>Hùng Thắng - Lê Quý Đôn - Hưng Yên</t>
  </si>
  <si>
    <t>https://drive.google.com/open?id=1rWo4gukLYD_k0ZXIl7HkWPBnCiNlPBsm</t>
  </si>
  <si>
    <t>https://www.facebook.com/share/1841nVTA8L/</t>
  </si>
  <si>
    <t>0978520248</t>
  </si>
  <si>
    <t>TDP Đồng Ngọ, phường Nam Đồng, TP Hải Phòng</t>
  </si>
  <si>
    <t>https://drive.google.com/open?id=13j-HmTnraijm7MfjpdQKaX1EPaFllDu2</t>
  </si>
  <si>
    <t>https://www.facebook.com/share/1ZCrMQuMaM/?mibextid=wwXIfr</t>
  </si>
  <si>
    <t>Đặng Mai Nhung</t>
  </si>
  <si>
    <t>0977542294</t>
  </si>
  <si>
    <t>dangmainhung709@gmail.com</t>
  </si>
  <si>
    <t>Hiệp Hoà- Bắc Ninh</t>
  </si>
  <si>
    <t>https://drive.google.com/open?id=1Purr5AqTlNwGnh5QnHiMFfoGBPS3x0MF</t>
  </si>
  <si>
    <t>https://www.facebook.com/ngo.sach.khai.2025?mibextid=wwXIfr&amp;rdid=r3cj4ZWm8K4Xp6S1&amp;share_url=https%3A%2F%2Fwww.facebook.com%2Fshare%2F18uGSG2BuE%2F%3Fmibextid%3DwwXIfr#</t>
  </si>
  <si>
    <t>Ngô Sách Khải</t>
  </si>
  <si>
    <t>0815328869</t>
  </si>
  <si>
    <t>ngõ 179 - xóm Tây - tổ dân phố Tam Sơn - phường Tam Sơn - tỉnh Bắc Ninh</t>
  </si>
  <si>
    <t>https://drive.google.com/open?id=1X6Fli7Fx9hzlxVkOCx4qKLFwwzjnlHLT</t>
  </si>
  <si>
    <t>https://www.facebook.com/share/17yhQcbcfd/?mibextid=wwXIfr</t>
  </si>
  <si>
    <t>Tô Phương Nhi</t>
  </si>
  <si>
    <t>0971126817</t>
  </si>
  <si>
    <t>pnhi110908@gmail.com</t>
  </si>
  <si>
    <t>số 138 đường ĐH-HH.03, thôn Phượng Mao, xã Hoằng Giang, tỉnh Thanh Hoá</t>
  </si>
  <si>
    <t>https://drive.google.com/open?id=1rWcKJb7H2Znst_6h2c3-21U0lXijXVHq</t>
  </si>
  <si>
    <t>https://www.facebook.com/share/1DQuQKxk7G/?mibextid=wwXIfr</t>
  </si>
  <si>
    <t>Bùi Thị Quỳnh chi</t>
  </si>
  <si>
    <t>0335521780</t>
  </si>
  <si>
    <t>đội 9 thôn Cúc Bồ xã Khúc Thừa Dụ tp Hải Phòng</t>
  </si>
  <si>
    <t>https://drive.google.com/open?id=1ks9aa8DX5lSAUBtG-CGMCZrMvTKyib9E</t>
  </si>
  <si>
    <t>https://www.facebook.com/share/1D1Ak9nA98/</t>
  </si>
  <si>
    <t>Ngô Phương Mai</t>
  </si>
  <si>
    <t>0369794821</t>
  </si>
  <si>
    <t>trung</t>
  </si>
  <si>
    <t>thôn 7B, xã Vũ Trung, huyện Kiến Xương, tỉnh Thái Bình</t>
  </si>
  <si>
    <t>https://drive.google.com/open?id=1xliVMJKZTdyz9LI6YAv4oou1DoqqKXqu</t>
  </si>
  <si>
    <t>https://www.facebook.com/share/1ZsRkunKzj/</t>
  </si>
  <si>
    <t xml:space="preserve">Trần Nguyễn Phương Anh </t>
  </si>
  <si>
    <t>0353179289</t>
  </si>
  <si>
    <t>251A xã phú túc tỉnh vĩnh long</t>
  </si>
  <si>
    <t>https://drive.google.com/open?id=1s64fX1MmfQSKnR2uV_1rCEbTvnHEPJsx</t>
  </si>
  <si>
    <t>https://www.facebook.com/share/18fmjrKp5q/?mibextid=wwXIfr</t>
  </si>
  <si>
    <t>Nguyễ Ngọc Duệ</t>
  </si>
  <si>
    <t>0981757808</t>
  </si>
  <si>
    <t>Làng phong xá- Xã Tam Đa- Tỉnh Bắc Ninh</t>
  </si>
  <si>
    <t>https://drive.google.com/open?id=19g2HfucTYpHrSvD87qq3RpsIeUa5o_8c</t>
  </si>
  <si>
    <t>https://www.facebook.com/share/1Dq1XiihU8/?mibextid=wwXIfr</t>
  </si>
  <si>
    <t>Hà Thị Mai Thuỳ</t>
  </si>
  <si>
    <t>13b/69/281 Trần Khát Chân, Thanh Nhàn, Hai Bà Trưng</t>
  </si>
  <si>
    <t>https://drive.google.com/open?id=1RxVgkQi16OoIq57NTjEacdO_iZA9Hoq4; https://drive.google.com/open?id=1p1rFM-vLMg1ZyjTUF_UGRoqg2Ukz8MIj</t>
  </si>
  <si>
    <t>https://www.facebook.com/han.gia.837797#</t>
  </si>
  <si>
    <t>Diệp Trịnh Gia Hân</t>
  </si>
  <si>
    <t>0384344527</t>
  </si>
  <si>
    <t>149B, thôn trường lạc, xã diên lạc, diên khánh, khánh hòa</t>
  </si>
  <si>
    <t>https://drive.google.com/open?id=1OuA_HS7BsBfVr1YIcPYwY4b3cLjiOvAA</t>
  </si>
  <si>
    <t>https://www.facebook.com/ng.ph.anh.thw#</t>
  </si>
  <si>
    <t xml:space="preserve">Nguyễn Phạm Anh Thư </t>
  </si>
  <si>
    <t>0373782087</t>
  </si>
  <si>
    <t>Thôn phú khánh thượng , xã diên lạc , tỉnh Khánh Hòa ( nhà kế bên tạp hóa Năm sao )</t>
  </si>
  <si>
    <t>https://drive.google.com/open?id=1il9UtYL4jMXaymfjCh054htg3txlj3A-</t>
  </si>
  <si>
    <t>https://www.facebook.com/share/18hpZsfBUq/</t>
  </si>
  <si>
    <r>
      <rPr>
        <sz val="12"/>
        <color rgb="FF000000"/>
        <rFont val="Times New Roman"/>
        <family val="1"/>
      </rPr>
      <t xml:space="preserve">Vũ Kiều Trang </t>
    </r>
    <r>
      <rPr>
        <sz val="12"/>
        <color rgb="FFFF0000"/>
        <rFont val="Times New Roman"/>
        <family val="1"/>
      </rPr>
      <t xml:space="preserve">- PT420 </t>
    </r>
  </si>
  <si>
    <t>0336118620</t>
  </si>
  <si>
    <t xml:space="preserve">số nhà 74 ngõ 107 Thúy Lĩnh, Lĩnh Nam, Hà Nội </t>
  </si>
  <si>
    <t>https://drive.google.com/open?id=1xQdKYQFOWh33xPuvuU3hYPR2ysRbkgkc</t>
  </si>
  <si>
    <t>https://www.facebook.com/share/1EgunGZZfA/?mibextid=wwXIfr</t>
  </si>
  <si>
    <t>Lê Đình Huy</t>
  </si>
  <si>
    <t>0975038334</t>
  </si>
  <si>
    <t>Thôn hồng sơn xã lam sơn tỉnh thanh hoá</t>
  </si>
  <si>
    <t>https://drive.google.com/open?id=1eKDbwVyjbZtWlk7JVf2zV-SJwXbu8WjX</t>
  </si>
  <si>
    <t>https://www.facebook.com/share/1G3siHNdHX/?mibextid=wwXIfr</t>
  </si>
  <si>
    <t>0395204210</t>
  </si>
  <si>
    <t>Viettel Huy Năng - Trần Phú - Hà Nội</t>
  </si>
  <si>
    <t>https://drive.google.com/open?id=1rUjKsiAMRcCCojm8RO4EVwBJ2U06rVw_</t>
  </si>
  <si>
    <t>Pt452</t>
  </si>
  <si>
    <t>https://www.facebook.com/cuongg.nguen</t>
  </si>
  <si>
    <t>Nguyễn Hùng Cường</t>
  </si>
  <si>
    <t>thôn 5a xã Vũ Quý tỉnh Hưng Yên</t>
  </si>
  <si>
    <t>https://drive.google.com/open?id=1yqxziBf9WcK1ECPvMqYZBPxnaqeU_2QY</t>
  </si>
  <si>
    <t>https://www.facebook.com/share/1CsGeXxKWP/</t>
  </si>
  <si>
    <t>Đinh Thị Thu Hiền</t>
  </si>
  <si>
    <t>0367269322</t>
  </si>
  <si>
    <t xml:space="preserve">thuhien85k8@gmail.com </t>
  </si>
  <si>
    <t xml:space="preserve">Khối 5 , phường Vinh Lộc,  Tỉnh Nghệ An </t>
  </si>
  <si>
    <t>https://drive.google.com/open?id=1sXAttxP9k2YXqTkdSACFK4REx9jXZibP</t>
  </si>
  <si>
    <t xml:space="preserve">bs </t>
  </si>
  <si>
    <t>Lê Hà Sơn</t>
  </si>
  <si>
    <t>trạm biến áp thú y Hoài Đức, Hà Nội</t>
  </si>
  <si>
    <t>https://drive.google.com/open?id=1DIstKkx5041TEytowkB1w4sTEJEc3pUZ</t>
  </si>
  <si>
    <t>S70</t>
  </si>
  <si>
    <t>https://www.facebook.com/share/1BUFudB7T8/</t>
  </si>
  <si>
    <t>Trần Văn Hưng</t>
  </si>
  <si>
    <t>0813133640</t>
  </si>
  <si>
    <t>bắc bình, bình liêm, phan rí thành, 632, Lâm Đồng</t>
  </si>
  <si>
    <t>https://drive.google.com/open?id=1yOjGNtdWZobbRNzqBJJof_JScM4c_b5P</t>
  </si>
  <si>
    <t>https://www.facebook.com/share/1LnzLeTNSi/?mibextid=wwXIfr</t>
  </si>
  <si>
    <t xml:space="preserve">Nguyễn Thị Thu </t>
  </si>
  <si>
    <t>037 9536805</t>
  </si>
  <si>
    <t>Tổ dân phố Phú Mỹ - phường Trí quả - tỉnh Bắc ninh</t>
  </si>
  <si>
    <t>https://drive.google.com/open?id=12Yn3n-wQQzpghvYkWdgOvBkiJ0N29V7v</t>
  </si>
  <si>
    <t>https://www.facebook.com/share/1BMFPG7Fau/</t>
  </si>
  <si>
    <t>Nguyễn Văn Chiến</t>
  </si>
  <si>
    <t>0392790408</t>
  </si>
  <si>
    <t>chienpretty2k8@gmail.com</t>
  </si>
  <si>
    <t>Trường mầm non hương mạc 1, ngõ khoá dinh, khu phố hương mạc, phường phù khê, bắc ninh</t>
  </si>
  <si>
    <t>https://drive.google.com/open?id=1mvMDAOzeArxSoy5z9BlAJY96OH2WN_n0</t>
  </si>
  <si>
    <t>https://www.facebook.com/share/18hsEdfAKh/</t>
  </si>
  <si>
    <t xml:space="preserve">Lê Nguyễn Ngọc Thạnh </t>
  </si>
  <si>
    <t>0338218315</t>
  </si>
  <si>
    <t>ho86639@gmail.com</t>
  </si>
  <si>
    <t xml:space="preserve">57/1 thanh niên ,phường quy nhơn nam ,gia lai </t>
  </si>
  <si>
    <t>https://drive.google.com/open?id=146tCEsNSmGnLzbfeWuK2ZcPdBhy0_WHE</t>
  </si>
  <si>
    <t>https://www.facebook.com/ngoc.diep.238398/about</t>
  </si>
  <si>
    <t>0823366586</t>
  </si>
  <si>
    <t xml:space="preserve">bổ sung sau </t>
  </si>
  <si>
    <t>https://drive.google.com/open?id=1xuo8y72Xj6jRzcbm7F1lnwY45UcvVcKf</t>
  </si>
  <si>
    <t>https://www.facebook.com/ViHoaiThuong061007?mibextid=wwXIfr&amp;rdid=YLw1ky0zD0l76Ht9&amp;share_url=https%3A%2F%2Fwww.facebook.com%2Fshare%2F1GnAwvMNZ3%2F%3Fmibextid%3DwwXIfr#</t>
  </si>
  <si>
    <t>Vì Thị Hoài Thương</t>
  </si>
  <si>
    <t>0355135434</t>
  </si>
  <si>
    <t>vithihoaithuong06102007@gmail.com</t>
  </si>
  <si>
    <t xml:space="preserve">số 2 , nghách 1 , ngõ 7A, Nhân Trạch , Phú Lương , Hà Đông, Hà Nội </t>
  </si>
  <si>
    <t>https://drive.google.com/open?id=1E1w3Hzbd2B7UX4aHFgN8w0DMQARBZfm1</t>
  </si>
  <si>
    <t>https://www.facebook.com/share/1HRsJwCbPB/?mibextid=wwXIfr</t>
  </si>
  <si>
    <t>0376473726</t>
  </si>
  <si>
    <t>mi121212.gl@gmail.com</t>
  </si>
  <si>
    <t>Số 01- ngõ 7,ngách 2 – tổ 11 –phường Phú Lương –Hà  Nội.</t>
  </si>
  <si>
    <t>https://drive.google.com/open?id=1hTXQKb19ti_fZTmwYwDwX1vTsS32T5YO</t>
  </si>
  <si>
    <t>https://www.facebook.com/share/18zyyYuT2a/</t>
  </si>
  <si>
    <t>Lương Việt Hoàng</t>
  </si>
  <si>
    <t>Thôn 1 Phú Trương, xã Bắc Lý, Ninh Bình</t>
  </si>
  <si>
    <t>https://drive.google.com/open?id=1i-18iZUX3agUgqD319mesWdbSopTmEb3</t>
  </si>
  <si>
    <t>https://www.facebook.com/share/19Cd4jNdah/?mibextid=wwXIfr</t>
  </si>
  <si>
    <t>Lê Văn Thông</t>
  </si>
  <si>
    <t>yến Nhi</t>
  </si>
  <si>
    <t>Trạm Lộ , Thuận Thành , Bắc Ninh</t>
  </si>
  <si>
    <t>https://drive.google.com/open?id=1mkKARC_gTOFW7k6Dl3LaaotzCWrtFN0n</t>
  </si>
  <si>
    <t xml:space="preserve">https://www.facebook.com/share/1BanMn5nnB/?mibextid=wwXIfr https://www.facebook.com/trang.tung.9461?mibextid=wwXIfr&amp;rdid=tHrRNtkqFspkUEYN&amp;share_url=https%3A%2F%2Fwww.facebook.com%2Fshare%2F1Gq6PALvcG%2F%3Fmibextid%3DwwXIfr Địa chỉ nhận sách: </t>
  </si>
  <si>
    <t>Đinh Thị Lan Anh</t>
  </si>
  <si>
    <t>0389251100</t>
  </si>
  <si>
    <t>Hạnh</t>
  </si>
  <si>
    <t>54 Lê Lợi, Pleiku, Gia Lai</t>
  </si>
  <si>
    <t>https://drive.google.com/open?id=1Zc6I5iM4prA0h1mp-bzCppPhnrLHoiVg</t>
  </si>
  <si>
    <t>https://www.facebook.com/share/14hC6uMYJ4R/?mibextid=wwXIfr</t>
  </si>
  <si>
    <t>Nguyễn Đặng Quế Liên</t>
  </si>
  <si>
    <t>0899665390</t>
  </si>
  <si>
    <t>75/18D Thái Sanh Hạnh p9 Tp mỹ tho tỉnh Tiền Giang</t>
  </si>
  <si>
    <t>https://drive.google.com/open?id=1hwxaESOYY4r5s9Z4RM8apOeciO01bxOY</t>
  </si>
  <si>
    <t>https://www.facebook.com/100050666000388/</t>
  </si>
  <si>
    <t>Phạm Việt Hoàng</t>
  </si>
  <si>
    <t>0392624401</t>
  </si>
  <si>
    <t>Đường Lò Gạch Cũ, Đội 3 Phương La Xã Cẩm Chế Tỉnh Hải Dương</t>
  </si>
  <si>
    <t>https://drive.google.com/open?id=1L3qkDt3Ipy0WBNJPHu-IaqXHHaXVKlye</t>
  </si>
  <si>
    <t>https://www.facebook.com/minhanh.71106</t>
  </si>
  <si>
    <t>Trần Minh Anh</t>
  </si>
  <si>
    <t>0948551632</t>
  </si>
  <si>
    <t>xóm 2 hải phong hải hậu nam định cũ</t>
  </si>
  <si>
    <t>https://drive.google.com/open?id=17PUuyiaj9qfwuHPP9b50INHnFGvZ448Y</t>
  </si>
  <si>
    <t>https://www.facebook.com/xu.bi.670316#</t>
  </si>
  <si>
    <t>Phạm Thị Quyên</t>
  </si>
  <si>
    <t>Gốc Muỗm - thôn Triều - Xã Minh Tân - Ninh Bình</t>
  </si>
  <si>
    <t>https://drive.google.com/open?id=1ZHbJI1c_seCXZGzf6mLLtgv7Lta_imsC</t>
  </si>
  <si>
    <t>https://www.facebook.com/nguyenduc.101008?rdid=2FZUUb77lpEMjoae&amp;share_url=https%3A%2F%2Fwww.facebook.com%2Fshare%2F1Cb8Sp8hra%2F#</t>
  </si>
  <si>
    <t xml:space="preserve">Nguyễn Minh Đức </t>
  </si>
  <si>
    <t>số nhà 32 xóm 1 cổ điển, xã vĩnh thanh, thành phố Hà Nội</t>
  </si>
  <si>
    <t>https://drive.google.com/open?id=1ojD4aV-d0MxaETQKDJ04wXrX8gnc8V-_</t>
  </si>
  <si>
    <t>https://www.facebook.com/100083228787271/</t>
  </si>
  <si>
    <t>Nguyễn Võ Minh</t>
  </si>
  <si>
    <t>0902906575</t>
  </si>
  <si>
    <t>01/8, đường 749A, khu phố 1,phường Long Nguyên,Bến Cát,Bình Dương Tp Hồ Chí Minh</t>
  </si>
  <si>
    <t>https://drive.google.com/open?id=1wI29pORZZFSiQNUul13RHMG-QsoOy0r0</t>
  </si>
  <si>
    <t>https://www.facebook.com/minh.hieu.717030#</t>
  </si>
  <si>
    <t>Nguyễn Trần Minh Hiếu</t>
  </si>
  <si>
    <t>0962660592</t>
  </si>
  <si>
    <t>Khu công nghiệp Nam Tân Uyên mở rộng, phường Uyên Hưng, thành phố Tân Uyên, tỉnh Bình Dương (tiệm giặt ủi Thu Vân)</t>
  </si>
  <si>
    <t>https://drive.google.com/open?id=1LDBeEabGviNTVXUY6FiKjjpZn1iwJnyC</t>
  </si>
  <si>
    <t>https://www.facebook.com/share/1M4S9vn24n/?mibextid=wwXIfr</t>
  </si>
  <si>
    <t>Hà Thị Minh Châu</t>
  </si>
  <si>
    <t>0962337163</t>
  </si>
  <si>
    <t>hha619757@gmail.com</t>
  </si>
  <si>
    <t>Số 30 đường 28 kp chiêu liêu p Dĩ An tp HCM</t>
  </si>
  <si>
    <t>https://drive.google.com/open?id=1OuyZsdOK_yDrNw7e8XDOO5FdRuZX5cep</t>
  </si>
  <si>
    <t>http://www.facebook.com/share/1D6FT47Qsu/</t>
  </si>
  <si>
    <t>Nguyễn Hiền Mai</t>
  </si>
  <si>
    <t>0337099289</t>
  </si>
  <si>
    <t>A11/39b, đường 1c, ấp 8, xã Tân vĩnh lộc, TP. HCM</t>
  </si>
  <si>
    <t>https://drive.google.com/open?id=1qYtcByibfRXRVFcQCg1qmuswmQqMMe-w</t>
  </si>
  <si>
    <t>https://www.facebook.com/share/18N6whHESG/?mibextid=wwXIfr</t>
  </si>
  <si>
    <t>Nguyễn Ngọc Phương Trinh</t>
  </si>
  <si>
    <t>0947234299</t>
  </si>
  <si>
    <t>120 Đàm Văn Tiết, Khu Thái Bảo, Phường Nam Sơn, TP Bắc Ninh</t>
  </si>
  <si>
    <t>https://drive.google.com/open?id=1SejHShlPtse2FEltVpMqnmvNcFxNhmnw</t>
  </si>
  <si>
    <t>https://www.facebook.com/share/18tQYGK1De/?mibextid=wwXIfr</t>
  </si>
  <si>
    <t>Tạ Huỳnh Đan</t>
  </si>
  <si>
    <t>0966605812</t>
  </si>
  <si>
    <t xml:space="preserve">Cầu tạ bích ,thôn xuân thạnh 1 , xã Tây Hoà ,tỉnh Đắk Lắk  </t>
  </si>
  <si>
    <t>https://drive.google.com/open?id=11f0mOHxwPCdFLWSxl2BU53M8-syIvRCX</t>
  </si>
  <si>
    <t>https://www.facebook.com/share/1HdzRuLeeJ/?mibextid=wwXIfr</t>
  </si>
  <si>
    <t>Trần Xuân Trường</t>
  </si>
  <si>
    <t xml:space="preserve"> Xóm 6 Đồng Hướng, Xã Quang Thiện, Tỉnh Ninh Bình</t>
  </si>
  <si>
    <t>https://drive.google.com/open?id=101DQduAAuJFa_eH05XzPk5UF5kyUAOgI</t>
  </si>
  <si>
    <t>https://www.facebook.com/nguyen.khac.nang.2025</t>
  </si>
  <si>
    <t>Nguyễn Khắc Năng</t>
  </si>
  <si>
    <t>0987821689</t>
  </si>
  <si>
    <t>Tổ dân phố thuỵ mão,phường mão điền,tỉnh bắc ninh</t>
  </si>
  <si>
    <t>https://drive.google.com/open?id=11JllvI64hIQWqP6H3l2s1nfg43Xvg1mv</t>
  </si>
  <si>
    <t>https://www.facebook.com/share/1GwdAxtVoq/?mibextid=wwXIfr</t>
  </si>
  <si>
    <t>Nguyễn Đức Công</t>
  </si>
  <si>
    <t>Khu 15( Đồng Trung)- xã Tu Vũ- tỉnh Phú Thọ</t>
  </si>
  <si>
    <t>https://drive.google.com/open?id=1sbk5gOInIbhxfOTWJ1Zr0k-jrOibAwmP</t>
  </si>
  <si>
    <t>https://www.facebook.com/duong.nam.310430</t>
  </si>
  <si>
    <t>Dương Văn Nam</t>
  </si>
  <si>
    <t>0367808289</t>
  </si>
  <si>
    <t>thôn Nam Hưng Đông, xã Tây Thái Ninh, tỉnh Hưng Yên</t>
  </si>
  <si>
    <t>https://drive.google.com/open?id=15Yhc0I2L5T19F9jzys2B9M1ckNx71DEy</t>
  </si>
  <si>
    <t>https://www.facebook.com/minhluongtutg</t>
  </si>
  <si>
    <t xml:space="preserve">Lương Gia Minh </t>
  </si>
  <si>
    <t>0973004528</t>
  </si>
  <si>
    <t>căn 105-a3 tổ 27 cụm đức giang Long Biên Hà Nội</t>
  </si>
  <si>
    <t>https://drive.google.com/open?id=1swV2Df3iByWcGVrmRjCu5T7a8EpsFpV3</t>
  </si>
  <si>
    <t>https://www.canva.com/design/DAHMgyFkOYI/zRbCASJHFizFmQCzMa3tOA/edit</t>
  </si>
  <si>
    <t>Lê MInh Lin Đa</t>
  </si>
  <si>
    <t>0342306895</t>
  </si>
  <si>
    <t xml:space="preserve">thôn lãng nội, xã gia vân, tỉnh Ninh Bình </t>
  </si>
  <si>
    <t>https://drive.google.com/open?id=1fpPvK1PHhBQ7KN9a7temryTsOY0fQwbO</t>
  </si>
  <si>
    <t>https://www.facebook.com/thu.huong.647087#</t>
  </si>
  <si>
    <t>Nguyễn Thị Thu Hường</t>
  </si>
  <si>
    <t>0338069588</t>
  </si>
  <si>
    <t xml:space="preserve"> Xóm 2, thôn Đa Hội, xã Hợp Thịnh, Tỉnh Bắc Ninh</t>
  </si>
  <si>
    <t>https://drive.google.com/open?id=1cg5RpNk2dGApBO9ezUhcyWnFdCu4NTGo</t>
  </si>
  <si>
    <t>PT475</t>
  </si>
  <si>
    <t>Đồng Thị Ngọc Tâm</t>
  </si>
  <si>
    <t>0917674916</t>
  </si>
  <si>
    <t>https://drive.google.com/open?id=1V7_lnqPjWUWNr7hXvNDEEFgv9uT5gPOP</t>
  </si>
  <si>
    <t>https://www.facebook.com/share/1GoJ1NBXX5/</t>
  </si>
  <si>
    <t>Lê Ngọc Gia Khang</t>
  </si>
  <si>
    <t>0869773058</t>
  </si>
  <si>
    <t xml:space="preserve"> Lengocygiakhang@gmail.com  </t>
  </si>
  <si>
    <t>Cầu Sóc Tro, Đường Tỉnh 904, Ấp mỹ an , xã ngãi tứ , tỉnh Vĩnh Long</t>
  </si>
  <si>
    <t>https://drive.google.com/open?id=1l6YtAU9m9LENAoJyo5v4Q4CQDFmCLu2Y</t>
  </si>
  <si>
    <t>https://www.facebook.com/share/14gggkxsu7v/?mibextid=wwXIfr</t>
  </si>
  <si>
    <t xml:space="preserve">Ninh Thị Quỳnh Thu </t>
  </si>
  <si>
    <t xml:space="preserve">Thôn Tân Phú , Xã Yên Lương , Huyện Ý Yên , Nam Định </t>
  </si>
  <si>
    <t>https://drive.google.com/open?id=1Hn5ylMl3ZE44l7aMVY2aDNZgrCfWUOW9</t>
  </si>
  <si>
    <t>https://www.facebook.com/share/1EL2Y1aQXB/?mibextid=wwXIfr</t>
  </si>
  <si>
    <t>Nguyễn Duy Hưng</t>
  </si>
  <si>
    <t>0328266224</t>
  </si>
  <si>
    <t>Đội 5, thôn Kim Sơn, xã Kiến Hưng, Thành phố Hải Phòng</t>
  </si>
  <si>
    <t>https://drive.google.com/open?id=1Jmfm1VAm7_Vfilz8AyWi4-Drjj_YZSjs</t>
  </si>
  <si>
    <t>https://www.facebook.com/t.zii2oo8</t>
  </si>
  <si>
    <r>
      <rPr>
        <sz val="12"/>
        <color rgb="FF000000"/>
        <rFont val="Times New Roman"/>
        <family val="1"/>
      </rPr>
      <t>Phạm Thị Tường Vy</t>
    </r>
    <r>
      <rPr>
        <sz val="12"/>
        <color rgb="FFFF0000"/>
        <rFont val="Times New Roman"/>
        <family val="1"/>
      </rPr>
      <t xml:space="preserve"> - hv thứ 11</t>
    </r>
  </si>
  <si>
    <t>0932515187</t>
  </si>
  <si>
    <t>Nguyễn Tất Thành, thôn Nghĩa Trung, xã Đại Lộc, thành phố Đà Nẵng</t>
  </si>
  <si>
    <t>https://drive.google.com/open?id=1jJ6LW_d31c0ZySNJfihjjYaTErhZZuSi</t>
  </si>
  <si>
    <t>https://www.facebook.com/share/17q7DHTwjQ/</t>
  </si>
  <si>
    <t xml:space="preserve">Đinh Trung Hiếu </t>
  </si>
  <si>
    <t>0944630208</t>
  </si>
  <si>
    <t xml:space="preserve">Yên Cường Ninh Bình </t>
  </si>
  <si>
    <t>https://drive.google.com/open?id=1qcILV8SjRL_zv2yVX3m4j3nrFzGzfJrm</t>
  </si>
  <si>
    <t>https://www.facebook.com/share/1JifiDdFwh/?mibextid=wwXIfr</t>
  </si>
  <si>
    <t>Phạm Anh Nghĩa</t>
  </si>
  <si>
    <t>0339831334</t>
  </si>
  <si>
    <t xml:space="preserve">Sơn Dương Tuyên Quang </t>
  </si>
  <si>
    <t>https://drive.google.com/open?id=1jh5zZmzWFx2JbLwrLG_q3BTr2BNCoTZS</t>
  </si>
  <si>
    <t>https://www.facebook.com/share/17isJp5VrS/?mibextid=wwXIfr</t>
  </si>
  <si>
    <t xml:space="preserve">Nguyễn Thị Bảo Trâm </t>
  </si>
  <si>
    <t>0362258068</t>
  </si>
  <si>
    <t xml:space="preserve">thôn Tam Tảo, xã Tiên Du, tỉnh Bắc Ninh </t>
  </si>
  <si>
    <t>https://drive.google.com/open?id=1OsSaoRxUVCUvDd5jnx3-FD2Uc5doJooN</t>
  </si>
  <si>
    <t>https://www.facebook.com/share/1EGgr8Ho25/?mibextid=wwXIfr</t>
  </si>
  <si>
    <r>
      <rPr>
        <sz val="12"/>
        <color rgb="FF000000"/>
        <rFont val="Times New Roman"/>
        <family val="1"/>
      </rPr>
      <t>Mai Thị Thanh Huyền</t>
    </r>
    <r>
      <rPr>
        <sz val="12"/>
        <color rgb="FFFF0000"/>
        <rFont val="Times New Roman"/>
        <family val="1"/>
      </rPr>
      <t xml:space="preserve"> - PT473 hv thứ 12
</t>
    </r>
    <r>
      <rPr>
        <sz val="12"/>
        <color rgb="FF000000"/>
        <rFont val="Times New Roman"/>
        <family val="1"/>
      </rPr>
      <t>PT470 hv thứ 14</t>
    </r>
  </si>
  <si>
    <t>0914239613</t>
  </si>
  <si>
    <t>Thôn Đông Thành 2 ( thôn 3 nhà văn hoá xóm 4 cũ Nga Phượng),xã Nga Thắng, tỉnh Thanh Hoá</t>
  </si>
  <si>
    <t>https://drive.google.com/open?id=1fsgza3ARwXmpgi1sbsUyP_SA6fB40k_D</t>
  </si>
  <si>
    <t>https://www.facebook.com/nguyen.hai.735459?locale=vi_VN</t>
  </si>
  <si>
    <t>Nguyễn Duy Hải</t>
  </si>
  <si>
    <t>0392925030</t>
  </si>
  <si>
    <t>7A ngách 9 ngõ 254D Minh Khai</t>
  </si>
  <si>
    <t>https://drive.google.com/open?id=1FEIOp_JOM4XrH3u2-uGGDOQiCwaxtBNr</t>
  </si>
  <si>
    <t>https://www.facebook.com/share/1HozUzwQWv/</t>
  </si>
  <si>
    <t>Đỗ Trọng Chiến</t>
  </si>
  <si>
    <t>0862639334</t>
  </si>
  <si>
    <t>Nghi Khuc-Mão Điền-Bắc Ninh</t>
  </si>
  <si>
    <t>https://drive.google.com/open?id=1BNbbvhY-oIYkalIzOZX8mg5uVGu2UHEF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</si>
</sst>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
    <numFmt numFmtId="165" formatCode="dd/mm/yyyy"/>
    <numFmt numFmtId="166" formatCode="m/d/yyyy\ h:mm:ss"/>
    <numFmt numFmtId="167" formatCode="d/m/yyyy"/>
  </numFmts>
  <fonts count="16" x14ac:knownFonts="1">
    <font>
      <sz val="12"/>
      <color theme="1"/>
      <name val="Calibri"/>
      <family val="2"/>
      <scheme val="minor"/>
    </font>
    <font>
      <b/>
      <sz val="12"/>
      <color theme="1"/>
      <name val="Times New Roman"/>
      <family val="1"/>
    </font>
    <font>
      <b/>
      <u/>
      <sz val="12"/>
      <color rgb="FF0000FF"/>
      <name val="Times New Roman"/>
      <family val="1"/>
    </font>
    <font>
      <b/>
      <u/>
      <sz val="12"/>
      <color theme="1"/>
      <name val="Times New Roman"/>
      <family val="1"/>
    </font>
    <font>
      <b/>
      <sz val="12"/>
      <color rgb="FF1155CC"/>
      <name val="Times New Roman"/>
      <family val="1"/>
    </font>
    <font>
      <sz val="12"/>
      <color theme="1"/>
      <name val="Times New Roman"/>
      <family val="1"/>
    </font>
    <font>
      <sz val="12"/>
      <color rgb="FF1155CC"/>
      <name val="Times New Roman"/>
      <family val="1"/>
    </font>
    <font>
      <sz val="12"/>
      <color rgb="FF000000"/>
      <name val="Times New Roman"/>
      <family val="1"/>
    </font>
    <font>
      <u/>
      <sz val="12"/>
      <color rgb="FF1155CC"/>
      <name val="Times New Roman"/>
      <family val="1"/>
    </font>
    <font>
      <sz val="12"/>
      <color rgb="FFFF0000"/>
      <name val="Times New Roman"/>
      <family val="1"/>
    </font>
    <font>
      <u/>
      <sz val="12"/>
      <color rgb="FF0000FF"/>
      <name val="Times New Roman"/>
      <family val="1"/>
    </font>
    <font>
      <sz val="12"/>
      <color rgb="FFFFFF00"/>
      <name val="Times New Roman"/>
      <family val="1"/>
    </font>
    <font>
      <sz val="12"/>
      <color rgb="FF081B3A"/>
      <name val="Times New Roman"/>
      <family val="1"/>
    </font>
    <font>
      <sz val="10"/>
      <color theme="1"/>
      <name val="Arial"/>
      <family val="2"/>
    </font>
    <font>
      <sz val="12"/>
      <color rgb="FF1F1F1F"/>
      <name val="Times New Roman"/>
      <family val="1"/>
    </font>
    <font>
      <u/>
      <sz val="12"/>
      <color rgb="FF1F1F1F"/>
      <name val="Times New Roman"/>
      <family val="1"/>
    </font>
  </fonts>
  <fills count="15">
    <fill>
      <patternFill patternType="none"/>
    </fill>
    <fill>
      <patternFill patternType="gray125"/>
    </fill>
    <fill>
      <patternFill patternType="solid">
        <fgColor rgb="FFFF6D01"/>
        <bgColor rgb="FFFF6D01"/>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FF00FF"/>
        <bgColor rgb="FFFF00FF"/>
      </patternFill>
    </fill>
    <fill>
      <patternFill patternType="solid">
        <fgColor rgb="FFF3F3F3"/>
        <bgColor rgb="FFF3F3F3"/>
      </patternFill>
    </fill>
    <fill>
      <patternFill patternType="solid">
        <fgColor rgb="FF4A86E8"/>
        <bgColor rgb="FF4A86E8"/>
      </patternFill>
    </fill>
    <fill>
      <patternFill patternType="solid">
        <fgColor rgb="FF8E7CC3"/>
        <bgColor rgb="FF8E7CC3"/>
      </patternFill>
    </fill>
    <fill>
      <patternFill patternType="solid">
        <fgColor rgb="FFF8F9FA"/>
        <bgColor rgb="FFF8F9FA"/>
      </patternFill>
    </fill>
    <fill>
      <patternFill patternType="solid">
        <fgColor rgb="FF00FF00"/>
        <bgColor rgb="FF00FF00"/>
      </patternFill>
    </fill>
    <fill>
      <patternFill patternType="solid">
        <fgColor rgb="FFFFD966"/>
        <bgColor rgb="FFFFD966"/>
      </patternFill>
    </fill>
    <fill>
      <patternFill patternType="solid">
        <fgColor rgb="FFFF9900"/>
        <bgColor rgb="FFFF99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F8F9FA"/>
      </right>
      <top style="thin">
        <color rgb="FFF8F9FA"/>
      </top>
      <bottom style="thin">
        <color rgb="FFF8F9FA"/>
      </bottom>
      <diagonal/>
    </border>
    <border>
      <left style="thin">
        <color rgb="FFFFFF00"/>
      </left>
      <right style="thin">
        <color rgb="FFFFFF00"/>
      </right>
      <top style="thin">
        <color rgb="FFFFFF00"/>
      </top>
      <bottom style="thin">
        <color rgb="FFFFFF00"/>
      </bottom>
      <diagonal/>
    </border>
    <border>
      <left style="thin">
        <color rgb="FFFFFFF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56">
    <xf numFmtId="0" fontId="0" fillId="0" borderId="0" xfId="0"/>
    <xf numFmtId="164" fontId="1"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164" fontId="3" fillId="2" borderId="0" xfId="0" applyNumberFormat="1" applyFont="1" applyFill="1" applyAlignment="1">
      <alignment horizontal="left" vertical="center" wrapText="1"/>
    </xf>
    <xf numFmtId="165" fontId="1" fillId="3"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1" fontId="1" fillId="2" borderId="0" xfId="0" applyNumberFormat="1" applyFont="1" applyFill="1" applyAlignment="1">
      <alignment horizontal="right" vertical="center" wrapText="1"/>
    </xf>
    <xf numFmtId="164" fontId="1" fillId="3" borderId="0" xfId="0" applyNumberFormat="1" applyFont="1" applyFill="1" applyAlignment="1">
      <alignment horizontal="center" vertical="center" wrapText="1"/>
    </xf>
    <xf numFmtId="0" fontId="1" fillId="3" borderId="0" xfId="0" applyFont="1" applyFill="1" applyAlignment="1">
      <alignment horizontal="right" vertical="center" wrapText="1"/>
    </xf>
    <xf numFmtId="0" fontId="1" fillId="2" borderId="0" xfId="0" applyFont="1" applyFill="1" applyAlignment="1">
      <alignment horizontal="right" vertical="center" wrapText="1"/>
    </xf>
    <xf numFmtId="165" fontId="1" fillId="2" borderId="0" xfId="0" applyNumberFormat="1"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left" vertical="center" wrapText="1"/>
    </xf>
    <xf numFmtId="0" fontId="1" fillId="3" borderId="0" xfId="0" applyFont="1" applyFill="1" applyAlignment="1">
      <alignment horizontal="center" vertical="center" wrapText="1"/>
    </xf>
    <xf numFmtId="165" fontId="1" fillId="4" borderId="1" xfId="0" applyNumberFormat="1" applyFont="1" applyFill="1" applyBorder="1" applyAlignment="1">
      <alignment horizontal="center" wrapText="1"/>
    </xf>
    <xf numFmtId="165" fontId="5" fillId="0" borderId="0" xfId="0" applyNumberFormat="1" applyFont="1" applyAlignment="1">
      <alignment horizontal="left"/>
    </xf>
    <xf numFmtId="49" fontId="5" fillId="5" borderId="0" xfId="0" applyNumberFormat="1" applyFont="1" applyFill="1" applyAlignment="1">
      <alignment horizontal="left"/>
    </xf>
    <xf numFmtId="0" fontId="5" fillId="5" borderId="0" xfId="0" applyFont="1" applyFill="1" applyAlignment="1">
      <alignment horizontal="left"/>
    </xf>
    <xf numFmtId="165" fontId="5" fillId="5" borderId="0" xfId="0" applyNumberFormat="1" applyFont="1" applyFill="1" applyAlignment="1">
      <alignment horizontal="center"/>
    </xf>
    <xf numFmtId="49" fontId="6" fillId="5" borderId="0" xfId="0" applyNumberFormat="1" applyFont="1" applyFill="1" applyAlignment="1">
      <alignment horizontal="left"/>
    </xf>
    <xf numFmtId="1" fontId="5" fillId="5" borderId="0" xfId="0" applyNumberFormat="1" applyFont="1" applyFill="1" applyAlignment="1">
      <alignment horizontal="right"/>
    </xf>
    <xf numFmtId="0" fontId="5" fillId="3" borderId="0" xfId="0" applyFont="1" applyFill="1" applyAlignment="1">
      <alignment horizontal="left"/>
    </xf>
    <xf numFmtId="3" fontId="5" fillId="3" borderId="0" xfId="0" applyNumberFormat="1" applyFont="1" applyFill="1" applyAlignment="1">
      <alignment horizontal="right"/>
    </xf>
    <xf numFmtId="3" fontId="7" fillId="3" borderId="0" xfId="0" applyNumberFormat="1" applyFont="1" applyFill="1" applyAlignment="1">
      <alignment horizontal="right"/>
    </xf>
    <xf numFmtId="3" fontId="5" fillId="5" borderId="0" xfId="0" applyNumberFormat="1" applyFont="1" applyFill="1" applyAlignment="1">
      <alignment horizontal="right"/>
    </xf>
    <xf numFmtId="0" fontId="5" fillId="5" borderId="0" xfId="0" applyFont="1" applyFill="1" applyAlignment="1">
      <alignment horizontal="right"/>
    </xf>
    <xf numFmtId="3" fontId="5" fillId="5" borderId="0" xfId="0" applyNumberFormat="1" applyFont="1" applyFill="1" applyAlignment="1">
      <alignment horizontal="left"/>
    </xf>
    <xf numFmtId="0" fontId="5" fillId="0" borderId="0" xfId="0" applyFont="1" applyAlignment="1">
      <alignment horizontal="left"/>
    </xf>
    <xf numFmtId="0" fontId="5" fillId="6" borderId="0" xfId="0" applyFont="1" applyFill="1" applyAlignment="1">
      <alignment horizontal="left"/>
    </xf>
    <xf numFmtId="0" fontId="5" fillId="0" borderId="0" xfId="0" applyFont="1"/>
    <xf numFmtId="0" fontId="5" fillId="3" borderId="0" xfId="0" applyFont="1" applyFill="1" applyAlignment="1">
      <alignment horizontal="right"/>
    </xf>
    <xf numFmtId="0" fontId="7" fillId="3" borderId="0" xfId="0" applyFont="1" applyFill="1" applyAlignment="1">
      <alignment horizontal="right"/>
    </xf>
    <xf numFmtId="0" fontId="5" fillId="4" borderId="0" xfId="0" applyFont="1" applyFill="1" applyAlignment="1">
      <alignment horizontal="left"/>
    </xf>
    <xf numFmtId="166" fontId="5" fillId="0" borderId="0" xfId="0" applyNumberFormat="1" applyFont="1" applyAlignment="1">
      <alignment horizontal="left"/>
    </xf>
    <xf numFmtId="49" fontId="5" fillId="0" borderId="0" xfId="0" applyNumberFormat="1" applyFont="1"/>
    <xf numFmtId="165" fontId="5" fillId="3" borderId="0" xfId="0" applyNumberFormat="1" applyFont="1" applyFill="1" applyAlignment="1">
      <alignment horizontal="center"/>
    </xf>
    <xf numFmtId="49" fontId="8" fillId="0" borderId="0" xfId="0" applyNumberFormat="1" applyFont="1" applyAlignment="1">
      <alignment horizontal="left"/>
    </xf>
    <xf numFmtId="1" fontId="5" fillId="0" borderId="0" xfId="0" applyNumberFormat="1" applyFont="1" applyAlignment="1">
      <alignment horizontal="right"/>
    </xf>
    <xf numFmtId="3" fontId="5" fillId="4" borderId="0" xfId="0" applyNumberFormat="1" applyFont="1" applyFill="1" applyAlignment="1">
      <alignment horizontal="right"/>
    </xf>
    <xf numFmtId="14" fontId="5" fillId="3" borderId="0" xfId="0" applyNumberFormat="1" applyFont="1" applyFill="1" applyAlignment="1">
      <alignment horizontal="right"/>
    </xf>
    <xf numFmtId="3" fontId="5" fillId="0" borderId="0" xfId="0" applyNumberFormat="1" applyFont="1" applyAlignment="1">
      <alignment horizontal="left"/>
    </xf>
    <xf numFmtId="0" fontId="8" fillId="0" borderId="0" xfId="0" applyFont="1" applyAlignment="1">
      <alignment horizontal="left"/>
    </xf>
    <xf numFmtId="0" fontId="5" fillId="7" borderId="0" xfId="0" applyFont="1" applyFill="1" applyAlignment="1">
      <alignment horizontal="left"/>
    </xf>
    <xf numFmtId="0" fontId="5" fillId="8" borderId="0" xfId="0" applyFont="1" applyFill="1" applyAlignment="1">
      <alignment horizontal="left"/>
    </xf>
    <xf numFmtId="14" fontId="5" fillId="0" borderId="0" xfId="0" applyNumberFormat="1" applyFont="1" applyAlignment="1">
      <alignment horizontal="right"/>
    </xf>
    <xf numFmtId="14" fontId="5" fillId="0" borderId="0" xfId="0" applyNumberFormat="1" applyFont="1" applyAlignment="1">
      <alignment horizontal="left"/>
    </xf>
    <xf numFmtId="0" fontId="9" fillId="0" borderId="0" xfId="0" applyFont="1" applyAlignment="1">
      <alignment horizontal="left"/>
    </xf>
    <xf numFmtId="1" fontId="5" fillId="4" borderId="0" xfId="0" applyNumberFormat="1" applyFont="1" applyFill="1" applyAlignment="1">
      <alignment horizontal="right"/>
    </xf>
    <xf numFmtId="0" fontId="5" fillId="0" borderId="0" xfId="0" applyFont="1" applyAlignment="1">
      <alignment horizontal="right"/>
    </xf>
    <xf numFmtId="49" fontId="5" fillId="0" borderId="0" xfId="0" applyNumberFormat="1" applyFont="1" applyAlignment="1">
      <alignment horizontal="left"/>
    </xf>
    <xf numFmtId="49" fontId="8" fillId="0" borderId="0" xfId="0" applyNumberFormat="1" applyFont="1"/>
    <xf numFmtId="3" fontId="5" fillId="0" borderId="0" xfId="0" applyNumberFormat="1" applyFont="1"/>
    <xf numFmtId="14" fontId="5" fillId="0" borderId="0" xfId="0" applyNumberFormat="1" applyFont="1"/>
    <xf numFmtId="0" fontId="8" fillId="0" borderId="0" xfId="0" applyFont="1"/>
    <xf numFmtId="0" fontId="5" fillId="8" borderId="0" xfId="0" applyFont="1" applyFill="1"/>
    <xf numFmtId="0" fontId="5" fillId="6" borderId="0" xfId="0" applyFont="1" applyFill="1"/>
    <xf numFmtId="165" fontId="5" fillId="0" borderId="0" xfId="0" applyNumberFormat="1" applyFont="1"/>
    <xf numFmtId="0" fontId="5" fillId="4" borderId="0" xfId="0" applyFont="1" applyFill="1"/>
    <xf numFmtId="165" fontId="5" fillId="4" borderId="0" xfId="0" applyNumberFormat="1" applyFont="1" applyFill="1" applyAlignment="1">
      <alignment horizontal="left"/>
    </xf>
    <xf numFmtId="3" fontId="5" fillId="4" borderId="0" xfId="0" applyNumberFormat="1" applyFont="1" applyFill="1" applyAlignment="1">
      <alignment horizontal="left"/>
    </xf>
    <xf numFmtId="0" fontId="5" fillId="7" borderId="0" xfId="0" applyFont="1" applyFill="1"/>
    <xf numFmtId="0" fontId="9" fillId="0" borderId="0" xfId="0" applyFont="1"/>
    <xf numFmtId="0" fontId="5" fillId="3" borderId="0" xfId="0" applyFont="1" applyFill="1"/>
    <xf numFmtId="0" fontId="5" fillId="2" borderId="0" xfId="0" applyFont="1" applyFill="1"/>
    <xf numFmtId="167" fontId="5" fillId="0" borderId="0" xfId="0" applyNumberFormat="1" applyFont="1" applyAlignment="1">
      <alignment horizontal="left"/>
    </xf>
    <xf numFmtId="3" fontId="5" fillId="0" borderId="0" xfId="0" applyNumberFormat="1" applyFont="1" applyAlignment="1">
      <alignment horizontal="right"/>
    </xf>
    <xf numFmtId="0" fontId="9" fillId="8" borderId="0" xfId="0" applyFont="1" applyFill="1"/>
    <xf numFmtId="0" fontId="5" fillId="9" borderId="0" xfId="0" applyFont="1" applyFill="1"/>
    <xf numFmtId="3" fontId="5" fillId="4" borderId="0" xfId="0" applyNumberFormat="1" applyFont="1" applyFill="1"/>
    <xf numFmtId="3" fontId="5" fillId="6" borderId="0" xfId="0" applyNumberFormat="1" applyFont="1" applyFill="1" applyAlignment="1">
      <alignment horizontal="right"/>
    </xf>
    <xf numFmtId="14" fontId="5" fillId="6" borderId="0" xfId="0" applyNumberFormat="1" applyFont="1" applyFill="1" applyAlignment="1">
      <alignment horizontal="right"/>
    </xf>
    <xf numFmtId="0" fontId="9" fillId="6" borderId="0" xfId="0" applyFont="1" applyFill="1" applyAlignment="1">
      <alignment horizontal="left"/>
    </xf>
    <xf numFmtId="165" fontId="5" fillId="8" borderId="0" xfId="0" applyNumberFormat="1" applyFont="1" applyFill="1"/>
    <xf numFmtId="165" fontId="5" fillId="6" borderId="0" xfId="0" applyNumberFormat="1" applyFont="1" applyFill="1"/>
    <xf numFmtId="0" fontId="10" fillId="0" borderId="0" xfId="0" applyFont="1"/>
    <xf numFmtId="49" fontId="8" fillId="4" borderId="0" xfId="0" applyNumberFormat="1" applyFont="1" applyFill="1"/>
    <xf numFmtId="0" fontId="5" fillId="0" borderId="0" xfId="0" quotePrefix="1" applyFont="1" applyAlignment="1">
      <alignment horizontal="right"/>
    </xf>
    <xf numFmtId="166" fontId="5" fillId="4" borderId="0" xfId="0" applyNumberFormat="1" applyFont="1" applyFill="1" applyAlignment="1">
      <alignment horizontal="left"/>
    </xf>
    <xf numFmtId="0" fontId="5" fillId="10" borderId="0" xfId="0" applyFont="1" applyFill="1"/>
    <xf numFmtId="0" fontId="9" fillId="6" borderId="0" xfId="0" applyFont="1" applyFill="1"/>
    <xf numFmtId="0" fontId="5" fillId="11" borderId="0" xfId="0" applyFont="1" applyFill="1"/>
    <xf numFmtId="49" fontId="6" fillId="0" borderId="0" xfId="0" applyNumberFormat="1" applyFont="1"/>
    <xf numFmtId="0" fontId="7" fillId="6" borderId="0" xfId="0" applyFont="1" applyFill="1"/>
    <xf numFmtId="0" fontId="9" fillId="4" borderId="0" xfId="0" applyFont="1" applyFill="1"/>
    <xf numFmtId="0" fontId="5" fillId="12" borderId="0" xfId="0" applyFont="1" applyFill="1"/>
    <xf numFmtId="14" fontId="5" fillId="4" borderId="0" xfId="0" applyNumberFormat="1" applyFont="1" applyFill="1" applyAlignment="1">
      <alignment horizontal="right"/>
    </xf>
    <xf numFmtId="0" fontId="5" fillId="4" borderId="0" xfId="0" applyFont="1" applyFill="1" applyAlignment="1">
      <alignment horizontal="right"/>
    </xf>
    <xf numFmtId="165" fontId="1" fillId="3" borderId="0" xfId="0" applyNumberFormat="1" applyFont="1" applyFill="1" applyAlignment="1">
      <alignment horizontal="center"/>
    </xf>
    <xf numFmtId="166" fontId="5" fillId="0" borderId="0" xfId="0" applyNumberFormat="1" applyFont="1" applyAlignment="1">
      <alignment horizontal="right"/>
    </xf>
    <xf numFmtId="165" fontId="5" fillId="0" borderId="0" xfId="0" applyNumberFormat="1" applyFont="1" applyAlignment="1">
      <alignment horizontal="right"/>
    </xf>
    <xf numFmtId="0" fontId="12" fillId="6" borderId="0" xfId="0" applyFont="1" applyFill="1" applyAlignment="1">
      <alignment horizontal="left"/>
    </xf>
    <xf numFmtId="14" fontId="5" fillId="5" borderId="0" xfId="0" applyNumberFormat="1" applyFont="1" applyFill="1" applyAlignment="1">
      <alignment horizontal="right"/>
    </xf>
    <xf numFmtId="1" fontId="5" fillId="0" borderId="0" xfId="0" applyNumberFormat="1" applyFont="1"/>
    <xf numFmtId="165" fontId="5" fillId="6" borderId="0" xfId="0" applyNumberFormat="1" applyFont="1" applyFill="1" applyAlignment="1">
      <alignment horizontal="left"/>
    </xf>
    <xf numFmtId="49" fontId="5" fillId="6" borderId="0" xfId="0" applyNumberFormat="1" applyFont="1" applyFill="1"/>
    <xf numFmtId="0" fontId="5" fillId="13" borderId="0" xfId="0" applyFont="1" applyFill="1"/>
    <xf numFmtId="49" fontId="8" fillId="6" borderId="0" xfId="0" applyNumberFormat="1" applyFont="1" applyFill="1"/>
    <xf numFmtId="1" fontId="5" fillId="6" borderId="0" xfId="0" applyNumberFormat="1" applyFont="1" applyFill="1" applyAlignment="1">
      <alignment horizontal="right"/>
    </xf>
    <xf numFmtId="0" fontId="8" fillId="6" borderId="0" xfId="0" applyFont="1" applyFill="1"/>
    <xf numFmtId="166" fontId="5" fillId="11" borderId="0" xfId="0" applyNumberFormat="1" applyFont="1" applyFill="1" applyAlignment="1">
      <alignment horizontal="right"/>
    </xf>
    <xf numFmtId="49" fontId="5" fillId="11" borderId="0" xfId="0" applyNumberFormat="1" applyFont="1" applyFill="1"/>
    <xf numFmtId="49" fontId="8" fillId="11" borderId="0" xfId="0" applyNumberFormat="1" applyFont="1" applyFill="1"/>
    <xf numFmtId="1" fontId="5" fillId="11" borderId="0" xfId="0" applyNumberFormat="1" applyFont="1" applyFill="1" applyAlignment="1">
      <alignment horizontal="right"/>
    </xf>
    <xf numFmtId="167" fontId="5" fillId="0" borderId="0" xfId="0" applyNumberFormat="1" applyFont="1" applyAlignment="1">
      <alignment horizontal="right"/>
    </xf>
    <xf numFmtId="165" fontId="5" fillId="6" borderId="0" xfId="0" applyNumberFormat="1" applyFont="1" applyFill="1" applyAlignment="1">
      <alignment horizontal="right"/>
    </xf>
    <xf numFmtId="3" fontId="5" fillId="6" borderId="0" xfId="0" applyNumberFormat="1" applyFont="1" applyFill="1"/>
    <xf numFmtId="14" fontId="5" fillId="6" borderId="0" xfId="0" applyNumberFormat="1" applyFont="1" applyFill="1"/>
    <xf numFmtId="1" fontId="5" fillId="6" borderId="0" xfId="0" applyNumberFormat="1" applyFont="1" applyFill="1"/>
    <xf numFmtId="0" fontId="8" fillId="4" borderId="0" xfId="0" applyFont="1" applyFill="1"/>
    <xf numFmtId="166" fontId="7" fillId="11" borderId="0" xfId="0" applyNumberFormat="1" applyFont="1" applyFill="1" applyAlignment="1">
      <alignment horizontal="right"/>
    </xf>
    <xf numFmtId="0" fontId="7" fillId="11" borderId="0" xfId="0" applyFont="1" applyFill="1"/>
    <xf numFmtId="1" fontId="7" fillId="11" borderId="0" xfId="0" applyNumberFormat="1" applyFont="1" applyFill="1"/>
    <xf numFmtId="165" fontId="7" fillId="3" borderId="0" xfId="0" applyNumberFormat="1" applyFont="1" applyFill="1" applyAlignment="1">
      <alignment horizontal="center"/>
    </xf>
    <xf numFmtId="1" fontId="7" fillId="11" borderId="0" xfId="0" applyNumberFormat="1" applyFont="1" applyFill="1" applyAlignment="1">
      <alignment horizontal="right"/>
    </xf>
    <xf numFmtId="3" fontId="7" fillId="4" borderId="0" xfId="0" applyNumberFormat="1" applyFont="1" applyFill="1" applyAlignment="1">
      <alignment horizontal="right"/>
    </xf>
    <xf numFmtId="14" fontId="7" fillId="11" borderId="0" xfId="0" applyNumberFormat="1" applyFont="1" applyFill="1" applyAlignment="1">
      <alignment horizontal="right"/>
    </xf>
    <xf numFmtId="3" fontId="7" fillId="11" borderId="0" xfId="0" applyNumberFormat="1" applyFont="1" applyFill="1"/>
    <xf numFmtId="14" fontId="7" fillId="11" borderId="0" xfId="0" applyNumberFormat="1" applyFont="1" applyFill="1"/>
    <xf numFmtId="165" fontId="7" fillId="6" borderId="0" xfId="0" applyNumberFormat="1" applyFont="1" applyFill="1" applyAlignment="1">
      <alignment horizontal="right"/>
    </xf>
    <xf numFmtId="1" fontId="7" fillId="6" borderId="0" xfId="0" applyNumberFormat="1" applyFont="1" applyFill="1"/>
    <xf numFmtId="1" fontId="7" fillId="6" borderId="0" xfId="0" applyNumberFormat="1" applyFont="1" applyFill="1" applyAlignment="1">
      <alignment horizontal="right"/>
    </xf>
    <xf numFmtId="0" fontId="7" fillId="11" borderId="0" xfId="0" applyFont="1" applyFill="1" applyAlignment="1">
      <alignment horizontal="right"/>
    </xf>
    <xf numFmtId="3" fontId="7" fillId="6" borderId="0" xfId="0" applyNumberFormat="1" applyFont="1" applyFill="1"/>
    <xf numFmtId="14" fontId="7" fillId="6" borderId="0" xfId="0" applyNumberFormat="1" applyFont="1" applyFill="1"/>
    <xf numFmtId="0" fontId="7" fillId="8" borderId="0" xfId="0" applyFont="1" applyFill="1"/>
    <xf numFmtId="14" fontId="5" fillId="4" borderId="0" xfId="0" applyNumberFormat="1" applyFont="1" applyFill="1"/>
    <xf numFmtId="0" fontId="10" fillId="4" borderId="0" xfId="0" applyFont="1" applyFill="1"/>
    <xf numFmtId="1" fontId="5" fillId="4" borderId="0" xfId="0" applyNumberFormat="1" applyFont="1" applyFill="1"/>
    <xf numFmtId="3" fontId="7" fillId="0" borderId="0" xfId="0" applyNumberFormat="1" applyFont="1" applyAlignment="1">
      <alignment horizontal="right"/>
    </xf>
    <xf numFmtId="14" fontId="7" fillId="0" borderId="0" xfId="0" applyNumberFormat="1" applyFont="1"/>
    <xf numFmtId="0" fontId="5" fillId="5" borderId="0" xfId="0" applyFont="1" applyFill="1" applyAlignment="1">
      <alignment vertical="center"/>
    </xf>
    <xf numFmtId="49" fontId="10" fillId="0" borderId="0" xfId="0" applyNumberFormat="1" applyFont="1"/>
    <xf numFmtId="165" fontId="7" fillId="4" borderId="0" xfId="0" applyNumberFormat="1" applyFont="1" applyFill="1" applyAlignment="1">
      <alignment horizontal="left"/>
    </xf>
    <xf numFmtId="0" fontId="7" fillId="11" borderId="2" xfId="0" applyFont="1" applyFill="1" applyBorder="1" applyAlignment="1">
      <alignment horizontal="right"/>
    </xf>
    <xf numFmtId="166" fontId="5" fillId="6" borderId="0" xfId="0" applyNumberFormat="1" applyFont="1" applyFill="1" applyAlignment="1">
      <alignment horizontal="right"/>
    </xf>
    <xf numFmtId="0" fontId="5" fillId="6" borderId="0" xfId="0" applyFont="1" applyFill="1" applyAlignment="1">
      <alignment horizontal="right"/>
    </xf>
    <xf numFmtId="0" fontId="7" fillId="0" borderId="0" xfId="0" applyFont="1"/>
    <xf numFmtId="3" fontId="13" fillId="0" borderId="0" xfId="0" applyNumberFormat="1" applyFont="1" applyAlignment="1">
      <alignment horizontal="right"/>
    </xf>
    <xf numFmtId="14" fontId="13" fillId="0" borderId="0" xfId="0" applyNumberFormat="1" applyFont="1" applyAlignment="1">
      <alignment horizontal="right"/>
    </xf>
    <xf numFmtId="0" fontId="5" fillId="14" borderId="0" xfId="0" applyFont="1" applyFill="1" applyAlignment="1">
      <alignment horizontal="right"/>
    </xf>
    <xf numFmtId="14" fontId="5" fillId="14" borderId="0" xfId="0" applyNumberFormat="1" applyFont="1" applyFill="1" applyAlignment="1">
      <alignment horizontal="right"/>
    </xf>
    <xf numFmtId="14" fontId="10" fillId="0" borderId="0" xfId="0" applyNumberFormat="1" applyFont="1" applyAlignment="1">
      <alignment horizontal="right"/>
    </xf>
    <xf numFmtId="0" fontId="14" fillId="0" borderId="0" xfId="0" applyFont="1" applyAlignment="1">
      <alignment horizontal="right"/>
    </xf>
    <xf numFmtId="166" fontId="5" fillId="4" borderId="0" xfId="0" applyNumberFormat="1" applyFont="1" applyFill="1" applyAlignment="1">
      <alignment horizontal="right"/>
    </xf>
    <xf numFmtId="0" fontId="5" fillId="6" borderId="3" xfId="0" applyFont="1" applyFill="1" applyBorder="1"/>
    <xf numFmtId="1" fontId="5" fillId="6" borderId="4" xfId="0" applyNumberFormat="1" applyFont="1" applyFill="1" applyBorder="1" applyAlignment="1">
      <alignment horizontal="right"/>
    </xf>
    <xf numFmtId="1" fontId="5" fillId="0" borderId="0" xfId="0" applyNumberFormat="1" applyFont="1" applyAlignment="1">
      <alignment horizontal="left"/>
    </xf>
    <xf numFmtId="0" fontId="5" fillId="0" borderId="0" xfId="0" quotePrefix="1" applyFont="1"/>
    <xf numFmtId="0" fontId="5" fillId="11" borderId="3" xfId="0" applyFont="1" applyFill="1" applyBorder="1"/>
    <xf numFmtId="1" fontId="5" fillId="11" borderId="5" xfId="0" applyNumberFormat="1" applyFont="1" applyFill="1" applyBorder="1" applyAlignment="1">
      <alignment horizontal="right"/>
    </xf>
    <xf numFmtId="1" fontId="5" fillId="0" borderId="0" xfId="0" quotePrefix="1" applyNumberFormat="1" applyFont="1" applyAlignment="1">
      <alignment horizontal="right"/>
    </xf>
    <xf numFmtId="167" fontId="7" fillId="4" borderId="0" xfId="0" applyNumberFormat="1" applyFont="1" applyFill="1" applyAlignment="1">
      <alignment horizontal="left"/>
    </xf>
    <xf numFmtId="0" fontId="5" fillId="6" borderId="6" xfId="0" applyFont="1" applyFill="1" applyBorder="1"/>
    <xf numFmtId="1" fontId="5" fillId="6" borderId="6" xfId="0" applyNumberFormat="1" applyFont="1" applyFill="1" applyBorder="1" applyAlignment="1">
      <alignment horizontal="right"/>
    </xf>
    <xf numFmtId="1" fontId="1" fillId="4" borderId="0" xfId="0" applyNumberFormat="1" applyFont="1" applyFill="1" applyAlignment="1">
      <alignment horizontal="center" vertical="center" wrapText="1"/>
    </xf>
  </cellXfs>
  <cellStyles count="1">
    <cellStyle name="Normal" xfId="0" builtinId="0"/>
  </cellStyles>
  <dxfs count="13390">
    <dxf>
      <fill>
        <patternFill patternType="solid">
          <fgColor rgb="FFFF9900"/>
          <bgColor rgb="FFFF9900"/>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FF0000"/>
          <bgColor rgb="FFFF00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B7E1CD"/>
          <bgColor rgb="FFB7E1CD"/>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B7E1CD"/>
          <bgColor rgb="FFB7E1CD"/>
        </patternFill>
      </fill>
    </dxf>
    <dxf>
      <fill>
        <patternFill patternType="solid">
          <fgColor rgb="FFEA9999"/>
          <bgColor rgb="FFEA9999"/>
        </patternFill>
      </fill>
    </dxf>
    <dxf>
      <fill>
        <patternFill patternType="solid">
          <fgColor rgb="FF00FF00"/>
          <bgColor rgb="FF00FF00"/>
        </patternFill>
      </fill>
    </dxf>
    <dxf>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9900"/>
          <bgColor rgb="FFFF9900"/>
        </patternFill>
      </fill>
    </dxf>
    <dxf>
      <fill>
        <patternFill patternType="solid">
          <fgColor rgb="FFFF00FF"/>
          <bgColor rgb="FFFF00FF"/>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6D01"/>
          <bgColor rgb="FFFF6D01"/>
        </patternFill>
      </fill>
    </dxf>
    <dxf>
      <fill>
        <patternFill patternType="solid">
          <fgColor rgb="FFFF9900"/>
          <bgColor rgb="FFFF9900"/>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6D01"/>
          <bgColor rgb="FFFF6D01"/>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9900"/>
          <bgColor rgb="FFFF99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FF6D01"/>
          <bgColor rgb="FFFF6D01"/>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6D01"/>
          <bgColor rgb="FFFF6D01"/>
        </patternFill>
      </fill>
    </dxf>
    <dxf>
      <fill>
        <patternFill patternType="solid">
          <fgColor rgb="FFFF9900"/>
          <bgColor rgb="FFFF9900"/>
        </patternFill>
      </fill>
    </dxf>
    <dxf>
      <fill>
        <patternFill patternType="solid">
          <fgColor rgb="FF00FF00"/>
          <bgColor rgb="FF00FF00"/>
        </patternFill>
      </fill>
    </dxf>
    <dxf>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FF0000"/>
          <bgColor rgb="FFFF0000"/>
        </patternFill>
      </fill>
    </dxf>
    <dxf>
      <fill>
        <patternFill patternType="solid">
          <fgColor rgb="FFB7E1CD"/>
          <bgColor rgb="FFB7E1CD"/>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EA9999"/>
          <bgColor rgb="FFEA9999"/>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EA9999"/>
          <bgColor rgb="FFEA9999"/>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EA9999"/>
          <bgColor rgb="FFEA9999"/>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B7E1CD"/>
          <bgColor rgb="FFB7E1CD"/>
        </patternFill>
      </fill>
    </dxf>
    <dxf>
      <fill>
        <patternFill patternType="solid">
          <fgColor rgb="FF00FF00"/>
          <bgColor rgb="FF00FF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B7E1CD"/>
          <bgColor rgb="FFB7E1CD"/>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9900"/>
        </patternFill>
      </fill>
    </dxf>
    <dxf>
      <fill>
        <patternFill patternType="solid">
          <fgColor rgb="FFFF00FF"/>
          <bgColor rgb="FFFF00F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FF00FF"/>
          <bgColor rgb="FFFF00FF"/>
        </patternFill>
      </fill>
    </dxf>
    <dxf>
      <fill>
        <patternFill patternType="solid">
          <fgColor rgb="FF00FF00"/>
          <bgColor rgb="FF00FF00"/>
        </patternFill>
      </fill>
    </dxf>
    <dxf>
      <fill>
        <patternFill patternType="solid">
          <fgColor rgb="FFFF9900"/>
          <bgColor rgb="FFFF9900"/>
        </patternFill>
      </fill>
    </dxf>
    <dxf>
      <fill>
        <patternFill patternType="solid">
          <fgColor rgb="FFEA9999"/>
          <bgColor rgb="FFEA9999"/>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FF00FF"/>
          <bgColor rgb="FFFF00FF"/>
        </patternFill>
      </fill>
    </dxf>
    <dxf>
      <fill>
        <patternFill patternType="solid">
          <fgColor rgb="FFFF9900"/>
          <bgColor rgb="FFFF9900"/>
        </patternFill>
      </fill>
    </dxf>
    <dxf>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00FF00"/>
          <bgColor rgb="FF00FF00"/>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B7E1CD"/>
          <bgColor rgb="FFB7E1CD"/>
        </patternFill>
      </fill>
    </dxf>
    <dxf>
      <fill>
        <patternFill patternType="solid">
          <fgColor rgb="FFFF9900"/>
          <bgColor rgb="FFFF9900"/>
        </patternFill>
      </fill>
    </dxf>
    <dxf>
      <fill>
        <patternFill patternType="solid">
          <fgColor rgb="FFFF00FF"/>
          <bgColor rgb="FFFF00FF"/>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c24h/Downloads/Gu&#777;i%20Co&#770;ng%20TO&#770;&#777;NG%20DATA%20TOEIC%204%20KY&#771;%20NA&#774;NG%20(T07.2023).xlsx" TargetMode="External"/><Relationship Id="rId1" Type="http://schemas.openxmlformats.org/officeDocument/2006/relationships/externalLinkPath" Target="/Users/mac24h/Downloads/Gu&#777;i%20Co&#770;ng%20TO&#770;&#777;NG%20DATA%20TOEIC%204%20KY&#771;%20NA&#774;NG%20(T07.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ỔNG DATA TOEIC MỚI"/>
      <sheetName val="TỔNG DATA TOEIC MỚI 1"/>
      <sheetName val="TỔNG DATA TOEIC CŨ"/>
      <sheetName val="TỔNG DATA TOEIC CŨ 2"/>
      <sheetName val="DS đk học OFF + ôn CT"/>
      <sheetName val="DATA 2022 + 05 THÁNG 2023"/>
      <sheetName val="DOANH SỐ SALE"/>
      <sheetName val="DOANH THU SALE"/>
      <sheetName val="FORM BẢO LƯU"/>
      <sheetName val="QUẢN LÝ FILE"/>
      <sheetName val="TỔNG HỢP CÁC LỚP ĐÃ MỞ"/>
      <sheetName val="Setup_"/>
      <sheetName val="setup MAI"/>
    </sheetNames>
    <sheetDataSet>
      <sheetData sheetId="0"/>
      <sheetData sheetId="1"/>
      <sheetData sheetId="2"/>
      <sheetData sheetId="3"/>
      <sheetData sheetId="4"/>
      <sheetData sheetId="5"/>
      <sheetData sheetId="6"/>
      <sheetData sheetId="7"/>
      <sheetData sheetId="8"/>
      <sheetData sheetId="9"/>
      <sheetData sheetId="10"/>
      <sheetData sheetId="11">
        <row r="1">
          <cell r="F1" t="str">
            <v>Khóa học</v>
          </cell>
          <cell r="G1" t="str">
            <v>Số đơn sau tách</v>
          </cell>
          <cell r="H1" t="str">
            <v>Giá khóa học</v>
          </cell>
          <cell r="I1" t="str">
            <v>Giá gốc</v>
          </cell>
        </row>
        <row r="2">
          <cell r="F2" t="str">
            <v>Pre_Toeic</v>
          </cell>
          <cell r="G2">
            <v>0.5</v>
          </cell>
          <cell r="H2">
            <v>2468</v>
          </cell>
          <cell r="I2">
            <v>2468</v>
          </cell>
        </row>
        <row r="3">
          <cell r="F3" t="str">
            <v>Toeic Lv1</v>
          </cell>
          <cell r="G3">
            <v>1</v>
          </cell>
          <cell r="H3">
            <v>3968</v>
          </cell>
          <cell r="I3">
            <v>3968</v>
          </cell>
        </row>
        <row r="4">
          <cell r="F4" t="str">
            <v>Toeic Lv2</v>
          </cell>
          <cell r="G4">
            <v>1</v>
          </cell>
          <cell r="H4">
            <v>4268</v>
          </cell>
          <cell r="I4">
            <v>4268</v>
          </cell>
        </row>
        <row r="5">
          <cell r="F5" t="str">
            <v>Ôn thi cấp tốc (L&amp;R)</v>
          </cell>
          <cell r="G5" t="str">
            <v>0,5</v>
          </cell>
          <cell r="H5">
            <v>1568</v>
          </cell>
          <cell r="I5">
            <v>1568</v>
          </cell>
        </row>
        <row r="6">
          <cell r="F6" t="str">
            <v>Toeic Speaking</v>
          </cell>
          <cell r="G6">
            <v>1</v>
          </cell>
          <cell r="H6">
            <v>3968</v>
          </cell>
          <cell r="I6">
            <v>3968</v>
          </cell>
        </row>
        <row r="7">
          <cell r="F7" t="str">
            <v>Toeic Writing</v>
          </cell>
          <cell r="G7">
            <v>1</v>
          </cell>
          <cell r="H7">
            <v>4268</v>
          </cell>
          <cell r="I7">
            <v>4268</v>
          </cell>
        </row>
        <row r="8">
          <cell r="F8" t="str">
            <v>Ôn thi cấp tốc (S&amp;W)</v>
          </cell>
          <cell r="G8" t="str">
            <v>0,5</v>
          </cell>
          <cell r="H8">
            <v>1168</v>
          </cell>
          <cell r="I8">
            <v>1168</v>
          </cell>
        </row>
        <row r="9">
          <cell r="F9" t="str">
            <v>Combo Pre_Toeic + Toeic Lv1</v>
          </cell>
          <cell r="G9">
            <v>1.5</v>
          </cell>
          <cell r="H9">
            <v>5936</v>
          </cell>
          <cell r="I9">
            <v>6436</v>
          </cell>
        </row>
        <row r="10">
          <cell r="F10" t="str">
            <v>Combo Pre_Toeic + Toeic Lv(1+2)</v>
          </cell>
          <cell r="G10">
            <v>2.5</v>
          </cell>
          <cell r="H10">
            <v>9704</v>
          </cell>
          <cell r="I10">
            <v>10704</v>
          </cell>
        </row>
        <row r="11">
          <cell r="F11" t="str">
            <v>Combo Pre_Toeic + Toeic Lv(1+2) + Ôn thi CT (L&amp;R)</v>
          </cell>
          <cell r="G11">
            <v>3</v>
          </cell>
          <cell r="H11">
            <v>11272</v>
          </cell>
          <cell r="I11">
            <v>12272</v>
          </cell>
        </row>
        <row r="12">
          <cell r="F12" t="str">
            <v>Combo Toeic Lv1+2</v>
          </cell>
          <cell r="G12">
            <v>2</v>
          </cell>
          <cell r="H12">
            <v>7736</v>
          </cell>
          <cell r="I12">
            <v>8236</v>
          </cell>
        </row>
        <row r="13">
          <cell r="F13" t="str">
            <v>Combo Toeic Lv1 + Ôn thi CT (L&amp;R)</v>
          </cell>
          <cell r="G13" t="str">
            <v>1,5</v>
          </cell>
          <cell r="H13">
            <v>5536</v>
          </cell>
          <cell r="I13">
            <v>5536</v>
          </cell>
        </row>
        <row r="14">
          <cell r="F14" t="str">
            <v>Combo Toeic Lv2 + Ôn thi CT (L&amp;R)</v>
          </cell>
          <cell r="G14" t="str">
            <v>1,5</v>
          </cell>
          <cell r="H14">
            <v>5836</v>
          </cell>
          <cell r="I14">
            <v>5836</v>
          </cell>
        </row>
        <row r="15">
          <cell r="F15" t="str">
            <v>Combo Toeic (Lv1+2) + Ôn thi CT (L&amp;R)</v>
          </cell>
          <cell r="G15" t="str">
            <v>2,5</v>
          </cell>
          <cell r="H15">
            <v>9304</v>
          </cell>
          <cell r="I15">
            <v>9804</v>
          </cell>
        </row>
        <row r="16">
          <cell r="F16" t="str">
            <v>Combo Pre_Toeic + Toeic Lv(1+2) + Toeic S</v>
          </cell>
          <cell r="G16">
            <v>3.5</v>
          </cell>
          <cell r="H16">
            <v>13172</v>
          </cell>
          <cell r="I16">
            <v>14672</v>
          </cell>
        </row>
        <row r="17">
          <cell r="F17" t="str">
            <v>Combo Pre_Toeic + Toeic Lv(1+2) + Ôn thi CT (L&amp;R) + Toeic S</v>
          </cell>
          <cell r="G17">
            <v>4</v>
          </cell>
          <cell r="H17">
            <v>14740</v>
          </cell>
          <cell r="I17">
            <v>16240</v>
          </cell>
        </row>
        <row r="18">
          <cell r="F18" t="str">
            <v>Combo Pre_Toeic + Toeic Lv(1+2) + Ôn thi CT (L&amp;R) + Toeic W</v>
          </cell>
          <cell r="G18">
            <v>4</v>
          </cell>
          <cell r="H18">
            <v>15040</v>
          </cell>
          <cell r="I18">
            <v>16540</v>
          </cell>
        </row>
        <row r="19">
          <cell r="F19" t="str">
            <v>Combo Toeic S + Ôn thi CT (S&amp;W)</v>
          </cell>
          <cell r="G19" t="str">
            <v>1,5</v>
          </cell>
          <cell r="H19">
            <v>5136</v>
          </cell>
          <cell r="I19">
            <v>5136</v>
          </cell>
        </row>
        <row r="20">
          <cell r="F20" t="str">
            <v>Combo Toeic W + Ôn thi CT (S&amp;W)</v>
          </cell>
          <cell r="G20" t="str">
            <v>1,5</v>
          </cell>
          <cell r="H20">
            <v>5436</v>
          </cell>
          <cell r="I20">
            <v>5436</v>
          </cell>
        </row>
        <row r="21">
          <cell r="F21" t="str">
            <v>Combo Toeic (S+ W)</v>
          </cell>
          <cell r="G21">
            <v>2</v>
          </cell>
          <cell r="H21">
            <v>7736</v>
          </cell>
          <cell r="I21">
            <v>8236</v>
          </cell>
        </row>
        <row r="22">
          <cell r="F22" t="str">
            <v xml:space="preserve">Combo Toeic Lv2 +  Toeic (S+ W) </v>
          </cell>
          <cell r="G22">
            <v>3</v>
          </cell>
          <cell r="H22">
            <v>11504</v>
          </cell>
          <cell r="I22">
            <v>12504</v>
          </cell>
        </row>
        <row r="23">
          <cell r="F23" t="str">
            <v>Combo Toeic (S+ W) + Ôn thi CT (S&amp;W)</v>
          </cell>
          <cell r="G23">
            <v>2.5</v>
          </cell>
          <cell r="H23">
            <v>8904</v>
          </cell>
          <cell r="I23">
            <v>9404</v>
          </cell>
        </row>
        <row r="24">
          <cell r="F24" t="str">
            <v>Combo Toeic Lv(1+2) + Toeic (S + W) + tặng 2 khóa Ôn thi</v>
          </cell>
          <cell r="G24">
            <v>4</v>
          </cell>
          <cell r="H24">
            <v>14972</v>
          </cell>
          <cell r="I24">
            <v>19208</v>
          </cell>
        </row>
        <row r="25">
          <cell r="F25" t="str">
            <v>Combo Pre_Toeic + Toeic Lv(1+2) + Toeic (S + W) + tặng 02 khóa ôn thi</v>
          </cell>
          <cell r="G25">
            <v>4.5</v>
          </cell>
          <cell r="H25">
            <v>16940</v>
          </cell>
          <cell r="I25">
            <v>21676</v>
          </cell>
        </row>
        <row r="26">
          <cell r="F26" t="str">
            <v>Combo Pre_Toeic + Toeic Lv1 + Toeic (S+W)</v>
          </cell>
          <cell r="G26">
            <v>3.5</v>
          </cell>
          <cell r="H26">
            <v>13172</v>
          </cell>
          <cell r="I26">
            <v>14672</v>
          </cell>
        </row>
        <row r="27">
          <cell r="F27" t="str">
            <v>Combo Toeic Lv1 + Toeic (S+W)</v>
          </cell>
          <cell r="G27">
            <v>3</v>
          </cell>
          <cell r="H27">
            <v>11204</v>
          </cell>
          <cell r="I27">
            <v>12204</v>
          </cell>
        </row>
        <row r="28">
          <cell r="F28" t="str">
            <v>Combo Pre_Toeic + Toeic Lv(1+2) + Toeic W</v>
          </cell>
          <cell r="G28">
            <v>3.5</v>
          </cell>
          <cell r="H28">
            <v>13972</v>
          </cell>
          <cell r="I28">
            <v>14972</v>
          </cell>
        </row>
        <row r="29">
          <cell r="F29" t="str">
            <v>Combo Toeic Lv(1+2) + Toeic S</v>
          </cell>
          <cell r="G29">
            <v>3</v>
          </cell>
          <cell r="H29">
            <v>11204</v>
          </cell>
          <cell r="I29">
            <v>12204</v>
          </cell>
        </row>
        <row r="30">
          <cell r="F30" t="str">
            <v>Combo Toeic Lv2 +  Toeic S</v>
          </cell>
          <cell r="G30">
            <v>2</v>
          </cell>
          <cell r="H30">
            <v>7736</v>
          </cell>
          <cell r="I30">
            <v>8236</v>
          </cell>
        </row>
        <row r="31">
          <cell r="F31" t="str">
            <v>Pre_Toeic</v>
          </cell>
          <cell r="G31">
            <v>0.5</v>
          </cell>
          <cell r="H31">
            <v>2468</v>
          </cell>
          <cell r="I31">
            <v>2468</v>
          </cell>
        </row>
        <row r="32">
          <cell r="F32" t="str">
            <v>Toeic Lv1</v>
          </cell>
          <cell r="G32">
            <v>1</v>
          </cell>
          <cell r="H32">
            <v>3968</v>
          </cell>
          <cell r="I32">
            <v>3968</v>
          </cell>
        </row>
        <row r="33">
          <cell r="F33" t="str">
            <v>Toeic Lv2</v>
          </cell>
          <cell r="G33">
            <v>1</v>
          </cell>
          <cell r="H33">
            <v>4268</v>
          </cell>
          <cell r="I33">
            <v>4268</v>
          </cell>
        </row>
        <row r="34">
          <cell r="F34" t="str">
            <v>Toeic Speaking</v>
          </cell>
          <cell r="G34">
            <v>1</v>
          </cell>
          <cell r="H34">
            <v>3968</v>
          </cell>
          <cell r="I34">
            <v>3968</v>
          </cell>
        </row>
        <row r="35">
          <cell r="F35" t="str">
            <v>Toeic Writing</v>
          </cell>
          <cell r="G35">
            <v>1</v>
          </cell>
          <cell r="H35">
            <v>4268</v>
          </cell>
          <cell r="I35">
            <v>4268</v>
          </cell>
        </row>
        <row r="36">
          <cell r="F36" t="str">
            <v>Combo Pre_Toeic + Toeic Lv1</v>
          </cell>
          <cell r="G36">
            <v>1.5</v>
          </cell>
          <cell r="H36">
            <v>5936</v>
          </cell>
          <cell r="I36">
            <v>6436</v>
          </cell>
        </row>
        <row r="37">
          <cell r="F37" t="str">
            <v>Combo Pre_Toeic + Toeic Lv(1+2)</v>
          </cell>
          <cell r="G37">
            <v>2.5</v>
          </cell>
          <cell r="H37">
            <v>9704</v>
          </cell>
          <cell r="I37">
            <v>10704</v>
          </cell>
          <cell r="L37" t="str">
            <v>Ngọc Anh Meca</v>
          </cell>
        </row>
        <row r="38">
          <cell r="F38" t="str">
            <v>Combo Toeic Lv1+2</v>
          </cell>
          <cell r="G38">
            <v>2</v>
          </cell>
          <cell r="H38">
            <v>7736</v>
          </cell>
          <cell r="I38">
            <v>8236</v>
          </cell>
          <cell r="L38" t="str">
            <v>Đinh Linh Meca</v>
          </cell>
        </row>
        <row r="39">
          <cell r="F39" t="str">
            <v>Combo Pre_Toeic + Toeic Lv(1+2) + Toeic S</v>
          </cell>
          <cell r="G39">
            <v>3.5</v>
          </cell>
          <cell r="H39">
            <v>13172</v>
          </cell>
          <cell r="I39">
            <v>14672</v>
          </cell>
          <cell r="L39" t="str">
            <v>Team A</v>
          </cell>
        </row>
        <row r="40">
          <cell r="F40" t="str">
            <v>Combo Toeic (S+ W)</v>
          </cell>
          <cell r="G40">
            <v>2</v>
          </cell>
          <cell r="H40">
            <v>7736</v>
          </cell>
          <cell r="I40">
            <v>8236</v>
          </cell>
          <cell r="L40" t="str">
            <v>Team B</v>
          </cell>
        </row>
        <row r="41">
          <cell r="F41" t="str">
            <v>Combo Toeic Lv2 + Toeic (S+ W)</v>
          </cell>
          <cell r="G41">
            <v>3</v>
          </cell>
          <cell r="H41">
            <v>11504</v>
          </cell>
          <cell r="I41">
            <v>12504</v>
          </cell>
        </row>
        <row r="42">
          <cell r="F42" t="str">
            <v>Combo Toeic Lv(1+2) + Toeic (S + W)</v>
          </cell>
          <cell r="G42">
            <v>4</v>
          </cell>
          <cell r="H42">
            <v>14972</v>
          </cell>
          <cell r="I42">
            <v>16472</v>
          </cell>
        </row>
        <row r="43">
          <cell r="F43" t="str">
            <v>Combo Pre_Toeic + Toeic Lv(1+2) + Toeic (S + W)</v>
          </cell>
          <cell r="G43">
            <v>4.5</v>
          </cell>
          <cell r="H43">
            <v>16940</v>
          </cell>
          <cell r="I43">
            <v>18940</v>
          </cell>
        </row>
        <row r="44">
          <cell r="F44" t="str">
            <v>Combo Pre_Toeic + Toeic Lv1 + Toeic (S+W)</v>
          </cell>
          <cell r="G44">
            <v>3.5</v>
          </cell>
          <cell r="H44">
            <v>13172</v>
          </cell>
          <cell r="I44">
            <v>14672</v>
          </cell>
        </row>
        <row r="45">
          <cell r="F45" t="str">
            <v>Combo Toeic Lv1 + Toeic (S+W)</v>
          </cell>
          <cell r="G45">
            <v>3</v>
          </cell>
          <cell r="H45">
            <v>11204</v>
          </cell>
          <cell r="I45">
            <v>12204</v>
          </cell>
        </row>
        <row r="46">
          <cell r="F46" t="str">
            <v>Combo Pre_Toeic + Toeic Lv(1+2) + Toeic W</v>
          </cell>
          <cell r="G46">
            <v>3.5</v>
          </cell>
          <cell r="H46">
            <v>13972</v>
          </cell>
          <cell r="I46">
            <v>14972</v>
          </cell>
        </row>
        <row r="47">
          <cell r="F47" t="str">
            <v>Combo Toeic Lv(1+2) + Toeic S</v>
          </cell>
          <cell r="G47">
            <v>3</v>
          </cell>
          <cell r="H47">
            <v>11204</v>
          </cell>
          <cell r="I47">
            <v>12204</v>
          </cell>
        </row>
        <row r="48">
          <cell r="F48" t="str">
            <v>Combo Toeic Lv2 + Toeic S</v>
          </cell>
          <cell r="G48">
            <v>2</v>
          </cell>
          <cell r="H48">
            <v>7736</v>
          </cell>
          <cell r="I48">
            <v>8236</v>
          </cell>
        </row>
        <row r="53">
          <cell r="F53" t="str">
            <v>BẢNG GIÁ TRƯỚC 01,06,2025</v>
          </cell>
        </row>
        <row r="54">
          <cell r="F54" t="str">
            <v>Khóa học</v>
          </cell>
          <cell r="G54" t="str">
            <v>Số đơn sau tách</v>
          </cell>
          <cell r="H54" t="str">
            <v>Giá khóa học</v>
          </cell>
          <cell r="I54" t="str">
            <v>Giá gốc</v>
          </cell>
        </row>
        <row r="55">
          <cell r="F55" t="str">
            <v>Pre_Toeic</v>
          </cell>
          <cell r="G55" t="str">
            <v>0,5</v>
          </cell>
          <cell r="H55">
            <v>1968</v>
          </cell>
          <cell r="I55">
            <v>1968</v>
          </cell>
        </row>
        <row r="56">
          <cell r="F56" t="str">
            <v>Toeic Lv1</v>
          </cell>
          <cell r="G56">
            <v>1</v>
          </cell>
          <cell r="H56">
            <v>3768</v>
          </cell>
          <cell r="I56">
            <v>3768</v>
          </cell>
        </row>
        <row r="57">
          <cell r="F57" t="str">
            <v>Toeic Lv2</v>
          </cell>
          <cell r="G57">
            <v>1</v>
          </cell>
          <cell r="H57">
            <v>3968</v>
          </cell>
          <cell r="I57">
            <v>3968</v>
          </cell>
        </row>
        <row r="58">
          <cell r="F58" t="str">
            <v>Ôn thi cấp tốc (L&amp;R)</v>
          </cell>
          <cell r="G58" t="str">
            <v>0,5</v>
          </cell>
          <cell r="H58">
            <v>1568</v>
          </cell>
          <cell r="I58">
            <v>1568</v>
          </cell>
        </row>
        <row r="59">
          <cell r="F59" t="str">
            <v>Toeic Speaking</v>
          </cell>
          <cell r="G59">
            <v>1</v>
          </cell>
          <cell r="H59">
            <v>3868</v>
          </cell>
          <cell r="I59">
            <v>3868</v>
          </cell>
        </row>
        <row r="60">
          <cell r="F60" t="str">
            <v>Toeic Writing</v>
          </cell>
          <cell r="G60">
            <v>1</v>
          </cell>
          <cell r="H60">
            <v>4268</v>
          </cell>
          <cell r="I60">
            <v>4268</v>
          </cell>
        </row>
        <row r="61">
          <cell r="F61" t="str">
            <v>Ôn thi cấp tốc (S&amp;W)</v>
          </cell>
          <cell r="G61" t="str">
            <v>0,5</v>
          </cell>
          <cell r="H61">
            <v>1168</v>
          </cell>
          <cell r="I61">
            <v>1168</v>
          </cell>
        </row>
        <row r="62">
          <cell r="F62" t="str">
            <v>Combo Pre_Toeic + Toeic Lv1</v>
          </cell>
          <cell r="G62" t="str">
            <v>1,5</v>
          </cell>
          <cell r="H62">
            <v>5736</v>
          </cell>
          <cell r="I62">
            <v>5736</v>
          </cell>
        </row>
        <row r="63">
          <cell r="F63" t="str">
            <v>Combo Pre_Toeic + Toeic Lv(1+2)</v>
          </cell>
          <cell r="G63" t="str">
            <v>2,5</v>
          </cell>
          <cell r="H63">
            <v>9317</v>
          </cell>
          <cell r="I63">
            <v>9704</v>
          </cell>
        </row>
        <row r="64">
          <cell r="F64" t="str">
            <v>Combo Pre_Toeic + Toeic Lv(1+2) + Ôn thi CT (L&amp;R)</v>
          </cell>
          <cell r="G64">
            <v>3</v>
          </cell>
          <cell r="H64">
            <v>10885</v>
          </cell>
          <cell r="I64">
            <v>11272</v>
          </cell>
        </row>
        <row r="65">
          <cell r="F65" t="str">
            <v>Combo Toeic Lv1+2</v>
          </cell>
          <cell r="G65">
            <v>2</v>
          </cell>
          <cell r="H65">
            <v>7349</v>
          </cell>
          <cell r="I65">
            <v>7736</v>
          </cell>
        </row>
        <row r="66">
          <cell r="F66" t="str">
            <v>Combo Toeic Lv1 + Ôn thi CT (L&amp;R)</v>
          </cell>
          <cell r="G66" t="str">
            <v>1,5</v>
          </cell>
          <cell r="H66">
            <v>5336</v>
          </cell>
          <cell r="I66">
            <v>5336</v>
          </cell>
        </row>
        <row r="67">
          <cell r="F67" t="str">
            <v>Combo Toeic Lv2 + Ôn thi CT (L&amp;R)</v>
          </cell>
          <cell r="G67" t="str">
            <v>1,5</v>
          </cell>
          <cell r="H67">
            <v>5536</v>
          </cell>
          <cell r="I67">
            <v>5536</v>
          </cell>
        </row>
        <row r="68">
          <cell r="F68" t="str">
            <v>Combo Toeic (Lv1+2) + Ôn thi CT (L&amp;R)</v>
          </cell>
          <cell r="G68" t="str">
            <v>2,5</v>
          </cell>
          <cell r="H68">
            <v>8917</v>
          </cell>
          <cell r="I68">
            <v>9304</v>
          </cell>
        </row>
        <row r="69">
          <cell r="F69" t="str">
            <v>Combo Pre_Toeic + Toeic Lv(1+2) + Toeic S</v>
          </cell>
          <cell r="G69" t="str">
            <v>3,5</v>
          </cell>
          <cell r="H69">
            <v>12412</v>
          </cell>
          <cell r="I69">
            <v>13572</v>
          </cell>
        </row>
        <row r="70">
          <cell r="F70" t="str">
            <v>Combo Pre_Toeic + Toeic Lv(1+2) + Ôn thi CT (L&amp;R) + Toeic S</v>
          </cell>
          <cell r="G70">
            <v>4</v>
          </cell>
          <cell r="H70">
            <v>13980</v>
          </cell>
          <cell r="I70">
            <v>15140</v>
          </cell>
        </row>
        <row r="71">
          <cell r="F71" t="str">
            <v>Combo Pre_Toeic + Toeic Lv(1+2) + Ôn thi CT (L&amp;R) + Toeic W</v>
          </cell>
          <cell r="G71">
            <v>4</v>
          </cell>
          <cell r="H71">
            <v>14340</v>
          </cell>
          <cell r="I71">
            <v>15540</v>
          </cell>
        </row>
        <row r="72">
          <cell r="F72" t="str">
            <v>Combo Toeic S + Ôn thi CT (S&amp;W)</v>
          </cell>
          <cell r="G72" t="str">
            <v>1,5</v>
          </cell>
          <cell r="H72">
            <v>5036</v>
          </cell>
          <cell r="I72">
            <v>5036</v>
          </cell>
        </row>
        <row r="73">
          <cell r="F73" t="str">
            <v>Combo Toeic W + Ôn thi CT (S&amp;W)</v>
          </cell>
          <cell r="G73" t="str">
            <v>1,5</v>
          </cell>
          <cell r="H73">
            <v>5436</v>
          </cell>
          <cell r="I73">
            <v>5436</v>
          </cell>
        </row>
        <row r="74">
          <cell r="F74" t="str">
            <v>Combo Toeic (S+ W)</v>
          </cell>
          <cell r="G74">
            <v>2</v>
          </cell>
          <cell r="H74">
            <v>7729</v>
          </cell>
          <cell r="I74">
            <v>8136</v>
          </cell>
        </row>
        <row r="75">
          <cell r="F75" t="str">
            <v xml:space="preserve">Combo Toeic Lv2 +  Toeic (S+ W) </v>
          </cell>
          <cell r="G75">
            <v>3</v>
          </cell>
          <cell r="H75">
            <v>10894</v>
          </cell>
          <cell r="I75">
            <v>12104</v>
          </cell>
        </row>
        <row r="76">
          <cell r="F76" t="str">
            <v>Combo Toeic (S+ W) + Ôn thi CT (S&amp;W)</v>
          </cell>
          <cell r="G76">
            <v>2</v>
          </cell>
          <cell r="H76">
            <v>8897</v>
          </cell>
          <cell r="I76">
            <v>9304</v>
          </cell>
        </row>
        <row r="77">
          <cell r="F77" t="str">
            <v>Combo Toeic Lv(1+2) + Toeic (S + W) + tặng 2 khóa Ôn thi</v>
          </cell>
          <cell r="G77">
            <v>4</v>
          </cell>
          <cell r="H77">
            <v>13968</v>
          </cell>
          <cell r="I77">
            <v>18608</v>
          </cell>
        </row>
        <row r="78">
          <cell r="F78" t="str">
            <v>Combo Pre_Toeic + Toeic Lv(1+2) + Toeic (S + W) + tặng 02 khóa ôn thi</v>
          </cell>
          <cell r="G78" t="str">
            <v>4,5</v>
          </cell>
          <cell r="H78">
            <v>15936</v>
          </cell>
          <cell r="I78">
            <v>20576</v>
          </cell>
        </row>
        <row r="79">
          <cell r="F79" t="str">
            <v>Combo Pre_Toeic + Toeic Lv1 + Toeic (S+W)</v>
          </cell>
          <cell r="G79">
            <v>3.5</v>
          </cell>
          <cell r="H79">
            <v>12682</v>
          </cell>
          <cell r="I79">
            <v>13872</v>
          </cell>
        </row>
        <row r="80">
          <cell r="F80" t="str">
            <v>Combo Toeic Lv1 + Toeic (S+W)</v>
          </cell>
          <cell r="G80">
            <v>3</v>
          </cell>
          <cell r="H80">
            <v>10714</v>
          </cell>
          <cell r="I80">
            <v>11904</v>
          </cell>
        </row>
        <row r="85">
          <cell r="F85" t="str">
            <v>GIÁ TỪ 01.06.2025</v>
          </cell>
        </row>
        <row r="86">
          <cell r="F86" t="str">
            <v>Khóa học</v>
          </cell>
          <cell r="G86" t="str">
            <v>Số đơn sau tách</v>
          </cell>
          <cell r="H86" t="str">
            <v>Giá khóa học</v>
          </cell>
          <cell r="I86" t="str">
            <v>Giá gốc</v>
          </cell>
        </row>
        <row r="87">
          <cell r="F87" t="str">
            <v>Pre_Toeic</v>
          </cell>
          <cell r="G87">
            <v>1</v>
          </cell>
          <cell r="H87">
            <v>2468</v>
          </cell>
          <cell r="I87">
            <v>2468</v>
          </cell>
        </row>
        <row r="88">
          <cell r="F88" t="str">
            <v>Toeic Lv1</v>
          </cell>
          <cell r="G88">
            <v>1</v>
          </cell>
          <cell r="H88">
            <v>3968</v>
          </cell>
          <cell r="I88">
            <v>3968</v>
          </cell>
        </row>
        <row r="89">
          <cell r="F89" t="str">
            <v>Toeic Lv2</v>
          </cell>
          <cell r="G89">
            <v>1</v>
          </cell>
          <cell r="H89">
            <v>4268</v>
          </cell>
          <cell r="I89">
            <v>4268</v>
          </cell>
        </row>
        <row r="90">
          <cell r="F90" t="str">
            <v>Ôn thi cấp tốc (L&amp;R)</v>
          </cell>
          <cell r="G90" t="str">
            <v>0,5</v>
          </cell>
          <cell r="H90">
            <v>1568</v>
          </cell>
          <cell r="I90">
            <v>1568</v>
          </cell>
        </row>
        <row r="91">
          <cell r="F91" t="str">
            <v>Toeic Speaking</v>
          </cell>
          <cell r="G91">
            <v>1</v>
          </cell>
          <cell r="H91">
            <v>3968</v>
          </cell>
          <cell r="I91">
            <v>3968</v>
          </cell>
        </row>
        <row r="92">
          <cell r="F92" t="str">
            <v>Toeic Writing</v>
          </cell>
          <cell r="G92">
            <v>1</v>
          </cell>
          <cell r="H92">
            <v>4268</v>
          </cell>
          <cell r="I92">
            <v>4268</v>
          </cell>
        </row>
        <row r="93">
          <cell r="F93" t="str">
            <v>Ôn thi cấp tốc (S&amp;W)</v>
          </cell>
          <cell r="G93" t="str">
            <v>0,5</v>
          </cell>
          <cell r="H93">
            <v>1168</v>
          </cell>
          <cell r="I93">
            <v>1168</v>
          </cell>
        </row>
        <row r="94">
          <cell r="F94" t="str">
            <v>Combo Pre_Toeic + Toeic Lv1</v>
          </cell>
          <cell r="G94">
            <v>2</v>
          </cell>
          <cell r="H94">
            <v>5936</v>
          </cell>
          <cell r="I94">
            <v>6436</v>
          </cell>
        </row>
        <row r="95">
          <cell r="F95" t="str">
            <v>Combo Pre_Toeic + Toeic Lv(1+2)</v>
          </cell>
          <cell r="G95">
            <v>3</v>
          </cell>
          <cell r="H95">
            <v>9704</v>
          </cell>
          <cell r="I95">
            <v>10704</v>
          </cell>
        </row>
        <row r="96">
          <cell r="F96" t="str">
            <v>Combo Pre_Toeic + Toeic Lv(1+2) + Ôn thi CT (L&amp;R)</v>
          </cell>
          <cell r="G96">
            <v>3.5</v>
          </cell>
          <cell r="H96">
            <v>11272</v>
          </cell>
          <cell r="I96">
            <v>12272</v>
          </cell>
        </row>
        <row r="97">
          <cell r="F97" t="str">
            <v>Combo Toeic Lv1+2</v>
          </cell>
          <cell r="G97">
            <v>2</v>
          </cell>
          <cell r="H97">
            <v>7736</v>
          </cell>
          <cell r="I97">
            <v>8236</v>
          </cell>
        </row>
        <row r="98">
          <cell r="F98" t="str">
            <v>Combo Toeic Lv1 + Ôn thi CT (L&amp;R)</v>
          </cell>
          <cell r="G98" t="str">
            <v>1,5</v>
          </cell>
          <cell r="H98">
            <v>5536</v>
          </cell>
          <cell r="I98">
            <v>5536</v>
          </cell>
        </row>
        <row r="99">
          <cell r="F99" t="str">
            <v>Combo Toeic Lv2 + Ôn thi CT (L&amp;R)</v>
          </cell>
          <cell r="G99" t="str">
            <v>1,5</v>
          </cell>
          <cell r="H99">
            <v>5836</v>
          </cell>
          <cell r="I99">
            <v>5836</v>
          </cell>
        </row>
        <row r="100">
          <cell r="F100" t="str">
            <v>Combo Toeic (Lv1+2) + Ôn thi CT (L&amp;R)</v>
          </cell>
          <cell r="G100" t="str">
            <v>2,5</v>
          </cell>
          <cell r="H100">
            <v>9304</v>
          </cell>
          <cell r="I100">
            <v>9804</v>
          </cell>
        </row>
        <row r="101">
          <cell r="F101" t="str">
            <v>Combo Pre_Toeic + Toeic Lv(1+2) + Toeic S</v>
          </cell>
          <cell r="G101">
            <v>4</v>
          </cell>
          <cell r="H101">
            <v>13172</v>
          </cell>
          <cell r="I101">
            <v>14672</v>
          </cell>
        </row>
        <row r="102">
          <cell r="F102" t="str">
            <v>Combo Pre_Toeic + Toeic Lv(1+2) + Ôn thi CT (L&amp;R) + Toeic S</v>
          </cell>
          <cell r="G102">
            <v>4.5</v>
          </cell>
          <cell r="H102">
            <v>14740</v>
          </cell>
          <cell r="I102">
            <v>16240</v>
          </cell>
        </row>
        <row r="103">
          <cell r="F103" t="str">
            <v>Combo Pre_Toeic + Toeic Lv(1+2) + Ôn thi CT (L&amp;R) + Toeic W</v>
          </cell>
          <cell r="G103">
            <v>4.5</v>
          </cell>
          <cell r="H103">
            <v>15040</v>
          </cell>
          <cell r="I103">
            <v>16540</v>
          </cell>
        </row>
        <row r="104">
          <cell r="F104" t="str">
            <v>Combo Toeic S + Ôn thi CT (S&amp;W)</v>
          </cell>
          <cell r="G104" t="str">
            <v>1,5</v>
          </cell>
          <cell r="H104">
            <v>5136</v>
          </cell>
          <cell r="I104">
            <v>5136</v>
          </cell>
        </row>
        <row r="105">
          <cell r="F105" t="str">
            <v>Combo Toeic W + Ôn thi CT (S&amp;W)</v>
          </cell>
          <cell r="G105" t="str">
            <v>1,5</v>
          </cell>
          <cell r="H105">
            <v>5436</v>
          </cell>
          <cell r="I105">
            <v>5436</v>
          </cell>
        </row>
        <row r="106">
          <cell r="F106" t="str">
            <v>Combo Toeic (S+ W)</v>
          </cell>
          <cell r="G106">
            <v>2</v>
          </cell>
          <cell r="H106">
            <v>7736</v>
          </cell>
          <cell r="I106">
            <v>8236</v>
          </cell>
        </row>
        <row r="107">
          <cell r="F107" t="str">
            <v xml:space="preserve">Combo Toeic Lv2 +  Toeic (S+ W) </v>
          </cell>
          <cell r="G107">
            <v>3</v>
          </cell>
          <cell r="H107">
            <v>11504</v>
          </cell>
          <cell r="I107">
            <v>12504</v>
          </cell>
        </row>
        <row r="108">
          <cell r="F108" t="str">
            <v>Combo Toeic (S+ W) + Ôn thi CT (S&amp;W)</v>
          </cell>
          <cell r="G108">
            <v>2.5</v>
          </cell>
          <cell r="H108">
            <v>8904</v>
          </cell>
          <cell r="I108">
            <v>9404</v>
          </cell>
        </row>
        <row r="109">
          <cell r="F109" t="str">
            <v>Combo Toeic Lv(1+2) + Toeic (S + W) + tặng 2 khóa Ôn thi</v>
          </cell>
          <cell r="G109">
            <v>4.5</v>
          </cell>
          <cell r="H109">
            <v>14972</v>
          </cell>
          <cell r="I109">
            <v>19208</v>
          </cell>
        </row>
        <row r="110">
          <cell r="F110" t="str">
            <v>Combo Pre_Toeic + Toeic Lv(1+2) + Toeic (S + W) + tặng 02 khóa ôn thi</v>
          </cell>
          <cell r="G110">
            <v>5.5</v>
          </cell>
          <cell r="H110">
            <v>16940</v>
          </cell>
          <cell r="I110">
            <v>21676</v>
          </cell>
        </row>
        <row r="111">
          <cell r="F111" t="str">
            <v>Combo Pre_Toeic + Toeic Lv1 + Toeic (S+W)</v>
          </cell>
          <cell r="G111">
            <v>4</v>
          </cell>
          <cell r="H111">
            <v>13172</v>
          </cell>
          <cell r="I111">
            <v>14672</v>
          </cell>
        </row>
        <row r="112">
          <cell r="F112" t="str">
            <v>Combo Toeic Lv1 + Toeic (S+W)</v>
          </cell>
          <cell r="G112">
            <v>3</v>
          </cell>
          <cell r="H112">
            <v>11204</v>
          </cell>
          <cell r="I112">
            <v>12204</v>
          </cell>
        </row>
      </sheetData>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bJIbZQspOhqu_5-JVT7WEIKXjLJfpqL8" TargetMode="External"/><Relationship Id="rId3182" Type="http://schemas.openxmlformats.org/officeDocument/2006/relationships/hyperlink" Target="https://www.facebook.com/nguyen.anh.ngoc.640497" TargetMode="External"/><Relationship Id="rId4233" Type="http://schemas.openxmlformats.org/officeDocument/2006/relationships/hyperlink" Target="https://drive.google.com/open?id=1Q5DQO9YqskBIw7oIu0O-WyswsGQn0vyi" TargetMode="External"/><Relationship Id="rId3999" Type="http://schemas.openxmlformats.org/officeDocument/2006/relationships/hyperlink" Target="https://www.facebook.com/share/193BSVm3dB/?mibextid=wwXIfr" TargetMode="External"/><Relationship Id="rId4300" Type="http://schemas.openxmlformats.org/officeDocument/2006/relationships/hyperlink" Target="https://drive.google.com/open?id=11r3yH1xUSUSNvk-mE3KOxszg3PvpYOR_" TargetMode="External"/><Relationship Id="rId170" Type="http://schemas.openxmlformats.org/officeDocument/2006/relationships/hyperlink" Target="https://www.facebook.com/phuongaanh.nguyen.58?locale=vi_VN" TargetMode="External"/><Relationship Id="rId5074" Type="http://schemas.openxmlformats.org/officeDocument/2006/relationships/hyperlink" Target="https://drive.google.com/open?id=1L3qkDt3Ipy0WBNJPHu-IaqXHHaXVKlye" TargetMode="External"/><Relationship Id="rId987" Type="http://schemas.openxmlformats.org/officeDocument/2006/relationships/hyperlink" Target="https://www.facebook.com/ten112" TargetMode="External"/><Relationship Id="rId2668" Type="http://schemas.openxmlformats.org/officeDocument/2006/relationships/hyperlink" Target="https://drive.google.com/open?id=1tWnX77KsSjggmmMJ5FpuLwjt23Fs5bQY" TargetMode="External"/><Relationship Id="rId3719" Type="http://schemas.openxmlformats.org/officeDocument/2006/relationships/hyperlink" Target="https://drive.google.com/open?id=14MDM7atgmMZ7JFXAZvegDFtPnO_ckEKx" TargetMode="External"/><Relationship Id="rId4090" Type="http://schemas.openxmlformats.org/officeDocument/2006/relationships/hyperlink" Target="https://www.facebook.com/thuy.trang.329947" TargetMode="External"/><Relationship Id="rId1684" Type="http://schemas.openxmlformats.org/officeDocument/2006/relationships/hyperlink" Target="https://www.facebook.com/letrongducitzzz?locale=vi_VN" TargetMode="External"/><Relationship Id="rId2735" Type="http://schemas.openxmlformats.org/officeDocument/2006/relationships/hyperlink" Target="https://drive.google.com/open?id=1pLkohWz-H8dLBns8Ac0aMfjl4rnhifQW" TargetMode="External"/><Relationship Id="rId707" Type="http://schemas.openxmlformats.org/officeDocument/2006/relationships/hyperlink" Target="https://www.facebook.com/share/1Rn43w5UFf/?mibextid=wwXIfr" TargetMode="External"/><Relationship Id="rId1337" Type="http://schemas.openxmlformats.org/officeDocument/2006/relationships/hyperlink" Target="https://drive.google.com/open?id=1vk_0RoONASr1zZFWVA_UD4tGaY8CyMm4" TargetMode="External"/><Relationship Id="rId1751" Type="http://schemas.openxmlformats.org/officeDocument/2006/relationships/hyperlink" Target="https://drive.google.com/open?id=1dG1Uhr2-yoTi5hdn7VfsE-0Xwk5LPuB7" TargetMode="External"/><Relationship Id="rId2802" Type="http://schemas.openxmlformats.org/officeDocument/2006/relationships/hyperlink" Target="https://drive.google.com/open?id=1DwuB8SGSQsCbopHkNMfLXI_kNVu8eE-a" TargetMode="External"/><Relationship Id="rId43" Type="http://schemas.openxmlformats.org/officeDocument/2006/relationships/hyperlink" Target="https://www.facebook.com/profile.php?id=100027745013309&amp;mibextid=LQQJ4d" TargetMode="External"/><Relationship Id="rId1404" Type="http://schemas.openxmlformats.org/officeDocument/2006/relationships/hyperlink" Target="https://drive.google.com/open?id=1iZ9DPa_ApffCO0OPCMg3Yv-Db3Pc5TbR" TargetMode="External"/><Relationship Id="rId3576" Type="http://schemas.openxmlformats.org/officeDocument/2006/relationships/hyperlink" Target="https://drive.google.com/open?id=11oFE9sDLtUvaG7TicVHBdrBqdjP0YGcR" TargetMode="External"/><Relationship Id="rId4627" Type="http://schemas.openxmlformats.org/officeDocument/2006/relationships/hyperlink" Target="https://drive.google.com/open?id=1lGuX2NRTkujlm-cnKIIUtSfJCeVp9L6l" TargetMode="External"/><Relationship Id="rId4974" Type="http://schemas.openxmlformats.org/officeDocument/2006/relationships/hyperlink" Target="https://www.facebook.com/share/1D2e9K21LH/?mibextid=wwXIfr" TargetMode="External"/><Relationship Id="rId497" Type="http://schemas.openxmlformats.org/officeDocument/2006/relationships/hyperlink" Target="https://drive.google.com/open?id=1Y8qijDh2aIhAXuftqE70Ysbv4-P9vZiY" TargetMode="External"/><Relationship Id="rId2178" Type="http://schemas.openxmlformats.org/officeDocument/2006/relationships/hyperlink" Target="https://drive.google.com/open?id=1moNgdbcwvq0rYbSfnht1XocS6MCXPViP" TargetMode="External"/><Relationship Id="rId3229" Type="http://schemas.openxmlformats.org/officeDocument/2006/relationships/hyperlink" Target="https://www.facebook.com/share/18T3vKWaPt/?mibextid=wwXIfr" TargetMode="External"/><Relationship Id="rId3990" Type="http://schemas.openxmlformats.org/officeDocument/2006/relationships/hyperlink" Target="https://www.facebook.com/share/19vWN67aGV/" TargetMode="External"/><Relationship Id="rId1194" Type="http://schemas.openxmlformats.org/officeDocument/2006/relationships/hyperlink" Target="https://www.facebook.com/luong.duyen.040206" TargetMode="External"/><Relationship Id="rId2592" Type="http://schemas.openxmlformats.org/officeDocument/2006/relationships/hyperlink" Target="https://www.facebook.com/share/18ZY4BBhqm/?mibextid=wwXIfr" TargetMode="External"/><Relationship Id="rId3643" Type="http://schemas.openxmlformats.org/officeDocument/2006/relationships/hyperlink" Target="https://www.facebook.com/share/1JFEyvKSmW/?mibextid=wwXIfr" TargetMode="External"/><Relationship Id="rId217" Type="http://schemas.openxmlformats.org/officeDocument/2006/relationships/hyperlink" Target="https://www.facebook.com/iamhcong?mibextid=LQQJ4d" TargetMode="External"/><Relationship Id="rId564" Type="http://schemas.openxmlformats.org/officeDocument/2006/relationships/hyperlink" Target="https://www.facebook.com/minh.tuan.18793" TargetMode="External"/><Relationship Id="rId2245" Type="http://schemas.openxmlformats.org/officeDocument/2006/relationships/hyperlink" Target="https://www.facebook.com/nguyen.hong.quang.188727?mibextid=wwXIfr&amp;rdid=znRBdOSQCf4JMaw3&amp;share_url=https%3A%2F%2Fwww.facebook.com%2Fshare%2F18jMZhGsKF%2F%3Fmibextid%3DwwXIfr" TargetMode="External"/><Relationship Id="rId3710" Type="http://schemas.openxmlformats.org/officeDocument/2006/relationships/hyperlink" Target="https://www.facebook.com/share/14bzXE6Svkv/?mibextid=wwXIfr" TargetMode="External"/><Relationship Id="rId631" Type="http://schemas.openxmlformats.org/officeDocument/2006/relationships/hyperlink" Target="https://www.facebook.com/share/1BKzByQV3z/" TargetMode="External"/><Relationship Id="rId1261" Type="http://schemas.openxmlformats.org/officeDocument/2006/relationships/hyperlink" Target="https://drive.google.com/open?id=1YJkCGvNo-iUCaG9bxVk3DTUPEhJHw-Gv" TargetMode="External"/><Relationship Id="rId2312" Type="http://schemas.openxmlformats.org/officeDocument/2006/relationships/hyperlink" Target="https://drive.google.com/open?id=152pKS_HSLH8hSvB7Ks0gfJjvkjkpxM6H" TargetMode="External"/><Relationship Id="rId4484" Type="http://schemas.openxmlformats.org/officeDocument/2006/relationships/hyperlink" Target="https://drive.google.com/open?id=1_--nUpjBKrGRcWRZrEaMIkXpIjv4qt1k" TargetMode="External"/><Relationship Id="rId3086" Type="http://schemas.openxmlformats.org/officeDocument/2006/relationships/hyperlink" Target="https://drive.google.com/open?id=1Af0_Q4ICeVTuqso2hV2vlVQVfMzyUL6L" TargetMode="External"/><Relationship Id="rId4137" Type="http://schemas.openxmlformats.org/officeDocument/2006/relationships/hyperlink" Target="https://www.facebook.com/share/1Crjppg6fd/" TargetMode="External"/><Relationship Id="rId4551" Type="http://schemas.openxmlformats.org/officeDocument/2006/relationships/hyperlink" Target="https://www.facebook.com/hhmiye?mibextid=wwXIfr&amp;mibextid=wwXIfr" TargetMode="External"/><Relationship Id="rId3153" Type="http://schemas.openxmlformats.org/officeDocument/2006/relationships/hyperlink" Target="https://www.facebook.com/share/1GacztewYS/?mibextid=wwXIfr" TargetMode="External"/><Relationship Id="rId4204" Type="http://schemas.openxmlformats.org/officeDocument/2006/relationships/hyperlink" Target="https://www.facebook.com/share/1H3GXUuHX5/" TargetMode="External"/><Relationship Id="rId141" Type="http://schemas.openxmlformats.org/officeDocument/2006/relationships/hyperlink" Target="https://drive.google.com/open?id=1yHwhGc_i7lljXvw4cqyYv4YkPm2FZ4CJ" TargetMode="External"/><Relationship Id="rId3220" Type="http://schemas.openxmlformats.org/officeDocument/2006/relationships/hyperlink" Target="https://drive.google.com/open?id=16bzksH6ip4pODlDlxeixxdWw6UfEKljb" TargetMode="External"/><Relationship Id="rId7" Type="http://schemas.openxmlformats.org/officeDocument/2006/relationships/hyperlink" Target="https://drive.google.com/open?id=1bZerti2QiClFFSWyjcS_mWPdY0FNJM1-" TargetMode="External"/><Relationship Id="rId2986" Type="http://schemas.openxmlformats.org/officeDocument/2006/relationships/hyperlink" Target="https://www.facebook.com/10.09.22nguyentronghuu" TargetMode="External"/><Relationship Id="rId958" Type="http://schemas.openxmlformats.org/officeDocument/2006/relationships/hyperlink" Target="https://www.facebook.com/share/1DN8q48hnU/?mibextid=wwXIfr" TargetMode="External"/><Relationship Id="rId1588" Type="http://schemas.openxmlformats.org/officeDocument/2006/relationships/hyperlink" Target="https://www.facebook.com/share/15d13hkV8SW/?mibextid=wwXIfr" TargetMode="External"/><Relationship Id="rId2639" Type="http://schemas.openxmlformats.org/officeDocument/2006/relationships/hyperlink" Target="https://www.facebook.com/share/1A685hwXSH/?mibextid=wwXIfr" TargetMode="External"/><Relationship Id="rId5045" Type="http://schemas.openxmlformats.org/officeDocument/2006/relationships/hyperlink" Target="https://www.facebook.com/share/1G3siHNdHX/?mibextid=wwXIfr" TargetMode="External"/><Relationship Id="rId1655" Type="http://schemas.openxmlformats.org/officeDocument/2006/relationships/hyperlink" Target="https://www.facebook.com/share/18JdZZQVbV/" TargetMode="External"/><Relationship Id="rId2706" Type="http://schemas.openxmlformats.org/officeDocument/2006/relationships/hyperlink" Target="https://www.facebook.com/thanh.huong.163283" TargetMode="External"/><Relationship Id="rId4061" Type="http://schemas.openxmlformats.org/officeDocument/2006/relationships/hyperlink" Target="https://drive.google.com/open?id=1fxWzbjdEw6-u2ExNnCD4aop7Jb8WbHjj" TargetMode="External"/><Relationship Id="rId5112" Type="http://schemas.openxmlformats.org/officeDocument/2006/relationships/hyperlink" Target="https://www.facebook.com/share/1EL2Y1aQXB/?mibextid=wwXIfr" TargetMode="External"/><Relationship Id="rId1308" Type="http://schemas.openxmlformats.org/officeDocument/2006/relationships/hyperlink" Target="https://drive.google.com/open?id=13qwuzYCjFjyBsN1Ljf_QGp-AnZFU_WnC" TargetMode="External"/><Relationship Id="rId1722" Type="http://schemas.openxmlformats.org/officeDocument/2006/relationships/hyperlink" Target="https://www.facebook.com/vinh.huy.964574" TargetMode="External"/><Relationship Id="rId4878" Type="http://schemas.openxmlformats.org/officeDocument/2006/relationships/hyperlink" Target="https://www.facebook.com/share/1DHpR8HqxQ/?mibextid=wwXIfr" TargetMode="External"/><Relationship Id="rId14" Type="http://schemas.openxmlformats.org/officeDocument/2006/relationships/hyperlink" Target="https://www.facebook.com/tuananh.van.319247?mibextid=LQQJ4d" TargetMode="External"/><Relationship Id="rId3894" Type="http://schemas.openxmlformats.org/officeDocument/2006/relationships/hyperlink" Target="https://www.facebook.com/share/1ckdnWE2q8/?mibextid=wwXIfr" TargetMode="External"/><Relationship Id="rId4945" Type="http://schemas.openxmlformats.org/officeDocument/2006/relationships/hyperlink" Target="https://www.facebook.com/share/18QLfEqd9r/?mibextid=wwXIfr" TargetMode="External"/><Relationship Id="rId2496" Type="http://schemas.openxmlformats.org/officeDocument/2006/relationships/hyperlink" Target="https://www.facebook.com/share/1G7884dq77/?mibextid=wwXIfr" TargetMode="External"/><Relationship Id="rId3547" Type="http://schemas.openxmlformats.org/officeDocument/2006/relationships/hyperlink" Target="https://www.facebook.com/share/1cJZCQUy7W/?mibextid=wwXIfr" TargetMode="External"/><Relationship Id="rId3961" Type="http://schemas.openxmlformats.org/officeDocument/2006/relationships/hyperlink" Target="https://drive.google.com/open?id=1wsnqAJAJxgAkb36MxMTFoxdiC-cOqi4k" TargetMode="External"/><Relationship Id="rId468" Type="http://schemas.openxmlformats.org/officeDocument/2006/relationships/hyperlink" Target="https://www.facebook.com/share/1GdNpZQ3Mz/?mibextid=wwXIfr" TargetMode="External"/><Relationship Id="rId882" Type="http://schemas.openxmlformats.org/officeDocument/2006/relationships/hyperlink" Target="https://www.facebook.com/share/1CUt9cp5ye/?mibextid=wwXIfr" TargetMode="External"/><Relationship Id="rId1098" Type="http://schemas.openxmlformats.org/officeDocument/2006/relationships/hyperlink" Target="https://drive.google.com/open?id=1eJA8uYwUZfv0HGMkspUDoIUu-LyUUd0H" TargetMode="External"/><Relationship Id="rId2149" Type="http://schemas.openxmlformats.org/officeDocument/2006/relationships/hyperlink" Target="https://drive.google.com/open?id=1VyO_bg3hbwYEsA1NgGAT2R6Og1UfHUAf" TargetMode="External"/><Relationship Id="rId2563" Type="http://schemas.openxmlformats.org/officeDocument/2006/relationships/hyperlink" Target="https://www.facebook.com/xuan.mai.217131" TargetMode="External"/><Relationship Id="rId3614" Type="http://schemas.openxmlformats.org/officeDocument/2006/relationships/hyperlink" Target="https://drive.google.com/open?id=1_ZP14TIrylpONRDBNd4HtmTJjdngy0_b" TargetMode="External"/><Relationship Id="rId535" Type="http://schemas.openxmlformats.org/officeDocument/2006/relationships/hyperlink" Target="https://www.facebook.com/share/16d4JSTv91/?mibextid=wwXIfr" TargetMode="External"/><Relationship Id="rId1165" Type="http://schemas.openxmlformats.org/officeDocument/2006/relationships/hyperlink" Target="https://www.facebook.com/chaosnotfound" TargetMode="External"/><Relationship Id="rId2216" Type="http://schemas.openxmlformats.org/officeDocument/2006/relationships/hyperlink" Target="https://drive.google.com/open?id=1amFDIYBqugaxcGZ0EzYdYsebqJKT5BPe" TargetMode="External"/><Relationship Id="rId2630" Type="http://schemas.openxmlformats.org/officeDocument/2006/relationships/hyperlink" Target="https://drive.google.com/open?id=111Ysd67pYPfzuKx4OR1ycJm9VQz-fNJB" TargetMode="External"/><Relationship Id="rId602" Type="http://schemas.openxmlformats.org/officeDocument/2006/relationships/hyperlink" Target="https://drive.google.com/open?id=1p9Q2NUyEuWakUlTtviMUkKWxjgKNjm_Z" TargetMode="External"/><Relationship Id="rId1232" Type="http://schemas.openxmlformats.org/officeDocument/2006/relationships/hyperlink" Target="https://www.facebook.com/share/1FvPRMQ6fh/" TargetMode="External"/><Relationship Id="rId4388" Type="http://schemas.openxmlformats.org/officeDocument/2006/relationships/hyperlink" Target="https://drive.google.com/open?id=1jd6eFCc2h6YDDdGfodXOCoz4DthzeJGL" TargetMode="External"/><Relationship Id="rId3057" Type="http://schemas.openxmlformats.org/officeDocument/2006/relationships/hyperlink" Target="https://drive.google.com/open?id=11fWU9lcNK1XPW28SnDaga5gtsYIUuX3M" TargetMode="External"/><Relationship Id="rId4108" Type="http://schemas.openxmlformats.org/officeDocument/2006/relationships/hyperlink" Target="https://drive.google.com/open?id=1EnqfpNpQRrpJ_QogSqSytJ4RbVWSIHs6" TargetMode="External"/><Relationship Id="rId4455" Type="http://schemas.openxmlformats.org/officeDocument/2006/relationships/hyperlink" Target="https://www.facebook.com/share/18xjdp4NF1/" TargetMode="External"/><Relationship Id="rId3471" Type="http://schemas.openxmlformats.org/officeDocument/2006/relationships/hyperlink" Target="https://drive.google.com/open?id=1XiIcr0kNUnQ81GEH3nT8cgtnbAKhCBIb" TargetMode="External"/><Relationship Id="rId4522" Type="http://schemas.openxmlformats.org/officeDocument/2006/relationships/hyperlink" Target="https://www.facebook.com/share/1EXYYKcwNN/?mibextid=wwXIfr" TargetMode="External"/><Relationship Id="rId392" Type="http://schemas.openxmlformats.org/officeDocument/2006/relationships/hyperlink" Target="https://drive.google.com/open?id=1-EJgtKVp7krIjvGcJjPTIYZBB221pigx" TargetMode="External"/><Relationship Id="rId2073" Type="http://schemas.openxmlformats.org/officeDocument/2006/relationships/hyperlink" Target="https://drive.google.com/open?id=1nHciyzYT2xR8ge94t5sBCUao2Ewnzjbx" TargetMode="External"/><Relationship Id="rId3124" Type="http://schemas.openxmlformats.org/officeDocument/2006/relationships/hyperlink" Target="https://drive.google.com/open?id=1qERu4Pw9KIVfKJ8Ff7jqqPtcYSykng2b" TargetMode="External"/><Relationship Id="rId2140" Type="http://schemas.openxmlformats.org/officeDocument/2006/relationships/hyperlink" Target="https://www.facebook.com/ydu.nguyxn42?mibextid=wwXIfr&amp;rdid=VYAyt0Z8tooKATys&amp;share_url=https%3A%2F%2Fwww.facebook.com%2Fshare%2F1Cq5RDzwbE%2F%3Fmibextid%3DwwXIfr" TargetMode="External"/><Relationship Id="rId112" Type="http://schemas.openxmlformats.org/officeDocument/2006/relationships/hyperlink" Target="https://drive.google.com/open?id=1XiTmamy-XjuNW39nJ8pXWNcLgREthADA" TargetMode="External"/><Relationship Id="rId2957" Type="http://schemas.openxmlformats.org/officeDocument/2006/relationships/hyperlink" Target="https://drive.google.com/open?id=1_UD5zpeG28yC6rXeUvDjmxC4WIZ3zO5G" TargetMode="External"/><Relationship Id="rId5016" Type="http://schemas.openxmlformats.org/officeDocument/2006/relationships/hyperlink" Target="https://www.facebook.com/nguyen.anh.549954" TargetMode="External"/><Relationship Id="rId929" Type="http://schemas.openxmlformats.org/officeDocument/2006/relationships/hyperlink" Target="https://www.facebook.com/share/1Bc6P7A7wY/?mibextid=wwXIfr" TargetMode="External"/><Relationship Id="rId1559" Type="http://schemas.openxmlformats.org/officeDocument/2006/relationships/hyperlink" Target="https://drive.google.com/open?id=1Mc8e99CUXbBdAZomWIiCYmgmQgJ0hMwJ" TargetMode="External"/><Relationship Id="rId1973" Type="http://schemas.openxmlformats.org/officeDocument/2006/relationships/hyperlink" Target="https://drive.google.com/open?id=1Tl0Beis-kq7vr-R_Qw2N__g8-JDjjINH" TargetMode="External"/><Relationship Id="rId4032" Type="http://schemas.openxmlformats.org/officeDocument/2006/relationships/hyperlink" Target="https://drive.google.com/open?id=1Fz9rWQtpGO7DqsSjsx9vxlVvXR1WSGSd" TargetMode="External"/><Relationship Id="rId1626" Type="http://schemas.openxmlformats.org/officeDocument/2006/relationships/hyperlink" Target="https://www.facebook.com/share/1Pz3n37RK4/" TargetMode="External"/><Relationship Id="rId3798" Type="http://schemas.openxmlformats.org/officeDocument/2006/relationships/hyperlink" Target="https://drive.google.com/open?id=1revzGZEpEgm0m-4vNJfYByuy-amf_dS1" TargetMode="External"/><Relationship Id="rId4849" Type="http://schemas.openxmlformats.org/officeDocument/2006/relationships/hyperlink" Target="https://drive.google.com/open?id=1WjCRDhysvSymDgr0ci8EyEINTBUdeY5i" TargetMode="External"/><Relationship Id="rId3865" Type="http://schemas.openxmlformats.org/officeDocument/2006/relationships/hyperlink" Target="https://drive.google.com/open?id=1hh9YxnuWpncUuasvagx5VDEypOtUwz2i" TargetMode="External"/><Relationship Id="rId4916" Type="http://schemas.openxmlformats.org/officeDocument/2006/relationships/hyperlink" Target="https://www.facebook.com/share/1DygMQQfZu/?mibextid=wwXIfr" TargetMode="External"/><Relationship Id="rId786" Type="http://schemas.openxmlformats.org/officeDocument/2006/relationships/hyperlink" Target="https://drive.google.com/open?id=1jM_EAxP8h87jbgCjtp7HXlP_nJfg-LQN" TargetMode="External"/><Relationship Id="rId2467" Type="http://schemas.openxmlformats.org/officeDocument/2006/relationships/hyperlink" Target="https://www.facebook.com/h.t.vy.780590" TargetMode="External"/><Relationship Id="rId3518" Type="http://schemas.openxmlformats.org/officeDocument/2006/relationships/hyperlink" Target="https://drive.google.com/open?id=1OwmnQsbTFOanoUGuQiG6UR36-8lPf0BJ" TargetMode="External"/><Relationship Id="rId439" Type="http://schemas.openxmlformats.org/officeDocument/2006/relationships/hyperlink" Target="https://drive.google.com/open?id=1dJXacV7cZdXq6UwrTWs5LdLBRnt7aows" TargetMode="External"/><Relationship Id="rId1069" Type="http://schemas.openxmlformats.org/officeDocument/2006/relationships/hyperlink" Target="https://www.facebook.com/Pnhung63" TargetMode="External"/><Relationship Id="rId1483" Type="http://schemas.openxmlformats.org/officeDocument/2006/relationships/hyperlink" Target="https://www.facebook.com/share/1B1zTct126/?mibextid=wwXIfr" TargetMode="External"/><Relationship Id="rId2881" Type="http://schemas.openxmlformats.org/officeDocument/2006/relationships/hyperlink" Target="https://www.facebook.com/tram.le.326659?rdid=XH7M5hRnvm2omNUF&amp;share_url=https%3A%2F%2Fwww.facebook.com%2Fshare%2F1HfH9LtP8b%2F" TargetMode="External"/><Relationship Id="rId3932" Type="http://schemas.openxmlformats.org/officeDocument/2006/relationships/hyperlink" Target="https://drive.google.com/open?id=1F1WF3ZDIWCB_wrIU4xhfDWy5WhbVotIW" TargetMode="External"/><Relationship Id="rId506" Type="http://schemas.openxmlformats.org/officeDocument/2006/relationships/hyperlink" Target="https://www.facebook.com/share/1GwWwgWutz/?mibextid=wwXIfr" TargetMode="External"/><Relationship Id="rId853" Type="http://schemas.openxmlformats.org/officeDocument/2006/relationships/hyperlink" Target="https://drive.google.com/open?id=1YbjIHexiHjVGw_uUuNVL74_vwfGj8nQR" TargetMode="External"/><Relationship Id="rId1136" Type="http://schemas.openxmlformats.org/officeDocument/2006/relationships/hyperlink" Target="https://drive.google.com/open?id=107Dodd-yQT9RqzdWCj0F5PGln5o4W9cZ" TargetMode="External"/><Relationship Id="rId2534" Type="http://schemas.openxmlformats.org/officeDocument/2006/relationships/hyperlink" Target="https://drive.google.com/open?id=1dga6-hGYpDtwcIYqJBo0R_IXBlM3py8S" TargetMode="External"/><Relationship Id="rId920" Type="http://schemas.openxmlformats.org/officeDocument/2006/relationships/hyperlink" Target="https://www.facebook.com/share/17P2uu66qK/?mibextid=wwXIfr" TargetMode="External"/><Relationship Id="rId1550" Type="http://schemas.openxmlformats.org/officeDocument/2006/relationships/hyperlink" Target="https://drive.google.com/open?id=1tGt2FcHahU8O--qwRyXrXI8MZM1flkjI" TargetMode="External"/><Relationship Id="rId2601" Type="http://schemas.openxmlformats.org/officeDocument/2006/relationships/hyperlink" Target="https://drive.google.com/open?id=1GtWXSvZMueNJhr-x8muTNqjSNzyvOfW9" TargetMode="External"/><Relationship Id="rId1203" Type="http://schemas.openxmlformats.org/officeDocument/2006/relationships/hyperlink" Target="https://www.facebook.com/share/1B1tfQ8hqz/?mibextid=wwXIfr" TargetMode="External"/><Relationship Id="rId4359" Type="http://schemas.openxmlformats.org/officeDocument/2006/relationships/hyperlink" Target="https://www.facebook.com/share/1Dtn5gT4n1/" TargetMode="External"/><Relationship Id="rId4773" Type="http://schemas.openxmlformats.org/officeDocument/2006/relationships/hyperlink" Target="https://drive.google.com/open?id=1gCFk9Sr5Lg8vL10xvjMPt3RZ3ZZ62vhS" TargetMode="External"/><Relationship Id="rId3375" Type="http://schemas.openxmlformats.org/officeDocument/2006/relationships/hyperlink" Target="https://www.facebook.com/profile.php?id=61579025229391" TargetMode="External"/><Relationship Id="rId4426" Type="http://schemas.openxmlformats.org/officeDocument/2006/relationships/hyperlink" Target="https://www.facebook.com/share/18pgHMy4th/?mibextid=wwXIfr" TargetMode="External"/><Relationship Id="rId4840" Type="http://schemas.openxmlformats.org/officeDocument/2006/relationships/hyperlink" Target="https://drive.google.com/open?id=19_zjV_FXXUVkDyV0GIcEtVATHxYVxf_H" TargetMode="External"/><Relationship Id="rId296" Type="http://schemas.openxmlformats.org/officeDocument/2006/relationships/hyperlink" Target="https://www.facebook.com/blinh.blinh.852230?mibextid=ZbWKwL" TargetMode="External"/><Relationship Id="rId2391" Type="http://schemas.openxmlformats.org/officeDocument/2006/relationships/hyperlink" Target="https://drive.google.com/open?id=1c3QsW397fjxLIFJlIr5XZQQfYo09yppZ" TargetMode="External"/><Relationship Id="rId3028" Type="http://schemas.openxmlformats.org/officeDocument/2006/relationships/hyperlink" Target="https://www.facebook.com/share/1aYJSKPuSj/?mibextid=wwXIfr" TargetMode="External"/><Relationship Id="rId3442" Type="http://schemas.openxmlformats.org/officeDocument/2006/relationships/hyperlink" Target="https://www.facebook.com/trn.khsnhlnh" TargetMode="External"/><Relationship Id="rId363" Type="http://schemas.openxmlformats.org/officeDocument/2006/relationships/hyperlink" Target="https://www.facebook.com/beodatmaytroi07" TargetMode="External"/><Relationship Id="rId2044" Type="http://schemas.openxmlformats.org/officeDocument/2006/relationships/hyperlink" Target="https://drive.google.com/open?id=1tNiOs7AkQ65zuGID0ufblk173xJ4S8iZ" TargetMode="External"/><Relationship Id="rId430" Type="http://schemas.openxmlformats.org/officeDocument/2006/relationships/hyperlink" Target="https://www.facebook.com/cham.do.338211?mibextid=wwXIfr&amp;mibextid=wwXIfr" TargetMode="External"/><Relationship Id="rId1060" Type="http://schemas.openxmlformats.org/officeDocument/2006/relationships/hyperlink" Target="https://drive.google.com/open?id=1VXifPy6oO1Rgq0L_DFSXqVWWu_AbGILz" TargetMode="External"/><Relationship Id="rId2111" Type="http://schemas.openxmlformats.org/officeDocument/2006/relationships/hyperlink" Target="https://drive.google.com/open?id=1x0LexzldND8FA_TOy0tw3RHM178xzAaS" TargetMode="External"/><Relationship Id="rId1877" Type="http://schemas.openxmlformats.org/officeDocument/2006/relationships/hyperlink" Target="https://drive.google.com/open?id=1aaIhfKqggI4kV_LP3VqSfoohKU2_VOIH" TargetMode="External"/><Relationship Id="rId2928" Type="http://schemas.openxmlformats.org/officeDocument/2006/relationships/hyperlink" Target="https://www.facebook.com/share/1B9sjoW8uW/?mibextid=wwXIfr" TargetMode="External"/><Relationship Id="rId4283" Type="http://schemas.openxmlformats.org/officeDocument/2006/relationships/hyperlink" Target="https://drive.google.com/open?id=1lP4H6MXw9bdCCXvDziDpjS7B3K3cX202" TargetMode="External"/><Relationship Id="rId1944" Type="http://schemas.openxmlformats.org/officeDocument/2006/relationships/hyperlink" Target="https://www.facebook.com/profile.php?id=61578129435325" TargetMode="External"/><Relationship Id="rId4350" Type="http://schemas.openxmlformats.org/officeDocument/2006/relationships/hyperlink" Target="https://drive.google.com/open?id=1ipSHQnxgFDSCGlo__j9cgMd3JJfLZn-D" TargetMode="External"/><Relationship Id="rId4003" Type="http://schemas.openxmlformats.org/officeDocument/2006/relationships/hyperlink" Target="https://www.facebook.com/share/1BWHBysD1r/?mibextid=wwXIfr" TargetMode="External"/><Relationship Id="rId3769" Type="http://schemas.openxmlformats.org/officeDocument/2006/relationships/hyperlink" Target="https://drive.google.com/open?id=1rfwGfXflRK0p8VVVf8mTl65sn85GHbdz" TargetMode="External"/><Relationship Id="rId2785" Type="http://schemas.openxmlformats.org/officeDocument/2006/relationships/hyperlink" Target="https://drive.google.com/open?id=10X-RaQS2JbFXsaKItCnGaWvpFVOahIU9" TargetMode="External"/><Relationship Id="rId3836" Type="http://schemas.openxmlformats.org/officeDocument/2006/relationships/hyperlink" Target="https://drive.google.com/open?id=1fq_WEhJx9KpwP1R1hFB0-IXMjqycuvZG" TargetMode="External"/><Relationship Id="rId757" Type="http://schemas.openxmlformats.org/officeDocument/2006/relationships/hyperlink" Target="https://drive.google.com/open?id=1z_OvdQDpkO4feXW8hzZtkmK5fqDv2jT_" TargetMode="External"/><Relationship Id="rId1387" Type="http://schemas.openxmlformats.org/officeDocument/2006/relationships/hyperlink" Target="https://www.facebook.com/share/1B3SQgpPiW/?mibextid=wwXIfr" TargetMode="External"/><Relationship Id="rId2438" Type="http://schemas.openxmlformats.org/officeDocument/2006/relationships/hyperlink" Target="https://drive.google.com/open?id=1dEUwOsOjaPtum3aPkpo1hVWuWQ9Q_h_a" TargetMode="External"/><Relationship Id="rId2852" Type="http://schemas.openxmlformats.org/officeDocument/2006/relationships/hyperlink" Target="https://drive.google.com/open?id=1fxBjQASQroSqlWbmqiOj1lSxHlQFWyQ2" TargetMode="External"/><Relationship Id="rId3903" Type="http://schemas.openxmlformats.org/officeDocument/2006/relationships/hyperlink" Target="https://drive.google.com/open?id=18we9balkSgkyfpNYHlA_kEz2HDdxWjXJ" TargetMode="External"/><Relationship Id="rId93" Type="http://schemas.openxmlformats.org/officeDocument/2006/relationships/hyperlink" Target="https://www.facebook.com/profile.php?id=100081999907097&amp;mibextid=ZbWKwL" TargetMode="External"/><Relationship Id="rId824" Type="http://schemas.openxmlformats.org/officeDocument/2006/relationships/hyperlink" Target="https://drive.google.com/open?id=1ffKMm6-5vr5N72zlR7SOvGxORmP1ptbP" TargetMode="External"/><Relationship Id="rId1454" Type="http://schemas.openxmlformats.org/officeDocument/2006/relationships/hyperlink" Target="https://www.facebook.com/share/1PWeucAFes/?mibextid=wwXIfr" TargetMode="External"/><Relationship Id="rId2505" Type="http://schemas.openxmlformats.org/officeDocument/2006/relationships/hyperlink" Target="https://www.facebook.com/share/1FW2XUAABD/?mibextid=wwXIfr" TargetMode="External"/><Relationship Id="rId1107" Type="http://schemas.openxmlformats.org/officeDocument/2006/relationships/hyperlink" Target="https://www.facebook.com/profile.php?id=100068076919331" TargetMode="External"/><Relationship Id="rId1521" Type="http://schemas.openxmlformats.org/officeDocument/2006/relationships/hyperlink" Target="https://www.facebook.com/thuantmmedia?mibextid=wwXIfr&amp;rdid=OAcIfd557VQ8RJTI&amp;share_url=https%3A%2F%2Fwww.facebook.com%2Fshare%2F1DDz7y2vcn%2F%3Fmibextid%3DwwXIfr" TargetMode="External"/><Relationship Id="rId4677" Type="http://schemas.openxmlformats.org/officeDocument/2006/relationships/hyperlink" Target="https://drive.google.com/open?id=1WJGaU1wSrxOftS9l3kgTE9Bm-qKEyNBQ" TargetMode="External"/><Relationship Id="rId3279" Type="http://schemas.openxmlformats.org/officeDocument/2006/relationships/hyperlink" Target="https://drive.google.com/open?id=12XyknvrpBXPTzeUWw8P1kufGe47TkVfo" TargetMode="External"/><Relationship Id="rId3693" Type="http://schemas.openxmlformats.org/officeDocument/2006/relationships/hyperlink" Target="https://www.facebook.com/share/1CZU9Gp1DL/?mibextid=wwXIfr" TargetMode="External"/><Relationship Id="rId2295" Type="http://schemas.openxmlformats.org/officeDocument/2006/relationships/hyperlink" Target="https://www.facebook.com/share/1CpiKRZ5qk/" TargetMode="External"/><Relationship Id="rId3346" Type="http://schemas.openxmlformats.org/officeDocument/2006/relationships/hyperlink" Target="https://drive.google.com/open?id=1jMcoNxydRyR-9wiQ1dhWHH30-8MuLiZq" TargetMode="External"/><Relationship Id="rId4744" Type="http://schemas.openxmlformats.org/officeDocument/2006/relationships/hyperlink" Target="https://www.facebook.com/share/1E9VY4XzZs/" TargetMode="External"/><Relationship Id="rId267" Type="http://schemas.openxmlformats.org/officeDocument/2006/relationships/hyperlink" Target="https://www.facebook.com/profile.php?id=100023334592154&amp;mibextid=LQQJ4d" TargetMode="External"/><Relationship Id="rId3760" Type="http://schemas.openxmlformats.org/officeDocument/2006/relationships/hyperlink" Target="https://www.facebook.com/share/1B4k45CdWU/?mibextid=wwXIfr" TargetMode="External"/><Relationship Id="rId4811" Type="http://schemas.openxmlformats.org/officeDocument/2006/relationships/hyperlink" Target="https://www.facebook.com/share/1Byj1YisHw/?mibextid=wwXIfr" TargetMode="External"/><Relationship Id="rId681" Type="http://schemas.openxmlformats.org/officeDocument/2006/relationships/hyperlink" Target="https://drive.google.com/open?id=1pa0m9qUel3U6bAwrQUdOn5RbNfXJGvJO" TargetMode="External"/><Relationship Id="rId2362" Type="http://schemas.openxmlformats.org/officeDocument/2006/relationships/hyperlink" Target="https://drive.google.com/open?id=1SL29_kyAf1FJS0ef08sJMl6nJIfKki--" TargetMode="External"/><Relationship Id="rId3413" Type="http://schemas.openxmlformats.org/officeDocument/2006/relationships/hyperlink" Target="https://www.facebook.com/share/1BBSxBrU4a/?mibextid=wwXIfr" TargetMode="External"/><Relationship Id="rId334" Type="http://schemas.openxmlformats.org/officeDocument/2006/relationships/hyperlink" Target="https://www.facebook.com/nguyen.hai.anh.616575" TargetMode="External"/><Relationship Id="rId2015" Type="http://schemas.openxmlformats.org/officeDocument/2006/relationships/hyperlink" Target="https://drive.google.com/open?id=1QZlS63Mg4SiNZf0TQP9_MuudBvj9NaSh" TargetMode="External"/><Relationship Id="rId401" Type="http://schemas.openxmlformats.org/officeDocument/2006/relationships/hyperlink" Target="https://www.facebook.com/hoangvudaide.1706" TargetMode="External"/><Relationship Id="rId1031" Type="http://schemas.openxmlformats.org/officeDocument/2006/relationships/hyperlink" Target="https://www.facebook.com/share/19uXbK2Vns/?mibextid=wwXIfr" TargetMode="External"/><Relationship Id="rId4187" Type="http://schemas.openxmlformats.org/officeDocument/2006/relationships/hyperlink" Target="https://www.facebook.com/share/18N28imwPM/?mibextid=wwXIfr" TargetMode="External"/><Relationship Id="rId4254" Type="http://schemas.openxmlformats.org/officeDocument/2006/relationships/hyperlink" Target="https://drive.google.com/open?id=1IWJasf5OtoYJIWx_Cv8pkKXJ7CpyxBfv" TargetMode="External"/><Relationship Id="rId1848" Type="http://schemas.openxmlformats.org/officeDocument/2006/relationships/hyperlink" Target="https://drive.google.com/open?id=1yf6JJCGGHgorgvLxGznhsplkOuiqNxSF" TargetMode="External"/><Relationship Id="rId3270" Type="http://schemas.openxmlformats.org/officeDocument/2006/relationships/hyperlink" Target="https://www.facebook.com/share/1DA62Dn5iZ/?mibextid=wwXIfr" TargetMode="External"/><Relationship Id="rId4321" Type="http://schemas.openxmlformats.org/officeDocument/2006/relationships/hyperlink" Target="https://www.facebook.com/share/14ozhhCfQ2f/?mibextid=wwXIfr" TargetMode="External"/><Relationship Id="rId191" Type="http://schemas.openxmlformats.org/officeDocument/2006/relationships/hyperlink" Target="https://www.facebook.com/profile.php?id=100078823073804&amp;mibextid=LQQJ4d" TargetMode="External"/><Relationship Id="rId1915" Type="http://schemas.openxmlformats.org/officeDocument/2006/relationships/hyperlink" Target="https://www.facebook.com/chu.khi.vuive112008?mibextid=wwXIfr&amp;rdid=DX6LNAqKISnY35mI&amp;share_url=https%3A%2F%2Fwww.facebook.com%2Fshare%2F1BJesRPFap%2F%3Fmibextid%3DwwXIfr" TargetMode="External"/><Relationship Id="rId5095" Type="http://schemas.openxmlformats.org/officeDocument/2006/relationships/hyperlink" Target="https://www.facebook.com/nguyen.khac.nang.2025" TargetMode="External"/><Relationship Id="rId2689" Type="http://schemas.openxmlformats.org/officeDocument/2006/relationships/hyperlink" Target="https://www.facebook.com/share/1ChjVWRNxw/?mibextid=wwXIfr" TargetMode="External"/><Relationship Id="rId2756" Type="http://schemas.openxmlformats.org/officeDocument/2006/relationships/hyperlink" Target="https://drive.google.com/open?id=1NQzIh6oG5b7oGuGC4rK4fXyk86sf6P4K" TargetMode="External"/><Relationship Id="rId3807" Type="http://schemas.openxmlformats.org/officeDocument/2006/relationships/hyperlink" Target="https://drive.google.com/open?id=1b1m-M4lqeMvt4jDSF2FBM7OvHCw7XERP" TargetMode="External"/><Relationship Id="rId728" Type="http://schemas.openxmlformats.org/officeDocument/2006/relationships/hyperlink" Target="https://drive.google.com/open?id=1d39DnZnv82LXXrye878WkeM9k17DAr94" TargetMode="External"/><Relationship Id="rId1358" Type="http://schemas.openxmlformats.org/officeDocument/2006/relationships/hyperlink" Target="https://drive.google.com/open?id=1ml3m2VPjktG2Ajzopqdl9cbo-7I2BLz2" TargetMode="External"/><Relationship Id="rId1772" Type="http://schemas.openxmlformats.org/officeDocument/2006/relationships/hyperlink" Target="https://drive.google.com/open?id=1ERNyBpO54vvj1pj37xQ8Y2fOfnoFY1F9" TargetMode="External"/><Relationship Id="rId2409" Type="http://schemas.openxmlformats.org/officeDocument/2006/relationships/hyperlink" Target="https://drive.google.com/open?id=1L_5zDC-8Qr0jLt8yuldN3cDYxc1Yyyq9" TargetMode="External"/><Relationship Id="rId64" Type="http://schemas.openxmlformats.org/officeDocument/2006/relationships/hyperlink" Target="https://drive.google.com/open?id=1PfDw76djGqyu64Rg9EH4HhfWkC29azET" TargetMode="External"/><Relationship Id="rId1425" Type="http://schemas.openxmlformats.org/officeDocument/2006/relationships/hyperlink" Target="https://drive.google.com/open?id=179v1G5zDJmqv4yMcGYFIQHWEKyHsLzX4" TargetMode="External"/><Relationship Id="rId2823" Type="http://schemas.openxmlformats.org/officeDocument/2006/relationships/hyperlink" Target="https://www.facebook.com/share/1DM4VQBkBf/" TargetMode="External"/><Relationship Id="rId4995" Type="http://schemas.openxmlformats.org/officeDocument/2006/relationships/hyperlink" Target="https://www.facebook.com/share/1EVyKiMyXt/" TargetMode="External"/><Relationship Id="rId2199" Type="http://schemas.openxmlformats.org/officeDocument/2006/relationships/hyperlink" Target="https://www.facebook.com/share/1K5yi1e7KL/?mibextid=wwXIfr" TargetMode="External"/><Relationship Id="rId3597" Type="http://schemas.openxmlformats.org/officeDocument/2006/relationships/hyperlink" Target="https://www.facebook.com/share/1CznHLcyiy/?mibextid=wwXIfr" TargetMode="External"/><Relationship Id="rId4648" Type="http://schemas.openxmlformats.org/officeDocument/2006/relationships/hyperlink" Target="https://drive.google.com/open?id=1LHW6ozKRwJbkCcxH0aT2m20guWu0sc6M" TargetMode="External"/><Relationship Id="rId3664" Type="http://schemas.openxmlformats.org/officeDocument/2006/relationships/hyperlink" Target="https://drive.google.com/open?id=1Ef9TGU0WpOOd1GxEsXSaLuNeTtQ-agOL" TargetMode="External"/><Relationship Id="rId4715" Type="http://schemas.openxmlformats.org/officeDocument/2006/relationships/hyperlink" Target="https://drive.google.com/open?id=17hgbpwfTDfNeJEsHDJ_YhoohjOcHBNng" TargetMode="External"/><Relationship Id="rId585" Type="http://schemas.openxmlformats.org/officeDocument/2006/relationships/hyperlink" Target="https://www.facebook.com/share/15UBxJfau3/" TargetMode="External"/><Relationship Id="rId2266" Type="http://schemas.openxmlformats.org/officeDocument/2006/relationships/hyperlink" Target="https://drive.google.com/open?id=1vhoqVCjssChJq1LpZJeTvJnP2RbIZQLH" TargetMode="External"/><Relationship Id="rId2680" Type="http://schemas.openxmlformats.org/officeDocument/2006/relationships/hyperlink" Target="https://drive.google.com/open?id=1I84u3ouOemUdO3qdOdgj8Bbqc6N1dKnP" TargetMode="External"/><Relationship Id="rId3317" Type="http://schemas.openxmlformats.org/officeDocument/2006/relationships/hyperlink" Target="https://www.facebook.com/share/14fEJRLiC3u/?mibextid=wwXIfr" TargetMode="External"/><Relationship Id="rId3731" Type="http://schemas.openxmlformats.org/officeDocument/2006/relationships/hyperlink" Target="https://www.facebook.com/share/1CeAx7MNuD/?mibextid=wwXIfr" TargetMode="External"/><Relationship Id="rId238" Type="http://schemas.openxmlformats.org/officeDocument/2006/relationships/hyperlink" Target="https://www.facebook.com/anna.886688" TargetMode="External"/><Relationship Id="rId652" Type="http://schemas.openxmlformats.org/officeDocument/2006/relationships/hyperlink" Target="https://www.facebook.com/share/19etE1uJ66/?mibextid=wwXIfr" TargetMode="External"/><Relationship Id="rId1282" Type="http://schemas.openxmlformats.org/officeDocument/2006/relationships/hyperlink" Target="https://www.facebook.com/anhlalonggggdayyyyyyy" TargetMode="External"/><Relationship Id="rId2333" Type="http://schemas.openxmlformats.org/officeDocument/2006/relationships/hyperlink" Target="https://drive.google.com/open?id=1R1hOj4AA7PzdHO0Sa4-27uFnYMtMDFSE" TargetMode="External"/><Relationship Id="rId305" Type="http://schemas.openxmlformats.org/officeDocument/2006/relationships/hyperlink" Target="https://drive.google.com/open?id=1SLs9BZCr-bFCkuyn0JYWuFuqDkVpXEi8" TargetMode="External"/><Relationship Id="rId2400" Type="http://schemas.openxmlformats.org/officeDocument/2006/relationships/hyperlink" Target="https://www.facebook.com/share/17cNtZr83F/?mibextid=wwXIfr" TargetMode="External"/><Relationship Id="rId1002" Type="http://schemas.openxmlformats.org/officeDocument/2006/relationships/hyperlink" Target="https://www.facebook.com/share/1Assjdpdcu/?mibextid=wwXIfr" TargetMode="External"/><Relationship Id="rId4158" Type="http://schemas.openxmlformats.org/officeDocument/2006/relationships/hyperlink" Target="https://drive.google.com/open?id=1DdPy7Ojn86nNekfkAG5Qb_7EYJgRenfh" TargetMode="External"/><Relationship Id="rId3174" Type="http://schemas.openxmlformats.org/officeDocument/2006/relationships/hyperlink" Target="https://www.facebook.com/share/14cf8v4neFD/?mibextid=wwXIfr" TargetMode="External"/><Relationship Id="rId4572" Type="http://schemas.openxmlformats.org/officeDocument/2006/relationships/hyperlink" Target="https://drive.google.com/open?id=1G2DPHzaLg89I8pzgBf7F0AglUtLjyN8N" TargetMode="External"/><Relationship Id="rId1819" Type="http://schemas.openxmlformats.org/officeDocument/2006/relationships/hyperlink" Target="https://www.facebook.com/share/1FMpbw2SN9/?mibextid=wwXIfr" TargetMode="External"/><Relationship Id="rId4225" Type="http://schemas.openxmlformats.org/officeDocument/2006/relationships/hyperlink" Target="https://drive.google.com/open?id=11nzMIybx0Fl3OiUZFtdojXtiloPkQgmI" TargetMode="External"/><Relationship Id="rId2190" Type="http://schemas.openxmlformats.org/officeDocument/2006/relationships/hyperlink" Target="https://drive.google.com/open?id=1iJwX2gD05YrDRwZv2dsmBbBN7b8JQTeu" TargetMode="External"/><Relationship Id="rId3241" Type="http://schemas.openxmlformats.org/officeDocument/2006/relationships/hyperlink" Target="https://www.facebook.com/share/18dk2Xu2fg/?mibextid=wwXIfr" TargetMode="External"/><Relationship Id="rId162" Type="http://schemas.openxmlformats.org/officeDocument/2006/relationships/hyperlink" Target="https://www.facebook.com/profile.php?id=100060383898811&amp;mibextid=ZbWKwL" TargetMode="External"/><Relationship Id="rId979" Type="http://schemas.openxmlformats.org/officeDocument/2006/relationships/hyperlink" Target="https://drive.google.com/open?id=1DmjHGbTiX0tbhw_gpjuNlkPekxADJzIN" TargetMode="External"/><Relationship Id="rId5066" Type="http://schemas.openxmlformats.org/officeDocument/2006/relationships/hyperlink" Target="https://www.facebook.com/share/18zyyYuT2a/" TargetMode="External"/><Relationship Id="rId4082" Type="http://schemas.openxmlformats.org/officeDocument/2006/relationships/hyperlink" Target="https://www.facebook.com/share/1CwzBhZCTc/?mibextid=wwXIfr" TargetMode="External"/><Relationship Id="rId1676" Type="http://schemas.openxmlformats.org/officeDocument/2006/relationships/hyperlink" Target="https://www.facebook.com/share/18L6LEsPQE/?mibextid=wwXIfr" TargetMode="External"/><Relationship Id="rId2727" Type="http://schemas.openxmlformats.org/officeDocument/2006/relationships/hyperlink" Target="https://www.facebook.com/nguyen.nhi.363207?mibextid=wwXIfr&amp;rdid=LY0QCZHmeHrYuvWx&amp;share_url=https%3A%2F%2Fwww.facebook.com%2Fshare%2F1EMLthD8vd%2F%3Fmibextid%3DwwXIfr" TargetMode="External"/><Relationship Id="rId1329" Type="http://schemas.openxmlformats.org/officeDocument/2006/relationships/hyperlink" Target="https://www.facebook.com/share/1DZSYV9Z1Z/" TargetMode="External"/><Relationship Id="rId1743" Type="http://schemas.openxmlformats.org/officeDocument/2006/relationships/hyperlink" Target="https://www.facebook.com/phamphatlq" TargetMode="External"/><Relationship Id="rId4899" Type="http://schemas.openxmlformats.org/officeDocument/2006/relationships/hyperlink" Target="https://www.facebook.com/share/1E9KSmdoS8/?mibextid=wwXIfr" TargetMode="External"/><Relationship Id="rId35" Type="http://schemas.openxmlformats.org/officeDocument/2006/relationships/hyperlink" Target="https://www.facebook.com/dinhducnhan6" TargetMode="External"/><Relationship Id="rId1810" Type="http://schemas.openxmlformats.org/officeDocument/2006/relationships/hyperlink" Target="https://drive.google.com/open?id=1LBH5cydn-8abkoI23QI8zx4gtn6RT2hJ" TargetMode="External"/><Relationship Id="rId4966" Type="http://schemas.openxmlformats.org/officeDocument/2006/relationships/hyperlink" Target="https://www.facebook.com/share/1D9H9mRgtP/" TargetMode="External"/><Relationship Id="rId3568" Type="http://schemas.openxmlformats.org/officeDocument/2006/relationships/hyperlink" Target="https://www.facebook.com/share/18Xor4528k/?mibextid=wwXIfr" TargetMode="External"/><Relationship Id="rId3982" Type="http://schemas.openxmlformats.org/officeDocument/2006/relationships/hyperlink" Target="https://drive.google.com/open?id=12MG6SNEyMIPoXqh859Eh-r7pj5JHt8cY" TargetMode="External"/><Relationship Id="rId4619" Type="http://schemas.openxmlformats.org/officeDocument/2006/relationships/hyperlink" Target="https://www.facebook.com/share/1NU72WJuxv/" TargetMode="External"/><Relationship Id="rId489" Type="http://schemas.openxmlformats.org/officeDocument/2006/relationships/hyperlink" Target="https://drive.google.com/open?id=1bI7FBOPvQWJETMIw8tq3lirjE4l4ClSz" TargetMode="External"/><Relationship Id="rId2584" Type="http://schemas.openxmlformats.org/officeDocument/2006/relationships/hyperlink" Target="https://www.facebook.com/share/1CxkqTwc2n/?mibextid=wwXIfr" TargetMode="External"/><Relationship Id="rId3635" Type="http://schemas.openxmlformats.org/officeDocument/2006/relationships/hyperlink" Target="https://drive.google.com/open?id=1PyYrET3Oz2T70yvpaoISkctCSvm4NWWw" TargetMode="External"/><Relationship Id="rId556" Type="http://schemas.openxmlformats.org/officeDocument/2006/relationships/hyperlink" Target="https://www.facebook.com/huong.le.722288?mibextid=wwXIfr" TargetMode="External"/><Relationship Id="rId1186" Type="http://schemas.openxmlformats.org/officeDocument/2006/relationships/hyperlink" Target="https://drive.google.com/open?id=1LdhI0wF1gLgVZyI79wG8F4Htq85rK40c" TargetMode="External"/><Relationship Id="rId2237" Type="http://schemas.openxmlformats.org/officeDocument/2006/relationships/hyperlink" Target="https://drive.google.com/open?id=1fknToPZcGgzs_rDY0bhKses_TMSk_Spt" TargetMode="External"/><Relationship Id="rId209" Type="http://schemas.openxmlformats.org/officeDocument/2006/relationships/hyperlink" Target="https://www.facebook.com/vtt180206?mibextid=ZbWKwL" TargetMode="External"/><Relationship Id="rId970" Type="http://schemas.openxmlformats.org/officeDocument/2006/relationships/hyperlink" Target="https://www.facebook.com/share/1Hg9bFqn1L/?mibextid=wwXIfr" TargetMode="External"/><Relationship Id="rId1253" Type="http://schemas.openxmlformats.org/officeDocument/2006/relationships/hyperlink" Target="https://www.facebook.com/share/18ebUeoDu7/?mibextid=wwXIfr" TargetMode="External"/><Relationship Id="rId2651" Type="http://schemas.openxmlformats.org/officeDocument/2006/relationships/hyperlink" Target="https://www.facebook.com/share/1DFFQTNbdt/?mibextid=wwXIfr" TargetMode="External"/><Relationship Id="rId3702" Type="http://schemas.openxmlformats.org/officeDocument/2006/relationships/hyperlink" Target="https://drive.google.com/open?id=1hZRoEEX9LYlU9DKSuPqvtHXQid_R4uKe" TargetMode="External"/><Relationship Id="rId623" Type="http://schemas.openxmlformats.org/officeDocument/2006/relationships/hyperlink" Target="https://www.facebook.com/hieu17b5/" TargetMode="External"/><Relationship Id="rId2304" Type="http://schemas.openxmlformats.org/officeDocument/2006/relationships/hyperlink" Target="https://drive.google.com/open?id=1qy-eKInb-X0Hdz8i5p52yOTckw2A05JY" TargetMode="External"/><Relationship Id="rId1320" Type="http://schemas.openxmlformats.org/officeDocument/2006/relationships/hyperlink" Target="https://www.facebook.com/share/17Z6VGuxey/" TargetMode="External"/><Relationship Id="rId4476" Type="http://schemas.openxmlformats.org/officeDocument/2006/relationships/hyperlink" Target="https://drive.google.com/open?id=1uzrN5NYy-kX8rQfIiZAvCUwRr8XP3AND" TargetMode="External"/><Relationship Id="rId4890" Type="http://schemas.openxmlformats.org/officeDocument/2006/relationships/hyperlink" Target="https://drive.google.com/open?id=1GV6VdvNKBY3dUsSNBaSDkT49K-2G2yVf" TargetMode="External"/><Relationship Id="rId3078" Type="http://schemas.openxmlformats.org/officeDocument/2006/relationships/hyperlink" Target="https://drive.google.com/open?id=1L7HzMtRMbttQrnsir272uOo5v-s2JWb8" TargetMode="External"/><Relationship Id="rId3492" Type="http://schemas.openxmlformats.org/officeDocument/2006/relationships/hyperlink" Target="https://drive.google.com/open?id=19uDZUOd2KEI3iboOhVjsrBumGSS2YcCx" TargetMode="External"/><Relationship Id="rId4129" Type="http://schemas.openxmlformats.org/officeDocument/2006/relationships/hyperlink" Target="https://drive.google.com/open?id=1jrKUW4-UCDBU20n98q4YevPRm1U6Kq4-" TargetMode="External"/><Relationship Id="rId4543" Type="http://schemas.openxmlformats.org/officeDocument/2006/relationships/hyperlink" Target="https://www.facebook.com/share/1EJpXW32JQ/?mibextid=wwXIfr" TargetMode="External"/><Relationship Id="rId2094" Type="http://schemas.openxmlformats.org/officeDocument/2006/relationships/hyperlink" Target="https://drive.google.com/open?id=1S7w4kO51oxLypearjvSkEYPWvLJHTEk9" TargetMode="External"/><Relationship Id="rId3145" Type="http://schemas.openxmlformats.org/officeDocument/2006/relationships/hyperlink" Target="https://drive.google.com/open?id=1_B8CqatVL-40R-5bkpLGiIpQWLJaWFEv" TargetMode="External"/><Relationship Id="rId4610" Type="http://schemas.openxmlformats.org/officeDocument/2006/relationships/hyperlink" Target="https://www.facebook.com/share/1EQtcGVGkL/?mibextid=wwXIfr" TargetMode="External"/><Relationship Id="rId480" Type="http://schemas.openxmlformats.org/officeDocument/2006/relationships/hyperlink" Target="https://www.facebook.com/share/16Set454rJ/?mibextid=wwXIfr" TargetMode="External"/><Relationship Id="rId2161" Type="http://schemas.openxmlformats.org/officeDocument/2006/relationships/hyperlink" Target="https://www.facebook.com/share/1E7DAv7HVT/" TargetMode="External"/><Relationship Id="rId3212" Type="http://schemas.openxmlformats.org/officeDocument/2006/relationships/hyperlink" Target="https://drive.google.com/open?id=1zjPoX_CflqXojMPe6VYzSP4dhSTGjouz" TargetMode="External"/><Relationship Id="rId133" Type="http://schemas.openxmlformats.org/officeDocument/2006/relationships/hyperlink" Target="https://www.facebook.com/profile.php?id=100073043361013" TargetMode="External"/><Relationship Id="rId200" Type="http://schemas.openxmlformats.org/officeDocument/2006/relationships/hyperlink" Target="https://drive.google.com/open?id=11OWTnpMOTzkPkPzS7tl1FtOCqDLl_prD" TargetMode="External"/><Relationship Id="rId2978" Type="http://schemas.openxmlformats.org/officeDocument/2006/relationships/hyperlink" Target="https://www.facebook.com/share/17VHsGrTXK/" TargetMode="External"/><Relationship Id="rId5037" Type="http://schemas.openxmlformats.org/officeDocument/2006/relationships/hyperlink" Target="https://www.facebook.com/han.gia.837797" TargetMode="External"/><Relationship Id="rId1994" Type="http://schemas.openxmlformats.org/officeDocument/2006/relationships/hyperlink" Target="https://www.facebook.com/share/1CqmzmTYrN/?mibextid=wwXIfr" TargetMode="External"/><Relationship Id="rId1647" Type="http://schemas.openxmlformats.org/officeDocument/2006/relationships/hyperlink" Target="https://www.facebook.com/jessica.ennie.0" TargetMode="External"/><Relationship Id="rId4053" Type="http://schemas.openxmlformats.org/officeDocument/2006/relationships/hyperlink" Target="https://www.facebook.com/quanglam.ql" TargetMode="External"/><Relationship Id="rId5104" Type="http://schemas.openxmlformats.org/officeDocument/2006/relationships/hyperlink" Target="https://drive.google.com/open?id=1fpPvK1PHhBQ7KN9a7temryTsOY0fQwbO" TargetMode="External"/><Relationship Id="rId1714" Type="http://schemas.openxmlformats.org/officeDocument/2006/relationships/hyperlink" Target="https://www.facebook.com/100012912990451/" TargetMode="External"/><Relationship Id="rId4120" Type="http://schemas.openxmlformats.org/officeDocument/2006/relationships/hyperlink" Target="https://www.facebook.com/share/18GEMebAfp/?mibextid=wwXIfr" TargetMode="External"/><Relationship Id="rId2488" Type="http://schemas.openxmlformats.org/officeDocument/2006/relationships/hyperlink" Target="https://www.facebook.com/trggiang1303" TargetMode="External"/><Relationship Id="rId3886" Type="http://schemas.openxmlformats.org/officeDocument/2006/relationships/hyperlink" Target="https://drive.google.com/open?id=1b2l-xkVbYO-vSLLBgNqyI_Z3-wXQu0ve" TargetMode="External"/><Relationship Id="rId4937" Type="http://schemas.openxmlformats.org/officeDocument/2006/relationships/hyperlink" Target="https://drive.google.com/open?id=1ipBqgvcI9dOCvfQ-0vptxZSD9gB89huM" TargetMode="External"/><Relationship Id="rId3539" Type="http://schemas.openxmlformats.org/officeDocument/2006/relationships/hyperlink" Target="https://drive.google.com/open?id=1a6HhBzavoE1UQgWRCkNWGRX-q753rMsZ" TargetMode="External"/><Relationship Id="rId3953" Type="http://schemas.openxmlformats.org/officeDocument/2006/relationships/hyperlink" Target="https://drive.google.com/open?id=1GmVJnvyaXyVHS6blc8Ywhqk0kKBJoTId" TargetMode="External"/><Relationship Id="rId874" Type="http://schemas.openxmlformats.org/officeDocument/2006/relationships/hyperlink" Target="https://www.facebook.com/share/1Gai3ojH9j/" TargetMode="External"/><Relationship Id="rId2555" Type="http://schemas.openxmlformats.org/officeDocument/2006/relationships/hyperlink" Target="https://www.facebook.com/share/1E5esxF25V/?mibextid=wwXIfr" TargetMode="External"/><Relationship Id="rId3606" Type="http://schemas.openxmlformats.org/officeDocument/2006/relationships/hyperlink" Target="https://drive.google.com/open?id=1o0vLhGUdDL_dTQJKR69Kr5-3jtce9Cms" TargetMode="External"/><Relationship Id="rId527" Type="http://schemas.openxmlformats.org/officeDocument/2006/relationships/hyperlink" Target="https://www.facebook.com/share/1KVDvcBcr6/?mibextid=wwXIfr" TargetMode="External"/><Relationship Id="rId941" Type="http://schemas.openxmlformats.org/officeDocument/2006/relationships/hyperlink" Target="https://www.facebook.com/vuong.khanh.ly.664036" TargetMode="External"/><Relationship Id="rId1157" Type="http://schemas.openxmlformats.org/officeDocument/2006/relationships/hyperlink" Target="https://www.facebook.com/share/1Kdv6PqAGZ/" TargetMode="External"/><Relationship Id="rId1571" Type="http://schemas.openxmlformats.org/officeDocument/2006/relationships/hyperlink" Target="https://www.facebook.com/share/1ULhy4c1mq/" TargetMode="External"/><Relationship Id="rId2208" Type="http://schemas.openxmlformats.org/officeDocument/2006/relationships/hyperlink" Target="https://drive.google.com/open?id=1VDC-J_rCq6e4Gh7Y9u0jlqhbtwYpVTqJ" TargetMode="External"/><Relationship Id="rId2622" Type="http://schemas.openxmlformats.org/officeDocument/2006/relationships/hyperlink" Target="https://www.facebook.com/banhmi1710" TargetMode="External"/><Relationship Id="rId1224" Type="http://schemas.openxmlformats.org/officeDocument/2006/relationships/hyperlink" Target="https://www.facebook.com/share/1LR2z9y2Ym/?mibextid=wwXIfr" TargetMode="External"/><Relationship Id="rId4794" Type="http://schemas.openxmlformats.org/officeDocument/2006/relationships/hyperlink" Target="https://www.facebook.com/share/1CgUDZxSok/?mibextid=wwXIfr" TargetMode="External"/><Relationship Id="rId3396" Type="http://schemas.openxmlformats.org/officeDocument/2006/relationships/hyperlink" Target="https://drive.google.com/open?id=1hXLgDbPk8KXKrPax9uuDl3A-FU5CxiUM" TargetMode="External"/><Relationship Id="rId4447" Type="http://schemas.openxmlformats.org/officeDocument/2006/relationships/hyperlink" Target="https://www.facebook.com/share/1CHBM9eJff/?mibextid=wwXIfr" TargetMode="External"/><Relationship Id="rId3049" Type="http://schemas.openxmlformats.org/officeDocument/2006/relationships/hyperlink" Target="https://drive.google.com/open?id=1JuVYuAqMxdghRSYg6f-0S9vPpIHZRkbR" TargetMode="External"/><Relationship Id="rId3463" Type="http://schemas.openxmlformats.org/officeDocument/2006/relationships/hyperlink" Target="https://www.facebook.com/share/1Gid15zK4D/?mibextid=wwXIfr" TargetMode="External"/><Relationship Id="rId4861" Type="http://schemas.openxmlformats.org/officeDocument/2006/relationships/hyperlink" Target="https://drive.google.com/open?id=1PB9blpPQfuIpD3YiZFVgDdg-15fssyUt" TargetMode="External"/><Relationship Id="rId384" Type="http://schemas.openxmlformats.org/officeDocument/2006/relationships/hyperlink" Target="https://drive.google.com/open?id=1WiM9Ayp_0EOQd2sbQ4xkJDGROz3xxUTk" TargetMode="External"/><Relationship Id="rId2065" Type="http://schemas.openxmlformats.org/officeDocument/2006/relationships/hyperlink" Target="https://www.facebook.com/share/1CbcJNXUJc/?mibextid=wwXIfr" TargetMode="External"/><Relationship Id="rId3116" Type="http://schemas.openxmlformats.org/officeDocument/2006/relationships/hyperlink" Target="https://drive.google.com/open?id=1JoHmf-P_t_cmOvdeVnFYs-6SCZKPdCAs" TargetMode="External"/><Relationship Id="rId4514" Type="http://schemas.openxmlformats.org/officeDocument/2006/relationships/hyperlink" Target="https://www.facebook.com/share/1JDuWckqBE/?mibextid=wwXIfr" TargetMode="External"/><Relationship Id="rId1081" Type="http://schemas.openxmlformats.org/officeDocument/2006/relationships/hyperlink" Target="https://drive.google.com/open?id=1VAtV-LVtzeFtcRCSwn5d6c6QwtXkuJHP" TargetMode="External"/><Relationship Id="rId3530" Type="http://schemas.openxmlformats.org/officeDocument/2006/relationships/hyperlink" Target="https://drive.google.com/open?id=1dcTJKNoBhHDmPEY46giW3N_Bblg78cX_" TargetMode="External"/><Relationship Id="rId451" Type="http://schemas.openxmlformats.org/officeDocument/2006/relationships/hyperlink" Target="https://drive.google.com/open?id=1cVHDz40iytDdqWzozfNc5b9I16tHjauB" TargetMode="External"/><Relationship Id="rId2132" Type="http://schemas.openxmlformats.org/officeDocument/2006/relationships/hyperlink" Target="https://drive.google.com/open?id=1Z06EklhQwKaVvLuUC8heGAuQIjTYX8g4" TargetMode="External"/><Relationship Id="rId104" Type="http://schemas.openxmlformats.org/officeDocument/2006/relationships/hyperlink" Target="https://drive.google.com/open?id=1X6pufYtDwEWVICGr_j57iCadIcYlv1W_" TargetMode="External"/><Relationship Id="rId1898" Type="http://schemas.openxmlformats.org/officeDocument/2006/relationships/hyperlink" Target="https://drive.google.com/open?id=13KAdf5h-DAcImeWntx-XKlZCiNLYTlmT" TargetMode="External"/><Relationship Id="rId2949" Type="http://schemas.openxmlformats.org/officeDocument/2006/relationships/hyperlink" Target="https://drive.google.com/open?id=1LuuF_yaH3q4Fi8K6jwgAYMoC8FHt2O9l" TargetMode="External"/><Relationship Id="rId4371" Type="http://schemas.openxmlformats.org/officeDocument/2006/relationships/hyperlink" Target="https://www.facebook.com/share/1CcSVAQEF7/?mibextid=wwXIfr" TargetMode="External"/><Relationship Id="rId5008" Type="http://schemas.openxmlformats.org/officeDocument/2006/relationships/hyperlink" Target="https://drive.google.com/open?id=1D3F11U4yxEHKNXmzGP61zlyL-zxw3PkO" TargetMode="External"/><Relationship Id="rId1965" Type="http://schemas.openxmlformats.org/officeDocument/2006/relationships/hyperlink" Target="https://drive.google.com/open?id=1vntOidl9py-alLlWA7kxX-zZZ9hZEPHW" TargetMode="External"/><Relationship Id="rId4024" Type="http://schemas.openxmlformats.org/officeDocument/2006/relationships/hyperlink" Target="https://drive.google.com/open?id=1wByGbOMKLBCgHL98yLSbP21A2Rg7MVwv" TargetMode="External"/><Relationship Id="rId1618" Type="http://schemas.openxmlformats.org/officeDocument/2006/relationships/hyperlink" Target="https://drive.google.com/open?id=1vEVN1LJhoRgFBiA5OGMRBTsVkc99V4ph" TargetMode="External"/><Relationship Id="rId3040" Type="http://schemas.openxmlformats.org/officeDocument/2006/relationships/hyperlink" Target="https://www.facebook.com/share/1BHFVAAjQD/" TargetMode="External"/><Relationship Id="rId3857" Type="http://schemas.openxmlformats.org/officeDocument/2006/relationships/hyperlink" Target="https://drive.google.com/open?id=1-inWaOPfnoZU0uO7AiRPh-_toKn-SmbK" TargetMode="External"/><Relationship Id="rId4908" Type="http://schemas.openxmlformats.org/officeDocument/2006/relationships/hyperlink" Target="https://www.facebook.com/ngoc.ha.820633?mibextid=wwXIfr&amp;rdid=Mi3e9OAf4xc68wXn&amp;share_url=https%3A%2F%2Fwww.facebook.com%2Fshare%2F1BGre5zt7S%2F%3Fmibextid%3DwwXIfr" TargetMode="External"/><Relationship Id="rId778" Type="http://schemas.openxmlformats.org/officeDocument/2006/relationships/hyperlink" Target="https://drive.google.com/open?id=1-LFtt51k9Z1k6YO4VEt8FsdkvKR7iu2G" TargetMode="External"/><Relationship Id="rId2459" Type="http://schemas.openxmlformats.org/officeDocument/2006/relationships/hyperlink" Target="https://www.facebook.com/hoang.thi.nhu.hoai" TargetMode="External"/><Relationship Id="rId2873" Type="http://schemas.openxmlformats.org/officeDocument/2006/relationships/hyperlink" Target="https://www.facebook.com/share/1E7Y8UG48m/?mibextid=wwXIfr" TargetMode="External"/><Relationship Id="rId3924" Type="http://schemas.openxmlformats.org/officeDocument/2006/relationships/hyperlink" Target="https://drive.google.com/open?id=1EQE55y4vdZHH6EJfaEthFzuoP9147ZWp" TargetMode="External"/><Relationship Id="rId845" Type="http://schemas.openxmlformats.org/officeDocument/2006/relationships/hyperlink" Target="https://drive.google.com/open?id=1hH0K80YcuJg589s6FgTbz8tLZfqww9aT" TargetMode="External"/><Relationship Id="rId1475" Type="http://schemas.openxmlformats.org/officeDocument/2006/relationships/hyperlink" Target="https://www.facebook.com/share/1CgNdbQ2yA/" TargetMode="External"/><Relationship Id="rId2526" Type="http://schemas.openxmlformats.org/officeDocument/2006/relationships/hyperlink" Target="https://drive.google.com/open?id=1n_Dacjou-iTjENIiJPUiKhGltTyjsaiB" TargetMode="External"/><Relationship Id="rId1128" Type="http://schemas.openxmlformats.org/officeDocument/2006/relationships/hyperlink" Target="https://drive.google.com/open?id=1atDGAdC6Ukq26RX3DghhoaJzYpmx8Ht_" TargetMode="External"/><Relationship Id="rId1542" Type="http://schemas.openxmlformats.org/officeDocument/2006/relationships/hyperlink" Target="https://www.facebook.com/share/1CERN2gdTz/?mibextid=wwXIfr" TargetMode="External"/><Relationship Id="rId2940" Type="http://schemas.openxmlformats.org/officeDocument/2006/relationships/hyperlink" Target="https://www.facebook.com/share/18uVacJsWh/?mibextid=wwXIfr" TargetMode="External"/><Relationship Id="rId4698" Type="http://schemas.openxmlformats.org/officeDocument/2006/relationships/hyperlink" Target="https://drive.google.com/open?id=1kfM2_WfIAN-Gz-KjVj_QpOnSg9DKg2Fr" TargetMode="External"/><Relationship Id="rId912" Type="http://schemas.openxmlformats.org/officeDocument/2006/relationships/hyperlink" Target="https://www.facebook.com/share/16RumjQkkN/?mibextid=wwXIfr" TargetMode="External"/><Relationship Id="rId4765" Type="http://schemas.openxmlformats.org/officeDocument/2006/relationships/hyperlink" Target="https://drive.google.com/open?id=1BtTfR4Ist9jPsF3hHkSApK-2ngBAnJLf" TargetMode="External"/><Relationship Id="rId288" Type="http://schemas.openxmlformats.org/officeDocument/2006/relationships/hyperlink" Target="https://www.facebook.com/share/1Nt5vxwKEk/?mibextid=wwXIfr" TargetMode="External"/><Relationship Id="rId3367" Type="http://schemas.openxmlformats.org/officeDocument/2006/relationships/hyperlink" Target="https://www.facebook.com/share/1H1jfEhmK9/?mibextid=wwXIfr" TargetMode="External"/><Relationship Id="rId3781" Type="http://schemas.openxmlformats.org/officeDocument/2006/relationships/hyperlink" Target="https://drive.google.com/open?id=1VxwzIHx0wM0NS2fmFj-WPcSl_ibTo2YS" TargetMode="External"/><Relationship Id="rId4418" Type="http://schemas.openxmlformats.org/officeDocument/2006/relationships/hyperlink" Target="https://www.facebook.com/chi.ngo.1405" TargetMode="External"/><Relationship Id="rId4832" Type="http://schemas.openxmlformats.org/officeDocument/2006/relationships/hyperlink" Target="https://drive.google.com/open?id=12Nso88FsDvQ-AvgxkzGBJVaWRcSutfXF" TargetMode="External"/><Relationship Id="rId2383" Type="http://schemas.openxmlformats.org/officeDocument/2006/relationships/hyperlink" Target="https://www.facebook.com/share/16ssWNfyiW/" TargetMode="External"/><Relationship Id="rId3434" Type="http://schemas.openxmlformats.org/officeDocument/2006/relationships/hyperlink" Target="https://drive.google.com/open?id=1TF6Rl7dQP7CUXZFN-xFNSQGPy5vcp1CL" TargetMode="External"/><Relationship Id="rId355" Type="http://schemas.openxmlformats.org/officeDocument/2006/relationships/hyperlink" Target="https://drive.google.com/open?id=1BBymlQDHckGh4T3IErUSDDHZl9qGxIIZ" TargetMode="External"/><Relationship Id="rId2036" Type="http://schemas.openxmlformats.org/officeDocument/2006/relationships/hyperlink" Target="https://www.facebook.com/share/1Ct5LR6CUp/" TargetMode="External"/><Relationship Id="rId2450" Type="http://schemas.openxmlformats.org/officeDocument/2006/relationships/hyperlink" Target="https://www.facebook.com/nguyen.huong.89698?rdid=y9dLYIINYHxLDC0y&amp;share_url=https%3A%2F%2Fwww.facebook.com%2Fshare%2F1CZJjfadPC%2F" TargetMode="External"/><Relationship Id="rId3501" Type="http://schemas.openxmlformats.org/officeDocument/2006/relationships/hyperlink" Target="https://www.facebook.com/share/1CxBH8p1Zk/?mibextid=wwXIfr" TargetMode="External"/><Relationship Id="rId422" Type="http://schemas.openxmlformats.org/officeDocument/2006/relationships/hyperlink" Target="https://drive.google.com/open?id=1DgVt766BE78Sl22nkchFlowKBtzsC3Vj" TargetMode="External"/><Relationship Id="rId1052" Type="http://schemas.openxmlformats.org/officeDocument/2006/relationships/hyperlink" Target="https://drive.google.com/open?id=1V0HdrWCelt7hvk1YLHQ6YOOD2H8bJL10" TargetMode="External"/><Relationship Id="rId2103" Type="http://schemas.openxmlformats.org/officeDocument/2006/relationships/hyperlink" Target="https://drive.google.com/open?id=1zfNFGgiEj729bLjB8aw3aS_6o1gczZ8r" TargetMode="External"/><Relationship Id="rId4275" Type="http://schemas.openxmlformats.org/officeDocument/2006/relationships/hyperlink" Target="https://drive.google.com/open?id=1yXz1b0RfNyxLHL4Pyr-i051fcpvX_enL" TargetMode="External"/><Relationship Id="rId1869" Type="http://schemas.openxmlformats.org/officeDocument/2006/relationships/hyperlink" Target="https://drive.google.com/open?id=126IB6dZzlgLpUq1W-wqNqz54gic5rKXy" TargetMode="External"/><Relationship Id="rId3291" Type="http://schemas.openxmlformats.org/officeDocument/2006/relationships/hyperlink" Target="https://www.facebook.com/share/1CzatSQ7bi/" TargetMode="External"/><Relationship Id="rId1936" Type="http://schemas.openxmlformats.org/officeDocument/2006/relationships/hyperlink" Target="https://www.facebook.com/share/179tYhfivn/?mibextid=wwXIfr" TargetMode="External"/><Relationship Id="rId4342" Type="http://schemas.openxmlformats.org/officeDocument/2006/relationships/hyperlink" Target="https://www.facebook.com/share/1BGtTWKVsi/?mibextid=wwXIfr" TargetMode="External"/><Relationship Id="rId3011" Type="http://schemas.openxmlformats.org/officeDocument/2006/relationships/hyperlink" Target="https://www.facebook.com/share/1HqtwTJNT9/" TargetMode="External"/><Relationship Id="rId2777" Type="http://schemas.openxmlformats.org/officeDocument/2006/relationships/hyperlink" Target="https://drive.google.com/open?id=1C46ALaKhj_b9ISc1PNWMVe4Zaxf15ZbG" TargetMode="External"/><Relationship Id="rId749" Type="http://schemas.openxmlformats.org/officeDocument/2006/relationships/hyperlink" Target="https://www.facebook.com/thu.thao.743926" TargetMode="External"/><Relationship Id="rId1379" Type="http://schemas.openxmlformats.org/officeDocument/2006/relationships/hyperlink" Target="https://drive.google.com/open?id=1AqmZE8_UBKR2AmaTY9smOy4HNA_c0BAX" TargetMode="External"/><Relationship Id="rId3828" Type="http://schemas.openxmlformats.org/officeDocument/2006/relationships/hyperlink" Target="https://www.facebook.com/share/18xarQN6rN/" TargetMode="External"/><Relationship Id="rId1793" Type="http://schemas.openxmlformats.org/officeDocument/2006/relationships/hyperlink" Target="https://drive.google.com/open?id=1aRm1sX8-b5kpar5eoJDQcs8G0G76iwSP" TargetMode="External"/><Relationship Id="rId2844" Type="http://schemas.openxmlformats.org/officeDocument/2006/relationships/hyperlink" Target="https://drive.google.com/open?id=14zjy0uBjzU_bgiGpz03Pb66DiWmcpHn7" TargetMode="External"/><Relationship Id="rId85" Type="http://schemas.openxmlformats.org/officeDocument/2006/relationships/hyperlink" Target="https://www.facebook.com/profile.php?id=100082970726044&amp;mibextid=LQQJ4d" TargetMode="External"/><Relationship Id="rId816" Type="http://schemas.openxmlformats.org/officeDocument/2006/relationships/hyperlink" Target="https://drive.google.com/open?id=1PVSGjmgFMZDEB4yOpSdnebloadZ_cIig" TargetMode="External"/><Relationship Id="rId1446" Type="http://schemas.openxmlformats.org/officeDocument/2006/relationships/hyperlink" Target="https://www.facebook.com/share/18DYTsQCeK/" TargetMode="External"/><Relationship Id="rId1860" Type="http://schemas.openxmlformats.org/officeDocument/2006/relationships/hyperlink" Target="https://www.facebook.com/share/1JHsZYgSei/?mibextid=wwXIfr" TargetMode="External"/><Relationship Id="rId2911" Type="http://schemas.openxmlformats.org/officeDocument/2006/relationships/hyperlink" Target="https://drive.google.com/open?id=1jcRbDSk0PtgcIhCFr_TJQMEgh7Bx33s8" TargetMode="External"/><Relationship Id="rId1513" Type="http://schemas.openxmlformats.org/officeDocument/2006/relationships/hyperlink" Target="https://www.facebook.com/share/1AYq8wnk39/" TargetMode="External"/><Relationship Id="rId4669" Type="http://schemas.openxmlformats.org/officeDocument/2006/relationships/hyperlink" Target="https://www.facebook.com/share/1Eik9bGiug/?mibextid=wwXIfr" TargetMode="External"/><Relationship Id="rId3685" Type="http://schemas.openxmlformats.org/officeDocument/2006/relationships/hyperlink" Target="https://drive.google.com/open?id=1GINJDnqTpNL_Kn6o_llOXqwZgXwQCri0" TargetMode="External"/><Relationship Id="rId4736" Type="http://schemas.openxmlformats.org/officeDocument/2006/relationships/hyperlink" Target="https://www.facebook.com/share/1EtFxgErwb/?mibextid=wwXIfr" TargetMode="External"/><Relationship Id="rId2287" Type="http://schemas.openxmlformats.org/officeDocument/2006/relationships/hyperlink" Target="https://drive.google.com/open?id=1ZpporUvsrKM0NwliKdGublQioHLv0OaV" TargetMode="External"/><Relationship Id="rId3338" Type="http://schemas.openxmlformats.org/officeDocument/2006/relationships/hyperlink" Target="https://drive.google.com/open?id=1B6KyZQHz2kyrpKRQdxwT1BoCbhdsA9iR" TargetMode="External"/><Relationship Id="rId3752" Type="http://schemas.openxmlformats.org/officeDocument/2006/relationships/hyperlink" Target="https://drive.google.com/open?id=1pGLeNvlTZl4_Xol-P_izAklhT-KdZoy3" TargetMode="External"/><Relationship Id="rId259" Type="http://schemas.openxmlformats.org/officeDocument/2006/relationships/hyperlink" Target="https://drive.google.com/open?id=1UD7m7WaRUL24KLJV1hs2iRJjaEwp-Mt5" TargetMode="External"/><Relationship Id="rId673" Type="http://schemas.openxmlformats.org/officeDocument/2006/relationships/hyperlink" Target="https://drive.google.com/open?id=1kTyu4yCQirLkkgT4mR7xSZ32XFrGLMDN" TargetMode="External"/><Relationship Id="rId2354" Type="http://schemas.openxmlformats.org/officeDocument/2006/relationships/hyperlink" Target="https://drive.google.com/open?id=1F1GhOFEDDDNgAh3kHBEQ5VZub6YLpfnk" TargetMode="External"/><Relationship Id="rId3405" Type="http://schemas.openxmlformats.org/officeDocument/2006/relationships/hyperlink" Target="https://www.facebook.com/nguyen.kim.chi.39730" TargetMode="External"/><Relationship Id="rId4803" Type="http://schemas.openxmlformats.org/officeDocument/2006/relationships/hyperlink" Target="https://www.facebook.com/share/195jMCTbcw/" TargetMode="External"/><Relationship Id="rId326" Type="http://schemas.openxmlformats.org/officeDocument/2006/relationships/hyperlink" Target="https://www.facebook.com/share/19KfNFQjHZ/" TargetMode="External"/><Relationship Id="rId1370" Type="http://schemas.openxmlformats.org/officeDocument/2006/relationships/hyperlink" Target="https://www.facebook.com/share/1J94T36PvN/?mibextid=wwXIfr" TargetMode="External"/><Relationship Id="rId2007" Type="http://schemas.openxmlformats.org/officeDocument/2006/relationships/hyperlink" Target="https://www.facebook.com/share/18egWeYbii/?mibextid=wwXIfr" TargetMode="External"/><Relationship Id="rId740" Type="http://schemas.openxmlformats.org/officeDocument/2006/relationships/hyperlink" Target="https://drive.google.com/open?id=18GD1xYy2q9lU1uSF9IL0A8AjR_u31oYV" TargetMode="External"/><Relationship Id="rId1023" Type="http://schemas.openxmlformats.org/officeDocument/2006/relationships/hyperlink" Target="https://www.facebook.com/otay.379253" TargetMode="External"/><Relationship Id="rId2421" Type="http://schemas.openxmlformats.org/officeDocument/2006/relationships/hyperlink" Target="https://drive.google.com/open?id=1pDE1v3NExhvbIr3Srlx7SEqHahvEY2_C" TargetMode="External"/><Relationship Id="rId4179" Type="http://schemas.openxmlformats.org/officeDocument/2006/relationships/hyperlink" Target="https://www.facebook.com/share/196YR3rZXd/" TargetMode="External"/><Relationship Id="rId4593" Type="http://schemas.openxmlformats.org/officeDocument/2006/relationships/hyperlink" Target="https://drive.google.com/open?id=1P8KNjqXg_EZWJPDEwc4vF8m1tG1roHed" TargetMode="External"/><Relationship Id="rId3195" Type="http://schemas.openxmlformats.org/officeDocument/2006/relationships/hyperlink" Target="https://www.facebook.com/share/1CvrSnAEyB/?mibextid=wwXIfr" TargetMode="External"/><Relationship Id="rId4246" Type="http://schemas.openxmlformats.org/officeDocument/2006/relationships/hyperlink" Target="https://www.facebook.com/share/18rayU4RG1/?mibextid=wwXIfr" TargetMode="External"/><Relationship Id="rId4660" Type="http://schemas.openxmlformats.org/officeDocument/2006/relationships/hyperlink" Target="https://drive.google.com/open?id=1Xfhp-qPWE3AjmhxhzioL1rl9IflP4Q3I" TargetMode="External"/><Relationship Id="rId3262" Type="http://schemas.openxmlformats.org/officeDocument/2006/relationships/hyperlink" Target="https://www.facebook.com/share/18uFGYi7p1/?mibextid=wwXIfr" TargetMode="External"/><Relationship Id="rId4313" Type="http://schemas.openxmlformats.org/officeDocument/2006/relationships/hyperlink" Target="https://www.facebook.com/tuongg.vii.933670?mibextid=wwXIfr&amp;mibextid=wwXIfr" TargetMode="External"/><Relationship Id="rId183" Type="http://schemas.openxmlformats.org/officeDocument/2006/relationships/hyperlink" Target="https://www.facebook.com/minhhien.lebui" TargetMode="External"/><Relationship Id="rId1907" Type="http://schemas.openxmlformats.org/officeDocument/2006/relationships/hyperlink" Target="https://drive.google.com/open?id=15ZEKg2DAwNBCDRnNK9FlOnDUskGpEJHK" TargetMode="External"/><Relationship Id="rId250" Type="http://schemas.openxmlformats.org/officeDocument/2006/relationships/hyperlink" Target="https://www.facebook.com/profile.php?id=100039459440751&amp;mibextid=LQQJ4d" TargetMode="External"/><Relationship Id="rId5087" Type="http://schemas.openxmlformats.org/officeDocument/2006/relationships/hyperlink" Target="http://www.facebook.com/share/1D6FT47Qsu/" TargetMode="External"/><Relationship Id="rId1697" Type="http://schemas.openxmlformats.org/officeDocument/2006/relationships/hyperlink" Target="https://drive.google.com/open?id=19TDmtoLitb7nxGqWW7nV_8O_MvJoMvzJ" TargetMode="External"/><Relationship Id="rId2748" Type="http://schemas.openxmlformats.org/officeDocument/2006/relationships/hyperlink" Target="https://drive.google.com/open?id=1-xWQTu9DZTpbDAk0tukYTyEpSe57NyBM" TargetMode="External"/><Relationship Id="rId1764" Type="http://schemas.openxmlformats.org/officeDocument/2006/relationships/hyperlink" Target="https://www.facebook.com/share/1Gs2bbdAwf/?mibextid=wwXIfr" TargetMode="External"/><Relationship Id="rId2815" Type="http://schemas.openxmlformats.org/officeDocument/2006/relationships/hyperlink" Target="https://drive.google.com/open?id=1k5WQQypuj9GqQ5RaS5Ud4cTwH5nwdRmA" TargetMode="External"/><Relationship Id="rId4170" Type="http://schemas.openxmlformats.org/officeDocument/2006/relationships/hyperlink" Target="https://drive.google.com/open?id=1H1lN5lmxl1RSYeaoslXR6amXLKnM3tmR" TargetMode="External"/><Relationship Id="rId56" Type="http://schemas.openxmlformats.org/officeDocument/2006/relationships/hyperlink" Target="https://drive.google.com/open?id=1A8zhSc5bAgI53csB503iJHCuMf7Pukbw" TargetMode="External"/><Relationship Id="rId1417" Type="http://schemas.openxmlformats.org/officeDocument/2006/relationships/hyperlink" Target="https://www.facebook.com/share/1KKbqHS1Ed/?mibextid=wwXIfr" TargetMode="External"/><Relationship Id="rId1831" Type="http://schemas.openxmlformats.org/officeDocument/2006/relationships/hyperlink" Target="https://www.facebook.com/share/18jGmdVa9y/?mibextid=wwXIfr" TargetMode="External"/><Relationship Id="rId4987" Type="http://schemas.openxmlformats.org/officeDocument/2006/relationships/hyperlink" Target="https://drive.google.com/open?id=1HGtJmjENFgvUBWpk6iS5jEYAerBDqRtR" TargetMode="External"/><Relationship Id="rId3589" Type="http://schemas.openxmlformats.org/officeDocument/2006/relationships/hyperlink" Target="https://web.facebook.com/ng.ngoc.anh.611450" TargetMode="External"/><Relationship Id="rId577" Type="http://schemas.openxmlformats.org/officeDocument/2006/relationships/hyperlink" Target="https://www.facebook.com/nguyen.thi.anh.910910" TargetMode="External"/><Relationship Id="rId2258" Type="http://schemas.openxmlformats.org/officeDocument/2006/relationships/hyperlink" Target="https://drive.google.com/open?id=1zzDsgaxIx8GGdZHVGT_IJS-cfX9FdGga" TargetMode="External"/><Relationship Id="rId3656" Type="http://schemas.openxmlformats.org/officeDocument/2006/relationships/hyperlink" Target="https://drive.google.com/open?id=1zp-AsMqGNV5eRKMkqc85wybW9C-9K7Da" TargetMode="External"/><Relationship Id="rId4707" Type="http://schemas.openxmlformats.org/officeDocument/2006/relationships/hyperlink" Target="https://drive.google.com/open?id=1efIiuQ1Mi9mzr-ytzUAA-xubnbxMB3s3" TargetMode="External"/><Relationship Id="rId991" Type="http://schemas.openxmlformats.org/officeDocument/2006/relationships/hyperlink" Target="https://drive.google.com/open?id=1ju7q_Gu_WA-44h8pX-QC0CFokNSvFV-U" TargetMode="External"/><Relationship Id="rId2672" Type="http://schemas.openxmlformats.org/officeDocument/2006/relationships/hyperlink" Target="https://drive.google.com/open?id=1yQfGEESW1_22n2OK1U6RzA9NZz9nM6Rd" TargetMode="External"/><Relationship Id="rId3309" Type="http://schemas.openxmlformats.org/officeDocument/2006/relationships/hyperlink" Target="https://drive.google.com/open?id=1cJGTDs4funLGhYqfqudtJ5Eh1-1pGi-_" TargetMode="External"/><Relationship Id="rId3723" Type="http://schemas.openxmlformats.org/officeDocument/2006/relationships/hyperlink" Target="https://drive.google.com/open?id=1sleRlzomJewsPoeQj8LdvJgzuNX_qv8P" TargetMode="External"/><Relationship Id="rId644" Type="http://schemas.openxmlformats.org/officeDocument/2006/relationships/hyperlink" Target="https://www.facebook.com/share/1C9Mpq3P9d/" TargetMode="External"/><Relationship Id="rId1274" Type="http://schemas.openxmlformats.org/officeDocument/2006/relationships/hyperlink" Target="https://www.facebook.com/share/18pwJJiGuq/" TargetMode="External"/><Relationship Id="rId2325" Type="http://schemas.openxmlformats.org/officeDocument/2006/relationships/hyperlink" Target="https://www.facebook.com/share/1CFcau7JUr/" TargetMode="External"/><Relationship Id="rId711" Type="http://schemas.openxmlformats.org/officeDocument/2006/relationships/hyperlink" Target="https://www.facebook.com/share/1DL1yX93Sa/?mibextid=wwXIfr" TargetMode="External"/><Relationship Id="rId1341" Type="http://schemas.openxmlformats.org/officeDocument/2006/relationships/hyperlink" Target="https://drive.google.com/open?id=18fjrcPYc7p7_T5ldEQEQMIGtyImrRh0n" TargetMode="External"/><Relationship Id="rId4497" Type="http://schemas.openxmlformats.org/officeDocument/2006/relationships/hyperlink" Target="https://drive.google.com/open?id=17dWHbEbdOWBS5njP-7Yy4jIjj-sx1KwD" TargetMode="External"/><Relationship Id="rId3099" Type="http://schemas.openxmlformats.org/officeDocument/2006/relationships/hyperlink" Target="https://drive.google.com/open?id=1puCtoON_vTvdqsSPKf5FVvrBiLnfGn3r" TargetMode="External"/><Relationship Id="rId4564" Type="http://schemas.openxmlformats.org/officeDocument/2006/relationships/hyperlink" Target="https://drive.google.com/open?id=1QcM6ERwsHO8xt_kcsZlJnUQiWZEjgpJe" TargetMode="External"/><Relationship Id="rId3166" Type="http://schemas.openxmlformats.org/officeDocument/2006/relationships/hyperlink" Target="https://www.facebook.com/khanh.ly.776188" TargetMode="External"/><Relationship Id="rId3580" Type="http://schemas.openxmlformats.org/officeDocument/2006/relationships/hyperlink" Target="https://drive.google.com/open?id=1T10lHduHZl7paVGK4K5KlY56JTjW67tI" TargetMode="External"/><Relationship Id="rId4217" Type="http://schemas.openxmlformats.org/officeDocument/2006/relationships/hyperlink" Target="https://www.facebook.com/tien.nam.171151" TargetMode="External"/><Relationship Id="rId2182" Type="http://schemas.openxmlformats.org/officeDocument/2006/relationships/hyperlink" Target="https://drive.google.com/open?id=1X6PseufiKUc2Z02BvuUbD-zNyI8cB8x6" TargetMode="External"/><Relationship Id="rId3233" Type="http://schemas.openxmlformats.org/officeDocument/2006/relationships/hyperlink" Target="https://www.facebook.com/share/1CnzsUknQN/?mibextid=wwXIfr" TargetMode="External"/><Relationship Id="rId4631" Type="http://schemas.openxmlformats.org/officeDocument/2006/relationships/hyperlink" Target="https://www.facebook.com/mollynura1512/?locale=vi_VN" TargetMode="External"/><Relationship Id="rId154" Type="http://schemas.openxmlformats.org/officeDocument/2006/relationships/hyperlink" Target="https://www.facebook.com/phuongminh.do.77?mibextid=LQQJ4d" TargetMode="External"/><Relationship Id="rId2999" Type="http://schemas.openxmlformats.org/officeDocument/2006/relationships/hyperlink" Target="https://www.facebook.com/share/1Js4sqvMFm/?mibextid=wwXIfr" TargetMode="External"/><Relationship Id="rId3300" Type="http://schemas.openxmlformats.org/officeDocument/2006/relationships/hyperlink" Target="https://drive.google.com/open?id=1nxpw0ldyRrknAAj0OPZrDTzwaOlMeeES" TargetMode="External"/><Relationship Id="rId221" Type="http://schemas.openxmlformats.org/officeDocument/2006/relationships/hyperlink" Target="https://www.facebook.com/profile.php?id=100044184140389&amp;mibextid=LQQJ4d" TargetMode="External"/><Relationship Id="rId5058" Type="http://schemas.openxmlformats.org/officeDocument/2006/relationships/hyperlink" Target="https://www.facebook.com/share/18hsEdfAKh/" TargetMode="External"/><Relationship Id="rId1668" Type="http://schemas.openxmlformats.org/officeDocument/2006/relationships/hyperlink" Target="https://drive.google.com/open?id=1Bx8na4mHuJwxLJrZPWVn5vKRkp1CzMMY" TargetMode="External"/><Relationship Id="rId2719" Type="http://schemas.openxmlformats.org/officeDocument/2006/relationships/hyperlink" Target="https://www.facebook.com/profile.php?id=61584781162039" TargetMode="External"/><Relationship Id="rId4074" Type="http://schemas.openxmlformats.org/officeDocument/2006/relationships/hyperlink" Target="https://www.facebook.com/nguyen.hoang.phuc.95758?locale=vi_VN" TargetMode="External"/><Relationship Id="rId5125" Type="http://schemas.openxmlformats.org/officeDocument/2006/relationships/hyperlink" Target="https://drive.google.com/open?id=1FEIOp_JOM4XrH3u2-uGGDOQiCwaxtBNr" TargetMode="External"/><Relationship Id="rId3090" Type="http://schemas.openxmlformats.org/officeDocument/2006/relationships/hyperlink" Target="https://www.facebook.com/share/18vLULGzcM/" TargetMode="External"/><Relationship Id="rId4141" Type="http://schemas.openxmlformats.org/officeDocument/2006/relationships/hyperlink" Target="https://www.facebook.com/tu.nguyen.231173" TargetMode="External"/><Relationship Id="rId1735" Type="http://schemas.openxmlformats.org/officeDocument/2006/relationships/hyperlink" Target="https://www.facebook.com/share/1EE138Ha4H/?mibextid=wwXIfr" TargetMode="External"/><Relationship Id="rId27" Type="http://schemas.openxmlformats.org/officeDocument/2006/relationships/hyperlink" Target="https://drive.google.com/open?id=1pZjuqPhXnYFXXZYE8Nc9gdIeZm25c7jQ" TargetMode="External"/><Relationship Id="rId1802" Type="http://schemas.openxmlformats.org/officeDocument/2006/relationships/hyperlink" Target="https://www.facebook.com/share/1B5YemXxzT/?mibextid=wwXIfr" TargetMode="External"/><Relationship Id="rId4958" Type="http://schemas.openxmlformats.org/officeDocument/2006/relationships/hyperlink" Target="https://www.facebook.com/share/1Gg7FUkRe8/" TargetMode="External"/><Relationship Id="rId3974" Type="http://schemas.openxmlformats.org/officeDocument/2006/relationships/hyperlink" Target="https://drive.google.com/open?id=1tbw6lc2gTukGyBQcBZXtk6-fiboI2vaH" TargetMode="External"/><Relationship Id="rId895" Type="http://schemas.openxmlformats.org/officeDocument/2006/relationships/hyperlink" Target="https://www.facebook.com/share/1Kj5BW8YSZ/?mibextid=wwXIfr" TargetMode="External"/><Relationship Id="rId2576" Type="http://schemas.openxmlformats.org/officeDocument/2006/relationships/hyperlink" Target="https://drive.google.com/open?id=1m7Zr5S_Bqv1XldTI3jRui451dfHjOnqG" TargetMode="External"/><Relationship Id="rId2990" Type="http://schemas.openxmlformats.org/officeDocument/2006/relationships/hyperlink" Target="https://drive.google.com/open?id=1Z6lGi-gyuFPzERLtqY7_R-O7dl5p6_zR" TargetMode="External"/><Relationship Id="rId3627" Type="http://schemas.openxmlformats.org/officeDocument/2006/relationships/hyperlink" Target="https://drive.google.com/open?id=1RQqavwWJIjqF9g-LPxAr5t4up04NovWk" TargetMode="External"/><Relationship Id="rId548" Type="http://schemas.openxmlformats.org/officeDocument/2006/relationships/hyperlink" Target="https://www.facebook.com/khanhduonggym07?mibextid=wwXIfr&amp;rdid=NYYaSGoOrs2FyKMB&amp;share_url=https%3A%2F%2Fwww.facebook.com%2Fshare%2F16gcJXdK8M%2F%3Fmibextid%3DwwXIfr" TargetMode="External"/><Relationship Id="rId962" Type="http://schemas.openxmlformats.org/officeDocument/2006/relationships/hyperlink" Target="https://www.facebook.com/tahyu.hzugn" TargetMode="External"/><Relationship Id="rId1178" Type="http://schemas.openxmlformats.org/officeDocument/2006/relationships/hyperlink" Target="https://drive.google.com/open?id=1jAYS_vBi2Bryg1si6PcE8dW14uemfuWh" TargetMode="External"/><Relationship Id="rId1592" Type="http://schemas.openxmlformats.org/officeDocument/2006/relationships/hyperlink" Target="https://drive.google.com/open?id=1wjYbT6zDZYML2MNihD-2chUaKIww7bDG" TargetMode="External"/><Relationship Id="rId2229" Type="http://schemas.openxmlformats.org/officeDocument/2006/relationships/hyperlink" Target="https://drive.google.com/open?id=1K62PmG_w9pqaTPNEEWiPHv_MlypGy06k" TargetMode="External"/><Relationship Id="rId2643" Type="http://schemas.openxmlformats.org/officeDocument/2006/relationships/hyperlink" Target="https://www.facebook.com/quynh.trang.10526?mibextid=wwXIfr" TargetMode="External"/><Relationship Id="rId615" Type="http://schemas.openxmlformats.org/officeDocument/2006/relationships/hyperlink" Target="https://www.facebook.com/share/1ATwRaiqbW/?mibextid=wwXIfr" TargetMode="External"/><Relationship Id="rId1245" Type="http://schemas.openxmlformats.org/officeDocument/2006/relationships/hyperlink" Target="https://drive.google.com/open?id=1D_SVgcUDNbWa_1DAnKkS_2DtQrk2i-qg" TargetMode="External"/><Relationship Id="rId1312" Type="http://schemas.openxmlformats.org/officeDocument/2006/relationships/hyperlink" Target="https://drive.google.com/open?id=1nT5kGCU__qYDIzdl62t9JiIk2kofsVV4" TargetMode="External"/><Relationship Id="rId2710" Type="http://schemas.openxmlformats.org/officeDocument/2006/relationships/hyperlink" Target="https://www.facebook.com/quynh.duong.22121" TargetMode="External"/><Relationship Id="rId4468" Type="http://schemas.openxmlformats.org/officeDocument/2006/relationships/hyperlink" Target="https://drive.google.com/open?id=1TjNk2dIuh4axFuduPAJ9JTA4sa-v-m7m" TargetMode="External"/><Relationship Id="rId4882" Type="http://schemas.openxmlformats.org/officeDocument/2006/relationships/hyperlink" Target="https://www.facebook.com/may.may.30673" TargetMode="External"/><Relationship Id="rId2086" Type="http://schemas.openxmlformats.org/officeDocument/2006/relationships/hyperlink" Target="https://drive.google.com/open?id=1_XEZFn_n6hoBlvSM6LGzDEIJ78s297GQ" TargetMode="External"/><Relationship Id="rId3484" Type="http://schemas.openxmlformats.org/officeDocument/2006/relationships/hyperlink" Target="https://www.facebook.com/share/1aCpCa3xQV/?mibextid=wwXIfr" TargetMode="External"/><Relationship Id="rId4535" Type="http://schemas.openxmlformats.org/officeDocument/2006/relationships/hyperlink" Target="https://www.facebook.com/share/1HMKxNcpwJ/?mibextid=wwXIfr" TargetMode="External"/><Relationship Id="rId3137" Type="http://schemas.openxmlformats.org/officeDocument/2006/relationships/hyperlink" Target="https://www.facebook.com/share/1EqmjaTCCL/?mibextid=wwXIfr" TargetMode="External"/><Relationship Id="rId3551" Type="http://schemas.openxmlformats.org/officeDocument/2006/relationships/hyperlink" Target="https://drive.google.com/open?id=1IY14UcLsrC3_ypmMcfzieWE0Y5EfdWFp" TargetMode="External"/><Relationship Id="rId4602" Type="http://schemas.openxmlformats.org/officeDocument/2006/relationships/hyperlink" Target="https://drive.google.com/open?id=1F04f8P_0WBtIze8TcWOpxj1ct4sCi77m" TargetMode="External"/><Relationship Id="rId472" Type="http://schemas.openxmlformats.org/officeDocument/2006/relationships/hyperlink" Target="https://www.facebook.com/langthangchocopaioreo?rdid=XsQoTcd5vVIQMHRW&amp;share_url=https%3A%2F%2Fwww.facebook.com%2Fshare%2F1WAmVAuizc" TargetMode="External"/><Relationship Id="rId2153" Type="http://schemas.openxmlformats.org/officeDocument/2006/relationships/hyperlink" Target="https://drive.google.com/open?id=1354MICZoofzp6u1JFRrwBURAh98rrrRq" TargetMode="External"/><Relationship Id="rId3204" Type="http://schemas.openxmlformats.org/officeDocument/2006/relationships/hyperlink" Target="https://drive.google.com/open?id=1gctdLQlAXoW5vBE8nSlI9Fn2utww81nO" TargetMode="External"/><Relationship Id="rId125" Type="http://schemas.openxmlformats.org/officeDocument/2006/relationships/hyperlink" Target="https://www.facebook.com/profile.php?id=100045227176693&amp;mibextid=LQQJ4d" TargetMode="External"/><Relationship Id="rId2220" Type="http://schemas.openxmlformats.org/officeDocument/2006/relationships/hyperlink" Target="https://www.facebook.com/tieu.anh.2410" TargetMode="External"/><Relationship Id="rId4392" Type="http://schemas.openxmlformats.org/officeDocument/2006/relationships/hyperlink" Target="https://drive.google.com/open?id=1m4gB5pyFOM2zfYlDyd5v_4kVUYzp3c89" TargetMode="External"/><Relationship Id="rId5029" Type="http://schemas.openxmlformats.org/officeDocument/2006/relationships/hyperlink" Target="https://drive.google.com/open?id=1ks9aa8DX5lSAUBtG-CGMCZrMvTKyib9E" TargetMode="External"/><Relationship Id="rId1986" Type="http://schemas.openxmlformats.org/officeDocument/2006/relationships/hyperlink" Target="https://www.facebook.com/Tuankiet0408.2008?mibextid=wwXIfr&amp;rdid=5J08OisZjKO4h9Cd&amp;share_url=https%3A%2F%2Fwww.facebook.com%2Fshare%2F18VGwKeek9%2F%3Fmibextid%3DwwXIfr" TargetMode="External"/><Relationship Id="rId4045" Type="http://schemas.openxmlformats.org/officeDocument/2006/relationships/hyperlink" Target="https://www.facebook.com/share/1H7qHyD9at/?mibextid=wwXIfr" TargetMode="External"/><Relationship Id="rId1639" Type="http://schemas.openxmlformats.org/officeDocument/2006/relationships/hyperlink" Target="https://www.facebook.com/share/1DeneT3Px5/?mibextid=wwXIfr" TargetMode="External"/><Relationship Id="rId3061" Type="http://schemas.openxmlformats.org/officeDocument/2006/relationships/hyperlink" Target="https://drive.google.com/open?id=1vfRICUJ0AshXKCdZBCqF9v2ydeDMAXTV" TargetMode="External"/><Relationship Id="rId1706" Type="http://schemas.openxmlformats.org/officeDocument/2006/relationships/hyperlink" Target="https://www.facebook.com/share/1C7AbaQLQc/?mibextid=wwXIfr" TargetMode="External"/><Relationship Id="rId4112" Type="http://schemas.openxmlformats.org/officeDocument/2006/relationships/hyperlink" Target="https://drive.google.com/open?id=1CSq8bq_RUsyV-7jIFdGKpw0rN40Dn6ml" TargetMode="External"/><Relationship Id="rId3878" Type="http://schemas.openxmlformats.org/officeDocument/2006/relationships/hyperlink" Target="https://drive.google.com/open?id=1E7Hdi6OpjsneYquQAoMZShrprHdHAp2z" TargetMode="External"/><Relationship Id="rId4929" Type="http://schemas.openxmlformats.org/officeDocument/2006/relationships/hyperlink" Target="https://drive.google.com/open?id=1t2yUbhroW9jWUTmcpAg01CJfl_inPHqo" TargetMode="External"/><Relationship Id="rId799" Type="http://schemas.openxmlformats.org/officeDocument/2006/relationships/hyperlink" Target="https://www.facebook.com/ngoc.anh.278154?mibextid=wwXIfr&amp;rdid=rwbAFcq4VfGvkwLL&amp;share_url=https%3A%2F%2Fwww.facebook.com%2Fshare%2F19kjr34chX%2F%3Fmibextid%3DwwXIfr" TargetMode="External"/><Relationship Id="rId2894" Type="http://schemas.openxmlformats.org/officeDocument/2006/relationships/hyperlink" Target="https://drive.google.com/open?id=1gH6d1nUyv3YFfyzl2B58AoH_On4WCCub" TargetMode="External"/><Relationship Id="rId866" Type="http://schemas.openxmlformats.org/officeDocument/2006/relationships/hyperlink" Target="https://drive.google.com/open?id=1p4MQFZLtec4NH4ZFEt_YStzHU0hlbe9I" TargetMode="External"/><Relationship Id="rId1496" Type="http://schemas.openxmlformats.org/officeDocument/2006/relationships/hyperlink" Target="https://drive.google.com/open?id=1ol4oSDDuJdZk8gNBL_-3zeeIR5PvVGNW" TargetMode="External"/><Relationship Id="rId2547" Type="http://schemas.openxmlformats.org/officeDocument/2006/relationships/hyperlink" Target="https://www.facebook.com/share/18y5dXTRTK/?mibextid=wwXIfr" TargetMode="External"/><Relationship Id="rId3945" Type="http://schemas.openxmlformats.org/officeDocument/2006/relationships/hyperlink" Target="https://drive.google.com/open?id=1V5DmogrNYX15Bc5PfFCi298Rl6TSEByz" TargetMode="External"/><Relationship Id="rId519" Type="http://schemas.openxmlformats.org/officeDocument/2006/relationships/hyperlink" Target="https://www.facebook.com/share/1G4eCQz4yX/" TargetMode="External"/><Relationship Id="rId1149" Type="http://schemas.openxmlformats.org/officeDocument/2006/relationships/hyperlink" Target="https://drive.google.com/open?id=1KAEANI7vY_o1icJKFSzqqQLQG7a0DxVB" TargetMode="External"/><Relationship Id="rId2961" Type="http://schemas.openxmlformats.org/officeDocument/2006/relationships/hyperlink" Target="https://drive.google.com/open?id=1_TNxl4oQ8iZQxOPx9KCuFGaawapz-Cd3" TargetMode="External"/><Relationship Id="rId5020" Type="http://schemas.openxmlformats.org/officeDocument/2006/relationships/hyperlink" Target="https://www.facebook.com/share/1841nVTA8L/" TargetMode="External"/><Relationship Id="rId933" Type="http://schemas.openxmlformats.org/officeDocument/2006/relationships/hyperlink" Target="https://drive.google.com/open?id=1-cJobvKJSwppt1N8Gw7SDbY9fPni5DU_" TargetMode="External"/><Relationship Id="rId1563" Type="http://schemas.openxmlformats.org/officeDocument/2006/relationships/hyperlink" Target="https://drive.google.com/open?id=1qvd1OlLbNT-KuZcqEotWYZmN547mLneA" TargetMode="External"/><Relationship Id="rId2614" Type="http://schemas.openxmlformats.org/officeDocument/2006/relationships/hyperlink" Target="https://drive.google.com/open?id=1R_zQo4Nc7H_jdIQa4jNKi4KqLk0gKTIw" TargetMode="External"/><Relationship Id="rId1216" Type="http://schemas.openxmlformats.org/officeDocument/2006/relationships/hyperlink" Target="https://drive.google.com/open?id=12sWBReTcoZWgqc-UBWB04FfIFfD0B-9K" TargetMode="External"/><Relationship Id="rId1630" Type="http://schemas.openxmlformats.org/officeDocument/2006/relationships/hyperlink" Target="https://www.facebook.com/share/18kQs7GWbm/?mibextid=wwXIfr" TargetMode="External"/><Relationship Id="rId4786" Type="http://schemas.openxmlformats.org/officeDocument/2006/relationships/hyperlink" Target="https://drive.google.com/open?id=1y9K_MdrJrwyqM76MvuUSO8BMLYRdzGGh" TargetMode="External"/><Relationship Id="rId3388" Type="http://schemas.openxmlformats.org/officeDocument/2006/relationships/hyperlink" Target="https://drive.google.com/open?id=1K59W5PgByF8yYGdyhSqL9VLX8OalXyg6" TargetMode="External"/><Relationship Id="rId4439" Type="http://schemas.openxmlformats.org/officeDocument/2006/relationships/hyperlink" Target="https://www.facebook.com/share/14ernn8bai9/?mibextid=wwXIfr" TargetMode="External"/><Relationship Id="rId4853" Type="http://schemas.openxmlformats.org/officeDocument/2006/relationships/hyperlink" Target="https://drive.google.com/open?id=1Sc0PplxZNHr3c33LySzaFSGFSYTALMN-" TargetMode="External"/><Relationship Id="rId3455" Type="http://schemas.openxmlformats.org/officeDocument/2006/relationships/hyperlink" Target="https://drive.google.com/open?id=1Ag4jilOJGot3xylyGtF-3mCe1F-sw-B5" TargetMode="External"/><Relationship Id="rId4506" Type="http://schemas.openxmlformats.org/officeDocument/2006/relationships/hyperlink" Target="https://www.facebook.com/share/1BaQRFNwxW/?mibextid=wwXIfr" TargetMode="External"/><Relationship Id="rId376" Type="http://schemas.openxmlformats.org/officeDocument/2006/relationships/hyperlink" Target="https://drive.google.com/open?id=1qNCax5DmV48yGkC4MuwFTjqcA2Yl_mnj" TargetMode="External"/><Relationship Id="rId790" Type="http://schemas.openxmlformats.org/officeDocument/2006/relationships/hyperlink" Target="https://drive.google.com/open?id=1TvhVNQ_7_orG4VPSxCyeMpXRfVR17AF4" TargetMode="External"/><Relationship Id="rId2057" Type="http://schemas.openxmlformats.org/officeDocument/2006/relationships/hyperlink" Target="https://web.facebook.com/thtrunggph" TargetMode="External"/><Relationship Id="rId2471" Type="http://schemas.openxmlformats.org/officeDocument/2006/relationships/hyperlink" Target="https://www.facebook.com/share/1CWf4yNeKT/" TargetMode="External"/><Relationship Id="rId3108" Type="http://schemas.openxmlformats.org/officeDocument/2006/relationships/hyperlink" Target="https://drive.google.com/open?id=1hjeTXvU28k0OHBoby8kYsAmzXLUwP9p8" TargetMode="External"/><Relationship Id="rId3522" Type="http://schemas.openxmlformats.org/officeDocument/2006/relationships/hyperlink" Target="https://drive.google.com/open?id=1kmgPysMedNftkMGSOxu3vwt7r7MFOl9p" TargetMode="External"/><Relationship Id="rId4920" Type="http://schemas.openxmlformats.org/officeDocument/2006/relationships/hyperlink" Target="https://www.facebook.com/thuu.haa.490744?mibextid=wwXIfr&amp;rdid=rLbbI5npZkglj1uj&amp;share_url=https%3A%2F%2Fwww.facebook.com%2Fshare%2F1EV9ngoogQ%2F%3Fmibextid%3DwwXIfr" TargetMode="External"/><Relationship Id="rId443" Type="http://schemas.openxmlformats.org/officeDocument/2006/relationships/hyperlink" Target="https://drive.google.com/open?id=1T1QNDzVVxsjV3BrgnNDKZ6j0VjoYgBjm" TargetMode="External"/><Relationship Id="rId1073" Type="http://schemas.openxmlformats.org/officeDocument/2006/relationships/hyperlink" Target="https://www.facebook.com/share/16xjebHbDw/?mibextid=wwXIfr" TargetMode="External"/><Relationship Id="rId2124" Type="http://schemas.openxmlformats.org/officeDocument/2006/relationships/hyperlink" Target="https://www.facebook.com/share/17ySU1zDVB/?mibextid=wwXIfr" TargetMode="External"/><Relationship Id="rId1140" Type="http://schemas.openxmlformats.org/officeDocument/2006/relationships/hyperlink" Target="https://drive.google.com/open?id=1oVx2qctwXWFlraC98HBpHaAQlqt7wmIb" TargetMode="External"/><Relationship Id="rId4296" Type="http://schemas.openxmlformats.org/officeDocument/2006/relationships/hyperlink" Target="https://drive.google.com/open?id=1oy16xKA1RcoL-ge5hbssstaxrH488ICr" TargetMode="External"/><Relationship Id="rId510" Type="http://schemas.openxmlformats.org/officeDocument/2006/relationships/hyperlink" Target="https://www.facebook.com/tongminhtrong240907?rdid=j1xeqcPtPcZtMdLg&amp;share_url=https%3A%2F%2Fwww.facebook.com%2Fshare%2F14KXPkeEAsG%2F" TargetMode="External"/><Relationship Id="rId1957" Type="http://schemas.openxmlformats.org/officeDocument/2006/relationships/hyperlink" Target="https://www.facebook.com/share/1DoNxSrzM5/?mibextid=wwXIfr" TargetMode="External"/><Relationship Id="rId4363" Type="http://schemas.openxmlformats.org/officeDocument/2006/relationships/hyperlink" Target="https://www.facebook.com/dungquentenanh21008" TargetMode="External"/><Relationship Id="rId4016" Type="http://schemas.openxmlformats.org/officeDocument/2006/relationships/hyperlink" Target="https://drive.google.com/open?id=1WxFUEcgbkTsfBuSYNzSmVU1Zs1Hm_6p8" TargetMode="External"/><Relationship Id="rId4430" Type="http://schemas.openxmlformats.org/officeDocument/2006/relationships/hyperlink" Target="https://www.facebook.com/share/192S7c1sy9/?mibextid=wwXIfr" TargetMode="External"/><Relationship Id="rId3032" Type="http://schemas.openxmlformats.org/officeDocument/2006/relationships/hyperlink" Target="https://www.facebook.com/share/18CzGYhdEB/?mibextid=wwXIfr" TargetMode="External"/><Relationship Id="rId2798" Type="http://schemas.openxmlformats.org/officeDocument/2006/relationships/hyperlink" Target="https://drive.google.com/open?id=1tDBw7AHQro4WfeWaoXczfmnXuRHRDVX6" TargetMode="External"/><Relationship Id="rId3849" Type="http://schemas.openxmlformats.org/officeDocument/2006/relationships/hyperlink" Target="https://drive.google.com/open?id=1DuBZTusuBlm4XkoQIw8DHBuBH8KxUxiF" TargetMode="External"/><Relationship Id="rId2865" Type="http://schemas.openxmlformats.org/officeDocument/2006/relationships/hyperlink" Target="https://www.facebook.com/share/18E6XmndmB/?mibextid=wwXIfr" TargetMode="External"/><Relationship Id="rId3916" Type="http://schemas.openxmlformats.org/officeDocument/2006/relationships/hyperlink" Target="https://drive.google.com/open?id=1A9VWdMr--FGKzqQu9Ejwe5wuCialDoVo" TargetMode="External"/><Relationship Id="rId837" Type="http://schemas.openxmlformats.org/officeDocument/2006/relationships/hyperlink" Target="https://drive.google.com/open?id=1jfJ5DG5yizdoVaEFai3dlZKxzt70EchO" TargetMode="External"/><Relationship Id="rId1467" Type="http://schemas.openxmlformats.org/officeDocument/2006/relationships/hyperlink" Target="https://drive.google.com/open?id=18VIxq1BEki_eC_qOMmBhyXkXclN_HCur" TargetMode="External"/><Relationship Id="rId1881" Type="http://schemas.openxmlformats.org/officeDocument/2006/relationships/hyperlink" Target="https://www.facebook.com/share/1C1Lybrxjd/?mibextid=wwXIfr" TargetMode="External"/><Relationship Id="rId2518" Type="http://schemas.openxmlformats.org/officeDocument/2006/relationships/hyperlink" Target="https://drive.google.com/open?id=1TKctaF01o0YKYcptHHrbcuaUbEgbLCjK" TargetMode="External"/><Relationship Id="rId2932" Type="http://schemas.openxmlformats.org/officeDocument/2006/relationships/hyperlink" Target="https://www.facebook.com/share/17jQVA74ce/?mibextid=wwXIfr" TargetMode="External"/><Relationship Id="rId904" Type="http://schemas.openxmlformats.org/officeDocument/2006/relationships/hyperlink" Target="https://www.facebook.com/share/17Js3Cnyen/?mibextid=wwXIfr" TargetMode="External"/><Relationship Id="rId1534" Type="http://schemas.openxmlformats.org/officeDocument/2006/relationships/hyperlink" Target="https://drive.google.com/open?id=1goX3aDpKeFV36kS3V-lX1pX7NGxP2dDx" TargetMode="External"/><Relationship Id="rId1601" Type="http://schemas.openxmlformats.org/officeDocument/2006/relationships/hyperlink" Target="https://www.facebook.com/share/1ASJmTsYF9/" TargetMode="External"/><Relationship Id="rId4757" Type="http://schemas.openxmlformats.org/officeDocument/2006/relationships/hyperlink" Target="https://drive.google.com/open?id=1mRnMJD-yULY_a9wtMe7IO9Qyw6qxyz5d" TargetMode="External"/><Relationship Id="rId3359" Type="http://schemas.openxmlformats.org/officeDocument/2006/relationships/hyperlink" Target="https://drive.google.com/open?id=1FRZxdxq_vVucIf1JeuKTVrUXoIkMjruM" TargetMode="External"/><Relationship Id="rId694" Type="http://schemas.openxmlformats.org/officeDocument/2006/relationships/hyperlink" Target="https://www.facebook.com/share/1CeiPFyaw4/?mibextid=wwXIfr" TargetMode="External"/><Relationship Id="rId2375" Type="http://schemas.openxmlformats.org/officeDocument/2006/relationships/hyperlink" Target="https://www.facebook.com/share/1ASdsB5iAf/?mibextid=wwXIfr" TargetMode="External"/><Relationship Id="rId3773" Type="http://schemas.openxmlformats.org/officeDocument/2006/relationships/hyperlink" Target="https://www.facebook.com/share/1Dj1o4YWRs/?mibextid=wwXIfr" TargetMode="External"/><Relationship Id="rId4824" Type="http://schemas.openxmlformats.org/officeDocument/2006/relationships/hyperlink" Target="https://drive.google.com/open?id=1TXsApzJsCtzh7Dcd8pLFn-lUy9tht4XC" TargetMode="External"/><Relationship Id="rId347" Type="http://schemas.openxmlformats.org/officeDocument/2006/relationships/hyperlink" Target="https://drive.google.com/open?id=1AdrMu1ZO4VTXjQXMyyUlq5cJ6cIm8a4S" TargetMode="External"/><Relationship Id="rId2028" Type="http://schemas.openxmlformats.org/officeDocument/2006/relationships/hyperlink" Target="https://www.facebook.com/share/1GjdKVPfk7/" TargetMode="External"/><Relationship Id="rId3426" Type="http://schemas.openxmlformats.org/officeDocument/2006/relationships/hyperlink" Target="https://drive.google.com/open?id=1qLDaOPY2he0ZP_6X0ySHLJw8eYRvKUG-" TargetMode="External"/><Relationship Id="rId3840" Type="http://schemas.openxmlformats.org/officeDocument/2006/relationships/hyperlink" Target="https://www.facebook.com/iamDtee2607" TargetMode="External"/><Relationship Id="rId761" Type="http://schemas.openxmlformats.org/officeDocument/2006/relationships/hyperlink" Target="https://drive.google.com/open?id=1iY9BikbAVgQfoMn0pLezAJu4zitu2--p" TargetMode="External"/><Relationship Id="rId1391" Type="http://schemas.openxmlformats.org/officeDocument/2006/relationships/hyperlink" Target="https://www.facebook.com/share/18YZ4DTpvs/?mibextid=wwXIfr" TargetMode="External"/><Relationship Id="rId2442" Type="http://schemas.openxmlformats.org/officeDocument/2006/relationships/hyperlink" Target="https://www.facebook.com/share/1G1TKtkP3K/" TargetMode="External"/><Relationship Id="rId414" Type="http://schemas.openxmlformats.org/officeDocument/2006/relationships/hyperlink" Target="https://drive.google.com/open?id=1kEQQTO0s6GhcZqdRqGhvPi4E7PEEuKHd" TargetMode="External"/><Relationship Id="rId1044" Type="http://schemas.openxmlformats.org/officeDocument/2006/relationships/hyperlink" Target="https://drive.google.com/open?id=1Zd87hQnL2wRsfKiKESYyqIEk1MMaWAGF" TargetMode="External"/><Relationship Id="rId1111" Type="http://schemas.openxmlformats.org/officeDocument/2006/relationships/hyperlink" Target="https://drive.google.com/open?id=10biANDmFEucU-DyR-rTqcT6keLdPKcLZ" TargetMode="External"/><Relationship Id="rId4267" Type="http://schemas.openxmlformats.org/officeDocument/2006/relationships/hyperlink" Target="https://drive.google.com/open?id=1cnvYlI20M2F2SYBgQr1a5Ndb4WYSqrNh" TargetMode="External"/><Relationship Id="rId4681" Type="http://schemas.openxmlformats.org/officeDocument/2006/relationships/hyperlink" Target="https://drive.google.com/open?id=1qy4gfUCpI0PNiqzD0dldGT4gBVnkh24Y" TargetMode="External"/><Relationship Id="rId3283" Type="http://schemas.openxmlformats.org/officeDocument/2006/relationships/hyperlink" Target="https://www.facebook.com/share/18bbXWMP9E/?mibextid=wwXIfr" TargetMode="External"/><Relationship Id="rId4334" Type="http://schemas.openxmlformats.org/officeDocument/2006/relationships/hyperlink" Target="https://drive.google.com/open?id=1SaoP392cNw-H3H-zaTbMdtyZvww9kCe7" TargetMode="External"/><Relationship Id="rId1928" Type="http://schemas.openxmlformats.org/officeDocument/2006/relationships/hyperlink" Target="https://www.facebook.com/share/17rcoob1b9/?mibextid=wwXIfr" TargetMode="External"/><Relationship Id="rId3350" Type="http://schemas.openxmlformats.org/officeDocument/2006/relationships/hyperlink" Target="https://drive.google.com/open?id=1NvodaVB-XbnqBoty6aJVcSvIilhm2S_q" TargetMode="External"/><Relationship Id="rId271" Type="http://schemas.openxmlformats.org/officeDocument/2006/relationships/hyperlink" Target="https://www.facebook.com/profile.php?id=100070317535477" TargetMode="External"/><Relationship Id="rId3003" Type="http://schemas.openxmlformats.org/officeDocument/2006/relationships/hyperlink" Target="https://www.facebook.com/ngo.an.van.946667" TargetMode="External"/><Relationship Id="rId4401" Type="http://schemas.openxmlformats.org/officeDocument/2006/relationships/hyperlink" Target="https://www.facebook.com/share/1E6x1ALNY6/?mibextid=wwXIfr" TargetMode="External"/><Relationship Id="rId2769" Type="http://schemas.openxmlformats.org/officeDocument/2006/relationships/hyperlink" Target="https://www.facebook.com/share/1MhEC18A9x/?mibextid=wwXIfr" TargetMode="External"/><Relationship Id="rId1785" Type="http://schemas.openxmlformats.org/officeDocument/2006/relationships/hyperlink" Target="https://drive.google.com/open?id=1JWYQJRQ_wIm-TgXBcS6te24xq4yRqwhW" TargetMode="External"/><Relationship Id="rId2836" Type="http://schemas.openxmlformats.org/officeDocument/2006/relationships/hyperlink" Target="https://drive.google.com/open?id=1B8YE0v9MviV29glXOs4anSyZB960M-T_" TargetMode="External"/><Relationship Id="rId4191" Type="http://schemas.openxmlformats.org/officeDocument/2006/relationships/hyperlink" Target="https://www.facebook.com/share/1EuM8e2sN9/?mibextid=wwXIfr" TargetMode="External"/><Relationship Id="rId77" Type="http://schemas.openxmlformats.org/officeDocument/2006/relationships/hyperlink" Target="https://www.facebook.com/profile.php?id=100043485768810" TargetMode="External"/><Relationship Id="rId808" Type="http://schemas.openxmlformats.org/officeDocument/2006/relationships/hyperlink" Target="https://drive.google.com/open?id=1PMYGF7nuxk_WdkGNXrL9yrIhZp8vvmtv" TargetMode="External"/><Relationship Id="rId1438" Type="http://schemas.openxmlformats.org/officeDocument/2006/relationships/hyperlink" Target="https://drive.google.com/open?id=1Ex3xNA3AYTwOm37Nnl0NqkhH0EhA147o" TargetMode="External"/><Relationship Id="rId1852" Type="http://schemas.openxmlformats.org/officeDocument/2006/relationships/hyperlink" Target="https://drive.google.com/open?id=1dRuqE9vunXho4lhKJCoaqAimj_UjqwA3" TargetMode="External"/><Relationship Id="rId2903" Type="http://schemas.openxmlformats.org/officeDocument/2006/relationships/hyperlink" Target="https://www.facebook.com/share/1LgaTsAvrq/?mibextid=wwXIfr" TargetMode="External"/><Relationship Id="rId1505" Type="http://schemas.openxmlformats.org/officeDocument/2006/relationships/hyperlink" Target="https://www.facebook.com/share/1DEQ85wATa/?mibextid=wwXIfr" TargetMode="External"/><Relationship Id="rId3677" Type="http://schemas.openxmlformats.org/officeDocument/2006/relationships/hyperlink" Target="https://drive.google.com/open?id=1EJbxaQKNbvP9yUlj0_hZMyi9_whAMHQ2" TargetMode="External"/><Relationship Id="rId4728" Type="http://schemas.openxmlformats.org/officeDocument/2006/relationships/hyperlink" Target="https://drive.google.com/open?id=1eb29xRKbBEhCSQnGfiVaEAGO1f2bWV2D" TargetMode="External"/><Relationship Id="rId598" Type="http://schemas.openxmlformats.org/officeDocument/2006/relationships/hyperlink" Target="https://drive.google.com/open?id=1dqI011roT8PbeF0n5Pj2S4pgjwtzFtsw" TargetMode="External"/><Relationship Id="rId2279" Type="http://schemas.openxmlformats.org/officeDocument/2006/relationships/hyperlink" Target="https://drive.google.com/open?id=1bplDKA2ANtkxU0v8F6fOyZQ5cwOP4yU0" TargetMode="External"/><Relationship Id="rId2693" Type="http://schemas.openxmlformats.org/officeDocument/2006/relationships/hyperlink" Target="https://www.facebook.com/anh.phuc.980392" TargetMode="External"/><Relationship Id="rId3744" Type="http://schemas.openxmlformats.org/officeDocument/2006/relationships/hyperlink" Target="https://drive.google.com/open?id=1cxBcaHIawD6xz8vqjOXe0VO-V5dah8ZJ" TargetMode="External"/><Relationship Id="rId665" Type="http://schemas.openxmlformats.org/officeDocument/2006/relationships/hyperlink" Target="https://drive.google.com/open?id=1jVqat7kJXBKQVAdB0URQ2YQWTX4iVUqf" TargetMode="External"/><Relationship Id="rId1295" Type="http://schemas.openxmlformats.org/officeDocument/2006/relationships/hyperlink" Target="https://www.facebook.com/nang.thanb" TargetMode="External"/><Relationship Id="rId2346" Type="http://schemas.openxmlformats.org/officeDocument/2006/relationships/hyperlink" Target="https://www.facebook.com/tuan.boy.04" TargetMode="External"/><Relationship Id="rId2760" Type="http://schemas.openxmlformats.org/officeDocument/2006/relationships/hyperlink" Target="https://drive.google.com/open?id=1ydhoFtIwftS8Y_dj9xofBalBoYE_Ig2u" TargetMode="External"/><Relationship Id="rId3811" Type="http://schemas.openxmlformats.org/officeDocument/2006/relationships/hyperlink" Target="https://www.facebook.com/share/1DBRpQD8JH/?mibextid=wwXIfr" TargetMode="External"/><Relationship Id="rId318" Type="http://schemas.openxmlformats.org/officeDocument/2006/relationships/hyperlink" Target="https://www.facebook.com/share/1EgGQwHSFV/" TargetMode="External"/><Relationship Id="rId732" Type="http://schemas.openxmlformats.org/officeDocument/2006/relationships/hyperlink" Target="https://drive.google.com/open?id=10k1cQyJ2NfZJKo1-k3kmxhhSGyUH4rgf" TargetMode="External"/><Relationship Id="rId1362" Type="http://schemas.openxmlformats.org/officeDocument/2006/relationships/hyperlink" Target="https://drive.google.com/open?id=14fbOXXUzisI8eLWHUiFhdYq6BB4YVP8K" TargetMode="External"/><Relationship Id="rId2413" Type="http://schemas.openxmlformats.org/officeDocument/2006/relationships/hyperlink" Target="https://www.facebook.com/share/16vEvMjtW5/?mibextid=wwXIfr" TargetMode="External"/><Relationship Id="rId1015" Type="http://schemas.openxmlformats.org/officeDocument/2006/relationships/hyperlink" Target="https://drive.google.com/open?id=105Bt7-hdPohXuJW7ALm3QYJicmVXzmvM" TargetMode="External"/><Relationship Id="rId4585" Type="http://schemas.openxmlformats.org/officeDocument/2006/relationships/hyperlink" Target="https://www.facebook.com/share/1cgYivMt4G/?mibextid=wwXIfr" TargetMode="External"/><Relationship Id="rId3187" Type="http://schemas.openxmlformats.org/officeDocument/2006/relationships/hyperlink" Target="https://drive.google.com/open?id=1s6IvVDdEUuoPLS2adTjRWDlHQUGLRSzm" TargetMode="External"/><Relationship Id="rId4238" Type="http://schemas.openxmlformats.org/officeDocument/2006/relationships/hyperlink" Target="https://www.facebook.com/share/17o3VY4Svr/?mibextid=wwXIfr" TargetMode="External"/><Relationship Id="rId4652" Type="http://schemas.openxmlformats.org/officeDocument/2006/relationships/hyperlink" Target="https://drive.google.com/open?id=1HkICBpoMZeck5wfXGtoCW2axGfK_CAXp" TargetMode="External"/><Relationship Id="rId175" Type="http://schemas.openxmlformats.org/officeDocument/2006/relationships/hyperlink" Target="https://drive.google.com/open?id=17GPQRAO33Gsfl8thk4B4nqar_a19weWh" TargetMode="External"/><Relationship Id="rId3254" Type="http://schemas.openxmlformats.org/officeDocument/2006/relationships/hyperlink" Target="https://www.facebook.com/2kthanhtan" TargetMode="External"/><Relationship Id="rId4305" Type="http://schemas.openxmlformats.org/officeDocument/2006/relationships/hyperlink" Target="https://www.facebook.com/share/1HAQ1ucP84/?mibextid=wwXIfr" TargetMode="External"/><Relationship Id="rId2270" Type="http://schemas.openxmlformats.org/officeDocument/2006/relationships/hyperlink" Target="https://www.facebook.com/share/18mnWMCmhG/?mibextid=wwXIfr" TargetMode="External"/><Relationship Id="rId3321" Type="http://schemas.openxmlformats.org/officeDocument/2006/relationships/hyperlink" Target="https://drive.google.com/open?id=1RUahbKM8BYUYN3RwOgphDAynxBrx_cDa" TargetMode="External"/><Relationship Id="rId242" Type="http://schemas.openxmlformats.org/officeDocument/2006/relationships/hyperlink" Target="https://www.facebook.com/share/1Hu7atx6wR/?mibextid=wwXIfr" TargetMode="External"/><Relationship Id="rId5079" Type="http://schemas.openxmlformats.org/officeDocument/2006/relationships/hyperlink" Target="https://www.facebook.com/nguyenduc.101008?rdid=2FZUUb77lpEMjoae&amp;share_url=https%3A%2F%2Fwww.facebook.com%2Fshare%2F1Cb8Sp8hra%2F" TargetMode="External"/><Relationship Id="rId1689" Type="http://schemas.openxmlformats.org/officeDocument/2006/relationships/hyperlink" Target="https://drive.google.com/open?id=16LtWmxA-Smmth7_RiVC9_P1fjNOzVQwX" TargetMode="External"/><Relationship Id="rId4095" Type="http://schemas.openxmlformats.org/officeDocument/2006/relationships/hyperlink" Target="https://drive.google.com/open?id=1tZeLpF9GadNb3-akYTW9SNZJQe4cNW-J" TargetMode="External"/><Relationship Id="rId4162" Type="http://schemas.openxmlformats.org/officeDocument/2006/relationships/hyperlink" Target="https://drive.google.com/open?id=1X8yPPVd4TxtJ3fUHwmIgeSt71YzzTJF7" TargetMode="External"/><Relationship Id="rId1756" Type="http://schemas.openxmlformats.org/officeDocument/2006/relationships/hyperlink" Target="https://drive.google.com/open?id=1NrDUbaA_vXA1GJ_VOUOyBpOI4FdGVqda" TargetMode="External"/><Relationship Id="rId2807" Type="http://schemas.openxmlformats.org/officeDocument/2006/relationships/hyperlink" Target="https://www.facebook.com/share/18X5KB3Vvk/?mibextid=wwXIfr" TargetMode="External"/><Relationship Id="rId48" Type="http://schemas.openxmlformats.org/officeDocument/2006/relationships/hyperlink" Target="https://drive.google.com/open?id=1YtQ7dbzycgCG6hATTU4pkgYLCFpeQdYy" TargetMode="External"/><Relationship Id="rId1409" Type="http://schemas.openxmlformats.org/officeDocument/2006/relationships/hyperlink" Target="https://www.facebook.com/ngoc.nguyen.91338?rdid=SeoWDNnZqY68OdAY&amp;share_url=https%3A%2F%2Fwww.facebook.com%2Fshare%2F17NmgWkTxr%2F" TargetMode="External"/><Relationship Id="rId1823" Type="http://schemas.openxmlformats.org/officeDocument/2006/relationships/hyperlink" Target="https://drive.google.com/open?id=1L05OtomPkMg3GQf1pGH0Md4LznD5_DWN" TargetMode="External"/><Relationship Id="rId4979" Type="http://schemas.openxmlformats.org/officeDocument/2006/relationships/hyperlink" Target="https://drive.google.com/open?id=1oAP7FSoWBLXxuIzPBdYSCJzSCdAsJVqi" TargetMode="External"/><Relationship Id="rId3995" Type="http://schemas.openxmlformats.org/officeDocument/2006/relationships/hyperlink" Target="https://drive.google.com/open?id=1oNrCraju9xtbQWbQAm9fdgsOr_aVK-iX" TargetMode="External"/><Relationship Id="rId2597" Type="http://schemas.openxmlformats.org/officeDocument/2006/relationships/hyperlink" Target="https://drive.google.com/open?id=1Lqb91JIzx31VCoi8Pqc9bCS28EDsg1yn" TargetMode="External"/><Relationship Id="rId3648" Type="http://schemas.openxmlformats.org/officeDocument/2006/relationships/hyperlink" Target="https://drive.google.com/open?id=1tN94T-oAYhX4g3JpU3aUt2-YQ8SQzXuq" TargetMode="External"/><Relationship Id="rId569" Type="http://schemas.openxmlformats.org/officeDocument/2006/relationships/hyperlink" Target="https://drive.google.com/open?id=1y5te1ynHNyRbo3BIpqaGO6FgACkHbaSj" TargetMode="External"/><Relationship Id="rId983" Type="http://schemas.openxmlformats.org/officeDocument/2006/relationships/hyperlink" Target="https://www.facebook.com/share/1AYUifs7JJ/?mibextid=wwXIfr" TargetMode="External"/><Relationship Id="rId1199" Type="http://schemas.openxmlformats.org/officeDocument/2006/relationships/hyperlink" Target="https://www.facebook.com/son.bui.806208" TargetMode="External"/><Relationship Id="rId2664" Type="http://schemas.openxmlformats.org/officeDocument/2006/relationships/hyperlink" Target="https://drive.google.com/open?id=1S4W_-ogfHEIKNr7Q3XU8eEtew1bGOS71" TargetMode="External"/><Relationship Id="rId5070" Type="http://schemas.openxmlformats.org/officeDocument/2006/relationships/hyperlink" Target="https://drive.google.com/open?id=1Zc6I5iM4prA0h1mp-bzCppPhnrLHoiVg" TargetMode="External"/><Relationship Id="rId636" Type="http://schemas.openxmlformats.org/officeDocument/2006/relationships/hyperlink" Target="https://drive.google.com/open?id=1LelEg7eX03IYOicLqgohluxdQSxjS0Ss" TargetMode="External"/><Relationship Id="rId1266" Type="http://schemas.openxmlformats.org/officeDocument/2006/relationships/hyperlink" Target="https://drive.google.com/open?id=1q4dK7QLVTWlYq2bS09rLGj8rSEeJxokE" TargetMode="External"/><Relationship Id="rId2317" Type="http://schemas.openxmlformats.org/officeDocument/2006/relationships/hyperlink" Target="https://www.facebook.com/share/17br8TU9Fr/?mibextid=wwXIfr" TargetMode="External"/><Relationship Id="rId3715" Type="http://schemas.openxmlformats.org/officeDocument/2006/relationships/hyperlink" Target="https://drive.google.com/open?id=1FrbTTXdfDr-APyhypdfA_cQ1_KkcXShr" TargetMode="External"/><Relationship Id="rId1680" Type="http://schemas.openxmlformats.org/officeDocument/2006/relationships/hyperlink" Target="https://www.facebook.com/cat.mona.2024" TargetMode="External"/><Relationship Id="rId2731" Type="http://schemas.openxmlformats.org/officeDocument/2006/relationships/hyperlink" Target="https://www.facebook.com/share/1CN1nyu8N9/?mibextid=wwXIfr" TargetMode="External"/><Relationship Id="rId703" Type="http://schemas.openxmlformats.org/officeDocument/2006/relationships/hyperlink" Target="https://drive.google.com/open?id=1VCWjyhhIBXsUfmNTnD4OghBh7Ga-8lyK" TargetMode="External"/><Relationship Id="rId1333" Type="http://schemas.openxmlformats.org/officeDocument/2006/relationships/hyperlink" Target="https://drive.google.com/open?id=1GBY8SVnBX2xkSdJPs-JzlZJ-0AC9iweU" TargetMode="External"/><Relationship Id="rId4489" Type="http://schemas.openxmlformats.org/officeDocument/2006/relationships/hyperlink" Target="https://www.facebook.com/share/18pZajgwVo/?mibextid=wwXIfr" TargetMode="External"/><Relationship Id="rId1400" Type="http://schemas.openxmlformats.org/officeDocument/2006/relationships/hyperlink" Target="https://www.facebook.com/ngan.lethithanh.5496" TargetMode="External"/><Relationship Id="rId4556" Type="http://schemas.openxmlformats.org/officeDocument/2006/relationships/hyperlink" Target="https://www.facebook.com/share/1GBX83fzyR/?mibextid=wwXIfr" TargetMode="External"/><Relationship Id="rId4970" Type="http://schemas.openxmlformats.org/officeDocument/2006/relationships/hyperlink" Target="https://www.facebook.com/share/1HH5gsH29M/?mibextid=wwXIfr" TargetMode="External"/><Relationship Id="rId3158" Type="http://schemas.openxmlformats.org/officeDocument/2006/relationships/hyperlink" Target="https://drive.google.com/open?id=1JdvHJyhWFAWHBTyZAiTjVv-FnEqB7DM2" TargetMode="External"/><Relationship Id="rId3572" Type="http://schemas.openxmlformats.org/officeDocument/2006/relationships/hyperlink" Target="https://www.facebook.com/nhadaungocccccc" TargetMode="External"/><Relationship Id="rId4209" Type="http://schemas.openxmlformats.org/officeDocument/2006/relationships/hyperlink" Target="https://drive.google.com/open?id=1RfopuiY1aDm65iRoWB3ttYG-n_lr5EdM" TargetMode="External"/><Relationship Id="rId4623" Type="http://schemas.openxmlformats.org/officeDocument/2006/relationships/hyperlink" Target="https://drive.google.com/open?id=1kCy_csXrN3CD1IubdUs9gH5MgkwuHNM2" TargetMode="External"/><Relationship Id="rId493" Type="http://schemas.openxmlformats.org/officeDocument/2006/relationships/hyperlink" Target="https://drive.google.com/open?id=1Y9X_ff8cu-GORLB-v2hLpQeDLlOe67TV" TargetMode="External"/><Relationship Id="rId2174" Type="http://schemas.openxmlformats.org/officeDocument/2006/relationships/hyperlink" Target="https://drive.google.com/open?id=1vTsyqSAAOqSBfQ7m5o-mnx20Hd0Qv8UP" TargetMode="External"/><Relationship Id="rId3225" Type="http://schemas.openxmlformats.org/officeDocument/2006/relationships/hyperlink" Target="https://www.facebook.com/vuu.thi.thom.2025?mibextid=wwXIfr&amp;rdid=r4upzfZ5tQEneHtr&amp;share_url=https%3A%2F%2Fwww.facebook.com%2Fshare%2F17a42VRXmN%2F%3Fmibextid%3DwwXIfr" TargetMode="External"/><Relationship Id="rId146" Type="http://schemas.openxmlformats.org/officeDocument/2006/relationships/hyperlink" Target="https://www.facebook.com/profile.php?id=100078956979708" TargetMode="External"/><Relationship Id="rId560" Type="http://schemas.openxmlformats.org/officeDocument/2006/relationships/hyperlink" Target="https://www.facebook.com/share/1AjAEry1gz/?mibextid=wwXIfr" TargetMode="External"/><Relationship Id="rId1190" Type="http://schemas.openxmlformats.org/officeDocument/2006/relationships/hyperlink" Target="https://www.facebook.com/share/1H4yDqTkC2/?mibextid=wwXIfr" TargetMode="External"/><Relationship Id="rId2241" Type="http://schemas.openxmlformats.org/officeDocument/2006/relationships/hyperlink" Target="https://www.facebook.com/share/1G414xRc77/?mibextid=wwXIfr" TargetMode="External"/><Relationship Id="rId213" Type="http://schemas.openxmlformats.org/officeDocument/2006/relationships/hyperlink" Target="https://www.facebook.com/profile.php?id=100050102496503&amp;mibextid=LQQJ4d" TargetMode="External"/><Relationship Id="rId4066" Type="http://schemas.openxmlformats.org/officeDocument/2006/relationships/hyperlink" Target="https://www.facebook.com/luong.gia.huy.840551" TargetMode="External"/><Relationship Id="rId4480" Type="http://schemas.openxmlformats.org/officeDocument/2006/relationships/hyperlink" Target="https://drive.google.com/open?id=1jsDmsRR5Yi8l12ARD9vx7AWiVhknpWBH" TargetMode="External"/><Relationship Id="rId5117" Type="http://schemas.openxmlformats.org/officeDocument/2006/relationships/hyperlink" Target="https://drive.google.com/open?id=1qcILV8SjRL_zv2yVX3m4j3nrFzGzfJrm" TargetMode="External"/><Relationship Id="rId1727" Type="http://schemas.openxmlformats.org/officeDocument/2006/relationships/hyperlink" Target="https://www.facebook.com/share/183RNLBc1n/?mibextid=wwXIfr" TargetMode="External"/><Relationship Id="rId3082" Type="http://schemas.openxmlformats.org/officeDocument/2006/relationships/hyperlink" Target="https://www.facebook.com/profile.php?id=61584481974371&amp;mibextid=wwXIfr&amp;mibextid=wwXIfr" TargetMode="External"/><Relationship Id="rId4133" Type="http://schemas.openxmlformats.org/officeDocument/2006/relationships/hyperlink" Target="https://drive.google.com/open?id=1d_-NIgFjDylgPIb-G6YrLLHk3JH9oMjl" TargetMode="External"/><Relationship Id="rId19" Type="http://schemas.openxmlformats.org/officeDocument/2006/relationships/hyperlink" Target="https://drive.google.com/open?id=1J5fy3Q0zMOJB3YNL98Fu1HxuBcIq1feo" TargetMode="External"/><Relationship Id="rId3899" Type="http://schemas.openxmlformats.org/officeDocument/2006/relationships/hyperlink" Target="https://drive.google.com/open?id=1RGLRvQYCGSWu6u3Ijnj-vJuha-dKYAIP" TargetMode="External"/><Relationship Id="rId4200" Type="http://schemas.openxmlformats.org/officeDocument/2006/relationships/hyperlink" Target="https://www.facebook.com/nguyen.thi.hien.647338?rdid=ymWXX72xP4x2txCx&amp;share_url=https%3A%2F%2Fwww.facebook.com%2Fshare%2F1A7qdpLM9v%2F" TargetMode="External"/><Relationship Id="rId3966" Type="http://schemas.openxmlformats.org/officeDocument/2006/relationships/hyperlink" Target="https://drive.google.com/open?id=1JVN3oOer7qm8M5iMPPhIB5NKvptRmzD2" TargetMode="External"/><Relationship Id="rId3" Type="http://schemas.openxmlformats.org/officeDocument/2006/relationships/hyperlink" Target="https://drive.google.com/open?id=1ddGoNMPitav6xbrJjlEbUvhJtneXV8WO" TargetMode="External"/><Relationship Id="rId887" Type="http://schemas.openxmlformats.org/officeDocument/2006/relationships/hyperlink" Target="https://www.facebook.com/share/17645QBZ9t/?mibextid=wwXIfr" TargetMode="External"/><Relationship Id="rId2568" Type="http://schemas.openxmlformats.org/officeDocument/2006/relationships/hyperlink" Target="https://drive.google.com/open?id=1G5AoC55DJehE26nmqIVEklLMpQg7Y9r5" TargetMode="External"/><Relationship Id="rId2982" Type="http://schemas.openxmlformats.org/officeDocument/2006/relationships/hyperlink" Target="https://www.facebook.com/share/1HTA7jE2vp/?mibextid=wwXIfr" TargetMode="External"/><Relationship Id="rId3619" Type="http://schemas.openxmlformats.org/officeDocument/2006/relationships/hyperlink" Target="https://www.facebook.com/share/191S3Wiv1q/" TargetMode="External"/><Relationship Id="rId5041" Type="http://schemas.openxmlformats.org/officeDocument/2006/relationships/hyperlink" Target="https://www.facebook.com/share/18hpZsfBUq/" TargetMode="External"/><Relationship Id="rId954" Type="http://schemas.openxmlformats.org/officeDocument/2006/relationships/hyperlink" Target="https://drive.google.com/open?id=1k75OC3EfLuaGTsNMLMcfoAozNb0rK59D" TargetMode="External"/><Relationship Id="rId1584" Type="http://schemas.openxmlformats.org/officeDocument/2006/relationships/hyperlink" Target="https://www.facebook.com/doechan205?mibextid=wwXIfr&amp;mibextid=wwXIfr" TargetMode="External"/><Relationship Id="rId2635" Type="http://schemas.openxmlformats.org/officeDocument/2006/relationships/hyperlink" Target="https://www.facebook.com/linh.nhi.715792" TargetMode="External"/><Relationship Id="rId607" Type="http://schemas.openxmlformats.org/officeDocument/2006/relationships/hyperlink" Target="https://www.facebook.com/share/1A2guosnRR/?mibextid=wwXIfr" TargetMode="External"/><Relationship Id="rId1237" Type="http://schemas.openxmlformats.org/officeDocument/2006/relationships/hyperlink" Target="https://drive.google.com/open?id=1xd5MOUInJhw2dLmZWqF1rj7lGzlhRRhU" TargetMode="External"/><Relationship Id="rId1651" Type="http://schemas.openxmlformats.org/officeDocument/2006/relationships/hyperlink" Target="https://www.facebook.com/share/1JGECsE3cG/" TargetMode="External"/><Relationship Id="rId2702" Type="http://schemas.openxmlformats.org/officeDocument/2006/relationships/hyperlink" Target="https://www.facebook.com/share/187AvZdt6G/" TargetMode="External"/><Relationship Id="rId1304" Type="http://schemas.openxmlformats.org/officeDocument/2006/relationships/hyperlink" Target="https://www.facebook.com/share/17TsQ2Yvbi/" TargetMode="External"/><Relationship Id="rId4874" Type="http://schemas.openxmlformats.org/officeDocument/2006/relationships/hyperlink" Target="https://www.facebook.com/share/1UbcoTgsM4/" TargetMode="External"/><Relationship Id="rId3476" Type="http://schemas.openxmlformats.org/officeDocument/2006/relationships/hyperlink" Target="https://www.facebook.com/share/1BRXkGchNo/?mibextid=wwXIfr" TargetMode="External"/><Relationship Id="rId4527" Type="http://schemas.openxmlformats.org/officeDocument/2006/relationships/hyperlink" Target="https://www.facebook.com/share/17iua7oMGz/" TargetMode="External"/><Relationship Id="rId10" Type="http://schemas.openxmlformats.org/officeDocument/2006/relationships/hyperlink" Target="https://www.facebook.com/vanhii.037?mibextid=LQQJ4d" TargetMode="External"/><Relationship Id="rId397" Type="http://schemas.openxmlformats.org/officeDocument/2006/relationships/hyperlink" Target="https://www.facebook.com/vinhkhang.luu.948?rdid=cxFVRieJuRH3uLhp&amp;share_url=https%3A%2F%2Fwww.facebook.com%2Fshare%2F19aKgneQkh%2F" TargetMode="External"/><Relationship Id="rId2078" Type="http://schemas.openxmlformats.org/officeDocument/2006/relationships/hyperlink" Target="https://www.facebook.com/banh.ho.52012" TargetMode="External"/><Relationship Id="rId2492" Type="http://schemas.openxmlformats.org/officeDocument/2006/relationships/hyperlink" Target="https://www.facebook.com/nguyenn.thh.ly" TargetMode="External"/><Relationship Id="rId3129" Type="http://schemas.openxmlformats.org/officeDocument/2006/relationships/hyperlink" Target="https://www.facebook.com/hangg.nga.184?mibextid=wwXIfr&amp;rdid=6YM11dTBDyzm0POV&amp;share_url=https%3A%2F%2Fwww.facebook.com%2Fshare%2F1GfWc5Xrk7%2F%3Fmibextid%3DwwXIfr" TargetMode="External"/><Relationship Id="rId3890" Type="http://schemas.openxmlformats.org/officeDocument/2006/relationships/hyperlink" Target="https://drive.google.com/open?id=1riwIEUva2TXEHjxLkvyCB-4qY6xSFE-N" TargetMode="External"/><Relationship Id="rId4941" Type="http://schemas.openxmlformats.org/officeDocument/2006/relationships/hyperlink" Target="https://www.facebook.com/tran.dung.346003" TargetMode="External"/><Relationship Id="rId464" Type="http://schemas.openxmlformats.org/officeDocument/2006/relationships/hyperlink" Target="https://www.facebook.com/share/1An9Xmkh2P/" TargetMode="External"/><Relationship Id="rId1094" Type="http://schemas.openxmlformats.org/officeDocument/2006/relationships/hyperlink" Target="https://drive.google.com/open?id=1OKpigSimuxt0cGsI8ZUn_ZAnxtOXeWBf" TargetMode="External"/><Relationship Id="rId2145" Type="http://schemas.openxmlformats.org/officeDocument/2006/relationships/hyperlink" Target="https://drive.google.com/open?id=1Po8G08AZzys4lr_Z6E24NpBv27hZsdKg" TargetMode="External"/><Relationship Id="rId3543" Type="http://schemas.openxmlformats.org/officeDocument/2006/relationships/hyperlink" Target="https://drive.google.com/open?id=1BSQFMosbTvW34cjUlcLEx-4mbAbtHmHz" TargetMode="External"/><Relationship Id="rId117" Type="http://schemas.openxmlformats.org/officeDocument/2006/relationships/hyperlink" Target="https://www.facebook.com/profile.php?id=100030009619248&amp;__cft__%5B0%5D=AZWO1QmWWc6KRol3OcoHwoSy-O5xuMiSzCYGtBgkRg_I8AxgmjBRvK6OcwyPbk0A2qnOA_jZCTv3GBQy9ekH2inrq0M2cyVClszIwmBWKZP-v8yrCVm5s8sZ_nXVYrYBHFXzduWJiP71fVTkGSRvORIz1E7J8wgVzbvH0wnAQtayGPdHY-BNKlhT1gn69qdJFh5V-P_3382AAdeMt1URFg3BwrEbV8rO6XmQnpAuXgBt2A&amp;__tn__=-UC%252CP-R" TargetMode="External"/><Relationship Id="rId3610" Type="http://schemas.openxmlformats.org/officeDocument/2006/relationships/hyperlink" Target="https://drive.google.com/open?id=13yrIGjufXwQkZiSFMP0zd1JBWP5g4OyM" TargetMode="External"/><Relationship Id="rId531" Type="http://schemas.openxmlformats.org/officeDocument/2006/relationships/hyperlink" Target="https://www.facebook.com/share/18yvJPK2iW/?mibextid=wwXIfr" TargetMode="External"/><Relationship Id="rId1161" Type="http://schemas.openxmlformats.org/officeDocument/2006/relationships/hyperlink" Target="https://drive.google.com/open?id=1bgsQ98FTqzUIhrI8MLLFjrWu9i2rqn2h" TargetMode="External"/><Relationship Id="rId2212" Type="http://schemas.openxmlformats.org/officeDocument/2006/relationships/hyperlink" Target="https://www.facebook.com/share/17JoZjWbbE/?mibextid=wwXIfr" TargetMode="External"/><Relationship Id="rId1021" Type="http://schemas.openxmlformats.org/officeDocument/2006/relationships/hyperlink" Target="https://www.facebook.com/share/17jsxRkUnR/?mibextid=wwXIfr" TargetMode="External"/><Relationship Id="rId1978" Type="http://schemas.openxmlformats.org/officeDocument/2006/relationships/hyperlink" Target="https://www.facebook.com/lan.phuong.17113308" TargetMode="External"/><Relationship Id="rId4177" Type="http://schemas.openxmlformats.org/officeDocument/2006/relationships/hyperlink" Target="https://www.facebook.com/share/18PK87pTeT/?mibextid=wwXIfr" TargetMode="External"/><Relationship Id="rId4384" Type="http://schemas.openxmlformats.org/officeDocument/2006/relationships/hyperlink" Target="https://drive.google.com/open?id=1bbIem_a-QhDE6T1QJJIgYnYuiC1J1bQM" TargetMode="External"/><Relationship Id="rId4591" Type="http://schemas.openxmlformats.org/officeDocument/2006/relationships/hyperlink" Target="https://www.facebook.com/share/1CjQcH1gh6/?mibextid=wwXIfr" TargetMode="External"/><Relationship Id="rId3193" Type="http://schemas.openxmlformats.org/officeDocument/2006/relationships/hyperlink" Target="https://www.facebook.com/100080881896046/" TargetMode="External"/><Relationship Id="rId4037" Type="http://schemas.openxmlformats.org/officeDocument/2006/relationships/hyperlink" Target="https://www.facebook.com/share/14f8Cad2cbH/?mibextid=wwXIfr" TargetMode="External"/><Relationship Id="rId4244" Type="http://schemas.openxmlformats.org/officeDocument/2006/relationships/hyperlink" Target="https://www.facebook.com/share/1BTw1wBa6a/?mibextid=wwXIfr" TargetMode="External"/><Relationship Id="rId4451" Type="http://schemas.openxmlformats.org/officeDocument/2006/relationships/hyperlink" Target="https://www.facebook.com/share/1Hmpv8uVB2/" TargetMode="External"/><Relationship Id="rId1838" Type="http://schemas.openxmlformats.org/officeDocument/2006/relationships/hyperlink" Target="https://drive.google.com/open?id=1AVqgRLtaZ9YsBj-l5IUg2uv-M7JU2Hs8" TargetMode="External"/><Relationship Id="rId3053" Type="http://schemas.openxmlformats.org/officeDocument/2006/relationships/hyperlink" Target="https://drive.google.com/open?id=1nHliREnOvSXvmtHubUkVaF_4ZyqBS-L2" TargetMode="External"/><Relationship Id="rId3260" Type="http://schemas.openxmlformats.org/officeDocument/2006/relationships/hyperlink" Target="https://drive.google.com/open?id=1o_YGqYubQ1moN3LEuvokjsnlJBfRfvBY" TargetMode="External"/><Relationship Id="rId4104" Type="http://schemas.openxmlformats.org/officeDocument/2006/relationships/hyperlink" Target="https://drive.google.com/open?id=1mrpPlq-oGYdWHJpZBApYPE1tsOJWCDqS" TargetMode="External"/><Relationship Id="rId4311" Type="http://schemas.openxmlformats.org/officeDocument/2006/relationships/hyperlink" Target="https://www.facebook.com/share/1Dnb748zUm/?mibextid=wwXIfr" TargetMode="External"/><Relationship Id="rId181" Type="http://schemas.openxmlformats.org/officeDocument/2006/relationships/hyperlink" Target="https://www.facebook.com/congg.soaii.7" TargetMode="External"/><Relationship Id="rId1905" Type="http://schemas.openxmlformats.org/officeDocument/2006/relationships/hyperlink" Target="https://drive.google.com/open?id=1KqKXXltALavtQNEOqv9_xzLEFAhAbqAT" TargetMode="External"/><Relationship Id="rId3120" Type="http://schemas.openxmlformats.org/officeDocument/2006/relationships/hyperlink" Target="https://drive.google.com/open?id=1cyk7PBr-yQejm90r5KWfGWtbYak3UCCV" TargetMode="External"/><Relationship Id="rId5085" Type="http://schemas.openxmlformats.org/officeDocument/2006/relationships/hyperlink" Target="https://www.facebook.com/share/1M4S9vn24n/?mibextid=wwXIfr" TargetMode="External"/><Relationship Id="rId998" Type="http://schemas.openxmlformats.org/officeDocument/2006/relationships/hyperlink" Target="https://www.facebook.com/share/1BmRjod1c1/" TargetMode="External"/><Relationship Id="rId2679" Type="http://schemas.openxmlformats.org/officeDocument/2006/relationships/hyperlink" Target="https://www.facebook.com/share/1CQRPAxSHP/?mibextid=wwXIfr" TargetMode="External"/><Relationship Id="rId2886" Type="http://schemas.openxmlformats.org/officeDocument/2006/relationships/hyperlink" Target="https://drive.google.com/open?id=1EG95JzTT6Rkas79HwHBqOFMWS_N280rI" TargetMode="External"/><Relationship Id="rId3937" Type="http://schemas.openxmlformats.org/officeDocument/2006/relationships/hyperlink" Target="https://www.facebook.com/share/1ESEdwqZxe/?mibextid=wwXIfr" TargetMode="External"/><Relationship Id="rId858" Type="http://schemas.openxmlformats.org/officeDocument/2006/relationships/hyperlink" Target="https://drive.google.com/open?id=1W6mfUuJmID47qrd3LK2O6FlMMkxZim7s" TargetMode="External"/><Relationship Id="rId1488" Type="http://schemas.openxmlformats.org/officeDocument/2006/relationships/hyperlink" Target="https://drive.google.com/open?id=1W14hkFE1wSV4fncqIgkTPszV1Gsa2IGW" TargetMode="External"/><Relationship Id="rId1695" Type="http://schemas.openxmlformats.org/officeDocument/2006/relationships/hyperlink" Target="https://drive.google.com/open?id=1ao3bo6t8MXYDsqChBUBFviQYmGjsmRip" TargetMode="External"/><Relationship Id="rId2539" Type="http://schemas.openxmlformats.org/officeDocument/2006/relationships/hyperlink" Target="https://www.facebook.com/share/1BBWT3oTCR/?mibextid=wwXIfr" TargetMode="External"/><Relationship Id="rId2746" Type="http://schemas.openxmlformats.org/officeDocument/2006/relationships/hyperlink" Target="https://drive.google.com/open?id=1IOkS5Ut8j7d_9zdq9eSpc7ZsK636WzKi" TargetMode="External"/><Relationship Id="rId2953" Type="http://schemas.openxmlformats.org/officeDocument/2006/relationships/hyperlink" Target="https://drive.google.com/open?id=1ScMrS-W5JXI9DtMSmRpLu1Nt8u1shyf7" TargetMode="External"/><Relationship Id="rId718" Type="http://schemas.openxmlformats.org/officeDocument/2006/relationships/hyperlink" Target="https://drive.google.com/open?id=1cB68_1EorcbkBK1fs7HE1arbBJRXp_cP" TargetMode="External"/><Relationship Id="rId925" Type="http://schemas.openxmlformats.org/officeDocument/2006/relationships/hyperlink" Target="https://drive.google.com/open?id=16wJWhd0RIyfdkq7VxGamvOQe0dqNgyAT" TargetMode="External"/><Relationship Id="rId1348" Type="http://schemas.openxmlformats.org/officeDocument/2006/relationships/hyperlink" Target="https://www.facebook.com/share/1DuWccRGQz/" TargetMode="External"/><Relationship Id="rId1555" Type="http://schemas.openxmlformats.org/officeDocument/2006/relationships/hyperlink" Target="https://drive.google.com/open?id=1UoN5JnfLuZ-6qodidM6phFW5lmYEb6mS" TargetMode="External"/><Relationship Id="rId1762" Type="http://schemas.openxmlformats.org/officeDocument/2006/relationships/hyperlink" Target="https://www.facebook.com/share/186Xmgxjvx/?mibextid=wwXIfr" TargetMode="External"/><Relationship Id="rId2606" Type="http://schemas.openxmlformats.org/officeDocument/2006/relationships/hyperlink" Target="https://www.facebook.com/share/14ez2Cjg4NG/?mibextid=wwXIfr" TargetMode="External"/><Relationship Id="rId5012" Type="http://schemas.openxmlformats.org/officeDocument/2006/relationships/hyperlink" Target="https://drive.google.com/open?id=1iA4OnJujl1obyWtP4__deXT5xBzHm47k" TargetMode="External"/><Relationship Id="rId1208" Type="http://schemas.openxmlformats.org/officeDocument/2006/relationships/hyperlink" Target="https://drive.google.com/open?id=1H532no78Uu3-U5_imMT3mOPlVtxhBTLU" TargetMode="External"/><Relationship Id="rId1415" Type="http://schemas.openxmlformats.org/officeDocument/2006/relationships/hyperlink" Target="https://www.facebook.com/share/17ZWHcCfuU/?mibextid=wwXIfr" TargetMode="External"/><Relationship Id="rId2813" Type="http://schemas.openxmlformats.org/officeDocument/2006/relationships/hyperlink" Target="https://www.facebook.com/share/1DCqTP7Mdp/?mibextid=wwXIfr" TargetMode="External"/><Relationship Id="rId54" Type="http://schemas.openxmlformats.org/officeDocument/2006/relationships/hyperlink" Target="https://drive.google.com/open?id=1dksjq0Tw7PIdc_4nTUYTgqHmGz_60CDj" TargetMode="External"/><Relationship Id="rId1622" Type="http://schemas.openxmlformats.org/officeDocument/2006/relationships/hyperlink" Target="https://web.facebook.com/pham.huynh.425811" TargetMode="External"/><Relationship Id="rId4778" Type="http://schemas.openxmlformats.org/officeDocument/2006/relationships/hyperlink" Target="https://drive.google.com/open?id=1B1ycKARBfVDYl1EphsO0OCVXwYnn_ZXM" TargetMode="External"/><Relationship Id="rId4985" Type="http://schemas.openxmlformats.org/officeDocument/2006/relationships/hyperlink" Target="https://www.facebook.com/p.thanh.231119" TargetMode="External"/><Relationship Id="rId2189" Type="http://schemas.openxmlformats.org/officeDocument/2006/relationships/hyperlink" Target="https://www.facebook.com/share/1EA37VLJjG/?mibextid=wwXIfr" TargetMode="External"/><Relationship Id="rId3587" Type="http://schemas.openxmlformats.org/officeDocument/2006/relationships/hyperlink" Target="https://www.facebook.com/share/1EeRmCwPEs/?mibextid=wwXIfr" TargetMode="External"/><Relationship Id="rId3794" Type="http://schemas.openxmlformats.org/officeDocument/2006/relationships/hyperlink" Target="https://drive.google.com/open?id=1ZhEfpOqO7D7OTqdq3qU4ngKRgZBz9iki" TargetMode="External"/><Relationship Id="rId4638" Type="http://schemas.openxmlformats.org/officeDocument/2006/relationships/hyperlink" Target="https://drive.google.com/open?id=1NhvpJlSM7Lx5uHzkuXP1JOcPp9tJP3sz" TargetMode="External"/><Relationship Id="rId4845" Type="http://schemas.openxmlformats.org/officeDocument/2006/relationships/hyperlink" Target="https://www.facebook.com/share/18eaZiPfyJ/" TargetMode="External"/><Relationship Id="rId2396" Type="http://schemas.openxmlformats.org/officeDocument/2006/relationships/hyperlink" Target="https://www.facebook.com/share/1ETCd9bfeC/" TargetMode="External"/><Relationship Id="rId3447" Type="http://schemas.openxmlformats.org/officeDocument/2006/relationships/hyperlink" Target="https://drive.google.com/open?id=1obNQn9Rqv4dclfWKkYT2jrP0kiyVciWU" TargetMode="External"/><Relationship Id="rId3654" Type="http://schemas.openxmlformats.org/officeDocument/2006/relationships/hyperlink" Target="https://drive.google.com/open?id=1ncQLhymQTO6d_dOrgjOqe9CG9pj5OlF6" TargetMode="External"/><Relationship Id="rId3861" Type="http://schemas.openxmlformats.org/officeDocument/2006/relationships/hyperlink" Target="https://drive.google.com/open?id=1moCpPxXH-mDcPylxhy4ZJV5vxgd6EXyu" TargetMode="External"/><Relationship Id="rId4705" Type="http://schemas.openxmlformats.org/officeDocument/2006/relationships/hyperlink" Target="https://www.facebook.com/share/1c3ii5enfQ/?mibextid=wwXIfr" TargetMode="External"/><Relationship Id="rId4912" Type="http://schemas.openxmlformats.org/officeDocument/2006/relationships/hyperlink" Target="https://www.facebook.com/share/17gfM1eMh5/" TargetMode="External"/><Relationship Id="rId368" Type="http://schemas.openxmlformats.org/officeDocument/2006/relationships/hyperlink" Target="https://drive.google.com/open?id=1coxHo8mGSFF2nkOvbRTCtBCgU-kNHd90" TargetMode="External"/><Relationship Id="rId575" Type="http://schemas.openxmlformats.org/officeDocument/2006/relationships/hyperlink" Target="https://drive.google.com/open?id=1yQch2AlnbS7Rr-FbysUpYPuv98HV6XH6" TargetMode="External"/><Relationship Id="rId782" Type="http://schemas.openxmlformats.org/officeDocument/2006/relationships/hyperlink" Target="https://drive.google.com/open?id=1wNFLiljkKcoccM3VI6CgCd-oTJGGBnMK" TargetMode="External"/><Relationship Id="rId2049" Type="http://schemas.openxmlformats.org/officeDocument/2006/relationships/hyperlink" Target="https://www.facebook.com/share/1EBfo9jLaR/?mibextid=wwXIfr" TargetMode="External"/><Relationship Id="rId2256" Type="http://schemas.openxmlformats.org/officeDocument/2006/relationships/hyperlink" Target="https://drive.google.com/open?id=1LWL1YWGvQ51e-Kg2xFEItX0GxusCctgv" TargetMode="External"/><Relationship Id="rId2463" Type="http://schemas.openxmlformats.org/officeDocument/2006/relationships/hyperlink" Target="https://drive.google.com/open?id=1wg7M8fmp4PcL9C7FxBPaNy-UecSCWt1c" TargetMode="External"/><Relationship Id="rId2670" Type="http://schemas.openxmlformats.org/officeDocument/2006/relationships/hyperlink" Target="https://drive.google.com/open?id=1KSjDgrAjaclAUeb2Twjr4rT1dTn6ZabH" TargetMode="External"/><Relationship Id="rId3307" Type="http://schemas.openxmlformats.org/officeDocument/2006/relationships/hyperlink" Target="https://www.facebook.com/share/1KejmPFDaw/?mibextid=wwXIfr" TargetMode="External"/><Relationship Id="rId3514" Type="http://schemas.openxmlformats.org/officeDocument/2006/relationships/hyperlink" Target="https://drive.google.com/open?id=1q64K-X7VvK9ZqAxEBPLJTAZftNoRHnMz" TargetMode="External"/><Relationship Id="rId3721" Type="http://schemas.openxmlformats.org/officeDocument/2006/relationships/hyperlink" Target="https://drive.google.com/open?id=1XNySOnygmmhl0xpJKDhsr7Nz6bAtlHQe" TargetMode="External"/><Relationship Id="rId228" Type="http://schemas.openxmlformats.org/officeDocument/2006/relationships/hyperlink" Target="https://www.facebook.com/profile.php?id=100022606805243&amp;mibextid=LQQJ4d" TargetMode="External"/><Relationship Id="rId435" Type="http://schemas.openxmlformats.org/officeDocument/2006/relationships/hyperlink" Target="https://drive.google.com/open?id=1f_fUtlnPhKk10fKHq7EGyS-48Xfw3Ctv" TargetMode="External"/><Relationship Id="rId642" Type="http://schemas.openxmlformats.org/officeDocument/2006/relationships/hyperlink" Target="https://www.facebook.com/share/18zCfx4WA8/?mibextid=wwXIfr" TargetMode="External"/><Relationship Id="rId1065" Type="http://schemas.openxmlformats.org/officeDocument/2006/relationships/hyperlink" Target="https://www.facebook.com/share/18UE6tuT12/?mibextid=wwXIfr" TargetMode="External"/><Relationship Id="rId1272" Type="http://schemas.openxmlformats.org/officeDocument/2006/relationships/hyperlink" Target="https://www.facebook.com/share/16fY5N6ca7/?mibextid=wwXIfr" TargetMode="External"/><Relationship Id="rId2116" Type="http://schemas.openxmlformats.org/officeDocument/2006/relationships/hyperlink" Target="https://www.facebook.com/share/1Gyx8mqxMX/" TargetMode="External"/><Relationship Id="rId2323" Type="http://schemas.openxmlformats.org/officeDocument/2006/relationships/hyperlink" Target="https://www.facebook.com/share/18wKPc976f/" TargetMode="External"/><Relationship Id="rId2530" Type="http://schemas.openxmlformats.org/officeDocument/2006/relationships/hyperlink" Target="https://www.facebook.com/share/17dJtnti2r/?mibextid=wwXIfr" TargetMode="External"/><Relationship Id="rId502" Type="http://schemas.openxmlformats.org/officeDocument/2006/relationships/hyperlink" Target="https://www.facebook.com/share/1GFV5PKD1m/?mibextid=wwXIfr" TargetMode="External"/><Relationship Id="rId1132" Type="http://schemas.openxmlformats.org/officeDocument/2006/relationships/hyperlink" Target="https://drive.google.com/open?id=1gZd_dh46YrfbUqJ9p2XsVtvo7kyeEPC2" TargetMode="External"/><Relationship Id="rId4288" Type="http://schemas.openxmlformats.org/officeDocument/2006/relationships/hyperlink" Target="https://www.facebook.com/profile.php?id=61583422812387&amp;rdid=fD5wL94qs4wKTUsw&amp;share_url=https%3A%2F%2Fwww.facebook.com%2Fshare%2F18QZ6aujsi" TargetMode="External"/><Relationship Id="rId4495" Type="http://schemas.openxmlformats.org/officeDocument/2006/relationships/hyperlink" Target="https://drive.google.com/open?id=19MY5l6DRcK6ZRcMhCWBZYCnV-KxlxmaB" TargetMode="External"/><Relationship Id="rId3097" Type="http://schemas.openxmlformats.org/officeDocument/2006/relationships/hyperlink" Target="https://drive.google.com/open?id=1u3f2sMvs8QglWsqfyyWh5SkgIRV7D6DO" TargetMode="External"/><Relationship Id="rId4148" Type="http://schemas.openxmlformats.org/officeDocument/2006/relationships/hyperlink" Target="https://drive.google.com/open?id=1AuEx6cA0S_0J066lfGxABlHHG9xfbtMG" TargetMode="External"/><Relationship Id="rId4355" Type="http://schemas.openxmlformats.org/officeDocument/2006/relationships/hyperlink" Target="https://www.facebook.com/share/18mJnfgFAb/" TargetMode="External"/><Relationship Id="rId1949" Type="http://schemas.openxmlformats.org/officeDocument/2006/relationships/hyperlink" Target="https://drive.google.com/open?id=1IKHFEROBUxm5s7Lc1qYc6rgnF8o0NsPh" TargetMode="External"/><Relationship Id="rId3164" Type="http://schemas.openxmlformats.org/officeDocument/2006/relationships/hyperlink" Target="https://www.facebook.com/share/17bKY6awPn/?mibextid=wwXIfr" TargetMode="External"/><Relationship Id="rId4008" Type="http://schemas.openxmlformats.org/officeDocument/2006/relationships/hyperlink" Target="https://drive.google.com/open?id=1zmwcvQjlOau5yn15yPsnHuGSfjxI-48J" TargetMode="External"/><Relationship Id="rId4562" Type="http://schemas.openxmlformats.org/officeDocument/2006/relationships/hyperlink" Target="https://drive.google.com/open?id=1lmomFczy3HiQT3be4qfc5SOz3fLIvmse" TargetMode="External"/><Relationship Id="rId292" Type="http://schemas.openxmlformats.org/officeDocument/2006/relationships/hyperlink" Target="https://www.facebook.com/share/1AhrpXPwe6/?mibextid=wwXIfr" TargetMode="External"/><Relationship Id="rId1809" Type="http://schemas.openxmlformats.org/officeDocument/2006/relationships/hyperlink" Target="https://www.facebook.com/nguyen.chienn.949875?__cft__%5B0%5D=AZYb1DwHqwnIR_c6AoA4BGa9_E0bkDjiQvd9wA0bW3yI9ik8GeTTQvxKsD7Yl7nigt-G681uxY1OAwCttglsLmp3tjJVToU8JVpMNetj5E_V9hMKMU0iBXiSzzwS5nIZcys4-pzPuMpJS8_VYA5SDWo1yt_1y8t3Os4nKyu7aPzVvNBb2i5f3r5RAcyuiXyLQjkRTkNmXa522g2IrnOTSfMJ7gJCLBoA1nnYsvbAOHG_7w&amp;__tn__=-UC%2CP-R" TargetMode="External"/><Relationship Id="rId3371" Type="http://schemas.openxmlformats.org/officeDocument/2006/relationships/hyperlink" Target="https://www.facebook.com/share/1Ty8x5yYX1/?mibextid=wwXIfr" TargetMode="External"/><Relationship Id="rId4215" Type="http://schemas.openxmlformats.org/officeDocument/2006/relationships/hyperlink" Target="https://www.facebook.com/share/1E25mhwpcr/?mibextid=wwXIfr" TargetMode="External"/><Relationship Id="rId4422" Type="http://schemas.openxmlformats.org/officeDocument/2006/relationships/hyperlink" Target="https://www.facebook.com/share/18xZPgbLoG/" TargetMode="External"/><Relationship Id="rId2180" Type="http://schemas.openxmlformats.org/officeDocument/2006/relationships/hyperlink" Target="https://drive.google.com/open?id=1TLfX7yQwB69NmjDaDN7LwTuFpVtalUUe" TargetMode="External"/><Relationship Id="rId3024" Type="http://schemas.openxmlformats.org/officeDocument/2006/relationships/hyperlink" Target="https://www.facebook.com/share/1D9ZuYXiTs/?mibextid=wwXIfr" TargetMode="External"/><Relationship Id="rId3231" Type="http://schemas.openxmlformats.org/officeDocument/2006/relationships/hyperlink" Target="https://www.facebook.com/share/1bmLhGfLg8/?mibextid=wwXIfr" TargetMode="External"/><Relationship Id="rId152" Type="http://schemas.openxmlformats.org/officeDocument/2006/relationships/hyperlink" Target="https://www.facebook.com/profile.php?id=100090194243667&amp;mibextid=LQQJ4d" TargetMode="External"/><Relationship Id="rId2040" Type="http://schemas.openxmlformats.org/officeDocument/2006/relationships/hyperlink" Target="https://www.facebook.com/share/1ZwfBhTP8i/?mibextid=wwXIfr" TargetMode="External"/><Relationship Id="rId2997" Type="http://schemas.openxmlformats.org/officeDocument/2006/relationships/hyperlink" Target="https://www.facebook.com/share/1H7Yos4j2a/?mibextid=wwXIfr" TargetMode="External"/><Relationship Id="rId969" Type="http://schemas.openxmlformats.org/officeDocument/2006/relationships/hyperlink" Target="https://drive.google.com/open?id=1hNHVoQ6oc7YSydyQtqJpC3rB1NEruvR-" TargetMode="External"/><Relationship Id="rId1599" Type="http://schemas.openxmlformats.org/officeDocument/2006/relationships/hyperlink" Target="https://www.facebook.com/share/1BePY6G6Eo/" TargetMode="External"/><Relationship Id="rId5056" Type="http://schemas.openxmlformats.org/officeDocument/2006/relationships/hyperlink" Target="https://www.facebook.com/share/1BMFPG7Fau/" TargetMode="External"/><Relationship Id="rId1459" Type="http://schemas.openxmlformats.org/officeDocument/2006/relationships/hyperlink" Target="https://drive.google.com/open?id=1f9PQQbBmayuvzDKPPtFaNeVPEzBuIhXi" TargetMode="External"/><Relationship Id="rId2857" Type="http://schemas.openxmlformats.org/officeDocument/2006/relationships/hyperlink" Target="https://www.facebook.com/share/1Q7UNiNZ2q/?mibextid=wwXIfr" TargetMode="External"/><Relationship Id="rId3908" Type="http://schemas.openxmlformats.org/officeDocument/2006/relationships/hyperlink" Target="https://drive.google.com/open?id=1N6XU9nV-aRdMvxU_ZXMHw6jI3vCgx6Cd" TargetMode="External"/><Relationship Id="rId4072" Type="http://schemas.openxmlformats.org/officeDocument/2006/relationships/hyperlink" Target="https://www.facebook.com/profile.php?id=100085962464773&amp;locale=vi_VN" TargetMode="External"/><Relationship Id="rId5123" Type="http://schemas.openxmlformats.org/officeDocument/2006/relationships/hyperlink" Target="https://drive.google.com/open?id=1fsgza3ARwXmpgi1sbsUyP_SA6fB40k_D" TargetMode="External"/><Relationship Id="rId98" Type="http://schemas.openxmlformats.org/officeDocument/2006/relationships/hyperlink" Target="https://drive.google.com/open?id=1b7yJ6FxLeNQhiqesmVKq2LL9qS3pH3Lt" TargetMode="External"/><Relationship Id="rId829" Type="http://schemas.openxmlformats.org/officeDocument/2006/relationships/hyperlink" Target="https://drive.google.com/open?id=1PYWL0cyJMCeZYjA8Cstqfv0foGEFL0o5" TargetMode="External"/><Relationship Id="rId1666" Type="http://schemas.openxmlformats.org/officeDocument/2006/relationships/hyperlink" Target="https://drive.google.com/open?id=1DWBhyGFYyY9LQjoM6BFsuZzBLF9bO5NQ" TargetMode="External"/><Relationship Id="rId1873" Type="http://schemas.openxmlformats.org/officeDocument/2006/relationships/hyperlink" Target="https://drive.google.com/open?id=1uIScHbH4n_h4WWcVGjw1uT9kMWg6gYQ3" TargetMode="External"/><Relationship Id="rId2717" Type="http://schemas.openxmlformats.org/officeDocument/2006/relationships/hyperlink" Target="https://drive.google.com/open?id=1Zc8JS63stjSm5WCwujnuZh4AWAbTJh10" TargetMode="External"/><Relationship Id="rId2924" Type="http://schemas.openxmlformats.org/officeDocument/2006/relationships/hyperlink" Target="https://www.facebook.com/profile.php?id=61577950026046" TargetMode="External"/><Relationship Id="rId1319" Type="http://schemas.openxmlformats.org/officeDocument/2006/relationships/hyperlink" Target="https://www.facebook.com/share/1BQKididmr/" TargetMode="External"/><Relationship Id="rId1526" Type="http://schemas.openxmlformats.org/officeDocument/2006/relationships/hyperlink" Target="https://www.facebook.com/share/1B6oXcjiU6/" TargetMode="External"/><Relationship Id="rId1733" Type="http://schemas.openxmlformats.org/officeDocument/2006/relationships/hyperlink" Target="https://www.facebook.com/share/1DXHFn6XyP/?mibextid=wwXIfr" TargetMode="External"/><Relationship Id="rId1940" Type="http://schemas.openxmlformats.org/officeDocument/2006/relationships/hyperlink" Target="https://www.facebook.com/share/1NjYZjq9cF/?mibextid=wwXIfr" TargetMode="External"/><Relationship Id="rId4889" Type="http://schemas.openxmlformats.org/officeDocument/2006/relationships/hyperlink" Target="https://www.facebook.com/share/17waNTKaLP/?mibextid=wwXIfr" TargetMode="External"/><Relationship Id="rId25" Type="http://schemas.openxmlformats.org/officeDocument/2006/relationships/hyperlink" Target="https://drive.google.com/open?id=1U7YbtOMBCdMYjHrJP8AYr9Nq5Pnad7P5" TargetMode="External"/><Relationship Id="rId1800" Type="http://schemas.openxmlformats.org/officeDocument/2006/relationships/hyperlink" Target="https://www.facebook.com/share/1BkvjjS46r/" TargetMode="External"/><Relationship Id="rId3698" Type="http://schemas.openxmlformats.org/officeDocument/2006/relationships/hyperlink" Target="https://drive.google.com/open?id=1Y6XW00bcS2_xeqqtw-XSO-N6P2wU-Uzd" TargetMode="External"/><Relationship Id="rId4749" Type="http://schemas.openxmlformats.org/officeDocument/2006/relationships/hyperlink" Target="https://drive.google.com/open?id=1ojY_3jd0uFOcM-8rVazhT2AIDZB48eNn" TargetMode="External"/><Relationship Id="rId4956" Type="http://schemas.openxmlformats.org/officeDocument/2006/relationships/hyperlink" Target="https://www.facebook.com/share/18hA367f3F/?mibextid=wwXIfr" TargetMode="External"/><Relationship Id="rId3558" Type="http://schemas.openxmlformats.org/officeDocument/2006/relationships/hyperlink" Target="https://www.facebook.com/share/1Kduzh3hJT/" TargetMode="External"/><Relationship Id="rId3765" Type="http://schemas.openxmlformats.org/officeDocument/2006/relationships/hyperlink" Target="https://drive.google.com/open?id=1HIp4SbVUOkIBk-roV3yp-ccewu6vR9H_" TargetMode="External"/><Relationship Id="rId3972" Type="http://schemas.openxmlformats.org/officeDocument/2006/relationships/hyperlink" Target="https://drive.google.com/open?id=1oRSSIT7UhMO6So0L-V0ndm95lvSlwc0C" TargetMode="External"/><Relationship Id="rId4609" Type="http://schemas.openxmlformats.org/officeDocument/2006/relationships/hyperlink" Target="https://drive.google.com/open?id=1OtOr1RvQEf19vwMH2TaN2RNURfyErn_0" TargetMode="External"/><Relationship Id="rId4816" Type="http://schemas.openxmlformats.org/officeDocument/2006/relationships/hyperlink" Target="https://www.facebook.com/share/1DMKFDBcwi/?mibextid=wwXIfr" TargetMode="External"/><Relationship Id="rId479" Type="http://schemas.openxmlformats.org/officeDocument/2006/relationships/hyperlink" Target="https://drive.google.com/open?id=1JIazlCD5YX1CL1w5zuRsSbzUA7QoybM2" TargetMode="External"/><Relationship Id="rId686" Type="http://schemas.openxmlformats.org/officeDocument/2006/relationships/hyperlink" Target="https://www.facebook.com/ngoc.huyen.614414" TargetMode="External"/><Relationship Id="rId893" Type="http://schemas.openxmlformats.org/officeDocument/2006/relationships/hyperlink" Target="https://www.facebook.com/trankimnguyen07" TargetMode="External"/><Relationship Id="rId2367" Type="http://schemas.openxmlformats.org/officeDocument/2006/relationships/hyperlink" Target="https://www.facebook.com/share/1DoFxSN3DE/?mibextid=wwXIfr" TargetMode="External"/><Relationship Id="rId2574" Type="http://schemas.openxmlformats.org/officeDocument/2006/relationships/hyperlink" Target="https://drive.google.com/open?id=18wl37L0vctuG8MgQ-iWK0TJ5ssjtaHSZ" TargetMode="External"/><Relationship Id="rId2781" Type="http://schemas.openxmlformats.org/officeDocument/2006/relationships/hyperlink" Target="https://drive.google.com/open?id=1cKqkfNL8RvVZzJSzdhZc1egHmdovJB_p" TargetMode="External"/><Relationship Id="rId3418" Type="http://schemas.openxmlformats.org/officeDocument/2006/relationships/hyperlink" Target="https://drive.google.com/open?id=1eOh_PHrfc0bbzfEltw_WZo9tYR6eLg_V" TargetMode="External"/><Relationship Id="rId3625" Type="http://schemas.openxmlformats.org/officeDocument/2006/relationships/hyperlink" Target="https://drive.google.com/open?id=1OqR9kxJ_t4DFa-JAmW-REPebWsDV2U9r" TargetMode="External"/><Relationship Id="rId339" Type="http://schemas.openxmlformats.org/officeDocument/2006/relationships/hyperlink" Target="https://drive.google.com/open?id=1L1irDDJYiEz-dBKHhOb3nwJkfVGBuDEa" TargetMode="External"/><Relationship Id="rId546" Type="http://schemas.openxmlformats.org/officeDocument/2006/relationships/hyperlink" Target="https://www.facebook.com/mhuyen222?mibextid=ZbWKwL" TargetMode="External"/><Relationship Id="rId753" Type="http://schemas.openxmlformats.org/officeDocument/2006/relationships/hyperlink" Target="https://www.facebook.com/share/19DsE3tSg9/?mibextid=wwXIfr%E2%81%A9" TargetMode="External"/><Relationship Id="rId1176" Type="http://schemas.openxmlformats.org/officeDocument/2006/relationships/hyperlink" Target="https://drive.google.com/open?id=1XEY6HeAQ43bmy9Tr0vKOY1HXeBTD_M6B" TargetMode="External"/><Relationship Id="rId1383" Type="http://schemas.openxmlformats.org/officeDocument/2006/relationships/hyperlink" Target="https://drive.google.com/open?id=1nfM0PG2bpx8s9tzjej_oK-tJa3h7ENug" TargetMode="External"/><Relationship Id="rId2227" Type="http://schemas.openxmlformats.org/officeDocument/2006/relationships/hyperlink" Target="https://www.facebook.com/share/18Q5aLMRA8/" TargetMode="External"/><Relationship Id="rId2434" Type="http://schemas.openxmlformats.org/officeDocument/2006/relationships/hyperlink" Target="https://www.facebook.com/share/1c9XPZwC1x/?mibextid=wwXIfr" TargetMode="External"/><Relationship Id="rId3832" Type="http://schemas.openxmlformats.org/officeDocument/2006/relationships/hyperlink" Target="https://drive.google.com/open?id=15cxuJv_CF1IVFKhUVJ8j7FezRTqj5m40" TargetMode="External"/><Relationship Id="rId406" Type="http://schemas.openxmlformats.org/officeDocument/2006/relationships/hyperlink" Target="https://drive.google.com/open?id=1aDicBXXSVKA24URPuDv9EHbAfNdTmHGl" TargetMode="External"/><Relationship Id="rId960" Type="http://schemas.openxmlformats.org/officeDocument/2006/relationships/hyperlink" Target="https://www.facebook.com/share/1DccePzcbE/?mibextid=wwXIfr" TargetMode="External"/><Relationship Id="rId1036" Type="http://schemas.openxmlformats.org/officeDocument/2006/relationships/hyperlink" Target="https://www.facebook.com/nguyen.thi.hien.848503" TargetMode="External"/><Relationship Id="rId1243" Type="http://schemas.openxmlformats.org/officeDocument/2006/relationships/hyperlink" Target="https://www.facebook.com/share/18WU1CRNa2/?mibextid=wwXIfr" TargetMode="External"/><Relationship Id="rId1590" Type="http://schemas.openxmlformats.org/officeDocument/2006/relationships/hyperlink" Target="https://drive.google.com/open?id=1qXpJxv4uwAxxCd-X9BHpaq2adhKVzGUV" TargetMode="External"/><Relationship Id="rId2641" Type="http://schemas.openxmlformats.org/officeDocument/2006/relationships/hyperlink" Target="https://drive.google.com/open?id=1O9KO8IbTvl0JZgjJTdFn3vlAkKGiEKEv" TargetMode="External"/><Relationship Id="rId4399" Type="http://schemas.openxmlformats.org/officeDocument/2006/relationships/hyperlink" Target="https://www.facebook.com/share/1CjfnNtjeB/?mibextid=wwXIfr" TargetMode="External"/><Relationship Id="rId613" Type="http://schemas.openxmlformats.org/officeDocument/2006/relationships/hyperlink" Target="https://www.facebook.com/share/15CC7mRTGEA/?mibextid=wwXIfr" TargetMode="External"/><Relationship Id="rId820" Type="http://schemas.openxmlformats.org/officeDocument/2006/relationships/hyperlink" Target="https://drive.google.com/open?id=1oNkRl8YNvTFkgoudtRKm76rdFWgpnukl" TargetMode="External"/><Relationship Id="rId1450" Type="http://schemas.openxmlformats.org/officeDocument/2006/relationships/hyperlink" Target="https://www.facebook.com/share/18Xb6PFirU/?mibextid=wwXIfr" TargetMode="External"/><Relationship Id="rId2501" Type="http://schemas.openxmlformats.org/officeDocument/2006/relationships/hyperlink" Target="https://drive.google.com/open?id=1Y0aT2fhH2oi0QCGyg9xW-1TxGwAO3hPH" TargetMode="External"/><Relationship Id="rId1103" Type="http://schemas.openxmlformats.org/officeDocument/2006/relationships/hyperlink" Target="https://www.facebook.com/share/1C5cUeEAwM/?mibextid=wwXIfr" TargetMode="External"/><Relationship Id="rId1310" Type="http://schemas.openxmlformats.org/officeDocument/2006/relationships/hyperlink" Target="https://drive.google.com/open?id=1B7BtwHGHPAWHJM7ztszSL2ChBaLjD8mI" TargetMode="External"/><Relationship Id="rId4259" Type="http://schemas.openxmlformats.org/officeDocument/2006/relationships/hyperlink" Target="https://drive.google.com/open?id=1gcEVHFnKxaRQzAD22jcBfDZdOOMsJevq" TargetMode="External"/><Relationship Id="rId4466" Type="http://schemas.openxmlformats.org/officeDocument/2006/relationships/hyperlink" Target="https://drive.google.com/open?id=1NM_QG5Der9oQyuIGfGp96fKgUZ_W3bAd" TargetMode="External"/><Relationship Id="rId4673" Type="http://schemas.openxmlformats.org/officeDocument/2006/relationships/hyperlink" Target="https://www.facebook.com/share/1UW1gz6mJx/?mibextid=wwXIfr" TargetMode="External"/><Relationship Id="rId4880" Type="http://schemas.openxmlformats.org/officeDocument/2006/relationships/hyperlink" Target="https://www.facebook.com/share/18ui3G4WP5/?mibextid=wwXIfr" TargetMode="External"/><Relationship Id="rId3068" Type="http://schemas.openxmlformats.org/officeDocument/2006/relationships/hyperlink" Target="https://www.facebook.com/share/1BQixxMG6j/?mibextid=wwXIfr" TargetMode="External"/><Relationship Id="rId3275" Type="http://schemas.openxmlformats.org/officeDocument/2006/relationships/hyperlink" Target="https://drive.google.com/open?id=1yxLXhgUYUIknWxwdPF_j706ftTZ5FzRr" TargetMode="External"/><Relationship Id="rId3482" Type="http://schemas.openxmlformats.org/officeDocument/2006/relationships/hyperlink" Target="https://www.facebook.com/share/17eh8epUS1/" TargetMode="External"/><Relationship Id="rId4119" Type="http://schemas.openxmlformats.org/officeDocument/2006/relationships/hyperlink" Target="https://drive.google.com/open?id=1I3skGmScYs1RINan4vm8JdFmw_pdOavQ" TargetMode="External"/><Relationship Id="rId4326" Type="http://schemas.openxmlformats.org/officeDocument/2006/relationships/hyperlink" Target="https://drive.google.com/open?id=14Gqjde0qBOvEh4ENGpwZGwwtgqRij6T8" TargetMode="External"/><Relationship Id="rId4533" Type="http://schemas.openxmlformats.org/officeDocument/2006/relationships/hyperlink" Target="https://www.facebook.com/share/1E3BwTpJu5/" TargetMode="External"/><Relationship Id="rId4740" Type="http://schemas.openxmlformats.org/officeDocument/2006/relationships/hyperlink" Target="https://www.facebook.com/share/1ErnmJvRJ6/?mibextid=wwXIfr" TargetMode="External"/><Relationship Id="rId196" Type="http://schemas.openxmlformats.org/officeDocument/2006/relationships/hyperlink" Target="https://drive.google.com/open?id=1Z2aWB7pxJ25uRCrFU7A2iS95WthJU4PY" TargetMode="External"/><Relationship Id="rId2084" Type="http://schemas.openxmlformats.org/officeDocument/2006/relationships/hyperlink" Target="https://drive.google.com/open?id=1CYZIBliSKL4P4TSVApKFp9vwXC3HG-V8" TargetMode="External"/><Relationship Id="rId2291" Type="http://schemas.openxmlformats.org/officeDocument/2006/relationships/hyperlink" Target="https://drive.google.com/open?id=1gs1fvg4j-E5GDWwCgDgusBX9H_iBtqTS" TargetMode="External"/><Relationship Id="rId3135" Type="http://schemas.openxmlformats.org/officeDocument/2006/relationships/hyperlink" Target="https://www.facebook.com/share/18YBUBaN84/?mibextid=wwXIfr" TargetMode="External"/><Relationship Id="rId3342" Type="http://schemas.openxmlformats.org/officeDocument/2006/relationships/hyperlink" Target="https://www.facebook.com/share/18G1FJfEip/?mibextid=wwXIfr" TargetMode="External"/><Relationship Id="rId4600" Type="http://schemas.openxmlformats.org/officeDocument/2006/relationships/hyperlink" Target="https://www.facebook.com/share/19cCG9uwWB/?mibextid=wwXIfr" TargetMode="External"/><Relationship Id="rId263" Type="http://schemas.openxmlformats.org/officeDocument/2006/relationships/hyperlink" Target="https://drive.google.com/open?id=1Ghy1V46CEwLtWRIxK8B1C2VYKsdwlt9q" TargetMode="External"/><Relationship Id="rId470" Type="http://schemas.openxmlformats.org/officeDocument/2006/relationships/hyperlink" Target="https://www.facebook.com/share/1CDFW81uwi/?mibextid=wwXIfr" TargetMode="External"/><Relationship Id="rId2151" Type="http://schemas.openxmlformats.org/officeDocument/2006/relationships/hyperlink" Target="https://drive.google.com/open?id=1ksCTJOP4eMavDEf3Wu8dCFKNufMCnpKJ" TargetMode="External"/><Relationship Id="rId3202" Type="http://schemas.openxmlformats.org/officeDocument/2006/relationships/hyperlink" Target="https://drive.google.com/open?id=1aav2FkqADszEHcs_KDEZr8qOa4pj4lKZ" TargetMode="External"/><Relationship Id="rId123" Type="http://schemas.openxmlformats.org/officeDocument/2006/relationships/hyperlink" Target="https://www.facebook.com/nngmtrang?mibextid=LQQJ4d" TargetMode="External"/><Relationship Id="rId330" Type="http://schemas.openxmlformats.org/officeDocument/2006/relationships/hyperlink" Target="https://www.facebook.com/hathienthien22" TargetMode="External"/><Relationship Id="rId2011" Type="http://schemas.openxmlformats.org/officeDocument/2006/relationships/hyperlink" Target="https://drive.google.com/open?id=1H5aUID9TM4ZRQ_OTfy0bXbjsuxP1qO23" TargetMode="External"/><Relationship Id="rId2968" Type="http://schemas.openxmlformats.org/officeDocument/2006/relationships/hyperlink" Target="https://www.facebook.com/share/1KFvSsVmRK/" TargetMode="External"/><Relationship Id="rId4183" Type="http://schemas.openxmlformats.org/officeDocument/2006/relationships/hyperlink" Target="https://www.facebook.com/share/18jDWxDPmF/" TargetMode="External"/><Relationship Id="rId5027" Type="http://schemas.openxmlformats.org/officeDocument/2006/relationships/hyperlink" Target="https://drive.google.com/open?id=1rWcKJb7H2Znst_6h2c3-21U0lXijXVHq" TargetMode="External"/><Relationship Id="rId1777" Type="http://schemas.openxmlformats.org/officeDocument/2006/relationships/hyperlink" Target="https://drive.google.com/open?id=1ap_Dz6sfzVXL6EXSMDK_7OKIjk_wCGuU" TargetMode="External"/><Relationship Id="rId1984" Type="http://schemas.openxmlformats.org/officeDocument/2006/relationships/hyperlink" Target="https://www.facebook.com/share/1Hm7wccQnL/" TargetMode="External"/><Relationship Id="rId2828" Type="http://schemas.openxmlformats.org/officeDocument/2006/relationships/hyperlink" Target="https://drive.google.com/open?id=1rrqI_ju9fNDngYzt9TVP_21uux9eIHjc" TargetMode="External"/><Relationship Id="rId4390" Type="http://schemas.openxmlformats.org/officeDocument/2006/relationships/hyperlink" Target="https://drive.google.com/open?id=1zRhJ5B1MZaUd3kpddqUyaa4tEyOgiGOL" TargetMode="External"/><Relationship Id="rId69" Type="http://schemas.openxmlformats.org/officeDocument/2006/relationships/hyperlink" Target="https://www.facebook.com/quan.coii.52?mibextid=LQQJ4d" TargetMode="External"/><Relationship Id="rId1637" Type="http://schemas.openxmlformats.org/officeDocument/2006/relationships/hyperlink" Target="https://www.facebook.com/share/18q4Bk3nvi/?mibextid=wwXIfr" TargetMode="External"/><Relationship Id="rId1844" Type="http://schemas.openxmlformats.org/officeDocument/2006/relationships/hyperlink" Target="https://docs.google.com/spreadsheets/d/1uNVR00LHMDHpFIO-7m1RTKM-F-YVsFgHjEW73bezu98/edit?usp=sharing" TargetMode="External"/><Relationship Id="rId4043" Type="http://schemas.openxmlformats.org/officeDocument/2006/relationships/hyperlink" Target="https://www.facebook.com/share/1E547kwo3U/?mibextid=wwXIfr" TargetMode="External"/><Relationship Id="rId4250" Type="http://schemas.openxmlformats.org/officeDocument/2006/relationships/hyperlink" Target="https://www.facebook.com/share/1cZPvGK4nc/?mibextid=wwXIfr" TargetMode="External"/><Relationship Id="rId1704" Type="http://schemas.openxmlformats.org/officeDocument/2006/relationships/hyperlink" Target="https://www.facebook.com/qbinh192?mibextid=wwXIfr" TargetMode="External"/><Relationship Id="rId4110" Type="http://schemas.openxmlformats.org/officeDocument/2006/relationships/hyperlink" Target="https://drive.google.com/open?id=1sUgQM2cFO0XEr5mlV0Fua95IG6LQbl1G" TargetMode="External"/><Relationship Id="rId1911" Type="http://schemas.openxmlformats.org/officeDocument/2006/relationships/hyperlink" Target="https://www.facebook.com/share/1GicGUxkEg/" TargetMode="External"/><Relationship Id="rId3669" Type="http://schemas.openxmlformats.org/officeDocument/2006/relationships/hyperlink" Target="https://www.facebook.com/share/18nbX86ygp/?mibextid=wwXIfr" TargetMode="External"/><Relationship Id="rId797" Type="http://schemas.openxmlformats.org/officeDocument/2006/relationships/hyperlink" Target="https://www.facebook.com/share/14JUhUq6Bwi/?mibextid=wwXIfr" TargetMode="External"/><Relationship Id="rId2478" Type="http://schemas.openxmlformats.org/officeDocument/2006/relationships/hyperlink" Target="https://drive.google.com/open?id=1v_IY4K9bTKijB0xscGTFK_yZZ0t0jiae;https://drive.google.com/open?id=16bQ_jqyQbZebdqef5EcAHtvc5zzXT3VW" TargetMode="External"/><Relationship Id="rId3876" Type="http://schemas.openxmlformats.org/officeDocument/2006/relationships/hyperlink" Target="https://drive.google.com/open?id=1sgbM-GL-UaxMz7lG9p9CCEsW5lNDUGjN" TargetMode="External"/><Relationship Id="rId4927" Type="http://schemas.openxmlformats.org/officeDocument/2006/relationships/hyperlink" Target="https://drive.google.com/open?id=1HYFwubU4oYwtfGnc6aTM3n3ZvAIeuKd-" TargetMode="External"/><Relationship Id="rId5091" Type="http://schemas.openxmlformats.org/officeDocument/2006/relationships/hyperlink" Target="https://www.facebook.com/share/18tQYGK1De/?mibextid=wwXIfr" TargetMode="External"/><Relationship Id="rId1287" Type="http://schemas.openxmlformats.org/officeDocument/2006/relationships/hyperlink" Target="https://drive.google.com/open?id=1or2apw_IbWptHI9aKYlRjFQOr8yT3UvU" TargetMode="External"/><Relationship Id="rId2685" Type="http://schemas.openxmlformats.org/officeDocument/2006/relationships/hyperlink" Target="https://www.facebook.com/ducphuc170908?mibextid=wwXIfr&amp;rdid=NyzjkuXYDYCnw3ns&amp;share_url=https%3A%2F%2Fwww.facebook.com%2Fshare%2F1C4pddMSwP%2F%3Fmibextid%3DwwXIfr" TargetMode="External"/><Relationship Id="rId2892" Type="http://schemas.openxmlformats.org/officeDocument/2006/relationships/hyperlink" Target="https://drive.google.com/open?id=1dfFyaS122HW_3CRSAWjZIfw0YXd3XWig" TargetMode="External"/><Relationship Id="rId3529" Type="http://schemas.openxmlformats.org/officeDocument/2006/relationships/hyperlink" Target="https://www.facebook.com/share/1Gw2HzeSxa/?mibextid=wwXIfr" TargetMode="External"/><Relationship Id="rId3736" Type="http://schemas.openxmlformats.org/officeDocument/2006/relationships/hyperlink" Target="https://drive.google.com/open?id=1itg6F6idfGDg2OQlqPzzpPueWH0E0RAh" TargetMode="External"/><Relationship Id="rId3943" Type="http://schemas.openxmlformats.org/officeDocument/2006/relationships/hyperlink" Target="https://drive.google.com/open?id=1XZPMHfEncK5zhuaS7nuAQpiGrpNlDScU" TargetMode="External"/><Relationship Id="rId657" Type="http://schemas.openxmlformats.org/officeDocument/2006/relationships/hyperlink" Target="https://drive.google.com/open?id=1XSiba3er-H3nJHg4Ot0C6dGOwbJB1H57" TargetMode="External"/><Relationship Id="rId864" Type="http://schemas.openxmlformats.org/officeDocument/2006/relationships/hyperlink" Target="https://drive.google.com/open?id=1FICdHb2o8ydyLvci0vpdTHbxK7agWGqO" TargetMode="External"/><Relationship Id="rId1494" Type="http://schemas.openxmlformats.org/officeDocument/2006/relationships/hyperlink" Target="https://drive.google.com/open?id=1VVNLeel3PH9HoCw09Fq_Q5_uT-WbPPzo" TargetMode="External"/><Relationship Id="rId2338" Type="http://schemas.openxmlformats.org/officeDocument/2006/relationships/hyperlink" Target="https://drive.google.com/open?id=1fK2q12u2fkfrYEEl7pgPt2sMijOT4Y2Q" TargetMode="External"/><Relationship Id="rId2545" Type="http://schemas.openxmlformats.org/officeDocument/2006/relationships/hyperlink" Target="https://www.facebook.com/ha.chan.944174" TargetMode="External"/><Relationship Id="rId2752" Type="http://schemas.openxmlformats.org/officeDocument/2006/relationships/hyperlink" Target="https://drive.google.com/open?id=1Et1RW2SzGLo5hSQoNn9KRzGpAoJF-DBa" TargetMode="External"/><Relationship Id="rId3803" Type="http://schemas.openxmlformats.org/officeDocument/2006/relationships/hyperlink" Target="https://drive.google.com/open?id=1_uQOZuNP4lEjM34jYZpUdwWtrxAGMOyy" TargetMode="External"/><Relationship Id="rId517" Type="http://schemas.openxmlformats.org/officeDocument/2006/relationships/hyperlink" Target="https://www.facebook.com/share/1ApGvythrB/?mibextid=wwXIfr" TargetMode="External"/><Relationship Id="rId724" Type="http://schemas.openxmlformats.org/officeDocument/2006/relationships/hyperlink" Target="https://drive.google.com/open?id=1kTdTqDyiYyqS8Tj5noXgu96LEjDI4-VK" TargetMode="External"/><Relationship Id="rId931" Type="http://schemas.openxmlformats.org/officeDocument/2006/relationships/hyperlink" Target="https://www.facebook.com/pham.bao.minh.931286" TargetMode="External"/><Relationship Id="rId1147" Type="http://schemas.openxmlformats.org/officeDocument/2006/relationships/hyperlink" Target="https://www.facebook.com/share/1GW2HzcrmV/?mibextid=wwXIfr" TargetMode="External"/><Relationship Id="rId1354" Type="http://schemas.openxmlformats.org/officeDocument/2006/relationships/hyperlink" Target="https://drive.google.com/open?id=1GLnsaEzkxHIvu2hMLo4h3TD5qf5EyANe" TargetMode="External"/><Relationship Id="rId1561" Type="http://schemas.openxmlformats.org/officeDocument/2006/relationships/hyperlink" Target="https://drive.google.com/open?id=1GSKARz0V_XTm8MuJJSYpvnG3B-xifU52" TargetMode="External"/><Relationship Id="rId2405" Type="http://schemas.openxmlformats.org/officeDocument/2006/relationships/hyperlink" Target="https://www.facebook.com/share/1B5MyZxFZA/?mibextid=wwXIfr" TargetMode="External"/><Relationship Id="rId2612" Type="http://schemas.openxmlformats.org/officeDocument/2006/relationships/hyperlink" Target="https://drive.google.com/open?id=1dlU0IQ4otzR1F4r94mW0LEG-RNgFwq94" TargetMode="External"/><Relationship Id="rId60" Type="http://schemas.openxmlformats.org/officeDocument/2006/relationships/hyperlink" Target="https://drive.google.com/open?id=1PwKZutE5dU9ITP4yC0drpb6k_-srnLLQ" TargetMode="External"/><Relationship Id="rId1007" Type="http://schemas.openxmlformats.org/officeDocument/2006/relationships/hyperlink" Target="https://www.facebook.com/tuan.annh.nguyen.756974?mibextid=wwXIfr&amp;rdid=uVC8BR3e8CMu2EPH&amp;share_url=https%3A%2F%2Fwww.facebook.com%2Fshare%2F1Bmyx34NXo%2F%3Fmibextid%3DwwXIfr" TargetMode="External"/><Relationship Id="rId1214" Type="http://schemas.openxmlformats.org/officeDocument/2006/relationships/hyperlink" Target="https://drive.google.com/open?id=1DP693R0tlkjEsJ070lF5Zx43XatrPZr7" TargetMode="External"/><Relationship Id="rId1421" Type="http://schemas.openxmlformats.org/officeDocument/2006/relationships/hyperlink" Target="https://drive.google.com/open?id=1BnkwE84BbHLITSx09KHk6eORiFA36HMb" TargetMode="External"/><Relationship Id="rId4577" Type="http://schemas.openxmlformats.org/officeDocument/2006/relationships/hyperlink" Target="https://www.facebook.com/share/1QQMv1PScx/?mibextid=wwXIfr" TargetMode="External"/><Relationship Id="rId4784" Type="http://schemas.openxmlformats.org/officeDocument/2006/relationships/hyperlink" Target="https://drive.google.com/open?id=1pkwXjGEEWZrhYTuKOkmevrjge5kTWq3G" TargetMode="External"/><Relationship Id="rId4991" Type="http://schemas.openxmlformats.org/officeDocument/2006/relationships/hyperlink" Target="https://drive.google.com/open?id=1Sx_HgDBwIDiJB0EneF88z6GeKt2aFLXC" TargetMode="External"/><Relationship Id="rId3179" Type="http://schemas.openxmlformats.org/officeDocument/2006/relationships/hyperlink" Target="https://drive.google.com/open?id=1N1Uyx7Iq2p-ICn7G89So8Deohe6WYWJe" TargetMode="External"/><Relationship Id="rId3386" Type="http://schemas.openxmlformats.org/officeDocument/2006/relationships/hyperlink" Target="https://drive.google.com/open?id=1sxZkDOHpa-olxO8hwkP-Bio3GrgeO5qT" TargetMode="External"/><Relationship Id="rId3593" Type="http://schemas.openxmlformats.org/officeDocument/2006/relationships/hyperlink" Target="https://www.facebook.com/share/1Hksqvrtt8/" TargetMode="External"/><Relationship Id="rId4437" Type="http://schemas.openxmlformats.org/officeDocument/2006/relationships/hyperlink" Target="https://www.facebook.com/share/18VdGB2TmW/?mibextid=wwXIfr" TargetMode="External"/><Relationship Id="rId4644" Type="http://schemas.openxmlformats.org/officeDocument/2006/relationships/hyperlink" Target="https://drive.google.com/open?id=1QfVXV-sOfICFIc59aVm0EfUwG87Js9De" TargetMode="External"/><Relationship Id="rId2195" Type="http://schemas.openxmlformats.org/officeDocument/2006/relationships/hyperlink" Target="https://www.facebook.com/share/1B2xhp8tPB/?mibextid=wwXIfr" TargetMode="External"/><Relationship Id="rId3039" Type="http://schemas.openxmlformats.org/officeDocument/2006/relationships/hyperlink" Target="https://drive.google.com/open?id=1vt5mibfuWpsXEOq2KGNPTtfWK-o1-7S6" TargetMode="External"/><Relationship Id="rId3246" Type="http://schemas.openxmlformats.org/officeDocument/2006/relationships/hyperlink" Target="https://www.facebook.com/profile.php?id=61588010814320" TargetMode="External"/><Relationship Id="rId3453" Type="http://schemas.openxmlformats.org/officeDocument/2006/relationships/hyperlink" Target="https://drive.google.com/open?id=1EcfSHXf1EDybg_QlKHDc6dM6wxmiiScT" TargetMode="External"/><Relationship Id="rId4851" Type="http://schemas.openxmlformats.org/officeDocument/2006/relationships/hyperlink" Target="https://drive.google.com/open?id=1gz_XQt_8_1NMgvhh2Lie4Fmg6m5Zw6CD" TargetMode="External"/><Relationship Id="rId167" Type="http://schemas.openxmlformats.org/officeDocument/2006/relationships/hyperlink" Target="https://drive.google.com/open?id=1GI25YTI7eQDg9gv3d6No1lBLv04jWIN6" TargetMode="External"/><Relationship Id="rId374" Type="http://schemas.openxmlformats.org/officeDocument/2006/relationships/hyperlink" Target="https://drive.google.com/open?id=1531y3Hz4dy8Aqy09Lx_zY7ddkaQARRsp" TargetMode="External"/><Relationship Id="rId581" Type="http://schemas.openxmlformats.org/officeDocument/2006/relationships/hyperlink" Target="https://www.facebook.com/truong.thi.hong.hue.2025" TargetMode="External"/><Relationship Id="rId2055" Type="http://schemas.openxmlformats.org/officeDocument/2006/relationships/hyperlink" Target="https://www.facebook.com/share/1H6UTVrWrG/?mibextid=wwXIfrd" TargetMode="External"/><Relationship Id="rId2262" Type="http://schemas.openxmlformats.org/officeDocument/2006/relationships/hyperlink" Target="https://drive.google.com/open?id=1eMIz-4VyzbbjXY-01bZJeYbU0D5HIuEM" TargetMode="External"/><Relationship Id="rId3106" Type="http://schemas.openxmlformats.org/officeDocument/2006/relationships/hyperlink" Target="https://drive.google.com/open?id=1VvMrjyEEodT5HDnYNO0jksIjicuP8Rek" TargetMode="External"/><Relationship Id="rId3660" Type="http://schemas.openxmlformats.org/officeDocument/2006/relationships/hyperlink" Target="https://drive.google.com/open?id=1hh9Bw-uwbGsb79HQOVF5qgCDodfH4Ez4" TargetMode="External"/><Relationship Id="rId4504" Type="http://schemas.openxmlformats.org/officeDocument/2006/relationships/hyperlink" Target="https://www.facebook.com/share/14gRATfLFRw/?mibextid=wwXIfr" TargetMode="External"/><Relationship Id="rId4711" Type="http://schemas.openxmlformats.org/officeDocument/2006/relationships/hyperlink" Target="https://drive.google.com/open?id=1PKzEvj1xP_YZ2qPteIxVtFxeu7EHqkWY" TargetMode="External"/><Relationship Id="rId234" Type="http://schemas.openxmlformats.org/officeDocument/2006/relationships/hyperlink" Target="https://www.facebook.com/profile.php?id=100036485239910" TargetMode="External"/><Relationship Id="rId3313" Type="http://schemas.openxmlformats.org/officeDocument/2006/relationships/hyperlink" Target="https://drive.google.com/open?id=1fHuwDmbzBoxEQpwryVWqYFFOWD_TON2n" TargetMode="External"/><Relationship Id="rId3520" Type="http://schemas.openxmlformats.org/officeDocument/2006/relationships/hyperlink" Target="https://drive.google.com/open?id=18Rf3TULjTm233GbjnjeRhfC9BFyc9aGz" TargetMode="External"/><Relationship Id="rId441" Type="http://schemas.openxmlformats.org/officeDocument/2006/relationships/hyperlink" Target="https://drive.google.com/open?id=1hEi6xW2AATHGiLmnC3SCwqY2-b82fBSM" TargetMode="External"/><Relationship Id="rId1071" Type="http://schemas.openxmlformats.org/officeDocument/2006/relationships/hyperlink" Target="https://www.facebook.com/share/1NzbjZvHFu/" TargetMode="External"/><Relationship Id="rId2122" Type="http://schemas.openxmlformats.org/officeDocument/2006/relationships/hyperlink" Target="https://www.facebook.com/share/1CpSsavzS3/?mibextid=wwXIfr" TargetMode="External"/><Relationship Id="rId301" Type="http://schemas.openxmlformats.org/officeDocument/2006/relationships/hyperlink" Target="https://drive.google.com/open?id=1EUpKa_9keEavK1Ja-D9xlwOBnHQ-Mi4y" TargetMode="External"/><Relationship Id="rId1888" Type="http://schemas.openxmlformats.org/officeDocument/2006/relationships/hyperlink" Target="https://www.facebook.com/share/1BANTt9d6C/?mibextid=wwXIfr" TargetMode="External"/><Relationship Id="rId2939" Type="http://schemas.openxmlformats.org/officeDocument/2006/relationships/hyperlink" Target="https://drive.google.com/open?id=1n60JMt7Y7pZUzhHdkI1nGRN5kFjw3obm" TargetMode="External"/><Relationship Id="rId4087" Type="http://schemas.openxmlformats.org/officeDocument/2006/relationships/hyperlink" Target="https://drive.google.com/open?id=1_Z8Ld8mDO77CwI-8TbMYLP-ZD-ALw_8Q" TargetMode="External"/><Relationship Id="rId4294" Type="http://schemas.openxmlformats.org/officeDocument/2006/relationships/hyperlink" Target="https://www.facebook.com/hangg.nga.184?mibextid=wwXIfr&amp;rdid=6YM11dTBDyzm0POV&amp;share_url=https%3A%2F%2Fwww.facebook.com%2Fshare%2F1GfWc5Xrk7%2F%3Fmibextid%3DwwXIfr" TargetMode="External"/><Relationship Id="rId1748" Type="http://schemas.openxmlformats.org/officeDocument/2006/relationships/hyperlink" Target="https://www.facebook.com/vu.khanhnhi.795" TargetMode="External"/><Relationship Id="rId4154" Type="http://schemas.openxmlformats.org/officeDocument/2006/relationships/hyperlink" Target="https://drive.google.com/open?id=1tfhot-Gu22vL71SDeZZSfWFHjR2U6yCf" TargetMode="External"/><Relationship Id="rId4361" Type="http://schemas.openxmlformats.org/officeDocument/2006/relationships/hyperlink" Target="https://www.facebook.com/share/1Hf5yTb48z/" TargetMode="External"/><Relationship Id="rId1955" Type="http://schemas.openxmlformats.org/officeDocument/2006/relationships/hyperlink" Target="https://drive.google.com/open?id=1sTSkRKwoFKVEpHXjW6XU_xJArqo0DcFk" TargetMode="External"/><Relationship Id="rId3170" Type="http://schemas.openxmlformats.org/officeDocument/2006/relationships/hyperlink" Target="https://www.facebook.com/share/1AaDt7bZ4P/?mibextid=wwXIfr" TargetMode="External"/><Relationship Id="rId4014" Type="http://schemas.openxmlformats.org/officeDocument/2006/relationships/hyperlink" Target="https://drive.google.com/open?id=1EOIge8DVKEHtzkKpmfps9bTlunxj5W2S" TargetMode="External"/><Relationship Id="rId4221" Type="http://schemas.openxmlformats.org/officeDocument/2006/relationships/hyperlink" Target="https://drive.google.com/open?id=1dLsyifjoJCVLr1PlEBgLMRCZmK7nADgI" TargetMode="External"/><Relationship Id="rId1608" Type="http://schemas.openxmlformats.org/officeDocument/2006/relationships/hyperlink" Target="https://drive.google.com/open?id=1Pqn8h5mFIoeAAFgaA3aGV_Tn0m10TfTk" TargetMode="External"/><Relationship Id="rId1815" Type="http://schemas.openxmlformats.org/officeDocument/2006/relationships/hyperlink" Target="https://www.facebook.com/googoogagalulu" TargetMode="External"/><Relationship Id="rId3030" Type="http://schemas.openxmlformats.org/officeDocument/2006/relationships/hyperlink" Target="https://www.facebook.com/share/1B8QecPxnY/?mibextid=wwXIfr" TargetMode="External"/><Relationship Id="rId3987" Type="http://schemas.openxmlformats.org/officeDocument/2006/relationships/hyperlink" Target="https://drive.google.com/open?id=1bQaYHGfYBbAzLwI8eK6YV85Gfoy1-4EM" TargetMode="External"/><Relationship Id="rId2589" Type="http://schemas.openxmlformats.org/officeDocument/2006/relationships/hyperlink" Target="https://drive.google.com/open?id=1ZLfzQCveT_J49rlPgLkNO2MJ6GKI2erj" TargetMode="External"/><Relationship Id="rId2796" Type="http://schemas.openxmlformats.org/officeDocument/2006/relationships/hyperlink" Target="https://drive.google.com/open?id=1EOVduTNC8rJEp9lsjA60WTP8VB69LkRW" TargetMode="External"/><Relationship Id="rId3847" Type="http://schemas.openxmlformats.org/officeDocument/2006/relationships/hyperlink" Target="https://drive.google.com/open?id=1rlM4Ap_kLIe3kImOMQqNMhMRJyAn5gwU" TargetMode="External"/><Relationship Id="rId768" Type="http://schemas.openxmlformats.org/officeDocument/2006/relationships/hyperlink" Target="https://drive.google.com/open?id=1rSU8VYnRFqkTG_wQ9cMk-eHNEb4cUOrt" TargetMode="External"/><Relationship Id="rId975" Type="http://schemas.openxmlformats.org/officeDocument/2006/relationships/hyperlink" Target="https://www.facebook.com/share/16YCn9CUGx/?mibextid=wwXIfr" TargetMode="External"/><Relationship Id="rId1398" Type="http://schemas.openxmlformats.org/officeDocument/2006/relationships/hyperlink" Target="https://www.facebook.com/share/1CdAonMtux/" TargetMode="External"/><Relationship Id="rId2449" Type="http://schemas.openxmlformats.org/officeDocument/2006/relationships/hyperlink" Target="https://drive.google.com/open?id=1hv-bOylGaTYn39xnGI4CEV7IAQLD6hIX" TargetMode="External"/><Relationship Id="rId2656" Type="http://schemas.openxmlformats.org/officeDocument/2006/relationships/hyperlink" Target="https://www.facebook.com/share/1AoUBZnYvo/?mibextid=wwXIfr" TargetMode="External"/><Relationship Id="rId2863" Type="http://schemas.openxmlformats.org/officeDocument/2006/relationships/hyperlink" Target="https://www.facebook.com/anh.nguyen.939441?mibextid=ZbWKwL" TargetMode="External"/><Relationship Id="rId3707" Type="http://schemas.openxmlformats.org/officeDocument/2006/relationships/hyperlink" Target="https://drive.google.com/open?id=1I2mMcvRJ0oGHSttTIYAZ5yrpmK49rcM7" TargetMode="External"/><Relationship Id="rId3914" Type="http://schemas.openxmlformats.org/officeDocument/2006/relationships/hyperlink" Target="https://drive.google.com/open?id=1YLNqnMh1aAz-YYd0Aw9o6RiEb-_8TSdY" TargetMode="External"/><Relationship Id="rId5062" Type="http://schemas.openxmlformats.org/officeDocument/2006/relationships/hyperlink" Target="https://www.facebook.com/ViHoaiThuong061007?mibextid=wwXIfr&amp;rdid=YLw1ky0zD0l76Ht9&amp;share_url=https%3A%2F%2Fwww.facebook.com%2Fshare%2F1GnAwvMNZ3%2F%3Fmibextid%3DwwXIfr" TargetMode="External"/><Relationship Id="rId628" Type="http://schemas.openxmlformats.org/officeDocument/2006/relationships/hyperlink" Target="https://www.facebook.com/share/16Kqxi3LgV" TargetMode="External"/><Relationship Id="rId835" Type="http://schemas.openxmlformats.org/officeDocument/2006/relationships/hyperlink" Target="https://drive.google.com/open?id=1x2rDbHjWQaPJiom4A1wVO41t80_VI8E7" TargetMode="External"/><Relationship Id="rId1258" Type="http://schemas.openxmlformats.org/officeDocument/2006/relationships/hyperlink" Target="https://www.facebook.com/share/1MEvAvSVXq/" TargetMode="External"/><Relationship Id="rId1465" Type="http://schemas.openxmlformats.org/officeDocument/2006/relationships/hyperlink" Target="https://drive.google.com/open?id=1YoCgVF1ba1qPflW16Jpq2JRbMtAhzr4q" TargetMode="External"/><Relationship Id="rId1672" Type="http://schemas.openxmlformats.org/officeDocument/2006/relationships/hyperlink" Target="https://www.facebook.com/share/1GLyW4ezPa/" TargetMode="External"/><Relationship Id="rId2309" Type="http://schemas.openxmlformats.org/officeDocument/2006/relationships/hyperlink" Target="https://www.facebook.com/share/1G6QVdV46H/" TargetMode="External"/><Relationship Id="rId2516" Type="http://schemas.openxmlformats.org/officeDocument/2006/relationships/hyperlink" Target="https://drive.google.com/open?id=1EGdsQw0clLoBVibHfBMnHCxYsW_hShj3" TargetMode="External"/><Relationship Id="rId2723" Type="http://schemas.openxmlformats.org/officeDocument/2006/relationships/hyperlink" Target="https://www.facebook.com/share/1CaEpRLdzb/?mibextid=wwXIfr" TargetMode="External"/><Relationship Id="rId1118" Type="http://schemas.openxmlformats.org/officeDocument/2006/relationships/hyperlink" Target="https://www.facebook.com/chi.ha.971712" TargetMode="External"/><Relationship Id="rId1325" Type="http://schemas.openxmlformats.org/officeDocument/2006/relationships/hyperlink" Target="https://www.facebook.com/share/14dXGdhE56L/" TargetMode="External"/><Relationship Id="rId1532" Type="http://schemas.openxmlformats.org/officeDocument/2006/relationships/hyperlink" Target="https://drive.google.com/open?id=1s9pFdcwOQeMJ17c_N5KNYkPhJGS7xW9M" TargetMode="External"/><Relationship Id="rId2930" Type="http://schemas.openxmlformats.org/officeDocument/2006/relationships/hyperlink" Target="https://www.facebook.com/share/19xks1GEjt/?mibextid=wwXIfr" TargetMode="External"/><Relationship Id="rId4688" Type="http://schemas.openxmlformats.org/officeDocument/2006/relationships/hyperlink" Target="https://drive.google.com/open?id=1EBY1T-Zcv0hAEbEvPiWpAe0UPD65d1xS" TargetMode="External"/><Relationship Id="rId902" Type="http://schemas.openxmlformats.org/officeDocument/2006/relationships/hyperlink" Target="https://www.facebook.com/share/18XF7CzGLA/?mibextid=wwXIfr" TargetMode="External"/><Relationship Id="rId3497" Type="http://schemas.openxmlformats.org/officeDocument/2006/relationships/hyperlink" Target="https://www.facebook.com/share/18VSTUtcDM/" TargetMode="External"/><Relationship Id="rId4895" Type="http://schemas.openxmlformats.org/officeDocument/2006/relationships/hyperlink" Target="https://www.facebook.com/dazed.nguyen.5?locale=vi_VN" TargetMode="External"/><Relationship Id="rId31" Type="http://schemas.openxmlformats.org/officeDocument/2006/relationships/hyperlink" Target="https://www.facebook.com/profile.php?id=100080116696850&amp;mibextid=ZbWKwL" TargetMode="External"/><Relationship Id="rId2099" Type="http://schemas.openxmlformats.org/officeDocument/2006/relationships/hyperlink" Target="https://www.facebook.com/bngoctrsn" TargetMode="External"/><Relationship Id="rId4548" Type="http://schemas.openxmlformats.org/officeDocument/2006/relationships/hyperlink" Target="https://drive.google.com/open?id=10pTQiKd47xBz3-n29UinZS_rCyoUbRjs" TargetMode="External"/><Relationship Id="rId4755" Type="http://schemas.openxmlformats.org/officeDocument/2006/relationships/hyperlink" Target="https://www.facebook.com/share/18kK1DuEhd/?mibextid=wwXIfr" TargetMode="External"/><Relationship Id="rId4962" Type="http://schemas.openxmlformats.org/officeDocument/2006/relationships/hyperlink" Target="https://www.facebook.com/share/1D5nCoRHYQ/?mibextid=wwXIfr" TargetMode="External"/><Relationship Id="rId278" Type="http://schemas.openxmlformats.org/officeDocument/2006/relationships/hyperlink" Target="https://www.facebook.com/tran.thi.mai.547825?rdid=WXDzyp6MsBv5Yn6T&amp;share_url=https%3A%2F%2Fwww.facebook.com%2Fshare%2F1CRvQomKp3" TargetMode="External"/><Relationship Id="rId3357" Type="http://schemas.openxmlformats.org/officeDocument/2006/relationships/hyperlink" Target="https://drive.google.com/open?id=1PTvCNJR8DnAg9zQIuPIFID40kf5Nj1q3" TargetMode="External"/><Relationship Id="rId3564" Type="http://schemas.openxmlformats.org/officeDocument/2006/relationships/hyperlink" Target="https://www.facebook.com/buulatuii" TargetMode="External"/><Relationship Id="rId3771" Type="http://schemas.openxmlformats.org/officeDocument/2006/relationships/hyperlink" Target="https://www.facebook.com/share/1TjhDLDPkd/?mibextid=wwXIfr" TargetMode="External"/><Relationship Id="rId4408" Type="http://schemas.openxmlformats.org/officeDocument/2006/relationships/hyperlink" Target="https://www.facebook.com/share/1DfPxnaWpJ/" TargetMode="External"/><Relationship Id="rId4615" Type="http://schemas.openxmlformats.org/officeDocument/2006/relationships/hyperlink" Target="https://www.facebook.com/share/1THDmusGFs/" TargetMode="External"/><Relationship Id="rId4822" Type="http://schemas.openxmlformats.org/officeDocument/2006/relationships/hyperlink" Target="https://drive.google.com/open?id=1E7Z1rt-d18Ci7xaJv7JRJHPBSBhozn3Q" TargetMode="External"/><Relationship Id="rId485" Type="http://schemas.openxmlformats.org/officeDocument/2006/relationships/hyperlink" Target="https://drive.google.com/open?id=18ZyhBWRjz1yfhwdN8Tii7rPmMMtKiAvU" TargetMode="External"/><Relationship Id="rId692" Type="http://schemas.openxmlformats.org/officeDocument/2006/relationships/hyperlink" Target="https://www.facebook.com/share/19wVWYc127/?mibextid=wwXIfr" TargetMode="External"/><Relationship Id="rId2166" Type="http://schemas.openxmlformats.org/officeDocument/2006/relationships/hyperlink" Target="https://drive.google.com/open?id=1AqhDGT94Af5KH8yVan7YbK8SiZbUPH31" TargetMode="External"/><Relationship Id="rId2373" Type="http://schemas.openxmlformats.org/officeDocument/2006/relationships/hyperlink" Target="https://www.facebook.com/share/1CP6yMbN86/?mibextid=wwXIfr" TargetMode="External"/><Relationship Id="rId2580" Type="http://schemas.openxmlformats.org/officeDocument/2006/relationships/hyperlink" Target="https://drive.google.com/open?id=1goirEJF6D6gRu8ireElsi0Q6QSZ45Tyy" TargetMode="External"/><Relationship Id="rId3217" Type="http://schemas.openxmlformats.org/officeDocument/2006/relationships/hyperlink" Target="https://www.facebook.com/share/17Wqy8DQgi/?mibextid=wwXIfr" TargetMode="External"/><Relationship Id="rId3424" Type="http://schemas.openxmlformats.org/officeDocument/2006/relationships/hyperlink" Target="https://drive.google.com/open?id=1BBnEY1UqARcPeyZ1OEjmPOT5uRnAb_fL" TargetMode="External"/><Relationship Id="rId3631" Type="http://schemas.openxmlformats.org/officeDocument/2006/relationships/hyperlink" Target="https://drive.google.com/open?id=1B7EOEsuPlphR8pdYuhktS7ZAe4bY7kA4" TargetMode="External"/><Relationship Id="rId138" Type="http://schemas.openxmlformats.org/officeDocument/2006/relationships/hyperlink" Target="https://drive.google.com/open?id=17WkebGBPpHvz74V8OvmDdNGqOnd5IOUK" TargetMode="External"/><Relationship Id="rId345" Type="http://schemas.openxmlformats.org/officeDocument/2006/relationships/hyperlink" Target="https://drive.google.com/open?id=1s2ybYwS7QsHJzj8e1N2uUEUAyIEgDq8R" TargetMode="External"/><Relationship Id="rId552" Type="http://schemas.openxmlformats.org/officeDocument/2006/relationships/hyperlink" Target="https://www.facebook.com/share/17ojA3nP6p/?mibextid=wwXIfr" TargetMode="External"/><Relationship Id="rId1182" Type="http://schemas.openxmlformats.org/officeDocument/2006/relationships/hyperlink" Target="https://drive.google.com/open?id=1d6K9oEEXm10FXVjGa7jnf_psxHgbWjZ2" TargetMode="External"/><Relationship Id="rId2026" Type="http://schemas.openxmlformats.org/officeDocument/2006/relationships/hyperlink" Target="https://www.facebook.com/share/1B2hoaCrfZ/?mibextid=wwXIfr" TargetMode="External"/><Relationship Id="rId2233" Type="http://schemas.openxmlformats.org/officeDocument/2006/relationships/hyperlink" Target="https://www.facebook.com/share/1HGAeWykeW/?mibextid=wwXIfr" TargetMode="External"/><Relationship Id="rId2440" Type="http://schemas.openxmlformats.org/officeDocument/2006/relationships/hyperlink" Target="https://www.facebook.com/share/1QwwWF2bEC/" TargetMode="External"/><Relationship Id="rId205" Type="http://schemas.openxmlformats.org/officeDocument/2006/relationships/hyperlink" Target="https://www.facebook.com/share/xSxW9CJyowE4Xn89/?mibextid=LQQJ4d" TargetMode="External"/><Relationship Id="rId412" Type="http://schemas.openxmlformats.org/officeDocument/2006/relationships/hyperlink" Target="https://drive.google.com/open?id=1E_7XIynUfVlcpePqHJSh8S_7uq23rWVZ" TargetMode="External"/><Relationship Id="rId1042" Type="http://schemas.openxmlformats.org/officeDocument/2006/relationships/hyperlink" Target="https://www.facebook.com/share/1DtHJzPGwB/?mibextid=wwXIfr" TargetMode="External"/><Relationship Id="rId2300" Type="http://schemas.openxmlformats.org/officeDocument/2006/relationships/hyperlink" Target="https://www.facebook.com/share/1BuCxbBEoo/?mibextid=wwXIfr" TargetMode="External"/><Relationship Id="rId4198" Type="http://schemas.openxmlformats.org/officeDocument/2006/relationships/hyperlink" Target="https://www.facebook.com/share/16Ttwqrkec/" TargetMode="External"/><Relationship Id="rId1999" Type="http://schemas.openxmlformats.org/officeDocument/2006/relationships/hyperlink" Target="https://www.facebook.com/share/18Zw8NCfWV/?mibextid=wwXIfr" TargetMode="External"/><Relationship Id="rId4058" Type="http://schemas.openxmlformats.org/officeDocument/2006/relationships/hyperlink" Target="https://www.facebook.com/profile.php?id=61587406053408" TargetMode="External"/><Relationship Id="rId4265" Type="http://schemas.openxmlformats.org/officeDocument/2006/relationships/hyperlink" Target="https://drive.google.com/open?id=1KwPRfCuw8UwAuSvcT8mwXxBNZpWaeP73" TargetMode="External"/><Relationship Id="rId4472" Type="http://schemas.openxmlformats.org/officeDocument/2006/relationships/hyperlink" Target="https://drive.google.com/open?id=1e11PGpmG6WHLr9N7BISVtgHf_jrHuWWV" TargetMode="External"/><Relationship Id="rId5109" Type="http://schemas.openxmlformats.org/officeDocument/2006/relationships/hyperlink" Target="https://drive.google.com/open?id=1l6YtAU9m9LENAoJyo5v4Q4CQDFmCLu2Y" TargetMode="External"/><Relationship Id="rId1859" Type="http://schemas.openxmlformats.org/officeDocument/2006/relationships/hyperlink" Target="https://drive.google.com/open?id=1A11MRoSfdOnUC6ziKLPMRkGYOpnrVgNK" TargetMode="External"/><Relationship Id="rId3074" Type="http://schemas.openxmlformats.org/officeDocument/2006/relationships/hyperlink" Target="https://www.facebook.com/Mimi.iu.oi22" TargetMode="External"/><Relationship Id="rId4125" Type="http://schemas.openxmlformats.org/officeDocument/2006/relationships/hyperlink" Target="https://drive.google.com/open?id=1LpeolFADmbmuCuq9n86i8qmmTnvKXM8o" TargetMode="External"/><Relationship Id="rId1719" Type="http://schemas.openxmlformats.org/officeDocument/2006/relationships/hyperlink" Target="https://drive.google.com/open?id=1ZifNaar_uaqnQF7XNQIBSKULOGb2VYfT" TargetMode="External"/><Relationship Id="rId1926" Type="http://schemas.openxmlformats.org/officeDocument/2006/relationships/hyperlink" Target="https://www.facebook.com/share/1ELDXEtvow/" TargetMode="External"/><Relationship Id="rId3281" Type="http://schemas.openxmlformats.org/officeDocument/2006/relationships/hyperlink" Target="https://drive.google.com/open?id=1Lf8v8OIYXLdJhW14lVI2NVQGJOCFHMSP" TargetMode="External"/><Relationship Id="rId4332" Type="http://schemas.openxmlformats.org/officeDocument/2006/relationships/hyperlink" Target="https://drive.google.com/open?id=16_45GGTifoFyscmZw5FqsjXm3_tTsFxo" TargetMode="External"/><Relationship Id="rId2090" Type="http://schemas.openxmlformats.org/officeDocument/2006/relationships/hyperlink" Target="https://drive.google.com/open?id=1032yy21y1vhWbxCww-AeioOd925yj9RJ" TargetMode="External"/><Relationship Id="rId3141" Type="http://schemas.openxmlformats.org/officeDocument/2006/relationships/hyperlink" Target="https://www.facebook.com/nguyen.phamphu.50" TargetMode="External"/><Relationship Id="rId3001" Type="http://schemas.openxmlformats.org/officeDocument/2006/relationships/hyperlink" Target="https://www.facebook.com/share/18qWDxYB2v/?mibextid=wwXIfr" TargetMode="External"/><Relationship Id="rId3958" Type="http://schemas.openxmlformats.org/officeDocument/2006/relationships/hyperlink" Target="https://www.facebook.com/share/1CYtqs9EBE/?mibextid=wwXIfr" TargetMode="External"/><Relationship Id="rId879" Type="http://schemas.openxmlformats.org/officeDocument/2006/relationships/hyperlink" Target="https://drive.google.com/open?id=1QHsPwT-fRi0Qrxhp4oneHF3xL3SUyncM" TargetMode="External"/><Relationship Id="rId2767" Type="http://schemas.openxmlformats.org/officeDocument/2006/relationships/hyperlink" Target="https://www.facebook.com/share/1B9DDYvzaP/?mibextid=wwXIfr" TargetMode="External"/><Relationship Id="rId739" Type="http://schemas.openxmlformats.org/officeDocument/2006/relationships/hyperlink" Target="https://www.facebook.com/share/19ei7yhyhQ/" TargetMode="External"/><Relationship Id="rId1369" Type="http://schemas.openxmlformats.org/officeDocument/2006/relationships/hyperlink" Target="https://drive.google.com/open?id=1ji8icfw66zOIRCd_4HxxKwnVd7CWeYCO" TargetMode="External"/><Relationship Id="rId1576" Type="http://schemas.openxmlformats.org/officeDocument/2006/relationships/hyperlink" Target="https://drive.google.com/open?id=1dgkOK__vThKf2aU7L3LGumhiL8NgyUcB" TargetMode="External"/><Relationship Id="rId2974" Type="http://schemas.openxmlformats.org/officeDocument/2006/relationships/hyperlink" Target="https://www.facebook.com/share/1HgMS5oZ6J/?mibextid=wwXIfr" TargetMode="External"/><Relationship Id="rId3818" Type="http://schemas.openxmlformats.org/officeDocument/2006/relationships/hyperlink" Target="https://www.facebook.com/profile.php?id=61577138649372" TargetMode="External"/><Relationship Id="rId5033" Type="http://schemas.openxmlformats.org/officeDocument/2006/relationships/hyperlink" Target="https://drive.google.com/open?id=1s64fX1MmfQSKnR2uV_1rCEbTvnHEPJsx" TargetMode="External"/><Relationship Id="rId946" Type="http://schemas.openxmlformats.org/officeDocument/2006/relationships/hyperlink" Target="https://drive.google.com/open?id=1gXX60f7tNF3uq0OdVv41hFSF18_Mv_nY;" TargetMode="External"/><Relationship Id="rId1229" Type="http://schemas.openxmlformats.org/officeDocument/2006/relationships/hyperlink" Target="https://drive.google.com/open?id=1SleUxFQhBMTOurg8UuXAlpn99fjviHmh" TargetMode="External"/><Relationship Id="rId1783" Type="http://schemas.openxmlformats.org/officeDocument/2006/relationships/hyperlink" Target="https://www.facebook.com/share/1CoEJZt7uX/?mibextid=wwXIfr" TargetMode="External"/><Relationship Id="rId1990" Type="http://schemas.openxmlformats.org/officeDocument/2006/relationships/hyperlink" Target="https://www.facebook.com/share/18afxghG6v/?mibextid=wwXIfr" TargetMode="External"/><Relationship Id="rId2627" Type="http://schemas.openxmlformats.org/officeDocument/2006/relationships/hyperlink" Target="https://drive.google.com/open?id=1IeojnqHELuCZXhx2dGZAzKcSQOVSFzY7" TargetMode="External"/><Relationship Id="rId2834" Type="http://schemas.openxmlformats.org/officeDocument/2006/relationships/hyperlink" Target="https://drive.google.com/open?id=1Nd4GRyRzCx79y7LHGgrQG2evoC4ja03Y" TargetMode="External"/><Relationship Id="rId5100" Type="http://schemas.openxmlformats.org/officeDocument/2006/relationships/hyperlink" Target="https://drive.google.com/open?id=15Yhc0I2L5T19F9jzys2B9M1ckNx71DEy" TargetMode="External"/><Relationship Id="rId75" Type="http://schemas.openxmlformats.org/officeDocument/2006/relationships/hyperlink" Target="https://www.facebook.com/profile.php?id=100027095691177&amp;mibextid=LQQJ4d" TargetMode="External"/><Relationship Id="rId806" Type="http://schemas.openxmlformats.org/officeDocument/2006/relationships/hyperlink" Target="https://drive.google.com/open?id=18upweTxlT81meoDuNfi8XxMCh4mPfd8C" TargetMode="External"/><Relationship Id="rId1436" Type="http://schemas.openxmlformats.org/officeDocument/2006/relationships/hyperlink" Target="https://drive.google.com/open?id=1ZwQtueC_4C9oIv0QL3P8QgaP-JDVc0Dz" TargetMode="External"/><Relationship Id="rId1643" Type="http://schemas.openxmlformats.org/officeDocument/2006/relationships/hyperlink" Target="https://www.facebook.com/share/18NF4EPaqR/?mibextid=wwXIfr" TargetMode="External"/><Relationship Id="rId1850" Type="http://schemas.openxmlformats.org/officeDocument/2006/relationships/hyperlink" Target="https://drive.google.com/open?id=1g_dB9kIPq9kxUtr20IyVExEQWU4xfQS9" TargetMode="External"/><Relationship Id="rId2901" Type="http://schemas.openxmlformats.org/officeDocument/2006/relationships/hyperlink" Target="https://www.facebook.com/share/1CYHyTYG6J/?mibextid=wwXIfr" TargetMode="External"/><Relationship Id="rId4799" Type="http://schemas.openxmlformats.org/officeDocument/2006/relationships/hyperlink" Target="https://www.facebook.com/share/1AV3br92NH/?mibextid=wwXIfr" TargetMode="External"/><Relationship Id="rId1503" Type="http://schemas.openxmlformats.org/officeDocument/2006/relationships/hyperlink" Target="https://www.facebook.com/share/1BcvcCAj5K/" TargetMode="External"/><Relationship Id="rId1710" Type="http://schemas.openxmlformats.org/officeDocument/2006/relationships/hyperlink" Target="https://www.facebook.com/anh.nguyen.487481" TargetMode="External"/><Relationship Id="rId4659" Type="http://schemas.openxmlformats.org/officeDocument/2006/relationships/hyperlink" Target="https://www.facebook.com/share/18kDTbQD3p/?mibextid=wwXIfr" TargetMode="External"/><Relationship Id="rId4866" Type="http://schemas.openxmlformats.org/officeDocument/2006/relationships/hyperlink" Target="https://www.facebook.com/share/1Cqc2otsc5/" TargetMode="External"/><Relationship Id="rId3468" Type="http://schemas.openxmlformats.org/officeDocument/2006/relationships/hyperlink" Target="https://www.facebook.com/share/1BedsRTuLQ/?mibextid=wwXIfr" TargetMode="External"/><Relationship Id="rId3675" Type="http://schemas.openxmlformats.org/officeDocument/2006/relationships/hyperlink" Target="https://drive.google.com/open?id=1wW9jU9z6LTV2SYa9uIntU4ViE14spK7C" TargetMode="External"/><Relationship Id="rId3882" Type="http://schemas.openxmlformats.org/officeDocument/2006/relationships/hyperlink" Target="https://drive.google.com/open?id=1m92lwwWx94tuE1Bw_zcHhNUD4uh1PYSN" TargetMode="External"/><Relationship Id="rId4519" Type="http://schemas.openxmlformats.org/officeDocument/2006/relationships/hyperlink" Target="https://drive.google.com/open?id=1ZM3-gZT-GaMMuZ15d5-xGcE5Mo7tShFL" TargetMode="External"/><Relationship Id="rId4726" Type="http://schemas.openxmlformats.org/officeDocument/2006/relationships/hyperlink" Target="https://drive.google.com/open?id=1u8thC4A8tOBlc56xlqOrGwwgJl4H9KJZ" TargetMode="External"/><Relationship Id="rId4933" Type="http://schemas.openxmlformats.org/officeDocument/2006/relationships/hyperlink" Target="https://www.facebook.com/share/1EWi7j9tFv/?mibextid=wwXIfr" TargetMode="External"/><Relationship Id="rId389" Type="http://schemas.openxmlformats.org/officeDocument/2006/relationships/hyperlink" Target="https://www.facebook.com/share/1AVs8QmCXK/" TargetMode="External"/><Relationship Id="rId596" Type="http://schemas.openxmlformats.org/officeDocument/2006/relationships/hyperlink" Target="https://drive.google.com/open?id=1bj3BsulezF7TTslsZaKZaQQvIxEO39-m" TargetMode="External"/><Relationship Id="rId2277" Type="http://schemas.openxmlformats.org/officeDocument/2006/relationships/hyperlink" Target="https://drive.google.com/open?id=1RHQnMFbuWyNTTleZEql5s_mED_QSSed4" TargetMode="External"/><Relationship Id="rId2484" Type="http://schemas.openxmlformats.org/officeDocument/2006/relationships/hyperlink" Target="https://drive.google.com/open?id=15SYpxe3rzEnzjiV5NQq_zan_dCnRwSdH" TargetMode="External"/><Relationship Id="rId2691" Type="http://schemas.openxmlformats.org/officeDocument/2006/relationships/hyperlink" Target="https://www.facebook.com/hangan221" TargetMode="External"/><Relationship Id="rId3328" Type="http://schemas.openxmlformats.org/officeDocument/2006/relationships/hyperlink" Target="https://www.facebook.com/share/1HXWM5AuiV/?mibextid=wwXIfr" TargetMode="External"/><Relationship Id="rId3535" Type="http://schemas.openxmlformats.org/officeDocument/2006/relationships/hyperlink" Target="https://www.facebook.com/NhannCuuuMix04" TargetMode="External"/><Relationship Id="rId3742" Type="http://schemas.openxmlformats.org/officeDocument/2006/relationships/hyperlink" Target="https://drive.google.com/open?id=1bUxYseJiCLG_bwnzLJ0KG4p_Q3Q4iVQg" TargetMode="External"/><Relationship Id="rId249" Type="http://schemas.openxmlformats.org/officeDocument/2006/relationships/hyperlink" Target="https://drive.google.com/open?id=1IANVGnCesnUV-svmhvp8N0oZ-qjjnj14" TargetMode="External"/><Relationship Id="rId456" Type="http://schemas.openxmlformats.org/officeDocument/2006/relationships/hyperlink" Target="https://www.facebook.com/quanlac.sutang?mibextid=wwXIfr&amp;mibextid=wwXIfr" TargetMode="External"/><Relationship Id="rId663" Type="http://schemas.openxmlformats.org/officeDocument/2006/relationships/hyperlink" Target="https://drive.google.com/open?id=1a-Gz504WDBxyKvvlI8ZLzVr_pLlXvDgE" TargetMode="External"/><Relationship Id="rId870" Type="http://schemas.openxmlformats.org/officeDocument/2006/relationships/hyperlink" Target="https://drive.google.com/open?id=1M9TswlH5brtNnZo0itn3VajXiMKM03xG" TargetMode="External"/><Relationship Id="rId1086" Type="http://schemas.openxmlformats.org/officeDocument/2006/relationships/hyperlink" Target="https://www.facebook.com/share/17A3frDtMd/?mibextid=wwXIfr" TargetMode="External"/><Relationship Id="rId1293" Type="http://schemas.openxmlformats.org/officeDocument/2006/relationships/hyperlink" Target="https://www.facebook.com/share/1EAKVEgYg8/?mibextid=wwXIfr" TargetMode="External"/><Relationship Id="rId2137" Type="http://schemas.openxmlformats.org/officeDocument/2006/relationships/hyperlink" Target="https://www.facebook.com/to.dung.75212" TargetMode="External"/><Relationship Id="rId2344" Type="http://schemas.openxmlformats.org/officeDocument/2006/relationships/hyperlink" Target="https://drive.google.com/open?id=1Da2ElPQWMhKSTJIZ-xg7tafnsHGrLaIX" TargetMode="External"/><Relationship Id="rId2551" Type="http://schemas.openxmlformats.org/officeDocument/2006/relationships/hyperlink" Target="https://www.facebook.com/thanh.tung.295718" TargetMode="External"/><Relationship Id="rId109" Type="http://schemas.openxmlformats.org/officeDocument/2006/relationships/hyperlink" Target="https://www.facebook.com/phamtran.thucanh.221" TargetMode="External"/><Relationship Id="rId316" Type="http://schemas.openxmlformats.org/officeDocument/2006/relationships/hyperlink" Target="https://www.facebook.com/hong.lam.448208" TargetMode="External"/><Relationship Id="rId523" Type="http://schemas.openxmlformats.org/officeDocument/2006/relationships/hyperlink" Target="https://www.facebook.com/share/16GMwWpNkT/?mibextid=wwXIfr" TargetMode="External"/><Relationship Id="rId1153" Type="http://schemas.openxmlformats.org/officeDocument/2006/relationships/hyperlink" Target="https://www.facebook.com/share/1HNADjFe1d/?mibextid=wwXIfr" TargetMode="External"/><Relationship Id="rId2204" Type="http://schemas.openxmlformats.org/officeDocument/2006/relationships/hyperlink" Target="https://drive.google.com/open?id=1YCNU_g2fOOo1G4kqgIimridM1b_OvRjx" TargetMode="External"/><Relationship Id="rId3602" Type="http://schemas.openxmlformats.org/officeDocument/2006/relationships/hyperlink" Target="https://drive.google.com/open?id=1FsCo4zpumHE4xX7hsrbhvIgmyt3ql3PA" TargetMode="External"/><Relationship Id="rId730" Type="http://schemas.openxmlformats.org/officeDocument/2006/relationships/hyperlink" Target="https://drive.google.com/open?id=1H9CVxGF0gEt2ITTkkhsY3vIFgwTl98aN" TargetMode="External"/><Relationship Id="rId1013" Type="http://schemas.openxmlformats.org/officeDocument/2006/relationships/hyperlink" Target="https://drive.google.com/open?id=1A1B-CjWuWzVpK68niKp_hOAo8x9qteBi" TargetMode="External"/><Relationship Id="rId1360" Type="http://schemas.openxmlformats.org/officeDocument/2006/relationships/hyperlink" Target="https://drive.google.com/open?id=1l2DrJi8zbTFiJCRPH5iRWvo1y0uYrEWk" TargetMode="External"/><Relationship Id="rId2411" Type="http://schemas.openxmlformats.org/officeDocument/2006/relationships/hyperlink" Target="https://drive.google.com/open?id=1qLI21L0r0AdmUxfiTIO6Y8K_1qI_169r" TargetMode="External"/><Relationship Id="rId4169" Type="http://schemas.openxmlformats.org/officeDocument/2006/relationships/hyperlink" Target="https://www.facebook.com/share/1HFwg8vBJC/" TargetMode="External"/><Relationship Id="rId1220" Type="http://schemas.openxmlformats.org/officeDocument/2006/relationships/hyperlink" Target="https://drive.google.com/open?id=1jy_-C5cmfC6mfRuoYyK-dJo2KDAqsot8" TargetMode="External"/><Relationship Id="rId4376" Type="http://schemas.openxmlformats.org/officeDocument/2006/relationships/hyperlink" Target="https://drive.google.com/open?id=1RjO-h1R9emdEmoM7Z1gfXHkGqXE5GnEb" TargetMode="External"/><Relationship Id="rId4583" Type="http://schemas.openxmlformats.org/officeDocument/2006/relationships/hyperlink" Target="https://www.facebook.com/share/1DtmbsArMe/" TargetMode="External"/><Relationship Id="rId4790" Type="http://schemas.openxmlformats.org/officeDocument/2006/relationships/hyperlink" Target="https://drive.google.com/open?id=11UrNoXNVYHWvOw-BxP35oKnNPO3EOZ7T" TargetMode="External"/><Relationship Id="rId3185" Type="http://schemas.openxmlformats.org/officeDocument/2006/relationships/hyperlink" Target="https://www.facebook.com/hoa.hoang.26.12.2005" TargetMode="External"/><Relationship Id="rId3392" Type="http://schemas.openxmlformats.org/officeDocument/2006/relationships/hyperlink" Target="https://drive.google.com/open?id=1wHctwuBZFzeHKre8rEPm3yOZW1ntQess" TargetMode="External"/><Relationship Id="rId4029" Type="http://schemas.openxmlformats.org/officeDocument/2006/relationships/hyperlink" Target="https://www.facebook.com/share/1Fn56h7t4N/?mibextid=wwXIfr" TargetMode="External"/><Relationship Id="rId4236" Type="http://schemas.openxmlformats.org/officeDocument/2006/relationships/hyperlink" Target="https://www.facebook.com/nguyen.phuong.thao.221326" TargetMode="External"/><Relationship Id="rId4443" Type="http://schemas.openxmlformats.org/officeDocument/2006/relationships/hyperlink" Target="https://www.facebook.com/huynh.tuyet.5245961" TargetMode="External"/><Relationship Id="rId4650" Type="http://schemas.openxmlformats.org/officeDocument/2006/relationships/hyperlink" Target="https://drive.google.com/open?id=1lSMrXdYQnjigPO6P9HtAYxjiTMXaSJtS" TargetMode="External"/><Relationship Id="rId3045" Type="http://schemas.openxmlformats.org/officeDocument/2006/relationships/hyperlink" Target="https://www.facebook.com/share/1casnZetoc/" TargetMode="External"/><Relationship Id="rId3252" Type="http://schemas.openxmlformats.org/officeDocument/2006/relationships/hyperlink" Target="https://www.facebook.com/share/1HwzvFvH7v/" TargetMode="External"/><Relationship Id="rId4303" Type="http://schemas.openxmlformats.org/officeDocument/2006/relationships/hyperlink" Target="https://www.facebook.com/share/17WTHmGbAn/?mibextid=wwXIfr" TargetMode="External"/><Relationship Id="rId4510" Type="http://schemas.openxmlformats.org/officeDocument/2006/relationships/hyperlink" Target="https://www.facebook.com/share/1DENPQ6XUx/?mibextid=wwXIfr" TargetMode="External"/><Relationship Id="rId173" Type="http://schemas.openxmlformats.org/officeDocument/2006/relationships/hyperlink" Target="https://drive.google.com/open?id=1fF63Ih6rR_wBtzRjslY2tj-ZN3Ohvcgb" TargetMode="External"/><Relationship Id="rId380" Type="http://schemas.openxmlformats.org/officeDocument/2006/relationships/hyperlink" Target="https://drive.google.com/open?id=1v7P0qHn0Wj-8FErJCg3rpHAn5mj6Mxhf" TargetMode="External"/><Relationship Id="rId2061" Type="http://schemas.openxmlformats.org/officeDocument/2006/relationships/hyperlink" Target="https://www.facebook.com/share/1EfpCUjMRs/" TargetMode="External"/><Relationship Id="rId3112" Type="http://schemas.openxmlformats.org/officeDocument/2006/relationships/hyperlink" Target="https://drive.google.com/open?id=1xxDBHwdJOGNk2LcHP_nX5gRKtXrpcKsH" TargetMode="External"/><Relationship Id="rId240" Type="http://schemas.openxmlformats.org/officeDocument/2006/relationships/hyperlink" Target="https://www.facebook.com/profile.php?id=100015365976285&amp;mibextid=LQQJ4d" TargetMode="External"/><Relationship Id="rId5077" Type="http://schemas.openxmlformats.org/officeDocument/2006/relationships/hyperlink" Target="https://www.facebook.com/xu.bi.670316" TargetMode="External"/><Relationship Id="rId100" Type="http://schemas.openxmlformats.org/officeDocument/2006/relationships/hyperlink" Target="https://drive.google.com/open?id=1TMV3yzbQ9tJfqDNHgyfKn7Nip7CHp8Rn" TargetMode="External"/><Relationship Id="rId2878" Type="http://schemas.openxmlformats.org/officeDocument/2006/relationships/hyperlink" Target="https://drive.google.com/open?id=1vfnqCUEzJXU8rC05XLH4EHmSUbdqAwlY" TargetMode="External"/><Relationship Id="rId3929" Type="http://schemas.openxmlformats.org/officeDocument/2006/relationships/hyperlink" Target="https://www.facebook.com/share/1BeVR7vJgr/?mibextid=wwXIfr" TargetMode="External"/><Relationship Id="rId4093" Type="http://schemas.openxmlformats.org/officeDocument/2006/relationships/hyperlink" Target="https://drive.google.com/open?id=1sHqfYXRqBn8WwXSlcXzcRU3J8F8vEHcF" TargetMode="External"/><Relationship Id="rId1687" Type="http://schemas.openxmlformats.org/officeDocument/2006/relationships/hyperlink" Target="https://drive.google.com/open?id=1pvNxIZi6Y-qVwttKU5zcgmuEGEqQF5ZB" TargetMode="External"/><Relationship Id="rId1894" Type="http://schemas.openxmlformats.org/officeDocument/2006/relationships/hyperlink" Target="https://www.facebook.com/share/18hiZDr5n3/" TargetMode="External"/><Relationship Id="rId2738" Type="http://schemas.openxmlformats.org/officeDocument/2006/relationships/hyperlink" Target="https://drive.google.com/open?id=180NiyO6XgoihlHa-298OG8XFRTaSUjlQ" TargetMode="External"/><Relationship Id="rId2945" Type="http://schemas.openxmlformats.org/officeDocument/2006/relationships/hyperlink" Target="https://drive.google.com/open?id=1pFrIQbDvTg9dRYS8Brpp8nEBxbhdzf7t" TargetMode="External"/><Relationship Id="rId917" Type="http://schemas.openxmlformats.org/officeDocument/2006/relationships/hyperlink" Target="https://drive.google.com/open?id=1hVmjg2V00U4YNBTAzCLM2s5O4psq1RkE" TargetMode="External"/><Relationship Id="rId1547" Type="http://schemas.openxmlformats.org/officeDocument/2006/relationships/hyperlink" Target="https://www.facebook.com/buithanhhuong508" TargetMode="External"/><Relationship Id="rId1754" Type="http://schemas.openxmlformats.org/officeDocument/2006/relationships/hyperlink" Target="https://drive.google.com/open?id=1SY2BN5miTTGDTSBJxN6nDnA63xux6rAk" TargetMode="External"/><Relationship Id="rId1961" Type="http://schemas.openxmlformats.org/officeDocument/2006/relationships/hyperlink" Target="https://www.facebook.com/share/18YnSuZ4DW/" TargetMode="External"/><Relationship Id="rId2805" Type="http://schemas.openxmlformats.org/officeDocument/2006/relationships/hyperlink" Target="https://www.facebook.com/share/1KdwWU91U9/?mibextid=wwXIfr" TargetMode="External"/><Relationship Id="rId4160" Type="http://schemas.openxmlformats.org/officeDocument/2006/relationships/hyperlink" Target="https://drive.google.com/open?id=1k4gwprZIRsFrGOrZlnG0QLr0zAEFJwt6" TargetMode="External"/><Relationship Id="rId5004" Type="http://schemas.openxmlformats.org/officeDocument/2006/relationships/hyperlink" Target="https://drive.google.com/open?id=1hVlo3eVKU-BU5wfnkutkJ4FwPfN-NUup" TargetMode="External"/><Relationship Id="rId46" Type="http://schemas.openxmlformats.org/officeDocument/2006/relationships/hyperlink" Target="https://drive.google.com/open?id=1Lgm3z5eKlTSMNfE4dvpGWN1gCwhj-aSi" TargetMode="External"/><Relationship Id="rId1407" Type="http://schemas.openxmlformats.org/officeDocument/2006/relationships/hyperlink" Target="https://www.facebook.com/share/1FYUFwZpNL/?mibextid=wwXIfr" TargetMode="External"/><Relationship Id="rId1614" Type="http://schemas.openxmlformats.org/officeDocument/2006/relationships/hyperlink" Target="https://drive.google.com/open?id=1n6LuX1PFI0fZQjuEoQEjTZfiLbcU6ixk" TargetMode="External"/><Relationship Id="rId1821" Type="http://schemas.openxmlformats.org/officeDocument/2006/relationships/hyperlink" Target="https://drive.google.com/open?id=1XRRr1SLXX5Ltrh_nk2Ccwp7vQPuxJcku" TargetMode="External"/><Relationship Id="rId4020" Type="http://schemas.openxmlformats.org/officeDocument/2006/relationships/hyperlink" Target="https://drive.google.com/open?id=1pGYz7JIxhsopH5aFgXStDxkbG4CjwNSr" TargetMode="External"/><Relationship Id="rId4977" Type="http://schemas.openxmlformats.org/officeDocument/2006/relationships/hyperlink" Target="https://drive.google.com/open?id=1STmkr18s8oFWPCQs7c3441SESKqnRcFZ" TargetMode="External"/><Relationship Id="rId3579" Type="http://schemas.openxmlformats.org/officeDocument/2006/relationships/hyperlink" Target="https://www.facebook.com/share/1Cp4KSBQVZ/?mibextid=wwXIfr" TargetMode="External"/><Relationship Id="rId3786" Type="http://schemas.openxmlformats.org/officeDocument/2006/relationships/hyperlink" Target="https://www.facebook.com/share/1LKV94dtN3/?mibextid=wwXIfr" TargetMode="External"/><Relationship Id="rId2388" Type="http://schemas.openxmlformats.org/officeDocument/2006/relationships/hyperlink" Target="https://www.facebook.com/share/18osaVfd1F/?mibextid=wwXIfr" TargetMode="External"/><Relationship Id="rId2595" Type="http://schemas.openxmlformats.org/officeDocument/2006/relationships/hyperlink" Target="https://drive.google.com/open?id=1kAzhsi3rWXHgN2x4b_Nbw_E1gsedyYeq" TargetMode="External"/><Relationship Id="rId3439" Type="http://schemas.openxmlformats.org/officeDocument/2006/relationships/hyperlink" Target="https://drive.google.com/open?id=135VyYJX9qHO80oUSae5tFHGUVuG22BWN" TargetMode="External"/><Relationship Id="rId3993" Type="http://schemas.openxmlformats.org/officeDocument/2006/relationships/hyperlink" Target="https://drive.google.com/open?id=1RJYwQF3HH3PY2Z06QQTPQu9Io88MluYy" TargetMode="External"/><Relationship Id="rId4837" Type="http://schemas.openxmlformats.org/officeDocument/2006/relationships/hyperlink" Target="https://drive.google.com/open?id=1zH-nqcI55GvtAus6Bf5MRMeJqyL_4qiO" TargetMode="External"/><Relationship Id="rId567" Type="http://schemas.openxmlformats.org/officeDocument/2006/relationships/hyperlink" Target="https://drive.google.com/open?id=1YYqNMV3Wtwtq0vC57psE9nkiujGsn_hZ" TargetMode="External"/><Relationship Id="rId1197" Type="http://schemas.openxmlformats.org/officeDocument/2006/relationships/hyperlink" Target="https://www.facebook.com/ng.huongg.giangg.2024" TargetMode="External"/><Relationship Id="rId2248" Type="http://schemas.openxmlformats.org/officeDocument/2006/relationships/hyperlink" Target="https://drive.google.com/open?id=1sxKQ8ndCQihf8U0yqoQAiJi5zXMRCcTt" TargetMode="External"/><Relationship Id="rId3646" Type="http://schemas.openxmlformats.org/officeDocument/2006/relationships/hyperlink" Target="https://drive.google.com/open?id=1JjmsUyMJHUM31Eaix5G1vW6SwuksSBB1" TargetMode="External"/><Relationship Id="rId3853" Type="http://schemas.openxmlformats.org/officeDocument/2006/relationships/hyperlink" Target="https://drive.google.com/open?id=11e6WU1nOCmGbH6Qyhlkk8SfNvqwjgVmV" TargetMode="External"/><Relationship Id="rId4904" Type="http://schemas.openxmlformats.org/officeDocument/2006/relationships/hyperlink" Target="https://www.facebook.com/share/1BJQXWrBP2/?mibextid=wwXIfr" TargetMode="External"/><Relationship Id="rId774" Type="http://schemas.openxmlformats.org/officeDocument/2006/relationships/hyperlink" Target="https://drive.google.com/open?id=1WB1xJaHCFdw_jNrOyTOggWaeZ8N4a_W9" TargetMode="External"/><Relationship Id="rId981" Type="http://schemas.openxmlformats.org/officeDocument/2006/relationships/hyperlink" Target="https://drive.google.com/open?id=1KWSMNiqhCRbplReBE9SQHlHEuwsBsonh" TargetMode="External"/><Relationship Id="rId1057" Type="http://schemas.openxmlformats.org/officeDocument/2006/relationships/hyperlink" Target="https://www.facebook.com/share/1KSkzzhyi3/?mibextid=wwXIfr" TargetMode="External"/><Relationship Id="rId2455" Type="http://schemas.openxmlformats.org/officeDocument/2006/relationships/hyperlink" Target="https://drive.google.com/open?id=1WOCyjsnGtD1vO9xs0Zs0J2jPSiz0o1fu" TargetMode="External"/><Relationship Id="rId2662" Type="http://schemas.openxmlformats.org/officeDocument/2006/relationships/hyperlink" Target="https://drive.google.com/open?id=1ZBvunGR0YXtZb6rhXW0Hi97PmQZtBVp1" TargetMode="External"/><Relationship Id="rId3506" Type="http://schemas.openxmlformats.org/officeDocument/2006/relationships/hyperlink" Target="https://drive.google.com/open?id=13jGvlFjoefBtY_y-p8ILN169Q3LIM-jP" TargetMode="External"/><Relationship Id="rId3713" Type="http://schemas.openxmlformats.org/officeDocument/2006/relationships/hyperlink" Target="https://drive.google.com/open?id=1AGgr-pm_fc8KM8oRQjmhbYlW1im3XCRG" TargetMode="External"/><Relationship Id="rId3920" Type="http://schemas.openxmlformats.org/officeDocument/2006/relationships/hyperlink" Target="https://drive.google.com/open?id=15-zluBwuu2op2EL1v4GY-gtoeVDAMPn7" TargetMode="External"/><Relationship Id="rId427" Type="http://schemas.openxmlformats.org/officeDocument/2006/relationships/hyperlink" Target="https://drive.google.com/open?id=1x97xJ9EwOT-m3JcfdgniTs--_KzZ2yd4" TargetMode="External"/><Relationship Id="rId634" Type="http://schemas.openxmlformats.org/officeDocument/2006/relationships/hyperlink" Target="https://drive.google.com/open?id=1dhugRdUurni9nb1Sx4fEbXfQvVkoiWxn" TargetMode="External"/><Relationship Id="rId841" Type="http://schemas.openxmlformats.org/officeDocument/2006/relationships/hyperlink" Target="https://drive.google.com/open?id=1sFxU9GaWp-7jUUQVeBsmwj-JZif4_qvE" TargetMode="External"/><Relationship Id="rId1264" Type="http://schemas.openxmlformats.org/officeDocument/2006/relationships/hyperlink" Target="https://www.facebook.com/tng.raaane" TargetMode="External"/><Relationship Id="rId1471" Type="http://schemas.openxmlformats.org/officeDocument/2006/relationships/hyperlink" Target="https://drive.google.com/open?id=1l8aP5eDbQddLAQ8Ppges2a0JeFXz3psV" TargetMode="External"/><Relationship Id="rId2108" Type="http://schemas.openxmlformats.org/officeDocument/2006/relationships/hyperlink" Target="https://www.facebook.com/share/1GFMvqfgPo/" TargetMode="External"/><Relationship Id="rId2315" Type="http://schemas.openxmlformats.org/officeDocument/2006/relationships/hyperlink" Target="https://www.facebook.com/share/1DgAGJZJKc/?mibextid=wwXIfr" TargetMode="External"/><Relationship Id="rId2522" Type="http://schemas.openxmlformats.org/officeDocument/2006/relationships/hyperlink" Target="https://drive.google.com/open?id=1eT1jh5gk8dZ0lEwNJ8lwZog67j7GPKdJ" TargetMode="External"/><Relationship Id="rId701" Type="http://schemas.openxmlformats.org/officeDocument/2006/relationships/hyperlink" Target="https://drive.google.com/open?id=1YGfgCCwV61RZ75xG_llmFVGZkzuKCp8e" TargetMode="External"/><Relationship Id="rId1124" Type="http://schemas.openxmlformats.org/officeDocument/2006/relationships/hyperlink" Target="https://drive.google.com/open?id=1TRdjYx7f8Ar6qTQUKGNrRBfxa94dsQe5" TargetMode="External"/><Relationship Id="rId1331" Type="http://schemas.openxmlformats.org/officeDocument/2006/relationships/hyperlink" Target="https://drive.google.com/open?id=1gqKy2FCqmx1Zj7id-bdY4AhbUHOlvoLN" TargetMode="External"/><Relationship Id="rId4487" Type="http://schemas.openxmlformats.org/officeDocument/2006/relationships/hyperlink" Target="https://www.facebook.com/nguyen.bao.980359" TargetMode="External"/><Relationship Id="rId4694" Type="http://schemas.openxmlformats.org/officeDocument/2006/relationships/hyperlink" Target="https://drive.google.com/open?id=1w7BAs_OD5ZDH9nfSo-td4eFIs6hEBrTF" TargetMode="External"/><Relationship Id="rId3089" Type="http://schemas.openxmlformats.org/officeDocument/2006/relationships/hyperlink" Target="https://drive.google.com/open?id=1qdMvcNuU6ImLdbPiFMQJqVoKyakHLuMV" TargetMode="External"/><Relationship Id="rId3296" Type="http://schemas.openxmlformats.org/officeDocument/2006/relationships/hyperlink" Target="https://drive.google.com/open?id=1w3Ept0FI-7O7q3wEMo3YKDpy969EPl5b" TargetMode="External"/><Relationship Id="rId4347" Type="http://schemas.openxmlformats.org/officeDocument/2006/relationships/hyperlink" Target="https://www.facebook.com/share/1KoEWJMvGn/?mibextid=wwXIfr" TargetMode="External"/><Relationship Id="rId4554" Type="http://schemas.openxmlformats.org/officeDocument/2006/relationships/hyperlink" Target="https://drive.google.com/open?id=1ejyBFSjz5qqHE_sTfidFS5trWheVkKVF" TargetMode="External"/><Relationship Id="rId4761" Type="http://schemas.openxmlformats.org/officeDocument/2006/relationships/hyperlink" Target="https://drive.google.com/open?id=17voce9PLcyLZ4WCTVzbM17JGZgCYGNNE" TargetMode="External"/><Relationship Id="rId3156" Type="http://schemas.openxmlformats.org/officeDocument/2006/relationships/hyperlink" Target="https://drive.google.com/open?id=14ZimPQr2ErO3WC_vnl_0SM6WCAqzX8aX" TargetMode="External"/><Relationship Id="rId3363" Type="http://schemas.openxmlformats.org/officeDocument/2006/relationships/hyperlink" Target="https://drive.google.com/open?id=1dmOYjx4orZmTKBv8hwLWZStmq4lrmgkM" TargetMode="External"/><Relationship Id="rId4207" Type="http://schemas.openxmlformats.org/officeDocument/2006/relationships/hyperlink" Target="https://drive.google.com/open?id=1KgRXWaodBugojTQk-0FonaU8SopstT5b" TargetMode="External"/><Relationship Id="rId4414" Type="http://schemas.openxmlformats.org/officeDocument/2006/relationships/hyperlink" Target="https://www.facebook.com/share/1B9c4HfBfo/" TargetMode="External"/><Relationship Id="rId284" Type="http://schemas.openxmlformats.org/officeDocument/2006/relationships/hyperlink" Target="https://www.facebook.com/le.hai.lam.2007" TargetMode="External"/><Relationship Id="rId491" Type="http://schemas.openxmlformats.org/officeDocument/2006/relationships/hyperlink" Target="https://drive.google.com/open?id=1tqauZDWpLQ7HNzwPAhGHSxqzR_8mnLol" TargetMode="External"/><Relationship Id="rId2172" Type="http://schemas.openxmlformats.org/officeDocument/2006/relationships/hyperlink" Target="https://www.facebook.com/share/1JZiUmMfVK/" TargetMode="External"/><Relationship Id="rId3016" Type="http://schemas.openxmlformats.org/officeDocument/2006/relationships/hyperlink" Target="https://www.facebook.com/Vinhcuteeees1tg?mibextid=wwXIfr&amp;mibextid=wwXIfr" TargetMode="External"/><Relationship Id="rId3223" Type="http://schemas.openxmlformats.org/officeDocument/2006/relationships/hyperlink" Target="https://www.facebook.com/share/18ma5GC87a/" TargetMode="External"/><Relationship Id="rId3570" Type="http://schemas.openxmlformats.org/officeDocument/2006/relationships/hyperlink" Target="https://www.facebook.com/share/1D7kTSVkUG/?mibextid=wwXIfr" TargetMode="External"/><Relationship Id="rId4621" Type="http://schemas.openxmlformats.org/officeDocument/2006/relationships/hyperlink" Target="https://www.facebook.com/thn.huyel/" TargetMode="External"/><Relationship Id="rId144" Type="http://schemas.openxmlformats.org/officeDocument/2006/relationships/hyperlink" Target="https://www.facebook.com/profile.php?id=100057184568978&amp;rdid=gREp8UE3x0J2XQDU&amp;share_url=https%3A%2F%2Fwww.facebook.com%2Fshare%2F4HKu8ph4aTxgQD5w%2F" TargetMode="External"/><Relationship Id="rId3430" Type="http://schemas.openxmlformats.org/officeDocument/2006/relationships/hyperlink" Target="https://drive.google.com/open?id=1krhxJxIJTwNtb2vF74VWV9RXL4pgyH2q" TargetMode="External"/><Relationship Id="rId351" Type="http://schemas.openxmlformats.org/officeDocument/2006/relationships/hyperlink" Target="https://drive.google.com/open?id=1oIQ4_W2sF0EIDshKH5r_zrjoi4BFBZSz" TargetMode="External"/><Relationship Id="rId2032" Type="http://schemas.openxmlformats.org/officeDocument/2006/relationships/hyperlink" Target="https://www.facebook.com/share/1EAgpf9may/?mibextid=wwXIfr" TargetMode="External"/><Relationship Id="rId2989" Type="http://schemas.openxmlformats.org/officeDocument/2006/relationships/hyperlink" Target="https://www.facebook.com/share/19vUbrRL55/?mibextid=wwXIfr" TargetMode="External"/><Relationship Id="rId211" Type="http://schemas.openxmlformats.org/officeDocument/2006/relationships/hyperlink" Target="https://www.facebook.com/profile.php?id=100018552783971&amp;mibextid=JRoKGi" TargetMode="External"/><Relationship Id="rId1798" Type="http://schemas.openxmlformats.org/officeDocument/2006/relationships/hyperlink" Target="https://www.facebook.com/share/1H9fBAei2c/" TargetMode="External"/><Relationship Id="rId2849" Type="http://schemas.openxmlformats.org/officeDocument/2006/relationships/hyperlink" Target="https://www.facebook.com/thuy.thanh.300941?mibextid=ZbWKwL" TargetMode="External"/><Relationship Id="rId5048" Type="http://schemas.openxmlformats.org/officeDocument/2006/relationships/hyperlink" Target="https://drive.google.com/open?id=1yqxziBf9WcK1ECPvMqYZBPxnaqeU_2QY" TargetMode="External"/><Relationship Id="rId1658" Type="http://schemas.openxmlformats.org/officeDocument/2006/relationships/hyperlink" Target="https://drive.google.com/open?id=1D1PjweXm1wQT2Rap-kOzH1vY-WJW_gAm" TargetMode="External"/><Relationship Id="rId1865" Type="http://schemas.openxmlformats.org/officeDocument/2006/relationships/hyperlink" Target="https://drive.google.com/open?id=13bO3JvXJKOOYhwpqUAqEU0gNlsWcD0Z1" TargetMode="External"/><Relationship Id="rId2709" Type="http://schemas.openxmlformats.org/officeDocument/2006/relationships/hyperlink" Target="https://drive.google.com/open?id=1bPrZL9XuJGJ31iyYlDPmtBhiDh_Umy5v" TargetMode="External"/><Relationship Id="rId4064" Type="http://schemas.openxmlformats.org/officeDocument/2006/relationships/hyperlink" Target="https://www.facebook.com/share/18cv4WF16k/" TargetMode="External"/><Relationship Id="rId4271" Type="http://schemas.openxmlformats.org/officeDocument/2006/relationships/hyperlink" Target="https://drive.google.com/open?id=1k0GHsa2HcLdDqDkpCq6pth1Fn9z9wqDb" TargetMode="External"/><Relationship Id="rId5115" Type="http://schemas.openxmlformats.org/officeDocument/2006/relationships/hyperlink" Target="https://drive.google.com/open?id=1jJ6LW_d31c0ZySNJfihjjYaTErhZZuSi" TargetMode="External"/><Relationship Id="rId1518" Type="http://schemas.openxmlformats.org/officeDocument/2006/relationships/hyperlink" Target="https://drive.google.com/open?id=1S7CgtQEIxcVJJCbSQvai_sGWsnVAHp5e" TargetMode="External"/><Relationship Id="rId2916" Type="http://schemas.openxmlformats.org/officeDocument/2006/relationships/hyperlink" Target="https://www.facebook.com/share/1BQBRhKw6X/?mibextid=wwXIfr" TargetMode="External"/><Relationship Id="rId3080" Type="http://schemas.openxmlformats.org/officeDocument/2006/relationships/hyperlink" Target="https://www.facebook.com/share/18NgSM8XPu/?mibextid=wwXIfr" TargetMode="External"/><Relationship Id="rId4131" Type="http://schemas.openxmlformats.org/officeDocument/2006/relationships/hyperlink" Target="https://drive.google.com/open?id=14zy-x2fXr96WY87pyFSKSFVDwys8tpQX" TargetMode="External"/><Relationship Id="rId1725" Type="http://schemas.openxmlformats.org/officeDocument/2006/relationships/hyperlink" Target="https://www.facebook.com/share/1CpnF7xM2n/?mibextid=wwXIfr" TargetMode="External"/><Relationship Id="rId1932" Type="http://schemas.openxmlformats.org/officeDocument/2006/relationships/hyperlink" Target="https://www.facebook.com/share/1ELMUj7Zi6/?mibextid=wwXIfr" TargetMode="External"/><Relationship Id="rId17" Type="http://schemas.openxmlformats.org/officeDocument/2006/relationships/hyperlink" Target="https://drive.google.com/open?id=1YnutQWkGTZRzPZqUCOuKWH1AdmOwpXHL" TargetMode="External"/><Relationship Id="rId3897" Type="http://schemas.openxmlformats.org/officeDocument/2006/relationships/hyperlink" Target="https://drive.google.com/open?id=1qPHlCZCZ3srj8xDNtocHtHC53MzRS__M" TargetMode="External"/><Relationship Id="rId4948" Type="http://schemas.openxmlformats.org/officeDocument/2006/relationships/hyperlink" Target="https://drive.google.com/open?id=1DHa2T8cXb9p-XIaZQZET8Y12A0UOOZft" TargetMode="External"/><Relationship Id="rId2499" Type="http://schemas.openxmlformats.org/officeDocument/2006/relationships/hyperlink" Target="https://drive.google.com/open?id=1xArYOavPesKajzbE3DgdTjZDQeuUUN8L" TargetMode="External"/><Relationship Id="rId3757" Type="http://schemas.openxmlformats.org/officeDocument/2006/relationships/hyperlink" Target="https://www.facebook.com/share/1DxjmgDVx1/?mibextid=wwXIfr" TargetMode="External"/><Relationship Id="rId3964" Type="http://schemas.openxmlformats.org/officeDocument/2006/relationships/hyperlink" Target="https://drive.google.com/open?id=15h7sgJ4N6Eg7-xu6kaN6Ur-6Bjx6CPPr" TargetMode="External"/><Relationship Id="rId4808" Type="http://schemas.openxmlformats.org/officeDocument/2006/relationships/hyperlink" Target="https://drive.google.com/open?id=1VavYPJMugGD2H64Q3R4oPCryspBuRCCG" TargetMode="External"/><Relationship Id="rId1" Type="http://schemas.openxmlformats.org/officeDocument/2006/relationships/hyperlink" Target="https://docs.google.com/spreadsheets/d/1YwMHQdJauMiJsWAasfk8I8H1HjxpwcFmdjrU-lnZXe4/edit?gid=1881571266" TargetMode="External"/><Relationship Id="rId678" Type="http://schemas.openxmlformats.org/officeDocument/2006/relationships/hyperlink" Target="https://www.facebook.com/share/19Xo6beb86/?mibextid=wwXIfr" TargetMode="External"/><Relationship Id="rId885" Type="http://schemas.openxmlformats.org/officeDocument/2006/relationships/hyperlink" Target="https://www.facebook.com/ha.huu.son.2024?rdid=fR20ZgM67WOKYyyQ&amp;share_url=https%3A%2F%2Fwww.facebook.com%2Fshare%2F1CXviVRo5S%2F" TargetMode="External"/><Relationship Id="rId2359" Type="http://schemas.openxmlformats.org/officeDocument/2006/relationships/hyperlink" Target="https://www.facebook.com/kim.anh.227975" TargetMode="External"/><Relationship Id="rId2566" Type="http://schemas.openxmlformats.org/officeDocument/2006/relationships/hyperlink" Target="https://drive.google.com/open?id=1y5ex4Cv9PdH1NBabM8l64Zzi3g6N9opO" TargetMode="External"/><Relationship Id="rId2773" Type="http://schemas.openxmlformats.org/officeDocument/2006/relationships/hyperlink" Target="https://www.facebook.com/share/1BqmKwhFCY/?mibextid=wwXIfr" TargetMode="External"/><Relationship Id="rId2980" Type="http://schemas.openxmlformats.org/officeDocument/2006/relationships/hyperlink" Target="https://www.facebook.com/share/1JC4rDCEmW/?mibextid=wwXIfr" TargetMode="External"/><Relationship Id="rId3617" Type="http://schemas.openxmlformats.org/officeDocument/2006/relationships/hyperlink" Target="https://www.facebook.com/share/1QjbrN3ZrK/?mibextid=wwXIfr" TargetMode="External"/><Relationship Id="rId3824" Type="http://schemas.openxmlformats.org/officeDocument/2006/relationships/hyperlink" Target="https://www.facebook.com/share/1E1qEAwLPU/?mibextid=wwXIfr" TargetMode="External"/><Relationship Id="rId538" Type="http://schemas.openxmlformats.org/officeDocument/2006/relationships/hyperlink" Target="https://www.facebook.com/share/16ro8um3aD/?mibextid=wwXIfr" TargetMode="External"/><Relationship Id="rId745" Type="http://schemas.openxmlformats.org/officeDocument/2006/relationships/hyperlink" Target="https://www.facebook.com/share/1Akx321bWD/?mibextid=wwXIfr" TargetMode="External"/><Relationship Id="rId952" Type="http://schemas.openxmlformats.org/officeDocument/2006/relationships/hyperlink" Target="https://drive.google.com/open?id=1_Ixhte_tzKikpEgBuwn1V2nZhPjQJm_u" TargetMode="External"/><Relationship Id="rId1168" Type="http://schemas.openxmlformats.org/officeDocument/2006/relationships/hyperlink" Target="https://drive.google.com/open?id=1eJEMlpZufUEYxR7FYxbYWVSDYh-esZ_H" TargetMode="External"/><Relationship Id="rId1375" Type="http://schemas.openxmlformats.org/officeDocument/2006/relationships/hyperlink" Target="https://drive.google.com/open?id=1KDpu1sG2ccgJkV99WC7nT01e0_rg-GoG" TargetMode="External"/><Relationship Id="rId1582" Type="http://schemas.openxmlformats.org/officeDocument/2006/relationships/hyperlink" Target="https://www.facebook.com/share/1CdaDvNriA/?mibextid=wwXIfr" TargetMode="External"/><Relationship Id="rId2219" Type="http://schemas.openxmlformats.org/officeDocument/2006/relationships/hyperlink" Target="https://drive.google.com/open?id=1N7v7k2SwnJ6doM1h4upEMoMmzr66Osdv" TargetMode="External"/><Relationship Id="rId2426" Type="http://schemas.openxmlformats.org/officeDocument/2006/relationships/hyperlink" Target="https://www.facebook.com/ngoc.minh.391733/" TargetMode="External"/><Relationship Id="rId2633" Type="http://schemas.openxmlformats.org/officeDocument/2006/relationships/hyperlink" Target="https://www.facebook.com/hoainam.phanvan?locale=vi_VN" TargetMode="External"/><Relationship Id="rId81" Type="http://schemas.openxmlformats.org/officeDocument/2006/relationships/hyperlink" Target="https://www.facebook.com/profile.php?id=100072242246375" TargetMode="External"/><Relationship Id="rId605" Type="http://schemas.openxmlformats.org/officeDocument/2006/relationships/hyperlink" Target="https://www.facebook.com/share/1CArvd94PS/?mibextid=wwXIfr" TargetMode="External"/><Relationship Id="rId812" Type="http://schemas.openxmlformats.org/officeDocument/2006/relationships/hyperlink" Target="https://drive.google.com/open?id=1vk06oKrrFp49hXoPzATaYP9c6YbfCblm" TargetMode="External"/><Relationship Id="rId1028" Type="http://schemas.openxmlformats.org/officeDocument/2006/relationships/hyperlink" Target="https://www.facebook.com/share/1DjfJDRFK2/?mibextid=wwXIfr" TargetMode="External"/><Relationship Id="rId1235" Type="http://schemas.openxmlformats.org/officeDocument/2006/relationships/hyperlink" Target="https://drive.google.com/open?id=1qOkUKE3mFPYXkNfySSeMaTLzIfsUQkur" TargetMode="External"/><Relationship Id="rId1442" Type="http://schemas.openxmlformats.org/officeDocument/2006/relationships/hyperlink" Target="https://www.facebook.com/share/18rJrsMm1w/?mibextid=wwXIfr" TargetMode="External"/><Relationship Id="rId2840" Type="http://schemas.openxmlformats.org/officeDocument/2006/relationships/hyperlink" Target="https://drive.google.com/open?id=1LsH1_irlj2F1jAbT1tE8rhqUb_b0bwfY" TargetMode="External"/><Relationship Id="rId4598" Type="http://schemas.openxmlformats.org/officeDocument/2006/relationships/hyperlink" Target="https://www.facebook.com/share/1cumK3eVN1/?mibextid=wwXIfr" TargetMode="External"/><Relationship Id="rId1302" Type="http://schemas.openxmlformats.org/officeDocument/2006/relationships/hyperlink" Target="https://www.facebook.com/share/1ELq32PWQp/?mibextid=wwXIfr" TargetMode="External"/><Relationship Id="rId2700" Type="http://schemas.openxmlformats.org/officeDocument/2006/relationships/hyperlink" Target="https://drive.google.com/open?id=1h0D_AEh2Ai05nEsx12gAN45kEIz1McN7" TargetMode="External"/><Relationship Id="rId4458" Type="http://schemas.openxmlformats.org/officeDocument/2006/relationships/hyperlink" Target="https://drive.google.com/open?id=1LfBEKw-cJnjbWV-OqrYHt3ezhr9-zKon" TargetMode="External"/><Relationship Id="rId3267" Type="http://schemas.openxmlformats.org/officeDocument/2006/relationships/hyperlink" Target="https://www.facebook.com/share/18g26bPGLc/?mibextid=wwXIfr" TargetMode="External"/><Relationship Id="rId4665" Type="http://schemas.openxmlformats.org/officeDocument/2006/relationships/hyperlink" Target="https://web.facebook.com/Thanh.huyen.29.08.2008" TargetMode="External"/><Relationship Id="rId4872" Type="http://schemas.openxmlformats.org/officeDocument/2006/relationships/hyperlink" Target="https://www.facebook.com/share/1CpxH6Ca8w/?mibextid=wwXIfr" TargetMode="External"/><Relationship Id="rId188" Type="http://schemas.openxmlformats.org/officeDocument/2006/relationships/hyperlink" Target="https://drive.google.com/open?id=1ytFjqYcuPpucrTOzmKNwJSDbBpw5gqDe" TargetMode="External"/><Relationship Id="rId395" Type="http://schemas.openxmlformats.org/officeDocument/2006/relationships/hyperlink" Target="https://www.facebook.com/nguyen.phuongg.anhs?mibextid=wwXIfr&amp;rdid=VesYzBq2Jmoo4TnY&amp;share_url=https%3A%2F%2Fwww.facebook.com%2Fshare%2F1VD51sK1yy%2F%3Fmibextid%3DwwXIfr" TargetMode="External"/><Relationship Id="rId2076" Type="http://schemas.openxmlformats.org/officeDocument/2006/relationships/hyperlink" Target="https://www.facebook.com/share/1Gj4ukCB7A/?mibextid=wwXIfr" TargetMode="External"/><Relationship Id="rId3474" Type="http://schemas.openxmlformats.org/officeDocument/2006/relationships/hyperlink" Target="https://www.facebook.com/share/1G9hfdSQNT/?mibextid=wwXIfr" TargetMode="External"/><Relationship Id="rId3681" Type="http://schemas.openxmlformats.org/officeDocument/2006/relationships/hyperlink" Target="https://drive.google.com/open?id=15qnDjjAMRs26QIaIBw14uhCSFWhijHLc" TargetMode="External"/><Relationship Id="rId4318" Type="http://schemas.openxmlformats.org/officeDocument/2006/relationships/hyperlink" Target="https://drive.google.com/open?id=1k8S6JRipEuFiwnh7J6mSJMjHVdgxFGY1" TargetMode="External"/><Relationship Id="rId4525" Type="http://schemas.openxmlformats.org/officeDocument/2006/relationships/hyperlink" Target="https://drive.google.com/open?id=1IfjJ_2LcYfxxeWF-7PKJGDySiRdD0HR-" TargetMode="External"/><Relationship Id="rId4732" Type="http://schemas.openxmlformats.org/officeDocument/2006/relationships/hyperlink" Target="https://www.facebook.com/share/18JRN715jT/?mibextid=wwXIfr" TargetMode="External"/><Relationship Id="rId2283" Type="http://schemas.openxmlformats.org/officeDocument/2006/relationships/hyperlink" Target="https://drive.google.com/open?id=1QhPYYvcbeHQo647EUAucCkqslLxIlEbu" TargetMode="External"/><Relationship Id="rId2490" Type="http://schemas.openxmlformats.org/officeDocument/2006/relationships/hyperlink" Target="https://www.facebook.com/share/1E4cDpu2Ce/?mibextid=wwXIfr" TargetMode="External"/><Relationship Id="rId3127" Type="http://schemas.openxmlformats.org/officeDocument/2006/relationships/hyperlink" Target="https://www.facebook.com/ahf.ilinh" TargetMode="External"/><Relationship Id="rId3334" Type="http://schemas.openxmlformats.org/officeDocument/2006/relationships/hyperlink" Target="https://drive.google.com/open?id=1TJBZhdjaL2EdAnVBhagTHw0AzJIDCh43" TargetMode="External"/><Relationship Id="rId3541" Type="http://schemas.openxmlformats.org/officeDocument/2006/relationships/hyperlink" Target="https://drive.google.com/open?id=1HGQcInwcUUltbvPSKblTxP9OM5mzOE72" TargetMode="External"/><Relationship Id="rId255" Type="http://schemas.openxmlformats.org/officeDocument/2006/relationships/hyperlink" Target="https://drive.google.com/open?id=1DXVIvHd_CpDJM711tR2eZq1BJT8pvBrE" TargetMode="External"/><Relationship Id="rId462" Type="http://schemas.openxmlformats.org/officeDocument/2006/relationships/hyperlink" Target="https://www.facebook.com/share/1JrLjTBKXr/?mibextid=LQQJ4d" TargetMode="External"/><Relationship Id="rId1092" Type="http://schemas.openxmlformats.org/officeDocument/2006/relationships/hyperlink" Target="https://www.facebook.com/nguyen.dung.294064?__cft__%5B0%5D=AZaxdTz0iwf8K4VqGbRNBgC42sjjuNxfvZaAuKj67HwibqBlpcf-o11DcfUpbdmhYGij_aaoxv22ZJ9yRHw18g5XRbiy8ErkrmvmAKMdUrOtyQc_uQGAon6ze4xzRLVzOAqnkX3N9tl9aSmIGNsw1p2swq-shRlb9ucs2Xvw837tDQ&amp;__tn__=-%5DC%2CP-R" TargetMode="External"/><Relationship Id="rId2143" Type="http://schemas.openxmlformats.org/officeDocument/2006/relationships/hyperlink" Target="https://drive.google.com/open?id=1LSAkp5eLHf7BKM5HuGfwt4DHQPFoVySz" TargetMode="External"/><Relationship Id="rId2350" Type="http://schemas.openxmlformats.org/officeDocument/2006/relationships/hyperlink" Target="https://drive.google.com/open?id=1-UlqCKJe2lWaWQWlwscq5X4GMtHfbJjP" TargetMode="External"/><Relationship Id="rId3401" Type="http://schemas.openxmlformats.org/officeDocument/2006/relationships/hyperlink" Target="https://www.facebook.com/share/14iXQLwtEpJ/?mibextid=wwXIfr" TargetMode="External"/><Relationship Id="rId115" Type="http://schemas.openxmlformats.org/officeDocument/2006/relationships/hyperlink" Target="https://www.facebook.com/van.nguyenhai.71271?mibextid=LQQJ4d" TargetMode="External"/><Relationship Id="rId322" Type="http://schemas.openxmlformats.org/officeDocument/2006/relationships/hyperlink" Target="https://www.facebook.com/share/16CuXBY558/?mibextid=wwXIfr" TargetMode="External"/><Relationship Id="rId2003" Type="http://schemas.openxmlformats.org/officeDocument/2006/relationships/hyperlink" Target="https://www.facebook.com/share/18vt8n6cBV/?mibextid=wwXIfr" TargetMode="External"/><Relationship Id="rId2210" Type="http://schemas.openxmlformats.org/officeDocument/2006/relationships/hyperlink" Target="https://drive.google.com/open?id=1r_IRKZ22lIakZzXmFptf4Le8fjANCu7B" TargetMode="External"/><Relationship Id="rId4175" Type="http://schemas.openxmlformats.org/officeDocument/2006/relationships/hyperlink" Target="https://www.facebook.com/share/18gjPgvRT6/" TargetMode="External"/><Relationship Id="rId4382" Type="http://schemas.openxmlformats.org/officeDocument/2006/relationships/hyperlink" Target="https://drive.google.com/open?id=1nu8a_94x8JI2yyiqJB0RusvEdzfV4rng" TargetMode="External"/><Relationship Id="rId5019" Type="http://schemas.openxmlformats.org/officeDocument/2006/relationships/hyperlink" Target="https://drive.google.com/open?id=1rWo4gukLYD_k0ZXIl7HkWPBnCiNlPBsm" TargetMode="External"/><Relationship Id="rId1769" Type="http://schemas.openxmlformats.org/officeDocument/2006/relationships/hyperlink" Target="https://www.facebook.com/pham.tuyen.29911?mibextid=wwXIfr&amp;rdid=KtwLEigzvvI5IZyh&amp;share_url=https%3A%2F%2Fwww.facebook.com%2Fshare%2F1CWr2Y86CC%2F%3Fmibextid%3DwwXIfr" TargetMode="External"/><Relationship Id="rId1976" Type="http://schemas.openxmlformats.org/officeDocument/2006/relationships/hyperlink" Target="https://www.facebook.com/share/1ZkYNFAtVZ/" TargetMode="External"/><Relationship Id="rId3191" Type="http://schemas.openxmlformats.org/officeDocument/2006/relationships/hyperlink" Target="https://www.facebook.com/share/1EFyjyZq1o/?mibextid=wwXIfr" TargetMode="External"/><Relationship Id="rId4035" Type="http://schemas.openxmlformats.org/officeDocument/2006/relationships/hyperlink" Target="https://www.facebook.com/share/17pmJoQafq/" TargetMode="External"/><Relationship Id="rId4242" Type="http://schemas.openxmlformats.org/officeDocument/2006/relationships/hyperlink" Target="https://www.facebook.com/share/18jMWygsCZ/?mibextid=wwXIfr" TargetMode="External"/><Relationship Id="rId1629" Type="http://schemas.openxmlformats.org/officeDocument/2006/relationships/hyperlink" Target="https://drive.google.com/open?id=1nbS2X3aoeDHFuGj8f0BzOpn7TikIXtyD" TargetMode="External"/><Relationship Id="rId1836" Type="http://schemas.openxmlformats.org/officeDocument/2006/relationships/hyperlink" Target="https://drive.google.com/open?id=1ocsxjjfiM6HgEIeJmfb0HK0r36yE1OJv" TargetMode="External"/><Relationship Id="rId1903" Type="http://schemas.openxmlformats.org/officeDocument/2006/relationships/hyperlink" Target="https://drive.google.com/open?id=15QngbA4sdSa4jLiEobOCtI35d-4Wujvi" TargetMode="External"/><Relationship Id="rId3051" Type="http://schemas.openxmlformats.org/officeDocument/2006/relationships/hyperlink" Target="https://drive.google.com/open?id=1qt1eK4EcVZQb-4Rcd7FPGXXxK6C_2Blc" TargetMode="External"/><Relationship Id="rId4102" Type="http://schemas.openxmlformats.org/officeDocument/2006/relationships/hyperlink" Target="https://drive.google.com/open?id=1aWELSGphx9yyHd4sNzaMq3XxZN_luLON" TargetMode="External"/><Relationship Id="rId3868" Type="http://schemas.openxmlformats.org/officeDocument/2006/relationships/hyperlink" Target="https://www.facebook.com/share/18ZdSesVY2/?mibextid=wwXIfr" TargetMode="External"/><Relationship Id="rId4919" Type="http://schemas.openxmlformats.org/officeDocument/2006/relationships/hyperlink" Target="https://drive.google.com/open?id=1iptmmghW3NPVzQexSBDQF-QsRRmlPqJF" TargetMode="External"/><Relationship Id="rId789" Type="http://schemas.openxmlformats.org/officeDocument/2006/relationships/hyperlink" Target="https://www.facebook.com/share/16wfMd9vkc/?mibextid=wwXIfr" TargetMode="External"/><Relationship Id="rId996" Type="http://schemas.openxmlformats.org/officeDocument/2006/relationships/hyperlink" Target="https://www.facebook.com/holahuyennai" TargetMode="External"/><Relationship Id="rId2677" Type="http://schemas.openxmlformats.org/officeDocument/2006/relationships/hyperlink" Target="https://www.facebook.com/maianh14048?locale=vi_VN" TargetMode="External"/><Relationship Id="rId2884" Type="http://schemas.openxmlformats.org/officeDocument/2006/relationships/hyperlink" Target="https://drive.google.com/open?id=1bdzG5sgKlFaC_yR1MPY0sv-U_7Aj4KEu" TargetMode="External"/><Relationship Id="rId3728" Type="http://schemas.openxmlformats.org/officeDocument/2006/relationships/hyperlink" Target="https://drive.google.com/open?id=1Puioh6Thj7cmZLK-XNQQN9LYaDJ8nkfL" TargetMode="External"/><Relationship Id="rId5083" Type="http://schemas.openxmlformats.org/officeDocument/2006/relationships/hyperlink" Target="https://www.facebook.com/minh.hieu.717030" TargetMode="External"/><Relationship Id="rId649" Type="http://schemas.openxmlformats.org/officeDocument/2006/relationships/hyperlink" Target="https://drive.google.com/open?id=12XIj4xdQVfh8vKpXNQRC4q8s10MJL6Es" TargetMode="External"/><Relationship Id="rId856" Type="http://schemas.openxmlformats.org/officeDocument/2006/relationships/hyperlink" Target="https://drive.google.com/open?id=1a2MZlqO9I87E_hA_6EoCmHx93ICbLJQA" TargetMode="External"/><Relationship Id="rId1279" Type="http://schemas.openxmlformats.org/officeDocument/2006/relationships/hyperlink" Target="https://drive.google.com/open?id=16ZMWNBLsOazNHfOpK5oghXSA9R_zGwXh" TargetMode="External"/><Relationship Id="rId1486" Type="http://schemas.openxmlformats.org/officeDocument/2006/relationships/hyperlink" Target="https://drive.google.com/open?id=1oaXYnNfnWixi7xkL8JaNphsI8NK0BjjO" TargetMode="External"/><Relationship Id="rId2537" Type="http://schemas.openxmlformats.org/officeDocument/2006/relationships/hyperlink" Target="https://www.facebook.com/share/14azuUPuFEq/?mibextid=wwXIfr" TargetMode="External"/><Relationship Id="rId3935" Type="http://schemas.openxmlformats.org/officeDocument/2006/relationships/hyperlink" Target="https://www.facebook.com/share/1GJnRSR6Ln/" TargetMode="External"/><Relationship Id="rId509" Type="http://schemas.openxmlformats.org/officeDocument/2006/relationships/hyperlink" Target="https://drive.google.com/open?id=1Wq447b6QALroTEt90UUx8cu8hbTy4_YK" TargetMode="External"/><Relationship Id="rId1139" Type="http://schemas.openxmlformats.org/officeDocument/2006/relationships/hyperlink" Target="https://www.facebook.com/share/1CGTyczKy1/" TargetMode="External"/><Relationship Id="rId1346" Type="http://schemas.openxmlformats.org/officeDocument/2006/relationships/hyperlink" Target="https://www.facebook.com/profile.php?id=61579755047920" TargetMode="External"/><Relationship Id="rId1693" Type="http://schemas.openxmlformats.org/officeDocument/2006/relationships/hyperlink" Target="https://drive.google.com/open?id=1T7Qo_c54ZvYL-lAW7IA1a7VSe0lBkzoz" TargetMode="External"/><Relationship Id="rId2744" Type="http://schemas.openxmlformats.org/officeDocument/2006/relationships/hyperlink" Target="https://drive.google.com/open?id=1mT-AHi9iWGjy-AXOSck4mkvKCdYEyj5g" TargetMode="External"/><Relationship Id="rId2951" Type="http://schemas.openxmlformats.org/officeDocument/2006/relationships/hyperlink" Target="https://drive.google.com/open?id=1Y9kxv16s6voSJmgZ8x70gnZ9CmM7NN2N" TargetMode="External"/><Relationship Id="rId5010" Type="http://schemas.openxmlformats.org/officeDocument/2006/relationships/hyperlink" Target="https://drive.google.com/open?id=1ZaMKgIddGJK0aLK4jQgREk2ja1PAvlEX" TargetMode="External"/><Relationship Id="rId716" Type="http://schemas.openxmlformats.org/officeDocument/2006/relationships/hyperlink" Target="https://drive.google.com/open?id=1XAEa7f3EdKaxqK2hjClopkgsfV4NpLHv" TargetMode="External"/><Relationship Id="rId923" Type="http://schemas.openxmlformats.org/officeDocument/2006/relationships/hyperlink" Target="https://drive.google.com/open?id=1slKFxQh9ZpoM4KluuxKEXOUecEMPErHA" TargetMode="External"/><Relationship Id="rId1553" Type="http://schemas.openxmlformats.org/officeDocument/2006/relationships/hyperlink" Target="https://drive.google.com/open?id=1H7LkwJ4sQDPJBuct-LGRUXNKzaKLVV29" TargetMode="External"/><Relationship Id="rId1760" Type="http://schemas.openxmlformats.org/officeDocument/2006/relationships/hyperlink" Target="https://www.facebook.com/thuylih08" TargetMode="External"/><Relationship Id="rId2604" Type="http://schemas.openxmlformats.org/officeDocument/2006/relationships/hyperlink" Target="https://www.facebook.com/share/1BAqLRgtoh/?mibextid=wwXIfr" TargetMode="External"/><Relationship Id="rId2811" Type="http://schemas.openxmlformats.org/officeDocument/2006/relationships/hyperlink" Target="https://www.facebook.com/share/1DS4SGD1XN/?mibextid=wwXIfr" TargetMode="External"/><Relationship Id="rId52" Type="http://schemas.openxmlformats.org/officeDocument/2006/relationships/hyperlink" Target="https://drive.google.com/open?id=1JN01rz2xyOz8qhk4kMmmCqVxuJwUslJ2" TargetMode="External"/><Relationship Id="rId1206" Type="http://schemas.openxmlformats.org/officeDocument/2006/relationships/hyperlink" Target="https://drive.google.com/open?id=1XxKpyGEHLkvdkfRXk9gENNuG1_QfhtFy" TargetMode="External"/><Relationship Id="rId1413" Type="http://schemas.openxmlformats.org/officeDocument/2006/relationships/hyperlink" Target="https://www.facebook.com/share/1B26hFWeix/?mibextid=wwXIfr" TargetMode="External"/><Relationship Id="rId1620" Type="http://schemas.openxmlformats.org/officeDocument/2006/relationships/hyperlink" Target="https://drive.google.com/open?id=1vfIi5h9BUguKY1O5fpV3LiWPKh9htJpN" TargetMode="External"/><Relationship Id="rId4569" Type="http://schemas.openxmlformats.org/officeDocument/2006/relationships/hyperlink" Target="https://www.facebook.com/share/1GHLsc1VNa/?mibextid=wwXIfr" TargetMode="External"/><Relationship Id="rId4776" Type="http://schemas.openxmlformats.org/officeDocument/2006/relationships/hyperlink" Target="https://www.facebook.com/share/1DnqVUTnMW/?mibextid=wwXIfr" TargetMode="External"/><Relationship Id="rId4983" Type="http://schemas.openxmlformats.org/officeDocument/2006/relationships/hyperlink" Target="https://drive.google.com/open?id=1W6tMVqdzkkVRLJ9V-Am6YS64AruFvDTf" TargetMode="External"/><Relationship Id="rId3378" Type="http://schemas.openxmlformats.org/officeDocument/2006/relationships/hyperlink" Target="https://drive.google.com/open?id=1YQED9AagAm1nGCSAmEtsH_osBsYGMioy" TargetMode="External"/><Relationship Id="rId3585" Type="http://schemas.openxmlformats.org/officeDocument/2006/relationships/hyperlink" Target="https://www.facebook.com/share/1BWojRP2KS/?mibextid=wwXIfr" TargetMode="External"/><Relationship Id="rId3792" Type="http://schemas.openxmlformats.org/officeDocument/2006/relationships/hyperlink" Target="https://drive.google.com/open?id=18cZFrIn60C7po0QJhkVPHAn_uAw-baH-" TargetMode="External"/><Relationship Id="rId4429" Type="http://schemas.openxmlformats.org/officeDocument/2006/relationships/hyperlink" Target="https://drive.google.com/open?id=1qtOqlGL9ZVUT2-MoK31pq0rP8aSjnM6z" TargetMode="External"/><Relationship Id="rId4636" Type="http://schemas.openxmlformats.org/officeDocument/2006/relationships/hyperlink" Target="https://drive.google.com/open?id=1VdMBXptruyeP1xY6cDTQ14DE_XsxY6Bw" TargetMode="External"/><Relationship Id="rId4843" Type="http://schemas.openxmlformats.org/officeDocument/2006/relationships/hyperlink" Target="https://www.facebook.com/bich.le.446646" TargetMode="External"/><Relationship Id="rId299" Type="http://schemas.openxmlformats.org/officeDocument/2006/relationships/hyperlink" Target="https://drive.google.com/open?id=1i_c4NFoKpGqy75J6fHQ30l-uURoySeE0" TargetMode="External"/><Relationship Id="rId2187" Type="http://schemas.openxmlformats.org/officeDocument/2006/relationships/hyperlink" Target="https://www.facebook.com/share/1Dvomru3YW/?mibextid=wwXIfr" TargetMode="External"/><Relationship Id="rId2394" Type="http://schemas.openxmlformats.org/officeDocument/2006/relationships/hyperlink" Target="https://www.facebook.com/share/18buUFXMos/?mibextid=wwXIfr" TargetMode="External"/><Relationship Id="rId3238" Type="http://schemas.openxmlformats.org/officeDocument/2006/relationships/hyperlink" Target="https://drive.google.com/open?id=1xqZ--3GMPv3Pa82dLMMkyIzX9JLEZJNX" TargetMode="External"/><Relationship Id="rId3445" Type="http://schemas.openxmlformats.org/officeDocument/2006/relationships/hyperlink" Target="https://drive.google.com/open?id=1SS6WGibL71wmD6oB_Ir1ncDRVt2D-Zvn" TargetMode="External"/><Relationship Id="rId3652" Type="http://schemas.openxmlformats.org/officeDocument/2006/relationships/hyperlink" Target="https://drive.google.com/open?id=1vh9vmym_Kb1uf3jbOagW2vaQfV8Vb40c" TargetMode="External"/><Relationship Id="rId4703" Type="http://schemas.openxmlformats.org/officeDocument/2006/relationships/hyperlink" Target="https://www.facebook.com/share/18oXyYRMa1/" TargetMode="External"/><Relationship Id="rId159" Type="http://schemas.openxmlformats.org/officeDocument/2006/relationships/hyperlink" Target="https://drive.google.com/open?id=12CvBlm5eAOylShqnLRnjd6g_criEQmzD" TargetMode="External"/><Relationship Id="rId366" Type="http://schemas.openxmlformats.org/officeDocument/2006/relationships/hyperlink" Target="https://drive.google.com/open?id=1ImqSb4bICyRoMCdAwF2C4-gYK38nYuqj" TargetMode="External"/><Relationship Id="rId573" Type="http://schemas.openxmlformats.org/officeDocument/2006/relationships/hyperlink" Target="https://drive.google.com/open?id=1Nl9G6jcI_UAqT7W6yjXvuIKbXe6KBiJe" TargetMode="External"/><Relationship Id="rId780" Type="http://schemas.openxmlformats.org/officeDocument/2006/relationships/hyperlink" Target="https://drive.google.com/open?id=1u-2MNmWeFKnznTeI5Dcb_OZm1DNzX5Yj" TargetMode="External"/><Relationship Id="rId2047" Type="http://schemas.openxmlformats.org/officeDocument/2006/relationships/hyperlink" Target="https://www.facebook.com/share/1FU4YAdt1t/?mibextid=wwXIfr" TargetMode="External"/><Relationship Id="rId2254" Type="http://schemas.openxmlformats.org/officeDocument/2006/relationships/hyperlink" Target="https://drive.google.com/open?id=1CCn8d-f9j6J2ETETGUg-aSyriBePqnfz" TargetMode="External"/><Relationship Id="rId2461" Type="http://schemas.openxmlformats.org/officeDocument/2006/relationships/hyperlink" Target="https://www.facebook.com/laihung1905" TargetMode="External"/><Relationship Id="rId3305" Type="http://schemas.openxmlformats.org/officeDocument/2006/relationships/hyperlink" Target="https://www.facebook.com/thaoyta.pham.7" TargetMode="External"/><Relationship Id="rId3512" Type="http://schemas.openxmlformats.org/officeDocument/2006/relationships/hyperlink" Target="https://drive.google.com/open?id=15gfUhGIRLT8kwv1iccdst2Mb4SizuUNi" TargetMode="External"/><Relationship Id="rId4910" Type="http://schemas.openxmlformats.org/officeDocument/2006/relationships/hyperlink" Target="https://www.facebook.com/share/1FUHkdYXaq/?mibextid=wwXIfr" TargetMode="External"/><Relationship Id="rId226" Type="http://schemas.openxmlformats.org/officeDocument/2006/relationships/hyperlink" Target="https://drive.google.com/open?id=1pCkjArJ6QWOl5Pj1Scx49t6ZB8w8fm9f" TargetMode="External"/><Relationship Id="rId433" Type="http://schemas.openxmlformats.org/officeDocument/2006/relationships/hyperlink" Target="https://drive.google.com/open?id=1sDFYLrSJcrLv53hZRGGhYjsUic4qZig1" TargetMode="External"/><Relationship Id="rId1063" Type="http://schemas.openxmlformats.org/officeDocument/2006/relationships/hyperlink" Target="https://drive.google.com/open?id=1MKeXhjYMjWaJz0yO5Kl23J7iBm4dja-N" TargetMode="External"/><Relationship Id="rId1270" Type="http://schemas.openxmlformats.org/officeDocument/2006/relationships/hyperlink" Target="https://drive.google.com/open?id=1qCyCilPTa1YK-2TK6H270wC2lakA7ixb" TargetMode="External"/><Relationship Id="rId2114" Type="http://schemas.openxmlformats.org/officeDocument/2006/relationships/hyperlink" Target="https://www.facebook.com/share/18YbeqynVT/?mibextid=wwXIfr" TargetMode="External"/><Relationship Id="rId640" Type="http://schemas.openxmlformats.org/officeDocument/2006/relationships/hyperlink" Target="https://www.facebook.com/linhxinhgai.3001" TargetMode="External"/><Relationship Id="rId2321" Type="http://schemas.openxmlformats.org/officeDocument/2006/relationships/hyperlink" Target="https://www.facebook.com/share/18XtuAv3aw/?mibextid=wwXIfr" TargetMode="External"/><Relationship Id="rId4079" Type="http://schemas.openxmlformats.org/officeDocument/2006/relationships/hyperlink" Target="https://drive.google.com/open?id=1XTklk2rYB-M8CZ2Cnjol8aIpwNKXFEXJ" TargetMode="External"/><Relationship Id="rId4286" Type="http://schemas.openxmlformats.org/officeDocument/2006/relationships/hyperlink" Target="https://www.facebook.com/dwchiepp" TargetMode="External"/><Relationship Id="rId500" Type="http://schemas.openxmlformats.org/officeDocument/2006/relationships/hyperlink" Target="https://www.facebook.com/share/1Ahb6VN1D8/?mibextid=wwXIfr" TargetMode="External"/><Relationship Id="rId1130" Type="http://schemas.openxmlformats.org/officeDocument/2006/relationships/hyperlink" Target="https://www.facebook.com/share/18CdjuPyeE/?mibextid=wwXIfr" TargetMode="External"/><Relationship Id="rId4493" Type="http://schemas.openxmlformats.org/officeDocument/2006/relationships/hyperlink" Target="https://www.facebook.com/share/188nCe3pvJ/?mibextid=wwXIfr" TargetMode="External"/><Relationship Id="rId1947" Type="http://schemas.openxmlformats.org/officeDocument/2006/relationships/hyperlink" Target="https://drive.google.com/open?id=1EP4GWPNU7CMnnq4b8N92FYkPOdyM95AT" TargetMode="External"/><Relationship Id="rId3095" Type="http://schemas.openxmlformats.org/officeDocument/2006/relationships/hyperlink" Target="https://www.facebook.com/oanh.cao.852319" TargetMode="External"/><Relationship Id="rId4146" Type="http://schemas.openxmlformats.org/officeDocument/2006/relationships/hyperlink" Target="https://drive.google.com/open?id=1zmKeSzW6WkrMnnjp0_SwUV0teoro1Toj" TargetMode="External"/><Relationship Id="rId4353" Type="http://schemas.openxmlformats.org/officeDocument/2006/relationships/hyperlink" Target="https://www.facebook.com/share/1CckYFWbWs/?mibextid=wwXIfr" TargetMode="External"/><Relationship Id="rId4560" Type="http://schemas.openxmlformats.org/officeDocument/2006/relationships/hyperlink" Target="https://drive.google.com/open?id=1bkfkJLLcrxAYOOgD4dPlQCrHiLy6MWjx" TargetMode="External"/><Relationship Id="rId1807" Type="http://schemas.openxmlformats.org/officeDocument/2006/relationships/hyperlink" Target="https://drive.google.com/open?id=1Pa_Wc1YPpbJLnHMiIa5TXZkMo5_GfwIz" TargetMode="External"/><Relationship Id="rId3162" Type="http://schemas.openxmlformats.org/officeDocument/2006/relationships/hyperlink" Target="https://www.facebook.com/share/1HegSG8bhi/?mibextid=wwXIfr" TargetMode="External"/><Relationship Id="rId4006" Type="http://schemas.openxmlformats.org/officeDocument/2006/relationships/hyperlink" Target="https://drive.google.com/open?id=1CTpaQEjBP6naBGGSdUuu72wvllAeBhhL" TargetMode="External"/><Relationship Id="rId4213" Type="http://schemas.openxmlformats.org/officeDocument/2006/relationships/hyperlink" Target="https://www.facebook.com/thvi.neee" TargetMode="External"/><Relationship Id="rId4420" Type="http://schemas.openxmlformats.org/officeDocument/2006/relationships/hyperlink" Target="https://www.facebook.com/share/18qirKVbbE/?mibextid=wwXIfr" TargetMode="External"/><Relationship Id="rId290" Type="http://schemas.openxmlformats.org/officeDocument/2006/relationships/hyperlink" Target="https://www.facebook.com/share/16UHxexgrX/?mibextid=wwXIfr" TargetMode="External"/><Relationship Id="rId3022" Type="http://schemas.openxmlformats.org/officeDocument/2006/relationships/hyperlink" Target="https://www.facebook.com/share/18TaL3a5oE/?mibextid=wwXIfr" TargetMode="External"/><Relationship Id="rId150" Type="http://schemas.openxmlformats.org/officeDocument/2006/relationships/hyperlink" Target="https://www.facebook.com/profile.php?id=100079816873585" TargetMode="External"/><Relationship Id="rId3979" Type="http://schemas.openxmlformats.org/officeDocument/2006/relationships/hyperlink" Target="https://www.facebook.com/1383811451/" TargetMode="External"/><Relationship Id="rId2788" Type="http://schemas.openxmlformats.org/officeDocument/2006/relationships/hyperlink" Target="https://www.facebook.com/ne.loan.395454" TargetMode="External"/><Relationship Id="rId2995" Type="http://schemas.openxmlformats.org/officeDocument/2006/relationships/hyperlink" Target="https://www.facebook.com/share/18kVpxPRBm/?mibextid=wwXIfr" TargetMode="External"/><Relationship Id="rId3839" Type="http://schemas.openxmlformats.org/officeDocument/2006/relationships/hyperlink" Target="https://drive.google.com/open?id=1dt4ZcGkrvoF4mTGSc01xFY_XwGWrYIE7" TargetMode="External"/><Relationship Id="rId5054" Type="http://schemas.openxmlformats.org/officeDocument/2006/relationships/hyperlink" Target="https://www.facebook.com/share/1LnzLeTNSi/?mibextid=wwXIfr" TargetMode="External"/><Relationship Id="rId967" Type="http://schemas.openxmlformats.org/officeDocument/2006/relationships/hyperlink" Target="https://www.facebook.com/share/16DhHnDHC4/" TargetMode="External"/><Relationship Id="rId1597" Type="http://schemas.openxmlformats.org/officeDocument/2006/relationships/hyperlink" Target="https://www.facebook.com/ngocnhu.121265" TargetMode="External"/><Relationship Id="rId2648" Type="http://schemas.openxmlformats.org/officeDocument/2006/relationships/hyperlink" Target="https://drive.google.com/open?id=16RSlf1FvIAn-alHoR6lt9AL68ZVdx0Ad" TargetMode="External"/><Relationship Id="rId2855" Type="http://schemas.openxmlformats.org/officeDocument/2006/relationships/hyperlink" Target="https://www.facebook.com/share/184ev79dFr/?mibextid=wwXIfr" TargetMode="External"/><Relationship Id="rId3906" Type="http://schemas.openxmlformats.org/officeDocument/2006/relationships/hyperlink" Target="https://drive.google.com/open?id=1AZDn8JMIT8I1h3664Jb3uBigFgMW2su_" TargetMode="External"/><Relationship Id="rId96" Type="http://schemas.openxmlformats.org/officeDocument/2006/relationships/hyperlink" Target="https://drive.google.com/open?id=1Gy8UIxDSaZS2eEZzQ2JDeNdr_v1TClNJ" TargetMode="External"/><Relationship Id="rId827" Type="http://schemas.openxmlformats.org/officeDocument/2006/relationships/hyperlink" Target="https://drive.google.com/open?id=12yMt2lx-Y-UqNvTvsp3XiXdymf9p0wJG" TargetMode="External"/><Relationship Id="rId1457" Type="http://schemas.openxmlformats.org/officeDocument/2006/relationships/hyperlink" Target="https://drive.google.com/open?id=1SYT0wCV-wAgkfsso9brPZGofxvz5MQUB" TargetMode="External"/><Relationship Id="rId1664" Type="http://schemas.openxmlformats.org/officeDocument/2006/relationships/hyperlink" Target="https://drive.google.com/open?id=1IEGmNrdjsSOI-JI25z4_ZqSSbDgnmO_6" TargetMode="External"/><Relationship Id="rId1871" Type="http://schemas.openxmlformats.org/officeDocument/2006/relationships/hyperlink" Target="https://drive.google.com/open?id=1NqcG96LdyBSljIMoCiB59EDMQnpYZJ4v" TargetMode="External"/><Relationship Id="rId2508" Type="http://schemas.openxmlformats.org/officeDocument/2006/relationships/hyperlink" Target="https://drive.google.com/open?id=1hC6ZjKBLwblL1wXIZC8Ma8C44Ix2y46b" TargetMode="External"/><Relationship Id="rId2715" Type="http://schemas.openxmlformats.org/officeDocument/2006/relationships/hyperlink" Target="https://drive.google.com/open?id=1GuT6UvlBXYHJMw6Lf60clbKg5JDBl4CO" TargetMode="External"/><Relationship Id="rId2922" Type="http://schemas.openxmlformats.org/officeDocument/2006/relationships/hyperlink" Target="https://www.facebook.com/share/1BSYm67Hhw/" TargetMode="External"/><Relationship Id="rId4070" Type="http://schemas.openxmlformats.org/officeDocument/2006/relationships/hyperlink" Target="https://www.facebook.com/share/18hy4TU49J/?mibextid=wwXIfr" TargetMode="External"/><Relationship Id="rId5121" Type="http://schemas.openxmlformats.org/officeDocument/2006/relationships/hyperlink" Target="https://drive.google.com/open?id=1OsSaoRxUVCUvDd5jnx3-FD2Uc5doJooN" TargetMode="External"/><Relationship Id="rId1317" Type="http://schemas.openxmlformats.org/officeDocument/2006/relationships/hyperlink" Target="https://www.facebook.com/doquy410207" TargetMode="External"/><Relationship Id="rId1524" Type="http://schemas.openxmlformats.org/officeDocument/2006/relationships/hyperlink" Target="https://www.facebook.com/anh.van.604756" TargetMode="External"/><Relationship Id="rId1731" Type="http://schemas.openxmlformats.org/officeDocument/2006/relationships/hyperlink" Target="https://www.facebook.com/share/1AU1mXKoGK/" TargetMode="External"/><Relationship Id="rId4887" Type="http://schemas.openxmlformats.org/officeDocument/2006/relationships/hyperlink" Target="https://www.facebook.com/HuyyHoangg251008" TargetMode="External"/><Relationship Id="rId23" Type="http://schemas.openxmlformats.org/officeDocument/2006/relationships/hyperlink" Target="https://drive.google.com/open?id=1waPAadfkSb4-jQxvRYQkkaBSsUvGGqXo" TargetMode="External"/><Relationship Id="rId3489" Type="http://schemas.openxmlformats.org/officeDocument/2006/relationships/hyperlink" Target="https://www.facebook.com/share/184Y7LnA7x/?mibextid=wwXIfr" TargetMode="External"/><Relationship Id="rId3696" Type="http://schemas.openxmlformats.org/officeDocument/2006/relationships/hyperlink" Target="https://drive.google.com/open?id=1CXpP0t5mmCQXf5xRcx8l51K_pxeclmMA" TargetMode="External"/><Relationship Id="rId4747" Type="http://schemas.openxmlformats.org/officeDocument/2006/relationships/hyperlink" Target="https://drive.google.com/open?id=1bD9maKDU0L2bKAXkIPvgEhiV0GZFSOd0" TargetMode="External"/><Relationship Id="rId2298" Type="http://schemas.openxmlformats.org/officeDocument/2006/relationships/hyperlink" Target="https://www.facebook.com/share/1BifKwgVWn/" TargetMode="External"/><Relationship Id="rId3349" Type="http://schemas.openxmlformats.org/officeDocument/2006/relationships/hyperlink" Target="https://www.facebook.com/share/1BKYRJcB6Y/?mibextid=wwXIfr" TargetMode="External"/><Relationship Id="rId3556" Type="http://schemas.openxmlformats.org/officeDocument/2006/relationships/hyperlink" Target="https://www.facebook.com/share/1HBpDqFE9Y/?mibextid=wwXIfr" TargetMode="External"/><Relationship Id="rId4954" Type="http://schemas.openxmlformats.org/officeDocument/2006/relationships/hyperlink" Target="https://www.facebook.com/share/1Rz1SFxNga/?mibextid=wwXIfr" TargetMode="External"/><Relationship Id="rId477" Type="http://schemas.openxmlformats.org/officeDocument/2006/relationships/hyperlink" Target="https://www.facebook.com/tran.the.anh.197166" TargetMode="External"/><Relationship Id="rId684" Type="http://schemas.openxmlformats.org/officeDocument/2006/relationships/hyperlink" Target="http://facebook.com/nguynhtanh" TargetMode="External"/><Relationship Id="rId2158" Type="http://schemas.openxmlformats.org/officeDocument/2006/relationships/hyperlink" Target="https://www.facebook.com/pham.quyen.319243" TargetMode="External"/><Relationship Id="rId2365" Type="http://schemas.openxmlformats.org/officeDocument/2006/relationships/hyperlink" Target="https://www.facebook.com/share/17j94YRvHK/?mibextid=wwXIfr" TargetMode="External"/><Relationship Id="rId3209" Type="http://schemas.openxmlformats.org/officeDocument/2006/relationships/hyperlink" Target="https://www.facebook.com/share/1Kf9SX66Ga/" TargetMode="External"/><Relationship Id="rId3763" Type="http://schemas.openxmlformats.org/officeDocument/2006/relationships/hyperlink" Target="https://drive.google.com/open?id=1CosJuKAY6S1a1JdySAMDsT0kAyyBDVn4" TargetMode="External"/><Relationship Id="rId3970" Type="http://schemas.openxmlformats.org/officeDocument/2006/relationships/hyperlink" Target="https://drive.google.com/open?id=1iZ5mV-i8yg7OAsRRHyVgSR1F_7jPC93P" TargetMode="External"/><Relationship Id="rId4607" Type="http://schemas.openxmlformats.org/officeDocument/2006/relationships/hyperlink" Target="https://drive.google.com/open?id=1LOCzLOEeRevUuE6_dTKEcpca-ENNyUHo" TargetMode="External"/><Relationship Id="rId4814" Type="http://schemas.openxmlformats.org/officeDocument/2006/relationships/hyperlink" Target="https://drive.google.com/open?id=19YHmGp-SsGY4rPWdYkfStcSldiLoygKB" TargetMode="External"/><Relationship Id="rId337" Type="http://schemas.openxmlformats.org/officeDocument/2006/relationships/hyperlink" Target="https://drive.google.com/open?id=1u2v3uC5OjpTTYdHRKE99-exowqawiSMV" TargetMode="External"/><Relationship Id="rId891" Type="http://schemas.openxmlformats.org/officeDocument/2006/relationships/hyperlink" Target="https://www.facebook.com/share/1YM86aF9Da/?mibextid=wwXIfr" TargetMode="External"/><Relationship Id="rId2018" Type="http://schemas.openxmlformats.org/officeDocument/2006/relationships/hyperlink" Target="https://drive.google.com/open?id=15XWPVybW3YA2hBFGSiwJkKKyXoTL22Mq" TargetMode="External"/><Relationship Id="rId2572" Type="http://schemas.openxmlformats.org/officeDocument/2006/relationships/hyperlink" Target="https://drive.google.com/open?id=1Go9KHKLvpVKn9C1Zo1w0bvs4g_9-bqTi" TargetMode="External"/><Relationship Id="rId3416" Type="http://schemas.openxmlformats.org/officeDocument/2006/relationships/hyperlink" Target="https://drive.google.com/open?id=12DN3sDct21-WbKh-2hDUtdKO2Pt-52nk" TargetMode="External"/><Relationship Id="rId3623" Type="http://schemas.openxmlformats.org/officeDocument/2006/relationships/hyperlink" Target="https://www.facebook.com/share/1J1vj2i2Ni/?mibextid=wwXIfr" TargetMode="External"/><Relationship Id="rId3830" Type="http://schemas.openxmlformats.org/officeDocument/2006/relationships/hyperlink" Target="https://drive.google.com/open?id=1jfe58TOtwhtc_hx0OnMmyx8b15zMJHtO" TargetMode="External"/><Relationship Id="rId544" Type="http://schemas.openxmlformats.org/officeDocument/2006/relationships/hyperlink" Target="https://www.facebook.com/nguyen.van.quyet.437183" TargetMode="External"/><Relationship Id="rId751" Type="http://schemas.openxmlformats.org/officeDocument/2006/relationships/hyperlink" Target="https://www.facebook.com/share/177H5KRXsU/?mibextid=wwXIfr" TargetMode="External"/><Relationship Id="rId1174" Type="http://schemas.openxmlformats.org/officeDocument/2006/relationships/hyperlink" Target="https://drive.google.com/open?id=1vFZpz0bD9mFG86zXG0r-sNfo7mhPupzL" TargetMode="External"/><Relationship Id="rId1381" Type="http://schemas.openxmlformats.org/officeDocument/2006/relationships/hyperlink" Target="https://drive.google.com/open?id=1q3YOmxI7rU6RXJVgqCc3FH0NbRa5Giw0" TargetMode="External"/><Relationship Id="rId2225" Type="http://schemas.openxmlformats.org/officeDocument/2006/relationships/hyperlink" Target="https://www.facebook.com/share/18Q5aLMRA8/" TargetMode="External"/><Relationship Id="rId2432" Type="http://schemas.openxmlformats.org/officeDocument/2006/relationships/hyperlink" Target="https://www.facebook.com/share/1NS6qqdqG2/" TargetMode="External"/><Relationship Id="rId404" Type="http://schemas.openxmlformats.org/officeDocument/2006/relationships/hyperlink" Target="https://drive.google.com/open?id=1MWd8WCOmTRuMt8JjZyzeO_w-XRqb20r6" TargetMode="External"/><Relationship Id="rId611" Type="http://schemas.openxmlformats.org/officeDocument/2006/relationships/hyperlink" Target="https://www.facebook.com/nguyen.tuan.167073?mibextid=ZbWKwL" TargetMode="External"/><Relationship Id="rId1034" Type="http://schemas.openxmlformats.org/officeDocument/2006/relationships/hyperlink" Target="https://drive.google.com/open?id=1jwZwQRreEQn5ZwMwmqv1MwFncvVGwn_6" TargetMode="External"/><Relationship Id="rId1241" Type="http://schemas.openxmlformats.org/officeDocument/2006/relationships/hyperlink" Target="https://www.facebook.com/share/1T6sqotieF/?mibextid=wwXIfr" TargetMode="External"/><Relationship Id="rId4397" Type="http://schemas.openxmlformats.org/officeDocument/2006/relationships/hyperlink" Target="https://www.facebook.com/share/1KgqSaibYL/?mibextid=wwXIfr" TargetMode="External"/><Relationship Id="rId1101" Type="http://schemas.openxmlformats.org/officeDocument/2006/relationships/hyperlink" Target="https://www.facebook.com/share/1AyUFRK3d5/" TargetMode="External"/><Relationship Id="rId4257" Type="http://schemas.openxmlformats.org/officeDocument/2006/relationships/hyperlink" Target="https://drive.google.com/open?id=1aV2VKi69ymndD5NM9-SWBZOrXLZhLVGs" TargetMode="External"/><Relationship Id="rId4464" Type="http://schemas.openxmlformats.org/officeDocument/2006/relationships/hyperlink" Target="https://drive.google.com/open?id=1iQ9qPDshtBCHQZ8q5S8gBacLV37fpKa1" TargetMode="External"/><Relationship Id="rId4671" Type="http://schemas.openxmlformats.org/officeDocument/2006/relationships/hyperlink" Target="https://www.facebook.com/share/18hJzFLBH6/?mibextid=wwXIfr" TargetMode="External"/><Relationship Id="rId3066" Type="http://schemas.openxmlformats.org/officeDocument/2006/relationships/hyperlink" Target="https://www.facebook.com/share/1EhrHcH1t6/?mibextid=wwXIfr" TargetMode="External"/><Relationship Id="rId3273" Type="http://schemas.openxmlformats.org/officeDocument/2006/relationships/hyperlink" Target="https://drive.google.com/open?id=12HFZ8llAIdEBII7HbziR21Pt4iw4UecA" TargetMode="External"/><Relationship Id="rId3480" Type="http://schemas.openxmlformats.org/officeDocument/2006/relationships/hyperlink" Target="https://www.facebook.com/share/18sk1bEpp7/?mibextid=wwXIfr" TargetMode="External"/><Relationship Id="rId4117" Type="http://schemas.openxmlformats.org/officeDocument/2006/relationships/hyperlink" Target="https://drive.google.com/open?id=1uxjMjbKwFpxZZKZPJWDPjIoZ2SJ68df_" TargetMode="External"/><Relationship Id="rId4324" Type="http://schemas.openxmlformats.org/officeDocument/2006/relationships/hyperlink" Target="https://drive.google.com/open?id=1f6FaaMAVZoeMis047_w6Gd-liuVrBZ5L" TargetMode="External"/><Relationship Id="rId4531" Type="http://schemas.openxmlformats.org/officeDocument/2006/relationships/hyperlink" Target="https://www.facebook.com/share/1Cmrw8Jnoc/?mibextid=wwXIfr" TargetMode="External"/><Relationship Id="rId194" Type="http://schemas.openxmlformats.org/officeDocument/2006/relationships/hyperlink" Target="https://drive.google.com/open?id=11luq0ChuhwuULVLhypQXwaWcVzv4Re3U" TargetMode="External"/><Relationship Id="rId1918" Type="http://schemas.openxmlformats.org/officeDocument/2006/relationships/hyperlink" Target="https://www.facebook.com/share/18c3HQRQ85/" TargetMode="External"/><Relationship Id="rId2082" Type="http://schemas.openxmlformats.org/officeDocument/2006/relationships/hyperlink" Target="https://drive.google.com/open?id=1brDr-6PhfNgt4Y4ra3Ro6SZaZMsGlFox" TargetMode="External"/><Relationship Id="rId3133" Type="http://schemas.openxmlformats.org/officeDocument/2006/relationships/hyperlink" Target="https://drive.google.com/open?id=1mxjAVGyX5WqTKpfI9dUe3S2WMSfHkO3f" TargetMode="External"/><Relationship Id="rId261" Type="http://schemas.openxmlformats.org/officeDocument/2006/relationships/hyperlink" Target="https://drive.google.com/open?id=1JaqGILMDkplvcHUia26KimhkB3B0bje7" TargetMode="External"/><Relationship Id="rId3340" Type="http://schemas.openxmlformats.org/officeDocument/2006/relationships/hyperlink" Target="https://drive.google.com/open?id=1BJ9hkTq5HiI4vwMfKfLJBDEypmVLgcZj" TargetMode="External"/><Relationship Id="rId5098" Type="http://schemas.openxmlformats.org/officeDocument/2006/relationships/hyperlink" Target="https://drive.google.com/open?id=1sbk5gOInIbhxfOTWJ1Zr0k-jrOibAwmP" TargetMode="External"/><Relationship Id="rId2899" Type="http://schemas.openxmlformats.org/officeDocument/2006/relationships/hyperlink" Target="https://www.facebook.com/share/1DmUQmSN3F/?mibextid=wwXIfr" TargetMode="External"/><Relationship Id="rId3200" Type="http://schemas.openxmlformats.org/officeDocument/2006/relationships/hyperlink" Target="https://drive.google.com/open?id=1BvzlI0hM8qw4ZM6PQjDbvVXSKObNKCFX" TargetMode="External"/><Relationship Id="rId121" Type="http://schemas.openxmlformats.org/officeDocument/2006/relationships/hyperlink" Target="https://www.facebook.com/thuynga.19.09.06" TargetMode="External"/><Relationship Id="rId2759" Type="http://schemas.openxmlformats.org/officeDocument/2006/relationships/hyperlink" Target="https://www.facebook.com/giahuy.521995" TargetMode="External"/><Relationship Id="rId2966" Type="http://schemas.openxmlformats.org/officeDocument/2006/relationships/hyperlink" Target="https://www.facebook.com/share/18veJ8q6vw/?mibextid=wwXIfr" TargetMode="External"/><Relationship Id="rId938" Type="http://schemas.openxmlformats.org/officeDocument/2006/relationships/hyperlink" Target="https://www.facebook.com/share/1BjDJFQicg/?mibextid=wwXIfr" TargetMode="External"/><Relationship Id="rId1568" Type="http://schemas.openxmlformats.org/officeDocument/2006/relationships/hyperlink" Target="https://drive.google.com/open?id=1Fb9KDTJeicf5GM22-6ecYJiCU7hqcxXZ" TargetMode="External"/><Relationship Id="rId1775" Type="http://schemas.openxmlformats.org/officeDocument/2006/relationships/hyperlink" Target="https://www.facebook.com/share/1GmD2tpTWd/?mibextid=wwXIfr" TargetMode="External"/><Relationship Id="rId2619" Type="http://schemas.openxmlformats.org/officeDocument/2006/relationships/hyperlink" Target="https://www.facebook.com/share/18djPf8Sud/?mibextid=wwXIfr" TargetMode="External"/><Relationship Id="rId2826" Type="http://schemas.openxmlformats.org/officeDocument/2006/relationships/hyperlink" Target="https://drive.google.com/open?id=1SVc_vS-zQ8QmLOpMQwWa5Iyap9Sblhg8" TargetMode="External"/><Relationship Id="rId4181" Type="http://schemas.openxmlformats.org/officeDocument/2006/relationships/hyperlink" Target="https://www.facebook.com/share/1GzZDgJEdF/?mibextid=wwXIfr" TargetMode="External"/><Relationship Id="rId5025" Type="http://schemas.openxmlformats.org/officeDocument/2006/relationships/hyperlink" Target="https://drive.google.com/open?id=1X6Fli7Fx9hzlxVkOCx4qKLFwwzjnlHLT" TargetMode="External"/><Relationship Id="rId67" Type="http://schemas.openxmlformats.org/officeDocument/2006/relationships/hyperlink" Target="https://www.facebook.com/gao.haihau.9?mibextid=LQQJ4d" TargetMode="External"/><Relationship Id="rId1428" Type="http://schemas.openxmlformats.org/officeDocument/2006/relationships/hyperlink" Target="https://drive.google.com/open?id=1cZHX8lgLAVQ3B8wooylJ7JnlbZBg7ixE" TargetMode="External"/><Relationship Id="rId1635" Type="http://schemas.openxmlformats.org/officeDocument/2006/relationships/hyperlink" Target="https://drive.google.com/open?id=1n3PCAxuGI5p0fAolQyYSlBu7fS60kWAt" TargetMode="External"/><Relationship Id="rId1982" Type="http://schemas.openxmlformats.org/officeDocument/2006/relationships/hyperlink" Target="https://www.facebook.com/quynh.chi.344661?rdid=LaHTVVAAJqOitLIj&amp;share_url=https%3A%2F%2Fwww.facebook.com%2Fshare%2F17iHUnUQWU%2F" TargetMode="External"/><Relationship Id="rId4041" Type="http://schemas.openxmlformats.org/officeDocument/2006/relationships/hyperlink" Target="https://www.facebook.com/share/14mjz18f1AL/?mibextid=wwXIfr" TargetMode="External"/><Relationship Id="rId1842" Type="http://schemas.openxmlformats.org/officeDocument/2006/relationships/hyperlink" Target="https://www.facebook.com/thu.ha.92283" TargetMode="External"/><Relationship Id="rId4998" Type="http://schemas.openxmlformats.org/officeDocument/2006/relationships/hyperlink" Target="https://drive.google.com/open?id=1cJYARTVceVm6nup23vTTMvOo3oFzw86P" TargetMode="External"/><Relationship Id="rId1702" Type="http://schemas.openxmlformats.org/officeDocument/2006/relationships/hyperlink" Target="https://www.facebook.com/nguyen.tung.duong.785271" TargetMode="External"/><Relationship Id="rId4858" Type="http://schemas.openxmlformats.org/officeDocument/2006/relationships/hyperlink" Target="https://www.facebook.com/share/1Cu61P6tKJ/" TargetMode="External"/><Relationship Id="rId3667" Type="http://schemas.openxmlformats.org/officeDocument/2006/relationships/hyperlink" Target="https://www.facebook.com/share/18mPKqoaBU/?mibextid=wwXIfr" TargetMode="External"/><Relationship Id="rId3874" Type="http://schemas.openxmlformats.org/officeDocument/2006/relationships/hyperlink" Target="https://drive.google.com/open?id=1DolFTd1YDVA358sHIX9rFeBdHFdAT6zu" TargetMode="External"/><Relationship Id="rId4718" Type="http://schemas.openxmlformats.org/officeDocument/2006/relationships/hyperlink" Target="https://www.facebook.com/share/18agUcDsz7/" TargetMode="External"/><Relationship Id="rId4925" Type="http://schemas.openxmlformats.org/officeDocument/2006/relationships/hyperlink" Target="https://drive.google.com/open?id=1UIE_B_1e9fZoPo3v57nX6Ei5n7u2oSWc" TargetMode="External"/><Relationship Id="rId588" Type="http://schemas.openxmlformats.org/officeDocument/2006/relationships/hyperlink" Target="https://drive.google.com/open?id=1umpUX1fkt8-4uHTOlnKZWAX7GxYqfjbq" TargetMode="External"/><Relationship Id="rId795" Type="http://schemas.openxmlformats.org/officeDocument/2006/relationships/hyperlink" Target="https://www.facebook.com/lan.oan.425649/about" TargetMode="External"/><Relationship Id="rId2269" Type="http://schemas.openxmlformats.org/officeDocument/2006/relationships/hyperlink" Target="https://drive.google.com/open?id=1aNiIaYoDPYkrcfy1QjPhybedk9QlS2S_" TargetMode="External"/><Relationship Id="rId2476" Type="http://schemas.openxmlformats.org/officeDocument/2006/relationships/hyperlink" Target="https://drive.google.com/open?id=1Y9h8-tjYLS2A4LnZwXUmoz3s51k5VtaW" TargetMode="External"/><Relationship Id="rId2683" Type="http://schemas.openxmlformats.org/officeDocument/2006/relationships/hyperlink" Target="https://www.facebook.com/share/18M47evjSS/" TargetMode="External"/><Relationship Id="rId2890" Type="http://schemas.openxmlformats.org/officeDocument/2006/relationships/hyperlink" Target="https://drive.google.com/open?id=1AvelS6mabuP0E9Zw6Zn1L3WtER_UNYTR" TargetMode="External"/><Relationship Id="rId3527" Type="http://schemas.openxmlformats.org/officeDocument/2006/relationships/hyperlink" Target="https://www.facebook.com/utgg.zz" TargetMode="External"/><Relationship Id="rId3734" Type="http://schemas.openxmlformats.org/officeDocument/2006/relationships/hyperlink" Target="https://drive.google.com/open?id=1PMlkIO8TRnsY39fyPtLfHlVzS4r35Vy8" TargetMode="External"/><Relationship Id="rId3941" Type="http://schemas.openxmlformats.org/officeDocument/2006/relationships/hyperlink" Target="https://www.facebook.com/share/17azhFoTxE/?mibextid=wwXIfr" TargetMode="External"/><Relationship Id="rId448" Type="http://schemas.openxmlformats.org/officeDocument/2006/relationships/hyperlink" Target="https://www.facebook.com/share/1BaQ5WNxsn/?mibextid=wwXIfr" TargetMode="External"/><Relationship Id="rId655" Type="http://schemas.openxmlformats.org/officeDocument/2006/relationships/hyperlink" Target="https://drive.google.com/open?id=1ZzhINwyceKr7ESV3E7w3yuiSL37m6jtT" TargetMode="External"/><Relationship Id="rId862" Type="http://schemas.openxmlformats.org/officeDocument/2006/relationships/hyperlink" Target="https://drive.google.com/open?id=1m7XlZDkSrjHiv5PYgE7KEkqHQEh9xVcm" TargetMode="External"/><Relationship Id="rId1078" Type="http://schemas.openxmlformats.org/officeDocument/2006/relationships/hyperlink" Target="https://www.facebook.com/share/1H6gkSxM6j/?mibextid=wwXIfr" TargetMode="External"/><Relationship Id="rId1285" Type="http://schemas.openxmlformats.org/officeDocument/2006/relationships/hyperlink" Target="https://drive.google.com/open?id=1uf9S2jUwmB8FjEq_kLIVzNYb9ISkM_eW" TargetMode="External"/><Relationship Id="rId1492" Type="http://schemas.openxmlformats.org/officeDocument/2006/relationships/hyperlink" Target="https://drive.google.com/open?id=1hY_GSWwwnb246WXvRiolsByu_o7b0RdK" TargetMode="External"/><Relationship Id="rId2129" Type="http://schemas.openxmlformats.org/officeDocument/2006/relationships/hyperlink" Target="https://www.facebook.com/share/18Kh4tiZkH/?mibextid=wwXIfr" TargetMode="External"/><Relationship Id="rId2336" Type="http://schemas.openxmlformats.org/officeDocument/2006/relationships/hyperlink" Target="https://drive.google.com/open?id=1tNzqOHvzi5BQH0AV9qtX1GJP_b_FFTC6" TargetMode="External"/><Relationship Id="rId2543" Type="http://schemas.openxmlformats.org/officeDocument/2006/relationships/hyperlink" Target="https://www.facebook.com/share/14ZpJVwhEHY/?mibextid=wwXIfr" TargetMode="External"/><Relationship Id="rId2750" Type="http://schemas.openxmlformats.org/officeDocument/2006/relationships/hyperlink" Target="https://drive.google.com/open?id=11PYgM3aj7EY36C7Ic3jpETj2Wyos89SV" TargetMode="External"/><Relationship Id="rId3801" Type="http://schemas.openxmlformats.org/officeDocument/2006/relationships/hyperlink" Target="https://www.facebook.com/share/1BEwSt2Xin/?mibextid=wwXIfr" TargetMode="External"/><Relationship Id="rId308" Type="http://schemas.openxmlformats.org/officeDocument/2006/relationships/hyperlink" Target="https://www.facebook.com/share/16XWC2k1XS/?mibextid=wwXIfr" TargetMode="External"/><Relationship Id="rId515" Type="http://schemas.openxmlformats.org/officeDocument/2006/relationships/hyperlink" Target="https://www.facebook.com/share/1FhSwPo7cP/?mibextid=wwXIfr" TargetMode="External"/><Relationship Id="rId722" Type="http://schemas.openxmlformats.org/officeDocument/2006/relationships/hyperlink" Target="https://drive.google.com/open?id=1c6llXMwywdztuM04GwhxHxoZfvcAGdMn" TargetMode="External"/><Relationship Id="rId1145" Type="http://schemas.openxmlformats.org/officeDocument/2006/relationships/hyperlink" Target="https://www.facebook.com/share/1HA7iXrgHR/?mibextid=wwXIfr" TargetMode="External"/><Relationship Id="rId1352" Type="http://schemas.openxmlformats.org/officeDocument/2006/relationships/hyperlink" Target="https://drive.google.com/open?id=1W1JuwGTbc-FFclReqUxM4daXVqUjYigS" TargetMode="External"/><Relationship Id="rId2403" Type="http://schemas.openxmlformats.org/officeDocument/2006/relationships/hyperlink" Target="https://www.facebook.com/share/1FX6j3XRVi/?mibextid=wwXIfr" TargetMode="External"/><Relationship Id="rId1005" Type="http://schemas.openxmlformats.org/officeDocument/2006/relationships/hyperlink" Target="https://www.facebook.com/share/17AymaY2FQ/?mibextid=wwXIfr" TargetMode="External"/><Relationship Id="rId1212" Type="http://schemas.openxmlformats.org/officeDocument/2006/relationships/hyperlink" Target="https://drive.google.com/open?id=1iEQ1Tn7JZczMUkrtxWf9DyMgMbsjeq46" TargetMode="External"/><Relationship Id="rId2610" Type="http://schemas.openxmlformats.org/officeDocument/2006/relationships/hyperlink" Target="https://www.facebook.com/share/1BBPVhh9uc/?mibextid=wwXIfr" TargetMode="External"/><Relationship Id="rId4368" Type="http://schemas.openxmlformats.org/officeDocument/2006/relationships/hyperlink" Target="https://drive.google.com/open?id=1-kVGsQMpe5964Sn_4bB29HBWqQjw_abo" TargetMode="External"/><Relationship Id="rId4575" Type="http://schemas.openxmlformats.org/officeDocument/2006/relationships/hyperlink" Target="https://www.facebook.com/anh.tuyet.936287" TargetMode="External"/><Relationship Id="rId3177" Type="http://schemas.openxmlformats.org/officeDocument/2006/relationships/hyperlink" Target="https://www.facebook.com/phuong.phuong.714898" TargetMode="External"/><Relationship Id="rId4228" Type="http://schemas.openxmlformats.org/officeDocument/2006/relationships/hyperlink" Target="https://www.facebook.com/nhuttan.le.3597" TargetMode="External"/><Relationship Id="rId4782" Type="http://schemas.openxmlformats.org/officeDocument/2006/relationships/hyperlink" Target="https://drive.google.com/open?id=1DkWkJHpRlBswvhPLk9PZuY9ZuPrMDzsJ" TargetMode="External"/><Relationship Id="rId3037" Type="http://schemas.openxmlformats.org/officeDocument/2006/relationships/hyperlink" Target="https://drive.google.com/open?id=1oykFgD-rZdneh51YID09NW32ge_vZvAg" TargetMode="External"/><Relationship Id="rId3384" Type="http://schemas.openxmlformats.org/officeDocument/2006/relationships/hyperlink" Target="https://drive.google.com/open?id=1N1LFZ94EEx0w1j2jyj4kHruWUKzaZ38K" TargetMode="External"/><Relationship Id="rId3591" Type="http://schemas.openxmlformats.org/officeDocument/2006/relationships/hyperlink" Target="https://www.facebook.com/share/18eSPwdt8K/?mibextid=wwXIfr" TargetMode="External"/><Relationship Id="rId4435" Type="http://schemas.openxmlformats.org/officeDocument/2006/relationships/hyperlink" Target="https://www.facebook.com/share/1L2XLE7vCF/?mibextid=wwXIfr" TargetMode="External"/><Relationship Id="rId4642" Type="http://schemas.openxmlformats.org/officeDocument/2006/relationships/hyperlink" Target="https://drive.google.com/open?id=1G1JoaPrZuBoOFkiBl0VNAR5osQhGDXlT" TargetMode="External"/><Relationship Id="rId2193" Type="http://schemas.openxmlformats.org/officeDocument/2006/relationships/hyperlink" Target="https://www.facebook.com/share/1BAL5Qakc2/" TargetMode="External"/><Relationship Id="rId3244" Type="http://schemas.openxmlformats.org/officeDocument/2006/relationships/hyperlink" Target="https://drive.google.com/open?id=1YSHUs1ldHqkVTOI3OnmNCY4E0xbutAS7" TargetMode="External"/><Relationship Id="rId3451" Type="http://schemas.openxmlformats.org/officeDocument/2006/relationships/hyperlink" Target="https://drive.google.com/open?id=1NCXQ1k5x4kYtXRYSkoQ5pPNO_QOMHJtY" TargetMode="External"/><Relationship Id="rId4502" Type="http://schemas.openxmlformats.org/officeDocument/2006/relationships/hyperlink" Target="https://www.facebook.com/share/18mWueaVLS/?mibextid=wwXIfr" TargetMode="External"/><Relationship Id="rId165" Type="http://schemas.openxmlformats.org/officeDocument/2006/relationships/hyperlink" Target="https://drive.google.com/open?id=1DsJo4reKdpZEfvN_YcrBQpSObLQFy8cK" TargetMode="External"/><Relationship Id="rId372" Type="http://schemas.openxmlformats.org/officeDocument/2006/relationships/hyperlink" Target="https://drive.google.com/open?id=1PasSTa_zPM-9FLB_5mFqHz75Fv7UISS2" TargetMode="External"/><Relationship Id="rId2053" Type="http://schemas.openxmlformats.org/officeDocument/2006/relationships/hyperlink" Target="https://www.facebook.com/winter12050" TargetMode="External"/><Relationship Id="rId2260" Type="http://schemas.openxmlformats.org/officeDocument/2006/relationships/hyperlink" Target="https://drive.google.com/open?id=1ikPnp4BjWFks86vH4ylk2aThpc6Grz-b" TargetMode="External"/><Relationship Id="rId3104" Type="http://schemas.openxmlformats.org/officeDocument/2006/relationships/hyperlink" Target="https://drive.google.com/open?id=15zCHqBMglE0szdl_pPh4fOvkr_iKmo5T" TargetMode="External"/><Relationship Id="rId3311" Type="http://schemas.openxmlformats.org/officeDocument/2006/relationships/hyperlink" Target="https://drive.google.com/open?id=13YILix5KK7CCxyqO8ZBFIqd13H5KeAbs" TargetMode="External"/><Relationship Id="rId232" Type="http://schemas.openxmlformats.org/officeDocument/2006/relationships/hyperlink" Target="https://www.facebook.com/profile.php?id=100078967263421&amp;mibextid=ZbWKwL" TargetMode="External"/><Relationship Id="rId2120" Type="http://schemas.openxmlformats.org/officeDocument/2006/relationships/hyperlink" Target="https://www.facebook.com/share/16S1WxMrm4/" TargetMode="External"/><Relationship Id="rId5069" Type="http://schemas.openxmlformats.org/officeDocument/2006/relationships/hyperlink" Target="https://drive.google.com/open?id=1mkKARC_gTOFW7k6Dl3LaaotzCWrtFN0n" TargetMode="External"/><Relationship Id="rId1679" Type="http://schemas.openxmlformats.org/officeDocument/2006/relationships/hyperlink" Target="https://drive.google.com/open?id=1QU5CvYg22BbypWVnY_oEnYaBK_z4-_8E" TargetMode="External"/><Relationship Id="rId4085" Type="http://schemas.openxmlformats.org/officeDocument/2006/relationships/hyperlink" Target="https://drive.google.com/open?id=1DmgAskQSYyNtmI9rMM7vLuEdDgnZXCz3" TargetMode="External"/><Relationship Id="rId4292" Type="http://schemas.openxmlformats.org/officeDocument/2006/relationships/hyperlink" Target="https://www.facebook.com/share/1GgSpZb7tL/?mibextid=wwXIfr" TargetMode="External"/><Relationship Id="rId1886" Type="http://schemas.openxmlformats.org/officeDocument/2006/relationships/hyperlink" Target="https://drive.google.com/open?id=1SwCWD7XM33_keGiiC49IFRAbfe2fpNmv" TargetMode="External"/><Relationship Id="rId2937" Type="http://schemas.openxmlformats.org/officeDocument/2006/relationships/hyperlink" Target="https://drive.google.com/open?id=1uUlFB56CpHsFtQrAMGwprW7uwX2NG4DV" TargetMode="External"/><Relationship Id="rId4152" Type="http://schemas.openxmlformats.org/officeDocument/2006/relationships/hyperlink" Target="https://drive.google.com/open?id=1onjeAW-GY2vl59bvLagOuaZSR66hvvOo" TargetMode="External"/><Relationship Id="rId909" Type="http://schemas.openxmlformats.org/officeDocument/2006/relationships/hyperlink" Target="https://drive.google.com/open?id=1tGHgG0N20xcZZnxYxzpA2ykBfux5PkGi" TargetMode="External"/><Relationship Id="rId1539" Type="http://schemas.openxmlformats.org/officeDocument/2006/relationships/hyperlink" Target="https://drive.google.com/open?id=1RV3etG9D2Tf14o8qlXikWbGRt8XaAHZ6" TargetMode="External"/><Relationship Id="rId1746" Type="http://schemas.openxmlformats.org/officeDocument/2006/relationships/hyperlink" Target="https://www.facebook.com/share/16fQirmGC9/?mibextid=wwXIfr" TargetMode="External"/><Relationship Id="rId1953" Type="http://schemas.openxmlformats.org/officeDocument/2006/relationships/hyperlink" Target="https://drive.google.com/open?id=1mAnXN8a2fdsuKl-vFDNKpF4idD1qOKdK" TargetMode="External"/><Relationship Id="rId38" Type="http://schemas.openxmlformats.org/officeDocument/2006/relationships/hyperlink" Target="https://drive.google.com/open?id=1S7PhoGV96IsnsjHRN3nFheZR_2Ocuyz_" TargetMode="External"/><Relationship Id="rId1606" Type="http://schemas.openxmlformats.org/officeDocument/2006/relationships/hyperlink" Target="https://drive.google.com/open?id=1UfiGnmwiENoC8S5otK4fDBvbo7SxF38I" TargetMode="External"/><Relationship Id="rId1813" Type="http://schemas.openxmlformats.org/officeDocument/2006/relationships/hyperlink" Target="https://www.facebook.com/share/17eUxDY5wx/" TargetMode="External"/><Relationship Id="rId4012" Type="http://schemas.openxmlformats.org/officeDocument/2006/relationships/hyperlink" Target="https://drive.google.com/open?id=12uNq_HEV-Uvbb0rSWYp6_bF5zEf7nxYe" TargetMode="External"/><Relationship Id="rId4969" Type="http://schemas.openxmlformats.org/officeDocument/2006/relationships/hyperlink" Target="https://drive.google.com/open?id=19ReScDWyj-1FRGupLydzbxTfjdBGvOVp" TargetMode="External"/><Relationship Id="rId3778" Type="http://schemas.openxmlformats.org/officeDocument/2006/relationships/hyperlink" Target="https://www.facebook.com/nam.hoang.523457" TargetMode="External"/><Relationship Id="rId3985" Type="http://schemas.openxmlformats.org/officeDocument/2006/relationships/hyperlink" Target="https://www.facebook.com/share/18sktn4wNR/" TargetMode="External"/><Relationship Id="rId4829" Type="http://schemas.openxmlformats.org/officeDocument/2006/relationships/hyperlink" Target="https://drive.google.com/open?id=1tss5P5L2JGRl-N01lRtpLYUNYQoI1QsV" TargetMode="External"/><Relationship Id="rId699" Type="http://schemas.openxmlformats.org/officeDocument/2006/relationships/hyperlink" Target="https://drive.google.com/open?id=1zf8RxxwLghl0CZJ9frqXiO3zhpqNZQZs" TargetMode="External"/><Relationship Id="rId2587" Type="http://schemas.openxmlformats.org/officeDocument/2006/relationships/hyperlink" Target="https://drive.google.com/open?id=11eu42PFiVeWwVomAvC4I5MoienzF6uQl" TargetMode="External"/><Relationship Id="rId2794" Type="http://schemas.openxmlformats.org/officeDocument/2006/relationships/hyperlink" Target="https://drive.google.com/open?id=10RXDHlrnr-g2DLScXAYzSTAzqvedefns" TargetMode="External"/><Relationship Id="rId3638" Type="http://schemas.openxmlformats.org/officeDocument/2006/relationships/hyperlink" Target="https://drive.google.com/open?id=1d68r3z9egEYSh0pdiHPQkrYCIfaeilJL" TargetMode="External"/><Relationship Id="rId3845" Type="http://schemas.openxmlformats.org/officeDocument/2006/relationships/hyperlink" Target="https://drive.google.com/open?id=1IcQBqCQtZ-bzthyYBaMkTJedKVHjHOSk" TargetMode="External"/><Relationship Id="rId559" Type="http://schemas.openxmlformats.org/officeDocument/2006/relationships/hyperlink" Target="https://drive.google.com/open?id=1vdoAWRxE5WeRbaNb491IkehaY5sNMIZX" TargetMode="External"/><Relationship Id="rId766" Type="http://schemas.openxmlformats.org/officeDocument/2006/relationships/hyperlink" Target="https://www.facebook.com/nguyen.minh.khanh.927465?mibextid=wwXIfr&amp;rdid=qC0jvLBWuimTIpMb&amp;share_url=https%3A%2F%2Fwww.facebook.com%2Fshare%2F14DfcHsFDWJ%2F%3Fmibextid%3DwwXIfr" TargetMode="External"/><Relationship Id="rId1189" Type="http://schemas.openxmlformats.org/officeDocument/2006/relationships/hyperlink" Target="https://www.facebook.com/vu.thu.881429" TargetMode="External"/><Relationship Id="rId1396" Type="http://schemas.openxmlformats.org/officeDocument/2006/relationships/hyperlink" Target="https://www.facebook.com/share/1B7gyUaGS6/" TargetMode="External"/><Relationship Id="rId2447" Type="http://schemas.openxmlformats.org/officeDocument/2006/relationships/hyperlink" Target="https://drive.google.com/open?id=1ItWy71fQoEMp6XIuN65KpK99b2Z8Pwn-" TargetMode="External"/><Relationship Id="rId5060" Type="http://schemas.openxmlformats.org/officeDocument/2006/relationships/hyperlink" Target="https://www.facebook.com/ngoc.diep.238398/about" TargetMode="External"/><Relationship Id="rId419" Type="http://schemas.openxmlformats.org/officeDocument/2006/relationships/hyperlink" Target="https://www.facebook.com/thanh.truc.45439" TargetMode="External"/><Relationship Id="rId626" Type="http://schemas.openxmlformats.org/officeDocument/2006/relationships/hyperlink" Target="https://www.facebook.com/share/1FGkat41B9/?mibextid=wwXIfr" TargetMode="External"/><Relationship Id="rId973" Type="http://schemas.openxmlformats.org/officeDocument/2006/relationships/hyperlink" Target="https://www.facebook.com/tanjirou.kamado.35728?mibextid=ZbWKwL" TargetMode="External"/><Relationship Id="rId1049" Type="http://schemas.openxmlformats.org/officeDocument/2006/relationships/hyperlink" Target="https://www.facebook.com/share/17MZtkohCi/" TargetMode="External"/><Relationship Id="rId1256" Type="http://schemas.openxmlformats.org/officeDocument/2006/relationships/hyperlink" Target="https://drive.google.com/open?id=1_DGD606udCHCAJB_P0rVdY8PvQ-v3w7c" TargetMode="External"/><Relationship Id="rId2307" Type="http://schemas.openxmlformats.org/officeDocument/2006/relationships/hyperlink" Target="https://www.facebook.com/share/1JPNCYKQLJ/?mibextid=wwXIfr" TargetMode="External"/><Relationship Id="rId2654" Type="http://schemas.openxmlformats.org/officeDocument/2006/relationships/hyperlink" Target="https://www.facebook.com/share/1CsK8wvQk2/" TargetMode="External"/><Relationship Id="rId2861" Type="http://schemas.openxmlformats.org/officeDocument/2006/relationships/hyperlink" Target="https://www.facebook.com/share/1MoWF8621h/?mibextid=wwXIfr" TargetMode="External"/><Relationship Id="rId3705" Type="http://schemas.openxmlformats.org/officeDocument/2006/relationships/hyperlink" Target="https://drive.google.com/open?id=1a90zGnrkg7UlJe-id8-XuhPijTW44sLF" TargetMode="External"/><Relationship Id="rId3912" Type="http://schemas.openxmlformats.org/officeDocument/2006/relationships/hyperlink" Target="https://drive.google.com/open?id=12JjIMpaurb68eJNRQdrWHJTfFfQ_ZT5z" TargetMode="External"/><Relationship Id="rId833" Type="http://schemas.openxmlformats.org/officeDocument/2006/relationships/hyperlink" Target="https://www.facebook.com/share/1Qx1vjXC1d/?mibextid=wwXIfr" TargetMode="External"/><Relationship Id="rId1116" Type="http://schemas.openxmlformats.org/officeDocument/2006/relationships/hyperlink" Target="https://www.facebook.com/ph.ngoc.chinh.2025" TargetMode="External"/><Relationship Id="rId1463" Type="http://schemas.openxmlformats.org/officeDocument/2006/relationships/hyperlink" Target="https://drive.google.com/open?id=1TX16zTHaiyoUb3TFp24f6zkEViNEeZak" TargetMode="External"/><Relationship Id="rId1670" Type="http://schemas.openxmlformats.org/officeDocument/2006/relationships/hyperlink" Target="https://drive.google.com/open?id=1VZSZw0f2wAlrcZngQmisXAoYSry6_IF-" TargetMode="External"/><Relationship Id="rId2514" Type="http://schemas.openxmlformats.org/officeDocument/2006/relationships/hyperlink" Target="https://drive.google.com/open?id=1_Q9Gl-Agkv6-ogF4bAk-GWoETqZFk6yf" TargetMode="External"/><Relationship Id="rId2721" Type="http://schemas.openxmlformats.org/officeDocument/2006/relationships/hyperlink" Target="https://www.facebook.com/share/18n7fMJ6jg/" TargetMode="External"/><Relationship Id="rId900" Type="http://schemas.openxmlformats.org/officeDocument/2006/relationships/hyperlink" Target="https://drive.google.com/open?id=1nLJjaeTt0T_d4NOevdVPnwst1G3yiLIN" TargetMode="External"/><Relationship Id="rId1323" Type="http://schemas.openxmlformats.org/officeDocument/2006/relationships/hyperlink" Target="https://www.facebook.com/share/1DSu7AkEdB/?mibextid=wwXIfr" TargetMode="External"/><Relationship Id="rId1530" Type="http://schemas.openxmlformats.org/officeDocument/2006/relationships/hyperlink" Target="https://www.facebook.com/share/18RZCmGGsi/?mibextid=wwXIfr" TargetMode="External"/><Relationship Id="rId4479" Type="http://schemas.openxmlformats.org/officeDocument/2006/relationships/hyperlink" Target="https://web.facebook.com/olann.950264" TargetMode="External"/><Relationship Id="rId4686" Type="http://schemas.openxmlformats.org/officeDocument/2006/relationships/hyperlink" Target="https://drive.google.com/open?id=1dNjMXhvy383fGY1CCe_pVo9oyxGbe0iz" TargetMode="External"/><Relationship Id="rId4893" Type="http://schemas.openxmlformats.org/officeDocument/2006/relationships/hyperlink" Target="https://www.facebook.com/share/1BasXfs7Gm/" TargetMode="External"/><Relationship Id="rId3288" Type="http://schemas.openxmlformats.org/officeDocument/2006/relationships/hyperlink" Target="https://www.facebook.com/share/18TkRzoNdX/" TargetMode="External"/><Relationship Id="rId3495" Type="http://schemas.openxmlformats.org/officeDocument/2006/relationships/hyperlink" Target="https://drive.google.com/open?id=1cg2qN0Hg6H55nnuGjQTFF7slZajNHLZc" TargetMode="External"/><Relationship Id="rId4339" Type="http://schemas.openxmlformats.org/officeDocument/2006/relationships/hyperlink" Target="https://drive.google.com/open?id=1XUJ6N1-tQmuNAFP8dc4_0injMxcdwkaY" TargetMode="External"/><Relationship Id="rId4546" Type="http://schemas.openxmlformats.org/officeDocument/2006/relationships/hyperlink" Target="https://drive.google.com/open?id=1In95OD_SPjXK2q9Rp0bOCvHWhLAjG55s" TargetMode="External"/><Relationship Id="rId4753" Type="http://schemas.openxmlformats.org/officeDocument/2006/relationships/hyperlink" Target="https://www.facebook.com/tran.an.giang.380332" TargetMode="External"/><Relationship Id="rId4960" Type="http://schemas.openxmlformats.org/officeDocument/2006/relationships/hyperlink" Target="https://www.facebook.com/tran.anh.209491?mibextid=LQQJ4d" TargetMode="External"/><Relationship Id="rId2097" Type="http://schemas.openxmlformats.org/officeDocument/2006/relationships/hyperlink" Target="https://www.facebook.com/rong.ruan.qing" TargetMode="External"/><Relationship Id="rId3148" Type="http://schemas.openxmlformats.org/officeDocument/2006/relationships/hyperlink" Target="https://www.facebook.com/share/17g3GTeS2i/?mibextid=wwXIfr" TargetMode="External"/><Relationship Id="rId3355" Type="http://schemas.openxmlformats.org/officeDocument/2006/relationships/hyperlink" Target="https://drive.google.com/open?id=1vqHRNfm7k3JBsOfnzqiyYeEFQaNzy29z" TargetMode="External"/><Relationship Id="rId3562" Type="http://schemas.openxmlformats.org/officeDocument/2006/relationships/hyperlink" Target="https://www.facebook.com/share/1KgAVuHKNt/?mibextid=wwXIfr" TargetMode="External"/><Relationship Id="rId4406" Type="http://schemas.openxmlformats.org/officeDocument/2006/relationships/hyperlink" Target="https://www.facebook.com/elizera520" TargetMode="External"/><Relationship Id="rId4613" Type="http://schemas.openxmlformats.org/officeDocument/2006/relationships/hyperlink" Target="https://drive.google.com/open?id=1ki-7ZJg-nmty92aMluQkyXV5Cj7Vb1BC" TargetMode="External"/><Relationship Id="rId276" Type="http://schemas.openxmlformats.org/officeDocument/2006/relationships/hyperlink" Target="https://www.facebook.com/xuan.binh.451382/?rdid=OUkwS37JCBSiv9De" TargetMode="External"/><Relationship Id="rId483" Type="http://schemas.openxmlformats.org/officeDocument/2006/relationships/hyperlink" Target="https://drive.google.com/open?id=1DvD2DPr72S0ic77mHIi8adzURiW-LszP" TargetMode="External"/><Relationship Id="rId690" Type="http://schemas.openxmlformats.org/officeDocument/2006/relationships/hyperlink" Target="https://www.facebook.com/haii.yenn.669363" TargetMode="External"/><Relationship Id="rId2164" Type="http://schemas.openxmlformats.org/officeDocument/2006/relationships/hyperlink" Target="https://drive.google.com/open?id=1soJ3r2Gd-E_P5e9BJYSFl_hkCiCaCKTl" TargetMode="External"/><Relationship Id="rId2371" Type="http://schemas.openxmlformats.org/officeDocument/2006/relationships/hyperlink" Target="https://www.facebook.com/share/1CunDbzHMf/?mibextid=wwXIfr" TargetMode="External"/><Relationship Id="rId3008" Type="http://schemas.openxmlformats.org/officeDocument/2006/relationships/hyperlink" Target="https://drive.google.com/open?id=1EuATh73EQzweNmXhfIh9kTD_WGlX7MzN" TargetMode="External"/><Relationship Id="rId3215" Type="http://schemas.openxmlformats.org/officeDocument/2006/relationships/hyperlink" Target="https://www.facebook.com/chi.quynh.22.11.08" TargetMode="External"/><Relationship Id="rId3422" Type="http://schemas.openxmlformats.org/officeDocument/2006/relationships/hyperlink" Target="https://drive.google.com/open?id=1LWPobhz6RL2y9kXqwKF3uZi6ih1Ttyeu" TargetMode="External"/><Relationship Id="rId4820" Type="http://schemas.openxmlformats.org/officeDocument/2006/relationships/hyperlink" Target="https://www.facebook.com/share/1CvFtHCn8K/?mibextid=wwXIfr" TargetMode="External"/><Relationship Id="rId136" Type="http://schemas.openxmlformats.org/officeDocument/2006/relationships/hyperlink" Target="https://drive.google.com/open?id=1L6ggFToY7MIavRov5ARQqA1iowHWssn9" TargetMode="External"/><Relationship Id="rId343" Type="http://schemas.openxmlformats.org/officeDocument/2006/relationships/hyperlink" Target="https://drive.google.com/open?id=1nTHpkKKnyQD6BV96u3TmgR3xEuyx-gTs" TargetMode="External"/><Relationship Id="rId550" Type="http://schemas.openxmlformats.org/officeDocument/2006/relationships/hyperlink" Target="https://www.facebook.com/profile.php?id=100046622954704&amp;mibextid=wwXIfr&amp;rdid=9SRXfcui5kpKyIpq&amp;share_url=https%3A%2F%2Fwww.facebook.com%2Fshare%2F1D7ByhPvhd%2F%3Fmibextid%3DwwXIfr" TargetMode="External"/><Relationship Id="rId1180" Type="http://schemas.openxmlformats.org/officeDocument/2006/relationships/hyperlink" Target="https://drive.google.com/open?id=1Vk2VuyLQw7-GX1dRExdIXsk4SVukC5vI" TargetMode="External"/><Relationship Id="rId2024" Type="http://schemas.openxmlformats.org/officeDocument/2006/relationships/hyperlink" Target="https://www.facebook.com/share/1EDxDuHrx6/" TargetMode="External"/><Relationship Id="rId2231" Type="http://schemas.openxmlformats.org/officeDocument/2006/relationships/hyperlink" Target="https://www.facebook.com/share/1DyeNriX8m/?mibextid=wwXIfr" TargetMode="External"/><Relationship Id="rId203" Type="http://schemas.openxmlformats.org/officeDocument/2006/relationships/hyperlink" Target="https://www.facebook.com/profile.php?id=100081572497603&amp;mibextid=LQQJ4d" TargetMode="External"/><Relationship Id="rId1040" Type="http://schemas.openxmlformats.org/officeDocument/2006/relationships/hyperlink" Target="https://www.facebook.com/thu.hien.857511" TargetMode="External"/><Relationship Id="rId4196" Type="http://schemas.openxmlformats.org/officeDocument/2006/relationships/hyperlink" Target="https://www.facebook.com/bich.ngoc.895336" TargetMode="External"/><Relationship Id="rId410" Type="http://schemas.openxmlformats.org/officeDocument/2006/relationships/hyperlink" Target="https://drive.google.com/open?id=1M4tzQsMh4-m0_zANNwVhGMeb7BOMAthm" TargetMode="External"/><Relationship Id="rId1997" Type="http://schemas.openxmlformats.org/officeDocument/2006/relationships/hyperlink" Target="https://www.facebook.com/ng.manh.hung.550461?rdid=09j6VTWKCR6MtRYs&amp;share_url=https%3A%2F%2Fwww.facebook.com%2Fshare%2F1B1A56te22%2F" TargetMode="External"/><Relationship Id="rId4056" Type="http://schemas.openxmlformats.org/officeDocument/2006/relationships/hyperlink" Target="https://drive.google.com/open?id=1zq3Elwrs9pwvvKsXskzjuJNqmNuEfnjU" TargetMode="External"/><Relationship Id="rId1857" Type="http://schemas.openxmlformats.org/officeDocument/2006/relationships/hyperlink" Target="https://drive.google.com/open?id=1k9M-zYoqWWUDNOwNXeNUrO21kkiNynwt" TargetMode="External"/><Relationship Id="rId2908" Type="http://schemas.openxmlformats.org/officeDocument/2006/relationships/hyperlink" Target="https://www.facebook.com/share/1BrL5Q4VMK/?mibextid=wwXIfr" TargetMode="External"/><Relationship Id="rId4263" Type="http://schemas.openxmlformats.org/officeDocument/2006/relationships/hyperlink" Target="https://drive.google.com/open?id=1U57My3qJRazeK3-0wJimybBmzvc_Nt5V" TargetMode="External"/><Relationship Id="rId4470" Type="http://schemas.openxmlformats.org/officeDocument/2006/relationships/hyperlink" Target="https://drive.google.com/open?id=1Fsc1S1F4oc_fAThXgKrVea9dXq60YCUd" TargetMode="External"/><Relationship Id="rId5107" Type="http://schemas.openxmlformats.org/officeDocument/2006/relationships/hyperlink" Target="https://drive.google.com/open?id=1V7_lnqPjWUWNr7hXvNDEEFgv9uT5gPOP" TargetMode="External"/><Relationship Id="rId1717" Type="http://schemas.openxmlformats.org/officeDocument/2006/relationships/hyperlink" Target="https://www.facebook.com/vu.thi.kim.hong.920870?mibextid=wwXIfr&amp;rdid=4BW2drBQu7gtpEyt&amp;share_url=https%3A%2F%2Fwww.facebook.com%2Fshare%2F17X8mHBprP%2F%3Fmibextid%3DwwXIfr" TargetMode="External"/><Relationship Id="rId1924" Type="http://schemas.openxmlformats.org/officeDocument/2006/relationships/hyperlink" Target="https://www.facebook.com/share/1DgUfhb812/?mibextid=wwXIfr" TargetMode="External"/><Relationship Id="rId3072" Type="http://schemas.openxmlformats.org/officeDocument/2006/relationships/hyperlink" Target="https://www.facebook.com/share/1CdMkq2c81/?mibextid=wwXIfr" TargetMode="External"/><Relationship Id="rId4123" Type="http://schemas.openxmlformats.org/officeDocument/2006/relationships/hyperlink" Target="https://drive.google.com/open?id=1mybkZOf0yLDuTLwFFAw2hjNZpy3fNLqt" TargetMode="External"/><Relationship Id="rId4330" Type="http://schemas.openxmlformats.org/officeDocument/2006/relationships/hyperlink" Target="https://drive.google.com/open?id=1bSmLyZRvfdriDHL_s82u7VCBD8vplC7u" TargetMode="External"/><Relationship Id="rId3889" Type="http://schemas.openxmlformats.org/officeDocument/2006/relationships/hyperlink" Target="https://www.facebook.com/share/1EAHkTEn9C/?mibextid=wwXIfr" TargetMode="External"/><Relationship Id="rId2698" Type="http://schemas.openxmlformats.org/officeDocument/2006/relationships/hyperlink" Target="https://drive.google.com/open?id=1uOryOIHwurrW7Dl42HV0lanc4m-2JMgR" TargetMode="External"/><Relationship Id="rId3749" Type="http://schemas.openxmlformats.org/officeDocument/2006/relationships/hyperlink" Target="https://www.facebook.com/ngoc.diep.413911" TargetMode="External"/><Relationship Id="rId3956" Type="http://schemas.openxmlformats.org/officeDocument/2006/relationships/hyperlink" Target="https://www.facebook.com/share/1BUkCYuiqP/?mibextid=wwXIfr" TargetMode="External"/><Relationship Id="rId877" Type="http://schemas.openxmlformats.org/officeDocument/2006/relationships/hyperlink" Target="https://drive.google.com/open?id=1zvhJmngq14PRTDLEHbyYHpui3RhJiHmq" TargetMode="External"/><Relationship Id="rId2558" Type="http://schemas.openxmlformats.org/officeDocument/2006/relationships/hyperlink" Target="https://drive.google.com/open?id=1YktsBY6MvtcXKBn9ID01wlVKEobeqUuu" TargetMode="External"/><Relationship Id="rId2765" Type="http://schemas.openxmlformats.org/officeDocument/2006/relationships/hyperlink" Target="https://www.facebook.com/nguyen.duy.927169" TargetMode="External"/><Relationship Id="rId2972" Type="http://schemas.openxmlformats.org/officeDocument/2006/relationships/hyperlink" Target="https://web.facebook.com/minh.phuong.812695/" TargetMode="External"/><Relationship Id="rId3609" Type="http://schemas.openxmlformats.org/officeDocument/2006/relationships/hyperlink" Target="https://www.facebook.com/share/1BFBjk6xYG/" TargetMode="External"/><Relationship Id="rId3816" Type="http://schemas.openxmlformats.org/officeDocument/2006/relationships/hyperlink" Target="https://www.facebook.com/share/1DH8JjF3rJ/?mibextid=wwXIfr" TargetMode="External"/><Relationship Id="rId737" Type="http://schemas.openxmlformats.org/officeDocument/2006/relationships/hyperlink" Target="https://www.facebook.com/share/14FGnLgsTds/?mibextid=wwXIfr" TargetMode="External"/><Relationship Id="rId944" Type="http://schemas.openxmlformats.org/officeDocument/2006/relationships/hyperlink" Target="https://www.facebook.com/share/1F1VSJWpYs/?mibextid=wwXIfr" TargetMode="External"/><Relationship Id="rId1367" Type="http://schemas.openxmlformats.org/officeDocument/2006/relationships/hyperlink" Target="https://drive.google.com/open?id=1QoNAmNyxkl14VbzXTfEguNH0qxwPqs10" TargetMode="External"/><Relationship Id="rId1574" Type="http://schemas.openxmlformats.org/officeDocument/2006/relationships/hyperlink" Target="https://drive.google.com/open?id=1GQpucpb5yMECyxab-GnuuMRpYi0hnEnc" TargetMode="External"/><Relationship Id="rId1781" Type="http://schemas.openxmlformats.org/officeDocument/2006/relationships/hyperlink" Target="https://www.facebook.com/win.winn.322056?rdid=Rkk0PghkBRIBsiQY&amp;share_url=https%3A%2F%2Fwww.facebook.com%2Fshare%2F1H5cMDtEUV%2F" TargetMode="External"/><Relationship Id="rId2418" Type="http://schemas.openxmlformats.org/officeDocument/2006/relationships/hyperlink" Target="https://www.facebook.com/share/1B8FDc9F1m/" TargetMode="External"/><Relationship Id="rId2625" Type="http://schemas.openxmlformats.org/officeDocument/2006/relationships/hyperlink" Target="https://drive.google.com/open?id=1esDBPJsmCAVgXnG8bWno4TsSf2ajRRoa" TargetMode="External"/><Relationship Id="rId2832" Type="http://schemas.openxmlformats.org/officeDocument/2006/relationships/hyperlink" Target="https://drive.google.com/open?id=1wbbviEfl7wTSOY0_s6YwkAFmQ5-deTmF" TargetMode="External"/><Relationship Id="rId5031" Type="http://schemas.openxmlformats.org/officeDocument/2006/relationships/hyperlink" Target="https://drive.google.com/open?id=1xliVMJKZTdyz9LI6YAv4oou1DoqqKXqu" TargetMode="External"/><Relationship Id="rId73" Type="http://schemas.openxmlformats.org/officeDocument/2006/relationships/hyperlink" Target="https://www.facebook.com/profile.php?id=100083383247749&amp;mibextid=LQQJ4d" TargetMode="External"/><Relationship Id="rId804" Type="http://schemas.openxmlformats.org/officeDocument/2006/relationships/hyperlink" Target="https://drive.google.com/open?id=1BjuUlTtkFlw7VZ3vJg55OD4C-8n-ZDyv" TargetMode="External"/><Relationship Id="rId1227" Type="http://schemas.openxmlformats.org/officeDocument/2006/relationships/hyperlink" Target="https://drive.google.com/open?id=1dWHW65fywRBb4MDLW63spKH9WC03eZ6Z" TargetMode="External"/><Relationship Id="rId1434" Type="http://schemas.openxmlformats.org/officeDocument/2006/relationships/hyperlink" Target="https://drive.google.com/open?id=13VEGpNDBunQ8nu1JFMNI1fyzW5ci7Zql" TargetMode="External"/><Relationship Id="rId1641" Type="http://schemas.openxmlformats.org/officeDocument/2006/relationships/hyperlink" Target="https://www.facebook.com/quyen.nguyen.920660" TargetMode="External"/><Relationship Id="rId4797" Type="http://schemas.openxmlformats.org/officeDocument/2006/relationships/hyperlink" Target="https://drive.google.com/open?id=14WLbZQ1js4rre2uEIa88FdOnGfzU2nP6" TargetMode="External"/><Relationship Id="rId1501" Type="http://schemas.openxmlformats.org/officeDocument/2006/relationships/hyperlink" Target="https://www.facebook.com/share/18Nq8TqrqX/?mibextid=wwXIfr" TargetMode="External"/><Relationship Id="rId3399" Type="http://schemas.openxmlformats.org/officeDocument/2006/relationships/hyperlink" Target="https://www.facebook.com/qtuaanss?mibextid=ZbWKwL" TargetMode="External"/><Relationship Id="rId4657" Type="http://schemas.openxmlformats.org/officeDocument/2006/relationships/hyperlink" Target="https://www.facebook.com/nelly.eleanor.35?locale=vi_VN" TargetMode="External"/><Relationship Id="rId4864" Type="http://schemas.openxmlformats.org/officeDocument/2006/relationships/hyperlink" Target="https://www.facebook.com/share/1aqRvK5tqz/?mibextid=wwXIfr" TargetMode="External"/><Relationship Id="rId3259" Type="http://schemas.openxmlformats.org/officeDocument/2006/relationships/hyperlink" Target="https://www.facebook.com/share/1LonCfQuVA/" TargetMode="External"/><Relationship Id="rId3466" Type="http://schemas.openxmlformats.org/officeDocument/2006/relationships/hyperlink" Target="https://drive.google.com/open?id=1lzXjJoM9B3jz4XKl_S7iXwkbEfF9Vlgo" TargetMode="External"/><Relationship Id="rId4517" Type="http://schemas.openxmlformats.org/officeDocument/2006/relationships/hyperlink" Target="https://drive.google.com/open?id=1LWTYWEAZRNbWEX2Esg11bl_S-kEWzodN" TargetMode="External"/><Relationship Id="rId387" Type="http://schemas.openxmlformats.org/officeDocument/2006/relationships/hyperlink" Target="https://www.facebook.com/dao.thi.thanh.tuyen.2025" TargetMode="External"/><Relationship Id="rId594" Type="http://schemas.openxmlformats.org/officeDocument/2006/relationships/hyperlink" Target="https://drive.google.com/open?id=1M3vjTmAr8dpIMiyCJe9Pp7Eoz2SW5FRS" TargetMode="External"/><Relationship Id="rId2068" Type="http://schemas.openxmlformats.org/officeDocument/2006/relationships/hyperlink" Target="https://drive.google.com/open?id=1GbZeE_wx1HJrHsjsUQgKR3g3y00uYg0c" TargetMode="External"/><Relationship Id="rId2275" Type="http://schemas.openxmlformats.org/officeDocument/2006/relationships/hyperlink" Target="https://drive.google.com/open?id=1xhp14PgEBEnD9y1EZWvekZQcQP3D3Tk5" TargetMode="External"/><Relationship Id="rId3119" Type="http://schemas.openxmlformats.org/officeDocument/2006/relationships/hyperlink" Target="https://www.facebook.com/share/17utxbaVs5/" TargetMode="External"/><Relationship Id="rId3326" Type="http://schemas.openxmlformats.org/officeDocument/2006/relationships/hyperlink" Target="https://www.facebook.com/h.ngocc.102920" TargetMode="External"/><Relationship Id="rId3673" Type="http://schemas.openxmlformats.org/officeDocument/2006/relationships/hyperlink" Target="https://drive.google.com/open?id=1l9G_Eo0bpAlCDr6byZQsjjm8TY6ucMqu" TargetMode="External"/><Relationship Id="rId3880" Type="http://schemas.openxmlformats.org/officeDocument/2006/relationships/hyperlink" Target="https://drive.google.com/open?id=18EbVRqaeAiyToS0vA99trNy31wrzNWQn" TargetMode="External"/><Relationship Id="rId4724" Type="http://schemas.openxmlformats.org/officeDocument/2006/relationships/hyperlink" Target="https://www.facebook.com/share/19VXrYNxj8/?mibextid=wwXIfr" TargetMode="External"/><Relationship Id="rId4931" Type="http://schemas.openxmlformats.org/officeDocument/2006/relationships/hyperlink" Target="https://drive.google.com/open?id=1Fqp4soLUfk7oKyutk1tquOC4tA5kjhXs" TargetMode="External"/><Relationship Id="rId247" Type="http://schemas.openxmlformats.org/officeDocument/2006/relationships/hyperlink" Target="https://www.facebook.com/100063891177033/" TargetMode="External"/><Relationship Id="rId1084" Type="http://schemas.openxmlformats.org/officeDocument/2006/relationships/hyperlink" Target="https://www.facebook.com/share/1Ars3C54nr/?mibextid=wwXIfr" TargetMode="External"/><Relationship Id="rId2482" Type="http://schemas.openxmlformats.org/officeDocument/2006/relationships/hyperlink" Target="https://drive.google.com/open?id=1CzXBTQOKBwmA6Flx0M64WXh3dFUEYAcS" TargetMode="External"/><Relationship Id="rId3533" Type="http://schemas.openxmlformats.org/officeDocument/2006/relationships/hyperlink" Target="https://www.facebook.com/share/18ixVgtZtm/?mibextid=wwXIfr" TargetMode="External"/><Relationship Id="rId3740" Type="http://schemas.openxmlformats.org/officeDocument/2006/relationships/hyperlink" Target="https://drive.google.com/open?id=141dQcvL5SQ4RddHwtzRwwcNPngvVjRml" TargetMode="External"/><Relationship Id="rId107" Type="http://schemas.openxmlformats.org/officeDocument/2006/relationships/hyperlink" Target="https://www.facebook.com/thuyduong.hoangthi.90260?mibextid=LQQJ4d" TargetMode="External"/><Relationship Id="rId454" Type="http://schemas.openxmlformats.org/officeDocument/2006/relationships/hyperlink" Target="https://www.facebook.com/share/15rDZqDCcy/" TargetMode="External"/><Relationship Id="rId661" Type="http://schemas.openxmlformats.org/officeDocument/2006/relationships/hyperlink" Target="https://drive.google.com/open?id=1-xSceH5LABHpfXfBVkbmHNAbI-xZtxqG" TargetMode="External"/><Relationship Id="rId1291" Type="http://schemas.openxmlformats.org/officeDocument/2006/relationships/hyperlink" Target="https://www.facebook.com/share/17cdE6JXvS/?mibextid=wwXIfr" TargetMode="External"/><Relationship Id="rId2135" Type="http://schemas.openxmlformats.org/officeDocument/2006/relationships/hyperlink" Target="https://www.facebook.com/share/1BTfxUd18G/" TargetMode="External"/><Relationship Id="rId2342" Type="http://schemas.openxmlformats.org/officeDocument/2006/relationships/hyperlink" Target="https://drive.google.com/open?id=1fa8P4BA_7uGlyBPTVrnWS4C3bHZdrHPI" TargetMode="External"/><Relationship Id="rId3600" Type="http://schemas.openxmlformats.org/officeDocument/2006/relationships/hyperlink" Target="https://drive.google.com/open?id=1l1NStgSMrdLsRT-Cb2nJCMc4ySsw4zKJ" TargetMode="External"/><Relationship Id="rId314" Type="http://schemas.openxmlformats.org/officeDocument/2006/relationships/hyperlink" Target="https://www.facebook.com/share/1FnaGzpXkF/" TargetMode="External"/><Relationship Id="rId521" Type="http://schemas.openxmlformats.org/officeDocument/2006/relationships/hyperlink" Target="https://www.facebook.com/share/1TPBw1DJos/?mibextid=wwXIfr" TargetMode="External"/><Relationship Id="rId1151" Type="http://schemas.openxmlformats.org/officeDocument/2006/relationships/hyperlink" Target="https://drive.google.com/open?id=11zfm3SrO2t3oEY9ZQ0sOqNP45mnSZnge" TargetMode="External"/><Relationship Id="rId2202" Type="http://schemas.openxmlformats.org/officeDocument/2006/relationships/hyperlink" Target="https://drive.google.com/open?id=1-4j4FFgDZz3zSM4GYEkQky_Z5jFGmmiV" TargetMode="External"/><Relationship Id="rId1011" Type="http://schemas.openxmlformats.org/officeDocument/2006/relationships/hyperlink" Target="https://www.facebook.com/share/1FX21TG7qT/" TargetMode="External"/><Relationship Id="rId1968" Type="http://schemas.openxmlformats.org/officeDocument/2006/relationships/hyperlink" Target="https://www.facebook.com/share/1B21vaTRC9/?mibextid=wwXIfr" TargetMode="External"/><Relationship Id="rId4167" Type="http://schemas.openxmlformats.org/officeDocument/2006/relationships/hyperlink" Target="https://www.facebook.com/share/14hsjKXYhP2/?mibextid=wwXIfr" TargetMode="External"/><Relationship Id="rId4374" Type="http://schemas.openxmlformats.org/officeDocument/2006/relationships/hyperlink" Target="https://drive.google.com/open?id=1-bCYRNPLVanxO60jm1r9qgCvi2Bdqqlr" TargetMode="External"/><Relationship Id="rId4581" Type="http://schemas.openxmlformats.org/officeDocument/2006/relationships/hyperlink" Target="https://www.facebook.com/share/1HPnKsKvDC/?mibextid=wwXIfr" TargetMode="External"/><Relationship Id="rId3183" Type="http://schemas.openxmlformats.org/officeDocument/2006/relationships/hyperlink" Target="https://drive.google.com/open?id=14BJgjy55AyjWtZP0hc4VVnnihkCkdy58" TargetMode="External"/><Relationship Id="rId3390" Type="http://schemas.openxmlformats.org/officeDocument/2006/relationships/hyperlink" Target="https://drive.google.com/open?id=1yqVAS0OUxXaU2ofiiA5Avzo8fBG8MJ09" TargetMode="External"/><Relationship Id="rId4027" Type="http://schemas.openxmlformats.org/officeDocument/2006/relationships/hyperlink" Target="https://www.facebook.com/share/1EJebfZZmA/?mibextid=wwXIfr" TargetMode="External"/><Relationship Id="rId4234" Type="http://schemas.openxmlformats.org/officeDocument/2006/relationships/hyperlink" Target="https://www.facebook.com/share/14eFsLLGEBw/" TargetMode="External"/><Relationship Id="rId4441" Type="http://schemas.openxmlformats.org/officeDocument/2006/relationships/hyperlink" Target="https://www.facebook.com/share/1PhkeZ4SKN/?mibextid=wwXIfr" TargetMode="External"/><Relationship Id="rId1828" Type="http://schemas.openxmlformats.org/officeDocument/2006/relationships/hyperlink" Target="https://www.facebook.com/share/1EGbxpE1Eq/" TargetMode="External"/><Relationship Id="rId3043" Type="http://schemas.openxmlformats.org/officeDocument/2006/relationships/hyperlink" Target="https://drive.google.com/open?id=1cLf0p6a69gXNIaMzUn4fPyqrjHj3h6YY" TargetMode="External"/><Relationship Id="rId3250" Type="http://schemas.openxmlformats.org/officeDocument/2006/relationships/hyperlink" Target="https://www.facebook.com/yen.nhi.467394" TargetMode="External"/><Relationship Id="rId171" Type="http://schemas.openxmlformats.org/officeDocument/2006/relationships/hyperlink" Target="https://drive.google.com/open?id=17dc5heEhV7rJiE75yzTup8v5_hhaE45-" TargetMode="External"/><Relationship Id="rId4301" Type="http://schemas.openxmlformats.org/officeDocument/2006/relationships/hyperlink" Target="https://www.facebook.com/share/1NNQAANBrx/?mibextid=wwXIfr" TargetMode="External"/><Relationship Id="rId3110" Type="http://schemas.openxmlformats.org/officeDocument/2006/relationships/hyperlink" Target="https://drive.google.com/open?id=1_NE3WZ3oBndU6m3S9qJAq5GbYs1OZQRL" TargetMode="External"/><Relationship Id="rId988" Type="http://schemas.openxmlformats.org/officeDocument/2006/relationships/hyperlink" Target="https://drive.google.com/open?id=1Dztwj30qC0UpGABm_8UXbhF2uB3r3gVx" TargetMode="External"/><Relationship Id="rId2669" Type="http://schemas.openxmlformats.org/officeDocument/2006/relationships/hyperlink" Target="https://www.facebook.com/share/18dy6B6PB8/?mibextid=wwXIfr" TargetMode="External"/><Relationship Id="rId2876" Type="http://schemas.openxmlformats.org/officeDocument/2006/relationships/hyperlink" Target="https://drive.google.com/open?id=1R0VvljWjvFZkWZ8ySKntHo8F79DC2FrU" TargetMode="External"/><Relationship Id="rId3927" Type="http://schemas.openxmlformats.org/officeDocument/2006/relationships/hyperlink" Target="https://www.facebook.com/share/18b4mhc1zi/?mibextid=wwXIfr" TargetMode="External"/><Relationship Id="rId5075" Type="http://schemas.openxmlformats.org/officeDocument/2006/relationships/hyperlink" Target="https://www.facebook.com/minhanh.71106" TargetMode="External"/><Relationship Id="rId848" Type="http://schemas.openxmlformats.org/officeDocument/2006/relationships/hyperlink" Target="https://www.facebook.com/share/1BVq5WCw9f/" TargetMode="External"/><Relationship Id="rId1478" Type="http://schemas.openxmlformats.org/officeDocument/2006/relationships/hyperlink" Target="https://www.facebook.com/share/186FARnYuf/?mibextid=wwXIfr" TargetMode="External"/><Relationship Id="rId1685" Type="http://schemas.openxmlformats.org/officeDocument/2006/relationships/hyperlink" Target="https://drive.google.com/open?id=10n3eHLaQS9sEwKp7HTcRgztf043bwvK3" TargetMode="External"/><Relationship Id="rId1892" Type="http://schemas.openxmlformats.org/officeDocument/2006/relationships/hyperlink" Target="https://www.facebook.com/share/1Dn6DKXBEu/?mibextid=wwXIfr" TargetMode="External"/><Relationship Id="rId2529" Type="http://schemas.openxmlformats.org/officeDocument/2006/relationships/hyperlink" Target="https://www.facebook.com/trondangdingu" TargetMode="External"/><Relationship Id="rId2736" Type="http://schemas.openxmlformats.org/officeDocument/2006/relationships/hyperlink" Target="https://www.facebook.com/bien.thanh.mai.2025?rdid=ypkYW0E7GeWKxezl&amp;share_url=https%3A%2F%2Fwww.facebook.com%2Fshare%2F18iFoRSsEo%2F" TargetMode="External"/><Relationship Id="rId4091" Type="http://schemas.openxmlformats.org/officeDocument/2006/relationships/hyperlink" Target="https://drive.google.com/open?id=1MMW_g6g4Uf5wRDeNAYewNajZ3oBkEGec" TargetMode="External"/><Relationship Id="rId708" Type="http://schemas.openxmlformats.org/officeDocument/2006/relationships/hyperlink" Target="https://drive.google.com/open?id=1H3JBIrFDbNScK_5_RXbmWR6BgRNK1se6" TargetMode="External"/><Relationship Id="rId915" Type="http://schemas.openxmlformats.org/officeDocument/2006/relationships/hyperlink" Target="https://drive.google.com/open?id=1WqvPuZqSViZJ4G6r_U7QFE9g1DE6eQ1s" TargetMode="External"/><Relationship Id="rId1338" Type="http://schemas.openxmlformats.org/officeDocument/2006/relationships/hyperlink" Target="https://www.facebook.com/share/1GSCVGZGDU/?mibextid=wwXIfr" TargetMode="External"/><Relationship Id="rId1545" Type="http://schemas.openxmlformats.org/officeDocument/2006/relationships/hyperlink" Target="https://www.facebook.com/share/18SfoizKY4/?mibextid=wwXIfr" TargetMode="External"/><Relationship Id="rId2943" Type="http://schemas.openxmlformats.org/officeDocument/2006/relationships/hyperlink" Target="https://drive.google.com/open?id=1eQl5SubhX9llLb68IFQgXWIJB9bEVunr" TargetMode="External"/><Relationship Id="rId5002" Type="http://schemas.openxmlformats.org/officeDocument/2006/relationships/hyperlink" Target="https://drive.google.com/open?id=1ZCxHQEGQYQy84NPKJhs0FKOpNqqt9mta" TargetMode="External"/><Relationship Id="rId1405" Type="http://schemas.openxmlformats.org/officeDocument/2006/relationships/hyperlink" Target="https://www.facebook.com/share/1aYGeAew8e/?mibextid=wwXIfr" TargetMode="External"/><Relationship Id="rId1752" Type="http://schemas.openxmlformats.org/officeDocument/2006/relationships/hyperlink" Target="https://www.facebook.com/phamtien293" TargetMode="External"/><Relationship Id="rId2803" Type="http://schemas.openxmlformats.org/officeDocument/2006/relationships/hyperlink" Target="https://www.facebook.com/share/1C8hu1stcs/?mibextid=wwXIfr" TargetMode="External"/><Relationship Id="rId44" Type="http://schemas.openxmlformats.org/officeDocument/2006/relationships/hyperlink" Target="https://drive.google.com/open?id=1_h-Cy5XnJ4mVL-usBz3WesARUgngQDcn" TargetMode="External"/><Relationship Id="rId1612" Type="http://schemas.openxmlformats.org/officeDocument/2006/relationships/hyperlink" Target="https://drive.google.com/open?id=1iovmdIVyu8X-6H_RQh5PvqLU8KQBzwSR" TargetMode="External"/><Relationship Id="rId4768" Type="http://schemas.openxmlformats.org/officeDocument/2006/relationships/hyperlink" Target="https://www.facebook.com/profile.php?id=61578975302023&amp;mibextid=wwXIfr&amp;rdid=p5g53iIvt79UQMzO&amp;share_url=https%3A%2F%2Fwww.facebook.com%2Fshare%2F1BLzepfRQp" TargetMode="External"/><Relationship Id="rId4975" Type="http://schemas.openxmlformats.org/officeDocument/2006/relationships/hyperlink" Target="https://drive.google.com/open?id=13CpN5B3UpBUrsdpDMDsnOUHGMJGk1LlS" TargetMode="External"/><Relationship Id="rId498" Type="http://schemas.openxmlformats.org/officeDocument/2006/relationships/hyperlink" Target="https://www.facebook.com/xuan.vu.344326" TargetMode="External"/><Relationship Id="rId2179" Type="http://schemas.openxmlformats.org/officeDocument/2006/relationships/hyperlink" Target="https://www.facebook.com/share/1CoRjTtZab/?mibextid=wwXIfr" TargetMode="External"/><Relationship Id="rId3577" Type="http://schemas.openxmlformats.org/officeDocument/2006/relationships/hyperlink" Target="https://www.facebook.com/share/18ZFUNH8C7/?mibextid=wwXIfr" TargetMode="External"/><Relationship Id="rId3784" Type="http://schemas.openxmlformats.org/officeDocument/2006/relationships/hyperlink" Target="https://www.facebook.com/share/1EiakwfWZM/?mibextid=wwXIfr" TargetMode="External"/><Relationship Id="rId3991" Type="http://schemas.openxmlformats.org/officeDocument/2006/relationships/hyperlink" Target="https://drive.google.com/open?id=1brY2ieJJX155ZTYwtaslifMyGLDtyYOB" TargetMode="External"/><Relationship Id="rId4628" Type="http://schemas.openxmlformats.org/officeDocument/2006/relationships/hyperlink" Target="https://www.facebook.com/share/1Ed3p18wCN/?mibextid=wwXIfr" TargetMode="External"/><Relationship Id="rId4835" Type="http://schemas.openxmlformats.org/officeDocument/2006/relationships/hyperlink" Target="https://drive.google.com/open?id=1w1ZkvTnktDSzkVkdS5WGbarmcn6UU8H5" TargetMode="External"/><Relationship Id="rId2386" Type="http://schemas.openxmlformats.org/officeDocument/2006/relationships/hyperlink" Target="https://www.facebook.com/hung.vu.11107" TargetMode="External"/><Relationship Id="rId2593" Type="http://schemas.openxmlformats.org/officeDocument/2006/relationships/hyperlink" Target="https://drive.google.com/open?id=1zLKnNk6ewYXiJ4oBBDFwtIGzSKgLvkzB" TargetMode="External"/><Relationship Id="rId3437" Type="http://schemas.openxmlformats.org/officeDocument/2006/relationships/hyperlink" Target="https://drive.google.com/open?id=18KS_kDlbZMpmyHiLUCSvyU7a0_kso9pY" TargetMode="External"/><Relationship Id="rId3644" Type="http://schemas.openxmlformats.org/officeDocument/2006/relationships/hyperlink" Target="https://drive.google.com/open?id=1xVQfsuAqpHQh0A-qb-mvTXAFIhN5thho" TargetMode="External"/><Relationship Id="rId3851" Type="http://schemas.openxmlformats.org/officeDocument/2006/relationships/hyperlink" Target="https://drive.google.com/open?id=16YFw7MJT_dNUIZBsKDqBJ5hH_BIAoPkZ" TargetMode="External"/><Relationship Id="rId4902" Type="http://schemas.openxmlformats.org/officeDocument/2006/relationships/hyperlink" Target="https://web.facebook.com/duy.anh.ao.818468" TargetMode="External"/><Relationship Id="rId358" Type="http://schemas.openxmlformats.org/officeDocument/2006/relationships/hyperlink" Target="https://www.facebook.com/truong.ngoc.712165" TargetMode="External"/><Relationship Id="rId565" Type="http://schemas.openxmlformats.org/officeDocument/2006/relationships/hyperlink" Target="https://drive.google.com/open?id=1L8jO7rmntBbehG9laIeMjswlHjNYNzQU" TargetMode="External"/><Relationship Id="rId772" Type="http://schemas.openxmlformats.org/officeDocument/2006/relationships/hyperlink" Target="https://drive.google.com/open?id=1Y-N9M2zpvnAAwf-ng2YpAzm9LBNCSa4W" TargetMode="External"/><Relationship Id="rId1195" Type="http://schemas.openxmlformats.org/officeDocument/2006/relationships/hyperlink" Target="https://drive.google.com/open?id=19zIDsVp8y53-__9a7FEwuOhyt9OeW4v1" TargetMode="External"/><Relationship Id="rId2039" Type="http://schemas.openxmlformats.org/officeDocument/2006/relationships/hyperlink" Target="https://drive.google.com/open?id=1HAO05aDozaUEhAPx7bdq-sUq0nJNyyDt" TargetMode="External"/><Relationship Id="rId2246" Type="http://schemas.openxmlformats.org/officeDocument/2006/relationships/hyperlink" Target="https://drive.google.com/open?id=1H4vSqG1y-GgC8cXlgw8TXVod_v7b6rr3" TargetMode="External"/><Relationship Id="rId2453" Type="http://schemas.openxmlformats.org/officeDocument/2006/relationships/hyperlink" Target="https://drive.google.com/open?id=1cx7bsVpHoeQPsExez1r1GJBaNONGntFW" TargetMode="External"/><Relationship Id="rId2660" Type="http://schemas.openxmlformats.org/officeDocument/2006/relationships/hyperlink" Target="https://drive.google.com/open?id=1kDtM1rqMPytIIjnrD9WxH2majrcwZkYk" TargetMode="External"/><Relationship Id="rId3504" Type="http://schemas.openxmlformats.org/officeDocument/2006/relationships/hyperlink" Target="https://drive.google.com/open?id=1d7kLWwiUcgLM33rRXIxbYUHlbAcWAhsx" TargetMode="External"/><Relationship Id="rId3711" Type="http://schemas.openxmlformats.org/officeDocument/2006/relationships/hyperlink" Target="https://drive.google.com/open?id=1u5wFFmbmgKiRFw1PxAiTRVaGEjEGcpVj" TargetMode="External"/><Relationship Id="rId218" Type="http://schemas.openxmlformats.org/officeDocument/2006/relationships/hyperlink" Target="https://www.facebook.com/trammota18?mibextid=LQQJ4d" TargetMode="External"/><Relationship Id="rId425" Type="http://schemas.openxmlformats.org/officeDocument/2006/relationships/hyperlink" Target="https://drive.google.com/open?id=1Ch0_dh4FFRtpFOpMWJm01ZgngwJ6OSQh" TargetMode="External"/><Relationship Id="rId632" Type="http://schemas.openxmlformats.org/officeDocument/2006/relationships/hyperlink" Target="https://drive.google.com/open?id=1BxwfrZVTCyaAbU3e2GLIxUIgXYJ0cq0U" TargetMode="External"/><Relationship Id="rId1055" Type="http://schemas.openxmlformats.org/officeDocument/2006/relationships/hyperlink" Target="https://www.facebook.com/share/1GbGSo4AGQ/" TargetMode="External"/><Relationship Id="rId1262" Type="http://schemas.openxmlformats.org/officeDocument/2006/relationships/hyperlink" Target="https://www.facebook.com/dquynhanhcute" TargetMode="External"/><Relationship Id="rId2106" Type="http://schemas.openxmlformats.org/officeDocument/2006/relationships/hyperlink" Target="https://www.facebook.com/share/18cB8TSfGK/?mibextid=wwXIfr" TargetMode="External"/><Relationship Id="rId2313" Type="http://schemas.openxmlformats.org/officeDocument/2006/relationships/hyperlink" Target="https://www.facebook.com/share/17Sa9yiVm4/" TargetMode="External"/><Relationship Id="rId2520" Type="http://schemas.openxmlformats.org/officeDocument/2006/relationships/hyperlink" Target="https://drive.google.com/open?id=15cyfIxE1GvEuVcq42JFYonChpL039igE" TargetMode="External"/><Relationship Id="rId1122" Type="http://schemas.openxmlformats.org/officeDocument/2006/relationships/hyperlink" Target="https://www.facebook.com/share/198FKD1aUw/" TargetMode="External"/><Relationship Id="rId4278" Type="http://schemas.openxmlformats.org/officeDocument/2006/relationships/hyperlink" Target="https://www.facebook.com/share/1EAmp69f8Q/?mibextid=wwXIfr" TargetMode="External"/><Relationship Id="rId4485" Type="http://schemas.openxmlformats.org/officeDocument/2006/relationships/hyperlink" Target="https://www.facebook.com/share/1HJggyqJY8/?mibextid=wwXIfr" TargetMode="External"/><Relationship Id="rId3087" Type="http://schemas.openxmlformats.org/officeDocument/2006/relationships/hyperlink" Target="https://www.facebook.com/share/1Cv3if7ige/" TargetMode="External"/><Relationship Id="rId3294" Type="http://schemas.openxmlformats.org/officeDocument/2006/relationships/hyperlink" Target="https://drive.google.com/open?id=1KcE8wxIdkHeXqFiNYH_0s5t1qNOGJhWn" TargetMode="External"/><Relationship Id="rId4138" Type="http://schemas.openxmlformats.org/officeDocument/2006/relationships/hyperlink" Target="https://drive.google.com/open?id=1vbAKUtEUf6Ch2rHbCIS4SPVlA7pMi7_x" TargetMode="External"/><Relationship Id="rId4345" Type="http://schemas.openxmlformats.org/officeDocument/2006/relationships/hyperlink" Target="https://drive.google.com/open?id=1Lm41qgMRW9zczh59zOTjmmSGIaWyiM78" TargetMode="External"/><Relationship Id="rId4692" Type="http://schemas.openxmlformats.org/officeDocument/2006/relationships/hyperlink" Target="https://drive.google.com/open?id=1eK_2v7S9ueLalTb_5G8xBrnOVPivpfer" TargetMode="External"/><Relationship Id="rId1939" Type="http://schemas.openxmlformats.org/officeDocument/2006/relationships/hyperlink" Target="https://drive.google.com/open?id=1vBx_gKw52CWqOTmbWw2LpiWHNB70dqK1" TargetMode="External"/><Relationship Id="rId4552" Type="http://schemas.openxmlformats.org/officeDocument/2006/relationships/hyperlink" Target="https://drive.google.com/open?id=1Hcmyp_7gEEdf_-miByeT0DwslTJ6hawz" TargetMode="External"/><Relationship Id="rId3154" Type="http://schemas.openxmlformats.org/officeDocument/2006/relationships/hyperlink" Target="https://drive.google.com/open?id=1JlHfYw1j8GSaNe-2ZvPqhWUHyHpHdabO" TargetMode="External"/><Relationship Id="rId3361" Type="http://schemas.openxmlformats.org/officeDocument/2006/relationships/hyperlink" Target="https://drive.google.com/open?id=1dYSMnimw7dikGWaN4qFOk-TGvQYwCAhA" TargetMode="External"/><Relationship Id="rId4205" Type="http://schemas.openxmlformats.org/officeDocument/2006/relationships/hyperlink" Target="https://drive.google.com/open?id=10dxREYYx3z2NfqGWBKNZY0_Sj_XI0qRw" TargetMode="External"/><Relationship Id="rId4412" Type="http://schemas.openxmlformats.org/officeDocument/2006/relationships/hyperlink" Target="https://www.facebook.com/nguyen.tinh.ky.390320" TargetMode="External"/><Relationship Id="rId282" Type="http://schemas.openxmlformats.org/officeDocument/2006/relationships/hyperlink" Target="https://www.facebook.com/hoang.ngotrong.5817?rdid=fEBmPXL99ukKQt14&amp;share_url=https%3A%2F%2Fwww.facebook.com%2Fshare%2F19GhJzD5sA%2F" TargetMode="External"/><Relationship Id="rId2170" Type="http://schemas.openxmlformats.org/officeDocument/2006/relationships/hyperlink" Target="https://drive.google.com/open?id=1fro1BB5MiYX8GHOx56NH_jzn1W_kZd0n" TargetMode="External"/><Relationship Id="rId3014" Type="http://schemas.openxmlformats.org/officeDocument/2006/relationships/hyperlink" Target="https://www.facebook.com/share/1DosdPWr53/" TargetMode="External"/><Relationship Id="rId3221" Type="http://schemas.openxmlformats.org/officeDocument/2006/relationships/hyperlink" Target="https://www.facebook.com/share/18yXqfDc66/?mibextid=wwXIfr" TargetMode="External"/><Relationship Id="rId8" Type="http://schemas.openxmlformats.org/officeDocument/2006/relationships/hyperlink" Target="https://www.facebook.com/1000duyen?mibextid=LQQJ4d" TargetMode="External"/><Relationship Id="rId142" Type="http://schemas.openxmlformats.org/officeDocument/2006/relationships/hyperlink" Target="https://www.facebook.com/profile.php?id=100040851504330&amp;mibextid=LQQJ4d" TargetMode="External"/><Relationship Id="rId2030" Type="http://schemas.openxmlformats.org/officeDocument/2006/relationships/hyperlink" Target="https://www.facebook.com/nqzuynh.h" TargetMode="External"/><Relationship Id="rId2987" Type="http://schemas.openxmlformats.org/officeDocument/2006/relationships/hyperlink" Target="https://www.facebook.com/profile.php?id=61581656524074&amp;mibextid=wwXIfr&amp;rdid=KQGHw5Z11CaE6O0H&amp;share_url=https%3A%2F%2Fwww.facebook.com%2Fshare%2F18NYmM1VYq" TargetMode="External"/><Relationship Id="rId959" Type="http://schemas.openxmlformats.org/officeDocument/2006/relationships/hyperlink" Target="https://www.facebook.com/duccmajjhcutephomaiquehehe/about?locale=vi_VN" TargetMode="External"/><Relationship Id="rId1589" Type="http://schemas.openxmlformats.org/officeDocument/2006/relationships/hyperlink" Target="https://www.facebook.com/share/17jVjVMoGp/?mibextid=wwXIfr" TargetMode="External"/><Relationship Id="rId5046" Type="http://schemas.openxmlformats.org/officeDocument/2006/relationships/hyperlink" Target="https://drive.google.com/open?id=1rUjKsiAMRcCCojm8RO4EVwBJ2U06rVw_" TargetMode="External"/><Relationship Id="rId1449" Type="http://schemas.openxmlformats.org/officeDocument/2006/relationships/hyperlink" Target="https://drive.google.com/open?id=1JHUEeDOMU5TCIi3F3Fj6BYk3CDTZ8ZTF" TargetMode="External"/><Relationship Id="rId1796" Type="http://schemas.openxmlformats.org/officeDocument/2006/relationships/hyperlink" Target="https://www.facebook.com/share/1YXbDjP6Hf/" TargetMode="External"/><Relationship Id="rId2847" Type="http://schemas.openxmlformats.org/officeDocument/2006/relationships/hyperlink" Target="https://www.facebook.com/share/1CWgGbVZEo/?mibextid=wwXIfr" TargetMode="External"/><Relationship Id="rId4062" Type="http://schemas.openxmlformats.org/officeDocument/2006/relationships/hyperlink" Target="https://www.facebook.com/share/18pRB2R3Mg/?mibextid=wwXIfr" TargetMode="External"/><Relationship Id="rId5113" Type="http://schemas.openxmlformats.org/officeDocument/2006/relationships/hyperlink" Target="https://drive.google.com/open?id=1Jmfm1VAm7_Vfilz8AyWi4-Drjj_YZSjs" TargetMode="External"/><Relationship Id="rId88" Type="http://schemas.openxmlformats.org/officeDocument/2006/relationships/hyperlink" Target="https://drive.google.com/open?id=1Mfhf7CcyyryPJDUcAAla3HuVCWk5QbNP" TargetMode="External"/><Relationship Id="rId819" Type="http://schemas.openxmlformats.org/officeDocument/2006/relationships/hyperlink" Target="https://www.facebook.com/ohieu.253306?mibextid=wwXIfr&amp;mibextid=wwXIfr" TargetMode="External"/><Relationship Id="rId1656" Type="http://schemas.openxmlformats.org/officeDocument/2006/relationships/hyperlink" Target="https://drive.google.com/open?id=1OnJVcYTYFj6jdlUNjcetWXwUkSrtcwS6" TargetMode="External"/><Relationship Id="rId1863" Type="http://schemas.openxmlformats.org/officeDocument/2006/relationships/hyperlink" Target="https://drive.google.com/open?id=1jaUzFAikYi2CZ02jmoq-3I3EmnIpragy" TargetMode="External"/><Relationship Id="rId2707" Type="http://schemas.openxmlformats.org/officeDocument/2006/relationships/hyperlink" Target="https://drive.google.com/open?id=1Ha0OD_8e089St-fa0lm6iX0-tFTghvBx" TargetMode="External"/><Relationship Id="rId2914" Type="http://schemas.openxmlformats.org/officeDocument/2006/relationships/hyperlink" Target="https://www.facebook.com/share/1KPvQamMvt/?mibextid=wwXIfr" TargetMode="External"/><Relationship Id="rId1309" Type="http://schemas.openxmlformats.org/officeDocument/2006/relationships/hyperlink" Target="https://www.facebook.com/share/1E9QyhBmL3/?mibextid=wwXIfr" TargetMode="External"/><Relationship Id="rId1516" Type="http://schemas.openxmlformats.org/officeDocument/2006/relationships/hyperlink" Target="https://drive.google.com/open?id=1Aq-TQ52Dg0f2U8qi_DfGu0FRQSiZ9Tkn" TargetMode="External"/><Relationship Id="rId1723" Type="http://schemas.openxmlformats.org/officeDocument/2006/relationships/hyperlink" Target="https://www.facebook.com/share/1CCmvMQxPm/?mibextid=wwXIfr" TargetMode="External"/><Relationship Id="rId1930" Type="http://schemas.openxmlformats.org/officeDocument/2006/relationships/hyperlink" Target="https://www.facebook.com/share/1GiBi5uWGk/" TargetMode="External"/><Relationship Id="rId4879" Type="http://schemas.openxmlformats.org/officeDocument/2006/relationships/hyperlink" Target="https://drive.google.com/open?id=1F7TH1GtTQ4tCFQ8K5oh2mS6g0fLJQNTP" TargetMode="External"/><Relationship Id="rId15" Type="http://schemas.openxmlformats.org/officeDocument/2006/relationships/hyperlink" Target="https://drive.google.com/open?id=1LJKzbv-e60uAiBxvl0I8syhy8My5TIta" TargetMode="External"/><Relationship Id="rId3688" Type="http://schemas.openxmlformats.org/officeDocument/2006/relationships/hyperlink" Target="https://www.facebook.com/nguyen.dung.294064?__cft__%5B0%5D=AZaxdTz0iwf8K4VqGbRNBgC42sjjuNxfvZaAuKj67HwibqBlpcf-o11DcfUpbdmhYGij_aaoxv22ZJ9yRHw18g5XRbiy8ErkrmvmAKMdUrOtyQc_uQGAon6ze4xzRLVzOAqnkX3N9tl9aSmIGNsw1p2swq-shRlb9ucs2Xvw837tDQ&amp;__tn__=-%5DC%2CP-R" TargetMode="External"/><Relationship Id="rId3895" Type="http://schemas.openxmlformats.org/officeDocument/2006/relationships/hyperlink" Target="https://drive.google.com/open?id=1EGADsrf2B9G8ApsQlUVBg56Q3oTF86p_" TargetMode="External"/><Relationship Id="rId4739" Type="http://schemas.openxmlformats.org/officeDocument/2006/relationships/hyperlink" Target="https://drive.google.com/open?id=1VcFTmkFOttHJCJ0bRyb-t4i7nrFfAIYg" TargetMode="External"/><Relationship Id="rId4946" Type="http://schemas.openxmlformats.org/officeDocument/2006/relationships/hyperlink" Target="https://drive.google.com/open?id=1Fe-vUm6ow_XaUulStYCaas4oUtHEUxsI" TargetMode="External"/><Relationship Id="rId2497" Type="http://schemas.openxmlformats.org/officeDocument/2006/relationships/hyperlink" Target="https://www.facebook.com/thanh.truc.281505?mibextid=wwXIfr&amp;rdid=WroJuMugEcDxkgDD&amp;share_url=https%3A%2F%2Fwww.facebook.com%2Fshare%2F1GcYmPxofc%2F%3Fmibextid%3DwwXIfr" TargetMode="External"/><Relationship Id="rId3548" Type="http://schemas.openxmlformats.org/officeDocument/2006/relationships/hyperlink" Target="https://drive.google.com/open?id=1SMhPSbCD-Sw5-s2AC_6k9K_dX1wzA_dd" TargetMode="External"/><Relationship Id="rId3755" Type="http://schemas.openxmlformats.org/officeDocument/2006/relationships/hyperlink" Target="https://www.facebook.com/banh.nguyen.08?mibextid=wwXIfr&amp;mibextid=wwXIfr" TargetMode="External"/><Relationship Id="rId4806" Type="http://schemas.openxmlformats.org/officeDocument/2006/relationships/hyperlink" Target="https://drive.google.com/open?id=1O9B8TsYqzMJ-LahszT66ICQPESboJEZd" TargetMode="External"/><Relationship Id="rId469" Type="http://schemas.openxmlformats.org/officeDocument/2006/relationships/hyperlink" Target="https://drive.google.com/open?id=12_p42tpg9tti1b6C6kBruZ-QfL6fepWt" TargetMode="External"/><Relationship Id="rId676" Type="http://schemas.openxmlformats.org/officeDocument/2006/relationships/hyperlink" Target="https://www.facebook.com/share/1LvNgBRM5M/?mibextid=wwXIfr" TargetMode="External"/><Relationship Id="rId883" Type="http://schemas.openxmlformats.org/officeDocument/2006/relationships/hyperlink" Target="https://drive.google.com/open?id=1vO_fne_8pG-DYGWSPDdBV62T0ElWZAjO" TargetMode="External"/><Relationship Id="rId1099" Type="http://schemas.openxmlformats.org/officeDocument/2006/relationships/hyperlink" Target="https://www.facebook.com/share/18TvuFcU5z/?mibextid=wwXIfr" TargetMode="External"/><Relationship Id="rId2357" Type="http://schemas.openxmlformats.org/officeDocument/2006/relationships/hyperlink" Target="https://drive.google.com/open?id=1W0J2d-jiqVSRzmk6YHzd1PGZVDjnaGeP" TargetMode="External"/><Relationship Id="rId2564" Type="http://schemas.openxmlformats.org/officeDocument/2006/relationships/hyperlink" Target="https://drive.google.com/open?id=1HFI6-fjdAmPe_sEUbZEKI36F8W4eYw6J" TargetMode="External"/><Relationship Id="rId3408" Type="http://schemas.openxmlformats.org/officeDocument/2006/relationships/hyperlink" Target="https://www.facebook.com/h.anh.nhat.355874?mibextid=wwXIfr&amp;rdid=w1uiOEL8F9YqEUrr&amp;share_url=https%3A%2F%2Fwww.facebook.com%2Fshare%2F172zUrGixZ%2F%3Fmibextid%3DwwXIfr" TargetMode="External"/><Relationship Id="rId3615" Type="http://schemas.openxmlformats.org/officeDocument/2006/relationships/hyperlink" Target="https://www.facebook.com/share/1Dxas2YCvL/?mibextid=wwXIfr" TargetMode="External"/><Relationship Id="rId3962" Type="http://schemas.openxmlformats.org/officeDocument/2006/relationships/hyperlink" Target="https://drive.google.com/open?id=1Ql5Y5gMoSha1VbGX-IElJWqz_rtMh-Jb" TargetMode="External"/><Relationship Id="rId329" Type="http://schemas.openxmlformats.org/officeDocument/2006/relationships/hyperlink" Target="https://drive.google.com/open?id=1SmSBvqiWyFPD9XcqdXtY1aUJaO4V63x1" TargetMode="External"/><Relationship Id="rId536" Type="http://schemas.openxmlformats.org/officeDocument/2006/relationships/hyperlink" Target="https://www.facebook.com/share/168VpNHGUr/" TargetMode="External"/><Relationship Id="rId1166" Type="http://schemas.openxmlformats.org/officeDocument/2006/relationships/hyperlink" Target="https://drive.google.com/open?id=1vPOSDiSFSLrsdJY5wicm-bWked6t-cH-" TargetMode="External"/><Relationship Id="rId1373" Type="http://schemas.openxmlformats.org/officeDocument/2006/relationships/hyperlink" Target="https://drive.google.com/open?id=1mZQkQjZJ1RNpuNiEqzd3yIkMsOlzuur7" TargetMode="External"/><Relationship Id="rId2217" Type="http://schemas.openxmlformats.org/officeDocument/2006/relationships/hyperlink" Target="https://www.facebook.com/share/1crYqWweSk/?mibextid=wwXIfr" TargetMode="External"/><Relationship Id="rId2771" Type="http://schemas.openxmlformats.org/officeDocument/2006/relationships/hyperlink" Target="https://www.facebook.com/share/1AkrRXgTss/?mibextid=wwXIfr" TargetMode="External"/><Relationship Id="rId3822" Type="http://schemas.openxmlformats.org/officeDocument/2006/relationships/hyperlink" Target="https://www.facebook.com/thu.ha.311206" TargetMode="External"/><Relationship Id="rId743" Type="http://schemas.openxmlformats.org/officeDocument/2006/relationships/hyperlink" Target="https://www.facebook.com/phuong.linh.957017" TargetMode="External"/><Relationship Id="rId950" Type="http://schemas.openxmlformats.org/officeDocument/2006/relationships/hyperlink" Target="https://drive.google.com/open?id=1gSus78zQpAWc6CTv7L1tlNQ4Ntj2TMqm" TargetMode="External"/><Relationship Id="rId1026" Type="http://schemas.openxmlformats.org/officeDocument/2006/relationships/hyperlink" Target="https://www.facebook.com/share/1DFkcrzdq9/?mibextid=wwXIfr" TargetMode="External"/><Relationship Id="rId1580" Type="http://schemas.openxmlformats.org/officeDocument/2006/relationships/hyperlink" Target="https://drive.google.com/open?id=14slf5YSH_II4xMeJks2295mg3r1LeTRM" TargetMode="External"/><Relationship Id="rId2424" Type="http://schemas.openxmlformats.org/officeDocument/2006/relationships/hyperlink" Target="https://drive.google.com/open?id=1bwY6mUz8DcFbsEbWz-91HVshOE038DqZ" TargetMode="External"/><Relationship Id="rId2631" Type="http://schemas.openxmlformats.org/officeDocument/2006/relationships/hyperlink" Target="https://www.facebook.com/share/18jY1gDmKV/?mibextid=wwXIfr" TargetMode="External"/><Relationship Id="rId4389" Type="http://schemas.openxmlformats.org/officeDocument/2006/relationships/hyperlink" Target="https://www.facebook.com/phan.thao.0402" TargetMode="External"/><Relationship Id="rId603" Type="http://schemas.openxmlformats.org/officeDocument/2006/relationships/hyperlink" Target="https://www.facebook.com/khanh.linh.597617?mibextid=wwXIfr&amp;mibextid=wwXIfr" TargetMode="External"/><Relationship Id="rId810" Type="http://schemas.openxmlformats.org/officeDocument/2006/relationships/hyperlink" Target="https://drive.google.com/open?id=1a-vNjZQV_HDiYCP93mQPN_5NIUm9mYo3" TargetMode="External"/><Relationship Id="rId1233" Type="http://schemas.openxmlformats.org/officeDocument/2006/relationships/hyperlink" Target="https://drive.google.com/open?id=1L2fz_2tLY6QaY38I-bLR_Q49lkDGN5VP" TargetMode="External"/><Relationship Id="rId1440" Type="http://schemas.openxmlformats.org/officeDocument/2006/relationships/hyperlink" Target="https://drive.google.com/open?id=1cW-Y5YX7F73BpV5_9ucx4IMGtD_h0THv" TargetMode="External"/><Relationship Id="rId4596" Type="http://schemas.openxmlformats.org/officeDocument/2006/relationships/hyperlink" Target="https://www.facebook.com/share/1CyiiQVTTk/?mibextid=wwXIfr" TargetMode="External"/><Relationship Id="rId1300" Type="http://schemas.openxmlformats.org/officeDocument/2006/relationships/hyperlink" Target="https://www.facebook.com/share/18zREC8mGR/?mibextid=wwXIfr" TargetMode="External"/><Relationship Id="rId3198" Type="http://schemas.openxmlformats.org/officeDocument/2006/relationships/hyperlink" Target="https://drive.google.com/open?id=1ykqsBeYW6MnNAvcIWq7RITCu2d63Kw1z" TargetMode="External"/><Relationship Id="rId4249" Type="http://schemas.openxmlformats.org/officeDocument/2006/relationships/hyperlink" Target="https://drive.google.com/open?id=1DW3jJPf8AjSluKolfrmJdD4el-yiuda9" TargetMode="External"/><Relationship Id="rId4456" Type="http://schemas.openxmlformats.org/officeDocument/2006/relationships/hyperlink" Target="https://drive.google.com/open?id=1nqTkOMndh4QkH9-gewxa7tjBahWFNJ1I" TargetMode="External"/><Relationship Id="rId4663" Type="http://schemas.openxmlformats.org/officeDocument/2006/relationships/hyperlink" Target="https://www.facebook.com/share/1N9SZ4nC4E/?mibextid=wwXIfr" TargetMode="External"/><Relationship Id="rId4870" Type="http://schemas.openxmlformats.org/officeDocument/2006/relationships/hyperlink" Target="https://www.facebook.com/share/1EqXWjR9eT/?mibextid=wwXIfr" TargetMode="External"/><Relationship Id="rId3058" Type="http://schemas.openxmlformats.org/officeDocument/2006/relationships/hyperlink" Target="https://www.facebook.com/share/1EK1PhQnjh/?mibextid=wwXIfr" TargetMode="External"/><Relationship Id="rId3265" Type="http://schemas.openxmlformats.org/officeDocument/2006/relationships/hyperlink" Target="https://www.facebook.com/share/1JMvycswPj/?mibextid=wwXIfr" TargetMode="External"/><Relationship Id="rId3472" Type="http://schemas.openxmlformats.org/officeDocument/2006/relationships/hyperlink" Target="https://www.facebook.com/share/187v4hWW93/?mibextid=wwXIfr" TargetMode="External"/><Relationship Id="rId4109" Type="http://schemas.openxmlformats.org/officeDocument/2006/relationships/hyperlink" Target="https://www.facebook.com/vu.mai.thanh.821124?mibextid=wwXIfr&amp;rdid=CBY4gi6UMxkVMywd&amp;share_url=https%3A%2F%2Fweb.facebook.com%2Fshare%2F18s7uy9Lgq%2F%3Fmibextid%3DwwXIfr%26_rdc%3D1%26_rdr&amp;_rdc=1&amp;_rdr" TargetMode="External"/><Relationship Id="rId4316" Type="http://schemas.openxmlformats.org/officeDocument/2006/relationships/hyperlink" Target="https://drive.google.com/open?id=1Hx-bqwdn1Wh540DM6Yr-AQaOw2eKlDAg" TargetMode="External"/><Relationship Id="rId4523" Type="http://schemas.openxmlformats.org/officeDocument/2006/relationships/hyperlink" Target="https://drive.google.com/open?id=18hZO5tMOxVFzMKo0Oy8QHMBq0c7wN0VE" TargetMode="External"/><Relationship Id="rId4730" Type="http://schemas.openxmlformats.org/officeDocument/2006/relationships/hyperlink" Target="https://www.facebook.com/share/1PgH6CfrA3/" TargetMode="External"/><Relationship Id="rId186" Type="http://schemas.openxmlformats.org/officeDocument/2006/relationships/hyperlink" Target="https://drive.google.com/open?id=1sjZlSDNjlzb0gifOvTzUs3dm85kJCFwg" TargetMode="External"/><Relationship Id="rId393" Type="http://schemas.openxmlformats.org/officeDocument/2006/relationships/hyperlink" Target="https://www.facebook.com/ngoc.bich.0903" TargetMode="External"/><Relationship Id="rId2074" Type="http://schemas.openxmlformats.org/officeDocument/2006/relationships/hyperlink" Target="https://www.facebook.com/share/1AmzRoEeJL/?mibextid=wwXIfr" TargetMode="External"/><Relationship Id="rId2281" Type="http://schemas.openxmlformats.org/officeDocument/2006/relationships/hyperlink" Target="https://drive.google.com/open?id=1UxQ73F_7nCbfvIE9B8COTpKG2RQ1TWd1" TargetMode="External"/><Relationship Id="rId3125" Type="http://schemas.openxmlformats.org/officeDocument/2006/relationships/hyperlink" Target="https://www.facebook.com/share/18GxwYabzT/" TargetMode="External"/><Relationship Id="rId3332" Type="http://schemas.openxmlformats.org/officeDocument/2006/relationships/hyperlink" Target="https://www.facebook.com/share/18D35xu6Zw/?mibextid=wwXIfr" TargetMode="External"/><Relationship Id="rId253" Type="http://schemas.openxmlformats.org/officeDocument/2006/relationships/hyperlink" Target="https://drive.google.com/open?id=1xQ3Tnc1iYi32T4I7WmZoPJFGT1iZwvZ1" TargetMode="External"/><Relationship Id="rId460" Type="http://schemas.openxmlformats.org/officeDocument/2006/relationships/hyperlink" Target="https://www.facebook.com/share/19fGUf2aGH/?mibextid=wwXIfr" TargetMode="External"/><Relationship Id="rId1090" Type="http://schemas.openxmlformats.org/officeDocument/2006/relationships/hyperlink" Target="https://www.facebook.com/share/1Bv2sByiTw/?mibextid=wwXIfr" TargetMode="External"/><Relationship Id="rId2141" Type="http://schemas.openxmlformats.org/officeDocument/2006/relationships/hyperlink" Target="https://drive.google.com/open?id=1KBco9ZkJRs-EEBokWkAP3QoHuzGHYblL" TargetMode="External"/><Relationship Id="rId113" Type="http://schemas.openxmlformats.org/officeDocument/2006/relationships/hyperlink" Target="https://www.facebook.com/profile.php?id=100079904658746&amp;mibextid=LQQJ4d" TargetMode="External"/><Relationship Id="rId320" Type="http://schemas.openxmlformats.org/officeDocument/2006/relationships/hyperlink" Target="https://www.facebook.com/trang.mun.643135?mibextid=wwXIfr&amp;rdid=ymbAdBOb5c1itoAp&amp;share_url=https%3A%2F%2Fwww.facebook.com%2Fshare%2F1An2Qr3up8%2F%3Fmibextid%3DwwXIfr" TargetMode="External"/><Relationship Id="rId2001" Type="http://schemas.openxmlformats.org/officeDocument/2006/relationships/hyperlink" Target="https://www.facebook.com/ngthuytram02062008" TargetMode="External"/><Relationship Id="rId2958" Type="http://schemas.openxmlformats.org/officeDocument/2006/relationships/hyperlink" Target="https://www.facebook.com/share/1B6Dbvj9Dy/?mibextid=wwXIfr" TargetMode="External"/><Relationship Id="rId5017" Type="http://schemas.openxmlformats.org/officeDocument/2006/relationships/hyperlink" Target="https://drive.google.com/open?id=19zNposVCT8dbP8PBmTp3teqEmCre3vYQ" TargetMode="External"/><Relationship Id="rId1767" Type="http://schemas.openxmlformats.org/officeDocument/2006/relationships/hyperlink" Target="https://www.facebook.com/share/18B6VEncpC/" TargetMode="External"/><Relationship Id="rId1974" Type="http://schemas.openxmlformats.org/officeDocument/2006/relationships/hyperlink" Target="https://www.facebook.com/tran.thi.yen.vy.722135" TargetMode="External"/><Relationship Id="rId2818" Type="http://schemas.openxmlformats.org/officeDocument/2006/relationships/hyperlink" Target="https://www.facebook.com/share/14dZ1Gv4Xmn/?mibextid=wwXIfr" TargetMode="External"/><Relationship Id="rId4173" Type="http://schemas.openxmlformats.org/officeDocument/2006/relationships/hyperlink" Target="https://www.facebook.com/share/1EVFfritHe/?mibextid=wwXIfr" TargetMode="External"/><Relationship Id="rId4380" Type="http://schemas.openxmlformats.org/officeDocument/2006/relationships/hyperlink" Target="https://drive.google.com/open?id=1y-z1AFEiAwlRbhWEEbt17wD1LGXo-7R5" TargetMode="External"/><Relationship Id="rId59" Type="http://schemas.openxmlformats.org/officeDocument/2006/relationships/hyperlink" Target="https://www.facebook.com/camievzanncutiiiii?mibextid=LQQJ4d" TargetMode="External"/><Relationship Id="rId1627" Type="http://schemas.openxmlformats.org/officeDocument/2006/relationships/hyperlink" Target="https://drive.google.com/open?id=1xrWDXxVNSihwAyb7-g1gH8Q6h1XXb6AF" TargetMode="External"/><Relationship Id="rId1834" Type="http://schemas.openxmlformats.org/officeDocument/2006/relationships/hyperlink" Target="https://drive.google.com/open?id=16l_ijIbAsFq8CRrxsXRR4HkQZxUutmpr" TargetMode="External"/><Relationship Id="rId4033" Type="http://schemas.openxmlformats.org/officeDocument/2006/relationships/hyperlink" Target="https://www.facebook.com/share/1EYjk5EXXW/?mibextid=wwXIfr" TargetMode="External"/><Relationship Id="rId4240" Type="http://schemas.openxmlformats.org/officeDocument/2006/relationships/hyperlink" Target="https://www.facebook.com/nguyen.ly.126024?mibextid=wwXIfr&amp;rdid=H7HQmhZL8Hxi0dbQ&amp;share_url=https%3A%2F%2Fwww.facebook.com%2Fshare%2F1BczkqxyXe%2F%3Fmibextid%3DwwXIfr" TargetMode="External"/><Relationship Id="rId3799" Type="http://schemas.openxmlformats.org/officeDocument/2006/relationships/hyperlink" Target="https://www.facebook.com/share/1Apb52FRb4/?mibextid=wwXIfr" TargetMode="External"/><Relationship Id="rId4100" Type="http://schemas.openxmlformats.org/officeDocument/2006/relationships/hyperlink" Target="https://drive.google.com/open?id=1jHOCEFd-u1qC1SMiXYkfogeXLv0K4rMV" TargetMode="External"/><Relationship Id="rId1901" Type="http://schemas.openxmlformats.org/officeDocument/2006/relationships/hyperlink" Target="https://drive.google.com/open?id=1pWxVZANt3OAQC2Uo3zrhKhctmGUGWbjg" TargetMode="External"/><Relationship Id="rId3659" Type="http://schemas.openxmlformats.org/officeDocument/2006/relationships/hyperlink" Target="https://www.facebook.com/share/16Qc4hcHmJ/?mibextid=wwXIfr" TargetMode="External"/><Relationship Id="rId3866" Type="http://schemas.openxmlformats.org/officeDocument/2006/relationships/hyperlink" Target="https://www.facebook.com/share/1APf8n4cBV/?mibextid=wwXIfr" TargetMode="External"/><Relationship Id="rId4917" Type="http://schemas.openxmlformats.org/officeDocument/2006/relationships/hyperlink" Target="https://drive.google.com/open?id=1auOhfB12nfHSRDZ897sPr4tcQV1PkR8m" TargetMode="External"/><Relationship Id="rId5081" Type="http://schemas.openxmlformats.org/officeDocument/2006/relationships/hyperlink" Target="https://www.facebook.com/100083228787271/" TargetMode="External"/><Relationship Id="rId787" Type="http://schemas.openxmlformats.org/officeDocument/2006/relationships/hyperlink" Target="https://www.facebook.com/share/19tKdxxrPc/" TargetMode="External"/><Relationship Id="rId994" Type="http://schemas.openxmlformats.org/officeDocument/2006/relationships/hyperlink" Target="https://www.facebook.com/share/1ZACfuchzq/?mibextid=wwXIfr" TargetMode="External"/><Relationship Id="rId2468" Type="http://schemas.openxmlformats.org/officeDocument/2006/relationships/hyperlink" Target="https://drive.google.com/open?id=1Jh2HsUzlpFTHo-jp-_n-GhkgdttJp8eP" TargetMode="External"/><Relationship Id="rId2675" Type="http://schemas.openxmlformats.org/officeDocument/2006/relationships/hyperlink" Target="https://www.facebook.com/share/1Ns3KjC6xd/?mibextid=wwXIfr" TargetMode="External"/><Relationship Id="rId2882" Type="http://schemas.openxmlformats.org/officeDocument/2006/relationships/hyperlink" Target="https://drive.google.com/open?id=1hlWfUxbrdBRGwJTUNmojnakRBpmUkuof" TargetMode="External"/><Relationship Id="rId3519" Type="http://schemas.openxmlformats.org/officeDocument/2006/relationships/hyperlink" Target="https://www.facebook.com/share/17btbktq1m/" TargetMode="External"/><Relationship Id="rId3726" Type="http://schemas.openxmlformats.org/officeDocument/2006/relationships/hyperlink" Target="https://www.facebook.com/minh.ngo.611743" TargetMode="External"/><Relationship Id="rId3933" Type="http://schemas.openxmlformats.org/officeDocument/2006/relationships/hyperlink" Target="https://www.facebook.com/share/1Vg3QTh8c3/?mibextid=wwXIfr" TargetMode="External"/><Relationship Id="rId647" Type="http://schemas.openxmlformats.org/officeDocument/2006/relationships/hyperlink" Target="https://drive.google.com/open?id=121Tng1a8skJ1whNuvhqD7lMiPDRHtWNV" TargetMode="External"/><Relationship Id="rId854" Type="http://schemas.openxmlformats.org/officeDocument/2006/relationships/hyperlink" Target="https://www.facebook.com/tinhhem07?mibextid=wwXIfr&amp;rdid=ApE4u0b9kmVbD7Hn&amp;share_url=https%3A%2F%2Fwww.facebook.com%2Fshare%2F19mUM2r2iP%2F%3Fmibextid%3DwwXIfr" TargetMode="External"/><Relationship Id="rId1277" Type="http://schemas.openxmlformats.org/officeDocument/2006/relationships/hyperlink" Target="https://drive.google.com/open?id=1iAu2uSXubnpimKPnHSRq3qLxLJJbz05i" TargetMode="External"/><Relationship Id="rId1484" Type="http://schemas.openxmlformats.org/officeDocument/2006/relationships/hyperlink" Target="https://drive.google.com/open?id=12EAu_cY9BYGicntiY2ntydqzqrVE-ha5" TargetMode="External"/><Relationship Id="rId1691" Type="http://schemas.openxmlformats.org/officeDocument/2006/relationships/hyperlink" Target="https://drive.google.com/open?id=1-Bo9iqyc497eJGMwSFODXn7Mcu7WHzaj" TargetMode="External"/><Relationship Id="rId2328" Type="http://schemas.openxmlformats.org/officeDocument/2006/relationships/hyperlink" Target="https://www.facebook.com/khiemvu2706" TargetMode="External"/><Relationship Id="rId2535" Type="http://schemas.openxmlformats.org/officeDocument/2006/relationships/hyperlink" Target="https://www.facebook.com/share/1KZgzVch7h/?mibextid=wwXIfr" TargetMode="External"/><Relationship Id="rId2742" Type="http://schemas.openxmlformats.org/officeDocument/2006/relationships/hyperlink" Target="https://drive.google.com/open?id=1F-b3MK5FE9ugEXUPOnDi5iFWwWzPk91T" TargetMode="External"/><Relationship Id="rId507" Type="http://schemas.openxmlformats.org/officeDocument/2006/relationships/hyperlink" Target="https://drive.google.com/open?id=1jhXl2RgrD9vuiMRUNFdJV97nMx099Ovt" TargetMode="External"/><Relationship Id="rId714" Type="http://schemas.openxmlformats.org/officeDocument/2006/relationships/hyperlink" Target="https://drive.google.com/open?id=1FHi3uFzh_f0veyHHcQMSqu8IMdUndjOI" TargetMode="External"/><Relationship Id="rId921" Type="http://schemas.openxmlformats.org/officeDocument/2006/relationships/hyperlink" Target="https://drive.google.com/open?id=1K4CvRFp8rgozBbQdgXcY71CktidpOLbr" TargetMode="External"/><Relationship Id="rId1137" Type="http://schemas.openxmlformats.org/officeDocument/2006/relationships/hyperlink" Target="https://www.facebook.com/le.thuy.duong.8500" TargetMode="External"/><Relationship Id="rId1344" Type="http://schemas.openxmlformats.org/officeDocument/2006/relationships/hyperlink" Target="https://www.facebook.com/share/1DkYaYRJDC/?mibextid=wwXIfr" TargetMode="External"/><Relationship Id="rId1551" Type="http://schemas.openxmlformats.org/officeDocument/2006/relationships/hyperlink" Target="https://www.facebook.com/share/1Cg53wBKet/" TargetMode="External"/><Relationship Id="rId2602" Type="http://schemas.openxmlformats.org/officeDocument/2006/relationships/hyperlink" Target="https://www.facebook.com/share/1E4tx3byUd/?mibextid=wwXIfr" TargetMode="External"/><Relationship Id="rId50" Type="http://schemas.openxmlformats.org/officeDocument/2006/relationships/hyperlink" Target="https://drive.google.com/open?id=1d-raBpRMT4LwPJYD7b9UbdAJ1xZzbD46" TargetMode="External"/><Relationship Id="rId1204" Type="http://schemas.openxmlformats.org/officeDocument/2006/relationships/hyperlink" Target="https://drive.google.com/open?id=1TZP9zIc9-FBfZiacdK1YGr-5pSRsBUsu" TargetMode="External"/><Relationship Id="rId1411" Type="http://schemas.openxmlformats.org/officeDocument/2006/relationships/hyperlink" Target="https://www.facebook.com/share/1CbwgFHZKp/" TargetMode="External"/><Relationship Id="rId4567" Type="http://schemas.openxmlformats.org/officeDocument/2006/relationships/hyperlink" Target="https://www.facebook.com/rabine.tran?mibextid=wwXIfr&amp;mibextid=wwXIfr" TargetMode="External"/><Relationship Id="rId4774" Type="http://schemas.openxmlformats.org/officeDocument/2006/relationships/hyperlink" Target="https://www.facebook.com/quoc.ann.180429" TargetMode="External"/><Relationship Id="rId3169" Type="http://schemas.openxmlformats.org/officeDocument/2006/relationships/hyperlink" Target="https://www.facebook.com/share/1Eg9mKSBBB/" TargetMode="External"/><Relationship Id="rId3376" Type="http://schemas.openxmlformats.org/officeDocument/2006/relationships/hyperlink" Target="https://drive.google.com/open?id=1qSyNnaEcDUk9FYscbMTEAXi3MWWwH4xp" TargetMode="External"/><Relationship Id="rId3583" Type="http://schemas.openxmlformats.org/officeDocument/2006/relationships/hyperlink" Target="https://www.facebook.com/share/18dy89zULj/" TargetMode="External"/><Relationship Id="rId4427" Type="http://schemas.openxmlformats.org/officeDocument/2006/relationships/hyperlink" Target="https://drive.google.com/open?id=1KogWYfEyFaJjaCHwPq9vOIs3jDXoEue_" TargetMode="External"/><Relationship Id="rId4981" Type="http://schemas.openxmlformats.org/officeDocument/2006/relationships/hyperlink" Target="https://drive.google.com/open?id=1sbomkSNE_-IK4_Q9NgwLepD8v3GUmooF" TargetMode="External"/><Relationship Id="rId297" Type="http://schemas.openxmlformats.org/officeDocument/2006/relationships/hyperlink" Target="https://drive.google.com/open?id=1GQEvHiKYudTxqsUr5MLXC_c_QG0kOYpZ" TargetMode="External"/><Relationship Id="rId2185" Type="http://schemas.openxmlformats.org/officeDocument/2006/relationships/hyperlink" Target="https://www.facebook.com/share/1iFUALG2WN/?mibextid=wwXIfr" TargetMode="External"/><Relationship Id="rId2392" Type="http://schemas.openxmlformats.org/officeDocument/2006/relationships/hyperlink" Target="https://www.facebook.com/share/1Dh2PKp5WP/" TargetMode="External"/><Relationship Id="rId3029" Type="http://schemas.openxmlformats.org/officeDocument/2006/relationships/hyperlink" Target="https://drive.google.com/open?id=1B7zuJ0K_uQS_bAD2TnUsnc20yowTem-v" TargetMode="External"/><Relationship Id="rId3236" Type="http://schemas.openxmlformats.org/officeDocument/2006/relationships/hyperlink" Target="https://drive.google.com/open?id=1LwKv70qTvHJZXKHRdDcVB7ggo6urDKrh" TargetMode="External"/><Relationship Id="rId3790" Type="http://schemas.openxmlformats.org/officeDocument/2006/relationships/hyperlink" Target="https://drive.google.com/open?id=1Gp_8wFS7khbwEc2zqJNNEc76VsggSp_P" TargetMode="External"/><Relationship Id="rId4634" Type="http://schemas.openxmlformats.org/officeDocument/2006/relationships/hyperlink" Target="https://drive.google.com/open?id=1245O1LUWy1rtSFkCK4G1vx-gvoX1FRbA" TargetMode="External"/><Relationship Id="rId4841" Type="http://schemas.openxmlformats.org/officeDocument/2006/relationships/hyperlink" Target="https://www.facebook.com/nhi.yenn.353874?rdid=aZe48wKMDUDxTKo7&amp;share_url=https%3A%2F%2Fwww.facebook.com%2Fshare%2F1DyBZciXfo%2F" TargetMode="External"/><Relationship Id="rId157" Type="http://schemas.openxmlformats.org/officeDocument/2006/relationships/hyperlink" Target="https://drive.google.com/open?id=1zdM50XJMVh01Ozm9_JyDyFzmZjjvjF1S" TargetMode="External"/><Relationship Id="rId364" Type="http://schemas.openxmlformats.org/officeDocument/2006/relationships/hyperlink" Target="https://drive.google.com/open?id=1jld72G2CxXR0gtDO8i2yS73oeqq63Ik6" TargetMode="External"/><Relationship Id="rId2045" Type="http://schemas.openxmlformats.org/officeDocument/2006/relationships/hyperlink" Target="https://www.facebook.com/mai.phuong.968396" TargetMode="External"/><Relationship Id="rId3443" Type="http://schemas.openxmlformats.org/officeDocument/2006/relationships/hyperlink" Target="https://drive.google.com/open?id=1fVsHf2CdUFnPkAypyyjtDIHp5cMVZ6vN" TargetMode="External"/><Relationship Id="rId3650" Type="http://schemas.openxmlformats.org/officeDocument/2006/relationships/hyperlink" Target="https://drive.google.com/open?id=1gRgVeEiV9IBt1a_0dp62178dsUB9zPDj" TargetMode="External"/><Relationship Id="rId4701" Type="http://schemas.openxmlformats.org/officeDocument/2006/relationships/hyperlink" Target="https://www.facebook.com/share/18cpGeRuyy/?mibextid=wwXIfr" TargetMode="External"/><Relationship Id="rId571" Type="http://schemas.openxmlformats.org/officeDocument/2006/relationships/hyperlink" Target="https://drive.google.com/open?id=1McYACynl8x2-u2c8GLl5CZ7AJIKU19qO" TargetMode="External"/><Relationship Id="rId2252" Type="http://schemas.openxmlformats.org/officeDocument/2006/relationships/hyperlink" Target="https://drive.google.com/open?id=1vdXmOUV1IsrGSsNXQIx7pvz4YJy-owW1" TargetMode="External"/><Relationship Id="rId3303" Type="http://schemas.openxmlformats.org/officeDocument/2006/relationships/hyperlink" Target="https://www.facebook.com/share/1NDfjAJUeH/?mibextid=wwXIfr" TargetMode="External"/><Relationship Id="rId3510" Type="http://schemas.openxmlformats.org/officeDocument/2006/relationships/hyperlink" Target="https://drive.google.com/open?id=1BvOoG_voV1jLhY5gn54vd8IMKsjx-YOb" TargetMode="External"/><Relationship Id="rId224" Type="http://schemas.openxmlformats.org/officeDocument/2006/relationships/hyperlink" Target="https://drive.google.com/open?id=1O-_v3mVSrF_pOU2XVwICWkkXNIodpe5E" TargetMode="External"/><Relationship Id="rId431" Type="http://schemas.openxmlformats.org/officeDocument/2006/relationships/hyperlink" Target="https://drive.google.com/open?id=134DMn0YmABFA8RDlgWtNdzhyh8CjJ7Xc" TargetMode="External"/><Relationship Id="rId1061" Type="http://schemas.openxmlformats.org/officeDocument/2006/relationships/hyperlink" Target="https://www.facebook.com/share/18T1vAiokJ/" TargetMode="External"/><Relationship Id="rId2112" Type="http://schemas.openxmlformats.org/officeDocument/2006/relationships/hyperlink" Target="https://www.facebook.com/share/1BPY4UBy4k/" TargetMode="External"/><Relationship Id="rId1878" Type="http://schemas.openxmlformats.org/officeDocument/2006/relationships/hyperlink" Target="https://www.facebook.com/share/1BN356B6Gz/?mibextid=wwXIfr" TargetMode="External"/><Relationship Id="rId2929" Type="http://schemas.openxmlformats.org/officeDocument/2006/relationships/hyperlink" Target="https://drive.google.com/open?id=1Ez5SHRldimC_i1Ry0LNMu_H_IuJSIv0h" TargetMode="External"/><Relationship Id="rId4077" Type="http://schemas.openxmlformats.org/officeDocument/2006/relationships/hyperlink" Target="https://drive.google.com/open?id=1IROj_0lFm10u64kDKzSpYiEMwfzaxtBI" TargetMode="External"/><Relationship Id="rId4284" Type="http://schemas.openxmlformats.org/officeDocument/2006/relationships/hyperlink" Target="https://www.facebook.com/share/1BJ8LM3cgH/?mibextid=wwXIfr" TargetMode="External"/><Relationship Id="rId4491" Type="http://schemas.openxmlformats.org/officeDocument/2006/relationships/hyperlink" Target="https://www.facebook.com/share/15i2EoeE3Ek/?mibextid=wwXIfr" TargetMode="External"/><Relationship Id="rId1738" Type="http://schemas.openxmlformats.org/officeDocument/2006/relationships/hyperlink" Target="https://drive.google.com/open?id=140HqES_kIbMZvW6m9fGr50Hy-4H3TJg2" TargetMode="External"/><Relationship Id="rId3093" Type="http://schemas.openxmlformats.org/officeDocument/2006/relationships/hyperlink" Target="https://www.facebook.com/share/1CBnbkLuZ4/?mibextid=wwXIfr" TargetMode="External"/><Relationship Id="rId4144" Type="http://schemas.openxmlformats.org/officeDocument/2006/relationships/hyperlink" Target="https://drive.google.com/open?id=1MyAf69mwEJLKobbaeoStHc072JfmUWM5" TargetMode="External"/><Relationship Id="rId4351" Type="http://schemas.openxmlformats.org/officeDocument/2006/relationships/hyperlink" Target="https://www.facebook.com/share/1CYatdcTEQ/?mibextid=wwXIfr" TargetMode="External"/><Relationship Id="rId1945" Type="http://schemas.openxmlformats.org/officeDocument/2006/relationships/hyperlink" Target="https://drive.google.com/open?id=1aK8iFrigGpe7y0Ji_4RkcqefqiUhEARk" TargetMode="External"/><Relationship Id="rId3160" Type="http://schemas.openxmlformats.org/officeDocument/2006/relationships/hyperlink" Target="https://drive.google.com/open?id=1lLel-rS7SDJQccmd1ADA2xwGL8DisaVQ" TargetMode="External"/><Relationship Id="rId4004" Type="http://schemas.openxmlformats.org/officeDocument/2006/relationships/hyperlink" Target="https://drive.google.com/open?id=17hPq61gZeZy3WA264G4Pae8qRHKzmiyJ" TargetMode="External"/><Relationship Id="rId4211" Type="http://schemas.openxmlformats.org/officeDocument/2006/relationships/hyperlink" Target="https://www.facebook.com/share/1D5uZ5D6Zz/?mibextid=wwXIfr" TargetMode="External"/><Relationship Id="rId1805" Type="http://schemas.openxmlformats.org/officeDocument/2006/relationships/hyperlink" Target="https://drive.google.com/open?id=1sBFqgDD2d3YG4Yr8S-Szr-H_DxKtP0TM" TargetMode="External"/><Relationship Id="rId3020" Type="http://schemas.openxmlformats.org/officeDocument/2006/relationships/hyperlink" Target="https://www.facebook.com/share/1SSGZ9GLQP/" TargetMode="External"/><Relationship Id="rId3977" Type="http://schemas.openxmlformats.org/officeDocument/2006/relationships/hyperlink" Target="https://www.facebook.com/share/17S7tQYJzM/?mibextid=wwXIfr" TargetMode="External"/><Relationship Id="rId898" Type="http://schemas.openxmlformats.org/officeDocument/2006/relationships/hyperlink" Target="https://drive.google.com/open?id=1iDxAnIiPUPlQt9iWTTvZLWjhosEzqZ0m" TargetMode="External"/><Relationship Id="rId2579" Type="http://schemas.openxmlformats.org/officeDocument/2006/relationships/hyperlink" Target="https://www.facebook.com/share/14eg1FeFYAS/?mibextid=wwXIfr" TargetMode="External"/><Relationship Id="rId2786" Type="http://schemas.openxmlformats.org/officeDocument/2006/relationships/hyperlink" Target="https://www.facebook.com/share/1CsrxxNkak/?mibextid=wwXIfr" TargetMode="External"/><Relationship Id="rId2993" Type="http://schemas.openxmlformats.org/officeDocument/2006/relationships/hyperlink" Target="https://www.facebook.com/share/1DYHNtSv1V/?mibextid=wwXIfr" TargetMode="External"/><Relationship Id="rId3837" Type="http://schemas.openxmlformats.org/officeDocument/2006/relationships/hyperlink" Target="https://www.facebook.com/share/1LgBJTPvpJ/" TargetMode="External"/><Relationship Id="rId758" Type="http://schemas.openxmlformats.org/officeDocument/2006/relationships/hyperlink" Target="https://www.facebook.com/hung.nguyen.193270" TargetMode="External"/><Relationship Id="rId965" Type="http://schemas.openxmlformats.org/officeDocument/2006/relationships/hyperlink" Target="https://drive.google.com/open?id=16bQstw3B6pMexFsuuDa2EBlSRTrkPk5A" TargetMode="External"/><Relationship Id="rId1388" Type="http://schemas.openxmlformats.org/officeDocument/2006/relationships/hyperlink" Target="https://drive.google.com/open?id=1jSak7IXlz2y9SI5iZHJhSNJMGjUhUYLe" TargetMode="External"/><Relationship Id="rId1595" Type="http://schemas.openxmlformats.org/officeDocument/2006/relationships/hyperlink" Target="https://www.facebook.com/share/196epy1wfF/?mibextid=wwXIfr" TargetMode="External"/><Relationship Id="rId2439" Type="http://schemas.openxmlformats.org/officeDocument/2006/relationships/hyperlink" Target="https://www.facebook.com/share/195MQcokQT/?mibextid=wwXIfr" TargetMode="External"/><Relationship Id="rId2646" Type="http://schemas.openxmlformats.org/officeDocument/2006/relationships/hyperlink" Target="https://drive.google.com/open?id=16dmZNIJnPY5JQp9rvTkzbDHflqOpMMw0" TargetMode="External"/><Relationship Id="rId2853" Type="http://schemas.openxmlformats.org/officeDocument/2006/relationships/hyperlink" Target="https://www.facebook.com/share/17DQpTKESp/?mibextid=wwXIfr" TargetMode="External"/><Relationship Id="rId3904" Type="http://schemas.openxmlformats.org/officeDocument/2006/relationships/hyperlink" Target="https://www.facebook.com/share/18dEJ8YbRc/?mibextid=wwXIfr" TargetMode="External"/><Relationship Id="rId5052" Type="http://schemas.openxmlformats.org/officeDocument/2006/relationships/hyperlink" Target="https://www.facebook.com/share/1BUFudB7T8/" TargetMode="External"/><Relationship Id="rId94" Type="http://schemas.openxmlformats.org/officeDocument/2006/relationships/hyperlink" Target="https://drive.google.com/open?id=1XrdXeV8nTe6hZmZAB4zQT5gRAJYmBhTX" TargetMode="External"/><Relationship Id="rId618" Type="http://schemas.openxmlformats.org/officeDocument/2006/relationships/hyperlink" Target="https://drive.google.com/open?id=1Fs_UBj8n_RkcppkTP3S4vCXYN27YPtxg" TargetMode="External"/><Relationship Id="rId825" Type="http://schemas.openxmlformats.org/officeDocument/2006/relationships/hyperlink" Target="https://www.facebook.com/share/1J4opRtMrK/?mibextid=wwXIfr" TargetMode="External"/><Relationship Id="rId1248" Type="http://schemas.openxmlformats.org/officeDocument/2006/relationships/hyperlink" Target="https://www.facebook.com/share/18UE8nn9vE/?mibextid=wwXIfr" TargetMode="External"/><Relationship Id="rId1455" Type="http://schemas.openxmlformats.org/officeDocument/2006/relationships/hyperlink" Target="https://drive.google.com/open?id=1CBKAVs79De4y_SninQu4-83bN9iPQDky" TargetMode="External"/><Relationship Id="rId1662" Type="http://schemas.openxmlformats.org/officeDocument/2006/relationships/hyperlink" Target="https://www.facebook.com/share/1Cs9shnT4q/" TargetMode="External"/><Relationship Id="rId2506" Type="http://schemas.openxmlformats.org/officeDocument/2006/relationships/hyperlink" Target="https://drive.google.com/open?id=1M1HdyemBFN_PLxL0fjeVdJQHStQ_UHUi" TargetMode="External"/><Relationship Id="rId1108" Type="http://schemas.openxmlformats.org/officeDocument/2006/relationships/hyperlink" Target="https://www.facebook.com/hoang.vuviet.1510" TargetMode="External"/><Relationship Id="rId1315" Type="http://schemas.openxmlformats.org/officeDocument/2006/relationships/hyperlink" Target="https://www.facebook.com/hnghan.0108" TargetMode="External"/><Relationship Id="rId2713" Type="http://schemas.openxmlformats.org/officeDocument/2006/relationships/hyperlink" Target="https://drive.google.com/open?id=1fYZhZmy1K8n2vGlSBfAS6MoNzLCFbmTI" TargetMode="External"/><Relationship Id="rId2920" Type="http://schemas.openxmlformats.org/officeDocument/2006/relationships/hyperlink" Target="https://www.facebook.com/share/1QsozfPBbr/?mibextid=wwXIfr" TargetMode="External"/><Relationship Id="rId4678" Type="http://schemas.openxmlformats.org/officeDocument/2006/relationships/hyperlink" Target="https://www.facebook.com/share/198P4SByH3/?mibextid=wwXIfr" TargetMode="External"/><Relationship Id="rId1522" Type="http://schemas.openxmlformats.org/officeDocument/2006/relationships/hyperlink" Target="https://www.facebook.com/share/1DcWRcH5w5/?mibextid=wwXIfr" TargetMode="External"/><Relationship Id="rId4885" Type="http://schemas.openxmlformats.org/officeDocument/2006/relationships/hyperlink" Target="https://www.facebook.com/share/1BRuRysL6E/?mibextid=wwXIfr" TargetMode="External"/><Relationship Id="rId21" Type="http://schemas.openxmlformats.org/officeDocument/2006/relationships/hyperlink" Target="https://drive.google.com/open?id=1CEKcwduVPcA8EJ-IcORjBNYIdJEuwehB" TargetMode="External"/><Relationship Id="rId2089" Type="http://schemas.openxmlformats.org/officeDocument/2006/relationships/hyperlink" Target="https://www.facebook.com/phwgainee1508" TargetMode="External"/><Relationship Id="rId3487" Type="http://schemas.openxmlformats.org/officeDocument/2006/relationships/hyperlink" Target="https://drive.google.com/open?id=15L7woJQcUe3vOgJSh69NR0EqykIeXriJ" TargetMode="External"/><Relationship Id="rId3694" Type="http://schemas.openxmlformats.org/officeDocument/2006/relationships/hyperlink" Target="https://drive.google.com/open?id=1ghsgFEiv5vnp1VnbmL1Kw1kkNo3HdR_H" TargetMode="External"/><Relationship Id="rId4538" Type="http://schemas.openxmlformats.org/officeDocument/2006/relationships/hyperlink" Target="https://drive.google.com/open?id=1TsNtm_OI8GB-RLBkHIKBLk2AurnbkdRI" TargetMode="External"/><Relationship Id="rId4745" Type="http://schemas.openxmlformats.org/officeDocument/2006/relationships/hyperlink" Target="https://drive.google.com/open?id=15HFpL2Z6QsFsamFmoW6GoMi2Oz50d_u_" TargetMode="External"/><Relationship Id="rId4952" Type="http://schemas.openxmlformats.org/officeDocument/2006/relationships/hyperlink" Target="https://www.facebook.com/phan.at.588782?mibextid=wwXIfr&amp;rdid=tvjCW36yovAk9IIu&amp;share_url=https%3A%2F%2Fwww.facebook.com%2Fshare%2F1B9bhJDuZg%2F%3Fmibextid%3DwwXIfr" TargetMode="External"/><Relationship Id="rId2296" Type="http://schemas.openxmlformats.org/officeDocument/2006/relationships/hyperlink" Target="https://drive.google.com/open?id=1pObzvaVNJc4IlQ3XnBJNRJ-JimMUtZIi" TargetMode="External"/><Relationship Id="rId3347" Type="http://schemas.openxmlformats.org/officeDocument/2006/relationships/hyperlink" Target="https://www.facebook.com/ne.ngann.3994" TargetMode="External"/><Relationship Id="rId3554" Type="http://schemas.openxmlformats.org/officeDocument/2006/relationships/hyperlink" Target="https://www.facebook.com/share/1GfYhQn1Mp/?mibextid=wwXIfr" TargetMode="External"/><Relationship Id="rId3761" Type="http://schemas.openxmlformats.org/officeDocument/2006/relationships/hyperlink" Target="https://drive.google.com/open?id=1z1ayFqX0D-L1-o0XbFle-Q57afNC-3OV" TargetMode="External"/><Relationship Id="rId4605" Type="http://schemas.openxmlformats.org/officeDocument/2006/relationships/hyperlink" Target="https://drive.google.com/open?id=1pojQXTCjpZlPif5j9a1TXheS9KPNpYPM" TargetMode="External"/><Relationship Id="rId4812" Type="http://schemas.openxmlformats.org/officeDocument/2006/relationships/hyperlink" Target="https://drive.google.com/open?id=1-arWGC5H_S3wElcnWDCM5GL7ytZd8z91" TargetMode="External"/><Relationship Id="rId268" Type="http://schemas.openxmlformats.org/officeDocument/2006/relationships/hyperlink" Target="https://www.facebook.com/emm.uyen.735" TargetMode="External"/><Relationship Id="rId475" Type="http://schemas.openxmlformats.org/officeDocument/2006/relationships/hyperlink" Target="https://www.facebook.com/trong.diep.893185" TargetMode="External"/><Relationship Id="rId682" Type="http://schemas.openxmlformats.org/officeDocument/2006/relationships/hyperlink" Target="https://www.facebook.com/dat.nguyen.tien.980648?locale=vi" TargetMode="External"/><Relationship Id="rId2156" Type="http://schemas.openxmlformats.org/officeDocument/2006/relationships/hyperlink" Target="https://drive.google.com/open?id=101AOwaAR0IlR7iMT2r5EMjb5oLftYEBA" TargetMode="External"/><Relationship Id="rId2363" Type="http://schemas.openxmlformats.org/officeDocument/2006/relationships/hyperlink" Target="https://www.facebook.com/share/1NTuFeiDTG/?mibextid=wwXIfr" TargetMode="External"/><Relationship Id="rId2570" Type="http://schemas.openxmlformats.org/officeDocument/2006/relationships/hyperlink" Target="https://drive.google.com/open?id=1xVPpK7xIR99PGJJQil37UwczVEmz_o-P" TargetMode="External"/><Relationship Id="rId3207" Type="http://schemas.openxmlformats.org/officeDocument/2006/relationships/hyperlink" Target="https://www.facebook.com/share/1D88g8BVDq/?mibextid=wwXIfr" TargetMode="External"/><Relationship Id="rId3414" Type="http://schemas.openxmlformats.org/officeDocument/2006/relationships/hyperlink" Target="https://drive.google.com/open?id=1k_v3I57taFyCaV-N58G3sLwf3YipieKi" TargetMode="External"/><Relationship Id="rId3621" Type="http://schemas.openxmlformats.org/officeDocument/2006/relationships/hyperlink" Target="https://www.facebook.com/anh.minh.141008?mibextid=wwXIfr&amp;rdid=GV3qNZinTPQvreSI&amp;share_url=https%3A%2F%2Fwww.facebook.com%2Fshare%2F1AwgLNd1zk%2F%3Fmibextid%3DwwXIfr" TargetMode="External"/><Relationship Id="rId128" Type="http://schemas.openxmlformats.org/officeDocument/2006/relationships/hyperlink" Target="https://drive.google.com/open?id=1zy3Bwx73l5uwVmc1bFGnD9SjylDFJnZM" TargetMode="External"/><Relationship Id="rId335" Type="http://schemas.openxmlformats.org/officeDocument/2006/relationships/hyperlink" Target="https://drive.google.com/open?id=1w0wxawLZT1rE0W8gxYn9bPLmV8zMZ-ek" TargetMode="External"/><Relationship Id="rId542" Type="http://schemas.openxmlformats.org/officeDocument/2006/relationships/hyperlink" Target="https://web.facebook.com/le.khanh.duong.825389" TargetMode="External"/><Relationship Id="rId1172" Type="http://schemas.openxmlformats.org/officeDocument/2006/relationships/hyperlink" Target="https://drive.google.com/open?id=173M0u-qwKwCH6rDZof9LqdCQ7dv6yiDH" TargetMode="External"/><Relationship Id="rId2016" Type="http://schemas.openxmlformats.org/officeDocument/2006/relationships/hyperlink" Target="https://www.facebook.com/share/17gC5xedmt/?mibextid=wwXIfr" TargetMode="External"/><Relationship Id="rId2223" Type="http://schemas.openxmlformats.org/officeDocument/2006/relationships/hyperlink" Target="https://www.facebook.com/share/1bqhGwRfZX/" TargetMode="External"/><Relationship Id="rId2430" Type="http://schemas.openxmlformats.org/officeDocument/2006/relationships/hyperlink" Target="https://www.facebook.com/nguyen.tran.ngoc.tram.456614" TargetMode="External"/><Relationship Id="rId402" Type="http://schemas.openxmlformats.org/officeDocument/2006/relationships/hyperlink" Target="https://drive.google.com/open?id=1TIMTvP6xUl8B2oHC7wqJJ5-HZbC0F_nY" TargetMode="External"/><Relationship Id="rId1032" Type="http://schemas.openxmlformats.org/officeDocument/2006/relationships/hyperlink" Target="https://drive.google.com/open?id=1spqFzdVVHbnX9bY13UqHjaNQl-sCZyg3" TargetMode="External"/><Relationship Id="rId4188" Type="http://schemas.openxmlformats.org/officeDocument/2006/relationships/hyperlink" Target="https://drive.google.com/open?id=1KMUYwzha-adnMU9XwJMym_liCw8a9Uz-" TargetMode="External"/><Relationship Id="rId4395" Type="http://schemas.openxmlformats.org/officeDocument/2006/relationships/hyperlink" Target="https://www.facebook.com/vuthanhh.haa?rdid=EBred7YyCKyJdCNW&amp;share_url=https%3A%2F%2Fwww.facebook.com%2Fshare%2F17sy4K1r5j%2F" TargetMode="External"/><Relationship Id="rId1989" Type="http://schemas.openxmlformats.org/officeDocument/2006/relationships/hyperlink" Target="https://drive.google.com/open?id=1IvDvEYIC6QUnnNXf9zdRE-AubThjaOIk" TargetMode="External"/><Relationship Id="rId4048" Type="http://schemas.openxmlformats.org/officeDocument/2006/relationships/hyperlink" Target="https://drive.google.com/open?id=1lCM08GvK-ivrvclhJ_WB9w387jofeS0Y" TargetMode="External"/><Relationship Id="rId4255" Type="http://schemas.openxmlformats.org/officeDocument/2006/relationships/hyperlink" Target="https://www.facebook.com/share/19WYzsQfJ9/?mibextid=wwXIfr" TargetMode="External"/><Relationship Id="rId1849" Type="http://schemas.openxmlformats.org/officeDocument/2006/relationships/hyperlink" Target="https://www.facebook.com/share/17bm8T8dLr/" TargetMode="External"/><Relationship Id="rId3064" Type="http://schemas.openxmlformats.org/officeDocument/2006/relationships/hyperlink" Target="https://www.facebook.com/share/1bsDZMG3nj/?mibextid=wwXIfr" TargetMode="External"/><Relationship Id="rId4462" Type="http://schemas.openxmlformats.org/officeDocument/2006/relationships/hyperlink" Target="https://drive.google.com/open?id=1mlnJRyEakCWhZB5sccq8RdCEfsj1Xo2I" TargetMode="External"/><Relationship Id="rId192" Type="http://schemas.openxmlformats.org/officeDocument/2006/relationships/hyperlink" Target="https://drive.google.com/open?id=1H4X3Fvg4jeFfaOw8yMQuaTGdZvCFzUqH" TargetMode="External"/><Relationship Id="rId1709" Type="http://schemas.openxmlformats.org/officeDocument/2006/relationships/hyperlink" Target="https://drive.google.com/open?id=1CgAduPogFkoyonnarmDaJU32zQkLYtHi" TargetMode="External"/><Relationship Id="rId1916" Type="http://schemas.openxmlformats.org/officeDocument/2006/relationships/hyperlink" Target="https://drive.google.com/open?id=1aauY3O0IKoyAillWDGAfj7SgA2rZfv6P" TargetMode="External"/><Relationship Id="rId3271" Type="http://schemas.openxmlformats.org/officeDocument/2006/relationships/hyperlink" Target="https://drive.google.com/open?id=1Nnyu0OM18rJt9sF4J7Y24oNiZ-KU0Hfx" TargetMode="External"/><Relationship Id="rId4115" Type="http://schemas.openxmlformats.org/officeDocument/2006/relationships/hyperlink" Target="https://drive.google.com/open?id=14T7UVrLU8BtfnAsw3p0YyhQPveihttPa" TargetMode="External"/><Relationship Id="rId4322" Type="http://schemas.openxmlformats.org/officeDocument/2006/relationships/hyperlink" Target="https://drive.google.com/open?id=16vHCnolaCAPXpetsRyFVgbQclPJYEvmt" TargetMode="External"/><Relationship Id="rId2080" Type="http://schemas.openxmlformats.org/officeDocument/2006/relationships/hyperlink" Target="https://drive.google.com/open?id=1bFEfm2w7QSs0aJ-AkEYdaP-bwYsqGNyK" TargetMode="External"/><Relationship Id="rId3131" Type="http://schemas.openxmlformats.org/officeDocument/2006/relationships/hyperlink" Target="https://drive.google.com/open?id=1fShR63vYeEzRCWYgi_NW8Mf9kxaOq4Lo" TargetMode="External"/><Relationship Id="rId2897" Type="http://schemas.openxmlformats.org/officeDocument/2006/relationships/hyperlink" Target="https://www.facebook.com/tuan.anh.407969" TargetMode="External"/><Relationship Id="rId3948" Type="http://schemas.openxmlformats.org/officeDocument/2006/relationships/hyperlink" Target="https://www.facebook.com/share/1GZS7Qbh1v/" TargetMode="External"/><Relationship Id="rId5096" Type="http://schemas.openxmlformats.org/officeDocument/2006/relationships/hyperlink" Target="https://drive.google.com/open?id=11JllvI64hIQWqP6H3l2s1nfg43Xvg1mv" TargetMode="External"/><Relationship Id="rId869" Type="http://schemas.openxmlformats.org/officeDocument/2006/relationships/hyperlink" Target="https://www.facebook.com/angvanky.141298" TargetMode="External"/><Relationship Id="rId1499" Type="http://schemas.openxmlformats.org/officeDocument/2006/relationships/hyperlink" Target="https://www.facebook.com/thanh.hue.324554?mibextid=wwXIfr&amp;rdid=8SbFoZ0e6HdpPBdQ&amp;share_url=https%3A%2F%2Fwww.facebook.com%2Fshare%2F18R9AZ2rHQ%2F%3Fmibextid%3DwwXIfr" TargetMode="External"/><Relationship Id="rId729" Type="http://schemas.openxmlformats.org/officeDocument/2006/relationships/hyperlink" Target="https://www.facebook.com/nguyen.quynh.chii.122406/" TargetMode="External"/><Relationship Id="rId1359" Type="http://schemas.openxmlformats.org/officeDocument/2006/relationships/hyperlink" Target="https://www.facebook.com/phutrogg/" TargetMode="External"/><Relationship Id="rId2757" Type="http://schemas.openxmlformats.org/officeDocument/2006/relationships/hyperlink" Target="https://www.facebook.com/share/1Co4Cx95HC/?mibextid=wwXIfr" TargetMode="External"/><Relationship Id="rId2964" Type="http://schemas.openxmlformats.org/officeDocument/2006/relationships/hyperlink" Target="https://www.facebook.com/share/1EBXMFUJ3t/?mibextid=wwXIfr" TargetMode="External"/><Relationship Id="rId3808" Type="http://schemas.openxmlformats.org/officeDocument/2006/relationships/hyperlink" Target="https://www.facebook.com/lan.nguyen.685550" TargetMode="External"/><Relationship Id="rId5023" Type="http://schemas.openxmlformats.org/officeDocument/2006/relationships/hyperlink" Target="https://drive.google.com/open?id=1Purr5AqTlNwGnh5QnHiMFfoGBPS3x0MF" TargetMode="External"/><Relationship Id="rId936" Type="http://schemas.openxmlformats.org/officeDocument/2006/relationships/hyperlink" Target="https://www.facebook.com/share/19z2vLi34G/?mibextid=wwXIfr" TargetMode="External"/><Relationship Id="rId1219" Type="http://schemas.openxmlformats.org/officeDocument/2006/relationships/hyperlink" Target="https://www.facebook.com/share/1Eh4iezRWF/?mibextid=wwXIfr" TargetMode="External"/><Relationship Id="rId1566" Type="http://schemas.openxmlformats.org/officeDocument/2006/relationships/hyperlink" Target="https://www.facebook.com/share/1DiB4jndjz/?mibextid=wwXIfr" TargetMode="External"/><Relationship Id="rId1773" Type="http://schemas.openxmlformats.org/officeDocument/2006/relationships/hyperlink" Target="https://www.facebook.com/xuan.tai.182178" TargetMode="External"/><Relationship Id="rId1980" Type="http://schemas.openxmlformats.org/officeDocument/2006/relationships/hyperlink" Target="https://www.facebook.com/share/1BfDxuynnD/?mibextid=wwXIfr" TargetMode="External"/><Relationship Id="rId2617" Type="http://schemas.openxmlformats.org/officeDocument/2006/relationships/hyperlink" Target="https://www.facebook.com/ngoc.hien.653173?mibextid=wwXIfr&amp;mibextid=wwXIfr" TargetMode="External"/><Relationship Id="rId2824" Type="http://schemas.openxmlformats.org/officeDocument/2006/relationships/hyperlink" Target="https://www.facebook.com/share/1HAsu8yza1/?mibextid=wwXIfr" TargetMode="External"/><Relationship Id="rId65" Type="http://schemas.openxmlformats.org/officeDocument/2006/relationships/hyperlink" Target="https://web.facebook.com/100087105518627/" TargetMode="External"/><Relationship Id="rId1426" Type="http://schemas.openxmlformats.org/officeDocument/2006/relationships/hyperlink" Target="https://www.facebook.com/share/183zwszGR6/" TargetMode="External"/><Relationship Id="rId1633" Type="http://schemas.openxmlformats.org/officeDocument/2006/relationships/hyperlink" Target="https://drive.google.com/open?id=1D79dko5PiWOPnTWlt3qCE11p6PCrkejR" TargetMode="External"/><Relationship Id="rId1840" Type="http://schemas.openxmlformats.org/officeDocument/2006/relationships/hyperlink" Target="https://drive.google.com/open?id=1PcYrPjN_12kYcX2NF1MlZIMmLdIvuMBc" TargetMode="External"/><Relationship Id="rId4789" Type="http://schemas.openxmlformats.org/officeDocument/2006/relationships/hyperlink" Target="https://www.facebook.com/share/19AcjfVnLo/?mibextid=wwXIfr" TargetMode="External"/><Relationship Id="rId4996" Type="http://schemas.openxmlformats.org/officeDocument/2006/relationships/hyperlink" Target="https://drive.google.com/open?id=1JkuiAKsj1x2_lFBzNkmTyY_8uGAX3En3" TargetMode="External"/><Relationship Id="rId1700" Type="http://schemas.openxmlformats.org/officeDocument/2006/relationships/hyperlink" Target="https://www.facebook.com/share/1BMQtUXHGT/" TargetMode="External"/><Relationship Id="rId3598" Type="http://schemas.openxmlformats.org/officeDocument/2006/relationships/hyperlink" Target="https://drive.google.com/open?id=1P4QGuCN62q3nCYBJ4w7XGCTY8MRKUIHp" TargetMode="External"/><Relationship Id="rId4649" Type="http://schemas.openxmlformats.org/officeDocument/2006/relationships/hyperlink" Target="https://www.facebook.com/share/1EZJWaHbbr/" TargetMode="External"/><Relationship Id="rId4856" Type="http://schemas.openxmlformats.org/officeDocument/2006/relationships/hyperlink" Target="https://www.facebook.com/share/18HCPKmCLS/" TargetMode="External"/><Relationship Id="rId3458" Type="http://schemas.openxmlformats.org/officeDocument/2006/relationships/hyperlink" Target="https://www.facebook.com/share/1E81zPcCNb/?mibextid=wwXIfr" TargetMode="External"/><Relationship Id="rId3665" Type="http://schemas.openxmlformats.org/officeDocument/2006/relationships/hyperlink" Target="https://web.facebook.com/anghieu.466795" TargetMode="External"/><Relationship Id="rId3872" Type="http://schemas.openxmlformats.org/officeDocument/2006/relationships/hyperlink" Target="https://drive.google.com/open?id=1gqpz9O9zSAQ1dm35z6syTXM_MHvorUGZ" TargetMode="External"/><Relationship Id="rId4509" Type="http://schemas.openxmlformats.org/officeDocument/2006/relationships/hyperlink" Target="https://drive.google.com/open?id=12qmzJQ_Sycx0WKXHt2QzpC2_5BpAoiRe" TargetMode="External"/><Relationship Id="rId4716" Type="http://schemas.openxmlformats.org/officeDocument/2006/relationships/hyperlink" Target="https://www.facebook.com/kim.ngaan.080941" TargetMode="External"/><Relationship Id="rId379" Type="http://schemas.openxmlformats.org/officeDocument/2006/relationships/hyperlink" Target="https://www.facebook.com/share/15covsBNtB/?mibextid=wwXIfr" TargetMode="External"/><Relationship Id="rId586" Type="http://schemas.openxmlformats.org/officeDocument/2006/relationships/hyperlink" Target="https://drive.google.com/open?id=1X1V7UTCWbWG5Ju9ASPFW6F8dFFx-SV8g" TargetMode="External"/><Relationship Id="rId793" Type="http://schemas.openxmlformats.org/officeDocument/2006/relationships/hyperlink" Target="https://www.facebook.com/tuoi.my.549?mibextid=wwXIfr&amp;rdid=P442jxamAzqmUKTp&amp;share_url=https%3A%2F%2Fwww.facebook.com%2Fshare%2F1FtpcMp4pi%2F%3Fmibextid%3DwwXIfr" TargetMode="External"/><Relationship Id="rId2267" Type="http://schemas.openxmlformats.org/officeDocument/2006/relationships/hyperlink" Target="https://www.facebook.com/share/1CBDSUGQVQ/?mibextid=wwXIfr" TargetMode="External"/><Relationship Id="rId2474" Type="http://schemas.openxmlformats.org/officeDocument/2006/relationships/hyperlink" Target="https://drive.google.com/open?id=1QVKT2hixB2yOFPKEDHt8ubhBsALFwf0X" TargetMode="External"/><Relationship Id="rId2681" Type="http://schemas.openxmlformats.org/officeDocument/2006/relationships/hyperlink" Target="https://www.facebook.com/p.anh.tuan.n.2025" TargetMode="External"/><Relationship Id="rId3318" Type="http://schemas.openxmlformats.org/officeDocument/2006/relationships/hyperlink" Target="https://www.facebook.com/duan.cao.duc.2025" TargetMode="External"/><Relationship Id="rId3525" Type="http://schemas.openxmlformats.org/officeDocument/2006/relationships/hyperlink" Target="https://www.facebook.com/tran.hoang.27022004" TargetMode="External"/><Relationship Id="rId4923" Type="http://schemas.openxmlformats.org/officeDocument/2006/relationships/hyperlink" Target="https://drive.google.com/open?id=1IuduM5nlxB2XXUJAM3vegANBfNUlZtg5" TargetMode="External"/><Relationship Id="rId239" Type="http://schemas.openxmlformats.org/officeDocument/2006/relationships/hyperlink" Target="https://www.facebook.com/share/19wFovjr2D/?mibextid=LQQJ4d" TargetMode="External"/><Relationship Id="rId446" Type="http://schemas.openxmlformats.org/officeDocument/2006/relationships/hyperlink" Target="https://www.facebook.com/oanho.741874?rdid=EVnnehYkiZY6MWHZ&amp;share_url=https%3A%2F%2Fwww.facebook.com%2Fshare%2F16i8ySdVxd%2F" TargetMode="External"/><Relationship Id="rId653" Type="http://schemas.openxmlformats.org/officeDocument/2006/relationships/hyperlink" Target="https://drive.google.com/open?id=1SEk7_Sle_-1unbDoGZwzeRm-sYilOb85" TargetMode="External"/><Relationship Id="rId1076" Type="http://schemas.openxmlformats.org/officeDocument/2006/relationships/hyperlink" Target="https://www.facebook.com/share/18SUissSzh/?mibextid=wwXIfr" TargetMode="External"/><Relationship Id="rId1283" Type="http://schemas.openxmlformats.org/officeDocument/2006/relationships/hyperlink" Target="https://drive.google.com/open?id=1sl3OF7gbgeZMSzAf7Bnsa7QuVmn3TY_h" TargetMode="External"/><Relationship Id="rId1490" Type="http://schemas.openxmlformats.org/officeDocument/2006/relationships/hyperlink" Target="https://drive.google.com/open?id=1GZr7Nl4-KB3VpWY23oIOj9ZBwqMwH4rN" TargetMode="External"/><Relationship Id="rId2127" Type="http://schemas.openxmlformats.org/officeDocument/2006/relationships/hyperlink" Target="https://www.facebook.com/profile.php?id=61578244082041&amp;rdid=6QqB5acnGEkFkbSC&amp;share_url=https%3A%2F%2Fwww.facebook.com%2Fshare%2F1EfywLbjpv%2F" TargetMode="External"/><Relationship Id="rId2334" Type="http://schemas.openxmlformats.org/officeDocument/2006/relationships/hyperlink" Target="https://www.facebook.com/nhu.ngoc.859610" TargetMode="External"/><Relationship Id="rId3732" Type="http://schemas.openxmlformats.org/officeDocument/2006/relationships/hyperlink" Target="https://drive.google.com/open?id=1jS-vE3XFDXAqzfV6sjoGOCHN0U_vDYci" TargetMode="External"/><Relationship Id="rId306" Type="http://schemas.openxmlformats.org/officeDocument/2006/relationships/hyperlink" Target="https://www.facebook.com/share/198G5XsPoN/?mibextid=wwXIfr" TargetMode="External"/><Relationship Id="rId860" Type="http://schemas.openxmlformats.org/officeDocument/2006/relationships/hyperlink" Target="https://drive.google.com/open?id=1aUd4BqKDB_4YICIoQFfTMSjR62yiMBbk" TargetMode="External"/><Relationship Id="rId1143" Type="http://schemas.openxmlformats.org/officeDocument/2006/relationships/hyperlink" Target="https://www.facebook.com/share/1BLzKqbe7X/?mibextid=wwXIfr" TargetMode="External"/><Relationship Id="rId2541" Type="http://schemas.openxmlformats.org/officeDocument/2006/relationships/hyperlink" Target="https://www.facebook.com/share/18k3Z17zZJ/?mibextid=wwXIfr" TargetMode="External"/><Relationship Id="rId4299" Type="http://schemas.openxmlformats.org/officeDocument/2006/relationships/hyperlink" Target="https://www.facebook.com/share/18RjgX1PdS/" TargetMode="External"/><Relationship Id="rId513" Type="http://schemas.openxmlformats.org/officeDocument/2006/relationships/hyperlink" Target="https://drive.google.com/open?id=13pw6gr1HA0w5_QCvE8ty0OkJgxAFvMDc" TargetMode="External"/><Relationship Id="rId720" Type="http://schemas.openxmlformats.org/officeDocument/2006/relationships/hyperlink" Target="https://drive.google.com/open?id=1-E0wdLP7KziwIHTlbRYGf6Fp8bzAFnCd" TargetMode="External"/><Relationship Id="rId1350" Type="http://schemas.openxmlformats.org/officeDocument/2006/relationships/hyperlink" Target="https://drive.google.com/open?id=1c9KvsgxUPudwkl9K8ef_A_OVeng4dmFJ" TargetMode="External"/><Relationship Id="rId2401" Type="http://schemas.openxmlformats.org/officeDocument/2006/relationships/hyperlink" Target="https://www.facebook.com/share/1X5nacZRZT/?mibextid=wwXIfr" TargetMode="External"/><Relationship Id="rId4159" Type="http://schemas.openxmlformats.org/officeDocument/2006/relationships/hyperlink" Target="https://www.facebook.com/share/18mBvE2mr1/?mibextid=wwXIfr" TargetMode="External"/><Relationship Id="rId1003" Type="http://schemas.openxmlformats.org/officeDocument/2006/relationships/hyperlink" Target="https://drive.google.com/open?id=1GEYGDcOf0ltBkgDp7aDrKYzrRPAwjwO1" TargetMode="External"/><Relationship Id="rId1210" Type="http://schemas.openxmlformats.org/officeDocument/2006/relationships/hyperlink" Target="https://drive.google.com/open?id=1s4AjyF_M1BS3Zq0KwdkHoboTeVhtsDrD" TargetMode="External"/><Relationship Id="rId4366" Type="http://schemas.openxmlformats.org/officeDocument/2006/relationships/hyperlink" Target="https://drive.google.com/open?id=1QxRlCWAh5sz76VR7ft-Gf8vKgiIA8c0n" TargetMode="External"/><Relationship Id="rId4573" Type="http://schemas.openxmlformats.org/officeDocument/2006/relationships/hyperlink" Target="https://www.facebook.com/phuong.thanh.730396" TargetMode="External"/><Relationship Id="rId4780" Type="http://schemas.openxmlformats.org/officeDocument/2006/relationships/hyperlink" Target="https://drive.google.com/open?id=1YLsXVfsObUDIHgllVBWFp3QfYL2J_aMf" TargetMode="External"/><Relationship Id="rId3175" Type="http://schemas.openxmlformats.org/officeDocument/2006/relationships/hyperlink" Target="https://www.facebook.com/share/187YRJdt3W/" TargetMode="External"/><Relationship Id="rId3382" Type="http://schemas.openxmlformats.org/officeDocument/2006/relationships/hyperlink" Target="https://drive.google.com/open?id=1tZTKrTk9fYjMN5WamcoLM7J6bCD3EYlP" TargetMode="External"/><Relationship Id="rId4019" Type="http://schemas.openxmlformats.org/officeDocument/2006/relationships/hyperlink" Target="https://www.facebook.com/share/15qaD4oMfMV/?mibextid=wwXIfr" TargetMode="External"/><Relationship Id="rId4226" Type="http://schemas.openxmlformats.org/officeDocument/2006/relationships/hyperlink" Target="https://www.facebook.com/ng.ngoc.phuong.kieu" TargetMode="External"/><Relationship Id="rId4433" Type="http://schemas.openxmlformats.org/officeDocument/2006/relationships/hyperlink" Target="https://www.facebook.com/share/18rTgpdFCV/?mibextid=wwXIfr" TargetMode="External"/><Relationship Id="rId4640" Type="http://schemas.openxmlformats.org/officeDocument/2006/relationships/hyperlink" Target="https://drive.google.com/open?id=1JNVOfJ-XcUuXr5I89ac_kwBMYpg2vor7" TargetMode="External"/><Relationship Id="rId2191" Type="http://schemas.openxmlformats.org/officeDocument/2006/relationships/hyperlink" Target="https://www.facebook.com/share/15nPW3hVrZ9/?mibextid=wwXIfr" TargetMode="External"/><Relationship Id="rId3035" Type="http://schemas.openxmlformats.org/officeDocument/2006/relationships/hyperlink" Target="https://drive.google.com/open?id=1WaQxyv6zX9oyLZiW9Am0yIO5NJU08URw" TargetMode="External"/><Relationship Id="rId3242" Type="http://schemas.openxmlformats.org/officeDocument/2006/relationships/hyperlink" Target="https://drive.google.com/open?id=1i2_sUvFkE6Y5EZBf08c2TUUkkVbbrctA" TargetMode="External"/><Relationship Id="rId4500" Type="http://schemas.openxmlformats.org/officeDocument/2006/relationships/hyperlink" Target="https://www.facebook.com/share/1EEHVCLkUL/?mibextid=wwXIfr" TargetMode="External"/><Relationship Id="rId163" Type="http://schemas.openxmlformats.org/officeDocument/2006/relationships/hyperlink" Target="https://drive.google.com/open?id=19ASzlJf1qDIPSXUyaEHgNVa36a-s-56T" TargetMode="External"/><Relationship Id="rId370" Type="http://schemas.openxmlformats.org/officeDocument/2006/relationships/hyperlink" Target="https://drive.google.com/open?id=1YfOOeAfENOPPaZ2YnCNNwgC_7idMuyt1" TargetMode="External"/><Relationship Id="rId2051" Type="http://schemas.openxmlformats.org/officeDocument/2006/relationships/hyperlink" Target="https://www.facebook.com/share/1SJE8NwPFA/?mibextid=wwXIfr" TargetMode="External"/><Relationship Id="rId3102" Type="http://schemas.openxmlformats.org/officeDocument/2006/relationships/hyperlink" Target="https://www.facebook.com/share/1FQdUhXoJy/?mibextid=wwXIfr" TargetMode="External"/><Relationship Id="rId230" Type="http://schemas.openxmlformats.org/officeDocument/2006/relationships/hyperlink" Target="https://drive.google.com/open?id=1YqoWBJQU0-zMYaIJAJOdywv3IVfn_F90" TargetMode="External"/><Relationship Id="rId5067" Type="http://schemas.openxmlformats.org/officeDocument/2006/relationships/hyperlink" Target="https://drive.google.com/open?id=1i-18iZUX3agUgqD319mesWdbSopTmEb3" TargetMode="External"/><Relationship Id="rId2868" Type="http://schemas.openxmlformats.org/officeDocument/2006/relationships/hyperlink" Target="https://drive.google.com/open?id=1pSvRktxI3OBvaIIfPt-UT7PQgqONheCZ" TargetMode="External"/><Relationship Id="rId3919" Type="http://schemas.openxmlformats.org/officeDocument/2006/relationships/hyperlink" Target="https://www.facebook.com/share/1ABko44WYV/?mibextid=wwXIfr" TargetMode="External"/><Relationship Id="rId4083" Type="http://schemas.openxmlformats.org/officeDocument/2006/relationships/hyperlink" Target="https://drive.google.com/open?id=1_vbCwbzDpltoaORxp9q2-cc6FViqrXmW" TargetMode="External"/><Relationship Id="rId1677" Type="http://schemas.openxmlformats.org/officeDocument/2006/relationships/hyperlink" Target="https://drive.google.com/open?id=1htJHK3rXbB0peurkHJuQE4ol2v2c6iTg" TargetMode="External"/><Relationship Id="rId1884" Type="http://schemas.openxmlformats.org/officeDocument/2006/relationships/hyperlink" Target="https://drive.google.com/open?id=16QZgeL7Hq6F7xje43UA7n7SBDvbXkkg2" TargetMode="External"/><Relationship Id="rId2728" Type="http://schemas.openxmlformats.org/officeDocument/2006/relationships/hyperlink" Target="https://drive.google.com/open?id=1OSsgyd4U8vgaMOtdg0pvLNVFbfMvWDV2" TargetMode="External"/><Relationship Id="rId2935" Type="http://schemas.openxmlformats.org/officeDocument/2006/relationships/hyperlink" Target="https://drive.google.com/open?id=1gMq0I0s7xBfTsHUi_dgqvcI63C6Ul80w" TargetMode="External"/><Relationship Id="rId4290" Type="http://schemas.openxmlformats.org/officeDocument/2006/relationships/hyperlink" Target="https://www.facebook.com/nguyen.nhung.507449" TargetMode="External"/><Relationship Id="rId907" Type="http://schemas.openxmlformats.org/officeDocument/2006/relationships/hyperlink" Target="https://drive.google.com/open?id=14C7cvKRkPHtWZDmbGDNwno9_mzBU_BpY" TargetMode="External"/><Relationship Id="rId1537" Type="http://schemas.openxmlformats.org/officeDocument/2006/relationships/hyperlink" Target="https://drive.google.com/open?id=1R5lilIv5Xb-xoTKfhS-C3Vlk9uMb1oIm" TargetMode="External"/><Relationship Id="rId1744" Type="http://schemas.openxmlformats.org/officeDocument/2006/relationships/hyperlink" Target="https://drive.google.com/open?id=19Hxj9MYvRHJIon6_GLNA2MLo4O0kJNTp" TargetMode="External"/><Relationship Id="rId1951" Type="http://schemas.openxmlformats.org/officeDocument/2006/relationships/hyperlink" Target="https://drive.google.com/open?id=1_oYAiEoNC8mhq_6u25IkBRvFPd51md8J" TargetMode="External"/><Relationship Id="rId4150" Type="http://schemas.openxmlformats.org/officeDocument/2006/relationships/hyperlink" Target="https://drive.google.com/open?id=1y3x7CPwgCEnpAzHc18JLhwiMoXuJcFry" TargetMode="External"/><Relationship Id="rId36" Type="http://schemas.openxmlformats.org/officeDocument/2006/relationships/hyperlink" Target="https://drive.google.com/open?id=1d8SJMQTgwTADLkv1BV4DsNmDQZwWfGgq" TargetMode="External"/><Relationship Id="rId1604" Type="http://schemas.openxmlformats.org/officeDocument/2006/relationships/hyperlink" Target="https://drive.google.com/open?id=1L5R_7TeRH3d0UEtDbf-bJhGBHeDEh71G" TargetMode="External"/><Relationship Id="rId4010" Type="http://schemas.openxmlformats.org/officeDocument/2006/relationships/hyperlink" Target="https://drive.google.com/open?id=1cQtQg5UkbVdwHd4pAvdMTLJk5nsIim1x" TargetMode="External"/><Relationship Id="rId4967" Type="http://schemas.openxmlformats.org/officeDocument/2006/relationships/hyperlink" Target="https://drive.google.com/open?id=19Ng1gfS_pSy5uVCcwjWtr9SRcjbiTQmP" TargetMode="External"/><Relationship Id="rId1811" Type="http://schemas.openxmlformats.org/officeDocument/2006/relationships/hyperlink" Target="https://www.facebook.com/share/1DDSo7v2Pm/?mibextid=wwXIfr" TargetMode="External"/><Relationship Id="rId3569" Type="http://schemas.openxmlformats.org/officeDocument/2006/relationships/hyperlink" Target="https://drive.google.com/open?id=1R7604F7k0i-yEPjiqezroD94Al-UMzzz" TargetMode="External"/><Relationship Id="rId697" Type="http://schemas.openxmlformats.org/officeDocument/2006/relationships/hyperlink" Target="https://drive.google.com/open?id=19CHbiv9SfNrnFyZuPtgn3QkjhuWLkfwz" TargetMode="External"/><Relationship Id="rId2378" Type="http://schemas.openxmlformats.org/officeDocument/2006/relationships/hyperlink" Target="https://drive.google.com/open?id=1UlH2nV_lklSqkKcowhdjT1ed3e14Y7nb" TargetMode="External"/><Relationship Id="rId3429" Type="http://schemas.openxmlformats.org/officeDocument/2006/relationships/hyperlink" Target="https://www.facebook.com/share/178uZbippD/?mibextid=wwXIfr" TargetMode="External"/><Relationship Id="rId3776" Type="http://schemas.openxmlformats.org/officeDocument/2006/relationships/hyperlink" Target="https://drive.google.com/open?id=1ddXvm0t6Qc574WtFi4A4dJytN7QPY1KB" TargetMode="External"/><Relationship Id="rId3983" Type="http://schemas.openxmlformats.org/officeDocument/2006/relationships/hyperlink" Target="https://www.facebook.com/share/1LMFWYaBba/?mibextid=wwXIfr" TargetMode="External"/><Relationship Id="rId4827" Type="http://schemas.openxmlformats.org/officeDocument/2006/relationships/hyperlink" Target="https://drive.google.com/open?id=1mpyJZl-OpJ9cAijnDR-YwJdk4ubRmTHP" TargetMode="External"/><Relationship Id="rId1187" Type="http://schemas.openxmlformats.org/officeDocument/2006/relationships/hyperlink" Target="https://www.facebook.com/share/19jQx8rBWn/?mibextid=wwXIfr" TargetMode="External"/><Relationship Id="rId2585" Type="http://schemas.openxmlformats.org/officeDocument/2006/relationships/hyperlink" Target="https://drive.google.com/open?id=1rvKCXKuDmya0_0OWNEAY9efZI0HGfwin" TargetMode="External"/><Relationship Id="rId2792" Type="http://schemas.openxmlformats.org/officeDocument/2006/relationships/hyperlink" Target="https://www.facebook.com/lan.luong.159865" TargetMode="External"/><Relationship Id="rId3636" Type="http://schemas.openxmlformats.org/officeDocument/2006/relationships/hyperlink" Target="https://www.facebook.com/profile.php?id=61584755914711&amp;rdid=vx0XsIKpzPYa2Lgt&amp;share_url=https%3A%2F%2Fwww.facebook.com%2Fshare%2F1BS5zXMSkt" TargetMode="External"/><Relationship Id="rId3843" Type="http://schemas.openxmlformats.org/officeDocument/2006/relationships/hyperlink" Target="https://drive.google.com/open?id=1nV0VFaO_M155wHUNi_-NioVY3WSKErl-" TargetMode="External"/><Relationship Id="rId557" Type="http://schemas.openxmlformats.org/officeDocument/2006/relationships/hyperlink" Target="https://drive.google.com/open?id=1-tpyGUlUP-LCnR7ilsr_cvAX8XaSDI_i" TargetMode="External"/><Relationship Id="rId764" Type="http://schemas.openxmlformats.org/officeDocument/2006/relationships/hyperlink" Target="https://www.facebook.com/share/1Bha7Gp29H/?mibextid=wwXIfr" TargetMode="External"/><Relationship Id="rId971" Type="http://schemas.openxmlformats.org/officeDocument/2006/relationships/hyperlink" Target="https://www.facebook.com/share/1WJJ1CnKhq/?mibextid=wwXIfr" TargetMode="External"/><Relationship Id="rId1394" Type="http://schemas.openxmlformats.org/officeDocument/2006/relationships/hyperlink" Target="https://www.facebook.com/anh.kiet.47744" TargetMode="External"/><Relationship Id="rId2238" Type="http://schemas.openxmlformats.org/officeDocument/2006/relationships/hyperlink" Target="https://www.facebook.com/share/1EWvmV58um/?mibextid=wwXIfr" TargetMode="External"/><Relationship Id="rId2445" Type="http://schemas.openxmlformats.org/officeDocument/2006/relationships/hyperlink" Target="https://drive.google.com/open?id=1I9cgFJAlmMn5CxZ5QH7PzIpku-7Y0Dsw" TargetMode="External"/><Relationship Id="rId2652" Type="http://schemas.openxmlformats.org/officeDocument/2006/relationships/hyperlink" Target="https://www.facebook.com/tran.dieulinh.875960?mibextid=wwXIfr&amp;mibextid=wwXIfr" TargetMode="External"/><Relationship Id="rId3703" Type="http://schemas.openxmlformats.org/officeDocument/2006/relationships/hyperlink" Target="https://www.facebook.com/share/1FqP12wub8/?mibextid=wwXIfr" TargetMode="External"/><Relationship Id="rId3910" Type="http://schemas.openxmlformats.org/officeDocument/2006/relationships/hyperlink" Target="https://drive.google.com/open?id=1UCaBRk2prwJrikzYrtSdJHJvBPOtn5c2" TargetMode="External"/><Relationship Id="rId417" Type="http://schemas.openxmlformats.org/officeDocument/2006/relationships/hyperlink" Target="https://www.facebook.com/share/1GBqxmf6TE/?mibextid=wwXIfr" TargetMode="External"/><Relationship Id="rId624" Type="http://schemas.openxmlformats.org/officeDocument/2006/relationships/hyperlink" Target="https://www.facebook.com/share/191Ho93LTV/?mibextid=wwXIfr" TargetMode="External"/><Relationship Id="rId831" Type="http://schemas.openxmlformats.org/officeDocument/2006/relationships/hyperlink" Target="https://www.facebook.com/share/19pfKaztn4/?mibextid=wwXIfr" TargetMode="External"/><Relationship Id="rId1047" Type="http://schemas.openxmlformats.org/officeDocument/2006/relationships/hyperlink" Target="https://www.facebook.com/share/1GPgV8btdW/?mibextid=wwXIfr" TargetMode="External"/><Relationship Id="rId1254" Type="http://schemas.openxmlformats.org/officeDocument/2006/relationships/hyperlink" Target="https://drive.google.com/open?id=1Wu099ITF6WLHbZSHQYqURmLIeKxJOj7M" TargetMode="External"/><Relationship Id="rId1461" Type="http://schemas.openxmlformats.org/officeDocument/2006/relationships/hyperlink" Target="https://drive.google.com/open?id=1xP9-WTCbXXgs_ui6vzcHElPsFzyg-Tfa" TargetMode="External"/><Relationship Id="rId2305" Type="http://schemas.openxmlformats.org/officeDocument/2006/relationships/hyperlink" Target="https://www.facebook.com/share/1AcgEevzvF/" TargetMode="External"/><Relationship Id="rId2512" Type="http://schemas.openxmlformats.org/officeDocument/2006/relationships/hyperlink" Target="https://drive.google.com/open?id=1iGsb8vWT3nfL9_41mdtmPUnghmMeV1th" TargetMode="External"/><Relationship Id="rId1114" Type="http://schemas.openxmlformats.org/officeDocument/2006/relationships/hyperlink" Target="https://www.facebook.com/vantran.trun.7549" TargetMode="External"/><Relationship Id="rId1321" Type="http://schemas.openxmlformats.org/officeDocument/2006/relationships/hyperlink" Target="https://www.facebook.com/share/18TbXKvZ2r/?mibextid=wwXIfr" TargetMode="External"/><Relationship Id="rId4477" Type="http://schemas.openxmlformats.org/officeDocument/2006/relationships/hyperlink" Target="https://www.facebook.com/share/1ALjGen6tv/?mibextid=wwXIfr" TargetMode="External"/><Relationship Id="rId4684" Type="http://schemas.openxmlformats.org/officeDocument/2006/relationships/hyperlink" Target="https://www.facebook.com/share/1B3QgVJVdc/?mibextid=wwXIfr" TargetMode="External"/><Relationship Id="rId4891" Type="http://schemas.openxmlformats.org/officeDocument/2006/relationships/hyperlink" Target="https://www.facebook.com/share/1LZoMDykdh/" TargetMode="External"/><Relationship Id="rId3079" Type="http://schemas.openxmlformats.org/officeDocument/2006/relationships/hyperlink" Target="https://www.facebook.com/share/1bfy5hhZcK/" TargetMode="External"/><Relationship Id="rId3286" Type="http://schemas.openxmlformats.org/officeDocument/2006/relationships/hyperlink" Target="https://www.facebook.com/share/1LiaTvDsyJ/" TargetMode="External"/><Relationship Id="rId3493" Type="http://schemas.openxmlformats.org/officeDocument/2006/relationships/hyperlink" Target="https://www.facebook.com/kozume.kenma.34585" TargetMode="External"/><Relationship Id="rId4337" Type="http://schemas.openxmlformats.org/officeDocument/2006/relationships/hyperlink" Target="https://drive.google.com/open?id=1U4GAYZg8FrP5-N3-2PMPJlpS3IX9WDZQ" TargetMode="External"/><Relationship Id="rId4544" Type="http://schemas.openxmlformats.org/officeDocument/2006/relationships/hyperlink" Target="https://drive.google.com/open?id=1PnYgVqLNPyyHoO0qleG3kTqHoADqas_P" TargetMode="External"/><Relationship Id="rId2095" Type="http://schemas.openxmlformats.org/officeDocument/2006/relationships/hyperlink" Target="https://www.facebook.com/share/1BM8p5Mz2Q/?mibextid=wwXIfr" TargetMode="External"/><Relationship Id="rId3146" Type="http://schemas.openxmlformats.org/officeDocument/2006/relationships/hyperlink" Target="https://www.facebook.com/share/1D7BvQ3QTY/?mibextid=wwXIfr" TargetMode="External"/><Relationship Id="rId3353" Type="http://schemas.openxmlformats.org/officeDocument/2006/relationships/hyperlink" Target="https://www.facebook.com/mai.trung.228613" TargetMode="External"/><Relationship Id="rId4751" Type="http://schemas.openxmlformats.org/officeDocument/2006/relationships/hyperlink" Target="https://drive.google.com/open?id=1nmFrdzWNrSbqMXQSEAZ7P3BkFBsFK35g" TargetMode="External"/><Relationship Id="rId274" Type="http://schemas.openxmlformats.org/officeDocument/2006/relationships/hyperlink" Target="https://www.facebook.com/minh.anh.403382" TargetMode="External"/><Relationship Id="rId481" Type="http://schemas.openxmlformats.org/officeDocument/2006/relationships/hyperlink" Target="https://drive.google.com/open?id=12j9vKFYOx67WdgsYp8DIrUNkuQBfZVzx" TargetMode="External"/><Relationship Id="rId2162" Type="http://schemas.openxmlformats.org/officeDocument/2006/relationships/hyperlink" Target="https://drive.google.com/open?id=1FjmM8KXuxWgYw2JCCD25HeFKOCfqMvWa" TargetMode="External"/><Relationship Id="rId3006" Type="http://schemas.openxmlformats.org/officeDocument/2006/relationships/hyperlink" Target="https://drive.google.com/open?id=1iPcdp-jWaqVhNZaXdOE-oH_gTAsCMmvv" TargetMode="External"/><Relationship Id="rId3560" Type="http://schemas.openxmlformats.org/officeDocument/2006/relationships/hyperlink" Target="https://www.facebook.com/share/17zPR6UaBc/?mibextid=wwXIfr" TargetMode="External"/><Relationship Id="rId4404" Type="http://schemas.openxmlformats.org/officeDocument/2006/relationships/hyperlink" Target="https://drive.google.com/open?id=1fIAbdPjRYV8-WTi-lT-0iWxPJ6wEHrUM" TargetMode="External"/><Relationship Id="rId4611" Type="http://schemas.openxmlformats.org/officeDocument/2006/relationships/hyperlink" Target="https://drive.google.com/open?id=18quMvtO43l-vnDIt4dOr4XKLUE01jVva" TargetMode="External"/><Relationship Id="rId134" Type="http://schemas.openxmlformats.org/officeDocument/2006/relationships/hyperlink" Target="https://www.facebook.com/xuan.bac.50999" TargetMode="External"/><Relationship Id="rId3213" Type="http://schemas.openxmlformats.org/officeDocument/2006/relationships/hyperlink" Target="https://www.facebook.com/share/1UYskuBCZD/?mibextid=wwXIfr" TargetMode="External"/><Relationship Id="rId3420" Type="http://schemas.openxmlformats.org/officeDocument/2006/relationships/hyperlink" Target="https://drive.google.com/open?id=1Xly-fL2vnIoUc-BsmcX0oxq9Le9zkT3w" TargetMode="External"/><Relationship Id="rId341" Type="http://schemas.openxmlformats.org/officeDocument/2006/relationships/hyperlink" Target="https://drive.google.com/open?id=1YcFfMy-1cJwm_LAzSE3oPcDKeB7rdzzi" TargetMode="External"/><Relationship Id="rId2022" Type="http://schemas.openxmlformats.org/officeDocument/2006/relationships/hyperlink" Target="https://drive.google.com/open?id=1TXDdcNbD61mEcpeUm2BkD6T7pVF0XykT" TargetMode="External"/><Relationship Id="rId2979" Type="http://schemas.openxmlformats.org/officeDocument/2006/relationships/hyperlink" Target="https://drive.google.com/open?id=1Jw81HHZigD1_T7JKz4lmXGvghwz1hF0W" TargetMode="External"/><Relationship Id="rId201" Type="http://schemas.openxmlformats.org/officeDocument/2006/relationships/hyperlink" Target="https://www.facebook.com/share/YC2s5mwMVV8QscLr/?mibextid=LQQJ4d" TargetMode="External"/><Relationship Id="rId1788" Type="http://schemas.openxmlformats.org/officeDocument/2006/relationships/hyperlink" Target="https://www.facebook.com/hoang.thi.nguyen.448911?mibextid=wwXIfr&amp;rdid=EMkUYbanVlfVIsG0&amp;share_url=https%3A%2F%2Fwww.facebook.com%2Fshare%2F1CRdak4RBV%2F%3Fmibextid%3DwwXIfr" TargetMode="External"/><Relationship Id="rId1995" Type="http://schemas.openxmlformats.org/officeDocument/2006/relationships/hyperlink" Target="https://drive.google.com/open?id=16sVQ9b5UwBk-morcygwwt_-bM61RMlV7" TargetMode="External"/><Relationship Id="rId2839" Type="http://schemas.openxmlformats.org/officeDocument/2006/relationships/hyperlink" Target="https://www.facebook.com/profile.php?id=61584315512684&amp;mibextid=wwXIfr&amp;rdid=QIAgxa9SCyt7AcxW&amp;share_url=https%3A%2F%2Fwww.facebook.com%2Fshare%2F1Cv36GuUzK%2F%3Fmibextid%3DwwXIfr" TargetMode="External"/><Relationship Id="rId4194" Type="http://schemas.openxmlformats.org/officeDocument/2006/relationships/hyperlink" Target="https://www.facebook.com/vtdmeomeo07" TargetMode="External"/><Relationship Id="rId5038" Type="http://schemas.openxmlformats.org/officeDocument/2006/relationships/hyperlink" Target="https://drive.google.com/open?id=1OuA_HS7BsBfVr1YIcPYwY4b3cLjiOvAA" TargetMode="External"/><Relationship Id="rId1648" Type="http://schemas.openxmlformats.org/officeDocument/2006/relationships/hyperlink" Target="https://drive.google.com/open?id=14kEHMTd5Ofhh30Dpg35603AQDAko1rQF" TargetMode="External"/><Relationship Id="rId4054" Type="http://schemas.openxmlformats.org/officeDocument/2006/relationships/hyperlink" Target="https://drive.google.com/open?id=1gX9882yjCepNB5718LKkQNtfXmuSICaX" TargetMode="External"/><Relationship Id="rId4261" Type="http://schemas.openxmlformats.org/officeDocument/2006/relationships/hyperlink" Target="https://drive.google.com/open?id=1ZuQPQfTHLFCq9oKg0B5WajxwljE_7mC_" TargetMode="External"/><Relationship Id="rId5105" Type="http://schemas.openxmlformats.org/officeDocument/2006/relationships/hyperlink" Target="https://www.facebook.com/thu.huong.647087" TargetMode="External"/><Relationship Id="rId1508" Type="http://schemas.openxmlformats.org/officeDocument/2006/relationships/hyperlink" Target="https://www.facebook.com/share/1HrsTNWBJ7/?mibextid=wwXIfr" TargetMode="External"/><Relationship Id="rId1855" Type="http://schemas.openxmlformats.org/officeDocument/2006/relationships/hyperlink" Target="https://www.facebook.com/aoi.tm" TargetMode="External"/><Relationship Id="rId2906" Type="http://schemas.openxmlformats.org/officeDocument/2006/relationships/hyperlink" Target="https://drive.google.com/open?id=1gD0Z3W3djB_DSJUlPCHkiQUPda5I_0fG" TargetMode="External"/><Relationship Id="rId3070" Type="http://schemas.openxmlformats.org/officeDocument/2006/relationships/hyperlink" Target="https://www.facebook.com/share/1GLKiZ1XQ5/?mibextid=wwXIfr" TargetMode="External"/><Relationship Id="rId4121" Type="http://schemas.openxmlformats.org/officeDocument/2006/relationships/hyperlink" Target="https://drive.google.com/open?id=1A53SSDY-_ztuJCdYJFiSIRzQ8EwfLCMp" TargetMode="External"/><Relationship Id="rId1715" Type="http://schemas.openxmlformats.org/officeDocument/2006/relationships/hyperlink" Target="https://www.facebook.com/share/1B7dcgcgBy/" TargetMode="External"/><Relationship Id="rId1922" Type="http://schemas.openxmlformats.org/officeDocument/2006/relationships/hyperlink" Target="https://www.facebook.com/le.dat.010308?rdid=kEvZGvqAaFv94WAe&amp;share_url=https%3A%2F%2Fwww.facebook.com%2Fshare%2F18RxJzfucz" TargetMode="External"/><Relationship Id="rId3887" Type="http://schemas.openxmlformats.org/officeDocument/2006/relationships/hyperlink" Target="https://www.facebook.com/share/18gUec54AT/?mibextid=wwXIfr" TargetMode="External"/><Relationship Id="rId4938" Type="http://schemas.openxmlformats.org/officeDocument/2006/relationships/hyperlink" Target="https://www.facebook.com/share/1Kwm6ra6zT/?mibextid=wwXIfr" TargetMode="External"/><Relationship Id="rId2489" Type="http://schemas.openxmlformats.org/officeDocument/2006/relationships/hyperlink" Target="https://drive.google.com/open?id=1LJPQVc2cemmJ2oBnk_DplbnK3I68maLa" TargetMode="External"/><Relationship Id="rId2696" Type="http://schemas.openxmlformats.org/officeDocument/2006/relationships/hyperlink" Target="https://drive.google.com/open?id=1GCTJVnogJB91YzHrscqENbTLm5zOaDfS" TargetMode="External"/><Relationship Id="rId3747" Type="http://schemas.openxmlformats.org/officeDocument/2006/relationships/hyperlink" Target="https://www.facebook.com/share/1DFPTEBpuh/" TargetMode="External"/><Relationship Id="rId3954" Type="http://schemas.openxmlformats.org/officeDocument/2006/relationships/hyperlink" Target="https://www.facebook.com/share/1UHBm43ifQ/" TargetMode="External"/><Relationship Id="rId668" Type="http://schemas.openxmlformats.org/officeDocument/2006/relationships/hyperlink" Target="https://www.facebook.com/share/1GCKFWfwj9/?mibextid=wwXIfr" TargetMode="External"/><Relationship Id="rId875" Type="http://schemas.openxmlformats.org/officeDocument/2006/relationships/hyperlink" Target="https://drive.google.com/open?id=1Im5Ucbh0lc9pTt9ugCbxVp4b9W28N3OO" TargetMode="External"/><Relationship Id="rId1298" Type="http://schemas.openxmlformats.org/officeDocument/2006/relationships/hyperlink" Target="https://www.facebook.com/share/1bpzk7sr67/?mibextid=wwXIfr" TargetMode="External"/><Relationship Id="rId2349" Type="http://schemas.openxmlformats.org/officeDocument/2006/relationships/hyperlink" Target="https://www.facebook.com/share/18x5jZoHPC/" TargetMode="External"/><Relationship Id="rId2556" Type="http://schemas.openxmlformats.org/officeDocument/2006/relationships/hyperlink" Target="https://drive.google.com/open?id=1BjOzF3uTFeJqgUxWIC7ccsvKEMorNdUo" TargetMode="External"/><Relationship Id="rId2763" Type="http://schemas.openxmlformats.org/officeDocument/2006/relationships/hyperlink" Target="https://www.facebook.com/share/1EPiV9MvW2/?mibextid=wwXIfr" TargetMode="External"/><Relationship Id="rId2970" Type="http://schemas.openxmlformats.org/officeDocument/2006/relationships/hyperlink" Target="https://www.facebook.com/share/1CaHnGDGhr/?mibextid=wwXIfr" TargetMode="External"/><Relationship Id="rId3607" Type="http://schemas.openxmlformats.org/officeDocument/2006/relationships/hyperlink" Target="https://www.facebook.com/thiennanhog" TargetMode="External"/><Relationship Id="rId3814" Type="http://schemas.openxmlformats.org/officeDocument/2006/relationships/hyperlink" Target="https://www.facebook.com/tam.tranthanh.5220" TargetMode="External"/><Relationship Id="rId528" Type="http://schemas.openxmlformats.org/officeDocument/2006/relationships/hyperlink" Target="https://drive.google.com/open?id=1Z1terK8pKIfPA-l7DBH3OncyzVtP41SX" TargetMode="External"/><Relationship Id="rId735" Type="http://schemas.openxmlformats.org/officeDocument/2006/relationships/hyperlink" Target="https://www.facebook.com/share/1BPLUn5d1P/?mibextid=wwXIfr" TargetMode="External"/><Relationship Id="rId942" Type="http://schemas.openxmlformats.org/officeDocument/2006/relationships/hyperlink" Target="https://www.facebook.com/angryna" TargetMode="External"/><Relationship Id="rId1158" Type="http://schemas.openxmlformats.org/officeDocument/2006/relationships/hyperlink" Target="https://www.facebook.com/tuan.hung.90942" TargetMode="External"/><Relationship Id="rId1365" Type="http://schemas.openxmlformats.org/officeDocument/2006/relationships/hyperlink" Target="https://drive.google.com/open?id=1PMd3Fh-B0hO_AxrWyG0p7yO3sCZK8K_J" TargetMode="External"/><Relationship Id="rId1572" Type="http://schemas.openxmlformats.org/officeDocument/2006/relationships/hyperlink" Target="https://drive.google.com/open?id=1oUvxEQyzG1XHXFZMtQDIdDiAQwxhzIM6" TargetMode="External"/><Relationship Id="rId2209" Type="http://schemas.openxmlformats.org/officeDocument/2006/relationships/hyperlink" Target="https://www.facebook.com/twnq.vyz208" TargetMode="External"/><Relationship Id="rId2416" Type="http://schemas.openxmlformats.org/officeDocument/2006/relationships/hyperlink" Target="https://www.facebook.com/share/17fJWnh182/?mibextid=wwXIfr" TargetMode="External"/><Relationship Id="rId2623" Type="http://schemas.openxmlformats.org/officeDocument/2006/relationships/hyperlink" Target="https://drive.google.com/open?id=11MquMhJoKj6QEijS3ToC47_GlXE6NGoD" TargetMode="External"/><Relationship Id="rId1018" Type="http://schemas.openxmlformats.org/officeDocument/2006/relationships/hyperlink" Target="https://www.facebook.com/share/1Bp1xfvo1u" TargetMode="External"/><Relationship Id="rId1225" Type="http://schemas.openxmlformats.org/officeDocument/2006/relationships/hyperlink" Target="https://drive.google.com/open?id=1m8nRQqiQnCDC9q70K7Sr1DnCvV6Hq8TN" TargetMode="External"/><Relationship Id="rId1432" Type="http://schemas.openxmlformats.org/officeDocument/2006/relationships/hyperlink" Target="https://drive.google.com/open?id=1dZOmsFeMQobphVAxtE2jhHpG9dnH6vgv" TargetMode="External"/><Relationship Id="rId2830" Type="http://schemas.openxmlformats.org/officeDocument/2006/relationships/hyperlink" Target="https://drive.google.com/open?id=1m8MIhvPpSS3wfI5ZfzSWpBo2hyAZgXfv" TargetMode="External"/><Relationship Id="rId4588" Type="http://schemas.openxmlformats.org/officeDocument/2006/relationships/hyperlink" Target="https://drive.google.com/open?id=1vsEHvnnPuY9LxCfIM_may9D1uIEIwYQH" TargetMode="External"/><Relationship Id="rId71" Type="http://schemas.openxmlformats.org/officeDocument/2006/relationships/hyperlink" Target="https://www.facebook.com/enhahahaha.3011?mibextid=ZbWKwL" TargetMode="External"/><Relationship Id="rId802" Type="http://schemas.openxmlformats.org/officeDocument/2006/relationships/hyperlink" Target="https://drive.google.com/open?id=1Xc9n2CihlRaMX1qqloDJR8dIubIpQ6CX" TargetMode="External"/><Relationship Id="rId3397" Type="http://schemas.openxmlformats.org/officeDocument/2006/relationships/hyperlink" Target="https://www.facebook.com/share/1BHCoq8Fux/?mibextid=wwXIfr" TargetMode="External"/><Relationship Id="rId4795" Type="http://schemas.openxmlformats.org/officeDocument/2006/relationships/hyperlink" Target="https://drive.google.com/open?id=1KVWLylMIjXKHNEyAPPoCw7f8VEN8ZACd" TargetMode="External"/><Relationship Id="rId4448" Type="http://schemas.openxmlformats.org/officeDocument/2006/relationships/hyperlink" Target="https://drive.google.com/open?id=1SvlFjELw2AXKJnbEEbLdyqBSoP6l8798" TargetMode="External"/><Relationship Id="rId4655" Type="http://schemas.openxmlformats.org/officeDocument/2006/relationships/hyperlink" Target="https://www.facebook.com/hoang.hhuyen.2024?mibextid=wwXIfr&amp;rdid=DDFi8T3f9XVQgFc0&amp;share_url=https%3A%2F%2Fwww.facebook.com%2Fshare%2F17oVVzfzrB%2F%3Fmibextid%3DwwXIfr" TargetMode="External"/><Relationship Id="rId4862" Type="http://schemas.openxmlformats.org/officeDocument/2006/relationships/hyperlink" Target="https://www.facebook.com/nguyen.van.nam.44409" TargetMode="External"/><Relationship Id="rId178" Type="http://schemas.openxmlformats.org/officeDocument/2006/relationships/hyperlink" Target="https://drive.google.com/open?id=1le95bVmb8HN_ElzoaWAPyL_aTfqZJzBG" TargetMode="External"/><Relationship Id="rId3257" Type="http://schemas.openxmlformats.org/officeDocument/2006/relationships/hyperlink" Target="https://www.facebook.com/vlzzdduy" TargetMode="External"/><Relationship Id="rId3464" Type="http://schemas.openxmlformats.org/officeDocument/2006/relationships/hyperlink" Target="https://drive.google.com/open?id=1UQ8rSC6ehkgsqv0SDOYLRt2zQG3b19Ds" TargetMode="External"/><Relationship Id="rId3671" Type="http://schemas.openxmlformats.org/officeDocument/2006/relationships/hyperlink" Target="https://www.facebook.com/angeldangiu" TargetMode="External"/><Relationship Id="rId4308" Type="http://schemas.openxmlformats.org/officeDocument/2006/relationships/hyperlink" Target="https://drive.google.com/open?id=1sYrtXRhCUNyFlbK6Q4_FgOjbiy7CmvOA" TargetMode="External"/><Relationship Id="rId4515" Type="http://schemas.openxmlformats.org/officeDocument/2006/relationships/hyperlink" Target="https://drive.google.com/open?id=1h9eFpOsudM_SyrIEXOF5u5deTpqdMqQP" TargetMode="External"/><Relationship Id="rId4722" Type="http://schemas.openxmlformats.org/officeDocument/2006/relationships/hyperlink" Target="https://www.facebook.com/share/1DAQT6pjGw/" TargetMode="External"/><Relationship Id="rId385" Type="http://schemas.openxmlformats.org/officeDocument/2006/relationships/hyperlink" Target="https://www.facebook.com/dieu.thanh.899003" TargetMode="External"/><Relationship Id="rId592" Type="http://schemas.openxmlformats.org/officeDocument/2006/relationships/hyperlink" Target="https://drive.google.com/open?id=1PxF_Evo5xoR0DyqlxJFld16bZJL2XXik" TargetMode="External"/><Relationship Id="rId2066" Type="http://schemas.openxmlformats.org/officeDocument/2006/relationships/hyperlink" Target="https://drive.google.com/open?id=1Cv8EO93o8YB-SdCsJ9bF2MPckn4hS4in" TargetMode="External"/><Relationship Id="rId2273" Type="http://schemas.openxmlformats.org/officeDocument/2006/relationships/hyperlink" Target="https://drive.google.com/open?id=1yhNp4K0R-yJHcLevAmSCMGE3uKlW7CU0" TargetMode="External"/><Relationship Id="rId2480" Type="http://schemas.openxmlformats.org/officeDocument/2006/relationships/hyperlink" Target="https://drive.google.com/open?id=1RjJn8a9FTwFWddqVWhX4WdBoMxSzsxl-" TargetMode="External"/><Relationship Id="rId3117" Type="http://schemas.openxmlformats.org/officeDocument/2006/relationships/hyperlink" Target="https://www.facebook.com/share/1B9ofjhCJa/?mibextid=wwXIfr" TargetMode="External"/><Relationship Id="rId3324" Type="http://schemas.openxmlformats.org/officeDocument/2006/relationships/hyperlink" Target="https://www.facebook.com/share/1EdufJAJJ1/?mibextid=wwXIfr" TargetMode="External"/><Relationship Id="rId3531" Type="http://schemas.openxmlformats.org/officeDocument/2006/relationships/hyperlink" Target="https://www.facebook.com/huong.thien.pham.2024?mibextid=wwXIfr" TargetMode="External"/><Relationship Id="rId245" Type="http://schemas.openxmlformats.org/officeDocument/2006/relationships/hyperlink" Target="https://www.facebook.com/share/12HF4WA8tec/" TargetMode="External"/><Relationship Id="rId452" Type="http://schemas.openxmlformats.org/officeDocument/2006/relationships/hyperlink" Target="https://www.facebook.com/share/1Ev666PLcm/" TargetMode="External"/><Relationship Id="rId1082" Type="http://schemas.openxmlformats.org/officeDocument/2006/relationships/hyperlink" Target="https://www.facebook.com/ngoc.anh.160604" TargetMode="External"/><Relationship Id="rId2133" Type="http://schemas.openxmlformats.org/officeDocument/2006/relationships/hyperlink" Target="https://www.facebook.com/nttphuong2008pt" TargetMode="External"/><Relationship Id="rId2340" Type="http://schemas.openxmlformats.org/officeDocument/2006/relationships/hyperlink" Target="https://drive.google.com/open?id=188tAAK4xDRMxQZhJKJZ2YlCVaAT4Qkve" TargetMode="External"/><Relationship Id="rId105" Type="http://schemas.openxmlformats.org/officeDocument/2006/relationships/hyperlink" Target="https://www.facebook.com/profile.php?id=100079463453525&amp;mibextid=ZbWKwL" TargetMode="External"/><Relationship Id="rId312" Type="http://schemas.openxmlformats.org/officeDocument/2006/relationships/hyperlink" Target="https://www.facebook.com/share/15YrPhL32C/?mibextid=wwXIfr" TargetMode="External"/><Relationship Id="rId2200" Type="http://schemas.openxmlformats.org/officeDocument/2006/relationships/hyperlink" Target="https://drive.google.com/open?id=1wvFSUJB_o4Oc5wyWTZlChfbqATklJs72" TargetMode="External"/><Relationship Id="rId4098" Type="http://schemas.openxmlformats.org/officeDocument/2006/relationships/hyperlink" Target="https://www.facebook.com/share/1YZar6zaon/?mibextid=wwXIfr" TargetMode="External"/><Relationship Id="rId1899" Type="http://schemas.openxmlformats.org/officeDocument/2006/relationships/hyperlink" Target="https://www.facebook.com/thuy.dao.638" TargetMode="External"/><Relationship Id="rId4165" Type="http://schemas.openxmlformats.org/officeDocument/2006/relationships/hyperlink" Target="https://www.facebook.com/share/1BetNych7k/" TargetMode="External"/><Relationship Id="rId4372" Type="http://schemas.openxmlformats.org/officeDocument/2006/relationships/hyperlink" Target="https://drive.google.com/open?id=1GofxcV3r00C-7D3Pvhm0jganlIqr-1ID" TargetMode="External"/><Relationship Id="rId5009" Type="http://schemas.openxmlformats.org/officeDocument/2006/relationships/hyperlink" Target="https://www.facebook.com/trang.tung.9461?mibextid=wwXIfr&amp;rdid=tHrRNtkqFspkUEYN&amp;share_url=https%3A%2F%2Fwww.facebook.com%2Fshare%2F1Gq6PALvcG%2F%3Fmibextid%3DwwXIfr" TargetMode="External"/><Relationship Id="rId1759" Type="http://schemas.openxmlformats.org/officeDocument/2006/relationships/hyperlink" Target="https://drive.google.com/open?id=19X8vYoHVcv590G9LN2C3xvNcPJB41l2N" TargetMode="External"/><Relationship Id="rId1966" Type="http://schemas.openxmlformats.org/officeDocument/2006/relationships/hyperlink" Target="https://www.facebook.com/share/18xELAdznJ/?mibextid=wwXIfr" TargetMode="External"/><Relationship Id="rId3181" Type="http://schemas.openxmlformats.org/officeDocument/2006/relationships/hyperlink" Target="https://drive.google.com/open?id=1tPk7yQA9Hgg828bpNX31O0gR91SwYh88" TargetMode="External"/><Relationship Id="rId4025" Type="http://schemas.openxmlformats.org/officeDocument/2006/relationships/hyperlink" Target="https://www.facebook.com/share/18wnZRPsHG/?mibextid=wwXIfr" TargetMode="External"/><Relationship Id="rId1619" Type="http://schemas.openxmlformats.org/officeDocument/2006/relationships/hyperlink" Target="https://www.facebook.com/khang.nguyen.702768" TargetMode="External"/><Relationship Id="rId1826" Type="http://schemas.openxmlformats.org/officeDocument/2006/relationships/hyperlink" Target="https://www.facebook.com/share/1BCri2x28h/" TargetMode="External"/><Relationship Id="rId4232" Type="http://schemas.openxmlformats.org/officeDocument/2006/relationships/hyperlink" Target="https://www.facebook.com/share/1CvPuxTNps/" TargetMode="External"/><Relationship Id="rId3041" Type="http://schemas.openxmlformats.org/officeDocument/2006/relationships/hyperlink" Target="https://drive.google.com/open?id=17wQ-lqTczAqUsQ6BYOvAK47BuW9bT8JY" TargetMode="External"/><Relationship Id="rId3998" Type="http://schemas.openxmlformats.org/officeDocument/2006/relationships/hyperlink" Target="https://drive.google.com/open?id=1dsNWMZSbnhtk9rsS2o2i46H_RD4myCpT" TargetMode="External"/><Relationship Id="rId3858" Type="http://schemas.openxmlformats.org/officeDocument/2006/relationships/hyperlink" Target="https://www.facebook.com/share/18svapV1ma/?mibextid=wwXIfr" TargetMode="External"/><Relationship Id="rId4909" Type="http://schemas.openxmlformats.org/officeDocument/2006/relationships/hyperlink" Target="https://drive.google.com/open?id=1mDnYFAbOfBeMVBvEy5EV31q5IpPp6Lra" TargetMode="External"/><Relationship Id="rId779" Type="http://schemas.openxmlformats.org/officeDocument/2006/relationships/hyperlink" Target="https://www.facebook.com/bich.van.2112?mibextid=wwXIfr&amp;mibextid=wwXIfr" TargetMode="External"/><Relationship Id="rId986" Type="http://schemas.openxmlformats.org/officeDocument/2006/relationships/hyperlink" Target="https://drive.google.com/open?id=1IykMjhTZmwhXFka7RV5Z377HYvJB_npO" TargetMode="External"/><Relationship Id="rId2667" Type="http://schemas.openxmlformats.org/officeDocument/2006/relationships/hyperlink" Target="https://www.facebook.com/ninnnn2023/" TargetMode="External"/><Relationship Id="rId3718" Type="http://schemas.openxmlformats.org/officeDocument/2006/relationships/hyperlink" Target="https://www.facebook.com/xvih00" TargetMode="External"/><Relationship Id="rId5073" Type="http://schemas.openxmlformats.org/officeDocument/2006/relationships/hyperlink" Target="https://www.facebook.com/100050666000388/" TargetMode="External"/><Relationship Id="rId639" Type="http://schemas.openxmlformats.org/officeDocument/2006/relationships/hyperlink" Target="https://www.facebook.com/nguyen.chi.145100?from_xma_click=xma_web_url&amp;xma_click_id=ADA5A308-D7CE-46B4-B81C-CAF442F6254C&amp;tam_xma_content_type=0&amp;is_fb_content=true&amp;forward=false&amp;ts=1756032412037" TargetMode="External"/><Relationship Id="rId1269" Type="http://schemas.openxmlformats.org/officeDocument/2006/relationships/hyperlink" Target="https://www.facebook.com/share/17E7o37Xsd/" TargetMode="External"/><Relationship Id="rId1476" Type="http://schemas.openxmlformats.org/officeDocument/2006/relationships/hyperlink" Target="https://drive.google.com/open?id=1tAk_mNR9O8D_FHD3PFaiux0DLmSvfmjN" TargetMode="External"/><Relationship Id="rId2874" Type="http://schemas.openxmlformats.org/officeDocument/2006/relationships/hyperlink" Target="https://drive.google.com/open?id=1hqPmiLVuheslRPpMaUqQr1WxOvjpCqwF" TargetMode="External"/><Relationship Id="rId3925" Type="http://schemas.openxmlformats.org/officeDocument/2006/relationships/hyperlink" Target="https://www.facebook.com/share/1EgG6Xp8ut/?mibextid=wwXIfr" TargetMode="External"/><Relationship Id="rId846" Type="http://schemas.openxmlformats.org/officeDocument/2006/relationships/hyperlink" Target="https://www.facebook.com/share/1B6E4hG6gT/?mibextid=wwXIfr" TargetMode="External"/><Relationship Id="rId1129" Type="http://schemas.openxmlformats.org/officeDocument/2006/relationships/hyperlink" Target="https://www.facebook.com/share/1CNBnA8w39/" TargetMode="External"/><Relationship Id="rId1683" Type="http://schemas.openxmlformats.org/officeDocument/2006/relationships/hyperlink" Target="https://drive.google.com/open?id=1M-JRhUgRyiLqg0KZvwcfIu2cpDmlLQlt" TargetMode="External"/><Relationship Id="rId1890" Type="http://schemas.openxmlformats.org/officeDocument/2006/relationships/hyperlink" Target="https://www.facebook.com/share/1Dznf35v3s/" TargetMode="External"/><Relationship Id="rId2527" Type="http://schemas.openxmlformats.org/officeDocument/2006/relationships/hyperlink" Target="https://www.facebook.com/nguyen.khanh.huyen.773648" TargetMode="External"/><Relationship Id="rId2734" Type="http://schemas.openxmlformats.org/officeDocument/2006/relationships/hyperlink" Target="https://www.facebook.com/minh.thu.le.140143?rdid=rag5x1QKWISHtOYz&amp;share_url=https%3A%2F%2Fwww.facebook.com%2Fshare%2F1JQLxCurMe%2F" TargetMode="External"/><Relationship Id="rId2941" Type="http://schemas.openxmlformats.org/officeDocument/2006/relationships/hyperlink" Target="https://drive.google.com/open?id=1wvLkklqcWAxa6oWb-QPavKHuBpi9HoiA" TargetMode="External"/><Relationship Id="rId5000" Type="http://schemas.openxmlformats.org/officeDocument/2006/relationships/hyperlink" Target="https://drive.google.com/open?id=1mSAUPsEPxwtDCDjpJqJ_xsGP6B9YrvwZ" TargetMode="External"/><Relationship Id="rId706" Type="http://schemas.openxmlformats.org/officeDocument/2006/relationships/hyperlink" Target="https://drive.google.com/open?id=1ywFLWIm_22hm80BJE4ClB8PuF3NOdrBS" TargetMode="External"/><Relationship Id="rId913" Type="http://schemas.openxmlformats.org/officeDocument/2006/relationships/hyperlink" Target="https://drive.google.com/open?id=1hkcu5cqELAXDYBrPFr8EEsSNFCul3aCG" TargetMode="External"/><Relationship Id="rId1336" Type="http://schemas.openxmlformats.org/officeDocument/2006/relationships/hyperlink" Target="https://www.facebook.com/share/18NACNHhn3/?mibextid=wwXIfr" TargetMode="External"/><Relationship Id="rId1543" Type="http://schemas.openxmlformats.org/officeDocument/2006/relationships/hyperlink" Target="https://drive.google.com/open?id=1CoM5iYJc6i_r75UFrXgx0Ys1vU3dExwt" TargetMode="External"/><Relationship Id="rId1750" Type="http://schemas.openxmlformats.org/officeDocument/2006/relationships/hyperlink" Target="https://www.facebook.com/minh.phamanhh" TargetMode="External"/><Relationship Id="rId2801" Type="http://schemas.openxmlformats.org/officeDocument/2006/relationships/hyperlink" Target="https://www.facebook.com/share/18qHGH7WSj/" TargetMode="External"/><Relationship Id="rId4699" Type="http://schemas.openxmlformats.org/officeDocument/2006/relationships/hyperlink" Target="https://www.facebook.com/share/1LUpwZTzQU/?mibextid=wwXIfr" TargetMode="External"/><Relationship Id="rId42" Type="http://schemas.openxmlformats.org/officeDocument/2006/relationships/hyperlink" Target="https://drive.google.com/open?id=1aYWOsSE9pTbsSUL6iyZ5k5NfYi1avPfj" TargetMode="External"/><Relationship Id="rId1403" Type="http://schemas.openxmlformats.org/officeDocument/2006/relationships/hyperlink" Target="https://www.facebook.com/share/1CrUT7VkkM/?mibextid=wwXIfr" TargetMode="External"/><Relationship Id="rId1610" Type="http://schemas.openxmlformats.org/officeDocument/2006/relationships/hyperlink" Target="https://www.facebook.com/share/18nEnsTMRS/" TargetMode="External"/><Relationship Id="rId4559" Type="http://schemas.openxmlformats.org/officeDocument/2006/relationships/hyperlink" Target="https://www.facebook.com/share/18pvFcCKn2/" TargetMode="External"/><Relationship Id="rId4766" Type="http://schemas.openxmlformats.org/officeDocument/2006/relationships/hyperlink" Target="https://www.facebook.com/minh.tam.bui.840896" TargetMode="External"/><Relationship Id="rId4973" Type="http://schemas.openxmlformats.org/officeDocument/2006/relationships/hyperlink" Target="https://drive.google.com/open?id=1-YLO9xGfRlu9mxsLZQrWib5cXqaxhnjM" TargetMode="External"/><Relationship Id="rId3368" Type="http://schemas.openxmlformats.org/officeDocument/2006/relationships/hyperlink" Target="https://drive.google.com/open?id=1HKc1yAp0OlcN4ALxfiygto4S4xoxJ8vW" TargetMode="External"/><Relationship Id="rId3575" Type="http://schemas.openxmlformats.org/officeDocument/2006/relationships/hyperlink" Target="https://drive.google.com/open?id=1_WQOE0JQEYLejZzFQ6KZJa0nZf9xFn1P" TargetMode="External"/><Relationship Id="rId3782" Type="http://schemas.openxmlformats.org/officeDocument/2006/relationships/hyperlink" Target="https://www.facebook.com/my.hoang.283622" TargetMode="External"/><Relationship Id="rId4419" Type="http://schemas.openxmlformats.org/officeDocument/2006/relationships/hyperlink" Target="https://drive.google.com/open?id=1z8mDT_zKRlOcIly6QuKJrH28fFg4yMGC" TargetMode="External"/><Relationship Id="rId4626" Type="http://schemas.openxmlformats.org/officeDocument/2006/relationships/hyperlink" Target="https://www.facebook.com/share/1Ehrtiq6EW/" TargetMode="External"/><Relationship Id="rId4833" Type="http://schemas.openxmlformats.org/officeDocument/2006/relationships/hyperlink" Target="https://www.facebook.com/share/18uLyogj1y/?mibextid=wwXIfr" TargetMode="External"/><Relationship Id="rId289" Type="http://schemas.openxmlformats.org/officeDocument/2006/relationships/hyperlink" Target="https://drive.google.com/open?id=1_CUSL3bsDZ01bULFcUUwwTYtmwIh4CjL" TargetMode="External"/><Relationship Id="rId496" Type="http://schemas.openxmlformats.org/officeDocument/2006/relationships/hyperlink" Target="https://www.facebook.com/share/16j7bvyKoN/?mibextid=wwXIfr" TargetMode="External"/><Relationship Id="rId2177" Type="http://schemas.openxmlformats.org/officeDocument/2006/relationships/hyperlink" Target="https://www.facebook.com/share/1CEn8Wgr6L/?mibextid=wwXIfr" TargetMode="External"/><Relationship Id="rId2384" Type="http://schemas.openxmlformats.org/officeDocument/2006/relationships/hyperlink" Target="https://drive.google.com/open?id=1Zj8sGNckD26hWZjQ8SvDKHujEypeoOgt" TargetMode="External"/><Relationship Id="rId2591" Type="http://schemas.openxmlformats.org/officeDocument/2006/relationships/hyperlink" Target="https://drive.google.com/open?id=1mbQIfgNuPik9Pay_rOnLcJLHu02akJsP" TargetMode="External"/><Relationship Id="rId3228" Type="http://schemas.openxmlformats.org/officeDocument/2006/relationships/hyperlink" Target="https://drive.google.com/open?id=1c7htH6oygvZlMwDFmAkk3HTDdjIzk44d" TargetMode="External"/><Relationship Id="rId3435" Type="http://schemas.openxmlformats.org/officeDocument/2006/relationships/hyperlink" Target="https://www.facebook.com/share/1YjNPdDzBm/?mibextid=wwXIfr" TargetMode="External"/><Relationship Id="rId3642" Type="http://schemas.openxmlformats.org/officeDocument/2006/relationships/hyperlink" Target="https://drive.google.com/open?id=1rts1hLB2NcrobcykPLchnf9X_AH4orXf" TargetMode="External"/><Relationship Id="rId149" Type="http://schemas.openxmlformats.org/officeDocument/2006/relationships/hyperlink" Target="https://drive.google.com/open?id=1ZdSFxcfUd8oYBQp_rzGJ_DqsSsOXJx9a" TargetMode="External"/><Relationship Id="rId356" Type="http://schemas.openxmlformats.org/officeDocument/2006/relationships/hyperlink" Target="https://www.facebook.com/share/16sRK9bnZ2/?mibextid=wwXIfr" TargetMode="External"/><Relationship Id="rId563" Type="http://schemas.openxmlformats.org/officeDocument/2006/relationships/hyperlink" Target="https://drive.google.com/open?id=1AjsyQqnOwCurVFU4TavAkchiSu_jkacf" TargetMode="External"/><Relationship Id="rId770" Type="http://schemas.openxmlformats.org/officeDocument/2006/relationships/hyperlink" Target="https://drive.google.com/open?id=1hYk1jm3i7sDCN5I0lY429FaYk1Zu_Cs2" TargetMode="External"/><Relationship Id="rId1193" Type="http://schemas.openxmlformats.org/officeDocument/2006/relationships/hyperlink" Target="https://www.facebook.com/nguyen.phuong.thao.50425" TargetMode="External"/><Relationship Id="rId2037" Type="http://schemas.openxmlformats.org/officeDocument/2006/relationships/hyperlink" Target="https://drive.google.com/open?id=1Cr_b9jKYoHlz6lm-zKsBi15gYIu5q7Vo" TargetMode="External"/><Relationship Id="rId2244" Type="http://schemas.openxmlformats.org/officeDocument/2006/relationships/hyperlink" Target="https://www.facebook.com/trung.thien.73493?mibextid=wwXIfr&amp;_rdc=2&amp;_rdr" TargetMode="External"/><Relationship Id="rId2451" Type="http://schemas.openxmlformats.org/officeDocument/2006/relationships/hyperlink" Target="https://drive.google.com/open?id=1FmoXgngEEYVp9XRT9ljfUeOj8xNGTEbt" TargetMode="External"/><Relationship Id="rId4900" Type="http://schemas.openxmlformats.org/officeDocument/2006/relationships/hyperlink" Target="https://drive.google.com/open?id=1GmCv_PWOeZ3WpmEEhALH_Bp1C3pHkY1Y" TargetMode="External"/><Relationship Id="rId216" Type="http://schemas.openxmlformats.org/officeDocument/2006/relationships/hyperlink" Target="https://www.facebook.com/thuyhien.himi" TargetMode="External"/><Relationship Id="rId423" Type="http://schemas.openxmlformats.org/officeDocument/2006/relationships/hyperlink" Target="https://www.facebook.com/share/1AVTZqVhQq/?mibextid=wwXIfr" TargetMode="External"/><Relationship Id="rId1053" Type="http://schemas.openxmlformats.org/officeDocument/2006/relationships/hyperlink" Target="https://www.facebook.com/le.gia.huy.565175" TargetMode="External"/><Relationship Id="rId1260" Type="http://schemas.openxmlformats.org/officeDocument/2006/relationships/hyperlink" Target="https://www.facebook.com/share/1LT9ULNRpt/" TargetMode="External"/><Relationship Id="rId2104" Type="http://schemas.openxmlformats.org/officeDocument/2006/relationships/hyperlink" Target="https://www.facebook.com/share/1B8qfn7RJ7/?mibextid=wwXIfr" TargetMode="External"/><Relationship Id="rId3502" Type="http://schemas.openxmlformats.org/officeDocument/2006/relationships/hyperlink" Target="https://drive.google.com/open?id=1-vRX0K2Gf8drFmRvLy_IVTJSovBlr8u-" TargetMode="External"/><Relationship Id="rId630" Type="http://schemas.openxmlformats.org/officeDocument/2006/relationships/hyperlink" Target="https://drive.google.com/open?id=1WBilGfaK5Y9kn-Np9BY1cyrck2rhidlV" TargetMode="External"/><Relationship Id="rId2311" Type="http://schemas.openxmlformats.org/officeDocument/2006/relationships/hyperlink" Target="https://www.facebook.com/share/1BBdRQsBjU/" TargetMode="External"/><Relationship Id="rId4069" Type="http://schemas.openxmlformats.org/officeDocument/2006/relationships/hyperlink" Target="https://drive.google.com/open?id=1XKAsR_0ybpaLgGeCv_Ifw6Hq6FRWy-Fq" TargetMode="External"/><Relationship Id="rId1120" Type="http://schemas.openxmlformats.org/officeDocument/2006/relationships/hyperlink" Target="https://www.facebook.com/codacvuong?rdid=p6jaPSF3VnzLL3OO&amp;share_url=https%3A%2F%2Fwww.facebook.com%2Fshare%2F185WTAP42j" TargetMode="External"/><Relationship Id="rId4276" Type="http://schemas.openxmlformats.org/officeDocument/2006/relationships/hyperlink" Target="https://www.facebook.com/share/1PBF4F6J7u/?mibextid=wwXIfr" TargetMode="External"/><Relationship Id="rId4483" Type="http://schemas.openxmlformats.org/officeDocument/2006/relationships/hyperlink" Target="https://www.facebook.com/share/1B3xVrNFBt/?mibextid=wwXIfr" TargetMode="External"/><Relationship Id="rId4690" Type="http://schemas.openxmlformats.org/officeDocument/2006/relationships/hyperlink" Target="https://drive.google.com/open?id=1UyjOeB1AGH2AhIKCRYzHPJuOC9G_yGJ8" TargetMode="External"/><Relationship Id="rId1937" Type="http://schemas.openxmlformats.org/officeDocument/2006/relationships/hyperlink" Target="https://drive.google.com/open?id=1cB3Hn_CaUYt9UkJ0XMk9PCaILEJNTlCs" TargetMode="External"/><Relationship Id="rId3085" Type="http://schemas.openxmlformats.org/officeDocument/2006/relationships/hyperlink" Target="https://www.facebook.com/share/1B1sDwRT5h/?mibextid=wwXIfr" TargetMode="External"/><Relationship Id="rId3292" Type="http://schemas.openxmlformats.org/officeDocument/2006/relationships/hyperlink" Target="https://drive.google.com/open?id=1PI79MVVczxNqUKwjDaDL3vInBYygxc97" TargetMode="External"/><Relationship Id="rId4136" Type="http://schemas.openxmlformats.org/officeDocument/2006/relationships/hyperlink" Target="https://www.facebook.com/share/1byrMCrPv9/" TargetMode="External"/><Relationship Id="rId4343" Type="http://schemas.openxmlformats.org/officeDocument/2006/relationships/hyperlink" Target="https://drive.google.com/open?id=1D4z413krebWlyqR4lUgNMM74SFOvz0Bf" TargetMode="External"/><Relationship Id="rId4550" Type="http://schemas.openxmlformats.org/officeDocument/2006/relationships/hyperlink" Target="https://drive.google.com/open?id=1LdybhxmEK-m4jauSxRuY8CKJU6KMaREP" TargetMode="External"/><Relationship Id="rId3152" Type="http://schemas.openxmlformats.org/officeDocument/2006/relationships/hyperlink" Target="https://www.facebook.com/profile.php?id=100084668075177" TargetMode="External"/><Relationship Id="rId4203" Type="http://schemas.openxmlformats.org/officeDocument/2006/relationships/hyperlink" Target="https://drive.google.com/open?id=1x9A5HFROphZxNk39RengR5DWFSCJw-iu" TargetMode="External"/><Relationship Id="rId4410" Type="http://schemas.openxmlformats.org/officeDocument/2006/relationships/hyperlink" Target="https://www.facebook.com/share/1GP6hAwtCt/?mibextid=wwXIfr" TargetMode="External"/><Relationship Id="rId280" Type="http://schemas.openxmlformats.org/officeDocument/2006/relationships/hyperlink" Target="https://www.facebook.com/share/14Gop9fGV32/?mibextid=wwXIfr" TargetMode="External"/><Relationship Id="rId3012" Type="http://schemas.openxmlformats.org/officeDocument/2006/relationships/hyperlink" Target="https://www.facebook.com/share/1EVZkuZV6D/?mibextid=wwXIfr" TargetMode="External"/><Relationship Id="rId140" Type="http://schemas.openxmlformats.org/officeDocument/2006/relationships/hyperlink" Target="https://www.facebook.com/profile.php?id=100053356493071&amp;mibextid=LQQJ4d" TargetMode="External"/><Relationship Id="rId3969" Type="http://schemas.openxmlformats.org/officeDocument/2006/relationships/hyperlink" Target="https://www.facebook.com/share/1BihUwqrfP/?mibextid=wwXIfr" TargetMode="External"/><Relationship Id="rId6" Type="http://schemas.openxmlformats.org/officeDocument/2006/relationships/hyperlink" Target="https://www.facebook.com/uyn.nhi145?mibextid=ZbWKwL" TargetMode="External"/><Relationship Id="rId2778" Type="http://schemas.openxmlformats.org/officeDocument/2006/relationships/hyperlink" Target="https://www.facebook.com/share/17pPzuJxnb/?mibextid=wwXIfr" TargetMode="External"/><Relationship Id="rId2985" Type="http://schemas.openxmlformats.org/officeDocument/2006/relationships/hyperlink" Target="https://drive.google.com/open?id=1jDzRGKzSYr7sDGDT_sHRAGjH21p4LSom" TargetMode="External"/><Relationship Id="rId3829" Type="http://schemas.openxmlformats.org/officeDocument/2006/relationships/hyperlink" Target="https://www.facebook.com/share/14e4CNw9KAB/?mibextid=wwXIfr" TargetMode="External"/><Relationship Id="rId5044" Type="http://schemas.openxmlformats.org/officeDocument/2006/relationships/hyperlink" Target="https://drive.google.com/open?id=1eKDbwVyjbZtWlk7JVf2zV-SJwXbu8WjX" TargetMode="External"/><Relationship Id="rId957" Type="http://schemas.openxmlformats.org/officeDocument/2006/relationships/hyperlink" Target="https://www.facebook.com/share/1WdedKHwZ4/?mibextid=wwXIfr" TargetMode="External"/><Relationship Id="rId1587" Type="http://schemas.openxmlformats.org/officeDocument/2006/relationships/hyperlink" Target="https://drive.google.com/open?id=1SzhRT1ZxxKpma94uSCrJGuqhyaPPf-Y6" TargetMode="External"/><Relationship Id="rId1794" Type="http://schemas.openxmlformats.org/officeDocument/2006/relationships/hyperlink" Target="https://www.facebook.com/pham.thi.thao.van.299701" TargetMode="External"/><Relationship Id="rId2638" Type="http://schemas.openxmlformats.org/officeDocument/2006/relationships/hyperlink" Target="https://drive.google.com/open?id=1wgsOQulDtbJULoRytujkRYFsth0jt5As" TargetMode="External"/><Relationship Id="rId2845" Type="http://schemas.openxmlformats.org/officeDocument/2006/relationships/hyperlink" Target="https://www.facebook.com/share/17odgvtLk1/" TargetMode="External"/><Relationship Id="rId86" Type="http://schemas.openxmlformats.org/officeDocument/2006/relationships/hyperlink" Target="https://drive.google.com/open?id=197avXuaY0nxoRSyWX05gGqSsvfurqske" TargetMode="External"/><Relationship Id="rId817" Type="http://schemas.openxmlformats.org/officeDocument/2006/relationships/hyperlink" Target="https://www.facebook.com/share/1DnvTmT3Cz/?mibextid=wwXIfr" TargetMode="External"/><Relationship Id="rId1447" Type="http://schemas.openxmlformats.org/officeDocument/2006/relationships/hyperlink" Target="https://www.facebook.com/share/1GK2UoFr25/?mibextid=wwXIfr" TargetMode="External"/><Relationship Id="rId1654" Type="http://schemas.openxmlformats.org/officeDocument/2006/relationships/hyperlink" Target="https://drive.google.com/open?id=1-ixPk9Yri_66zlBMI258cYwuqvchAoNB" TargetMode="External"/><Relationship Id="rId1861" Type="http://schemas.openxmlformats.org/officeDocument/2006/relationships/hyperlink" Target="https://drive.google.com/open?id=15zhJfMMvx6tZuNRKD7UuO_cBPd95edCA" TargetMode="External"/><Relationship Id="rId2705" Type="http://schemas.openxmlformats.org/officeDocument/2006/relationships/hyperlink" Target="https://www.facebook.com/chu.thi.thanh.hang.640427" TargetMode="External"/><Relationship Id="rId2912" Type="http://schemas.openxmlformats.org/officeDocument/2006/relationships/hyperlink" Target="https://www.facebook.com/this.is.hang.25" TargetMode="External"/><Relationship Id="rId4060" Type="http://schemas.openxmlformats.org/officeDocument/2006/relationships/hyperlink" Target="https://www.facebook.com/ngoc.anh.862124" TargetMode="External"/><Relationship Id="rId5111" Type="http://schemas.openxmlformats.org/officeDocument/2006/relationships/hyperlink" Target="https://drive.google.com/open?id=1Hn5ylMl3ZE44l7aMVY2aDNZgrCfWUOW9" TargetMode="External"/><Relationship Id="rId1307" Type="http://schemas.openxmlformats.org/officeDocument/2006/relationships/hyperlink" Target="https://www.facebook.com/share/1GkyaydyYh/" TargetMode="External"/><Relationship Id="rId1514" Type="http://schemas.openxmlformats.org/officeDocument/2006/relationships/hyperlink" Target="https://drive.google.com/open?id=13ZVgL-MnzKzK8gtbT_1tm4_f_EP8Sg1T" TargetMode="External"/><Relationship Id="rId1721" Type="http://schemas.openxmlformats.org/officeDocument/2006/relationships/hyperlink" Target="https://drive.google.com/open?id=1M7EGwXT1AWg8CS-UBiBPxO05EWdPpptc" TargetMode="External"/><Relationship Id="rId4877" Type="http://schemas.openxmlformats.org/officeDocument/2006/relationships/hyperlink" Target="https://drive.google.com/open?id=1ugXTeD6Q-IJkiByP7i271KjUWn2Da1Vb" TargetMode="External"/><Relationship Id="rId13" Type="http://schemas.openxmlformats.org/officeDocument/2006/relationships/hyperlink" Target="https://drive.google.com/open?id=1bJ4YyMFDL7m8SFDvLPKoMRnYmnMrJmIp" TargetMode="External"/><Relationship Id="rId3479" Type="http://schemas.openxmlformats.org/officeDocument/2006/relationships/hyperlink" Target="https://drive.google.com/open?id=1Ib_xuVWfBsmaNR5ItYQHdPa_PXLBMoB9" TargetMode="External"/><Relationship Id="rId3686" Type="http://schemas.openxmlformats.org/officeDocument/2006/relationships/hyperlink" Target="https://www.facebook.com/share/1aoKSWCAEV/?mibextid=wwXIfr" TargetMode="External"/><Relationship Id="rId2288" Type="http://schemas.openxmlformats.org/officeDocument/2006/relationships/hyperlink" Target="https://www.facebook.com/atuyet12709?mibextid=wwXIfr&amp;rdid=yYigHRjNN7O2QBH1&amp;share_url=https%3A%2F%2Fwww.facebook.com%2Fshare%2F1Q9XURLKyf%2F%3Fmibextid%3DwwXIfr" TargetMode="External"/><Relationship Id="rId2495" Type="http://schemas.openxmlformats.org/officeDocument/2006/relationships/hyperlink" Target="https://drive.google.com/open?id=1L2yvDFwYxjv42IfucgAYEGAxATPfQJhd" TargetMode="External"/><Relationship Id="rId3339" Type="http://schemas.openxmlformats.org/officeDocument/2006/relationships/hyperlink" Target="https://www.facebook.com/pham.thanh.409738" TargetMode="External"/><Relationship Id="rId3893" Type="http://schemas.openxmlformats.org/officeDocument/2006/relationships/hyperlink" Target="https://www.facebook.com/share/1DxFMe8Fkp/?mibextid=wwXIfr" TargetMode="External"/><Relationship Id="rId4737" Type="http://schemas.openxmlformats.org/officeDocument/2006/relationships/hyperlink" Target="https://drive.google.com/open?id=1pbzpnWFVbRBCEzfw4WLpgG85NNeuuTeC" TargetMode="External"/><Relationship Id="rId4944" Type="http://schemas.openxmlformats.org/officeDocument/2006/relationships/hyperlink" Target="https://drive.google.com/open?id=1w9ikq79St0NgbY5tyMImzSBauOYl1mwj" TargetMode="External"/><Relationship Id="rId467" Type="http://schemas.openxmlformats.org/officeDocument/2006/relationships/hyperlink" Target="https://drive.google.com/open?id=1R1Lyotl4vPSoNSNQ1fL2WfhWaBxd9YwG" TargetMode="External"/><Relationship Id="rId1097" Type="http://schemas.openxmlformats.org/officeDocument/2006/relationships/hyperlink" Target="https://www.facebook.com/ongochieu.670862" TargetMode="External"/><Relationship Id="rId2148" Type="http://schemas.openxmlformats.org/officeDocument/2006/relationships/hyperlink" Target="https://www.facebook.com/thanh.son.299522" TargetMode="External"/><Relationship Id="rId3546" Type="http://schemas.openxmlformats.org/officeDocument/2006/relationships/hyperlink" Target="https://www.facebook.com/share/18rTKgerob/" TargetMode="External"/><Relationship Id="rId3753" Type="http://schemas.openxmlformats.org/officeDocument/2006/relationships/hyperlink" Target="https://www.facebook.com/share/17GXpWVYym/?mibextid=wwXIfr" TargetMode="External"/><Relationship Id="rId3960" Type="http://schemas.openxmlformats.org/officeDocument/2006/relationships/hyperlink" Target="https://www.facebook.com/share/1EdVVLhMHG/?mibextid=wwXIfr" TargetMode="External"/><Relationship Id="rId4804" Type="http://schemas.openxmlformats.org/officeDocument/2006/relationships/hyperlink" Target="https://drive.google.com/open?id=1aBw46q_k_86FbcztpqxwzF_RJIGuqVFo" TargetMode="External"/><Relationship Id="rId674" Type="http://schemas.openxmlformats.org/officeDocument/2006/relationships/hyperlink" Target="https://www.facebook.com/share/1VXp44cLK8/?mibextid=wwXIfr" TargetMode="External"/><Relationship Id="rId881" Type="http://schemas.openxmlformats.org/officeDocument/2006/relationships/hyperlink" Target="https://drive.google.com/open?id=1ixnkGkjznpoCdFQlAtecXk_8_IAOsBDO" TargetMode="External"/><Relationship Id="rId2355" Type="http://schemas.openxmlformats.org/officeDocument/2006/relationships/hyperlink" Target="https://www.facebook.com/wtradaocuti?mibextid=LQQJ4d" TargetMode="External"/><Relationship Id="rId2562" Type="http://schemas.openxmlformats.org/officeDocument/2006/relationships/hyperlink" Target="https://drive.google.com/open?id=1eAW0zK0nsYPk7xk3TBX6Xl5SLlwkrZ8-" TargetMode="External"/><Relationship Id="rId3406" Type="http://schemas.openxmlformats.org/officeDocument/2006/relationships/hyperlink" Target="https://drive.google.com/open?id=1iAa312CyKNeHaBoj_y_Ya1aLcAAE9xin" TargetMode="External"/><Relationship Id="rId3613" Type="http://schemas.openxmlformats.org/officeDocument/2006/relationships/hyperlink" Target="https://www.facebook.com/share/1BPuUG19pL/?mibextid=wwXIfr" TargetMode="External"/><Relationship Id="rId3820" Type="http://schemas.openxmlformats.org/officeDocument/2006/relationships/hyperlink" Target="https://www.facebook.com/share/1B1yz9vSV4/?mibextid=wwXIfr" TargetMode="External"/><Relationship Id="rId327" Type="http://schemas.openxmlformats.org/officeDocument/2006/relationships/hyperlink" Target="https://drive.google.com/open?id=1V4KlL6DRQ2aMQ_p8tsWumVFYbxW4Y9lj" TargetMode="External"/><Relationship Id="rId534" Type="http://schemas.openxmlformats.org/officeDocument/2006/relationships/hyperlink" Target="https://drive.google.com/open?id=1npY_ZgahhnRTJWmPKCEHvJIbLGjU7-d_" TargetMode="External"/><Relationship Id="rId741" Type="http://schemas.openxmlformats.org/officeDocument/2006/relationships/hyperlink" Target="https://www.facebook.com/thanhh.chuc.745981/" TargetMode="External"/><Relationship Id="rId1164" Type="http://schemas.openxmlformats.org/officeDocument/2006/relationships/hyperlink" Target="https://www.facebook.com/share/187qALkpUx/?mibextid=wwXIfr" TargetMode="External"/><Relationship Id="rId1371" Type="http://schemas.openxmlformats.org/officeDocument/2006/relationships/hyperlink" Target="https://www.facebook.com/ya9yn80khn" TargetMode="External"/><Relationship Id="rId2008" Type="http://schemas.openxmlformats.org/officeDocument/2006/relationships/hyperlink" Target="https://drive.google.com/open?id=1Jhu9adVIuZqeCT9st3OK7uX8W0xXmoWK" TargetMode="External"/><Relationship Id="rId2215" Type="http://schemas.openxmlformats.org/officeDocument/2006/relationships/hyperlink" Target="https://www.facebook.com/share/1crYqWweSk/?mibextid=wwXIfr" TargetMode="External"/><Relationship Id="rId2422" Type="http://schemas.openxmlformats.org/officeDocument/2006/relationships/hyperlink" Target="https://www.facebook.com/share/18SXqKTP4h/?mibextid=wwXIfr" TargetMode="External"/><Relationship Id="rId601" Type="http://schemas.openxmlformats.org/officeDocument/2006/relationships/hyperlink" Target="https://www.facebook.com/share/1B4PC6mGQf/?mibextid=wwXIfr" TargetMode="External"/><Relationship Id="rId1024" Type="http://schemas.openxmlformats.org/officeDocument/2006/relationships/hyperlink" Target="https://drive.google.com/open?id=1s9O-Mj2WjsIEZgfU0gD9KSkmXFeUeCKV" TargetMode="External"/><Relationship Id="rId1231" Type="http://schemas.openxmlformats.org/officeDocument/2006/relationships/hyperlink" Target="https://www.facebook.com/share/1G2KpQGbGE/?mibextid=wwXIfr" TargetMode="External"/><Relationship Id="rId4387" Type="http://schemas.openxmlformats.org/officeDocument/2006/relationships/hyperlink" Target="https://www.facebook.com/phuong.linh.bxg" TargetMode="External"/><Relationship Id="rId4594" Type="http://schemas.openxmlformats.org/officeDocument/2006/relationships/hyperlink" Target="https://www.facebook.com/share/1BHqZ6Utvg/?mibextid=wwXIfr" TargetMode="External"/><Relationship Id="rId3196" Type="http://schemas.openxmlformats.org/officeDocument/2006/relationships/hyperlink" Target="https://drive.google.com/open?id=13xuEwtVdhRZtFmZMP88TpshzhfIdSd38" TargetMode="External"/><Relationship Id="rId4247" Type="http://schemas.openxmlformats.org/officeDocument/2006/relationships/hyperlink" Target="https://drive.google.com/open?id=15zIeA_yqNLm2v8Cquz_4h2R-p4fu2yta" TargetMode="External"/><Relationship Id="rId4454" Type="http://schemas.openxmlformats.org/officeDocument/2006/relationships/hyperlink" Target="https://drive.google.com/open?id=1SFzwJuIz8rlW1sqWDfgBvE4INsxLVqZC" TargetMode="External"/><Relationship Id="rId4661" Type="http://schemas.openxmlformats.org/officeDocument/2006/relationships/hyperlink" Target="https://www.facebook.com/share/14dhwd2y8Xt/" TargetMode="External"/><Relationship Id="rId3056" Type="http://schemas.openxmlformats.org/officeDocument/2006/relationships/hyperlink" Target="https://www.facebook.com/nhu.quynh.480515?rdid=ADNnQWnxX0HdzXoq&amp;share_url=https%3A%2F%2Fwww.facebook.com%2Fshare%2F17W7mU5mNB%2F" TargetMode="External"/><Relationship Id="rId3263" Type="http://schemas.openxmlformats.org/officeDocument/2006/relationships/hyperlink" Target="https://www.facebook.com/share/1J2G8nm9Mg/?mibextid=wwXIfr" TargetMode="External"/><Relationship Id="rId3470" Type="http://schemas.openxmlformats.org/officeDocument/2006/relationships/hyperlink" Target="https://www.facebook.com/share/14fte6tXwsv/?mibextid=wwXIfr" TargetMode="External"/><Relationship Id="rId4107" Type="http://schemas.openxmlformats.org/officeDocument/2006/relationships/hyperlink" Target="https://www.facebook.com/share/1HtSTaj7mh/?mibextid=wwXIfr" TargetMode="External"/><Relationship Id="rId4314" Type="http://schemas.openxmlformats.org/officeDocument/2006/relationships/hyperlink" Target="https://www.facebook.com/share/1XLzehfHWD/?mibextid=wwXIfr" TargetMode="External"/><Relationship Id="rId184" Type="http://schemas.openxmlformats.org/officeDocument/2006/relationships/hyperlink" Target="https://drive.google.com/open?id=14DYA7M5rrjCzTkSCjtDoP7QDARWDGeol" TargetMode="External"/><Relationship Id="rId391" Type="http://schemas.openxmlformats.org/officeDocument/2006/relationships/hyperlink" Target="https://www.facebook.com/share/1CKp4pEGjD/" TargetMode="External"/><Relationship Id="rId1908" Type="http://schemas.openxmlformats.org/officeDocument/2006/relationships/hyperlink" Target="https://www.facebook.com/share/18Ywmokbqf/" TargetMode="External"/><Relationship Id="rId2072" Type="http://schemas.openxmlformats.org/officeDocument/2006/relationships/hyperlink" Target="https://www.facebook.com/share/1AYaihj2wK/?mibextid=wwXIfr" TargetMode="External"/><Relationship Id="rId3123" Type="http://schemas.openxmlformats.org/officeDocument/2006/relationships/hyperlink" Target="https://www.facebook.com/phung.thi.kim.ngan.1911" TargetMode="External"/><Relationship Id="rId4521" Type="http://schemas.openxmlformats.org/officeDocument/2006/relationships/hyperlink" Target="https://drive.google.com/open?id=1C6cnrwvLFRZb1vlOMKo6XNRdTJzaBmgR" TargetMode="External"/><Relationship Id="rId251" Type="http://schemas.openxmlformats.org/officeDocument/2006/relationships/hyperlink" Target="https://www.facebook.com/trantuanh.15.03?mibextid=LQQJ4d" TargetMode="External"/><Relationship Id="rId3330" Type="http://schemas.openxmlformats.org/officeDocument/2006/relationships/hyperlink" Target="https://www.facebook.com/share/1cNFEY76tV/?mibextid=wwXIfr" TargetMode="External"/><Relationship Id="rId5088" Type="http://schemas.openxmlformats.org/officeDocument/2006/relationships/hyperlink" Target="https://drive.google.com/open?id=1qYtcByibfRXRVFcQCg1qmuswmQqMMe-w" TargetMode="External"/><Relationship Id="rId2889" Type="http://schemas.openxmlformats.org/officeDocument/2006/relationships/hyperlink" Target="https://www.facebook.com/nguyen.hai.linh.865381" TargetMode="External"/><Relationship Id="rId111" Type="http://schemas.openxmlformats.org/officeDocument/2006/relationships/hyperlink" Target="https://www.facebook.com/profile.php?id=100067134765575" TargetMode="External"/><Relationship Id="rId1698" Type="http://schemas.openxmlformats.org/officeDocument/2006/relationships/hyperlink" Target="https://www.facebook.com/share/18CMnZ6D3k/?mibextid=wwXIfr" TargetMode="External"/><Relationship Id="rId2749" Type="http://schemas.openxmlformats.org/officeDocument/2006/relationships/hyperlink" Target="https://www.facebook.com/share/18nwYDxeE5/?mibextid=wwXIfr" TargetMode="External"/><Relationship Id="rId2956" Type="http://schemas.openxmlformats.org/officeDocument/2006/relationships/hyperlink" Target="https://www.facebook.com/share/1Bkz7Ntiub/?mibextid=wwXIfr" TargetMode="External"/><Relationship Id="rId928" Type="http://schemas.openxmlformats.org/officeDocument/2006/relationships/hyperlink" Target="https://drive.google.com/open?id=1itRPwKVGn2H_jF2Cr1yycNIMfnZKbYg9" TargetMode="External"/><Relationship Id="rId1558" Type="http://schemas.openxmlformats.org/officeDocument/2006/relationships/hyperlink" Target="https://web.facebook.com/phuong.anh.zizin.o" TargetMode="External"/><Relationship Id="rId1765" Type="http://schemas.openxmlformats.org/officeDocument/2006/relationships/hyperlink" Target="https://drive.google.com/open?id=1-N0Bxsi2yZ_nexAxs32vRnDH7CggL-xR" TargetMode="External"/><Relationship Id="rId2609" Type="http://schemas.openxmlformats.org/officeDocument/2006/relationships/hyperlink" Target="https://drive.google.com/open?id=16fgSqlEx4OXpYTbBh9hqlNWSn2vGU1t5" TargetMode="External"/><Relationship Id="rId4171" Type="http://schemas.openxmlformats.org/officeDocument/2006/relationships/hyperlink" Target="https://www.facebook.com/share/14YcSWTpYmT/" TargetMode="External"/><Relationship Id="rId5015" Type="http://schemas.openxmlformats.org/officeDocument/2006/relationships/hyperlink" Target="https://drive.google.com/open?id=1wdy4LtQtPBey5RieLuYhcVyhkPYjHnc9" TargetMode="External"/><Relationship Id="rId57" Type="http://schemas.openxmlformats.org/officeDocument/2006/relationships/hyperlink" Target="https://www.facebook.com/profile.php?id=100012127954791&amp;mibextid=LQQJ4d" TargetMode="External"/><Relationship Id="rId1418" Type="http://schemas.openxmlformats.org/officeDocument/2006/relationships/hyperlink" Target="https://drive.google.com/open?id=1r4aZHnF-7sOuq3VRDTQOWdI6uC-khL0X" TargetMode="External"/><Relationship Id="rId1972" Type="http://schemas.openxmlformats.org/officeDocument/2006/relationships/hyperlink" Target="https://www.facebook.com/share/1AzCu6BBda/?mibextid=wwXIfr" TargetMode="External"/><Relationship Id="rId2816" Type="http://schemas.openxmlformats.org/officeDocument/2006/relationships/hyperlink" Target="https://www.facebook.com/share/1GvRZt7A9a/?mibextid=wwXIfr" TargetMode="External"/><Relationship Id="rId4031" Type="http://schemas.openxmlformats.org/officeDocument/2006/relationships/hyperlink" Target="https://www.facebook.com/share/1BPKJecu3j/?mibextid=wwXIfr" TargetMode="External"/><Relationship Id="rId1625" Type="http://schemas.openxmlformats.org/officeDocument/2006/relationships/hyperlink" Target="https://drive.google.com/open?id=11l8tNcZDZ-bbi5nwnpH9DjmXf_qQTgwe" TargetMode="External"/><Relationship Id="rId1832" Type="http://schemas.openxmlformats.org/officeDocument/2006/relationships/hyperlink" Target="https://drive.google.com/open?id=1IkwGs9qwp1f7QJoZiwXI7zRjiF-f1Rhm" TargetMode="External"/><Relationship Id="rId4988" Type="http://schemas.openxmlformats.org/officeDocument/2006/relationships/hyperlink" Target="https://www.facebook.com/messages/e2ee/t/1316233443099935" TargetMode="External"/><Relationship Id="rId3797" Type="http://schemas.openxmlformats.org/officeDocument/2006/relationships/hyperlink" Target="https://www.facebook.com/share/197q6v5LAd/" TargetMode="External"/><Relationship Id="rId4848" Type="http://schemas.openxmlformats.org/officeDocument/2006/relationships/hyperlink" Target="https://www.facebook.com/share/1UX6EwotRS/?mibextid=wwXIfr" TargetMode="External"/><Relationship Id="rId2399" Type="http://schemas.openxmlformats.org/officeDocument/2006/relationships/hyperlink" Target="https://drive.google.com/open?id=1qyj3ywQk2o0_1hxdyy5XTY7IiJDuIJ4h" TargetMode="External"/><Relationship Id="rId3657" Type="http://schemas.openxmlformats.org/officeDocument/2006/relationships/hyperlink" Target="https://www.facebook.com/1228Linh" TargetMode="External"/><Relationship Id="rId3864" Type="http://schemas.openxmlformats.org/officeDocument/2006/relationships/hyperlink" Target="https://www.facebook.com/nhu.quynh.228127" TargetMode="External"/><Relationship Id="rId4708" Type="http://schemas.openxmlformats.org/officeDocument/2006/relationships/hyperlink" Target="https://www.facebook.com/share/18kKjmggw4/?mibextid=wwXIfr" TargetMode="External"/><Relationship Id="rId4915" Type="http://schemas.openxmlformats.org/officeDocument/2006/relationships/hyperlink" Target="https://drive.google.com/open?id=1W7pZ2jXbB7fa-BhTCkXd9D9Ie7Xolrts" TargetMode="External"/><Relationship Id="rId578" Type="http://schemas.openxmlformats.org/officeDocument/2006/relationships/hyperlink" Target="https://drive.google.com/open?id=1rva0UB7szLhw3piNMFlJQFe6Ku5iM2IO" TargetMode="External"/><Relationship Id="rId785" Type="http://schemas.openxmlformats.org/officeDocument/2006/relationships/hyperlink" Target="https://www.facebook.com/share/1Wn38iWSRn/?mibextid=wwXIfr" TargetMode="External"/><Relationship Id="rId992" Type="http://schemas.openxmlformats.org/officeDocument/2006/relationships/hyperlink" Target="https://www.facebook.com/share/17j2HYJwUA/?mibextid=wwXIfr" TargetMode="External"/><Relationship Id="rId2259" Type="http://schemas.openxmlformats.org/officeDocument/2006/relationships/hyperlink" Target="https://www.facebook.com/nguyen.hoang.hai.91001" TargetMode="External"/><Relationship Id="rId2466" Type="http://schemas.openxmlformats.org/officeDocument/2006/relationships/hyperlink" Target="https://drive.google.com/open?id=1DB5Qmu4UC_iNZp1I61iFYT5b1fw8JGSG" TargetMode="External"/><Relationship Id="rId2673" Type="http://schemas.openxmlformats.org/officeDocument/2006/relationships/hyperlink" Target="https://www.facebook.com/share/1CwsfV9pzt/?mibextid=wwXIfr" TargetMode="External"/><Relationship Id="rId2880" Type="http://schemas.openxmlformats.org/officeDocument/2006/relationships/hyperlink" Target="https://drive.google.com/open?id=1_DC972w0IV3AkHFBH090rr2NJUhbiwIj" TargetMode="External"/><Relationship Id="rId3517" Type="http://schemas.openxmlformats.org/officeDocument/2006/relationships/hyperlink" Target="https://www.facebook.com/share/1CzzhNfHK1/?mibextid=wwXIfr" TargetMode="External"/><Relationship Id="rId3724" Type="http://schemas.openxmlformats.org/officeDocument/2006/relationships/hyperlink" Target="https://www.facebook.com/share/18xwKhqv3s/?mibextid=wwXIfr" TargetMode="External"/><Relationship Id="rId3931" Type="http://schemas.openxmlformats.org/officeDocument/2006/relationships/hyperlink" Target="https://www.facebook.com/share/18r5xFr3vw/?mibextid=wwXIfr" TargetMode="External"/><Relationship Id="rId438" Type="http://schemas.openxmlformats.org/officeDocument/2006/relationships/hyperlink" Target="https://www.facebook.com/share/19EuTiNVCW/?mibextid=wwXIfr" TargetMode="External"/><Relationship Id="rId645" Type="http://schemas.openxmlformats.org/officeDocument/2006/relationships/hyperlink" Target="https://drive.google.com/open?id=1irDlvcSm0CDiTQBuBeg5PNx3UtPXz11l" TargetMode="External"/><Relationship Id="rId852" Type="http://schemas.openxmlformats.org/officeDocument/2006/relationships/hyperlink" Target="https://www.facebook.com/share/1EfjiLxaHj/" TargetMode="External"/><Relationship Id="rId1068" Type="http://schemas.openxmlformats.org/officeDocument/2006/relationships/hyperlink" Target="https://drive.google.com/open?id=1AhN6OpHzO5u3cmYBXe2c-38oVOc_D6tI" TargetMode="External"/><Relationship Id="rId1275" Type="http://schemas.openxmlformats.org/officeDocument/2006/relationships/hyperlink" Target="https://drive.google.com/open?id=1XdguhHKJ6BsInvv2Jr4nyqijTx0BW-YK" TargetMode="External"/><Relationship Id="rId1482" Type="http://schemas.openxmlformats.org/officeDocument/2006/relationships/hyperlink" Target="https://www.facebook.com/share/1DPg2hUbRm/" TargetMode="External"/><Relationship Id="rId2119" Type="http://schemas.openxmlformats.org/officeDocument/2006/relationships/hyperlink" Target="https://www.facebook.com/trung.kieuduy.9" TargetMode="External"/><Relationship Id="rId2326" Type="http://schemas.openxmlformats.org/officeDocument/2006/relationships/hyperlink" Target="https://www.facebook.com/pham.mais.2025" TargetMode="External"/><Relationship Id="rId2533" Type="http://schemas.openxmlformats.org/officeDocument/2006/relationships/hyperlink" Target="https://www.facebook.com/share/1Abd5cNb6x/?mibextid=wwXIfr" TargetMode="External"/><Relationship Id="rId2740" Type="http://schemas.openxmlformats.org/officeDocument/2006/relationships/hyperlink" Target="https://drive.google.com/open?id=1wV61savHagodNWQxB1RkRIuYHmjnvDn7" TargetMode="External"/><Relationship Id="rId505" Type="http://schemas.openxmlformats.org/officeDocument/2006/relationships/hyperlink" Target="https://drive.google.com/open?id=1kRfgtZwYZ4cnFuG1QnKWSQe_BYJixFCG" TargetMode="External"/><Relationship Id="rId712" Type="http://schemas.openxmlformats.org/officeDocument/2006/relationships/hyperlink" Target="https://drive.google.com/open?id=1HXR_pEIWgbZvVwgJoQ6FpHt79keV99xz" TargetMode="External"/><Relationship Id="rId1135" Type="http://schemas.openxmlformats.org/officeDocument/2006/relationships/hyperlink" Target="https://www.facebook.com/share/1FupX1GNZr/?mibextid=wwXIfr" TargetMode="External"/><Relationship Id="rId1342" Type="http://schemas.openxmlformats.org/officeDocument/2006/relationships/hyperlink" Target="https://www.facebook.com/share/1ETpP9Vkcy/" TargetMode="External"/><Relationship Id="rId4498" Type="http://schemas.openxmlformats.org/officeDocument/2006/relationships/hyperlink" Target="https://www.facebook.com/share/1EkLfxiLQJ/?mibextid=wwXIfr" TargetMode="External"/><Relationship Id="rId1202" Type="http://schemas.openxmlformats.org/officeDocument/2006/relationships/hyperlink" Target="https://drive.google.com/open?id=19p9JVu0KFypEFc11Z5wy6Dewvbz6cGyi" TargetMode="External"/><Relationship Id="rId2600" Type="http://schemas.openxmlformats.org/officeDocument/2006/relationships/hyperlink" Target="https://www.facebook.com/share/1EZy2cqCHu/?mibextid=wwXIfr" TargetMode="External"/><Relationship Id="rId4358" Type="http://schemas.openxmlformats.org/officeDocument/2006/relationships/hyperlink" Target="https://drive.google.com/open?id=1msmUpkQY4mDKRW4jdrU6148USiulgUta" TargetMode="External"/><Relationship Id="rId3167" Type="http://schemas.openxmlformats.org/officeDocument/2006/relationships/hyperlink" Target="https://drive.google.com/open?id=13faZDMQ766XIgu1_3U08R3ck2cySMOJ9" TargetMode="External"/><Relationship Id="rId4565" Type="http://schemas.openxmlformats.org/officeDocument/2006/relationships/hyperlink" Target="https://www.facebook.com/ta.luu.564232?mibextid=wwXIfr&amp;mibextid=wwXIfr" TargetMode="External"/><Relationship Id="rId4772" Type="http://schemas.openxmlformats.org/officeDocument/2006/relationships/hyperlink" Target="https://www.facebook.com/duy.nguyen.233657" TargetMode="External"/><Relationship Id="rId295" Type="http://schemas.openxmlformats.org/officeDocument/2006/relationships/hyperlink" Target="https://drive.google.com/open?id=1PW0hzYrOcmf_FuSBuKSJmAPb4Puq6wU2" TargetMode="External"/><Relationship Id="rId3374" Type="http://schemas.openxmlformats.org/officeDocument/2006/relationships/hyperlink" Target="https://drive.google.com/open?id=1Rnkva_I3muxII8YbFhtdy4cRxsci74lr" TargetMode="External"/><Relationship Id="rId3581" Type="http://schemas.openxmlformats.org/officeDocument/2006/relationships/hyperlink" Target="https://www.facebook.com/share/1BvU9Wvq3v/?mibextid=wwXIfr" TargetMode="External"/><Relationship Id="rId4218" Type="http://schemas.openxmlformats.org/officeDocument/2006/relationships/hyperlink" Target="https://www.facebook.com/thuynga.ngo.3762" TargetMode="External"/><Relationship Id="rId4425" Type="http://schemas.openxmlformats.org/officeDocument/2006/relationships/hyperlink" Target="https://drive.google.com/open?id=1vb4MlLI4wGV2J6BTF_FY87_OXgZNxuLF" TargetMode="External"/><Relationship Id="rId4632" Type="http://schemas.openxmlformats.org/officeDocument/2006/relationships/hyperlink" Target="https://drive.google.com/open?id=1wq6y4C_xZSo934-LXdHXPexEvqZ0j6kE" TargetMode="External"/><Relationship Id="rId2183" Type="http://schemas.openxmlformats.org/officeDocument/2006/relationships/hyperlink" Target="https://www.facebook.com/share/1KxreeP5vK/?mibextid=wwXIfr" TargetMode="External"/><Relationship Id="rId2390" Type="http://schemas.openxmlformats.org/officeDocument/2006/relationships/hyperlink" Target="https://www.facebook.com/share/1CfxBiqBEX/" TargetMode="External"/><Relationship Id="rId3027" Type="http://schemas.openxmlformats.org/officeDocument/2006/relationships/hyperlink" Target="https://drive.google.com/open?id=1Qz6rrDUqhoAabWzSNMeLevAGpgzJ5uu9" TargetMode="External"/><Relationship Id="rId3234" Type="http://schemas.openxmlformats.org/officeDocument/2006/relationships/hyperlink" Target="https://drive.google.com/open?id=1lLd7-vj1Vdb0STXJinbzhuKmdlTLA3Jj" TargetMode="External"/><Relationship Id="rId3441" Type="http://schemas.openxmlformats.org/officeDocument/2006/relationships/hyperlink" Target="https://drive.google.com/open?id=1TMMf2z8eTom3VUOG7I24GIX_k9ous0Fc" TargetMode="External"/><Relationship Id="rId155" Type="http://schemas.openxmlformats.org/officeDocument/2006/relationships/hyperlink" Target="https://drive.google.com/open?id=1WbdBbbSeBWH8_FM90Duh0hnogOCYJruM" TargetMode="External"/><Relationship Id="rId362" Type="http://schemas.openxmlformats.org/officeDocument/2006/relationships/hyperlink" Target="https://drive.google.com/open?id=1tQ7duwHOqhpJe_aaEEOgU-Y9KmY6156K" TargetMode="External"/><Relationship Id="rId2043" Type="http://schemas.openxmlformats.org/officeDocument/2006/relationships/hyperlink" Target="https://www.facebook.com/Gonfien" TargetMode="External"/><Relationship Id="rId2250" Type="http://schemas.openxmlformats.org/officeDocument/2006/relationships/hyperlink" Target="https://drive.google.com/open?id=1DTYZZ-11URfe_J8P8q7PcU-k_VeAqZIf" TargetMode="External"/><Relationship Id="rId3301" Type="http://schemas.openxmlformats.org/officeDocument/2006/relationships/hyperlink" Target="https://www.facebook.com/share/17cDmkQhT6/?mibextid=wwXIfr" TargetMode="External"/><Relationship Id="rId222" Type="http://schemas.openxmlformats.org/officeDocument/2006/relationships/hyperlink" Target="https://drive.google.com/open?id=1qfrsWW4L52ONZk5KuTcEX0puG9TzrT2-" TargetMode="External"/><Relationship Id="rId2110" Type="http://schemas.openxmlformats.org/officeDocument/2006/relationships/hyperlink" Target="https://www.facebook.com/share/1B6X7oC8Rd/?mibextid=wwXIfr" TargetMode="External"/><Relationship Id="rId5059" Type="http://schemas.openxmlformats.org/officeDocument/2006/relationships/hyperlink" Target="https://drive.google.com/open?id=146tCEsNSmGnLzbfeWuK2ZcPdBhy0_WHE" TargetMode="External"/><Relationship Id="rId4075" Type="http://schemas.openxmlformats.org/officeDocument/2006/relationships/hyperlink" Target="https://drive.google.com/open?id=18AzfufoHtmN58obWh4YDRDf6gaLlCAbw" TargetMode="External"/><Relationship Id="rId4282" Type="http://schemas.openxmlformats.org/officeDocument/2006/relationships/hyperlink" Target="https://www.facebook.com/share/1DxP7PdtUg/" TargetMode="External"/><Relationship Id="rId5126" Type="http://schemas.openxmlformats.org/officeDocument/2006/relationships/hyperlink" Target="https://www.facebook.com/share/1HozUzwQWv/" TargetMode="External"/><Relationship Id="rId1669" Type="http://schemas.openxmlformats.org/officeDocument/2006/relationships/hyperlink" Target="https://facebook.com/btt.686868" TargetMode="External"/><Relationship Id="rId1876" Type="http://schemas.openxmlformats.org/officeDocument/2006/relationships/hyperlink" Target="https://www.facebook.com/share/17XUSyrx7m/?mibextid=wwXIfr" TargetMode="External"/><Relationship Id="rId2927" Type="http://schemas.openxmlformats.org/officeDocument/2006/relationships/hyperlink" Target="https://drive.google.com/open?id=1E1v_z9MoArdOlayrVkRWy_8WWsK8-1qa" TargetMode="External"/><Relationship Id="rId3091" Type="http://schemas.openxmlformats.org/officeDocument/2006/relationships/hyperlink" Target="https://drive.google.com/open?id=1EaI4-eYMtZ2wcd6qNMe4b4yW040vhlSy" TargetMode="External"/><Relationship Id="rId4142" Type="http://schemas.openxmlformats.org/officeDocument/2006/relationships/hyperlink" Target="https://drive.google.com/open?id=1AEHbmaZmwv2d19DO9S1d1hHq-X9TO1AK" TargetMode="External"/><Relationship Id="rId1529" Type="http://schemas.openxmlformats.org/officeDocument/2006/relationships/hyperlink" Target="https://drive.google.com/open?id=1fFkED4VqZg6z7-zE-ixte2XHyjZj2D9T" TargetMode="External"/><Relationship Id="rId1736" Type="http://schemas.openxmlformats.org/officeDocument/2006/relationships/hyperlink" Target="https://drive.google.com/open?id=14NQn_i4t820ft3IHPoMID3bad-gqMlS4" TargetMode="External"/><Relationship Id="rId1943" Type="http://schemas.openxmlformats.org/officeDocument/2006/relationships/hyperlink" Target="https://drive.google.com/open?id=1E4ocp4taOfnoDfLZXd4OIs0IqAehvU86" TargetMode="External"/><Relationship Id="rId28" Type="http://schemas.openxmlformats.org/officeDocument/2006/relationships/hyperlink" Target="https://www.facebook.com/profile.php?id=100046327964003&amp;mibextid=LQQJ4d" TargetMode="External"/><Relationship Id="rId1803" Type="http://schemas.openxmlformats.org/officeDocument/2006/relationships/hyperlink" Target="https://drive.google.com/open?id=11lNBNHhn2l62igj-e5jYrdDSfraBFT3d" TargetMode="External"/><Relationship Id="rId4002" Type="http://schemas.openxmlformats.org/officeDocument/2006/relationships/hyperlink" Target="https://drive.google.com/open?id=1QdHim-Un4r9TampHVgm-pIGajTkZXjUA" TargetMode="External"/><Relationship Id="rId4959" Type="http://schemas.openxmlformats.org/officeDocument/2006/relationships/hyperlink" Target="https://drive.google.com/open?id=1eVGERVJLboUYRAr8jUJgMp9Jv2fjX37b" TargetMode="External"/><Relationship Id="rId3768" Type="http://schemas.openxmlformats.org/officeDocument/2006/relationships/hyperlink" Target="https://www.facebook.com/share/1LrZ7ioTQ8/?mibextid=wwXIfr" TargetMode="External"/><Relationship Id="rId3975" Type="http://schemas.openxmlformats.org/officeDocument/2006/relationships/hyperlink" Target="https://www.facebook.com/share/1AoF5w7xCS/" TargetMode="External"/><Relationship Id="rId4819" Type="http://schemas.openxmlformats.org/officeDocument/2006/relationships/hyperlink" Target="https://drive.google.com/open?id=11aw6cmEG4AVcqSDgpeFHO6uetxn5_u-m" TargetMode="External"/><Relationship Id="rId689" Type="http://schemas.openxmlformats.org/officeDocument/2006/relationships/hyperlink" Target="https://drive.google.com/open?id=10tYGRV5oQUvk8_8GkFwPpSmyFj3u21Tp" TargetMode="External"/><Relationship Id="rId896" Type="http://schemas.openxmlformats.org/officeDocument/2006/relationships/hyperlink" Target="https://drive.google.com/open?id=1WVgM_-LV_s7Dx3ekV-WjFmTF7CY-fuzs" TargetMode="External"/><Relationship Id="rId2577" Type="http://schemas.openxmlformats.org/officeDocument/2006/relationships/hyperlink" Target="https://www.facebook.com/l.h.thanh.thao" TargetMode="External"/><Relationship Id="rId2784" Type="http://schemas.openxmlformats.org/officeDocument/2006/relationships/hyperlink" Target="https://www.facebook.com/share/18vHT4cyTq/" TargetMode="External"/><Relationship Id="rId3628" Type="http://schemas.openxmlformats.org/officeDocument/2006/relationships/hyperlink" Target="https://www.facebook.com/share/18bsWkqKLP/?mibextid=wwXIfr" TargetMode="External"/><Relationship Id="rId549" Type="http://schemas.openxmlformats.org/officeDocument/2006/relationships/hyperlink" Target="https://drive.google.com/open?id=1MudiCoSH5UJr5fQTvNd-12dM5eSurhAw" TargetMode="External"/><Relationship Id="rId756" Type="http://schemas.openxmlformats.org/officeDocument/2006/relationships/hyperlink" Target="https://www.facebook.com/share/1FLiwEeJz8/" TargetMode="External"/><Relationship Id="rId1179" Type="http://schemas.openxmlformats.org/officeDocument/2006/relationships/hyperlink" Target="https://www.facebook.com/share/1JU6WyLsRk/" TargetMode="External"/><Relationship Id="rId1386" Type="http://schemas.openxmlformats.org/officeDocument/2006/relationships/hyperlink" Target="https://www.facebook.com/share/14ZLx2JLxZv/" TargetMode="External"/><Relationship Id="rId1593" Type="http://schemas.openxmlformats.org/officeDocument/2006/relationships/hyperlink" Target="https://www.facebook.com/huy.hoang.109351" TargetMode="External"/><Relationship Id="rId2437" Type="http://schemas.openxmlformats.org/officeDocument/2006/relationships/hyperlink" Target="https://www.facebook.com/share/18VgCVoFFw/?mibextid=wwXIfr" TargetMode="External"/><Relationship Id="rId2991" Type="http://schemas.openxmlformats.org/officeDocument/2006/relationships/hyperlink" Target="https://www.facebook.com/share/1CKrKR7PQB/" TargetMode="External"/><Relationship Id="rId3835" Type="http://schemas.openxmlformats.org/officeDocument/2006/relationships/hyperlink" Target="https://www.facebook.com/share/1BG9SaAwKa/" TargetMode="External"/><Relationship Id="rId5050" Type="http://schemas.openxmlformats.org/officeDocument/2006/relationships/hyperlink" Target="https://drive.google.com/open?id=1sXAttxP9k2YXqTkdSACFK4REx9jXZibP" TargetMode="External"/><Relationship Id="rId409" Type="http://schemas.openxmlformats.org/officeDocument/2006/relationships/hyperlink" Target="https://www.facebook.com/share/16VYHzQ7Sr/?mibextid=wwXIfr" TargetMode="External"/><Relationship Id="rId963" Type="http://schemas.openxmlformats.org/officeDocument/2006/relationships/hyperlink" Target="https://drive.google.com/open?id=1qNJnx4np7QhucWKcfM4GMzNKFL1zR66w" TargetMode="External"/><Relationship Id="rId1039" Type="http://schemas.openxmlformats.org/officeDocument/2006/relationships/hyperlink" Target="https://www.facebook.com/share/19ympR1GSo/?mibextid=wwXIfr" TargetMode="External"/><Relationship Id="rId1246" Type="http://schemas.openxmlformats.org/officeDocument/2006/relationships/hyperlink" Target="https://www.facebook.com/damlinh0309?mibextid=wwXIfr&amp;rdid=9CZM6upmJGCax8YN&amp;share_url=https%3A%2F%2Fwww.facebook.com%2Fshare%2F1H2ymKczVr%2F%3Fmibextid%3DwwXIfr" TargetMode="External"/><Relationship Id="rId2644" Type="http://schemas.openxmlformats.org/officeDocument/2006/relationships/hyperlink" Target="https://www.facebook.com/share/18ENJYqo39/" TargetMode="External"/><Relationship Id="rId2851" Type="http://schemas.openxmlformats.org/officeDocument/2006/relationships/hyperlink" Target="https://www.facebook.com/share/18kDFjvS9M/?mibextid=wwXIfr" TargetMode="External"/><Relationship Id="rId3902" Type="http://schemas.openxmlformats.org/officeDocument/2006/relationships/hyperlink" Target="https://www.facebook.com/huy.uc.450196/" TargetMode="External"/><Relationship Id="rId92" Type="http://schemas.openxmlformats.org/officeDocument/2006/relationships/hyperlink" Target="https://drive.google.com/open?id=1ST-0H_BkeX8QEGnZEGeOAXqtKK50dnh4" TargetMode="External"/><Relationship Id="rId616" Type="http://schemas.openxmlformats.org/officeDocument/2006/relationships/hyperlink" Target="https://www.facebook.com/share/1FJDW7prwT/?mibextid=wwXIfr" TargetMode="External"/><Relationship Id="rId823" Type="http://schemas.openxmlformats.org/officeDocument/2006/relationships/hyperlink" Target="https://www.facebook.com/share/1C4W2L7Zmo/?mibextid=wwXIfr" TargetMode="External"/><Relationship Id="rId1453" Type="http://schemas.openxmlformats.org/officeDocument/2006/relationships/hyperlink" Target="https://drive.google.com/open?id=1HTkW6A47cZPr2KFfoq2NayZ36ArzUzdZ" TargetMode="External"/><Relationship Id="rId1660" Type="http://schemas.openxmlformats.org/officeDocument/2006/relationships/hyperlink" Target="https://www.facebook.com/share/1AxzB3P1b7/?mibextid=wwXIfr" TargetMode="External"/><Relationship Id="rId2504" Type="http://schemas.openxmlformats.org/officeDocument/2006/relationships/hyperlink" Target="https://www.facebook.com/share/1FrTBu5X2B/" TargetMode="External"/><Relationship Id="rId2711" Type="http://schemas.openxmlformats.org/officeDocument/2006/relationships/hyperlink" Target="https://drive.google.com/open?id=1-mWMFoVEZPfCMwcnJ5BQ5MIPYAZNlH9r" TargetMode="External"/><Relationship Id="rId1106" Type="http://schemas.openxmlformats.org/officeDocument/2006/relationships/hyperlink" Target="https://www.facebook.com/share/1BnHnGxqyY/?mibextid=wwXIfr" TargetMode="External"/><Relationship Id="rId1313" Type="http://schemas.openxmlformats.org/officeDocument/2006/relationships/hyperlink" Target="https://www.facebook.com/share/1FfV6iQsyA/" TargetMode="External"/><Relationship Id="rId1520" Type="http://schemas.openxmlformats.org/officeDocument/2006/relationships/hyperlink" Target="https://drive.google.com/open?id=1UIuOTpo0LVtXybJcLgMhd5j3TkhpqO4-" TargetMode="External"/><Relationship Id="rId4469" Type="http://schemas.openxmlformats.org/officeDocument/2006/relationships/hyperlink" Target="https://www.facebook.com/share/1H8FAyieat/?mibextid=wwXIfr" TargetMode="External"/><Relationship Id="rId4676" Type="http://schemas.openxmlformats.org/officeDocument/2006/relationships/hyperlink" Target="https://www.facebook.com/share/1DAY7xgXsL/" TargetMode="External"/><Relationship Id="rId4883" Type="http://schemas.openxmlformats.org/officeDocument/2006/relationships/hyperlink" Target="https://drive.google.com/open?id=1LuBhn_FYcOB_0qWF7rv6K7rl3Y6Cpjd2" TargetMode="External"/><Relationship Id="rId3278" Type="http://schemas.openxmlformats.org/officeDocument/2006/relationships/hyperlink" Target="https://www.facebook.com/share/1BepAWdUqm/?mibextid=wwXIfr" TargetMode="External"/><Relationship Id="rId3485" Type="http://schemas.openxmlformats.org/officeDocument/2006/relationships/hyperlink" Target="https://drive.google.com/open?id=1XN9lOdiN4deJ1jkhh1IkFqW9Q260RslQ" TargetMode="External"/><Relationship Id="rId3692" Type="http://schemas.openxmlformats.org/officeDocument/2006/relationships/hyperlink" Target="https://drive.google.com/open?id=1yEnACDBcFyy4w-WJNfZ0QYtiUwWJ1G3o" TargetMode="External"/><Relationship Id="rId4329" Type="http://schemas.openxmlformats.org/officeDocument/2006/relationships/hyperlink" Target="https://www.facebook.com/share/1EeRFReihS/?mibextid=wwXIfr" TargetMode="External"/><Relationship Id="rId4536" Type="http://schemas.openxmlformats.org/officeDocument/2006/relationships/hyperlink" Target="https://drive.google.com/open?id=1jYQPe4dttP1Yy7uG-2GI7zFoainXty6h" TargetMode="External"/><Relationship Id="rId4743" Type="http://schemas.openxmlformats.org/officeDocument/2006/relationships/hyperlink" Target="https://drive.google.com/open?id=1gDPo-6u4Id0AtOSxtzXy3-rZWXXXvJlZ" TargetMode="External"/><Relationship Id="rId4950" Type="http://schemas.openxmlformats.org/officeDocument/2006/relationships/hyperlink" Target="https://www.facebook.com/phamtamnhu.30032008" TargetMode="External"/><Relationship Id="rId199" Type="http://schemas.openxmlformats.org/officeDocument/2006/relationships/hyperlink" Target="https://www.facebook.com/profile.php?id=100024261852249&amp;mibextid=LQQJ4d" TargetMode="External"/><Relationship Id="rId2087" Type="http://schemas.openxmlformats.org/officeDocument/2006/relationships/hyperlink" Target="https://www.facebook.com/share/1C9NzHyWqH/?mibextid=wwXIfr" TargetMode="External"/><Relationship Id="rId2294" Type="http://schemas.openxmlformats.org/officeDocument/2006/relationships/hyperlink" Target="https://www.facebook.com/share/1GEZEtP6sU/?mibextid=wwXIfr" TargetMode="External"/><Relationship Id="rId3138" Type="http://schemas.openxmlformats.org/officeDocument/2006/relationships/hyperlink" Target="https://drive.google.com/open?id=152DY1dzW9Aq6GgOfTFm6iQT26jWlI4ne" TargetMode="External"/><Relationship Id="rId3345" Type="http://schemas.openxmlformats.org/officeDocument/2006/relationships/hyperlink" Target="https://www.facebook.com/share/18G1FJfEip/?mibextid=wwXIfr" TargetMode="External"/><Relationship Id="rId3552" Type="http://schemas.openxmlformats.org/officeDocument/2006/relationships/hyperlink" Target="https://www.facebook.com/share/1H9YKDcVoA/?mibextid=wwXIfr" TargetMode="External"/><Relationship Id="rId4603" Type="http://schemas.openxmlformats.org/officeDocument/2006/relationships/hyperlink" Target="https://www.facebook.com/pthao142005" TargetMode="External"/><Relationship Id="rId266" Type="http://schemas.openxmlformats.org/officeDocument/2006/relationships/hyperlink" Target="https://www.facebook.com/profile.php?id=100080974934700" TargetMode="External"/><Relationship Id="rId473" Type="http://schemas.openxmlformats.org/officeDocument/2006/relationships/hyperlink" Target="https://drive.google.com/open?id=1tVQEmVaDRd-zM9ZUemsKbBsXkAPec05i" TargetMode="External"/><Relationship Id="rId680" Type="http://schemas.openxmlformats.org/officeDocument/2006/relationships/hyperlink" Target="https://www.facebook.com/profile.php?id=61578660997773" TargetMode="External"/><Relationship Id="rId2154" Type="http://schemas.openxmlformats.org/officeDocument/2006/relationships/hyperlink" Target="https://www.facebook.com/manh.chien.86710" TargetMode="External"/><Relationship Id="rId2361" Type="http://schemas.openxmlformats.org/officeDocument/2006/relationships/hyperlink" Target="https://www.facebook.com/nguyen.ngan.181101" TargetMode="External"/><Relationship Id="rId3205" Type="http://schemas.openxmlformats.org/officeDocument/2006/relationships/hyperlink" Target="https://www.facebook.com/le.ngoc.thom.610986" TargetMode="External"/><Relationship Id="rId3412" Type="http://schemas.openxmlformats.org/officeDocument/2006/relationships/hyperlink" Target="https://www.facebook.com/nguyentran.han.5264?mibextid=ZbWKwL" TargetMode="External"/><Relationship Id="rId4810" Type="http://schemas.openxmlformats.org/officeDocument/2006/relationships/hyperlink" Target="https://drive.google.com/open?id=1I4a2KrYohhaJRJkkRgJs_OtnzKd2BTnG" TargetMode="External"/><Relationship Id="rId126" Type="http://schemas.openxmlformats.org/officeDocument/2006/relationships/hyperlink" Target="https://drive.google.com/open?id=1f5eMe321MS9BhD0Ds5hHjQYiekZLz_5S" TargetMode="External"/><Relationship Id="rId333" Type="http://schemas.openxmlformats.org/officeDocument/2006/relationships/hyperlink" Target="https://drive.google.com/open?id=1d9M-joCLBrnEVZThiPJGC-p6uO5-LWH3" TargetMode="External"/><Relationship Id="rId540" Type="http://schemas.openxmlformats.org/officeDocument/2006/relationships/hyperlink" Target="https://www.facebook.com/share/1F42QhKB9w/?mibextid=wwXIfr" TargetMode="External"/><Relationship Id="rId1170" Type="http://schemas.openxmlformats.org/officeDocument/2006/relationships/hyperlink" Target="https://drive.google.com/open?id=1D_Y4aCM_NYOloETGZ2wyDVgcN_Wgwc61" TargetMode="External"/><Relationship Id="rId2014" Type="http://schemas.openxmlformats.org/officeDocument/2006/relationships/hyperlink" Target="https://www.facebook.com/share/1VNKDSni4v/" TargetMode="External"/><Relationship Id="rId2221" Type="http://schemas.openxmlformats.org/officeDocument/2006/relationships/hyperlink" Target="https://www.facebook.com/share/1bqhGwRfZX/" TargetMode="External"/><Relationship Id="rId1030" Type="http://schemas.openxmlformats.org/officeDocument/2006/relationships/hyperlink" Target="https://drive.google.com/open?id=1CLO9Ph5oxfT4wT3GdstmRIZOfDbXEliH" TargetMode="External"/><Relationship Id="rId4186" Type="http://schemas.openxmlformats.org/officeDocument/2006/relationships/hyperlink" Target="https://drive.google.com/open?id=1vA0L3tr_EVp1THTcyMI1qgE42pL1HfQR" TargetMode="External"/><Relationship Id="rId400" Type="http://schemas.openxmlformats.org/officeDocument/2006/relationships/hyperlink" Target="https://drive.google.com/open?id=1-S9kFhc3aI-WuxAMJhKliBHIqCnhpUjm" TargetMode="External"/><Relationship Id="rId1987" Type="http://schemas.openxmlformats.org/officeDocument/2006/relationships/hyperlink" Target="https://drive.google.com/open?id=17i9BZxjdqcljnS5zFddCSflh0HRhkRtT" TargetMode="External"/><Relationship Id="rId4393" Type="http://schemas.openxmlformats.org/officeDocument/2006/relationships/hyperlink" Target="https://www.facebook.com/share/1DZiH1iZp7/?mibextid=wwXIfr" TargetMode="External"/><Relationship Id="rId1847" Type="http://schemas.openxmlformats.org/officeDocument/2006/relationships/hyperlink" Target="https://www.facebook.com/share/17UjXsDSXZ/" TargetMode="External"/><Relationship Id="rId4046" Type="http://schemas.openxmlformats.org/officeDocument/2006/relationships/hyperlink" Target="https://drive.google.com/open?id=1mj5gHLdL-8vDlnI0H05W_ct__DCVIZ8i" TargetMode="External"/><Relationship Id="rId4253" Type="http://schemas.openxmlformats.org/officeDocument/2006/relationships/hyperlink" Target="https://www.facebook.com/mai.nguyen.64482" TargetMode="External"/><Relationship Id="rId4460" Type="http://schemas.openxmlformats.org/officeDocument/2006/relationships/hyperlink" Target="https://drive.google.com/open?id=1CkpT9pw8VjhZfQJ7j2RNEDiHpeP7zSyG" TargetMode="External"/><Relationship Id="rId1707" Type="http://schemas.openxmlformats.org/officeDocument/2006/relationships/hyperlink" Target="https://drive.google.com/open?id=1yr_QrPSQ_XomQK-Du1cPznqwiFzHTyj-" TargetMode="External"/><Relationship Id="rId3062" Type="http://schemas.openxmlformats.org/officeDocument/2006/relationships/hyperlink" Target="https://www.facebook.com/hnthn08?locale=vi_VN" TargetMode="External"/><Relationship Id="rId4113" Type="http://schemas.openxmlformats.org/officeDocument/2006/relationships/hyperlink" Target="https://www.facebook.com/share/1cuCQUGCNN/" TargetMode="External"/><Relationship Id="rId4320" Type="http://schemas.openxmlformats.org/officeDocument/2006/relationships/hyperlink" Target="https://drive.google.com/open?id=1lRbHcg9_K-IV3kmZyiw03ybf7kcp73Yi" TargetMode="External"/><Relationship Id="rId190" Type="http://schemas.openxmlformats.org/officeDocument/2006/relationships/hyperlink" Target="https://drive.google.com/open?id=1Eg_kyRNRQ-kulIGHLLCbR3jjCcLVT7wZ" TargetMode="External"/><Relationship Id="rId1914" Type="http://schemas.openxmlformats.org/officeDocument/2006/relationships/hyperlink" Target="https://drive.google.com/open?id=1abMuoR9RG_4FaL9aQ8SUTsfSvyAHbLtA" TargetMode="External"/><Relationship Id="rId3879" Type="http://schemas.openxmlformats.org/officeDocument/2006/relationships/hyperlink" Target="https://www.facebook.com/share/1KT9WsTiWB/?mibextid=wwXIfr" TargetMode="External"/><Relationship Id="rId5094" Type="http://schemas.openxmlformats.org/officeDocument/2006/relationships/hyperlink" Target="https://drive.google.com/open?id=101DQduAAuJFa_eH05XzPk5UF5kyUAOgI" TargetMode="External"/><Relationship Id="rId2688" Type="http://schemas.openxmlformats.org/officeDocument/2006/relationships/hyperlink" Target="https://drive.google.com/open?id=12fFW5SAeHERD0Zt8j8CNGGsU2QYDTyLL" TargetMode="External"/><Relationship Id="rId2895" Type="http://schemas.openxmlformats.org/officeDocument/2006/relationships/hyperlink" Target="https://www.facebook.com/ngoc.nam.857559" TargetMode="External"/><Relationship Id="rId3739" Type="http://schemas.openxmlformats.org/officeDocument/2006/relationships/hyperlink" Target="https://www.facebook.com/share/1GhQTXomJL/?mibextid=wwXIfr" TargetMode="External"/><Relationship Id="rId3946" Type="http://schemas.openxmlformats.org/officeDocument/2006/relationships/hyperlink" Target="https://www.facebook.com/share/1GTtmGD9kd/" TargetMode="External"/><Relationship Id="rId867" Type="http://schemas.openxmlformats.org/officeDocument/2006/relationships/hyperlink" Target="https://www.facebook.com/share/1BF8ackKJq/?mibextid=wwXIfr" TargetMode="External"/><Relationship Id="rId1497" Type="http://schemas.openxmlformats.org/officeDocument/2006/relationships/hyperlink" Target="https://www.facebook.com/mam.quan.731" TargetMode="External"/><Relationship Id="rId2548" Type="http://schemas.openxmlformats.org/officeDocument/2006/relationships/hyperlink" Target="https://drive.google.com/open?id=1_iVZLGZtZprxeoUrk9Bgdzx3AHvImk-z" TargetMode="External"/><Relationship Id="rId2755" Type="http://schemas.openxmlformats.org/officeDocument/2006/relationships/hyperlink" Target="https://www.facebook.com/tran.long.754336" TargetMode="External"/><Relationship Id="rId2962" Type="http://schemas.openxmlformats.org/officeDocument/2006/relationships/hyperlink" Target="https://www.facebook.com/share/18YcMcfQZ8/?mibextid=wwXIfr" TargetMode="External"/><Relationship Id="rId3806" Type="http://schemas.openxmlformats.org/officeDocument/2006/relationships/hyperlink" Target="https://www.facebook.com/share/1CiRbZjU65/?mibextid=wwXIfr" TargetMode="External"/><Relationship Id="rId727" Type="http://schemas.openxmlformats.org/officeDocument/2006/relationships/hyperlink" Target="https://www.facebook.com/profile.php?id=100068795874097" TargetMode="External"/><Relationship Id="rId934" Type="http://schemas.openxmlformats.org/officeDocument/2006/relationships/hyperlink" Target="https://www.facebook.com/thu.hien.291207" TargetMode="External"/><Relationship Id="rId1357" Type="http://schemas.openxmlformats.org/officeDocument/2006/relationships/hyperlink" Target="https://www.facebook.com/share/1Az7ubt7jK/?mibextid=wwXIfr" TargetMode="External"/><Relationship Id="rId1564" Type="http://schemas.openxmlformats.org/officeDocument/2006/relationships/hyperlink" Target="https://www.facebook.com/share/1CQHNQzxUi/?mibextid=wwXIfr" TargetMode="External"/><Relationship Id="rId1771" Type="http://schemas.openxmlformats.org/officeDocument/2006/relationships/hyperlink" Target="https://www.facebook.com/Thhien1610" TargetMode="External"/><Relationship Id="rId2408" Type="http://schemas.openxmlformats.org/officeDocument/2006/relationships/hyperlink" Target="https://www.facebook.com/share/1EHcvE2FQf/?mibextid=wwXIfr" TargetMode="External"/><Relationship Id="rId2615" Type="http://schemas.openxmlformats.org/officeDocument/2006/relationships/hyperlink" Target="https://www.facebook.com/share/1DaJ16gq5x/?mibextid=wwXIfr" TargetMode="External"/><Relationship Id="rId2822" Type="http://schemas.openxmlformats.org/officeDocument/2006/relationships/hyperlink" Target="https://drive.google.com/open?id=1_aR3VTj8HgEaCvppN_GJszyM0CBABUi1" TargetMode="External"/><Relationship Id="rId5021" Type="http://schemas.openxmlformats.org/officeDocument/2006/relationships/hyperlink" Target="https://drive.google.com/open?id=13j-HmTnraijm7MfjpdQKaX1EPaFllDu2" TargetMode="External"/><Relationship Id="rId63" Type="http://schemas.openxmlformats.org/officeDocument/2006/relationships/hyperlink" Target="https://www.facebook.com/profile.php?id=100077531902513&amp;mibextid=ZbWKwL" TargetMode="External"/><Relationship Id="rId1217" Type="http://schemas.openxmlformats.org/officeDocument/2006/relationships/hyperlink" Target="https://www.facebook.com/Rin2k8" TargetMode="External"/><Relationship Id="rId1424" Type="http://schemas.openxmlformats.org/officeDocument/2006/relationships/hyperlink" Target="https://www.facebook.com/share/1BYMuGGrqn/" TargetMode="External"/><Relationship Id="rId1631" Type="http://schemas.openxmlformats.org/officeDocument/2006/relationships/hyperlink" Target="https://drive.google.com/open?id=1sifMDOLedzP8yNhUxvu3mGXuYzKAaltU" TargetMode="External"/><Relationship Id="rId4787" Type="http://schemas.openxmlformats.org/officeDocument/2006/relationships/hyperlink" Target="https://www.facebook.com/thuy.linhh.185988" TargetMode="External"/><Relationship Id="rId4994" Type="http://schemas.openxmlformats.org/officeDocument/2006/relationships/hyperlink" Target="https://drive.google.com/open?id=1VuFp_EdeJVDg1FKVkDBnxcN15uCa9Jsd" TargetMode="External"/><Relationship Id="rId3389" Type="http://schemas.openxmlformats.org/officeDocument/2006/relationships/hyperlink" Target="https://www.facebook.com/lethuylinh.12345678910?mibextid=wwXIfr&amp;rdid=fZFZMrSa7ldu2uNQ&amp;share_url=https%3A%2F%2Fwww.facebook.com%2Fshare%2F1B7CSUJaun%2F%3Fmibextid%3DwwXIfr" TargetMode="External"/><Relationship Id="rId3596" Type="http://schemas.openxmlformats.org/officeDocument/2006/relationships/hyperlink" Target="https://drive.google.com/open?id=199jNY_b1FjEBDijPQi27zuf-VDkyvfmb" TargetMode="External"/><Relationship Id="rId4647" Type="http://schemas.openxmlformats.org/officeDocument/2006/relationships/hyperlink" Target="https://www.facebook.com/share/18hr3Sv5GF/" TargetMode="External"/><Relationship Id="rId2198" Type="http://schemas.openxmlformats.org/officeDocument/2006/relationships/hyperlink" Target="https://drive.google.com/open?id=1HhYyYjwW7T9vAha6f04mBRFy4a9Bl1CU" TargetMode="External"/><Relationship Id="rId3249" Type="http://schemas.openxmlformats.org/officeDocument/2006/relationships/hyperlink" Target="https://drive.google.com/open?id=1z-k2BwgE2d7XrqWvpwY7FuYILARAzJlN" TargetMode="External"/><Relationship Id="rId3456" Type="http://schemas.openxmlformats.org/officeDocument/2006/relationships/hyperlink" Target="https://www.facebook.com/share/1CPraoWtH3/?mibextid=wwXIf" TargetMode="External"/><Relationship Id="rId4854" Type="http://schemas.openxmlformats.org/officeDocument/2006/relationships/hyperlink" Target="https://www.facebook.com/linh.tran.437506" TargetMode="External"/><Relationship Id="rId377" Type="http://schemas.openxmlformats.org/officeDocument/2006/relationships/hyperlink" Target="https://www.facebook.com/share/1DW8iDkTPG/?mibextid=wwXIfr" TargetMode="External"/><Relationship Id="rId584" Type="http://schemas.openxmlformats.org/officeDocument/2006/relationships/hyperlink" Target="https://drive.google.com/open?id=1QWnccfZg8SirzEqHiq-ONKx8Y9wLwQ4S" TargetMode="External"/><Relationship Id="rId2058" Type="http://schemas.openxmlformats.org/officeDocument/2006/relationships/hyperlink" Target="https://drive.google.com/open?id=1aPXpFxwfZUAIwBq61n5L9JDEl3EtXJDS" TargetMode="External"/><Relationship Id="rId2265" Type="http://schemas.openxmlformats.org/officeDocument/2006/relationships/hyperlink" Target="https://www.facebook.com/share/18WBrERdNA/" TargetMode="External"/><Relationship Id="rId3109" Type="http://schemas.openxmlformats.org/officeDocument/2006/relationships/hyperlink" Target="https://www.facebook.com/nhu.thanh.358173?locale=vi_VN" TargetMode="External"/><Relationship Id="rId3663" Type="http://schemas.openxmlformats.org/officeDocument/2006/relationships/hyperlink" Target="https://www.facebook.com/share/18efTVqXE6/?mibextid=wwXIfr" TargetMode="External"/><Relationship Id="rId3870" Type="http://schemas.openxmlformats.org/officeDocument/2006/relationships/hyperlink" Target="https://www.facebook.com/share/1E9SQWUDY1/?mibextid=wwXIfr" TargetMode="External"/><Relationship Id="rId4507" Type="http://schemas.openxmlformats.org/officeDocument/2006/relationships/hyperlink" Target="https://drive.google.com/open?id=13p4DQx8mqyl-Wy41hncsY69kg0Dz7Yo3" TargetMode="External"/><Relationship Id="rId4714" Type="http://schemas.openxmlformats.org/officeDocument/2006/relationships/hyperlink" Target="https://www.facebook.com/share/18LyABMPcV/?mibextid=wwXIfr" TargetMode="External"/><Relationship Id="rId4921" Type="http://schemas.openxmlformats.org/officeDocument/2006/relationships/hyperlink" Target="https://drive.google.com/open?id=1KmaeANz0YQIoaEc7QVzfsOP3A-9GfH8K" TargetMode="External"/><Relationship Id="rId237" Type="http://schemas.openxmlformats.org/officeDocument/2006/relationships/hyperlink" Target="https://drive.google.com/open?id=1URuz4zseOsHtHXe75E-zdBAhM8lW2CIZ" TargetMode="External"/><Relationship Id="rId791" Type="http://schemas.openxmlformats.org/officeDocument/2006/relationships/hyperlink" Target="https://www.facebook.com/share/16G7GLUxfy/?mibextid=wwXIfr" TargetMode="External"/><Relationship Id="rId1074" Type="http://schemas.openxmlformats.org/officeDocument/2006/relationships/hyperlink" Target="https://www.facebook.com/share/1DKBRCLZhV/?mibextid=wwXIfr" TargetMode="External"/><Relationship Id="rId2472" Type="http://schemas.openxmlformats.org/officeDocument/2006/relationships/hyperlink" Target="https://drive.google.com/open?id=1mGq8CZcBlRoUc6hhReLJ6VCKJoRRnK9t" TargetMode="External"/><Relationship Id="rId3316" Type="http://schemas.openxmlformats.org/officeDocument/2006/relationships/hyperlink" Target="https://drive.google.com/open?id=1EpxeRLXFUAw4WDQwPKHjKdjVMNxtjvTm" TargetMode="External"/><Relationship Id="rId3523" Type="http://schemas.openxmlformats.org/officeDocument/2006/relationships/hyperlink" Target="https://www.facebook.com/nguyen.hieu.572443" TargetMode="External"/><Relationship Id="rId3730" Type="http://schemas.openxmlformats.org/officeDocument/2006/relationships/hyperlink" Target="https://drive.google.com/open?id=1c7bIQ5SdbRCEPJn2V_sg-GwQWbVAF67G" TargetMode="External"/><Relationship Id="rId444" Type="http://schemas.openxmlformats.org/officeDocument/2006/relationships/hyperlink" Target="https://www.facebook.com/share/16eH22fwYi/" TargetMode="External"/><Relationship Id="rId651" Type="http://schemas.openxmlformats.org/officeDocument/2006/relationships/hyperlink" Target="https://drive.google.com/open?id=1pNs_9QsE-MWy2nTLLiyTGPTU8CB0bGH_" TargetMode="External"/><Relationship Id="rId1281" Type="http://schemas.openxmlformats.org/officeDocument/2006/relationships/hyperlink" Target="https://drive.google.com/open?id=1zVQpfgp87qC2EZkw05XcgALdPyQnYDAl" TargetMode="External"/><Relationship Id="rId2125" Type="http://schemas.openxmlformats.org/officeDocument/2006/relationships/hyperlink" Target="https://www.facebook.com/profile.php?id=61578244082041&amp;rdid=6QqB5acnGEkFkbSC&amp;share_url=https%3A%2F%2Fwww.facebook.com%2Fshare%2F1EfywLbjpv%2F" TargetMode="External"/><Relationship Id="rId2332" Type="http://schemas.openxmlformats.org/officeDocument/2006/relationships/hyperlink" Target="https://www.facebook.com/milhgocn" TargetMode="External"/><Relationship Id="rId304" Type="http://schemas.openxmlformats.org/officeDocument/2006/relationships/hyperlink" Target="https://www.facebook.com/share/16PX718At7/?mibextid=wwXIfr" TargetMode="External"/><Relationship Id="rId511" Type="http://schemas.openxmlformats.org/officeDocument/2006/relationships/hyperlink" Target="https://drive.google.com/open?id=1Jwl5rbvUbNZpIRHdwqDqAPpbwqBwj1_3" TargetMode="External"/><Relationship Id="rId1141" Type="http://schemas.openxmlformats.org/officeDocument/2006/relationships/hyperlink" Target="https://www.facebook.com/bunee189" TargetMode="External"/><Relationship Id="rId4297" Type="http://schemas.openxmlformats.org/officeDocument/2006/relationships/hyperlink" Target="https://www.facebook.com/share/17tUXr8Pgd/?mibextid=wwXIfr" TargetMode="External"/><Relationship Id="rId1001" Type="http://schemas.openxmlformats.org/officeDocument/2006/relationships/hyperlink" Target="https://drive.google.com/open?id=1PrLek53e-SVk387csLnJ8RtPYSnAu137" TargetMode="External"/><Relationship Id="rId4157" Type="http://schemas.openxmlformats.org/officeDocument/2006/relationships/hyperlink" Target="https://www.facebook.com/share/1BFFwe7RLn/?mibextid=wwXIfr" TargetMode="External"/><Relationship Id="rId4364" Type="http://schemas.openxmlformats.org/officeDocument/2006/relationships/hyperlink" Target="https://drive.google.com/open?id=1i76fMypnfOHgmYP5g_EjA49q6umlF-Ln" TargetMode="External"/><Relationship Id="rId4571" Type="http://schemas.openxmlformats.org/officeDocument/2006/relationships/hyperlink" Target="https://www.facebook.com/yanhai27?mibextid=wwXIfr&amp;rdid=E7GQhOHawR3jRGqv&amp;share_url=https%3A%2F%2Fwww.facebook.com%2Fshare%2F1BR8tM1Vbu%2F%3Fmibextid%3DwwXIfr" TargetMode="External"/><Relationship Id="rId1958" Type="http://schemas.openxmlformats.org/officeDocument/2006/relationships/hyperlink" Target="https://drive.google.com/open?id=11E_HgyziEuUfXno4yuvya5fwdyd7QpmC" TargetMode="External"/><Relationship Id="rId3173" Type="http://schemas.openxmlformats.org/officeDocument/2006/relationships/hyperlink" Target="https://drive.google.com/open?id=18m7f29niWGxtmGoqEQh65mngDuOqwOBN" TargetMode="External"/><Relationship Id="rId3380" Type="http://schemas.openxmlformats.org/officeDocument/2006/relationships/hyperlink" Target="https://drive.google.com/open?id=1RuHnbEX2_mMEofiL1n6RGww-bbYM_J4H" TargetMode="External"/><Relationship Id="rId4017" Type="http://schemas.openxmlformats.org/officeDocument/2006/relationships/hyperlink" Target="https://www.facebook.com/share/18T4uqwLWG/?mibextid=wwXIfr" TargetMode="External"/><Relationship Id="rId4224" Type="http://schemas.openxmlformats.org/officeDocument/2006/relationships/hyperlink" Target="https://www.facebook.com/share/1KrFRdD3A9/" TargetMode="External"/><Relationship Id="rId4431" Type="http://schemas.openxmlformats.org/officeDocument/2006/relationships/hyperlink" Target="https://drive.google.com/open?id=1WNfwwRa5rX_biaBW_YMYZskwoZUs4oCq" TargetMode="External"/><Relationship Id="rId1818" Type="http://schemas.openxmlformats.org/officeDocument/2006/relationships/hyperlink" Target="https://drive.google.com/open?id=1oATHNeV1DWEUdfopcgfrd7gcxBII4JhU" TargetMode="External"/><Relationship Id="rId3033" Type="http://schemas.openxmlformats.org/officeDocument/2006/relationships/hyperlink" Target="https://drive.google.com/open?id=1ezqSf3C4aPadoyml-041zKKp94vidoiD" TargetMode="External"/><Relationship Id="rId3240" Type="http://schemas.openxmlformats.org/officeDocument/2006/relationships/hyperlink" Target="https://drive.google.com/open?id=1Bw4qqvhkONPsaNOzH35qOcuj_aUjTXw6" TargetMode="External"/><Relationship Id="rId161" Type="http://schemas.openxmlformats.org/officeDocument/2006/relationships/hyperlink" Target="https://drive.google.com/open?id=1hjRipEaqmEu3HL0qHhr3QyZfRiwiCOBw" TargetMode="External"/><Relationship Id="rId2799" Type="http://schemas.openxmlformats.org/officeDocument/2006/relationships/hyperlink" Target="https://www.facebook.com/strongthienhadancer" TargetMode="External"/><Relationship Id="rId3100" Type="http://schemas.openxmlformats.org/officeDocument/2006/relationships/hyperlink" Target="https://www.facebook.com/huynh.vy.1512?locale=vi_VN" TargetMode="External"/><Relationship Id="rId978" Type="http://schemas.openxmlformats.org/officeDocument/2006/relationships/hyperlink" Target="https://www.facebook.com/tuong.vy.496851" TargetMode="External"/><Relationship Id="rId2659" Type="http://schemas.openxmlformats.org/officeDocument/2006/relationships/hyperlink" Target="https://www.facebook.com/share/1CUMAt8U21/?mibextid=wwXIfr" TargetMode="External"/><Relationship Id="rId2866" Type="http://schemas.openxmlformats.org/officeDocument/2006/relationships/hyperlink" Target="https://drive.google.com/open?id=1yOgspERid8B8kHiYwuzCd0hIv36hpyCG" TargetMode="External"/><Relationship Id="rId3917" Type="http://schemas.openxmlformats.org/officeDocument/2006/relationships/hyperlink" Target="https://www.facebook.com/han.tranquang.796" TargetMode="External"/><Relationship Id="rId5065" Type="http://schemas.openxmlformats.org/officeDocument/2006/relationships/hyperlink" Target="https://drive.google.com/open?id=1hTXQKb19ti_fZTmwYwDwX1vTsS32T5YO" TargetMode="External"/><Relationship Id="rId838" Type="http://schemas.openxmlformats.org/officeDocument/2006/relationships/hyperlink" Target="https://www.facebook.com/share/1FYwkeHKTf/" TargetMode="External"/><Relationship Id="rId1468" Type="http://schemas.openxmlformats.org/officeDocument/2006/relationships/hyperlink" Target="https://www.facebook.com/minh.quan.vo.883560" TargetMode="External"/><Relationship Id="rId1675" Type="http://schemas.openxmlformats.org/officeDocument/2006/relationships/hyperlink" Target="https://drive.google.com/open?id=1PFAZi_Gj4LIPj0i8MmUkeKOQ4LmSFjxm" TargetMode="External"/><Relationship Id="rId1882" Type="http://schemas.openxmlformats.org/officeDocument/2006/relationships/hyperlink" Target="https://drive.google.com/open?id=1W58Jz5D9S-oH3B4RUcZcZfkS0XmnBUYZ" TargetMode="External"/><Relationship Id="rId2519" Type="http://schemas.openxmlformats.org/officeDocument/2006/relationships/hyperlink" Target="https://www.facebook.com/share/1CjusQ55XJ/?mibextid=wwXIfr" TargetMode="External"/><Relationship Id="rId2726" Type="http://schemas.openxmlformats.org/officeDocument/2006/relationships/hyperlink" Target="https://drive.google.com/open?id=16bVPalrT-jRZzjdFuDcYGuOYXA-SDW6n" TargetMode="External"/><Relationship Id="rId4081" Type="http://schemas.openxmlformats.org/officeDocument/2006/relationships/hyperlink" Target="https://drive.google.com/open?id=1ALl3VvMMB73kyl-cicoMKkBgZiM3T5We" TargetMode="External"/><Relationship Id="rId1328" Type="http://schemas.openxmlformats.org/officeDocument/2006/relationships/hyperlink" Target="https://drive.google.com/open?id=1ea3EQuYhorKhoGD-xqEBcB15coEkVTlM" TargetMode="External"/><Relationship Id="rId1535" Type="http://schemas.openxmlformats.org/officeDocument/2006/relationships/hyperlink" Target="https://www.facebook.com/share/18cjmwPvdh/" TargetMode="External"/><Relationship Id="rId2933" Type="http://schemas.openxmlformats.org/officeDocument/2006/relationships/hyperlink" Target="https://drive.google.com/open?id=1jAhHsB229t4gjnwDFgp6qurwNnAVdpuv" TargetMode="External"/><Relationship Id="rId905" Type="http://schemas.openxmlformats.org/officeDocument/2006/relationships/hyperlink" Target="https://drive.google.com/open?id=1UYFHG9wdMM9W7p7yOErbncagZRicYJYr" TargetMode="External"/><Relationship Id="rId1742" Type="http://schemas.openxmlformats.org/officeDocument/2006/relationships/hyperlink" Target="https://drive.google.com/open?id=1rn_vfLpv0ogONuxhZUMiS0x1hQ5yjSVD" TargetMode="External"/><Relationship Id="rId4898" Type="http://schemas.openxmlformats.org/officeDocument/2006/relationships/hyperlink" Target="https://drive.google.com/open?id=1CZh3OabLoBFUTHNVM-CiQEPX_n812w9s" TargetMode="External"/><Relationship Id="rId34" Type="http://schemas.openxmlformats.org/officeDocument/2006/relationships/hyperlink" Target="https://drive.google.com/open?id=1rXIqslz80Y27-ZAeGcpabDlc1J-9rjsx" TargetMode="External"/><Relationship Id="rId1602" Type="http://schemas.openxmlformats.org/officeDocument/2006/relationships/hyperlink" Target="https://drive.google.com/open?id=1Nz5VjgWItiiw7XGR255LvnwKYpBakOTy" TargetMode="External"/><Relationship Id="rId4758" Type="http://schemas.openxmlformats.org/officeDocument/2006/relationships/hyperlink" Target="https://www.facebook.com/share/1Em4Fd2ery/?mibextid=wwXIfr" TargetMode="External"/><Relationship Id="rId4965" Type="http://schemas.openxmlformats.org/officeDocument/2006/relationships/hyperlink" Target="https://drive.google.com/open?id=18WSDJuVZd3ZAJPu-TrAuqKQxrGns0dU_" TargetMode="External"/><Relationship Id="rId3567" Type="http://schemas.openxmlformats.org/officeDocument/2006/relationships/hyperlink" Target="https://drive.google.com/open?id=1iNn50HoeHEFf7SmQkSEI526KB_HTDXoO" TargetMode="External"/><Relationship Id="rId3774" Type="http://schemas.openxmlformats.org/officeDocument/2006/relationships/hyperlink" Target="https://drive.google.com/open?id=1r5FsNvvOo5qRosKQ2OFLdhedwd0aUQ4X" TargetMode="External"/><Relationship Id="rId3981" Type="http://schemas.openxmlformats.org/officeDocument/2006/relationships/hyperlink" Target="https://www.facebook.com/share/1GSMafFwWb/?mibextid=wwXIfr" TargetMode="External"/><Relationship Id="rId4618" Type="http://schemas.openxmlformats.org/officeDocument/2006/relationships/hyperlink" Target="https://drive.google.com/open?id=1YdA98NR3PYypUknRb5VP_OuNmcJe_nLE" TargetMode="External"/><Relationship Id="rId4825" Type="http://schemas.openxmlformats.org/officeDocument/2006/relationships/hyperlink" Target="https://www.facebook.com/share/18nmdRxKTJ/?mibextid=wwXIfr" TargetMode="External"/><Relationship Id="rId488" Type="http://schemas.openxmlformats.org/officeDocument/2006/relationships/hyperlink" Target="https://www.facebook.com/phuong.thao.253085?mibextid=ZbWKwL" TargetMode="External"/><Relationship Id="rId695" Type="http://schemas.openxmlformats.org/officeDocument/2006/relationships/hyperlink" Target="https://drive.google.com/open?id=1X01si08CR7iUrGToJNOLrw7z3ryFFxgv" TargetMode="External"/><Relationship Id="rId2169" Type="http://schemas.openxmlformats.org/officeDocument/2006/relationships/hyperlink" Target="https://www.facebook.com/share/1CTesrJNm1/?mibextid=wwXIfr" TargetMode="External"/><Relationship Id="rId2376" Type="http://schemas.openxmlformats.org/officeDocument/2006/relationships/hyperlink" Target="https://drive.google.com/open?id=1csfHOAhqE5TSR-76AkjlqKlYLdFy6cEU" TargetMode="External"/><Relationship Id="rId2583" Type="http://schemas.openxmlformats.org/officeDocument/2006/relationships/hyperlink" Target="https://drive.google.com/open?id=1UmHA20OaHcELUE0CAYRKFu2G2o5UGyvE" TargetMode="External"/><Relationship Id="rId2790" Type="http://schemas.openxmlformats.org/officeDocument/2006/relationships/hyperlink" Target="https://www.facebook.com/vi.huyen.368293/?locale=vi_VN" TargetMode="External"/><Relationship Id="rId3427" Type="http://schemas.openxmlformats.org/officeDocument/2006/relationships/hyperlink" Target="https://www.facebook.com/100024418093555/" TargetMode="External"/><Relationship Id="rId3634" Type="http://schemas.openxmlformats.org/officeDocument/2006/relationships/hyperlink" Target="https://www.facebook.com/share/1L8hmkGLNg/?mibextid=wwXIfr" TargetMode="External"/><Relationship Id="rId3841" Type="http://schemas.openxmlformats.org/officeDocument/2006/relationships/hyperlink" Target="https://drive.google.com/open?id=1UdoRnHFWJhhAxS5URAjp03EQI10KqERH" TargetMode="External"/><Relationship Id="rId348" Type="http://schemas.openxmlformats.org/officeDocument/2006/relationships/hyperlink" Target="https://www.facebook.com/share/19gyXmXAj2/?mibextid=wwXIfr" TargetMode="External"/><Relationship Id="rId555" Type="http://schemas.openxmlformats.org/officeDocument/2006/relationships/hyperlink" Target="https://drive.google.com/open?id=1Mo4ETDS200WTp96KJQyeNB99Ko2o7wlq" TargetMode="External"/><Relationship Id="rId762" Type="http://schemas.openxmlformats.org/officeDocument/2006/relationships/hyperlink" Target="https://www.facebook.com/share/165enV9HmF/?mibextid=wwXIfr" TargetMode="External"/><Relationship Id="rId1185" Type="http://schemas.openxmlformats.org/officeDocument/2006/relationships/hyperlink" Target="https://www.facebook.com/share/18FzeTPbW6/" TargetMode="External"/><Relationship Id="rId1392" Type="http://schemas.openxmlformats.org/officeDocument/2006/relationships/hyperlink" Target="https://www.facebook.com/thaoduong29" TargetMode="External"/><Relationship Id="rId2029" Type="http://schemas.openxmlformats.org/officeDocument/2006/relationships/hyperlink" Target="https://drive.google.com/open?id=1NmFvIH438TYSqGb_mQJQJYWubWQS9DjP" TargetMode="External"/><Relationship Id="rId2236" Type="http://schemas.openxmlformats.org/officeDocument/2006/relationships/hyperlink" Target="https://www.facebook.com/share/1EWvmV58um/?mibextid=wwXIfr" TargetMode="External"/><Relationship Id="rId2443" Type="http://schemas.openxmlformats.org/officeDocument/2006/relationships/hyperlink" Target="https://drive.google.com/open?id=1BgrrCuJ4BRcHX10PQOCQgqGM0b1sYK-C" TargetMode="External"/><Relationship Id="rId2650" Type="http://schemas.openxmlformats.org/officeDocument/2006/relationships/hyperlink" Target="https://drive.google.com/open?id=1JRHrdpmh1wCIyLJZpIiL_uC-5CZyEU4o" TargetMode="External"/><Relationship Id="rId3701" Type="http://schemas.openxmlformats.org/officeDocument/2006/relationships/hyperlink" Target="https://www.facebook.com/thuong.eiu.52" TargetMode="External"/><Relationship Id="rId208" Type="http://schemas.openxmlformats.org/officeDocument/2006/relationships/hyperlink" Target="https://drive.google.com/open?id=1Q_6DHZ-GHopo0A5AXjdapYP0EMIsEn2r" TargetMode="External"/><Relationship Id="rId415" Type="http://schemas.openxmlformats.org/officeDocument/2006/relationships/hyperlink" Target="https://www.facebook.com/hong.tham.chinhgai" TargetMode="External"/><Relationship Id="rId622" Type="http://schemas.openxmlformats.org/officeDocument/2006/relationships/hyperlink" Target="https://drive.google.com/open?id=18YyTM91iPrq3N_RRxRgOJd2T_CTwt7TN" TargetMode="External"/><Relationship Id="rId1045" Type="http://schemas.openxmlformats.org/officeDocument/2006/relationships/hyperlink" Target="https://www.facebook.com/share/1D9rxJvVMn/?mibextid=wwXIfr" TargetMode="External"/><Relationship Id="rId1252" Type="http://schemas.openxmlformats.org/officeDocument/2006/relationships/hyperlink" Target="https://drive.google.com/open?id=1frVdOLegI1ae3sPBC7LMjELnDpvtHPHq" TargetMode="External"/><Relationship Id="rId2303" Type="http://schemas.openxmlformats.org/officeDocument/2006/relationships/hyperlink" Target="https://www.facebook.com/share/1GjHq1z2St/?mibextid=wwXIfr" TargetMode="External"/><Relationship Id="rId2510" Type="http://schemas.openxmlformats.org/officeDocument/2006/relationships/hyperlink" Target="https://drive.google.com/open?id=11mBwhf_3udEFa6D5tSsB-xq34OGBwvz5" TargetMode="External"/><Relationship Id="rId1112" Type="http://schemas.openxmlformats.org/officeDocument/2006/relationships/hyperlink" Target="https://www.facebook.com/share/1BHMbtCXzF/" TargetMode="External"/><Relationship Id="rId4268" Type="http://schemas.openxmlformats.org/officeDocument/2006/relationships/hyperlink" Target="https://www.facebook.com/share/18Ya2oQTcE/?mibextid=wwXIfr" TargetMode="External"/><Relationship Id="rId4475" Type="http://schemas.openxmlformats.org/officeDocument/2006/relationships/hyperlink" Target="https://www.facebook.com/share/1ChGddHU7Z/?mibextid=wwXIfr" TargetMode="External"/><Relationship Id="rId3077" Type="http://schemas.openxmlformats.org/officeDocument/2006/relationships/hyperlink" Target="https://www.facebook.com/share/18VCnQsFfk/?mibextid=wwXIfr" TargetMode="External"/><Relationship Id="rId3284" Type="http://schemas.openxmlformats.org/officeDocument/2006/relationships/hyperlink" Target="https://www.facebook.com/tran.nam.807986" TargetMode="External"/><Relationship Id="rId4128" Type="http://schemas.openxmlformats.org/officeDocument/2006/relationships/hyperlink" Target="https://www.facebook.com/share/1EHBucB3zs/?mibextid=wwXIfr" TargetMode="External"/><Relationship Id="rId4682" Type="http://schemas.openxmlformats.org/officeDocument/2006/relationships/hyperlink" Target="https://www.facebook.com/vngocdiep2904?mibextid=wwXIfr&amp;rdid=3hldbeT58MujTorU&amp;share_url=https%3A%2F%2Fwww.facebook.com%2Fshare%2F1JkcBbp1mr%2F%3Fmibextid%3DwwXIfr" TargetMode="External"/><Relationship Id="rId1929" Type="http://schemas.openxmlformats.org/officeDocument/2006/relationships/hyperlink" Target="https://drive.google.com/open?id=1xPgAr-IMhglftu_PvA7qHLOE3w4_YA9w" TargetMode="External"/><Relationship Id="rId2093" Type="http://schemas.openxmlformats.org/officeDocument/2006/relationships/hyperlink" Target="https://www.facebook.com/ngockhanh8608" TargetMode="External"/><Relationship Id="rId3491" Type="http://schemas.openxmlformats.org/officeDocument/2006/relationships/hyperlink" Target="https://www.facebook.com/share/18ciQ45THx/?mibextid=wwXIfr" TargetMode="External"/><Relationship Id="rId4335" Type="http://schemas.openxmlformats.org/officeDocument/2006/relationships/hyperlink" Target="https://drive.google.com/open?id=1yL1CKKM5EAyAkZRmXWHLy9ditOYrLj4T" TargetMode="External"/><Relationship Id="rId4542" Type="http://schemas.openxmlformats.org/officeDocument/2006/relationships/hyperlink" Target="https://drive.google.com/open?id=1vBqD1omZd9X7hkTlGxJ-GTWoVR662GDl" TargetMode="External"/><Relationship Id="rId3144" Type="http://schemas.openxmlformats.org/officeDocument/2006/relationships/hyperlink" Target="https://www.facebook.com/share/1G19MXbNxZ/?mibextid=wwXIfr" TargetMode="External"/><Relationship Id="rId3351" Type="http://schemas.openxmlformats.org/officeDocument/2006/relationships/hyperlink" Target="https://www.facebook.com/xuan.duong.804262" TargetMode="External"/><Relationship Id="rId4402" Type="http://schemas.openxmlformats.org/officeDocument/2006/relationships/hyperlink" Target="https://drive.google.com/open?id=14hsROGX_28aMTEoQbA9UB2maO4_Wfq8P" TargetMode="External"/><Relationship Id="rId272" Type="http://schemas.openxmlformats.org/officeDocument/2006/relationships/hyperlink" Target="https://www.facebook.com/nguyen.phuong.thao.709899" TargetMode="External"/><Relationship Id="rId2160" Type="http://schemas.openxmlformats.org/officeDocument/2006/relationships/hyperlink" Target="https://www.facebook.com/tdepchai/?viewas=100000686899395" TargetMode="External"/><Relationship Id="rId3004" Type="http://schemas.openxmlformats.org/officeDocument/2006/relationships/hyperlink" Target="https://drive.google.com/open?id=1lulOMkXRKAm5HO9YRX30vdGE_aBHVLwi" TargetMode="External"/><Relationship Id="rId3211" Type="http://schemas.openxmlformats.org/officeDocument/2006/relationships/hyperlink" Target="https://www.facebook.com/phuong.tus?rdid=aU8Zb057wIF25h0O&amp;share_url=https%3A%2F%2Fwww.facebook.com%2Fshare%2F1JyyhtqVSY%2F" TargetMode="External"/><Relationship Id="rId132" Type="http://schemas.openxmlformats.org/officeDocument/2006/relationships/hyperlink" Target="https://drive.google.com/open?id=1zYqAE8gh2LH3l2MSqFbzArTeJaRRXRC6" TargetMode="External"/><Relationship Id="rId2020" Type="http://schemas.openxmlformats.org/officeDocument/2006/relationships/hyperlink" Target="https://drive.google.com/open?id=1xwOMJb4rcoqCw5n71PyQpL9b9vuXZtrb" TargetMode="External"/><Relationship Id="rId1579" Type="http://schemas.openxmlformats.org/officeDocument/2006/relationships/hyperlink" Target="https://www.facebook.com/share/1JBvbnJict/" TargetMode="External"/><Relationship Id="rId2977" Type="http://schemas.openxmlformats.org/officeDocument/2006/relationships/hyperlink" Target="https://drive.google.com/open?id=1aRI7G5lrWIAOtiQR4kI-jjH9EiDHCNyG" TargetMode="External"/><Relationship Id="rId4192" Type="http://schemas.openxmlformats.org/officeDocument/2006/relationships/hyperlink" Target="https://www.facebook.com/hoang.giang.746950" TargetMode="External"/><Relationship Id="rId5036" Type="http://schemas.openxmlformats.org/officeDocument/2006/relationships/hyperlink" Target="https://www.facebook.com/share/1Dq1XiihU8/?mibextid=wwXIfr" TargetMode="External"/><Relationship Id="rId949" Type="http://schemas.openxmlformats.org/officeDocument/2006/relationships/hyperlink" Target="https://www.facebook.com/share/1GDfciZvaC/?mibextid=wwXIfr" TargetMode="External"/><Relationship Id="rId1786" Type="http://schemas.openxmlformats.org/officeDocument/2006/relationships/hyperlink" Target="https://www.facebook.com/share/1LtphZnN88/" TargetMode="External"/><Relationship Id="rId1993" Type="http://schemas.openxmlformats.org/officeDocument/2006/relationships/hyperlink" Target="https://drive.google.com/open?id=1RHBiP6wrl55aFGJ7pVQJywQR_LGom9B-" TargetMode="External"/><Relationship Id="rId2837" Type="http://schemas.openxmlformats.org/officeDocument/2006/relationships/hyperlink" Target="https://www.facebook.com/profile.php?id=61590028092694&amp;mibextid=wwXIfr&amp;rdid=EGAg6AP8UWVA9xt3&amp;share_url=https%3A%2F%2Fwww.facebook.com%2Fshare%2F14dqxCP9hPL%2F" TargetMode="External"/><Relationship Id="rId4052" Type="http://schemas.openxmlformats.org/officeDocument/2006/relationships/hyperlink" Target="https://drive.google.com/open?id=1wuaGa8p772d0BgA5v1YEVuvyuWcC19nA" TargetMode="External"/><Relationship Id="rId5103" Type="http://schemas.openxmlformats.org/officeDocument/2006/relationships/hyperlink" Target="https://www.canva.com/design/DAHMgyFkOYI/zRbCASJHFizFmQCzMa3tOA/edit" TargetMode="External"/><Relationship Id="rId78" Type="http://schemas.openxmlformats.org/officeDocument/2006/relationships/hyperlink" Target="https://drive.google.com/open?id=1plWkQDvL1vvkkdQT91jeTbDO7z0aw8bs" TargetMode="External"/><Relationship Id="rId809" Type="http://schemas.openxmlformats.org/officeDocument/2006/relationships/hyperlink" Target="https://www.facebook.com/share/1CnrYaNdjs/?mibextid=wwXIfr" TargetMode="External"/><Relationship Id="rId1439" Type="http://schemas.openxmlformats.org/officeDocument/2006/relationships/hyperlink" Target="https://www.facebook.com/lan.anh.ng.596285" TargetMode="External"/><Relationship Id="rId1646" Type="http://schemas.openxmlformats.org/officeDocument/2006/relationships/hyperlink" Target="https://drive.google.com/open?id=1FgzsZufA0YAcLKEAO6wUPjaH0TayWPKF" TargetMode="External"/><Relationship Id="rId1853" Type="http://schemas.openxmlformats.org/officeDocument/2006/relationships/hyperlink" Target="https://www.facebook.com/thanh.nguyen.537128" TargetMode="External"/><Relationship Id="rId2904" Type="http://schemas.openxmlformats.org/officeDocument/2006/relationships/hyperlink" Target="https://drive.google.com/open?id=1vq-RTLsyaMBh5R51Ue_Yp3OgkL9KRikO" TargetMode="External"/><Relationship Id="rId1506" Type="http://schemas.openxmlformats.org/officeDocument/2006/relationships/hyperlink" Target="https://drive.google.com/open?id=127xwUncDOc0V2PXN5HXEy06UIVkUDVcG" TargetMode="External"/><Relationship Id="rId1713" Type="http://schemas.openxmlformats.org/officeDocument/2006/relationships/hyperlink" Target="https://drive.google.com/open?id=1BAISCfO6yK-AQjJa1EFQ6kgC96xn_g0c" TargetMode="External"/><Relationship Id="rId1920" Type="http://schemas.openxmlformats.org/officeDocument/2006/relationships/hyperlink" Target="https://drive.google.com/open?id=1BPv_fqzn-iwT87aCioDvjwGSjis-pbNJ" TargetMode="External"/><Relationship Id="rId4869" Type="http://schemas.openxmlformats.org/officeDocument/2006/relationships/hyperlink" Target="https://drive.google.com/open?id=1teEjxwP0dAc_4t4u_6y3BddWoS_4j-hB" TargetMode="External"/><Relationship Id="rId3678" Type="http://schemas.openxmlformats.org/officeDocument/2006/relationships/hyperlink" Target="https://www.facebook.com/share/14amBKE8zUd/?mibextid=wwXIfr" TargetMode="External"/><Relationship Id="rId3885" Type="http://schemas.openxmlformats.org/officeDocument/2006/relationships/hyperlink" Target="https://www.facebook.com/share/1BP5eQtHiE/" TargetMode="External"/><Relationship Id="rId4729" Type="http://schemas.openxmlformats.org/officeDocument/2006/relationships/hyperlink" Target="https://www.facebook.com/thao.thao.937609" TargetMode="External"/><Relationship Id="rId4936" Type="http://schemas.openxmlformats.org/officeDocument/2006/relationships/hyperlink" Target="https://www.facebook.com/share/1CtCeeTAAN/?mibextid=wwXIfr" TargetMode="External"/><Relationship Id="rId599" Type="http://schemas.openxmlformats.org/officeDocument/2006/relationships/hyperlink" Target="https://www.facebook.com/yen.nhi.657924?mibextid=wwXIfr&amp;rdid=lWSUqDoEZ9qoi7Tk&amp;share_url=https%3A%2F%2Fwww.facebook.com%2Fshare%2F14EzetE3D2L%2F%3Fmibextid%3DwwXIfr" TargetMode="External"/><Relationship Id="rId2487" Type="http://schemas.openxmlformats.org/officeDocument/2006/relationships/hyperlink" Target="https://www.facebook.com/share/1U31jN7V5s/?mibextid=wwXIfr" TargetMode="External"/><Relationship Id="rId2694" Type="http://schemas.openxmlformats.org/officeDocument/2006/relationships/hyperlink" Target="https://drive.google.com/open?id=1VL-EBzh_bRHTK3RXoBIY6ZG8kbAWxH3U" TargetMode="External"/><Relationship Id="rId3538" Type="http://schemas.openxmlformats.org/officeDocument/2006/relationships/hyperlink" Target="https://www.facebook.com/share/1DBLD74Crh/?mibextid=wwXIfr" TargetMode="External"/><Relationship Id="rId3745" Type="http://schemas.openxmlformats.org/officeDocument/2006/relationships/hyperlink" Target="https://www.facebook.com/share/17eBLjcUYC/" TargetMode="External"/><Relationship Id="rId459" Type="http://schemas.openxmlformats.org/officeDocument/2006/relationships/hyperlink" Target="https://drive.google.com/open?id=1eGgcStJVoWJ-Icwy-QlZEYuAnecibl5X" TargetMode="External"/><Relationship Id="rId666" Type="http://schemas.openxmlformats.org/officeDocument/2006/relationships/hyperlink" Target="https://www.facebook.com/share/18uV967jHP/" TargetMode="External"/><Relationship Id="rId873" Type="http://schemas.openxmlformats.org/officeDocument/2006/relationships/hyperlink" Target="https://www.facebook.com/nguyen.khanh.linh.448984" TargetMode="External"/><Relationship Id="rId1089" Type="http://schemas.openxmlformats.org/officeDocument/2006/relationships/hyperlink" Target="https://www.facebook.com/share/1B5dwg8mmC/?mibextid=wwXIfr" TargetMode="External"/><Relationship Id="rId1296" Type="http://schemas.openxmlformats.org/officeDocument/2006/relationships/hyperlink" Target="https://drive.google.com/open?id=1AVHEIw76N8y8dRr1ARRRutqDfWYfReuo" TargetMode="External"/><Relationship Id="rId2347" Type="http://schemas.openxmlformats.org/officeDocument/2006/relationships/hyperlink" Target="https://www.facebook.com/share/18gcHVtz5G/" TargetMode="External"/><Relationship Id="rId2554" Type="http://schemas.openxmlformats.org/officeDocument/2006/relationships/hyperlink" Target="https://drive.google.com/open?id=1gzftmGmNxlS6YscFQNTWl5Tla5cP_tR4" TargetMode="External"/><Relationship Id="rId3952" Type="http://schemas.openxmlformats.org/officeDocument/2006/relationships/hyperlink" Target="https://www.facebook.com/share/1Fw2fKGzeB/?mibextid=wwXIfr" TargetMode="External"/><Relationship Id="rId319" Type="http://schemas.openxmlformats.org/officeDocument/2006/relationships/hyperlink" Target="https://drive.google.com/open?id=1xmun7swUxP5F6kQUH25pBdAiEXEOutH5" TargetMode="External"/><Relationship Id="rId526" Type="http://schemas.openxmlformats.org/officeDocument/2006/relationships/hyperlink" Target="https://drive.google.com/open?id=1StgpokY5d3Jj7hvdm1ZgPTc3jG0Ydypa" TargetMode="External"/><Relationship Id="rId1156" Type="http://schemas.openxmlformats.org/officeDocument/2006/relationships/hyperlink" Target="https://drive.google.com/open?id=19lN4fEoHBIBvOZ_6xQkYR73yp94iRYMS" TargetMode="External"/><Relationship Id="rId1363" Type="http://schemas.openxmlformats.org/officeDocument/2006/relationships/hyperlink" Target="https://www.facebook.com/share/1AjRKnjP8K/?mibextid=wwXIfr" TargetMode="External"/><Relationship Id="rId2207" Type="http://schemas.openxmlformats.org/officeDocument/2006/relationships/hyperlink" Target="https://www.facebook.com/nguyen.hoa.649875?mibextid=wwXIfr&amp;rdid=4VJP0B15XRK7bvTD&amp;share_url=https%3A%2F%2Fweb.facebook.com%2Fshare%2F1ERhdmXRV5%2F%3Fmibextid%3DwwXIfr%26_rdc%3D1%26_rdr&amp;_rdc=1&amp;_rdr" TargetMode="External"/><Relationship Id="rId2761" Type="http://schemas.openxmlformats.org/officeDocument/2006/relationships/hyperlink" Target="https://www.facebook.com/thwthwmaybe/?locale=vi_VN" TargetMode="External"/><Relationship Id="rId3605" Type="http://schemas.openxmlformats.org/officeDocument/2006/relationships/hyperlink" Target="https://www.facebook.com/anna.oanh.961" TargetMode="External"/><Relationship Id="rId3812" Type="http://schemas.openxmlformats.org/officeDocument/2006/relationships/hyperlink" Target="https://drive.google.com/open?id=1PRdkMEPCH42GmJ-nzOe3qdpR_Xlg9Qg-" TargetMode="External"/><Relationship Id="rId733" Type="http://schemas.openxmlformats.org/officeDocument/2006/relationships/hyperlink" Target="https://www.facebook.com/share/1YPqEDxTJt/?mibextid=wwXIfr" TargetMode="External"/><Relationship Id="rId940" Type="http://schemas.openxmlformats.org/officeDocument/2006/relationships/hyperlink" Target="https://www.facebook.com/profile.php?id=100055170214073" TargetMode="External"/><Relationship Id="rId1016" Type="http://schemas.openxmlformats.org/officeDocument/2006/relationships/hyperlink" Target="https://www.facebook.com/share/18BfdtM9UA/?mibextid=wwXIfr" TargetMode="External"/><Relationship Id="rId1570" Type="http://schemas.openxmlformats.org/officeDocument/2006/relationships/hyperlink" Target="https://drive.google.com/open?id=1dFCDhxSoHWWCUW0eamyjoqT-y25aRJOL" TargetMode="External"/><Relationship Id="rId2414" Type="http://schemas.openxmlformats.org/officeDocument/2006/relationships/hyperlink" Target="https://www.facebook.com/share/1BD8vBtuVE/" TargetMode="External"/><Relationship Id="rId2621" Type="http://schemas.openxmlformats.org/officeDocument/2006/relationships/hyperlink" Target="https://www.facebook.com/share/1DwTAnwJGH/?mibextid=wwXIfr" TargetMode="External"/><Relationship Id="rId800" Type="http://schemas.openxmlformats.org/officeDocument/2006/relationships/hyperlink" Target="https://drive.google.com/open?id=141SWnXrwp_vawaMhBIbQjM1mkgYPQZw3" TargetMode="External"/><Relationship Id="rId1223" Type="http://schemas.openxmlformats.org/officeDocument/2006/relationships/hyperlink" Target="https://drive.google.com/open?id=1LPmBpLztfivCkHdF6jpXO5Y9ZkqtY2aP" TargetMode="External"/><Relationship Id="rId1430" Type="http://schemas.openxmlformats.org/officeDocument/2006/relationships/hyperlink" Target="https://drive.google.com/open?id=1oqvV_Jf04GWyAWuG0ZqltFSJGrKRasme" TargetMode="External"/><Relationship Id="rId4379" Type="http://schemas.openxmlformats.org/officeDocument/2006/relationships/hyperlink" Target="https://www.facebook.com/share/1L9oSf3Pvf/?mibextid=wwXIfr" TargetMode="External"/><Relationship Id="rId4586" Type="http://schemas.openxmlformats.org/officeDocument/2006/relationships/hyperlink" Target="https://drive.google.com/open?id=1EZldc9nPx_GHS7GKPuLbT4T_vnoAWuVd" TargetMode="External"/><Relationship Id="rId4793" Type="http://schemas.openxmlformats.org/officeDocument/2006/relationships/hyperlink" Target="https://www.facebook.com/bao.ngoc.194591" TargetMode="External"/><Relationship Id="rId3188" Type="http://schemas.openxmlformats.org/officeDocument/2006/relationships/hyperlink" Target="https://www.facebook.com/khanhhuyenxinh2k5" TargetMode="External"/><Relationship Id="rId3395" Type="http://schemas.openxmlformats.org/officeDocument/2006/relationships/hyperlink" Target="https://www.facebook.com/mai.chi.620870?locale=vi_VN" TargetMode="External"/><Relationship Id="rId4239" Type="http://schemas.openxmlformats.org/officeDocument/2006/relationships/hyperlink" Target="https://drive.google.com/open?id=1i7wlzd9CwPx1nRWdQXFXnCPhN6QDJ_yj" TargetMode="External"/><Relationship Id="rId4446" Type="http://schemas.openxmlformats.org/officeDocument/2006/relationships/hyperlink" Target="https://drive.google.com/open?id=1C_f8DssDfdi3VbrGQn196t7uq0nYFpSE" TargetMode="External"/><Relationship Id="rId4653" Type="http://schemas.openxmlformats.org/officeDocument/2006/relationships/hyperlink" Target="https://www.facebook.com/nguyen.t.dung.2311" TargetMode="External"/><Relationship Id="rId4860" Type="http://schemas.openxmlformats.org/officeDocument/2006/relationships/hyperlink" Target="https://www.facebook.com/hthuhong0312?mibextid=wwXIfr&amp;rdid=K3deygayNlwOnY2S&amp;share_url=https%3A%2F%2Fwww.facebook.com%2Fshare%2F1HL66yoqRG%2F%3Fmibextid%3DwwXIfr" TargetMode="External"/><Relationship Id="rId3048" Type="http://schemas.openxmlformats.org/officeDocument/2006/relationships/hyperlink" Target="https://www.facebook.com/share/1PHCHcdgKa/?mibextid=wwXIfr" TargetMode="External"/><Relationship Id="rId3255" Type="http://schemas.openxmlformats.org/officeDocument/2006/relationships/hyperlink" Target="https://drive.google.com/open?id=1tVQxVh46E5rXb3Okn6lX7gaou9_pnZRc" TargetMode="External"/><Relationship Id="rId3462" Type="http://schemas.openxmlformats.org/officeDocument/2006/relationships/hyperlink" Target="https://drive.google.com/open?id=1BhlRGCg13S3Z1XqoVYTn9eNYbVYClMud" TargetMode="External"/><Relationship Id="rId4306" Type="http://schemas.openxmlformats.org/officeDocument/2006/relationships/hyperlink" Target="https://drive.google.com/open?id=1C4hZJMOwA7U33vxnoIesx_z8RmBG9GXw" TargetMode="External"/><Relationship Id="rId4513" Type="http://schemas.openxmlformats.org/officeDocument/2006/relationships/hyperlink" Target="https://drive.google.com/open?id=1UsRIJy8cz6ioz8Ub3fACh1rcUv4oZIWl" TargetMode="External"/><Relationship Id="rId4720" Type="http://schemas.openxmlformats.org/officeDocument/2006/relationships/hyperlink" Target="https://www.facebook.com/share/1BQZr6DD9S/?mibextid=wwXIfr" TargetMode="External"/><Relationship Id="rId176" Type="http://schemas.openxmlformats.org/officeDocument/2006/relationships/hyperlink" Target="https://www.facebook.com/kt.huonggiang?mibextid=LQQJ4d" TargetMode="External"/><Relationship Id="rId383" Type="http://schemas.openxmlformats.org/officeDocument/2006/relationships/hyperlink" Target="https://www.facebook.com/share/174v7oqS9d/?mibextid=wwXIfr" TargetMode="External"/><Relationship Id="rId590" Type="http://schemas.openxmlformats.org/officeDocument/2006/relationships/hyperlink" Target="https://drive.google.com/open?id=1tPa9hRq-Bedd0dWaOHtMap6_ealehBYA" TargetMode="External"/><Relationship Id="rId2064" Type="http://schemas.openxmlformats.org/officeDocument/2006/relationships/hyperlink" Target="https://drive.google.com/open?id=1tSJc9g8hQnHgp96T3goTQc7n-_vI6rzz" TargetMode="External"/><Relationship Id="rId2271" Type="http://schemas.openxmlformats.org/officeDocument/2006/relationships/hyperlink" Target="https://drive.google.com/open?id=1oP-N0Tvz6HonBwO4oESZnnYHEUoOrrPi" TargetMode="External"/><Relationship Id="rId3115" Type="http://schemas.openxmlformats.org/officeDocument/2006/relationships/hyperlink" Target="https://www.facebook.com/share/1CXvdwFqeF/?mibextid=wwXIfr" TargetMode="External"/><Relationship Id="rId3322" Type="http://schemas.openxmlformats.org/officeDocument/2006/relationships/hyperlink" Target="https://www.facebook.com/share/18pXWzfkYq/" TargetMode="External"/><Relationship Id="rId243" Type="http://schemas.openxmlformats.org/officeDocument/2006/relationships/hyperlink" Target="https://drive.google.com/open?id=1X501Gd4Di1vyVBC2vwoZtt-gHcPMZUhB" TargetMode="External"/><Relationship Id="rId450" Type="http://schemas.openxmlformats.org/officeDocument/2006/relationships/hyperlink" Target="https://www.facebook.com/share/19TDea91Yf/" TargetMode="External"/><Relationship Id="rId1080" Type="http://schemas.openxmlformats.org/officeDocument/2006/relationships/hyperlink" Target="https://www.facebook.com/share/18Bcht89y6/?mibextid=wwXIfr" TargetMode="External"/><Relationship Id="rId2131" Type="http://schemas.openxmlformats.org/officeDocument/2006/relationships/hyperlink" Target="https://www.facebook.com/duwc.isreal" TargetMode="External"/><Relationship Id="rId103" Type="http://schemas.openxmlformats.org/officeDocument/2006/relationships/hyperlink" Target="https://www.facebook.com/profile.php?id=100078758960336&amp;mibextid=LQQJ4d" TargetMode="External"/><Relationship Id="rId310" Type="http://schemas.openxmlformats.org/officeDocument/2006/relationships/hyperlink" Target="https://www.facebook.com/seven.nguyen.357987" TargetMode="External"/><Relationship Id="rId4096" Type="http://schemas.openxmlformats.org/officeDocument/2006/relationships/hyperlink" Target="https://www.facebook.com/share/1FkZkoHwr3/?mibextid=wwXIfr" TargetMode="External"/><Relationship Id="rId1897" Type="http://schemas.openxmlformats.org/officeDocument/2006/relationships/hyperlink" Target="https://www.facebook.com/share/1Aomax85Bq/" TargetMode="External"/><Relationship Id="rId2948" Type="http://schemas.openxmlformats.org/officeDocument/2006/relationships/hyperlink" Target="https://www.facebook.com/share/1DqkaYkc1X/" TargetMode="External"/><Relationship Id="rId1757" Type="http://schemas.openxmlformats.org/officeDocument/2006/relationships/hyperlink" Target="https://www.facebook.com/share/1LxaBPuk2u/" TargetMode="External"/><Relationship Id="rId1964" Type="http://schemas.openxmlformats.org/officeDocument/2006/relationships/hyperlink" Target="https://www.facebook.com/share/18fxQF9J45/?mibextid=wwXIfr" TargetMode="External"/><Relationship Id="rId2808" Type="http://schemas.openxmlformats.org/officeDocument/2006/relationships/hyperlink" Target="https://drive.google.com/open?id=1V8xbO30bJOACWxDwpCB4b9a4lbUNbJre" TargetMode="External"/><Relationship Id="rId4163" Type="http://schemas.openxmlformats.org/officeDocument/2006/relationships/hyperlink" Target="https://www.facebook.com/share/18dRemhZMb/?mibextid=wwXIfr" TargetMode="External"/><Relationship Id="rId4370" Type="http://schemas.openxmlformats.org/officeDocument/2006/relationships/hyperlink" Target="https://drive.google.com/open?id=1RAmEnvduRFMNcpJEyPPmePlJYbD5GJpt" TargetMode="External"/><Relationship Id="rId5007" Type="http://schemas.openxmlformats.org/officeDocument/2006/relationships/hyperlink" Target="https://www.facebook.com/nguyen.thi.hien.mai.966266" TargetMode="External"/><Relationship Id="rId49" Type="http://schemas.openxmlformats.org/officeDocument/2006/relationships/hyperlink" Target="https://www.facebook.com/profile.php?id=100072583091069&amp;mibextid=LQQJ4d" TargetMode="External"/><Relationship Id="rId1617" Type="http://schemas.openxmlformats.org/officeDocument/2006/relationships/hyperlink" Target="https://www.facebook.com/nhu.thuy.nt.2024?rdid=n2QwiteZLDxigHzr&amp;share_url=https%3A%2F%2Fwww.facebook.com%2Fshare%2F1H3jTJsZFU%2F" TargetMode="External"/><Relationship Id="rId1824" Type="http://schemas.openxmlformats.org/officeDocument/2006/relationships/hyperlink" Target="https://www.facebook.com/khoi.hoang.416950/" TargetMode="External"/><Relationship Id="rId4023" Type="http://schemas.openxmlformats.org/officeDocument/2006/relationships/hyperlink" Target="https://www.facebook.com/share/1AfCAb2VaS/?mibextid=wwXIfr" TargetMode="External"/><Relationship Id="rId4230" Type="http://schemas.openxmlformats.org/officeDocument/2006/relationships/hyperlink" Target="https://www.facebook.com/bekhoaitim?mibextid=wwXIfr&amp;rdid=2iRQ1AYnUlNLuuyi&amp;share_url=https%3A%2F%2Fwww.facebook.com%2Fshare%2F18mpnQFdyy%2F%3Fmibextid%3DwwXIfr" TargetMode="External"/><Relationship Id="rId3789" Type="http://schemas.openxmlformats.org/officeDocument/2006/relationships/hyperlink" Target="https://www.facebook.com/share/1KwE5CDVcy/?mibextid=wwXIfr" TargetMode="External"/><Relationship Id="rId2598" Type="http://schemas.openxmlformats.org/officeDocument/2006/relationships/hyperlink" Target="https://www.facebook.com/share/1Ct1wzGqNU/?mibextid=wwXIfr" TargetMode="External"/><Relationship Id="rId3996" Type="http://schemas.openxmlformats.org/officeDocument/2006/relationships/hyperlink" Target="https://drive.google.com/open?id=14NL-fPoilqzHgkNGdQYUdEnwGTBdr1XD" TargetMode="External"/><Relationship Id="rId3649" Type="http://schemas.openxmlformats.org/officeDocument/2006/relationships/hyperlink" Target="https://www.facebook.com/duong.thuy.linh.887773" TargetMode="External"/><Relationship Id="rId3856" Type="http://schemas.openxmlformats.org/officeDocument/2006/relationships/hyperlink" Target="https://www.facebook.com/phat.nguyen.135859/" TargetMode="External"/><Relationship Id="rId4907" Type="http://schemas.openxmlformats.org/officeDocument/2006/relationships/hyperlink" Target="https://drive.google.com/open?id=1vnG2IFuGcrdToZCIuC9zrfb2hC7gyUXw" TargetMode="External"/><Relationship Id="rId5071" Type="http://schemas.openxmlformats.org/officeDocument/2006/relationships/hyperlink" Target="https://www.facebook.com/share/14hC6uMYJ4R/?mibextid=wwXIfr" TargetMode="External"/><Relationship Id="rId777" Type="http://schemas.openxmlformats.org/officeDocument/2006/relationships/hyperlink" Target="https://www.facebook.com/share/1FkUqzLM74/?mibextid=wwXIfr" TargetMode="External"/><Relationship Id="rId984" Type="http://schemas.openxmlformats.org/officeDocument/2006/relationships/hyperlink" Target="https://drive.google.com/open?id=16j997jm7UPLIr7fXJqSCylAEzVcPxZUG" TargetMode="External"/><Relationship Id="rId2458" Type="http://schemas.openxmlformats.org/officeDocument/2006/relationships/hyperlink" Target="https://drive.google.com/open?id=12shzlSRD0NwSS2D3rO44cNWcQpdCQNO0" TargetMode="External"/><Relationship Id="rId2665" Type="http://schemas.openxmlformats.org/officeDocument/2006/relationships/hyperlink" Target="https://www.facebook.com/share/1DfiitoV4U/?mibextid=wwXIfr" TargetMode="External"/><Relationship Id="rId2872" Type="http://schemas.openxmlformats.org/officeDocument/2006/relationships/hyperlink" Target="https://drive.google.com/open?id=1mdEFSvb3E8cD9_IwE1GL-3R6BZ_oQxH6" TargetMode="External"/><Relationship Id="rId3509" Type="http://schemas.openxmlformats.org/officeDocument/2006/relationships/hyperlink" Target="https://web.facebook.com/profile.php?id=61572893256405&amp;al_applink_data=%7B%22qpl_join_id%22%3A%22B492FE53-2224-4BB5-A8FC-FC185B35BEEB%22%2C%22deeplink_source%22%3A%22iab_external_browser%22%2C%22is_mailbox_empty%22%3Afalse%2C%22messenger_major_version%22%3A%22563%22%2C%22profile_id_messenger%22%3A%22100065324541263%22%2C%22app_switch_id%22%3A%22B492FE53-2224-4BB5-A8FC-FC185B35BEEB%22%2C%22content_id%22%3A%2261572893256405%22%7D&amp;_rdc=1&amp;_rdr" TargetMode="External"/><Relationship Id="rId3716" Type="http://schemas.openxmlformats.org/officeDocument/2006/relationships/hyperlink" Target="https://www.facebook.com/khhuyen2205" TargetMode="External"/><Relationship Id="rId3923" Type="http://schemas.openxmlformats.org/officeDocument/2006/relationships/hyperlink" Target="https://www.facebook.com/share/1BdHQRkyDo/?mibextid=wwXIfr" TargetMode="External"/><Relationship Id="rId637" Type="http://schemas.openxmlformats.org/officeDocument/2006/relationships/hyperlink" Target="https://www.facebook.com/share/1FSyfmPT8p/?mibextid=wwXIfr" TargetMode="External"/><Relationship Id="rId844" Type="http://schemas.openxmlformats.org/officeDocument/2006/relationships/hyperlink" Target="https://www.facebook.com/share/17GEK8YcNp/" TargetMode="External"/><Relationship Id="rId1267" Type="http://schemas.openxmlformats.org/officeDocument/2006/relationships/hyperlink" Target="https://www.facebook.com/share/1Hf7aJMHSs/?mibextid=wwXIfr" TargetMode="External"/><Relationship Id="rId1474" Type="http://schemas.openxmlformats.org/officeDocument/2006/relationships/hyperlink" Target="https://drive.google.com/open?id=19fDU7DkmxuOp-5-usOnJ9FSN4GRytQSd" TargetMode="External"/><Relationship Id="rId1681" Type="http://schemas.openxmlformats.org/officeDocument/2006/relationships/hyperlink" Target="https://drive.google.com/open?id=17kTyRsy0TPQqD8eTu0DpmPWTNPl-pmtk" TargetMode="External"/><Relationship Id="rId2318" Type="http://schemas.openxmlformats.org/officeDocument/2006/relationships/hyperlink" Target="https://drive.google.com/open?id=1NWVGA49l0EoCd0QCr59tTv5SGP88Keei" TargetMode="External"/><Relationship Id="rId2525" Type="http://schemas.openxmlformats.org/officeDocument/2006/relationships/hyperlink" Target="https://www.facebook.com/share/18gmFHcMN5/" TargetMode="External"/><Relationship Id="rId2732" Type="http://schemas.openxmlformats.org/officeDocument/2006/relationships/hyperlink" Target="https://www.facebook.com/share/17xR843Ypi/" TargetMode="External"/><Relationship Id="rId704" Type="http://schemas.openxmlformats.org/officeDocument/2006/relationships/hyperlink" Target="https://www.facebook.com/share/1AtCF4SvLT/?mibextid=wwXIfr" TargetMode="External"/><Relationship Id="rId911" Type="http://schemas.openxmlformats.org/officeDocument/2006/relationships/hyperlink" Target="https://www.facebook.com/share/1FqtP2F1nn/?mibextid=wwXIfr" TargetMode="External"/><Relationship Id="rId1127" Type="http://schemas.openxmlformats.org/officeDocument/2006/relationships/hyperlink" Target="https://www.facebook.com/TuanTruong99999" TargetMode="External"/><Relationship Id="rId1334" Type="http://schemas.openxmlformats.org/officeDocument/2006/relationships/hyperlink" Target="https://www.facebook.com/share/19sXKaQMJt/?mibextid=wwXIfr" TargetMode="External"/><Relationship Id="rId1541" Type="http://schemas.openxmlformats.org/officeDocument/2006/relationships/hyperlink" Target="https://drive.google.com/open?id=1MfuL7gQ5pA8Gw_UdiwGk-7Os121GUJOq" TargetMode="External"/><Relationship Id="rId4697" Type="http://schemas.openxmlformats.org/officeDocument/2006/relationships/hyperlink" Target="https://www.facebook.com/profile.php?id=61556634272397&amp;mibextid=wwXIfr&amp;mibextid=wwXIfr" TargetMode="External"/><Relationship Id="rId40" Type="http://schemas.openxmlformats.org/officeDocument/2006/relationships/hyperlink" Target="https://drive.google.com/open?id=1BrEyYMwggdSeK_OMKle-zzVWGUu7MOl-" TargetMode="External"/><Relationship Id="rId1401" Type="http://schemas.openxmlformats.org/officeDocument/2006/relationships/hyperlink" Target="https://drive.google.com/open?id=1Qejv4N_R2pIMlqXAQTrZYpuhdphddbDX" TargetMode="External"/><Relationship Id="rId3299" Type="http://schemas.openxmlformats.org/officeDocument/2006/relationships/hyperlink" Target="https://www.facebook.com/share/1CbZ9oscTW/?mibextid=wwXIfr" TargetMode="External"/><Relationship Id="rId4557" Type="http://schemas.openxmlformats.org/officeDocument/2006/relationships/hyperlink" Target="https://drive.google.com/open?id=1BR0bPoXZddvdRYSswYMQtKarI3ey9Dvz" TargetMode="External"/><Relationship Id="rId4764" Type="http://schemas.openxmlformats.org/officeDocument/2006/relationships/hyperlink" Target="https://www.facebook.com/my.bui.868906?rdid=XaiNFERL06xuGVqz&amp;share_url=https%3A%2F%2Fwww.facebook.com%2Fshare%2F1CxagzdMGb" TargetMode="External"/><Relationship Id="rId3159" Type="http://schemas.openxmlformats.org/officeDocument/2006/relationships/hyperlink" Target="https://www.facebook.com/share/1FmPd6gsjP/?mibextid=wwXIfr" TargetMode="External"/><Relationship Id="rId3366" Type="http://schemas.openxmlformats.org/officeDocument/2006/relationships/hyperlink" Target="https://www.facebook.com/share/1Nabq1ZmoK/" TargetMode="External"/><Relationship Id="rId3573" Type="http://schemas.openxmlformats.org/officeDocument/2006/relationships/hyperlink" Target="https://drive.google.com/open?id=1qYYEodVU4c6fGlIfKhXOrezBac6wbKR1" TargetMode="External"/><Relationship Id="rId4417" Type="http://schemas.openxmlformats.org/officeDocument/2006/relationships/hyperlink" Target="https://drive.google.com/open?id=1ldjftXGC29ujCPcP9K05XtghYRaPCraf" TargetMode="External"/><Relationship Id="rId4971" Type="http://schemas.openxmlformats.org/officeDocument/2006/relationships/hyperlink" Target="https://drive.google.com/open?id=1enP0VVoB81PrJmJnhT7LaQIs1UKWYxrg" TargetMode="External"/><Relationship Id="rId287" Type="http://schemas.openxmlformats.org/officeDocument/2006/relationships/hyperlink" Target="https://drive.google.com/open?id=1j3bVhQQ20EyyW74ztWDrCcsVckKUXEjI" TargetMode="External"/><Relationship Id="rId494" Type="http://schemas.openxmlformats.org/officeDocument/2006/relationships/hyperlink" Target="https://www.facebook.com/thuhien040106" TargetMode="External"/><Relationship Id="rId2175" Type="http://schemas.openxmlformats.org/officeDocument/2006/relationships/hyperlink" Target="https://www.facebook.com/share/18izmVVhM1/?mibextid=wwXIfr" TargetMode="External"/><Relationship Id="rId2382" Type="http://schemas.openxmlformats.org/officeDocument/2006/relationships/hyperlink" Target="https://drive.google.com/open?id=1T5PRJb7YGr-_ZXVTN-b6QbvXBxb7bNEZ" TargetMode="External"/><Relationship Id="rId3019" Type="http://schemas.openxmlformats.org/officeDocument/2006/relationships/hyperlink" Target="https://drive.google.com/open?id=1Ay_4fiOMPq4hnj6WsTJurz2QCBcg0WPw" TargetMode="External"/><Relationship Id="rId3226" Type="http://schemas.openxmlformats.org/officeDocument/2006/relationships/hyperlink" Target="https://drive.google.com/open?id=1jTAvabbuqHl8Uhlr2VtHKv_tY9ctCPS9" TargetMode="External"/><Relationship Id="rId3780" Type="http://schemas.openxmlformats.org/officeDocument/2006/relationships/hyperlink" Target="https://www.facebook.com/share/1CoXgQxF4n/" TargetMode="External"/><Relationship Id="rId4624" Type="http://schemas.openxmlformats.org/officeDocument/2006/relationships/hyperlink" Target="https://www.facebook.com/share/1Bj9kefEt9/?mibextid=wwXIfr" TargetMode="External"/><Relationship Id="rId4831" Type="http://schemas.openxmlformats.org/officeDocument/2006/relationships/hyperlink" Target="https://www.facebook.com/share/1GnwvsYzqB/?mibextid=wwXIfr" TargetMode="External"/><Relationship Id="rId147" Type="http://schemas.openxmlformats.org/officeDocument/2006/relationships/hyperlink" Target="https://drive.google.com/open?id=1-SXaNPk-68Cv5eawTqOgQCBNMMzNVqLh" TargetMode="External"/><Relationship Id="rId354" Type="http://schemas.openxmlformats.org/officeDocument/2006/relationships/hyperlink" Target="https://www.facebook.com/linh.dan.7880720?mibextid=ZbWKwL" TargetMode="External"/><Relationship Id="rId1191" Type="http://schemas.openxmlformats.org/officeDocument/2006/relationships/hyperlink" Target="https://drive.google.com/open?id=1xazbSZJjKD2XP_4QpXZJX5E1s-wwHxuv" TargetMode="External"/><Relationship Id="rId2035" Type="http://schemas.openxmlformats.org/officeDocument/2006/relationships/hyperlink" Target="https://drive.google.com/open?id=1cBaNp1HLwgxADvxREwlWzTLDRRABvdVs" TargetMode="External"/><Relationship Id="rId3433" Type="http://schemas.openxmlformats.org/officeDocument/2006/relationships/hyperlink" Target="https://www.facebook.com/share/1E6Tn8DP5W/?mibextid=wwXIfr" TargetMode="External"/><Relationship Id="rId3640" Type="http://schemas.openxmlformats.org/officeDocument/2006/relationships/hyperlink" Target="https://drive.google.com/open?id=1msHSM8mU98nRkmEl7fYnNVVignWvfwvi" TargetMode="External"/><Relationship Id="rId561" Type="http://schemas.openxmlformats.org/officeDocument/2006/relationships/hyperlink" Target="https://drive.google.com/open?id=1A5O9t7d3u-JZP6YevM4qXLvyLyqvVraV" TargetMode="External"/><Relationship Id="rId2242" Type="http://schemas.openxmlformats.org/officeDocument/2006/relationships/hyperlink" Target="https://www.facebook.com/trung.thien.73493?mibextid=wwXIfr&amp;_rdc=2&amp;_rdr" TargetMode="External"/><Relationship Id="rId3500" Type="http://schemas.openxmlformats.org/officeDocument/2006/relationships/hyperlink" Target="https://drive.google.com/open?id=1WDTTZnz09Eflmj7coxhuRHZMHJfVl8y3" TargetMode="External"/><Relationship Id="rId214" Type="http://schemas.openxmlformats.org/officeDocument/2006/relationships/hyperlink" Target="https://drive.google.com/open?id=1JBKv3Xw1bHwdSYwa7dczdw4a4nEKdeNj" TargetMode="External"/><Relationship Id="rId421" Type="http://schemas.openxmlformats.org/officeDocument/2006/relationships/hyperlink" Target="https://www.facebook.com/khanh.ngoc.737538" TargetMode="External"/><Relationship Id="rId1051" Type="http://schemas.openxmlformats.org/officeDocument/2006/relationships/hyperlink" Target="https://www.facebook.com/share/18CaTVtKhh/?mibextid=wwXIfr" TargetMode="External"/><Relationship Id="rId2102" Type="http://schemas.openxmlformats.org/officeDocument/2006/relationships/hyperlink" Target="https://www.facebook.com/share/1CrnXVRN8b/?mibextid=wwXIfr" TargetMode="External"/><Relationship Id="rId1868" Type="http://schemas.openxmlformats.org/officeDocument/2006/relationships/hyperlink" Target="https://www.facebook.com/share/18jyL1mQDa/?mibextid=wwXIfr" TargetMode="External"/><Relationship Id="rId4067" Type="http://schemas.openxmlformats.org/officeDocument/2006/relationships/hyperlink" Target="https://drive.google.com/open?id=12ogTJm1WXrXSSfg2rm7jM3wuQZgGediK" TargetMode="External"/><Relationship Id="rId4274" Type="http://schemas.openxmlformats.org/officeDocument/2006/relationships/hyperlink" Target="https://www.facebook.com/share/18cc3vNYMq/" TargetMode="External"/><Relationship Id="rId4481" Type="http://schemas.openxmlformats.org/officeDocument/2006/relationships/hyperlink" Target="https://www.facebook.com/wuinhang" TargetMode="External"/><Relationship Id="rId5118" Type="http://schemas.openxmlformats.org/officeDocument/2006/relationships/hyperlink" Target="https://www.facebook.com/share/1JifiDdFwh/?mibextid=wwXIfr" TargetMode="External"/><Relationship Id="rId2919" Type="http://schemas.openxmlformats.org/officeDocument/2006/relationships/hyperlink" Target="https://drive.google.com/open?id=1xJcwYE6eid4RHp4kcx0HeRjuOGVad5U0" TargetMode="External"/><Relationship Id="rId3083" Type="http://schemas.openxmlformats.org/officeDocument/2006/relationships/hyperlink" Target="https://drive.google.com/open?id=1cdn7ViX3cVEnBWaAfNbprSlbGCC36d9K" TargetMode="External"/><Relationship Id="rId3290" Type="http://schemas.openxmlformats.org/officeDocument/2006/relationships/hyperlink" Target="https://www.facebook.com/lanntrann14" TargetMode="External"/><Relationship Id="rId4134" Type="http://schemas.openxmlformats.org/officeDocument/2006/relationships/hyperlink" Target="https://www.facebook.com/share/17ewT1AWCK/?mibextid=wwXIfr" TargetMode="External"/><Relationship Id="rId4341" Type="http://schemas.openxmlformats.org/officeDocument/2006/relationships/hyperlink" Target="https://drive.google.com/open?id=1YdwO_vhabbcc75ECFIFs88k_TEv_Xuo8" TargetMode="External"/><Relationship Id="rId1728" Type="http://schemas.openxmlformats.org/officeDocument/2006/relationships/hyperlink" Target="https://drive.google.com/open?id=1hHP9edbcevsfA4XQ3MUG0Dv_1A-LKTJv" TargetMode="External"/><Relationship Id="rId1935" Type="http://schemas.openxmlformats.org/officeDocument/2006/relationships/hyperlink" Target="https://drive.google.com/open?id=1DvZhhsVhsE4q8p_9L0G0XBxbsG87LpHB" TargetMode="External"/><Relationship Id="rId3150" Type="http://schemas.openxmlformats.org/officeDocument/2006/relationships/hyperlink" Target="https://www.facebook.com/share/1B1qhq9nUF/" TargetMode="External"/><Relationship Id="rId4201" Type="http://schemas.openxmlformats.org/officeDocument/2006/relationships/hyperlink" Target="https://drive.google.com/open?id=1bsGWFGPMoZ1-eJc5mgrgw3aMsXg1DxW8" TargetMode="External"/><Relationship Id="rId3010" Type="http://schemas.openxmlformats.org/officeDocument/2006/relationships/hyperlink" Target="https://drive.google.com/open?id=1ISdQQVmJXdttcBzEmSqWUmOrJnZ1dt2B" TargetMode="External"/><Relationship Id="rId3967" Type="http://schemas.openxmlformats.org/officeDocument/2006/relationships/hyperlink" Target="https://www.facebook.com/winh.manh?mibextid=wwXIfr&amp;rdid=wCREcOUwfOUaX6fu&amp;share_url=https%3A%2F%2Fwww.facebook.com%2Fshare%2F1JiFvRKgjE%2F%3Fmibextid%3DwwXIfr" TargetMode="External"/><Relationship Id="rId4" Type="http://schemas.openxmlformats.org/officeDocument/2006/relationships/hyperlink" Target="https://www.facebook.com/profile.php?id=100056102150788&amp;mibextid=LQQJ4d" TargetMode="External"/><Relationship Id="rId888" Type="http://schemas.openxmlformats.org/officeDocument/2006/relationships/hyperlink" Target="https://drive.google.com/open?id=1r5obkO5YT43eTOFq9d3V5fMdqJcAJzRy" TargetMode="External"/><Relationship Id="rId2569" Type="http://schemas.openxmlformats.org/officeDocument/2006/relationships/hyperlink" Target="https://www.facebook.com/share/1ETVJEY66z/?mibextid=wwXIfr" TargetMode="External"/><Relationship Id="rId2776" Type="http://schemas.openxmlformats.org/officeDocument/2006/relationships/hyperlink" Target="https://www.facebook.com/share/1PjozXzxMi/?mibextid=wwXIfr" TargetMode="External"/><Relationship Id="rId2983" Type="http://schemas.openxmlformats.org/officeDocument/2006/relationships/hyperlink" Target="https://drive.google.com/open?id=1kYNbTwXJ8YAF9m5NguQCQ7xDuI7ya1B6" TargetMode="External"/><Relationship Id="rId3827" Type="http://schemas.openxmlformats.org/officeDocument/2006/relationships/hyperlink" Target="https://drive.google.com/open?id=1-T17btfvJvKsW45HX4CiNTqD6ppG73o-" TargetMode="External"/><Relationship Id="rId748" Type="http://schemas.openxmlformats.org/officeDocument/2006/relationships/hyperlink" Target="https://drive.google.com/open?id=19GPljqO6yzwQZGrQD_Q5qCNc5SBpirfx" TargetMode="External"/><Relationship Id="rId955" Type="http://schemas.openxmlformats.org/officeDocument/2006/relationships/hyperlink" Target="https://www.facebook.com/share/1BmQJ4iRzC/?mibextid=wwXIfr" TargetMode="External"/><Relationship Id="rId1378" Type="http://schemas.openxmlformats.org/officeDocument/2006/relationships/hyperlink" Target="https://www.facebook.com/huynh.minh.khoa.56650?rdid=MYPHncyr4iSDDOuy&amp;share_url=https%3A%2F%2Fwww.facebook.com%2Fshare%2F1CR3hXE7JA%2F" TargetMode="External"/><Relationship Id="rId1585" Type="http://schemas.openxmlformats.org/officeDocument/2006/relationships/hyperlink" Target="https://www.facebook.com/share/1AvS3FL983/?mibextid=wwXIfr" TargetMode="External"/><Relationship Id="rId1792" Type="http://schemas.openxmlformats.org/officeDocument/2006/relationships/hyperlink" Target="https://www.facebook.com/share/17Q9Jszaej/?mibextid=wwXIfr" TargetMode="External"/><Relationship Id="rId2429" Type="http://schemas.openxmlformats.org/officeDocument/2006/relationships/hyperlink" Target="https://drive.google.com/open?id=19BCYastYIS7ekFEZcxZIX2BubJrPwxLv" TargetMode="External"/><Relationship Id="rId2636" Type="http://schemas.openxmlformats.org/officeDocument/2006/relationships/hyperlink" Target="https://drive.google.com/open?id=1Xs_EY0dBiNgpgNFIQ1xgos4cjueTNz1E" TargetMode="External"/><Relationship Id="rId2843" Type="http://schemas.openxmlformats.org/officeDocument/2006/relationships/hyperlink" Target="https://www.facebook.com/share/17pP27fQ92/?mibextid=wwXIfr" TargetMode="External"/><Relationship Id="rId5042" Type="http://schemas.openxmlformats.org/officeDocument/2006/relationships/hyperlink" Target="https://drive.google.com/open?id=1xQdKYQFOWh33xPuvuU3hYPR2ysRbkgkc" TargetMode="External"/><Relationship Id="rId84" Type="http://schemas.openxmlformats.org/officeDocument/2006/relationships/hyperlink" Target="https://drive.google.com/open?id=1jjFmCV7If0LrYi958E60_5h9LQMmBGGh" TargetMode="External"/><Relationship Id="rId608" Type="http://schemas.openxmlformats.org/officeDocument/2006/relationships/hyperlink" Target="https://drive.google.com/open?id=10L3q870B0B0btu0QyCKPR9Vw0Gl2YNgl" TargetMode="External"/><Relationship Id="rId815" Type="http://schemas.openxmlformats.org/officeDocument/2006/relationships/hyperlink" Target="https://www.facebook.com/nguyen.thien.320202" TargetMode="External"/><Relationship Id="rId1238" Type="http://schemas.openxmlformats.org/officeDocument/2006/relationships/hyperlink" Target="https://www.facebook.com/share/1E9V1RmQxD/?mibextid=wwXIfr" TargetMode="External"/><Relationship Id="rId1445" Type="http://schemas.openxmlformats.org/officeDocument/2006/relationships/hyperlink" Target="https://web.facebook.com/tran.inh.mui.306784" TargetMode="External"/><Relationship Id="rId1652" Type="http://schemas.openxmlformats.org/officeDocument/2006/relationships/hyperlink" Target="https://www.facebook.com/share/1AxejVheFo/" TargetMode="External"/><Relationship Id="rId1305" Type="http://schemas.openxmlformats.org/officeDocument/2006/relationships/hyperlink" Target="https://drive.google.com/open?id=1Izo1s0NJ-c1Vi_McfO2dvDYxvs51HbB-" TargetMode="External"/><Relationship Id="rId2703" Type="http://schemas.openxmlformats.org/officeDocument/2006/relationships/hyperlink" Target="https://drive.google.com/open?id=16XszzxCYEcxnpCRGYFRjfapVShysI9XN" TargetMode="External"/><Relationship Id="rId2910" Type="http://schemas.openxmlformats.org/officeDocument/2006/relationships/hyperlink" Target="https://www.facebook.com/bichh.tuyenn.68?mibextid=wwXIfr&amp;rdid=5Jw8aqRdF2zKpvlT&amp;share_url=https%3A%2F%2Fwww.facebook.com%2Fshare%2F1DXTktZ7EJ%2F%3Fmibextid%3DwwXIfr" TargetMode="External"/><Relationship Id="rId1512" Type="http://schemas.openxmlformats.org/officeDocument/2006/relationships/hyperlink" Target="https://www.facebook.com/share/1DkBbxYJXD/?mibextid=wwXIfr" TargetMode="External"/><Relationship Id="rId4668" Type="http://schemas.openxmlformats.org/officeDocument/2006/relationships/hyperlink" Target="https://drive.google.com/open?id=1YMm0GuLe4nAVpyjR2injWC1g7__6M9dF" TargetMode="External"/><Relationship Id="rId4875" Type="http://schemas.openxmlformats.org/officeDocument/2006/relationships/hyperlink" Target="https://drive.google.com/open?id=1UulWg6dfAA5VWw1n1W3FR1d9G8q83Yzw" TargetMode="External"/><Relationship Id="rId11" Type="http://schemas.openxmlformats.org/officeDocument/2006/relationships/hyperlink" Target="https://drive.google.com/open?id=1Y8hoP38rEzBh5qwK7NhROcTHDCezEyi8" TargetMode="External"/><Relationship Id="rId398" Type="http://schemas.openxmlformats.org/officeDocument/2006/relationships/hyperlink" Target="https://drive.google.com/open?id=1J02c5XQSB4Cl52DypeaRSp-neINxrYv7" TargetMode="External"/><Relationship Id="rId2079" Type="http://schemas.openxmlformats.org/officeDocument/2006/relationships/hyperlink" Target="https://www.facebook.com/natd.1211?mibextid=wwXIfr&amp;rdid=UVnRFlj39cjWRRFX&amp;share_url=https%3A%2F%2Fwww.facebook.com%2Fshare%2F1AyCcNJ4CT%2F%3Fmibextid%3DwwXIfr" TargetMode="External"/><Relationship Id="rId3477" Type="http://schemas.openxmlformats.org/officeDocument/2006/relationships/hyperlink" Target="https://drive.google.com/open?id=1P558UZQ7WvjlYkexpLxWoNO0NpFNHKES" TargetMode="External"/><Relationship Id="rId3684" Type="http://schemas.openxmlformats.org/officeDocument/2006/relationships/hyperlink" Target="https://www.facebook.com/heephut" TargetMode="External"/><Relationship Id="rId3891" Type="http://schemas.openxmlformats.org/officeDocument/2006/relationships/hyperlink" Target="https://www.facebook.com/share/18dJwdzK7f/?mibextid=wwXIfr" TargetMode="External"/><Relationship Id="rId4528" Type="http://schemas.openxmlformats.org/officeDocument/2006/relationships/hyperlink" Target="https://drive.google.com/open?id=1Pfyer1Qrnj5dHZ-QEMMtsJlcCV8o5JKN" TargetMode="External"/><Relationship Id="rId4735" Type="http://schemas.openxmlformats.org/officeDocument/2006/relationships/hyperlink" Target="https://drive.google.com/open?id=1FNvOuKaqCRdvzQpcBYAkcsYblSfNQTu2" TargetMode="External"/><Relationship Id="rId4942" Type="http://schemas.openxmlformats.org/officeDocument/2006/relationships/hyperlink" Target="https://drive.google.com/open?id=1roVpvEu4JsXxjnY-KjV-26XGft-hV3Wq" TargetMode="External"/><Relationship Id="rId2286" Type="http://schemas.openxmlformats.org/officeDocument/2006/relationships/hyperlink" Target="https://www.facebook.com/share/1PfuHM3VbC/?mibextid=wwXIfr" TargetMode="External"/><Relationship Id="rId2493" Type="http://schemas.openxmlformats.org/officeDocument/2006/relationships/hyperlink" Target="https://drive.google.com/open?id=1bYJFaMDwGoL42batmYaQIibKnmCIhFmk" TargetMode="External"/><Relationship Id="rId3337" Type="http://schemas.openxmlformats.org/officeDocument/2006/relationships/hyperlink" Target="https://www.facebook.com/share/1L1v3cRsRT/?mibextid=wwXIfr" TargetMode="External"/><Relationship Id="rId3544" Type="http://schemas.openxmlformats.org/officeDocument/2006/relationships/hyperlink" Target="https://www.facebook.com/share/1EpYqSBK8s/?mibextid=wwXIfr" TargetMode="External"/><Relationship Id="rId3751" Type="http://schemas.openxmlformats.org/officeDocument/2006/relationships/hyperlink" Target="https://www.facebook.com/share/1A4jw2FSgx/" TargetMode="External"/><Relationship Id="rId4802" Type="http://schemas.openxmlformats.org/officeDocument/2006/relationships/hyperlink" Target="https://drive.google.com/open?id=1ivH7kVkqN_zHw3ZLSVWLgbZQLnhescaU" TargetMode="External"/><Relationship Id="rId258" Type="http://schemas.openxmlformats.org/officeDocument/2006/relationships/hyperlink" Target="https://www.facebook.com/profile.php?id=100053091317384" TargetMode="External"/><Relationship Id="rId465" Type="http://schemas.openxmlformats.org/officeDocument/2006/relationships/hyperlink" Target="https://drive.google.com/open?id=1mOO47B-WU6KScPjmcJS1kX7u3gy1qlEl" TargetMode="External"/><Relationship Id="rId672" Type="http://schemas.openxmlformats.org/officeDocument/2006/relationships/hyperlink" Target="https://www.facebook.com/share/17By7NmqzX/?mibextid=wwXIfr" TargetMode="External"/><Relationship Id="rId1095" Type="http://schemas.openxmlformats.org/officeDocument/2006/relationships/hyperlink" Target="https://www.facebook.com/ongochieu.670862" TargetMode="External"/><Relationship Id="rId2146" Type="http://schemas.openxmlformats.org/officeDocument/2006/relationships/hyperlink" Target="https://www.facebook.com/nguyen.ngoc.diep.526559?mibextid=wwXIfr&amp;mibextid=wwXIfr" TargetMode="External"/><Relationship Id="rId2353" Type="http://schemas.openxmlformats.org/officeDocument/2006/relationships/hyperlink" Target="https://www.facebook.com/share/18sE2wyFN1/" TargetMode="External"/><Relationship Id="rId2560" Type="http://schemas.openxmlformats.org/officeDocument/2006/relationships/hyperlink" Target="https://drive.google.com/open?id=1fb6OcWCI-cNLbCbj8VaJWiqDnyminMl2" TargetMode="External"/><Relationship Id="rId3404" Type="http://schemas.openxmlformats.org/officeDocument/2006/relationships/hyperlink" Target="https://drive.google.com/open?id=1_aL1prHsGxOb1bwdhLyrWenQ5vIRnYqK" TargetMode="External"/><Relationship Id="rId3611" Type="http://schemas.openxmlformats.org/officeDocument/2006/relationships/hyperlink" Target="https://www.facebook.com/aaa.b00b" TargetMode="External"/><Relationship Id="rId118" Type="http://schemas.openxmlformats.org/officeDocument/2006/relationships/hyperlink" Target="https://drive.google.com/open?id=14pnQYtZV-iK90pmn54R9lsotOHr7Rxa6" TargetMode="External"/><Relationship Id="rId325" Type="http://schemas.openxmlformats.org/officeDocument/2006/relationships/hyperlink" Target="https://drive.google.com/open?id=14cPoxmHA-t__L_FrvVtOffNTIdPddDHt" TargetMode="External"/><Relationship Id="rId532" Type="http://schemas.openxmlformats.org/officeDocument/2006/relationships/hyperlink" Target="https://drive.google.com/open?id=1a-zVpAVKR1xZH0RB-Xa9UGGKOT5lLmBG" TargetMode="External"/><Relationship Id="rId1162" Type="http://schemas.openxmlformats.org/officeDocument/2006/relationships/hyperlink" Target="https://www.facebook.com/dan.harin.256" TargetMode="External"/><Relationship Id="rId2006" Type="http://schemas.openxmlformats.org/officeDocument/2006/relationships/hyperlink" Target="https://drive.google.com/open?id=1N95WzKKyvq-DtR9l2Ed_ZhHzc-J8zRZJ" TargetMode="External"/><Relationship Id="rId2213" Type="http://schemas.openxmlformats.org/officeDocument/2006/relationships/hyperlink" Target="https://drive.google.com/open?id=1eV7eHEU-8kay13sVlsaDYJQcVArNepDX" TargetMode="External"/><Relationship Id="rId2420" Type="http://schemas.openxmlformats.org/officeDocument/2006/relationships/hyperlink" Target="https://www.facebook.com/share/1B891G2wCx/" TargetMode="External"/><Relationship Id="rId1022" Type="http://schemas.openxmlformats.org/officeDocument/2006/relationships/hyperlink" Target="https://drive.google.com/open?id=1_8_ki4mfbGPqabFmVGj3hfKE1HgqqYVC" TargetMode="External"/><Relationship Id="rId4178" Type="http://schemas.openxmlformats.org/officeDocument/2006/relationships/hyperlink" Target="https://drive.google.com/open?id=1S4VHtpKmKKiFo4LVUeTNKZa5Pga1Xmov" TargetMode="External"/><Relationship Id="rId4385" Type="http://schemas.openxmlformats.org/officeDocument/2006/relationships/hyperlink" Target="https://www.facebook.com/share/1EM8AsvoVi/?mibextid=wwXIfr" TargetMode="External"/><Relationship Id="rId4592" Type="http://schemas.openxmlformats.org/officeDocument/2006/relationships/hyperlink" Target="https://www.facebook.com/share/18qntQ8M4x/?mibextid=wwXIfr" TargetMode="External"/><Relationship Id="rId1979" Type="http://schemas.openxmlformats.org/officeDocument/2006/relationships/hyperlink" Target="https://drive.google.com/open?id=1wsrS6KcoHI5E2JhZZDXptSD3wo7ECSOT" TargetMode="External"/><Relationship Id="rId3194" Type="http://schemas.openxmlformats.org/officeDocument/2006/relationships/hyperlink" Target="https://drive.google.com/open?id=1dyaweuT14dugzR537JaCjTyDqGN0O4RG" TargetMode="External"/><Relationship Id="rId4038" Type="http://schemas.openxmlformats.org/officeDocument/2006/relationships/hyperlink" Target="https://drive.google.com/open?id=1Dx8oKeeNNag2QUfFSYu4MaD8B2n4khxH" TargetMode="External"/><Relationship Id="rId4245" Type="http://schemas.openxmlformats.org/officeDocument/2006/relationships/hyperlink" Target="https://drive.google.com/open?id=10j56jeU67X_bHrCnju9Qyo9XjAyPsJgt" TargetMode="External"/><Relationship Id="rId1839" Type="http://schemas.openxmlformats.org/officeDocument/2006/relationships/hyperlink" Target="https://www.facebook.com/share/1AVwSzj8Hf/?mibextid=wwXIfr" TargetMode="External"/><Relationship Id="rId3054" Type="http://schemas.openxmlformats.org/officeDocument/2006/relationships/hyperlink" Target="https://www.facebook.com/share/18qcq42XLd/?mibextid=wwXIfr" TargetMode="External"/><Relationship Id="rId4452" Type="http://schemas.openxmlformats.org/officeDocument/2006/relationships/hyperlink" Target="https://drive.google.com/open?id=1TpYe28R_KY-HGkgRzVr5wxDtNbcaYP0G" TargetMode="External"/><Relationship Id="rId182" Type="http://schemas.openxmlformats.org/officeDocument/2006/relationships/hyperlink" Target="https://drive.google.com/open?id=1RI9XsKAZuY9_EQdo_RH-EL07CnOPzoYQ" TargetMode="External"/><Relationship Id="rId1906" Type="http://schemas.openxmlformats.org/officeDocument/2006/relationships/hyperlink" Target="http://www.facebook.com/share/18rUaTvD5n/" TargetMode="External"/><Relationship Id="rId3261" Type="http://schemas.openxmlformats.org/officeDocument/2006/relationships/hyperlink" Target="https://www.facebook.com/share/18XVBueVrj/" TargetMode="External"/><Relationship Id="rId4105" Type="http://schemas.openxmlformats.org/officeDocument/2006/relationships/hyperlink" Target="https://www.facebook.com/share/1CwHZN7M5N/?mibextid=wwXIfr" TargetMode="External"/><Relationship Id="rId4312" Type="http://schemas.openxmlformats.org/officeDocument/2006/relationships/hyperlink" Target="https://drive.google.com/open?id=1ziGINfT2ZP83lz3LAQM0XlzB5dBSSedq" TargetMode="External"/><Relationship Id="rId2070" Type="http://schemas.openxmlformats.org/officeDocument/2006/relationships/hyperlink" Target="https://drive.google.com/open?id=1Ywh5kxwZP7BfID5L7en6UgZExd603kIX" TargetMode="External"/><Relationship Id="rId3121" Type="http://schemas.openxmlformats.org/officeDocument/2006/relationships/hyperlink" Target="https://www.facebook.com/share/1CqkNQudtE/?mibextid=wwXIfr" TargetMode="External"/><Relationship Id="rId999" Type="http://schemas.openxmlformats.org/officeDocument/2006/relationships/hyperlink" Target="https://drive.google.com/open?id=1sYSPBNbhw-ckmH9ihI4VYuMpJcLsmJSk" TargetMode="External"/><Relationship Id="rId2887" Type="http://schemas.openxmlformats.org/officeDocument/2006/relationships/hyperlink" Target="https://www.facebook.com/share/1JVidQSLfv/?mibextid=wwXIfr" TargetMode="External"/><Relationship Id="rId5086" Type="http://schemas.openxmlformats.org/officeDocument/2006/relationships/hyperlink" Target="https://drive.google.com/open?id=1OuyZsdOK_yDrNw7e8XDOO5FdRuZX5cep" TargetMode="External"/><Relationship Id="rId859" Type="http://schemas.openxmlformats.org/officeDocument/2006/relationships/hyperlink" Target="https://www.facebook.com/share/1ExTpVUbPy/" TargetMode="External"/><Relationship Id="rId1489" Type="http://schemas.openxmlformats.org/officeDocument/2006/relationships/hyperlink" Target="https://www.facebook.com/thanh.thao.453248" TargetMode="External"/><Relationship Id="rId1696" Type="http://schemas.openxmlformats.org/officeDocument/2006/relationships/hyperlink" Target="https://www.facebook.com/share/17ZbjCzVpL/?mibextid=wwXIfr" TargetMode="External"/><Relationship Id="rId3938" Type="http://schemas.openxmlformats.org/officeDocument/2006/relationships/hyperlink" Target="https://drive.google.com/open?id=1CK2etSt-98tSFpd3yYn0qeQcVp1dFv_K" TargetMode="External"/><Relationship Id="rId1349" Type="http://schemas.openxmlformats.org/officeDocument/2006/relationships/hyperlink" Target="https://www.facebook.com/nguyen.trong.481240" TargetMode="External"/><Relationship Id="rId2747" Type="http://schemas.openxmlformats.org/officeDocument/2006/relationships/hyperlink" Target="https://www.facebook.com/nguyen.huu.hung.295325" TargetMode="External"/><Relationship Id="rId2954" Type="http://schemas.openxmlformats.org/officeDocument/2006/relationships/hyperlink" Target="https://www.facebook.com/share/1dZackNRtK/?mibextid=wwXIfr" TargetMode="External"/><Relationship Id="rId5013" Type="http://schemas.openxmlformats.org/officeDocument/2006/relationships/hyperlink" Target="https://www.facebook.com/share/1Biq3HCuQS/?mibextid=wwXIfr" TargetMode="External"/><Relationship Id="rId719" Type="http://schemas.openxmlformats.org/officeDocument/2006/relationships/hyperlink" Target="https://www.facebook.com/share/1Gad6pR5bb/" TargetMode="External"/><Relationship Id="rId926" Type="http://schemas.openxmlformats.org/officeDocument/2006/relationships/hyperlink" Target="https://www.facebook.com/inhhung.319771" TargetMode="External"/><Relationship Id="rId1556" Type="http://schemas.openxmlformats.org/officeDocument/2006/relationships/hyperlink" Target="https://www.facebook.com/share/1BjBPxs87U/?mibextid=wwXIfr" TargetMode="External"/><Relationship Id="rId1763" Type="http://schemas.openxmlformats.org/officeDocument/2006/relationships/hyperlink" Target="https://drive.google.com/open?id=1jbxrdWtRf269oPMgmivdjOOtsQr0bSW9" TargetMode="External"/><Relationship Id="rId1970" Type="http://schemas.openxmlformats.org/officeDocument/2006/relationships/hyperlink" Target="https://www.facebook.com/share/18dm9Whm84/?mibextid=wwXIfr" TargetMode="External"/><Relationship Id="rId2607" Type="http://schemas.openxmlformats.org/officeDocument/2006/relationships/hyperlink" Target="https://drive.google.com/open?id=1N4FGgAXsh6n2UY74Gf5urmkq5Ex02X60" TargetMode="External"/><Relationship Id="rId2814" Type="http://schemas.openxmlformats.org/officeDocument/2006/relationships/hyperlink" Target="https://www.facebook.com/share/1HNS9XBA4Y/?mibextid=wwXIfr" TargetMode="External"/><Relationship Id="rId55" Type="http://schemas.openxmlformats.org/officeDocument/2006/relationships/hyperlink" Target="https://www.facebook.com/profile.php?id=100041726731837&amp;mibextid=LQQJ4d" TargetMode="External"/><Relationship Id="rId1209" Type="http://schemas.openxmlformats.org/officeDocument/2006/relationships/hyperlink" Target="https://www.facebook.com/share/1GKQemeHhD/?mibextid=wwXIfr" TargetMode="External"/><Relationship Id="rId1416" Type="http://schemas.openxmlformats.org/officeDocument/2006/relationships/hyperlink" Target="https://drive.google.com/open?id=1dvDdFyWgv-UdIMVXlgdXOifpJ1xg35be" TargetMode="External"/><Relationship Id="rId1623" Type="http://schemas.openxmlformats.org/officeDocument/2006/relationships/hyperlink" Target="https://drive.google.com/open?id=1KADrNq6JGoUzgoJEnAW-6LtWq1RE0Zxy" TargetMode="External"/><Relationship Id="rId1830" Type="http://schemas.openxmlformats.org/officeDocument/2006/relationships/hyperlink" Target="https://drive.google.com/open?id=1LarTRTliuOunc_2Qlz9m3cSVKGFqLvGN" TargetMode="External"/><Relationship Id="rId4779" Type="http://schemas.openxmlformats.org/officeDocument/2006/relationships/hyperlink" Target="https://www.facebook.com/share/18jSuL2gLN/" TargetMode="External"/><Relationship Id="rId4986" Type="http://schemas.openxmlformats.org/officeDocument/2006/relationships/hyperlink" Target="https://drive.google.com/open?id=1kxQNBqBmEQxfJ0IzHRt5ebq00qr3zh8x" TargetMode="External"/><Relationship Id="rId3588" Type="http://schemas.openxmlformats.org/officeDocument/2006/relationships/hyperlink" Target="https://drive.google.com/open?id=1VBybZxlVPPbxA5d9o5qzgB0DNYCgRv9v" TargetMode="External"/><Relationship Id="rId3795" Type="http://schemas.openxmlformats.org/officeDocument/2006/relationships/hyperlink" Target="https://www.facebook.com/bao.vien.419975" TargetMode="External"/><Relationship Id="rId4639" Type="http://schemas.openxmlformats.org/officeDocument/2006/relationships/hyperlink" Target="https://www.facebook.com/bcognn" TargetMode="External"/><Relationship Id="rId4846" Type="http://schemas.openxmlformats.org/officeDocument/2006/relationships/hyperlink" Target="https://drive.google.com/open?id=1sFf4OYk7vloRN4vbxvgZ-Xpp1Fx33rmw" TargetMode="External"/><Relationship Id="rId2397" Type="http://schemas.openxmlformats.org/officeDocument/2006/relationships/hyperlink" Target="https://drive.google.com/open?id=104cwlqQaFsCXW2UNKFifQWW0-oasrVoU" TargetMode="External"/><Relationship Id="rId3448" Type="http://schemas.openxmlformats.org/officeDocument/2006/relationships/hyperlink" Target="https://www.facebook.com/share/1BQBN24knn/?mibextid=wwXIfr" TargetMode="External"/><Relationship Id="rId3655" Type="http://schemas.openxmlformats.org/officeDocument/2006/relationships/hyperlink" Target="https://www.facebook.com/meii.trang.435533" TargetMode="External"/><Relationship Id="rId3862" Type="http://schemas.openxmlformats.org/officeDocument/2006/relationships/hyperlink" Target="https://www.facebook.com/share/18b7vbRb4U/?mibextid=wwXIfr" TargetMode="External"/><Relationship Id="rId4706" Type="http://schemas.openxmlformats.org/officeDocument/2006/relationships/hyperlink" Target="https://www.facebook.com/share/18kKjmggw4/?mibextid=wwXIfr" TargetMode="External"/><Relationship Id="rId369" Type="http://schemas.openxmlformats.org/officeDocument/2006/relationships/hyperlink" Target="https://www.facebook.com/vanthua.nguyen.5203?mibextid=wwXIfr&amp;rdid=IUe9ZDlLo3E2RQRr&amp;share_url=https%3A%2F%2Fwww.facebook.com%2Fshare%2F16vzjie1Fh%3Fmibextid%3DwwXIfr" TargetMode="External"/><Relationship Id="rId576" Type="http://schemas.openxmlformats.org/officeDocument/2006/relationships/hyperlink" Target="https://www.facebook.com/share/jLdeDuaS6Yek3tcj/?mibextid=LQQJ4d" TargetMode="External"/><Relationship Id="rId783" Type="http://schemas.openxmlformats.org/officeDocument/2006/relationships/hyperlink" Target="https://www.facebook.com/share/1CcredWgeZ/?mibextid=wwXIfr%E2%81%A9" TargetMode="External"/><Relationship Id="rId990" Type="http://schemas.openxmlformats.org/officeDocument/2006/relationships/hyperlink" Target="https://www.facebook.com/share/17TGSxsgAy/?mibextid=wwXIfr" TargetMode="External"/><Relationship Id="rId2257" Type="http://schemas.openxmlformats.org/officeDocument/2006/relationships/hyperlink" Target="https://www.facebook.com/share/1CoCJe69Jr/?mibextid=wwXIfr" TargetMode="External"/><Relationship Id="rId2464" Type="http://schemas.openxmlformats.org/officeDocument/2006/relationships/hyperlink" Target="https://web.facebook.com/nguyen.quynhh.anhh.406885" TargetMode="External"/><Relationship Id="rId2671" Type="http://schemas.openxmlformats.org/officeDocument/2006/relationships/hyperlink" Target="https://www.facebook.com/share/18pq3M8DdZ/" TargetMode="External"/><Relationship Id="rId3308" Type="http://schemas.openxmlformats.org/officeDocument/2006/relationships/hyperlink" Target="https://www.facebook.com/share/1BBY8cWZGT/?mibextid=wwXIfr" TargetMode="External"/><Relationship Id="rId3515" Type="http://schemas.openxmlformats.org/officeDocument/2006/relationships/hyperlink" Target="https://www.facebook.com/share/1CiXsoqStc/?mibextid=wwXIfr" TargetMode="External"/><Relationship Id="rId4913" Type="http://schemas.openxmlformats.org/officeDocument/2006/relationships/hyperlink" Target="https://drive.google.com/open?id=1h5OBUFc4z-rEQDnman2HjzT9pqnUzcB3" TargetMode="External"/><Relationship Id="rId229" Type="http://schemas.openxmlformats.org/officeDocument/2006/relationships/hyperlink" Target="https://www.facebook.com/profile.php?id=100034383283681&amp;mibextid=LQQJ4d" TargetMode="External"/><Relationship Id="rId436" Type="http://schemas.openxmlformats.org/officeDocument/2006/relationships/hyperlink" Target="https://www.facebook.com/share/1CYvX9rr2t/?mibextid=wwXIfr" TargetMode="External"/><Relationship Id="rId643" Type="http://schemas.openxmlformats.org/officeDocument/2006/relationships/hyperlink" Target="https://drive.google.com/open?id=13W7DvbGGlMfNJrbu2dGto2_qbKSCLo5k" TargetMode="External"/><Relationship Id="rId1066" Type="http://schemas.openxmlformats.org/officeDocument/2006/relationships/hyperlink" Target="https://drive.google.com/open?id=1lBj-u-YFmdqikP837OLfEL4ezjq82xoM" TargetMode="External"/><Relationship Id="rId1273" Type="http://schemas.openxmlformats.org/officeDocument/2006/relationships/hyperlink" Target="https://drive.google.com/open?id=1vxuVvb9K6Xd3Tr6rwfVLd8yeB0Z7siKz" TargetMode="External"/><Relationship Id="rId1480" Type="http://schemas.openxmlformats.org/officeDocument/2006/relationships/hyperlink" Target="https://www.facebook.com/th.huyn.139?rdid=Y1DlA4f2hIxzgZaO&amp;share_url=https%3A%2F%2Fwww.facebook.com%2Fshare%2F1BFSam2N4N%2F" TargetMode="External"/><Relationship Id="rId2117" Type="http://schemas.openxmlformats.org/officeDocument/2006/relationships/hyperlink" Target="https://www.facebook.com/chi.tuong.8010?mibextid=wwXIfr&amp;rdid=uYdm6yJn1yvtFAwh&amp;share_url=https%3A%2F%2Fwww.facebook.com%2Fshare%2F17ptpsST8U%2F%3Fmibextid%3DwwXIfr" TargetMode="External"/><Relationship Id="rId2324" Type="http://schemas.openxmlformats.org/officeDocument/2006/relationships/hyperlink" Target="https://drive.google.com/open?id=1MO6tVW_7DkWe0mvu1yTU3s2gN_rBzcjx" TargetMode="External"/><Relationship Id="rId3722" Type="http://schemas.openxmlformats.org/officeDocument/2006/relationships/hyperlink" Target="https://www.facebook.com/share/1XuKoYa3i1/?mibextid=wwXIfr" TargetMode="External"/><Relationship Id="rId850" Type="http://schemas.openxmlformats.org/officeDocument/2006/relationships/hyperlink" Target="https://www.facebook.com/share/1YZhg63peF/?mibextid=wwXIfr" TargetMode="External"/><Relationship Id="rId1133" Type="http://schemas.openxmlformats.org/officeDocument/2006/relationships/hyperlink" Target="https://www.facebook.com/share/1CZhUcYJdS/?mibextid=wwXIfr" TargetMode="External"/><Relationship Id="rId2531" Type="http://schemas.openxmlformats.org/officeDocument/2006/relationships/hyperlink" Target="https://drive.google.com/open?id=1VH_Jy1NHGUu_U2y8e3-Nw5N2snurJ4xW" TargetMode="External"/><Relationship Id="rId4289" Type="http://schemas.openxmlformats.org/officeDocument/2006/relationships/hyperlink" Target="https://drive.google.com/open?id=1qTHrLNNtBZHCm0ruSbKqaB65sGOctniN" TargetMode="External"/><Relationship Id="rId503" Type="http://schemas.openxmlformats.org/officeDocument/2006/relationships/hyperlink" Target="https://drive.google.com/open?id=1Iw5fka-N9srPPHHjFJhaKv7I7QLy-PHC" TargetMode="External"/><Relationship Id="rId710" Type="http://schemas.openxmlformats.org/officeDocument/2006/relationships/hyperlink" Target="https://drive.google.com/open?id=1lyncTdx52XJw92rm9nTU0ITNtqnse1B3" TargetMode="External"/><Relationship Id="rId1340" Type="http://schemas.openxmlformats.org/officeDocument/2006/relationships/hyperlink" Target="https://www.facebook.com/share/1FWTKn2W8C/?mibextid=wwXIfr" TargetMode="External"/><Relationship Id="rId3098" Type="http://schemas.openxmlformats.org/officeDocument/2006/relationships/hyperlink" Target="https://www.facebook.com/share/1EXF9zstB4/?mibextid=wwXIfr" TargetMode="External"/><Relationship Id="rId4496" Type="http://schemas.openxmlformats.org/officeDocument/2006/relationships/hyperlink" Target="https://www.facebook.com/share/18s6SuND6y/?mibextid=wwXIfr" TargetMode="External"/><Relationship Id="rId1200" Type="http://schemas.openxmlformats.org/officeDocument/2006/relationships/hyperlink" Target="https://drive.google.com/open?id=143wJ1U2EznWO0Ia_zvUQ8QnL6TYTjB1H" TargetMode="External"/><Relationship Id="rId4149" Type="http://schemas.openxmlformats.org/officeDocument/2006/relationships/hyperlink" Target="https://www.facebook.com/share/18pZajgwVo/?mibextid=wwXIfr" TargetMode="External"/><Relationship Id="rId4356" Type="http://schemas.openxmlformats.org/officeDocument/2006/relationships/hyperlink" Target="https://drive.google.com/open?id=1qLnnCzJQKXaBE7s1LgwNg4JsiMz2ORCU" TargetMode="External"/><Relationship Id="rId4563" Type="http://schemas.openxmlformats.org/officeDocument/2006/relationships/hyperlink" Target="https://www.facebook.com/share/1DAsMcsmEU/" TargetMode="External"/><Relationship Id="rId4770" Type="http://schemas.openxmlformats.org/officeDocument/2006/relationships/hyperlink" Target="https://www.facebook.com/gia.bach.655809" TargetMode="External"/><Relationship Id="rId3165" Type="http://schemas.openxmlformats.org/officeDocument/2006/relationships/hyperlink" Target="https://drive.google.com/open?id=16aT1Eod5l9GwTHnBaHGEswblRNGsy-2T" TargetMode="External"/><Relationship Id="rId3372" Type="http://schemas.openxmlformats.org/officeDocument/2006/relationships/hyperlink" Target="https://drive.google.com/open?id=1ncfj3scwpnX0lUkMbGonD_umWx6Grf3m" TargetMode="External"/><Relationship Id="rId4009" Type="http://schemas.openxmlformats.org/officeDocument/2006/relationships/hyperlink" Target="https://www.facebook.com/may.may.30673" TargetMode="External"/><Relationship Id="rId4216" Type="http://schemas.openxmlformats.org/officeDocument/2006/relationships/hyperlink" Target="https://drive.google.com/open?id=1DQ2bKZYCHvMaIb80i7etLSni4PJ0BW_I" TargetMode="External"/><Relationship Id="rId4423" Type="http://schemas.openxmlformats.org/officeDocument/2006/relationships/hyperlink" Target="https://drive.google.com/open?id=17WtH-ST0ujB_GEDHLTg4-VB3W9RjcOVy" TargetMode="External"/><Relationship Id="rId4630" Type="http://schemas.openxmlformats.org/officeDocument/2006/relationships/hyperlink" Target="https://www.facebook.com/share/1DhkKrSsuW/" TargetMode="External"/><Relationship Id="rId293" Type="http://schemas.openxmlformats.org/officeDocument/2006/relationships/hyperlink" Target="https://drive.google.com/open?id=1763L8jl0arkL0KxhN_9UR2fSQ_avXlsd" TargetMode="External"/><Relationship Id="rId2181" Type="http://schemas.openxmlformats.org/officeDocument/2006/relationships/hyperlink" Target="https://www.facebook.com/share/1B8eza8Cx7/?mibextid=wwXIfr" TargetMode="External"/><Relationship Id="rId3025" Type="http://schemas.openxmlformats.org/officeDocument/2006/relationships/hyperlink" Target="https://drive.google.com/open?id=1SIYpz-1RetvEFVsl15L7PVUgA99quJr5" TargetMode="External"/><Relationship Id="rId3232" Type="http://schemas.openxmlformats.org/officeDocument/2006/relationships/hyperlink" Target="https://drive.google.com/open?id=1ixlW6_5Bp-qhhG9fBuTtg9mhPa4N-dyG" TargetMode="External"/><Relationship Id="rId153" Type="http://schemas.openxmlformats.org/officeDocument/2006/relationships/hyperlink" Target="https://drive.google.com/open?id=1ONR9gf8ekFOrCB2SuyDxyj0BXPeWGlzc" TargetMode="External"/><Relationship Id="rId360" Type="http://schemas.openxmlformats.org/officeDocument/2006/relationships/hyperlink" Target="https://www.facebook.com/thanh.huyen.451210?rdid=SvZHKVofR00Ve4mY&amp;share_url=https%3A%2F%2Fwww.facebook.com%2Fshare%2F1L4KJvKAnw%2F" TargetMode="External"/><Relationship Id="rId2041" Type="http://schemas.openxmlformats.org/officeDocument/2006/relationships/hyperlink" Target="https://www.facebook.com/share/1E2TRkEg2B/" TargetMode="External"/><Relationship Id="rId220" Type="http://schemas.openxmlformats.org/officeDocument/2006/relationships/hyperlink" Target="https://www.facebook.com/cherry.nhu.581" TargetMode="External"/><Relationship Id="rId2998" Type="http://schemas.openxmlformats.org/officeDocument/2006/relationships/hyperlink" Target="https://drive.google.com/open?id=10BrqtPC6i7urOyfO0d1Nnxujjaxf_lDI" TargetMode="External"/><Relationship Id="rId5057" Type="http://schemas.openxmlformats.org/officeDocument/2006/relationships/hyperlink" Target="https://drive.google.com/open?id=1mvMDAOzeArxSoy5z9BlAJY96OH2WN_n0" TargetMode="External"/><Relationship Id="rId2858" Type="http://schemas.openxmlformats.org/officeDocument/2006/relationships/hyperlink" Target="https://drive.google.com/open?id=1_MS3GEF7jYFOBih73SbiRo0afNz_P3Si" TargetMode="External"/><Relationship Id="rId3909" Type="http://schemas.openxmlformats.org/officeDocument/2006/relationships/hyperlink" Target="https://www.facebook.com/minh.nguyet.770737" TargetMode="External"/><Relationship Id="rId4073" Type="http://schemas.openxmlformats.org/officeDocument/2006/relationships/hyperlink" Target="https://drive.google.com/open?id=1HKVBD0fxw97R-6C3165cGbw1ezq8UVJw" TargetMode="External"/><Relationship Id="rId99" Type="http://schemas.openxmlformats.org/officeDocument/2006/relationships/hyperlink" Target="https://www.facebook.com/profile.php?id=100085688594063&amp;mibextid=LQQJ4d" TargetMode="External"/><Relationship Id="rId1667" Type="http://schemas.openxmlformats.org/officeDocument/2006/relationships/hyperlink" Target="https://www.facebook.com/share/1DkEZspVRJ/" TargetMode="External"/><Relationship Id="rId1874" Type="http://schemas.openxmlformats.org/officeDocument/2006/relationships/hyperlink" Target="https://www.facebook.com/share/18W9e54cLJ/?mibextid=wwXIfr" TargetMode="External"/><Relationship Id="rId2718" Type="http://schemas.openxmlformats.org/officeDocument/2006/relationships/hyperlink" Target="https://www.facebook.com/minh.nguyen.040" TargetMode="External"/><Relationship Id="rId2925" Type="http://schemas.openxmlformats.org/officeDocument/2006/relationships/hyperlink" Target="https://drive.google.com/open?id=12Zd-IIUBugARzgETC2g65CzlaOSWXB7m" TargetMode="External"/><Relationship Id="rId4280" Type="http://schemas.openxmlformats.org/officeDocument/2006/relationships/hyperlink" Target="https://www.facebook.com/share/18yayxGxbv/?mibextid=wwXIfr" TargetMode="External"/><Relationship Id="rId5124" Type="http://schemas.openxmlformats.org/officeDocument/2006/relationships/hyperlink" Target="https://www.facebook.com/nguyen.hai.735459?locale=vi_VN" TargetMode="External"/><Relationship Id="rId1527" Type="http://schemas.openxmlformats.org/officeDocument/2006/relationships/hyperlink" Target="https://drive.google.com/open?id=1zll6oUih50Lj7c2vjLeYMkKlUbzLj_1T" TargetMode="External"/><Relationship Id="rId1734" Type="http://schemas.openxmlformats.org/officeDocument/2006/relationships/hyperlink" Target="https://drive.google.com/open?id=18Lc28M1mt-3h-VXGJ4PIbZb5ezs-lFwL" TargetMode="External"/><Relationship Id="rId1941" Type="http://schemas.openxmlformats.org/officeDocument/2006/relationships/hyperlink" Target="https://drive.google.com/open?id=1mqzFumO5333UOF5XuDxTuch7mWQDBHVf" TargetMode="External"/><Relationship Id="rId4140" Type="http://schemas.openxmlformats.org/officeDocument/2006/relationships/hyperlink" Target="https://drive.google.com/open?id=1SFmWkcnICPqUa4b6T2d8e-VA1Q_ZcD-f" TargetMode="External"/><Relationship Id="rId26" Type="http://schemas.openxmlformats.org/officeDocument/2006/relationships/hyperlink" Target="https://www.facebook.com/profile.php?id=100030463651097&amp;mibextid=LQQJ4d" TargetMode="External"/><Relationship Id="rId3699" Type="http://schemas.openxmlformats.org/officeDocument/2006/relationships/hyperlink" Target="https://www.facebook.com/share/1P49c52jNT/?mibextid=wwXIfr" TargetMode="External"/><Relationship Id="rId4000" Type="http://schemas.openxmlformats.org/officeDocument/2006/relationships/hyperlink" Target="https://drive.google.com/open?id=16QdlTg1fY6jEIAUz-2aE8dApDA6bBlrO" TargetMode="External"/><Relationship Id="rId1801" Type="http://schemas.openxmlformats.org/officeDocument/2006/relationships/hyperlink" Target="https://drive.google.com/open?id=1TAMWj2JHaLakdgiRT5fDKqAkdtwWTz_g" TargetMode="External"/><Relationship Id="rId3559" Type="http://schemas.openxmlformats.org/officeDocument/2006/relationships/hyperlink" Target="https://drive.google.com/open?id=1oLOCdguh-RHzLIdhDB0m7x_aAkeCOKEl" TargetMode="External"/><Relationship Id="rId4957" Type="http://schemas.openxmlformats.org/officeDocument/2006/relationships/hyperlink" Target="https://drive.google.com/open?id=1M8QtptwWawG8SB_zUg7R1EuU1brV9TeC" TargetMode="External"/><Relationship Id="rId687" Type="http://schemas.openxmlformats.org/officeDocument/2006/relationships/hyperlink" Target="https://drive.google.com/open?id=1xxwAr3EIRb8iQowPAuNR5KIjvTGJ_PrY" TargetMode="External"/><Relationship Id="rId2368" Type="http://schemas.openxmlformats.org/officeDocument/2006/relationships/hyperlink" Target="https://drive.google.com/open?id=1K3uqcmLCfwwiEUiqFA-ZcspRrvAl6VRs" TargetMode="External"/><Relationship Id="rId3766" Type="http://schemas.openxmlformats.org/officeDocument/2006/relationships/hyperlink" Target="https://www.facebook.com/share/1GQedk8qRc/?mibextid=wwXIfr" TargetMode="External"/><Relationship Id="rId3973" Type="http://schemas.openxmlformats.org/officeDocument/2006/relationships/hyperlink" Target="https://www.facebook.com/share/17cYVi5TyY/" TargetMode="External"/><Relationship Id="rId4817" Type="http://schemas.openxmlformats.org/officeDocument/2006/relationships/hyperlink" Target="https://drive.google.com/open?id=1sDDecrLB1c9-tzzmfOyZeMkTagmOTQ78" TargetMode="External"/><Relationship Id="rId894" Type="http://schemas.openxmlformats.org/officeDocument/2006/relationships/hyperlink" Target="https://drive.google.com/open?id=1FVxlBotLUoS-pB-JMBD9g3S7TQAP4AbX" TargetMode="External"/><Relationship Id="rId1177" Type="http://schemas.openxmlformats.org/officeDocument/2006/relationships/hyperlink" Target="https://www.facebook.com/yenn.nhii.29508/" TargetMode="External"/><Relationship Id="rId2575" Type="http://schemas.openxmlformats.org/officeDocument/2006/relationships/hyperlink" Target="https://www.facebook.com/share/1F49KRVMGW/?mibextid=wwXIfr" TargetMode="External"/><Relationship Id="rId2782" Type="http://schemas.openxmlformats.org/officeDocument/2006/relationships/hyperlink" Target="https://www.facebook.com/share/1DTnaPEX6K/" TargetMode="External"/><Relationship Id="rId3419" Type="http://schemas.openxmlformats.org/officeDocument/2006/relationships/hyperlink" Target="https://www.facebook.com/share/1EY9Fy3ir2/?mibextid=wwXIfr" TargetMode="External"/><Relationship Id="rId3626" Type="http://schemas.openxmlformats.org/officeDocument/2006/relationships/hyperlink" Target="https://www.facebook.com/share/1EBoPQkQAT/?mibextid=wwXIfr" TargetMode="External"/><Relationship Id="rId3833" Type="http://schemas.openxmlformats.org/officeDocument/2006/relationships/hyperlink" Target="https://www.facebook.com/share/1JUnYgmimi/?mibextid=wwXIfr" TargetMode="External"/><Relationship Id="rId547" Type="http://schemas.openxmlformats.org/officeDocument/2006/relationships/hyperlink" Target="https://drive.google.com/open?id=1jzAdeqwat3lc_C11Eszt-lcrAR6SxVL_" TargetMode="External"/><Relationship Id="rId754" Type="http://schemas.openxmlformats.org/officeDocument/2006/relationships/hyperlink" Target="https://drive.google.com/open?id=1sSqWnvKOiOrxDGAsoe0TxNcPaLy4xU9D" TargetMode="External"/><Relationship Id="rId961" Type="http://schemas.openxmlformats.org/officeDocument/2006/relationships/hyperlink" Target="https://drive.google.com/open?id=1m6x46HPFM7RdfFh99hGETIt_CGHeACeQ" TargetMode="External"/><Relationship Id="rId1384" Type="http://schemas.openxmlformats.org/officeDocument/2006/relationships/hyperlink" Target="https://www.facebook.com/share/1DZ1XMZfag/" TargetMode="External"/><Relationship Id="rId1591" Type="http://schemas.openxmlformats.org/officeDocument/2006/relationships/hyperlink" Target="https://www.facebook.com/profile.php?id=61575427584682&amp;mibextid=wwXIfr&amp;rdid=KH3NIMzZfA9bjxfY&amp;share_url=https%3A%2F%2Fweb.facebook.com%2Fshare%2F14dm7j5mNqV%2F%3Fmibextid%3DwwXIfr%26_rdc%3D1%26_rdr&amp;_rdc=1&amp;_rdr" TargetMode="External"/><Relationship Id="rId2228" Type="http://schemas.openxmlformats.org/officeDocument/2006/relationships/hyperlink" Target="https://www.facebook.com/hoang.thao.342097?mibextid=wwXIfr&amp;mibextid=wwXIfr" TargetMode="External"/><Relationship Id="rId2435" Type="http://schemas.openxmlformats.org/officeDocument/2006/relationships/hyperlink" Target="https://drive.google.com/open?id=19C4FMT1jBDClyURlBkUoSu3a5Xe9OPUu" TargetMode="External"/><Relationship Id="rId2642" Type="http://schemas.openxmlformats.org/officeDocument/2006/relationships/hyperlink" Target="https://www.facebook.com/share/1B4Muz3Vfu/?mibextid=wwXIfr" TargetMode="External"/><Relationship Id="rId3900" Type="http://schemas.openxmlformats.org/officeDocument/2006/relationships/hyperlink" Target="https://www.facebook.com/share/1A9qw7748V/?mibextid=wwXIfr" TargetMode="External"/><Relationship Id="rId90" Type="http://schemas.openxmlformats.org/officeDocument/2006/relationships/hyperlink" Target="https://drive.google.com/open?id=1Rj6OZnzgRJGfPTRXds5Gvbu1bmvM1hkC" TargetMode="External"/><Relationship Id="rId407" Type="http://schemas.openxmlformats.org/officeDocument/2006/relationships/hyperlink" Target="https://www.facebook.com/temm.kh.10261?mibextid=wwXIfr&amp;mibextid=wwXIfr" TargetMode="External"/><Relationship Id="rId614" Type="http://schemas.openxmlformats.org/officeDocument/2006/relationships/hyperlink" Target="https://drive.google.com/open?id=1y2x4wwEoJugaksl-oGOg3rm5XtfMAfEK" TargetMode="External"/><Relationship Id="rId821" Type="http://schemas.openxmlformats.org/officeDocument/2006/relationships/hyperlink" Target="https://www.facebook.com/chocsong16" TargetMode="External"/><Relationship Id="rId1037" Type="http://schemas.openxmlformats.org/officeDocument/2006/relationships/hyperlink" Target="https://www.facebook.com/khvan908" TargetMode="External"/><Relationship Id="rId1244" Type="http://schemas.openxmlformats.org/officeDocument/2006/relationships/hyperlink" Target="https://www.facebook.com/share/1AyNqSkG6R/?mibextid=wwXIfr" TargetMode="External"/><Relationship Id="rId1451" Type="http://schemas.openxmlformats.org/officeDocument/2006/relationships/hyperlink" Target="https://drive.google.com/open?id=14Zb9aVjd-uQXlotsU8kY_SmPsR45bkVf" TargetMode="External"/><Relationship Id="rId2502" Type="http://schemas.openxmlformats.org/officeDocument/2006/relationships/hyperlink" Target="https://www.facebook.com/share/1GXRKcVFbN/" TargetMode="External"/><Relationship Id="rId1104" Type="http://schemas.openxmlformats.org/officeDocument/2006/relationships/hyperlink" Target="https://www.facebook.com/share/171FE4xRyj/?mibextid=wwXIfr" TargetMode="External"/><Relationship Id="rId1311" Type="http://schemas.openxmlformats.org/officeDocument/2006/relationships/hyperlink" Target="https://www.facebook.com/share/1Fi52rorqB/?mibextid=wwXIfr" TargetMode="External"/><Relationship Id="rId4467" Type="http://schemas.openxmlformats.org/officeDocument/2006/relationships/hyperlink" Target="https://www.facebook.com/tien.hau.949414" TargetMode="External"/><Relationship Id="rId4674" Type="http://schemas.openxmlformats.org/officeDocument/2006/relationships/hyperlink" Target="https://drive.google.com/open?id=15PUZ9K8wyul0yULYNpqkW6-VGILGTnQJ" TargetMode="External"/><Relationship Id="rId4881" Type="http://schemas.openxmlformats.org/officeDocument/2006/relationships/hyperlink" Target="https://drive.google.com/open?id=1w9v_Z5V5upCCFJgFJM2v8maZF_0RPVn6" TargetMode="External"/><Relationship Id="rId3069" Type="http://schemas.openxmlformats.org/officeDocument/2006/relationships/hyperlink" Target="https://drive.google.com/open?id=1ZTa3XNr2of8o_4_m7hKKEpUKxqBQ3Byk" TargetMode="External"/><Relationship Id="rId3276" Type="http://schemas.openxmlformats.org/officeDocument/2006/relationships/hyperlink" Target="https://www.facebook.com/share/14dA67usvsM/" TargetMode="External"/><Relationship Id="rId3483" Type="http://schemas.openxmlformats.org/officeDocument/2006/relationships/hyperlink" Target="https://drive.google.com/open?id=1SwcA-Leb2k_0MZuds5VHJ9VpRipuZgOB" TargetMode="External"/><Relationship Id="rId3690" Type="http://schemas.openxmlformats.org/officeDocument/2006/relationships/hyperlink" Target="https://drive.google.com/open?id=1_80M5lfghXkIXjMi5jNxpfKdJlgwCpek" TargetMode="External"/><Relationship Id="rId4327" Type="http://schemas.openxmlformats.org/officeDocument/2006/relationships/hyperlink" Target="https://www.facebook.com/share/1Bfe1wxMYy/?mibextid=wwXIfr" TargetMode="External"/><Relationship Id="rId4534" Type="http://schemas.openxmlformats.org/officeDocument/2006/relationships/hyperlink" Target="https://drive.google.com/open?id=1VEbKxI2YxtlMbrubwl5dz0nHGTMuNvJu" TargetMode="External"/><Relationship Id="rId197" Type="http://schemas.openxmlformats.org/officeDocument/2006/relationships/hyperlink" Target="https://www.facebook.com/profile.php?id=100053499316268&amp;mibextid=LQQJ4d" TargetMode="External"/><Relationship Id="rId2085" Type="http://schemas.openxmlformats.org/officeDocument/2006/relationships/hyperlink" Target="https://www.facebook.com/share/14iZdvFi7vd/?mibextid=wwXIfr" TargetMode="External"/><Relationship Id="rId2292" Type="http://schemas.openxmlformats.org/officeDocument/2006/relationships/hyperlink" Target="https://www.facebook.com/share/14fQqCHyzue/?mibextid=wwXIfr" TargetMode="External"/><Relationship Id="rId3136" Type="http://schemas.openxmlformats.org/officeDocument/2006/relationships/hyperlink" Target="https://drive.google.com/open?id=1nl1jtwWPkGYAEZyl621Q8PD5-q1wSdDB" TargetMode="External"/><Relationship Id="rId3343" Type="http://schemas.openxmlformats.org/officeDocument/2006/relationships/hyperlink" Target="https://www.facebook.com/daohuyen.07308" TargetMode="External"/><Relationship Id="rId4741" Type="http://schemas.openxmlformats.org/officeDocument/2006/relationships/hyperlink" Target="https://drive.google.com/open?id=1L4O6NLIKFz3SU0K-ks9KTFeGFOg7kKOg" TargetMode="External"/><Relationship Id="rId264" Type="http://schemas.openxmlformats.org/officeDocument/2006/relationships/hyperlink" Target="https://www.facebook.com/trgnathuy" TargetMode="External"/><Relationship Id="rId471" Type="http://schemas.openxmlformats.org/officeDocument/2006/relationships/hyperlink" Target="https://drive.google.com/open?id=1wxSIik9DejHg_Dr7cy3PEBrujgeRKgi7" TargetMode="External"/><Relationship Id="rId2152" Type="http://schemas.openxmlformats.org/officeDocument/2006/relationships/hyperlink" Target="https://www.facebook.com/share/18rT3Dzng7/?mibextid=wwXIfr" TargetMode="External"/><Relationship Id="rId3550" Type="http://schemas.openxmlformats.org/officeDocument/2006/relationships/hyperlink" Target="https://www.facebook.com/share/1CeUkgch6v/?mibextid=wwXIfr" TargetMode="External"/><Relationship Id="rId4601" Type="http://schemas.openxmlformats.org/officeDocument/2006/relationships/hyperlink" Target="https://www.facebook.com/xus.be.9022" TargetMode="External"/><Relationship Id="rId124" Type="http://schemas.openxmlformats.org/officeDocument/2006/relationships/hyperlink" Target="https://drive.google.com/open?id=1O8AR-uZJeYUx9pB0SuLfh--yTI-TLWcp" TargetMode="External"/><Relationship Id="rId3203" Type="http://schemas.openxmlformats.org/officeDocument/2006/relationships/hyperlink" Target="https://www.facebook.com/share/1Aau1CaMXX/?mibextid=wwXIfr" TargetMode="External"/><Relationship Id="rId3410" Type="http://schemas.openxmlformats.org/officeDocument/2006/relationships/hyperlink" Target="https://web.facebook.com/vu.dat.2804?mibextid=wwXIfr&amp;rdid=UHc4S8Pg7MZHkGHe&amp;share_url=https%3A%2F%2Fweb.facebook.com%2Fshare%2F1FTCkfzAvg%2F%3Fmibextid%3DwwXIfr%26_rdc%3D1%26_rdr" TargetMode="External"/><Relationship Id="rId331" Type="http://schemas.openxmlformats.org/officeDocument/2006/relationships/hyperlink" Target="https://drive.google.com/open?id=1yjHjxo-3vlpzoUa2-WFsugaxzE3BtW_G" TargetMode="External"/><Relationship Id="rId2012" Type="http://schemas.openxmlformats.org/officeDocument/2006/relationships/hyperlink" Target="https://www.facebook.com/share/1GFzZU1AFW/" TargetMode="External"/><Relationship Id="rId2969" Type="http://schemas.openxmlformats.org/officeDocument/2006/relationships/hyperlink" Target="https://drive.google.com/open?id=1F5dXzHmOe2yIF44MK0An2R1Sqh5fgaWj" TargetMode="External"/><Relationship Id="rId1778" Type="http://schemas.openxmlformats.org/officeDocument/2006/relationships/hyperlink" Target="https://www.facebook.com/nguyen.duong.495063" TargetMode="External"/><Relationship Id="rId1985" Type="http://schemas.openxmlformats.org/officeDocument/2006/relationships/hyperlink" Target="https://drive.google.com/open?id=1qq-GZoHGpYkTiI_LUr0K801Va6iQmhk3" TargetMode="External"/><Relationship Id="rId2829" Type="http://schemas.openxmlformats.org/officeDocument/2006/relationships/hyperlink" Target="https://www.facebook.com/share/1DsZEpzQVE/" TargetMode="External"/><Relationship Id="rId4184" Type="http://schemas.openxmlformats.org/officeDocument/2006/relationships/hyperlink" Target="https://drive.google.com/open?id=1ndJuu6q9JU19Wtm7B-v37xtob9jEaaC8" TargetMode="External"/><Relationship Id="rId4391" Type="http://schemas.openxmlformats.org/officeDocument/2006/relationships/hyperlink" Target="https://www.facebook.com/nhu.y.vu.237681" TargetMode="External"/><Relationship Id="rId5028" Type="http://schemas.openxmlformats.org/officeDocument/2006/relationships/hyperlink" Target="https://www.facebook.com/share/1DQuQKxk7G/?mibextid=wwXIfr" TargetMode="External"/><Relationship Id="rId1638" Type="http://schemas.openxmlformats.org/officeDocument/2006/relationships/hyperlink" Target="https://drive.google.com/open?id=1U1-yYlSupbcE2k1AY_a2lCR6CCzFBJHM" TargetMode="External"/><Relationship Id="rId4044" Type="http://schemas.openxmlformats.org/officeDocument/2006/relationships/hyperlink" Target="https://drive.google.com/open?id=1boLeBc3WlRTN04C4gpWC7rtDEno5K_Ii" TargetMode="External"/><Relationship Id="rId4251" Type="http://schemas.openxmlformats.org/officeDocument/2006/relationships/hyperlink" Target="https://drive.google.com/open?id=1nVfKJdRFh_4EMTQXzs6b2aTjNywSmgo0" TargetMode="External"/><Relationship Id="rId1845" Type="http://schemas.openxmlformats.org/officeDocument/2006/relationships/hyperlink" Target="https://drive.google.com/open?id=1js9IcBfK3nqink1TBUUlUe0P8BhUXwmN" TargetMode="External"/><Relationship Id="rId3060" Type="http://schemas.openxmlformats.org/officeDocument/2006/relationships/hyperlink" Target="https://www.facebook.com/share/1P4kusMT2y/?mibextid=wwXIfr" TargetMode="External"/><Relationship Id="rId4111" Type="http://schemas.openxmlformats.org/officeDocument/2006/relationships/hyperlink" Target="https://www.facebook.com/nguyen.hoang.bao.khanh.743696" TargetMode="External"/><Relationship Id="rId1705" Type="http://schemas.openxmlformats.org/officeDocument/2006/relationships/hyperlink" Target="https://drive.google.com/open?id=18vWjgZVzCuVGuxnm3-_l4E0cb9pt8AZZ" TargetMode="External"/><Relationship Id="rId1912" Type="http://schemas.openxmlformats.org/officeDocument/2006/relationships/hyperlink" Target="https://drive.google.com/open?id=1za2fKizF8TvTiJM7t9LLwML0KYZVj2Bo" TargetMode="External"/><Relationship Id="rId3877" Type="http://schemas.openxmlformats.org/officeDocument/2006/relationships/hyperlink" Target="https://www.facebook.com/share/1CZQSWhNqz/?mibextid=wwXIfr" TargetMode="External"/><Relationship Id="rId4928" Type="http://schemas.openxmlformats.org/officeDocument/2006/relationships/hyperlink" Target="https://www.facebook.com/share/18rPhzCnPy/?mibextid=wwXIfr" TargetMode="External"/><Relationship Id="rId5092" Type="http://schemas.openxmlformats.org/officeDocument/2006/relationships/hyperlink" Target="https://drive.google.com/open?id=11f0mOHxwPCdFLWSxl2BU53M8-syIvRCX" TargetMode="External"/><Relationship Id="rId798" Type="http://schemas.openxmlformats.org/officeDocument/2006/relationships/hyperlink" Target="https://drive.google.com/open?id=1xmJRlJGjDMz43SBT51zYrdZ80sXwDAFu" TargetMode="External"/><Relationship Id="rId2479" Type="http://schemas.openxmlformats.org/officeDocument/2006/relationships/hyperlink" Target="https://www.facebook.com/share/18mBnrwoRQ/?mibextid=wwXIfr" TargetMode="External"/><Relationship Id="rId2686" Type="http://schemas.openxmlformats.org/officeDocument/2006/relationships/hyperlink" Target="https://drive.google.com/open?id=1KIs0M4rfz7PDLh6UMLgs4ukhLgrQjk9q" TargetMode="External"/><Relationship Id="rId2893" Type="http://schemas.openxmlformats.org/officeDocument/2006/relationships/hyperlink" Target="https://www.facebook.com/phuong.linh.nt.607372" TargetMode="External"/><Relationship Id="rId3737" Type="http://schemas.openxmlformats.org/officeDocument/2006/relationships/hyperlink" Target="https://www.facebook.com/share/1Dzow9Gbwg/?mibextid=wwXIfr" TargetMode="External"/><Relationship Id="rId3944" Type="http://schemas.openxmlformats.org/officeDocument/2006/relationships/hyperlink" Target="https://www.facebook.com/share/1GJnRSR6Ln/" TargetMode="External"/><Relationship Id="rId658" Type="http://schemas.openxmlformats.org/officeDocument/2006/relationships/hyperlink" Target="https://www.facebook.com/share/177HMufgCW/?mibextid=wwXIfr" TargetMode="External"/><Relationship Id="rId865" Type="http://schemas.openxmlformats.org/officeDocument/2006/relationships/hyperlink" Target="https://www.facebook.com/share/1CYf9SzRE1/?mibextid=wwXIfr" TargetMode="External"/><Relationship Id="rId1288" Type="http://schemas.openxmlformats.org/officeDocument/2006/relationships/hyperlink" Target="https://www.facebook.com/share/1Audo9wyeq/?mibextid=wwXIfr" TargetMode="External"/><Relationship Id="rId1495" Type="http://schemas.openxmlformats.org/officeDocument/2006/relationships/hyperlink" Target="https://www.facebook.com/share/18d2fNAPN4/?mibextid=wwXIfr" TargetMode="External"/><Relationship Id="rId2339" Type="http://schemas.openxmlformats.org/officeDocument/2006/relationships/hyperlink" Target="https://www.facebook.com/share/18ZJepnqyE/?mibextid=wwXIfr" TargetMode="External"/><Relationship Id="rId2546" Type="http://schemas.openxmlformats.org/officeDocument/2006/relationships/hyperlink" Target="https://drive.google.com/open?id=1hxvhx_QLt3GxwAil-J-IbE4nkgpR0Hdw" TargetMode="External"/><Relationship Id="rId2753" Type="http://schemas.openxmlformats.org/officeDocument/2006/relationships/hyperlink" Target="https://www.facebook.com/share/18kBZTzggX/?mibextid=wwXIfr" TargetMode="External"/><Relationship Id="rId2960" Type="http://schemas.openxmlformats.org/officeDocument/2006/relationships/hyperlink" Target="https://www.facebook.com/share/196DSNuncW/?mibextid=wwXIfr" TargetMode="External"/><Relationship Id="rId3804" Type="http://schemas.openxmlformats.org/officeDocument/2006/relationships/hyperlink" Target="https://www.facebook.com/share/1Lfm9UmNDL/" TargetMode="External"/><Relationship Id="rId518" Type="http://schemas.openxmlformats.org/officeDocument/2006/relationships/hyperlink" Target="https://drive.google.com/open?id=1-4fYI1K2caBVel45uEoqLlKWgGRPqUIq" TargetMode="External"/><Relationship Id="rId725" Type="http://schemas.openxmlformats.org/officeDocument/2006/relationships/hyperlink" Target="https://www.facebook.com/nguyen.van.tung.559212?mibextid=ZbWKwL" TargetMode="External"/><Relationship Id="rId932" Type="http://schemas.openxmlformats.org/officeDocument/2006/relationships/hyperlink" Target="http://www.facebook.com/share/17DQPkbXSh/?mibextid=wwXIfr" TargetMode="External"/><Relationship Id="rId1148" Type="http://schemas.openxmlformats.org/officeDocument/2006/relationships/hyperlink" Target="https://www.facebook.com/phtrang258" TargetMode="External"/><Relationship Id="rId1355" Type="http://schemas.openxmlformats.org/officeDocument/2006/relationships/hyperlink" Target="https://www.facebook.com/share/18naz4cZ93/?mibextid=wwXIfr" TargetMode="External"/><Relationship Id="rId1562" Type="http://schemas.openxmlformats.org/officeDocument/2006/relationships/hyperlink" Target="https://www.facebook.com/share/1Pb2YMqoPu/" TargetMode="External"/><Relationship Id="rId2406" Type="http://schemas.openxmlformats.org/officeDocument/2006/relationships/hyperlink" Target="https://www.facebook.com/chi.chi.336808" TargetMode="External"/><Relationship Id="rId2613" Type="http://schemas.openxmlformats.org/officeDocument/2006/relationships/hyperlink" Target="https://www.facebook.com/share/1BB7cqQBSU/?mibextid=wwXIfr" TargetMode="External"/><Relationship Id="rId1008" Type="http://schemas.openxmlformats.org/officeDocument/2006/relationships/hyperlink" Target="https://www.facebook.com/share/1JLr5g4FhK/?mibextid=wwXIfr" TargetMode="External"/><Relationship Id="rId1215" Type="http://schemas.openxmlformats.org/officeDocument/2006/relationships/hyperlink" Target="https://www.facebook.com/profile.php?id=61586235082939" TargetMode="External"/><Relationship Id="rId1422" Type="http://schemas.openxmlformats.org/officeDocument/2006/relationships/hyperlink" Target="https://www.facebook.com/share/1BtrZToidW/?mibextid=wwXIfr" TargetMode="External"/><Relationship Id="rId2820" Type="http://schemas.openxmlformats.org/officeDocument/2006/relationships/hyperlink" Target="https://drive.google.com/open?id=1r9FnQqZPrf0YMC8bZvQMJWnXs2LGIX_B" TargetMode="External"/><Relationship Id="rId4578" Type="http://schemas.openxmlformats.org/officeDocument/2006/relationships/hyperlink" Target="https://drive.google.com/open?id=1V2CTyDn7BS0dhZ8Fqu-1fxaxpI1l2Lje" TargetMode="External"/><Relationship Id="rId61" Type="http://schemas.openxmlformats.org/officeDocument/2006/relationships/hyperlink" Target="https://www.facebook.com/profile.php?id=100079514906660&amp;mibextid=ZbWKwL" TargetMode="External"/><Relationship Id="rId3387" Type="http://schemas.openxmlformats.org/officeDocument/2006/relationships/hyperlink" Target="https://www.facebook.com/share/18pWFVtuPq/?mibextid=wwXIfr" TargetMode="External"/><Relationship Id="rId4785" Type="http://schemas.openxmlformats.org/officeDocument/2006/relationships/hyperlink" Target="https://www.facebook.com/gia.phu.810767" TargetMode="External"/><Relationship Id="rId4992" Type="http://schemas.openxmlformats.org/officeDocument/2006/relationships/hyperlink" Target="https://www.facebook.com/share/1Bb3aGeVQU/?mibextid=wwXIfr" TargetMode="External"/><Relationship Id="rId2196" Type="http://schemas.openxmlformats.org/officeDocument/2006/relationships/hyperlink" Target="https://drive.google.com/open?id=1JPd3hs7KtK0ACgQ7frpDGqAHpRE2NeK3" TargetMode="External"/><Relationship Id="rId3594" Type="http://schemas.openxmlformats.org/officeDocument/2006/relationships/hyperlink" Target="https://drive.google.com/open?id=1lhTeRDd5cHeK4yjA-zWdAPNYQna2CRLw" TargetMode="External"/><Relationship Id="rId4438" Type="http://schemas.openxmlformats.org/officeDocument/2006/relationships/hyperlink" Target="https://drive.google.com/open?id=1vgdHg_-lSqZ5eOoT1G_KN--07ofnJLLt" TargetMode="External"/><Relationship Id="rId4645" Type="http://schemas.openxmlformats.org/officeDocument/2006/relationships/hyperlink" Target="https://www.facebook.com/share/17q52G6up1/?mibextid=wwXIfr" TargetMode="External"/><Relationship Id="rId4852" Type="http://schemas.openxmlformats.org/officeDocument/2006/relationships/hyperlink" Target="https://www.facebook.com/share/1H8uumLQWn/?mibextid=wwXIfr" TargetMode="External"/><Relationship Id="rId168" Type="http://schemas.openxmlformats.org/officeDocument/2006/relationships/hyperlink" Target="https://www.facebook.com/profile.php?id=100055647871084&amp;rdid=EVUX6AJlHCweUIUO&amp;share_url=https%3A%2F%2Fwww.facebook.com%2Fshare%2F78CBw7fHXSmwE1MJ%2F" TargetMode="External"/><Relationship Id="rId3247" Type="http://schemas.openxmlformats.org/officeDocument/2006/relationships/hyperlink" Target="https://drive.google.com/open?id=1wt5NRC0uiHboVrufxfTgJO-vjrNRwzoJ" TargetMode="External"/><Relationship Id="rId3454" Type="http://schemas.openxmlformats.org/officeDocument/2006/relationships/hyperlink" Target="https://www.facebook.com/share/1Co3aqrrS3/?mibextid=wwXIfr" TargetMode="External"/><Relationship Id="rId3661" Type="http://schemas.openxmlformats.org/officeDocument/2006/relationships/hyperlink" Target="https://www.facebook.com/share/1BLMSqf7D8/?mibextid=wwXIfr" TargetMode="External"/><Relationship Id="rId4505" Type="http://schemas.openxmlformats.org/officeDocument/2006/relationships/hyperlink" Target="https://drive.google.com/open?id=1xaosxMxEXWAzZ9G96q5c8wgdc0hspU6h" TargetMode="External"/><Relationship Id="rId4712" Type="http://schemas.openxmlformats.org/officeDocument/2006/relationships/hyperlink" Target="https://www.facebook.com/share/1Bh5BrSdqY/" TargetMode="External"/><Relationship Id="rId375" Type="http://schemas.openxmlformats.org/officeDocument/2006/relationships/hyperlink" Target="https://www.facebook.com/share/192zXo8WpT/" TargetMode="External"/><Relationship Id="rId582" Type="http://schemas.openxmlformats.org/officeDocument/2006/relationships/hyperlink" Target="https://drive.google.com/open?id=1_fMMUU8ThrPXX96qYHrednLTULA5nY2U" TargetMode="External"/><Relationship Id="rId2056" Type="http://schemas.openxmlformats.org/officeDocument/2006/relationships/hyperlink" Target="https://drive.google.com/open?id=1xUtQbNC7s6w0Yep3wM7-OfD-FO3G85LI" TargetMode="External"/><Relationship Id="rId2263" Type="http://schemas.openxmlformats.org/officeDocument/2006/relationships/hyperlink" Target="https://www.facebook.com/nanh04052008" TargetMode="External"/><Relationship Id="rId2470" Type="http://schemas.openxmlformats.org/officeDocument/2006/relationships/hyperlink" Target="https://drive.google.com/open?id=1MVQhLav5US2OhP9Q0xBDFZfPIhgFKBs3" TargetMode="External"/><Relationship Id="rId3107" Type="http://schemas.openxmlformats.org/officeDocument/2006/relationships/hyperlink" Target="https://www.facebook.com/share/18QXVNtZV2/" TargetMode="External"/><Relationship Id="rId3314" Type="http://schemas.openxmlformats.org/officeDocument/2006/relationships/hyperlink" Target="https://www.facebook.com/minh.chau.325187?mibextid=LQQJ4d" TargetMode="External"/><Relationship Id="rId3521" Type="http://schemas.openxmlformats.org/officeDocument/2006/relationships/hyperlink" Target="https://www.facebook.com/ngoc.nhi.839583?mibextid=wwXIfr&amp;rdid=XvRukaCIJ0ZLnI1H&amp;share_url=https%3A%2F%2Fwww.facebook.com%2Fshare%2F1BF29W3dW6" TargetMode="External"/><Relationship Id="rId235" Type="http://schemas.openxmlformats.org/officeDocument/2006/relationships/hyperlink" Target="https://www.facebook.com/profile.php?id=100023543910540&amp;mibextid=LQQJ4d" TargetMode="External"/><Relationship Id="rId442" Type="http://schemas.openxmlformats.org/officeDocument/2006/relationships/hyperlink" Target="https://www.facebook.com/thanh.nhan.62480?mibextid=wwXIfr&amp;rdid=8Z7x9EcBi0szXIkW&amp;share_url=https%3A%2F%2Fwww.facebook.com%2Fshare%2F1B2ND9XFgi%2F%3Fmibextid%3DwwXIfr" TargetMode="External"/><Relationship Id="rId1072" Type="http://schemas.openxmlformats.org/officeDocument/2006/relationships/hyperlink" Target="https://www.facebook.com/share/1C7Hyrma8m/?mibextid=wwXIfr" TargetMode="External"/><Relationship Id="rId2123" Type="http://schemas.openxmlformats.org/officeDocument/2006/relationships/hyperlink" Target="https://drive.google.com/open?id=1X7hNJngoJH29SA2isKA59IxayV8V9_J0" TargetMode="External"/><Relationship Id="rId2330" Type="http://schemas.openxmlformats.org/officeDocument/2006/relationships/hyperlink" Target="https://www.facebook.com/vhnas03" TargetMode="External"/><Relationship Id="rId302" Type="http://schemas.openxmlformats.org/officeDocument/2006/relationships/hyperlink" Target="https://www.facebook.com/Nagitoichoine" TargetMode="External"/><Relationship Id="rId4088" Type="http://schemas.openxmlformats.org/officeDocument/2006/relationships/hyperlink" Target="https://www.facebook.com/share/1BR1dF5kBw/?mibextid=wwXIfr" TargetMode="External"/><Relationship Id="rId4295" Type="http://schemas.openxmlformats.org/officeDocument/2006/relationships/hyperlink" Target="https://www.facebook.com/tuuyen.nguyen.1088893?rdid=NyH3wVzKM1McfKe9&amp;share_url=https%3A%2F%2Fwww.facebook.com%2Fshare%2F14ftRVipbXa%2F" TargetMode="External"/><Relationship Id="rId1889" Type="http://schemas.openxmlformats.org/officeDocument/2006/relationships/hyperlink" Target="https://drive.google.com/open?id=1N7OZlKu3VWv10lPAho40B2_yNrXgViWc" TargetMode="External"/><Relationship Id="rId4155" Type="http://schemas.openxmlformats.org/officeDocument/2006/relationships/hyperlink" Target="https://www.facebook.com/share/18bvHj5917/" TargetMode="External"/><Relationship Id="rId4362" Type="http://schemas.openxmlformats.org/officeDocument/2006/relationships/hyperlink" Target="https://drive.google.com/open?id=1huv92e1FuiB3m3fqBNI0x1xzjgPpjRb7" TargetMode="External"/><Relationship Id="rId1749" Type="http://schemas.openxmlformats.org/officeDocument/2006/relationships/hyperlink" Target="https://drive.google.com/open?id=13DDWdD54fc2TQXFDHsTpCcxPznLBVsDp" TargetMode="External"/><Relationship Id="rId1956" Type="http://schemas.openxmlformats.org/officeDocument/2006/relationships/hyperlink" Target="https://drive.google.com/open?id=1aZLM3BYNk9hQ3R106qijbG1jH9nEESDI" TargetMode="External"/><Relationship Id="rId3171" Type="http://schemas.openxmlformats.org/officeDocument/2006/relationships/hyperlink" Target="https://drive.google.com/open?id=1Evd5TcqeUazhOGb-hwlF2fygJ1yIpLTq" TargetMode="External"/><Relationship Id="rId4015" Type="http://schemas.openxmlformats.org/officeDocument/2006/relationships/hyperlink" Target="https://www.facebook.com/share/1PvwrGew8f/?mibextid=wwXIfr" TargetMode="External"/><Relationship Id="rId1609" Type="http://schemas.openxmlformats.org/officeDocument/2006/relationships/hyperlink" Target="https://www.facebook.com/share/1DFRbXBAhq/" TargetMode="External"/><Relationship Id="rId1816" Type="http://schemas.openxmlformats.org/officeDocument/2006/relationships/hyperlink" Target="https://drive.google.com/open?id=1U_uLisl-629RXE-Zzw_7GsJPR9uhL9qn" TargetMode="External"/><Relationship Id="rId4222" Type="http://schemas.openxmlformats.org/officeDocument/2006/relationships/hyperlink" Target="https://www.facebook.com/thanh.thuy.670015" TargetMode="External"/><Relationship Id="rId3031" Type="http://schemas.openxmlformats.org/officeDocument/2006/relationships/hyperlink" Target="https://drive.google.com/open?id=1F2o1B5qHsJLKqZZ9dNkOcFcq-lFx1kr6" TargetMode="External"/><Relationship Id="rId3988" Type="http://schemas.openxmlformats.org/officeDocument/2006/relationships/hyperlink" Target="https://www.facebook.com/ynhixinhiu8910?rdid=z3x64Hdw88H2vpfv&amp;share_url=https%3A%2F%2Fwww.facebook.com%2Fshare%2F1BCnyjFfoB%2F" TargetMode="External"/><Relationship Id="rId2797" Type="http://schemas.openxmlformats.org/officeDocument/2006/relationships/hyperlink" Target="https://www.facebook.com/share/17vh78ixtE/?mibextid=wwXIfr" TargetMode="External"/><Relationship Id="rId3848" Type="http://schemas.openxmlformats.org/officeDocument/2006/relationships/hyperlink" Target="https://www.facebook.com/profile.php?id=61584188461364" TargetMode="External"/><Relationship Id="rId769" Type="http://schemas.openxmlformats.org/officeDocument/2006/relationships/hyperlink" Target="https://www.facebook.com/share/1Cmo2QivTQ/?mibextid=wwXIfr" TargetMode="External"/><Relationship Id="rId976" Type="http://schemas.openxmlformats.org/officeDocument/2006/relationships/hyperlink" Target="https://drive.google.com/open?id=1YpiPRqMMTMdQdldgiJHaRLKRZavyBQqM" TargetMode="External"/><Relationship Id="rId1399" Type="http://schemas.openxmlformats.org/officeDocument/2006/relationships/hyperlink" Target="https://drive.google.com/open?id=1dVDhQ_DY5mqG3b9jjgqVDeKGQDfCIegM" TargetMode="External"/><Relationship Id="rId2657" Type="http://schemas.openxmlformats.org/officeDocument/2006/relationships/hyperlink" Target="https://drive.google.com/open?id=15PSzU5_k7c_2WYIhPqWlCUDNW-BujXhG" TargetMode="External"/><Relationship Id="rId5063" Type="http://schemas.openxmlformats.org/officeDocument/2006/relationships/hyperlink" Target="https://drive.google.com/open?id=1E1w3Hzbd2B7UX4aHFgN8w0DMQARBZfm1" TargetMode="External"/><Relationship Id="rId629" Type="http://schemas.openxmlformats.org/officeDocument/2006/relationships/hyperlink" Target="https://drive.google.com/open?id=10WxIhIBlJSl1tW8_UcS1JxUn7XhCz7Ay" TargetMode="External"/><Relationship Id="rId1259" Type="http://schemas.openxmlformats.org/officeDocument/2006/relationships/hyperlink" Target="https://www.facebook.com/share/1DAbw6TA6u/?mibextid=wwXIfr" TargetMode="External"/><Relationship Id="rId1466" Type="http://schemas.openxmlformats.org/officeDocument/2006/relationships/hyperlink" Target="https://www.facebook.com/share/1CNJpkaSB2/?mibextid=wwXIfr" TargetMode="External"/><Relationship Id="rId2864" Type="http://schemas.openxmlformats.org/officeDocument/2006/relationships/hyperlink" Target="https://drive.google.com/open?id=1AWQDeGIOnPdnkYWSCeacHiMn5IwP_NLl" TargetMode="External"/><Relationship Id="rId3708" Type="http://schemas.openxmlformats.org/officeDocument/2006/relationships/hyperlink" Target="https://www.facebook.com/share/18X6oQb2ty/" TargetMode="External"/><Relationship Id="rId3915" Type="http://schemas.openxmlformats.org/officeDocument/2006/relationships/hyperlink" Target="https://www.facebook.com/share/1Rp1YxYBM3/?mibextid=wwXIfr" TargetMode="External"/><Relationship Id="rId836" Type="http://schemas.openxmlformats.org/officeDocument/2006/relationships/hyperlink" Target="https://www.facebook.com/share/16dVnUMkza/?mibextid=wwXIfr" TargetMode="External"/><Relationship Id="rId1119" Type="http://schemas.openxmlformats.org/officeDocument/2006/relationships/hyperlink" Target="https://www.facebook.com/nguyen.ngoc.diep.672404?mibextid=wwXIfr&amp;rdid=MdV5ZQToOH1G8hew&amp;share_url=https%3A%2F%2Fwww.facebook.com%2Fshare%2F17aBKopdgw%2F%3Fmibextid%3DwwXIfr" TargetMode="External"/><Relationship Id="rId1673" Type="http://schemas.openxmlformats.org/officeDocument/2006/relationships/hyperlink" Target="https://drive.google.com/open?id=1reLiCOseQXvYaTch5shU4lzTaFM9OB-x" TargetMode="External"/><Relationship Id="rId1880" Type="http://schemas.openxmlformats.org/officeDocument/2006/relationships/hyperlink" Target="https://drive.google.com/open?id=1tJyzrN0OGeOwfdJUCpyemEYB9ljYrBy7" TargetMode="External"/><Relationship Id="rId2517" Type="http://schemas.openxmlformats.org/officeDocument/2006/relationships/hyperlink" Target="https://www.facebook.com/share/1Dbd3mPJZj/?mibextid=wwXIfr" TargetMode="External"/><Relationship Id="rId2724" Type="http://schemas.openxmlformats.org/officeDocument/2006/relationships/hyperlink" Target="https://drive.google.com/open?id=1Dqb85m-iaz1xm_WTiXObQWn-dLxS3C2R" TargetMode="External"/><Relationship Id="rId2931" Type="http://schemas.openxmlformats.org/officeDocument/2006/relationships/hyperlink" Target="https://drive.google.com/open?id=1kvGMMuavKmw-crK1Olx3B4TnC0Z36lku" TargetMode="External"/><Relationship Id="rId903" Type="http://schemas.openxmlformats.org/officeDocument/2006/relationships/hyperlink" Target="https://www.facebook.com/share/1LDj7iPJW2/" TargetMode="External"/><Relationship Id="rId1326" Type="http://schemas.openxmlformats.org/officeDocument/2006/relationships/hyperlink" Target="https://drive.google.com/open?id=1LaFxzZ3Dw8SIhu4coNi0QOyj1UfhObDR" TargetMode="External"/><Relationship Id="rId1533" Type="http://schemas.openxmlformats.org/officeDocument/2006/relationships/hyperlink" Target="http://facebook.com/khoyyea" TargetMode="External"/><Relationship Id="rId1740" Type="http://schemas.openxmlformats.org/officeDocument/2006/relationships/hyperlink" Target="https://drive.google.com/open?id=1kGtO9A1Cffz1rVvhPM8Gx0x06uQGmdPL" TargetMode="External"/><Relationship Id="rId4689" Type="http://schemas.openxmlformats.org/officeDocument/2006/relationships/hyperlink" Target="https://www.facebook.com/share/1EHT2cJ3mt/?mibextid=wwXIfr" TargetMode="External"/><Relationship Id="rId4896" Type="http://schemas.openxmlformats.org/officeDocument/2006/relationships/hyperlink" Target="https://drive.google.com/open?id=1iPDjnAM3Hz_5JVaFbe91m73IZ9giRVR9" TargetMode="External"/><Relationship Id="rId32" Type="http://schemas.openxmlformats.org/officeDocument/2006/relationships/hyperlink" Target="https://drive.google.com/open?id=1oNIStC_t6h1U0tGEls4ejlaAle1QQqAi" TargetMode="External"/><Relationship Id="rId1600" Type="http://schemas.openxmlformats.org/officeDocument/2006/relationships/hyperlink" Target="https://drive.google.com/open?id=1rC-rU4sZfFAPbTuk14JErYcjSTJbpzHE" TargetMode="External"/><Relationship Id="rId3498" Type="http://schemas.openxmlformats.org/officeDocument/2006/relationships/hyperlink" Target="https://www.facebook.com/share/1D46dsEpyN/" TargetMode="External"/><Relationship Id="rId4549" Type="http://schemas.openxmlformats.org/officeDocument/2006/relationships/hyperlink" Target="https://www.facebook.com/profile.php?id=61551071709467" TargetMode="External"/><Relationship Id="rId4756" Type="http://schemas.openxmlformats.org/officeDocument/2006/relationships/hyperlink" Target="https://www.facebook.com/share/1HUJ8kyetM/?mibextid=wwXIfr" TargetMode="External"/><Relationship Id="rId4963" Type="http://schemas.openxmlformats.org/officeDocument/2006/relationships/hyperlink" Target="https://drive.google.com/open?id=1RSGhSgDodPc-mG7tGus18c1tp0Enaqwb" TargetMode="External"/><Relationship Id="rId3358" Type="http://schemas.openxmlformats.org/officeDocument/2006/relationships/hyperlink" Target="https://www.facebook.com/share/1GNJPtWf2A/?mibextid=wwXIfr" TargetMode="External"/><Relationship Id="rId3565" Type="http://schemas.openxmlformats.org/officeDocument/2006/relationships/hyperlink" Target="https://drive.google.com/open?id=1e4hozrTRrQsTGg-yonfDaZaZ6qltfOgU" TargetMode="External"/><Relationship Id="rId3772" Type="http://schemas.openxmlformats.org/officeDocument/2006/relationships/hyperlink" Target="https://drive.google.com/open?id=1lXLZoA7SItWSHuGhCNZsn2unEZ4MU-qd" TargetMode="External"/><Relationship Id="rId4409" Type="http://schemas.openxmlformats.org/officeDocument/2006/relationships/hyperlink" Target="https://drive.google.com/open?id=14_AfRoLoBTs_9-RNHXKxAxcWBvFFjCKZ" TargetMode="External"/><Relationship Id="rId4616" Type="http://schemas.openxmlformats.org/officeDocument/2006/relationships/hyperlink" Target="https://drive.google.com/open?id=11U2_o0ZfQGcjqRB2NliWGZhf7J5u6Xja" TargetMode="External"/><Relationship Id="rId4823" Type="http://schemas.openxmlformats.org/officeDocument/2006/relationships/hyperlink" Target="https://www.facebook.com/share/1ER2tQKypS/?mibextid=wwXIfr" TargetMode="External"/><Relationship Id="rId279" Type="http://schemas.openxmlformats.org/officeDocument/2006/relationships/hyperlink" Target="https://drive.google.com/open?id=1cml8v7BSxGX1PRgplR252owg7IGNkNh-" TargetMode="External"/><Relationship Id="rId486" Type="http://schemas.openxmlformats.org/officeDocument/2006/relationships/hyperlink" Target="https://www.facebook.com/share/1JfQWg6QUN/?mibextid=wwXIfr" TargetMode="External"/><Relationship Id="rId693" Type="http://schemas.openxmlformats.org/officeDocument/2006/relationships/hyperlink" Target="https://drive.google.com/open?id=1UsO3bs2cNmT3_4FTYBBZ1B7gZ-_O3BIT" TargetMode="External"/><Relationship Id="rId2167" Type="http://schemas.openxmlformats.org/officeDocument/2006/relationships/hyperlink" Target="https://www.facebook.com/share/17c68jWq6x/?mibextid=wwXIfr" TargetMode="External"/><Relationship Id="rId2374" Type="http://schemas.openxmlformats.org/officeDocument/2006/relationships/hyperlink" Target="https://drive.google.com/open?id=1tZy4BSeRvosHtNlXfQcX6-N4vEGL9Vse" TargetMode="External"/><Relationship Id="rId2581" Type="http://schemas.openxmlformats.org/officeDocument/2006/relationships/hyperlink" Target="https://www.facebook.com/hoang.hang.205631?mibextid=wwXIfr&amp;rdid=1YyRZAWxRVDJkp2t&amp;share_url=https%3A%2F%2Fwww.facebook.com%2Fshare%2F18yZXMrehu%2F%3Fmibextid%3DwwXIfr" TargetMode="External"/><Relationship Id="rId3218" Type="http://schemas.openxmlformats.org/officeDocument/2006/relationships/hyperlink" Target="https://drive.google.com/open?id=1FWnhyxfYwztRz1Zpxc6ZI5N3VYNgjJaa" TargetMode="External"/><Relationship Id="rId3425" Type="http://schemas.openxmlformats.org/officeDocument/2006/relationships/hyperlink" Target="https://www.facebook.com/share/18uwJrMNps/?mibextid=wwXIfr" TargetMode="External"/><Relationship Id="rId3632" Type="http://schemas.openxmlformats.org/officeDocument/2006/relationships/hyperlink" Target="https://www.facebook.com/share/1CovgxoPG6/?mibextid=wwXIfr" TargetMode="External"/><Relationship Id="rId139" Type="http://schemas.openxmlformats.org/officeDocument/2006/relationships/hyperlink" Target="https://www.facebook.com/cherry.thaonguyen.509?mibextid=LQQJ4d" TargetMode="External"/><Relationship Id="rId346" Type="http://schemas.openxmlformats.org/officeDocument/2006/relationships/hyperlink" Target="https://www.facebook.com/le.thu.thuy.187636" TargetMode="External"/><Relationship Id="rId553" Type="http://schemas.openxmlformats.org/officeDocument/2006/relationships/hyperlink" Target="https://drive.google.com/open?id=11w0Ou9yslPKtcVFjA0IITaQQvEAedA6C" TargetMode="External"/><Relationship Id="rId760" Type="http://schemas.openxmlformats.org/officeDocument/2006/relationships/hyperlink" Target="https://www.facebook.com/share/14JS8eJwt2B/?mibextid=wwXIfr" TargetMode="External"/><Relationship Id="rId1183" Type="http://schemas.openxmlformats.org/officeDocument/2006/relationships/hyperlink" Target="https://www.facebook.com/share/17PZZtJZg1/" TargetMode="External"/><Relationship Id="rId1390" Type="http://schemas.openxmlformats.org/officeDocument/2006/relationships/hyperlink" Target="https://drive.google.com/open?id=1MdESavflH-HrL6KydKlbjKQSACJoDy5Z" TargetMode="External"/><Relationship Id="rId2027" Type="http://schemas.openxmlformats.org/officeDocument/2006/relationships/hyperlink" Target="https://drive.google.com/open?id=1CmBcSfTm3radpiHE-TBsck2nTFZja1rh" TargetMode="External"/><Relationship Id="rId2234" Type="http://schemas.openxmlformats.org/officeDocument/2006/relationships/hyperlink" Target="https://drive.google.com/open?id=1bUEYe_7ky0XEuxp9FnEDAvWcCsaObDTV" TargetMode="External"/><Relationship Id="rId2441" Type="http://schemas.openxmlformats.org/officeDocument/2006/relationships/hyperlink" Target="https://drive.google.com/open?id=1UNGzO80NTuVap27MiJNLb4nhzoPNY1rY" TargetMode="External"/><Relationship Id="rId206" Type="http://schemas.openxmlformats.org/officeDocument/2006/relationships/hyperlink" Target="https://drive.google.com/open?id=1b9B3kkJNrNStLnDTEjC7QwbpOu25m0i4" TargetMode="External"/><Relationship Id="rId413" Type="http://schemas.openxmlformats.org/officeDocument/2006/relationships/hyperlink" Target="https://www.facebook.com/share/19wwP1XRcT/?mibextid=wwXIfr" TargetMode="External"/><Relationship Id="rId1043" Type="http://schemas.openxmlformats.org/officeDocument/2006/relationships/hyperlink" Target="https://www.facebook.com/share/17z71AiqCX/" TargetMode="External"/><Relationship Id="rId4199" Type="http://schemas.openxmlformats.org/officeDocument/2006/relationships/hyperlink" Target="https://drive.google.com/open?id=1gUpqj-LGHMuKWmUt6c5_1_0xzqwDVQgd" TargetMode="External"/><Relationship Id="rId620" Type="http://schemas.openxmlformats.org/officeDocument/2006/relationships/hyperlink" Target="https://drive.google.com/open?id=1d-70OOxIWazeVQhJbUCURmqvPfJ1rGm5" TargetMode="External"/><Relationship Id="rId1250" Type="http://schemas.openxmlformats.org/officeDocument/2006/relationships/hyperlink" Target="https://www.facebook.com/share/18WTND8tCg/" TargetMode="External"/><Relationship Id="rId2301" Type="http://schemas.openxmlformats.org/officeDocument/2006/relationships/hyperlink" Target="https://drive.google.com/open?id=10WRPHG040z06wsfqu1OzZLOGloDBVop_" TargetMode="External"/><Relationship Id="rId4059" Type="http://schemas.openxmlformats.org/officeDocument/2006/relationships/hyperlink" Target="https://drive.google.com/open?id=1zVkNdCcYH-JZaAIDqoOOnb4c1Pjh8Uaw" TargetMode="External"/><Relationship Id="rId1110" Type="http://schemas.openxmlformats.org/officeDocument/2006/relationships/hyperlink" Target="https://www.facebook.com/share/1GbU329KaX/?mibextid=wwXIfr" TargetMode="External"/><Relationship Id="rId4266" Type="http://schemas.openxmlformats.org/officeDocument/2006/relationships/hyperlink" Target="https://www.facebook.com/share/18mUPq322Y/?mibextid=wwXIfr" TargetMode="External"/><Relationship Id="rId4473" Type="http://schemas.openxmlformats.org/officeDocument/2006/relationships/hyperlink" Target="https://www.facebook.com/share/1QhpW4cR8n/?mibextid=wwXIfr" TargetMode="External"/><Relationship Id="rId4680" Type="http://schemas.openxmlformats.org/officeDocument/2006/relationships/hyperlink" Target="https://www.facebook.com/anh.nguyet.799586?rdid=Au3jjLxOgpl3flOe&amp;share_url=https%3A%2F%2Fwww.facebook.com%2Fshare%2F17X9LSNVtn%2F" TargetMode="External"/><Relationship Id="rId1927" Type="http://schemas.openxmlformats.org/officeDocument/2006/relationships/hyperlink" Target="https://drive.google.com/open?id=1H4uQhqab__-n2vAS0K4FqCDLMUUdTQg4" TargetMode="External"/><Relationship Id="rId3075" Type="http://schemas.openxmlformats.org/officeDocument/2006/relationships/hyperlink" Target="https://drive.google.com/open?id=1uEitpzZtlOb9eBHRlao-XHoWNatio4_i" TargetMode="External"/><Relationship Id="rId3282" Type="http://schemas.openxmlformats.org/officeDocument/2006/relationships/hyperlink" Target="https://www.facebook.com/share/1AspfUpnea/" TargetMode="External"/><Relationship Id="rId4126" Type="http://schemas.openxmlformats.org/officeDocument/2006/relationships/hyperlink" Target="https://www.facebook.com/share/17b79wnxg1/?mibextid=wwXIfr" TargetMode="External"/><Relationship Id="rId4333" Type="http://schemas.openxmlformats.org/officeDocument/2006/relationships/hyperlink" Target="https://www.facebook.com/nhathuy.luong.524" TargetMode="External"/><Relationship Id="rId4540" Type="http://schemas.openxmlformats.org/officeDocument/2006/relationships/hyperlink" Target="https://drive.google.com/open?id=14KUPkOcb2ba706mvP4z_gm-sacLogiYx" TargetMode="External"/><Relationship Id="rId2091" Type="http://schemas.openxmlformats.org/officeDocument/2006/relationships/hyperlink" Target="https://www.facebook.com/share/184DDtLP7M/?mibextid=wwXIfr" TargetMode="External"/><Relationship Id="rId3142" Type="http://schemas.openxmlformats.org/officeDocument/2006/relationships/hyperlink" Target="https://www.facebook.com/share/1EcAs8HBxH/" TargetMode="External"/><Relationship Id="rId4400" Type="http://schemas.openxmlformats.org/officeDocument/2006/relationships/hyperlink" Target="https://drive.google.com/open?id=1pH07Yot5pWW8BMhLp9hNCJHghqAG-K-4" TargetMode="External"/><Relationship Id="rId270" Type="http://schemas.openxmlformats.org/officeDocument/2006/relationships/hyperlink" Target="https://www.facebook.com/profile.php?id=100026686776406&amp;mibextid=LQQJ4d" TargetMode="External"/><Relationship Id="rId3002" Type="http://schemas.openxmlformats.org/officeDocument/2006/relationships/hyperlink" Target="https://www.facebook.com/share/1BZUsxhS1E/?mibextid=wwXIfr" TargetMode="External"/><Relationship Id="rId130" Type="http://schemas.openxmlformats.org/officeDocument/2006/relationships/hyperlink" Target="https://drive.google.com/open?id=12GN6sHtyM0OreO4A4v7WvTl1tvhO5lRO" TargetMode="External"/><Relationship Id="rId3959" Type="http://schemas.openxmlformats.org/officeDocument/2006/relationships/hyperlink" Target="https://drive.google.com/open?id=1IsBd3CtH-SnlhzhdyxJ0P5yf1tqQ7yIt" TargetMode="External"/><Relationship Id="rId2768" Type="http://schemas.openxmlformats.org/officeDocument/2006/relationships/hyperlink" Target="https://drive.google.com/open?id=1xoO14j3VuNCbKNe8pHezHHEWiJ-Xs_yZ" TargetMode="External"/><Relationship Id="rId2975" Type="http://schemas.openxmlformats.org/officeDocument/2006/relationships/hyperlink" Target="https://drive.google.com/open?id=1jANLxT1b89i_SAUunXv5h7ZRwEkRX9Up" TargetMode="External"/><Relationship Id="rId3819" Type="http://schemas.openxmlformats.org/officeDocument/2006/relationships/hyperlink" Target="https://drive.google.com/open?id=1cwMlYWyNay-ElHZB1slar0EritBWvPuD" TargetMode="External"/><Relationship Id="rId5034" Type="http://schemas.openxmlformats.org/officeDocument/2006/relationships/hyperlink" Target="https://www.facebook.com/share/18fmjrKp5q/?mibextid=wwXIfr" TargetMode="External"/><Relationship Id="rId947" Type="http://schemas.openxmlformats.org/officeDocument/2006/relationships/hyperlink" Target="https://www.facebook.com/tran.nghia.87178" TargetMode="External"/><Relationship Id="rId1577" Type="http://schemas.openxmlformats.org/officeDocument/2006/relationships/hyperlink" Target="https://www.facebook.com/share/18Y9ZWMFHZ/?mibextid=wwXIfr" TargetMode="External"/><Relationship Id="rId1784" Type="http://schemas.openxmlformats.org/officeDocument/2006/relationships/hyperlink" Target="https://www.facebook.com/share/18WLKtvoCo/?mibextid=wwXIfr" TargetMode="External"/><Relationship Id="rId1991" Type="http://schemas.openxmlformats.org/officeDocument/2006/relationships/hyperlink" Target="https://drive.google.com/open?id=1_SwR_iaFBzEbXQ_vozoUlqD4TBpJCcrY" TargetMode="External"/><Relationship Id="rId2628" Type="http://schemas.openxmlformats.org/officeDocument/2006/relationships/hyperlink" Target="https://www.facebook.com/share/1ETVbaSpt3/?mibextid=wwXIfr" TargetMode="External"/><Relationship Id="rId2835" Type="http://schemas.openxmlformats.org/officeDocument/2006/relationships/hyperlink" Target="https://www.facebook.com/share/1CmbtTfjkA/" TargetMode="External"/><Relationship Id="rId4190" Type="http://schemas.openxmlformats.org/officeDocument/2006/relationships/hyperlink" Target="https://drive.google.com/open?id=1jjwqkdzvonKT-ssiUlxPl6vfAUot5w7d" TargetMode="External"/><Relationship Id="rId76" Type="http://schemas.openxmlformats.org/officeDocument/2006/relationships/hyperlink" Target="https://drive.google.com/open?id=1a4ZQCYvZmOdS2ijLmZDh0Bfpotwc2oZB" TargetMode="External"/><Relationship Id="rId807" Type="http://schemas.openxmlformats.org/officeDocument/2006/relationships/hyperlink" Target="https://www.facebook.com/share/16mMfw4sf8/?mibextid=wwXIfr" TargetMode="External"/><Relationship Id="rId1437" Type="http://schemas.openxmlformats.org/officeDocument/2006/relationships/hyperlink" Target="https://www.facebook.com/share/1LBJmhLXkP/" TargetMode="External"/><Relationship Id="rId1644" Type="http://schemas.openxmlformats.org/officeDocument/2006/relationships/hyperlink" Target="https://drive.google.com/open?id=1aUjccdTDeHN5dGF3y6nHwSWc_BUNrD5A" TargetMode="External"/><Relationship Id="rId1851" Type="http://schemas.openxmlformats.org/officeDocument/2006/relationships/hyperlink" Target="https://www.facebook.com/share/18p4agMhLc/?mibextid=wwXIfr" TargetMode="External"/><Relationship Id="rId2902" Type="http://schemas.openxmlformats.org/officeDocument/2006/relationships/hyperlink" Target="https://drive.google.com/open?id=1X1aAVP6UtG_YFVVlC8Wz5bnI6UYQg89W" TargetMode="External"/><Relationship Id="rId4050" Type="http://schemas.openxmlformats.org/officeDocument/2006/relationships/hyperlink" Target="https://drive.google.com/open?id=1-mAyCashSJCl_WTNW8YBmdTD0m5ji21A" TargetMode="External"/><Relationship Id="rId5101" Type="http://schemas.openxmlformats.org/officeDocument/2006/relationships/hyperlink" Target="https://www.facebook.com/minhluongtutg" TargetMode="External"/><Relationship Id="rId1504" Type="http://schemas.openxmlformats.org/officeDocument/2006/relationships/hyperlink" Target="https://www.facebook.com/share/1G1T1Qt9p2/?mibextid=wwXIfr" TargetMode="External"/><Relationship Id="rId1711" Type="http://schemas.openxmlformats.org/officeDocument/2006/relationships/hyperlink" Target="https://drive.google.com/open?id=1JJnOWPH01YDUT03k-hSDLEiTY4Fcs5JA" TargetMode="External"/><Relationship Id="rId4867" Type="http://schemas.openxmlformats.org/officeDocument/2006/relationships/hyperlink" Target="https://drive.google.com/open?id=1PNtngMe7ZgaFg5GPOF9vzMcHu4jUKT2c" TargetMode="External"/><Relationship Id="rId3469" Type="http://schemas.openxmlformats.org/officeDocument/2006/relationships/hyperlink" Target="https://drive.google.com/open?id=1PtjlKGOjBdN_BiywudxSi3vCywny-EGt" TargetMode="External"/><Relationship Id="rId3676" Type="http://schemas.openxmlformats.org/officeDocument/2006/relationships/hyperlink" Target="https://www.facebook.com/tran.kieu.anh.295424" TargetMode="External"/><Relationship Id="rId597" Type="http://schemas.openxmlformats.org/officeDocument/2006/relationships/hyperlink" Target="https://www.facebook.com/share/16zyf6hreF/?mibextid=wwXIfr" TargetMode="External"/><Relationship Id="rId2278" Type="http://schemas.openxmlformats.org/officeDocument/2006/relationships/hyperlink" Target="https://www.facebook.com/share/1CzZincUFr/?mibextid=wwXIfr" TargetMode="External"/><Relationship Id="rId2485" Type="http://schemas.openxmlformats.org/officeDocument/2006/relationships/hyperlink" Target="https://www.facebook.com/share/18X79e6PEE/" TargetMode="External"/><Relationship Id="rId3329" Type="http://schemas.openxmlformats.org/officeDocument/2006/relationships/hyperlink" Target="https://drive.google.com/open?id=1HeOX3F52HxMQLrH8I6bUzkNtwLuaEeYV" TargetMode="External"/><Relationship Id="rId3883" Type="http://schemas.openxmlformats.org/officeDocument/2006/relationships/hyperlink" Target="https://www.facebook.com/share/1HRCKPeTYc/?mibextid=wwXIfr" TargetMode="External"/><Relationship Id="rId4727" Type="http://schemas.openxmlformats.org/officeDocument/2006/relationships/hyperlink" Target="https://www.facebook.com/share/1HBBFw45yp/?mibextid=wwXIfr" TargetMode="External"/><Relationship Id="rId4934" Type="http://schemas.openxmlformats.org/officeDocument/2006/relationships/hyperlink" Target="https://drive.google.com/open?id=13JeZsB5bosk_o83rV-RFmzmY6v_Sttpr" TargetMode="External"/><Relationship Id="rId457" Type="http://schemas.openxmlformats.org/officeDocument/2006/relationships/hyperlink" Target="https://drive.google.com/open?id=13L_nXdvLmbQdP-PHeJMiKYLQWgUDXJmf" TargetMode="External"/><Relationship Id="rId1087" Type="http://schemas.openxmlformats.org/officeDocument/2006/relationships/hyperlink" Target="https://www.facebook.com/hellyheley" TargetMode="External"/><Relationship Id="rId1294" Type="http://schemas.openxmlformats.org/officeDocument/2006/relationships/hyperlink" Target="https://drive.google.com/open?id=1xWTtgdrz-8Q8Uo4PYf7qoNvy8nfYzoVb" TargetMode="External"/><Relationship Id="rId2138" Type="http://schemas.openxmlformats.org/officeDocument/2006/relationships/hyperlink" Target="https://drive.google.com/open?id=1eLsjPYZFovRNuXtnEsp7yVf4owKqr6Ws" TargetMode="External"/><Relationship Id="rId2692" Type="http://schemas.openxmlformats.org/officeDocument/2006/relationships/hyperlink" Target="https://drive.google.com/open?id=1Fvt9UTyEKZKMFDjhdlqlTNl8-p7-Rx-K" TargetMode="External"/><Relationship Id="rId3536" Type="http://schemas.openxmlformats.org/officeDocument/2006/relationships/hyperlink" Target="https://drive.google.com/open?id=1sXeFGdz2lrXoh9Dta8ye9FrzmT2UJ662" TargetMode="External"/><Relationship Id="rId3743" Type="http://schemas.openxmlformats.org/officeDocument/2006/relationships/hyperlink" Target="https://www.facebook.com/share/1ExqSExfUe/" TargetMode="External"/><Relationship Id="rId3950" Type="http://schemas.openxmlformats.org/officeDocument/2006/relationships/hyperlink" Target="https://www.facebook.com/share/18Vde33dZz/" TargetMode="External"/><Relationship Id="rId664" Type="http://schemas.openxmlformats.org/officeDocument/2006/relationships/hyperlink" Target="https://www.facebook.com/tramm.anh.297086" TargetMode="External"/><Relationship Id="rId871" Type="http://schemas.openxmlformats.org/officeDocument/2006/relationships/hyperlink" Target="https://www.facebook.com/vthi.huee?mibextid=ZbWKwL" TargetMode="External"/><Relationship Id="rId2345" Type="http://schemas.openxmlformats.org/officeDocument/2006/relationships/hyperlink" Target="https://www.facebook.com/share/1HLAtgPA4g/" TargetMode="External"/><Relationship Id="rId2552" Type="http://schemas.openxmlformats.org/officeDocument/2006/relationships/hyperlink" Target="https://drive.google.com/open?id=127v2Vx-5fvBcVjTFrvoCPDHu4TIpE1C9" TargetMode="External"/><Relationship Id="rId3603" Type="http://schemas.openxmlformats.org/officeDocument/2006/relationships/hyperlink" Target="https://www.facebook.com/anh.ngoc.hoang.130293" TargetMode="External"/><Relationship Id="rId3810" Type="http://schemas.openxmlformats.org/officeDocument/2006/relationships/hyperlink" Target="https://www.facebook.com/share/1BkDXooqb3/?mibextid=wwXIfr" TargetMode="External"/><Relationship Id="rId317" Type="http://schemas.openxmlformats.org/officeDocument/2006/relationships/hyperlink" Target="https://drive.google.com/open?id=190UGGNAoR6ZIbkd7xDypsWe2NDc9t5UR" TargetMode="External"/><Relationship Id="rId524" Type="http://schemas.openxmlformats.org/officeDocument/2006/relationships/hyperlink" Target="https://drive.google.com/open?id=1acFb8QRZHk-i4Ds9shAXFuW_oqd__MzV" TargetMode="External"/><Relationship Id="rId731" Type="http://schemas.openxmlformats.org/officeDocument/2006/relationships/hyperlink" Target="https://www.facebook.com/yen.nhi.467394" TargetMode="External"/><Relationship Id="rId1154" Type="http://schemas.openxmlformats.org/officeDocument/2006/relationships/hyperlink" Target="https://drive.google.com/open?id=1MPrRZ5xX7rZzjBM4DnVZYMhvjis_X55d" TargetMode="External"/><Relationship Id="rId1361" Type="http://schemas.openxmlformats.org/officeDocument/2006/relationships/hyperlink" Target="https://www.facebook.com/share/1JTNUsXfDy/?mibextid=wwXIfr" TargetMode="External"/><Relationship Id="rId2205" Type="http://schemas.openxmlformats.org/officeDocument/2006/relationships/hyperlink" Target="https://www.facebook.com/share/14bxZyfZKkW/?mibextid=wwXIfr" TargetMode="External"/><Relationship Id="rId2412" Type="http://schemas.openxmlformats.org/officeDocument/2006/relationships/hyperlink" Target="https://www.facebook.com/hpham1208/" TargetMode="External"/><Relationship Id="rId1014" Type="http://schemas.openxmlformats.org/officeDocument/2006/relationships/hyperlink" Target="https://www.facebook.com/share/1YkrG7AKsJ/?mibextid=wwXIfr" TargetMode="External"/><Relationship Id="rId1221" Type="http://schemas.openxmlformats.org/officeDocument/2006/relationships/hyperlink" Target="https://www.facebook.com/share/1FvYy9U37T/" TargetMode="External"/><Relationship Id="rId4377" Type="http://schemas.openxmlformats.org/officeDocument/2006/relationships/hyperlink" Target="https://www.facebook.com/share/1CxdEH2Ee8/?mibextid=wwXIfr" TargetMode="External"/><Relationship Id="rId4584" Type="http://schemas.openxmlformats.org/officeDocument/2006/relationships/hyperlink" Target="https://drive.google.com/open?id=18nk3zcKF8F6jHTWyLI_2Ck7WWny6XPVr" TargetMode="External"/><Relationship Id="rId4791" Type="http://schemas.openxmlformats.org/officeDocument/2006/relationships/hyperlink" Target="https://www.facebook.com/share/192Jg5ym5G/?mibextid=wwXIfr" TargetMode="External"/><Relationship Id="rId3186" Type="http://schemas.openxmlformats.org/officeDocument/2006/relationships/hyperlink" Target="https://www.facebook.com/tran.hin.3726" TargetMode="External"/><Relationship Id="rId3393" Type="http://schemas.openxmlformats.org/officeDocument/2006/relationships/hyperlink" Target="https://www.facebook.com/share/1XMEuZyh6D/" TargetMode="External"/><Relationship Id="rId4237" Type="http://schemas.openxmlformats.org/officeDocument/2006/relationships/hyperlink" Target="https://drive.google.com/open?id=16eiiQ6iJ-Rjmpze1-36enLEN2QSasqD2" TargetMode="External"/><Relationship Id="rId4444" Type="http://schemas.openxmlformats.org/officeDocument/2006/relationships/hyperlink" Target="https://drive.google.com/open?id=13SVvhUm1Ktnl_2sz_HadKdZ9P9_qD0nR" TargetMode="External"/><Relationship Id="rId4651" Type="http://schemas.openxmlformats.org/officeDocument/2006/relationships/hyperlink" Target="https://www.facebook.com/share/1EdJ3vvzWF/?mibextid=wwXIfr" TargetMode="External"/><Relationship Id="rId3046" Type="http://schemas.openxmlformats.org/officeDocument/2006/relationships/hyperlink" Target="https://www.facebook.com/lam.minh.thuy.258843" TargetMode="External"/><Relationship Id="rId3253" Type="http://schemas.openxmlformats.org/officeDocument/2006/relationships/hyperlink" Target="https://drive.google.com/open?id=1YBdGhINu0DDlUFJqku-xdwv_Z3UHqKb1" TargetMode="External"/><Relationship Id="rId3460" Type="http://schemas.openxmlformats.org/officeDocument/2006/relationships/hyperlink" Target="https://www.facebook.com/share/1AtNZKR7gc/" TargetMode="External"/><Relationship Id="rId4304" Type="http://schemas.openxmlformats.org/officeDocument/2006/relationships/hyperlink" Target="https://drive.google.com/open?id=18Tqgz0W5BhHy4rLpnF_A3RfmeVEbzrfi" TargetMode="External"/><Relationship Id="rId174" Type="http://schemas.openxmlformats.org/officeDocument/2006/relationships/hyperlink" Target="https://www.facebook.com/profile.php?id=100078932910437" TargetMode="External"/><Relationship Id="rId381" Type="http://schemas.openxmlformats.org/officeDocument/2006/relationships/hyperlink" Target="https://www.facebook.com/share/1ZP2QNa2oZ/?mibextid=wwXIfr" TargetMode="External"/><Relationship Id="rId2062" Type="http://schemas.openxmlformats.org/officeDocument/2006/relationships/hyperlink" Target="https://drive.google.com/open?id=14Wh5te-PQPiRW3AGejr_5J5AGpuqf-RB" TargetMode="External"/><Relationship Id="rId3113" Type="http://schemas.openxmlformats.org/officeDocument/2006/relationships/hyperlink" Target="https://www.facebook.com/share/1Dz2aXCP8r/?mibextid=wwXIfr" TargetMode="External"/><Relationship Id="rId4511" Type="http://schemas.openxmlformats.org/officeDocument/2006/relationships/hyperlink" Target="https://drive.google.com/open?id=1YS6zhDPql8ErgvSw3oy6OwYdMinhMK3I" TargetMode="External"/><Relationship Id="rId241" Type="http://schemas.openxmlformats.org/officeDocument/2006/relationships/hyperlink" Target="https://www.facebook.com/phanh0660101122003?mibextid=LQQJ4d" TargetMode="External"/><Relationship Id="rId3320" Type="http://schemas.openxmlformats.org/officeDocument/2006/relationships/hyperlink" Target="https://www.facebook.com/nhuong.tran.357/" TargetMode="External"/><Relationship Id="rId5078" Type="http://schemas.openxmlformats.org/officeDocument/2006/relationships/hyperlink" Target="https://drive.google.com/open?id=1ZHbJI1c_seCXZGzf6mLLtgv7Lta_imsC" TargetMode="External"/><Relationship Id="rId2879" Type="http://schemas.openxmlformats.org/officeDocument/2006/relationships/hyperlink" Target="https://www.facebook.com/bibiii10?mibextid=wwXIfr&amp;rdid=lhM0yOMLyCr2Fzpg&amp;share_url=https%3A%2F%2Fwww.facebook.com%2Fshare%2F1Cnm4gTdqe%2F%3Fmibextid%3DwwXIfr" TargetMode="External"/><Relationship Id="rId101" Type="http://schemas.openxmlformats.org/officeDocument/2006/relationships/hyperlink" Target="https://www.facebook.com/profile.php?id=100072680190577&amp;mibextid=LQQJ4d" TargetMode="External"/><Relationship Id="rId1688" Type="http://schemas.openxmlformats.org/officeDocument/2006/relationships/hyperlink" Target="https://www.facebook.com/share/1GniZrz4s1/" TargetMode="External"/><Relationship Id="rId1895" Type="http://schemas.openxmlformats.org/officeDocument/2006/relationships/hyperlink" Target="https://www.facebook.com/anh.tuyet.65259" TargetMode="External"/><Relationship Id="rId2739" Type="http://schemas.openxmlformats.org/officeDocument/2006/relationships/hyperlink" Target="https://www.facebook.com/profile.php?id=61577894072085&amp;mibextid=wwXIfr&amp;mibextid=wwXIfr" TargetMode="External"/><Relationship Id="rId2946" Type="http://schemas.openxmlformats.org/officeDocument/2006/relationships/hyperlink" Target="https://www.facebook.com/share/1BCWsdiG3d/?mibextid=wwXIfr" TargetMode="External"/><Relationship Id="rId4094" Type="http://schemas.openxmlformats.org/officeDocument/2006/relationships/hyperlink" Target="https://www.facebook.com/share/18iWL6kT6U/?mibextid=wwXIfr" TargetMode="External"/><Relationship Id="rId918" Type="http://schemas.openxmlformats.org/officeDocument/2006/relationships/hyperlink" Target="https://www.facebook.com/q.ngtuan21" TargetMode="External"/><Relationship Id="rId1548" Type="http://schemas.openxmlformats.org/officeDocument/2006/relationships/hyperlink" Target="https://drive.google.com/open?id=11XTc0QCLzZfeDyktb39XHGzEPReeW6mk" TargetMode="External"/><Relationship Id="rId1755" Type="http://schemas.openxmlformats.org/officeDocument/2006/relationships/hyperlink" Target="https://www.facebook.com/share/1E1P3wMr1h/" TargetMode="External"/><Relationship Id="rId4161" Type="http://schemas.openxmlformats.org/officeDocument/2006/relationships/hyperlink" Target="https://www.facebook.com/tuan.anh.942586" TargetMode="External"/><Relationship Id="rId5005" Type="http://schemas.openxmlformats.org/officeDocument/2006/relationships/hyperlink" Target="https://www.facebook.com/share/1HBrzEmyF7/" TargetMode="External"/><Relationship Id="rId1408" Type="http://schemas.openxmlformats.org/officeDocument/2006/relationships/hyperlink" Target="https://drive.google.com/open?id=1QYOi7dCCjDcN3vhznwX5HBDfaM9I-OR1" TargetMode="External"/><Relationship Id="rId1962" Type="http://schemas.openxmlformats.org/officeDocument/2006/relationships/hyperlink" Target="https://drive.google.com/open?id=1CPeOMM3fHBoJw6q03XZRwFn8BLsI3HGM" TargetMode="External"/><Relationship Id="rId2806" Type="http://schemas.openxmlformats.org/officeDocument/2006/relationships/hyperlink" Target="https://drive.google.com/open?id=1jcztGLYf54ltXU7QbXKwIdUpX6w2t1sm" TargetMode="External"/><Relationship Id="rId4021" Type="http://schemas.openxmlformats.org/officeDocument/2006/relationships/hyperlink" Target="https://www.facebook.com/share/1GrkrCyzNe/?mibextid=wwXIfr" TargetMode="External"/><Relationship Id="rId47" Type="http://schemas.openxmlformats.org/officeDocument/2006/relationships/hyperlink" Target="https://www.facebook.com/share/UVVYsuRuJBVXPNd6/?mibextid=qi2Omg" TargetMode="External"/><Relationship Id="rId1615" Type="http://schemas.openxmlformats.org/officeDocument/2006/relationships/hyperlink" Target="https://www.facebook.com/profile.php?id=61579156636884" TargetMode="External"/><Relationship Id="rId1822" Type="http://schemas.openxmlformats.org/officeDocument/2006/relationships/hyperlink" Target="https://www.facebook.com/t.anh.ngtat.9" TargetMode="External"/><Relationship Id="rId4978" Type="http://schemas.openxmlformats.org/officeDocument/2006/relationships/hyperlink" Target="https://www.facebook.com/share/1CjvxDzTaG/?mibextid=wwXIfr" TargetMode="External"/><Relationship Id="rId3787" Type="http://schemas.openxmlformats.org/officeDocument/2006/relationships/hyperlink" Target="https://drive.google.com/open?id=1qDfC5Qp0dR2MoWQe0PyfNb6NaH8AA1bc" TargetMode="External"/><Relationship Id="rId3994" Type="http://schemas.openxmlformats.org/officeDocument/2006/relationships/hyperlink" Target="https://www.facebook.com/share/1CuUNmfDGv/?mibextid=wwXIfr" TargetMode="External"/><Relationship Id="rId4838" Type="http://schemas.openxmlformats.org/officeDocument/2006/relationships/hyperlink" Target="https://drive.google.com/open?id=1P_FKS-TwU7gFBWTNMAp1QpBeJ6_Lsp6k" TargetMode="External"/><Relationship Id="rId2389" Type="http://schemas.openxmlformats.org/officeDocument/2006/relationships/hyperlink" Target="https://drive.google.com/open?id=1EpCsytLj0FWydEWg8bTkbwiVw52_ospK" TargetMode="External"/><Relationship Id="rId2596" Type="http://schemas.openxmlformats.org/officeDocument/2006/relationships/hyperlink" Target="https://www.facebook.com/share/1B1oAePLUg/" TargetMode="External"/><Relationship Id="rId3647" Type="http://schemas.openxmlformats.org/officeDocument/2006/relationships/hyperlink" Target="https://www.facebook.com/share/18q7zxt2zi/?mibextid=wwXIfr" TargetMode="External"/><Relationship Id="rId3854" Type="http://schemas.openxmlformats.org/officeDocument/2006/relationships/hyperlink" Target="https://www.facebook.com/share/18cdzAvr7C/?mibextid=wwXIfr" TargetMode="External"/><Relationship Id="rId4905" Type="http://schemas.openxmlformats.org/officeDocument/2006/relationships/hyperlink" Target="https://drive.google.com/open?id=1lL4lwoRS6KtGAsfMuNkd2defZWqORFr7" TargetMode="External"/><Relationship Id="rId568" Type="http://schemas.openxmlformats.org/officeDocument/2006/relationships/hyperlink" Target="https://www.facebook.com/share/15jcWL1XtT/?mibextid=wwXIfr" TargetMode="External"/><Relationship Id="rId775" Type="http://schemas.openxmlformats.org/officeDocument/2006/relationships/hyperlink" Target="https://www.facebook.com/PhuonnNgyn.1237" TargetMode="External"/><Relationship Id="rId982" Type="http://schemas.openxmlformats.org/officeDocument/2006/relationships/hyperlink" Target="https://www.facebook.com/share/17f6YmKDSA/?mibextid=wwXIfr" TargetMode="External"/><Relationship Id="rId1198" Type="http://schemas.openxmlformats.org/officeDocument/2006/relationships/hyperlink" Target="https://drive.google.com/open?id=1Q-FpOQIU3R1BuPDJANphLNoql7z4KjzS" TargetMode="External"/><Relationship Id="rId2249" Type="http://schemas.openxmlformats.org/officeDocument/2006/relationships/hyperlink" Target="https://www.facebook.com/profile.php?id=61580434708876" TargetMode="External"/><Relationship Id="rId2456" Type="http://schemas.openxmlformats.org/officeDocument/2006/relationships/hyperlink" Target="https://www.facebook.com/share/1CNe4qYjsK/" TargetMode="External"/><Relationship Id="rId2663" Type="http://schemas.openxmlformats.org/officeDocument/2006/relationships/hyperlink" Target="https://www.facebook.com/share/1CZ7FEpJ8g/" TargetMode="External"/><Relationship Id="rId2870" Type="http://schemas.openxmlformats.org/officeDocument/2006/relationships/hyperlink" Target="https://drive.google.com/open?id=1fBEKS127EeATqdV4fP36QC1XVPeR10Ob" TargetMode="External"/><Relationship Id="rId3507" Type="http://schemas.openxmlformats.org/officeDocument/2006/relationships/hyperlink" Target="https://www.facebook.com/share/1DXx3rrKvS/" TargetMode="External"/><Relationship Id="rId3714" Type="http://schemas.openxmlformats.org/officeDocument/2006/relationships/hyperlink" Target="https://www.facebook.com/maiphuowng3" TargetMode="External"/><Relationship Id="rId3921" Type="http://schemas.openxmlformats.org/officeDocument/2006/relationships/hyperlink" Target="https://www.facebook.com/share/1D6HGUkfob/?mibextid=wwXIfr" TargetMode="External"/><Relationship Id="rId428" Type="http://schemas.openxmlformats.org/officeDocument/2006/relationships/hyperlink" Target="https://www.facebook.com/share/15fS7LwzD3/?mibextid=wwXIfr" TargetMode="External"/><Relationship Id="rId635" Type="http://schemas.openxmlformats.org/officeDocument/2006/relationships/hyperlink" Target="https://www.facebook.com/share/163QrMe2x6/?mibextid=wwXIfr" TargetMode="External"/><Relationship Id="rId842" Type="http://schemas.openxmlformats.org/officeDocument/2006/relationships/hyperlink" Target="https://www.facebook.com/ucgiang.509489" TargetMode="External"/><Relationship Id="rId1058" Type="http://schemas.openxmlformats.org/officeDocument/2006/relationships/hyperlink" Target="https://drive.google.com/open?id=10V0kfJvGRaWsjlKO3jV4270ElKf6Kr8E" TargetMode="External"/><Relationship Id="rId1265" Type="http://schemas.openxmlformats.org/officeDocument/2006/relationships/hyperlink" Target="https://www.facebook.com/share/1GbnwkETHc/?mibextid=wwXIfr" TargetMode="External"/><Relationship Id="rId1472" Type="http://schemas.openxmlformats.org/officeDocument/2006/relationships/hyperlink" Target="https://www.facebook.com/share/1Dj6KzGe7j/?mibextid=wwXIfr" TargetMode="External"/><Relationship Id="rId2109" Type="http://schemas.openxmlformats.org/officeDocument/2006/relationships/hyperlink" Target="https://drive.google.com/open?id=1i7mi03NHdi6kxeCuWP465XFnIvsxrXlc" TargetMode="External"/><Relationship Id="rId2316" Type="http://schemas.openxmlformats.org/officeDocument/2006/relationships/hyperlink" Target="https://drive.google.com/open?id=1dgOOTjz_cTd7nlrn7zdV0Kvf4Sx8zve-" TargetMode="External"/><Relationship Id="rId2523" Type="http://schemas.openxmlformats.org/officeDocument/2006/relationships/hyperlink" Target="https://www.facebook.com/share/1LB5PvqiFd/?mibextid=wwXIfr" TargetMode="External"/><Relationship Id="rId2730" Type="http://schemas.openxmlformats.org/officeDocument/2006/relationships/hyperlink" Target="https://drive.google.com/open?id=17FbpXKAunNEVOycrCd1p7eSPTaznzSIp" TargetMode="External"/><Relationship Id="rId702" Type="http://schemas.openxmlformats.org/officeDocument/2006/relationships/hyperlink" Target="https://www.facebook.com/chung.nguyen.397341?mibextid=wwXIfr&amp;rdid=LJCTTonfdvrI7oJ5&amp;share_url=https%3A%2F%2Fwww.facebook.com%2Fshare%2F16rdz4Vsd6%2F%3Fmibextid%3DwwXIfr" TargetMode="External"/><Relationship Id="rId1125" Type="http://schemas.openxmlformats.org/officeDocument/2006/relationships/hyperlink" Target="https://www.facebook.com/share/1ZxzLY298U/?mibextid=wwXIfr" TargetMode="External"/><Relationship Id="rId1332" Type="http://schemas.openxmlformats.org/officeDocument/2006/relationships/hyperlink" Target="https://www.facebook.com/quynh.anh.to.12212008" TargetMode="External"/><Relationship Id="rId4488" Type="http://schemas.openxmlformats.org/officeDocument/2006/relationships/hyperlink" Target="https://drive.google.com/open?id=18QuUVec0GSgkXEVgs47Gcy6gfBxsQYOf" TargetMode="External"/><Relationship Id="rId4695" Type="http://schemas.openxmlformats.org/officeDocument/2006/relationships/hyperlink" Target="https://www.facebook.com/share/1EmLLj8dRB/" TargetMode="External"/><Relationship Id="rId3297" Type="http://schemas.openxmlformats.org/officeDocument/2006/relationships/hyperlink" Target="https://www.facebook.com/share/17btDG1jQM/?mibextid=wwXIfr" TargetMode="External"/><Relationship Id="rId4348" Type="http://schemas.openxmlformats.org/officeDocument/2006/relationships/hyperlink" Target="https://drive.google.com/open?id=19aEWOyr73fdt4oVLRORR5cy20XYizFYY" TargetMode="External"/><Relationship Id="rId3157" Type="http://schemas.openxmlformats.org/officeDocument/2006/relationships/hyperlink" Target="https://www.facebook.com/share/14ggdq8eo77/" TargetMode="External"/><Relationship Id="rId4555" Type="http://schemas.openxmlformats.org/officeDocument/2006/relationships/hyperlink" Target="https://drive.google.com/open?id=1b1_9ElFKsfkDs8K1ZLb1NVOwiSEMF_OT" TargetMode="External"/><Relationship Id="rId4762" Type="http://schemas.openxmlformats.org/officeDocument/2006/relationships/hyperlink" Target="https://www.facebook.com/share/1EbXbLymrE/?mibextid=wwXIfr" TargetMode="External"/><Relationship Id="rId285" Type="http://schemas.openxmlformats.org/officeDocument/2006/relationships/hyperlink" Target="https://drive.google.com/open?id=1Wtl8q1AFiGiFRPcKIbUx9Ow-RwQb4sA8" TargetMode="External"/><Relationship Id="rId3364" Type="http://schemas.openxmlformats.org/officeDocument/2006/relationships/hyperlink" Target="https://www.facebook.com/share/1C8w5qJkji/?mibextid=wwXIfr" TargetMode="External"/><Relationship Id="rId3571" Type="http://schemas.openxmlformats.org/officeDocument/2006/relationships/hyperlink" Target="https://drive.google.com/open?id=1qkq4zZ7W0bT3eHRbeE5fxRmqMot0OL-7" TargetMode="External"/><Relationship Id="rId4208" Type="http://schemas.openxmlformats.org/officeDocument/2006/relationships/hyperlink" Target="https://www.facebook.com/share/1BFaV3x7AL/?mibextid=wwXIfr" TargetMode="External"/><Relationship Id="rId4415" Type="http://schemas.openxmlformats.org/officeDocument/2006/relationships/hyperlink" Target="https://drive.google.com/open?id=1yBEffGyptheZ61k2jvTN8EGbN7-r68Z-" TargetMode="External"/><Relationship Id="rId4622" Type="http://schemas.openxmlformats.org/officeDocument/2006/relationships/hyperlink" Target="https://www.facebook.com/share/1c46mDrvCS/?mibextid=wwXIfr" TargetMode="External"/><Relationship Id="rId492" Type="http://schemas.openxmlformats.org/officeDocument/2006/relationships/hyperlink" Target="https://www.facebook.com/share/1Yw8JQdwh5/?mibextid=wwXIfr" TargetMode="External"/><Relationship Id="rId2173" Type="http://schemas.openxmlformats.org/officeDocument/2006/relationships/hyperlink" Target="https://www.facebook.com/share/1DKcg5wTXA/" TargetMode="External"/><Relationship Id="rId2380" Type="http://schemas.openxmlformats.org/officeDocument/2006/relationships/hyperlink" Target="https://drive.google.com/open?id=1ZdW10SJQOqIoKZ0z5glTwH2MAXsfxwJ5" TargetMode="External"/><Relationship Id="rId3017" Type="http://schemas.openxmlformats.org/officeDocument/2006/relationships/hyperlink" Target="https://drive.google.com/open?id=16eie3Zjz0SFHy5cKxthNIHBiG3inEsYO" TargetMode="External"/><Relationship Id="rId3224" Type="http://schemas.openxmlformats.org/officeDocument/2006/relationships/hyperlink" Target="https://drive.google.com/open?id=1vXJkXHlEwgO6zVoK8Dsf4V7GmUISegdt" TargetMode="External"/><Relationship Id="rId3431" Type="http://schemas.openxmlformats.org/officeDocument/2006/relationships/hyperlink" Target="https://www.facebook.com/share/18dHfjwL2D/" TargetMode="External"/><Relationship Id="rId145" Type="http://schemas.openxmlformats.org/officeDocument/2006/relationships/hyperlink" Target="https://drive.google.com/open?id=1GeNjem99tzmvOFBbQvAGZZOSkUqEbrgp" TargetMode="External"/><Relationship Id="rId352" Type="http://schemas.openxmlformats.org/officeDocument/2006/relationships/hyperlink" Target="https://www.facebook.com/share/16tw7gvDa6/?mibextid=wwXIfr" TargetMode="External"/><Relationship Id="rId2033" Type="http://schemas.openxmlformats.org/officeDocument/2006/relationships/hyperlink" Target="https://drive.google.com/open?id=12RlK3XkTosEFo7omWnVCh3F6xXUfeezh" TargetMode="External"/><Relationship Id="rId2240" Type="http://schemas.openxmlformats.org/officeDocument/2006/relationships/hyperlink" Target="https://drive.google.com/open?id=150xe8DMTADARlksi5DdMBO0pzQi4ije-" TargetMode="External"/><Relationship Id="rId212" Type="http://schemas.openxmlformats.org/officeDocument/2006/relationships/hyperlink" Target="https://drive.google.com/open?id=1nZLgjf9n8U8jCnwUwYIq1cLVu98lz42b" TargetMode="External"/><Relationship Id="rId1799" Type="http://schemas.openxmlformats.org/officeDocument/2006/relationships/hyperlink" Target="https://drive.google.com/open?id=1Es5gAaLNoRfmi4tZMqjTso1MRc7Cn7MZ" TargetMode="External"/><Relationship Id="rId2100" Type="http://schemas.openxmlformats.org/officeDocument/2006/relationships/hyperlink" Target="https://www.facebook.com/le.thi.lan.anh.720828?mibextid=wwXIfr&amp;rdid=8dtYp75ONnWDAGlI&amp;share_url=https%3A%2F%2Fwww.facebook.com%2Fshare%2F1HzjPmktYE%2F%3Fmibextid%3DwwXIfr" TargetMode="External"/><Relationship Id="rId5049" Type="http://schemas.openxmlformats.org/officeDocument/2006/relationships/hyperlink" Target="https://www.facebook.com/share/1CsGeXxKWP/" TargetMode="External"/><Relationship Id="rId4065" Type="http://schemas.openxmlformats.org/officeDocument/2006/relationships/hyperlink" Target="https://drive.google.com/open?id=1ktbw-SG94xd1us1Gi6L105f-lbCgHi2a" TargetMode="External"/><Relationship Id="rId4272" Type="http://schemas.openxmlformats.org/officeDocument/2006/relationships/hyperlink" Target="https://www.facebook.com/minhchuntriet.251908?" TargetMode="External"/><Relationship Id="rId5116" Type="http://schemas.openxmlformats.org/officeDocument/2006/relationships/hyperlink" Target="https://www.facebook.com/share/17q7DHTwjQ/" TargetMode="External"/><Relationship Id="rId1659" Type="http://schemas.openxmlformats.org/officeDocument/2006/relationships/hyperlink" Target="https://www.facebook.com/share/1FFUQSW4fe/?mibextid=wwXIfr" TargetMode="External"/><Relationship Id="rId1866" Type="http://schemas.openxmlformats.org/officeDocument/2006/relationships/hyperlink" Target="https://www.facebook.com/share/18oLAh4E62/?mibextid=wwXIfr" TargetMode="External"/><Relationship Id="rId2917" Type="http://schemas.openxmlformats.org/officeDocument/2006/relationships/hyperlink" Target="https://drive.google.com/open?id=1YAH6pAIhty1av_E8mvw3vwO8V-mF6NBK" TargetMode="External"/><Relationship Id="rId3081" Type="http://schemas.openxmlformats.org/officeDocument/2006/relationships/hyperlink" Target="https://drive.google.com/open?id=1VbMiJWvVzswVb7-SMLwkvmAuRnLICtGC" TargetMode="External"/><Relationship Id="rId4132" Type="http://schemas.openxmlformats.org/officeDocument/2006/relationships/hyperlink" Target="https://www.facebook.com/share/1B3is8hY8g/" TargetMode="External"/><Relationship Id="rId1519" Type="http://schemas.openxmlformats.org/officeDocument/2006/relationships/hyperlink" Target="https://www.facebook.com/share/18hq1AEvu2/" TargetMode="External"/><Relationship Id="rId1726" Type="http://schemas.openxmlformats.org/officeDocument/2006/relationships/hyperlink" Target="https://drive.google.com/open?id=1wJrzQ62DcaWdiRweWgwNOsg6phBH0AwZ" TargetMode="External"/><Relationship Id="rId1933" Type="http://schemas.openxmlformats.org/officeDocument/2006/relationships/hyperlink" Target="https://drive.google.com/open?id=1FlbNTZRPAqKb6GbAIYqUAC8986A08GVO" TargetMode="External"/><Relationship Id="rId18" Type="http://schemas.openxmlformats.org/officeDocument/2006/relationships/hyperlink" Target="https://www.facebook.com/profile.php?id=100042784671972&amp;mibextid=REkXMA" TargetMode="External"/><Relationship Id="rId3898" Type="http://schemas.openxmlformats.org/officeDocument/2006/relationships/hyperlink" Target="https://www.facebook.com/share/1D6THQet3R/?mibextid=wwXIfr" TargetMode="External"/><Relationship Id="rId4949" Type="http://schemas.openxmlformats.org/officeDocument/2006/relationships/hyperlink" Target="https://drive.google.com/open?id=1-u2ZrXOKlZO83GHKDXICKbwpVvnFLIZG" TargetMode="External"/><Relationship Id="rId3758" Type="http://schemas.openxmlformats.org/officeDocument/2006/relationships/hyperlink" Target="https://drive.google.com/open?id=17kYm3IEeAsrjccnbqFDeQgZh2Wa0xuze" TargetMode="External"/><Relationship Id="rId3965" Type="http://schemas.openxmlformats.org/officeDocument/2006/relationships/hyperlink" Target="https://www.facebook.com/nguyen.bao.143452" TargetMode="External"/><Relationship Id="rId4809" Type="http://schemas.openxmlformats.org/officeDocument/2006/relationships/hyperlink" Target="https://www.facebook.com/tranph6677" TargetMode="External"/><Relationship Id="rId679" Type="http://schemas.openxmlformats.org/officeDocument/2006/relationships/hyperlink" Target="https://drive.google.com/open?id=1cNB5lUTM_Jsmrg5GZFtSF5JiFdEXOeZM" TargetMode="External"/><Relationship Id="rId886" Type="http://schemas.openxmlformats.org/officeDocument/2006/relationships/hyperlink" Target="https://drive.google.com/open?id=1au1ZHF3CJTkaP_FYFRWx1l0K95Yxp-ZZ" TargetMode="External"/><Relationship Id="rId2567" Type="http://schemas.openxmlformats.org/officeDocument/2006/relationships/hyperlink" Target="https://www.facebook.com/share/1BEMCrNkcT/?mibextid=wwXIfr" TargetMode="External"/><Relationship Id="rId2774" Type="http://schemas.openxmlformats.org/officeDocument/2006/relationships/hyperlink" Target="https://www.facebook.com/share/1Axo4dKwke/?mibextid=wwXIfr" TargetMode="External"/><Relationship Id="rId3618" Type="http://schemas.openxmlformats.org/officeDocument/2006/relationships/hyperlink" Target="https://drive.google.com/open?id=134u2zjBiyuXrN1jdK7UtKgkve-gRjet4" TargetMode="External"/><Relationship Id="rId2" Type="http://schemas.openxmlformats.org/officeDocument/2006/relationships/hyperlink" Target="https://www.facebook.com/profile.php?id=100009687792008&amp;mibextid=LQQJ4d" TargetMode="External"/><Relationship Id="rId539" Type="http://schemas.openxmlformats.org/officeDocument/2006/relationships/hyperlink" Target="https://drive.google.com/open?id=1w7OGGF3jYw1vPT6xtMVEdPU0Gd-K9nb7" TargetMode="External"/><Relationship Id="rId746" Type="http://schemas.openxmlformats.org/officeDocument/2006/relationships/hyperlink" Target="https://drive.google.com/open?id=1jRSRwHe2WNv9VVaw015pkSu6GPTomU4V" TargetMode="External"/><Relationship Id="rId1169" Type="http://schemas.openxmlformats.org/officeDocument/2006/relationships/hyperlink" Target="https://www.facebook.com/thuan.ac.529661" TargetMode="External"/><Relationship Id="rId1376" Type="http://schemas.openxmlformats.org/officeDocument/2006/relationships/hyperlink" Target="https://www.facebook.com/share/18fCXAXCTs/?mibextid=wwXIfr" TargetMode="External"/><Relationship Id="rId1583" Type="http://schemas.openxmlformats.org/officeDocument/2006/relationships/hyperlink" Target="https://drive.google.com/open?id=1Y8yxB857kWbpQkhbyF3DUvYiilZ00L0j" TargetMode="External"/><Relationship Id="rId2427" Type="http://schemas.openxmlformats.org/officeDocument/2006/relationships/hyperlink" Target="https://drive.google.com/open?id=1ewwBafn9WcyuVxP5eL6GkBap4uAsuND2" TargetMode="External"/><Relationship Id="rId2981" Type="http://schemas.openxmlformats.org/officeDocument/2006/relationships/hyperlink" Target="https://drive.google.com/open?id=1wQkoJZtwI2b2p0-wox7DXvphSMvot_TO" TargetMode="External"/><Relationship Id="rId3825" Type="http://schemas.openxmlformats.org/officeDocument/2006/relationships/hyperlink" Target="https://drive.google.com/open?id=14V0dOe8GuYSWN4VS3Vur0h-w9lNJAF3W" TargetMode="External"/><Relationship Id="rId5040" Type="http://schemas.openxmlformats.org/officeDocument/2006/relationships/hyperlink" Target="https://drive.google.com/open?id=1il9UtYL4jMXaymfjCh054htg3txlj3A-" TargetMode="External"/><Relationship Id="rId953" Type="http://schemas.openxmlformats.org/officeDocument/2006/relationships/hyperlink" Target="https://www.facebook.com/share/1FwFDFvgBc/?mibextid=wwXIfr" TargetMode="External"/><Relationship Id="rId1029" Type="http://schemas.openxmlformats.org/officeDocument/2006/relationships/hyperlink" Target="https://www.facebook.com/share/17r2E5ekQD/?mibextid=wwXIfr" TargetMode="External"/><Relationship Id="rId1236" Type="http://schemas.openxmlformats.org/officeDocument/2006/relationships/hyperlink" Target="https://www.facebook.com/isfj2w3" TargetMode="External"/><Relationship Id="rId1790" Type="http://schemas.openxmlformats.org/officeDocument/2006/relationships/hyperlink" Target="https://www.facebook.com/share/1BASMSXPxw/?mibextid=wwXIfr" TargetMode="External"/><Relationship Id="rId2634" Type="http://schemas.openxmlformats.org/officeDocument/2006/relationships/hyperlink" Target="https://drive.google.com/open?id=1ZGXdpbLUzYigZDeMCEF4Lj_8XVs3c9KF" TargetMode="External"/><Relationship Id="rId2841" Type="http://schemas.openxmlformats.org/officeDocument/2006/relationships/hyperlink" Target="https://www.facebook.com/huong.giang.970770?mibextid=wwXIfr&amp;rdid=1mHjjEPdp71JA6Fz&amp;share_url=https%3A%2F%2Fwww.facebook.com%2Fshare%2F1CjCyj48pX%2F%3Fmibextid%3DwwXIfr" TargetMode="External"/><Relationship Id="rId82" Type="http://schemas.openxmlformats.org/officeDocument/2006/relationships/hyperlink" Target="https://drive.google.com/open?id=1NZqcheSVMccPB60RRRCunaLF-3bV8W8A" TargetMode="External"/><Relationship Id="rId606" Type="http://schemas.openxmlformats.org/officeDocument/2006/relationships/hyperlink" Target="https://drive.google.com/open?id=1zhDWlVR_E7J6gy1p1pvYCaVbuT3yq_Zu" TargetMode="External"/><Relationship Id="rId813" Type="http://schemas.openxmlformats.org/officeDocument/2006/relationships/hyperlink" Target="https://www.facebook.com/share/177uGCN7dk/?mibextid=wwXIfr%E2%81%A9" TargetMode="External"/><Relationship Id="rId1443" Type="http://schemas.openxmlformats.org/officeDocument/2006/relationships/hyperlink" Target="https://drive.google.com/open?id=1VmrFYWhkWtZSOl06ObITuKWDMRYPa4tE" TargetMode="External"/><Relationship Id="rId1650" Type="http://schemas.openxmlformats.org/officeDocument/2006/relationships/hyperlink" Target="https://drive.google.com/open?id=1nsN0WZTTlsrLhf4cIloOmskZxEW3g1Kq" TargetMode="External"/><Relationship Id="rId2701" Type="http://schemas.openxmlformats.org/officeDocument/2006/relationships/hyperlink" Target="https://www.facebook.com/share/1ERcXUr3hx/?mibextid=wwXIfr" TargetMode="External"/><Relationship Id="rId4599" Type="http://schemas.openxmlformats.org/officeDocument/2006/relationships/hyperlink" Target="https://drive.google.com/open?id=1qcLGMET80wwRVAnVAWlOgST727s7sdqN" TargetMode="External"/><Relationship Id="rId1303" Type="http://schemas.openxmlformats.org/officeDocument/2006/relationships/hyperlink" Target="https://drive.google.com/open?id=1zp9tmCq37LlvzhLW4trzI0i4BRKd_ExL" TargetMode="External"/><Relationship Id="rId1510" Type="http://schemas.openxmlformats.org/officeDocument/2006/relationships/hyperlink" Target="https://www.facebook.com/share/1BRayNgPE4/?mibextid=wwXIfr" TargetMode="External"/><Relationship Id="rId4459" Type="http://schemas.openxmlformats.org/officeDocument/2006/relationships/hyperlink" Target="https://www.facebook.com/share/1EeR3uHtWV/?mibextid=wwXIfr" TargetMode="External"/><Relationship Id="rId4666" Type="http://schemas.openxmlformats.org/officeDocument/2006/relationships/hyperlink" Target="https://drive.google.com/open?id=1o45E9Rt-y1ExZd91CItHgiMDVUM6ev7j" TargetMode="External"/><Relationship Id="rId4873" Type="http://schemas.openxmlformats.org/officeDocument/2006/relationships/hyperlink" Target="https://drive.google.com/open?id=1ZOwKZNwL1hBXGQRLRWa3x7blY9pyfaeR" TargetMode="External"/><Relationship Id="rId3268" Type="http://schemas.openxmlformats.org/officeDocument/2006/relationships/hyperlink" Target="https://www.facebook.com/share/1CfaRoApzW/" TargetMode="External"/><Relationship Id="rId3475" Type="http://schemas.openxmlformats.org/officeDocument/2006/relationships/hyperlink" Target="https://drive.google.com/open?id=1fQAFmBZ1XTW_2_hxwlfXVg1eqfNsbXZ6" TargetMode="External"/><Relationship Id="rId3682" Type="http://schemas.openxmlformats.org/officeDocument/2006/relationships/hyperlink" Target="https://www.facebook.com/share/1Cygrr6mdX/" TargetMode="External"/><Relationship Id="rId4319" Type="http://schemas.openxmlformats.org/officeDocument/2006/relationships/hyperlink" Target="https://www.facebook.com/share/18RG9AFsYU/?mibextid=wwXIfr" TargetMode="External"/><Relationship Id="rId4526" Type="http://schemas.openxmlformats.org/officeDocument/2006/relationships/hyperlink" Target="https://www.facebook.com/share/1DkMwrd5pT/?mibextid=wwXIfr" TargetMode="External"/><Relationship Id="rId4733" Type="http://schemas.openxmlformats.org/officeDocument/2006/relationships/hyperlink" Target="https://drive.google.com/open?id=1Mj66j98Z6Q-3dg3SAwvccQkU6q3F1wJa" TargetMode="External"/><Relationship Id="rId4940" Type="http://schemas.openxmlformats.org/officeDocument/2006/relationships/hyperlink" Target="https://www.facebook.com/share/1AMkggvwLW/?mibextid=wwXIfr" TargetMode="External"/><Relationship Id="rId189" Type="http://schemas.openxmlformats.org/officeDocument/2006/relationships/hyperlink" Target="https://www.facebook.com/profile.php?id=100050201465560&amp;mibextid=LQQJ4d" TargetMode="External"/><Relationship Id="rId396" Type="http://schemas.openxmlformats.org/officeDocument/2006/relationships/hyperlink" Target="https://drive.google.com/open?id=1NcC7jaBi6q0epJIpRSGMLlEmhppmhxAt" TargetMode="External"/><Relationship Id="rId2077" Type="http://schemas.openxmlformats.org/officeDocument/2006/relationships/hyperlink" Target="https://www.facebook.com/share/18juD2JuSV/?mibextid=wwXIfr" TargetMode="External"/><Relationship Id="rId2284" Type="http://schemas.openxmlformats.org/officeDocument/2006/relationships/hyperlink" Target="https://www.facebook.com/share/1RCQvYVn93/?mibextid=wwXIfr" TargetMode="External"/><Relationship Id="rId2491" Type="http://schemas.openxmlformats.org/officeDocument/2006/relationships/hyperlink" Target="https://drive.google.com/open?id=1z7PGKMkUG5YgURYSJ46GqHdwdiP6ppBQ" TargetMode="External"/><Relationship Id="rId3128" Type="http://schemas.openxmlformats.org/officeDocument/2006/relationships/hyperlink" Target="https://drive.google.com/open?id=1p955Ev7Z9lgsmdiG8Xs26dYTHnksiy2U" TargetMode="External"/><Relationship Id="rId3335" Type="http://schemas.openxmlformats.org/officeDocument/2006/relationships/hyperlink" Target="https://www.facebook.com/share/1b2S54m7zq/?mibextid=wwXIfr" TargetMode="External"/><Relationship Id="rId3542" Type="http://schemas.openxmlformats.org/officeDocument/2006/relationships/hyperlink" Target="https://www.facebook.com/share/1B74xqkJdj/" TargetMode="External"/><Relationship Id="rId256" Type="http://schemas.openxmlformats.org/officeDocument/2006/relationships/hyperlink" Target="https://www.facebook.com/huenguyen1709" TargetMode="External"/><Relationship Id="rId463" Type="http://schemas.openxmlformats.org/officeDocument/2006/relationships/hyperlink" Target="https://drive.google.com/open?id=1_oGXbC0yDm4G77PfLhjIJVFeBizUgl8W" TargetMode="External"/><Relationship Id="rId670" Type="http://schemas.openxmlformats.org/officeDocument/2006/relationships/hyperlink" Target="https://www.facebook.com/share/1DQh5MYV6z/?mibextid=wwXIfr" TargetMode="External"/><Relationship Id="rId1093" Type="http://schemas.openxmlformats.org/officeDocument/2006/relationships/hyperlink" Target="https://www.facebook.com/tran.huong.239364" TargetMode="External"/><Relationship Id="rId2144" Type="http://schemas.openxmlformats.org/officeDocument/2006/relationships/hyperlink" Target="https://www.facebook.com/share/1B4EZ8RRHT/?mibextid=wwXIfr" TargetMode="External"/><Relationship Id="rId2351" Type="http://schemas.openxmlformats.org/officeDocument/2006/relationships/hyperlink" Target="https://www.facebook.com/share/1UcvAZ5HD5/?mibextid=wwXIfr" TargetMode="External"/><Relationship Id="rId3402" Type="http://schemas.openxmlformats.org/officeDocument/2006/relationships/hyperlink" Target="https://drive.google.com/open?id=1AByJ3Zy1oMrOddKv4gvmuzqXetBWAoHL" TargetMode="External"/><Relationship Id="rId4800" Type="http://schemas.openxmlformats.org/officeDocument/2006/relationships/hyperlink" Target="https://drive.google.com/open?id=1jsc7Gs70pkgc2of19b3c3Oi8MIxEindG" TargetMode="External"/><Relationship Id="rId116" Type="http://schemas.openxmlformats.org/officeDocument/2006/relationships/hyperlink" Target="https://drive.google.com/open?id=14v8ipb7DdtirXefotRXEFd80C8LDfKAC" TargetMode="External"/><Relationship Id="rId323" Type="http://schemas.openxmlformats.org/officeDocument/2006/relationships/hyperlink" Target="https://drive.google.com/open?id=1eerPjhwW6O8P-GVK3aI8swiCGls47-Ut" TargetMode="External"/><Relationship Id="rId530" Type="http://schemas.openxmlformats.org/officeDocument/2006/relationships/hyperlink" Target="https://drive.google.com/open?id=1bRnkqugtK9vwOTziJSOnZ8bscU4uQJNu" TargetMode="External"/><Relationship Id="rId1160" Type="http://schemas.openxmlformats.org/officeDocument/2006/relationships/hyperlink" Target="https://www.facebook.com/nghuyennhan0308" TargetMode="External"/><Relationship Id="rId2004" Type="http://schemas.openxmlformats.org/officeDocument/2006/relationships/hyperlink" Target="https://drive.google.com/open?id=1drZI2eYSS1wj-PYnkIJywbHImx7K7MWr" TargetMode="External"/><Relationship Id="rId2211" Type="http://schemas.openxmlformats.org/officeDocument/2006/relationships/hyperlink" Target="https://www.facebook.com/share/1au68FrhU8/?mibextid=wwXIfr" TargetMode="External"/><Relationship Id="rId4176" Type="http://schemas.openxmlformats.org/officeDocument/2006/relationships/hyperlink" Target="https://drive.google.com/open?id=1fh1YzTgzUj_ACjkXczn_tDi2auOw23kC" TargetMode="External"/><Relationship Id="rId1020" Type="http://schemas.openxmlformats.org/officeDocument/2006/relationships/hyperlink" Target="https://www.facebook.com/le.thu.ha.426428" TargetMode="External"/><Relationship Id="rId1977" Type="http://schemas.openxmlformats.org/officeDocument/2006/relationships/hyperlink" Target="https://drive.google.com/open?id=1PsTFn_qU76ZtWUKKpsKnFseXDYOM3bU_" TargetMode="External"/><Relationship Id="rId4383" Type="http://schemas.openxmlformats.org/officeDocument/2006/relationships/hyperlink" Target="https://www.facebook.com/share/1B3aWauN14/?mibextid=wwXIfr" TargetMode="External"/><Relationship Id="rId4590" Type="http://schemas.openxmlformats.org/officeDocument/2006/relationships/hyperlink" Target="https://drive.google.com/open?id=1CHYhRs6VPVoTCQUHU7fhyviE4HEi0UMB" TargetMode="External"/><Relationship Id="rId1837" Type="http://schemas.openxmlformats.org/officeDocument/2006/relationships/hyperlink" Target="https://www.facebook.com/profile.php?id=61576842300320" TargetMode="External"/><Relationship Id="rId3192" Type="http://schemas.openxmlformats.org/officeDocument/2006/relationships/hyperlink" Target="https://drive.google.com/open?id=1NeacvZBSqEnM-wf00MN1MZgrql-o3m6B" TargetMode="External"/><Relationship Id="rId4036" Type="http://schemas.openxmlformats.org/officeDocument/2006/relationships/hyperlink" Target="https://drive.google.com/open?id=1-xLwE5HX-FU_iVWseRIqPYbOUKIM84oD" TargetMode="External"/><Relationship Id="rId4243" Type="http://schemas.openxmlformats.org/officeDocument/2006/relationships/hyperlink" Target="https://drive.google.com/open?id=1XA2EFVlAoIi6lk3aUQgzqm3qspXHHTEC" TargetMode="External"/><Relationship Id="rId4450" Type="http://schemas.openxmlformats.org/officeDocument/2006/relationships/hyperlink" Target="https://drive.google.com/open?id=1VrLmQUcCiHLpJvoqaIaWt140jyopSWxn" TargetMode="External"/><Relationship Id="rId3052" Type="http://schemas.openxmlformats.org/officeDocument/2006/relationships/hyperlink" Target="https://www.facebook.com/share/18q54HUY78/?mibextid=wwXIfr" TargetMode="External"/><Relationship Id="rId4103" Type="http://schemas.openxmlformats.org/officeDocument/2006/relationships/hyperlink" Target="https://www.facebook.com/share/1dKnvA9CTD/?mibextid=wwXIfr" TargetMode="External"/><Relationship Id="rId4310" Type="http://schemas.openxmlformats.org/officeDocument/2006/relationships/hyperlink" Target="https://drive.google.com/open?id=1R3jQmdIwx1bs327eSYgAegfMvcQ1qqiL" TargetMode="External"/><Relationship Id="rId180" Type="http://schemas.openxmlformats.org/officeDocument/2006/relationships/hyperlink" Target="https://drive.google.com/open?id=1361pTvnhAYM4bVBAdxi_GN8aDeG6WfY7" TargetMode="External"/><Relationship Id="rId1904" Type="http://schemas.openxmlformats.org/officeDocument/2006/relationships/hyperlink" Target="https://www.facebook.com/share/18iFhnDbJo/?mibextid=wwXIfr" TargetMode="External"/><Relationship Id="rId3869" Type="http://schemas.openxmlformats.org/officeDocument/2006/relationships/hyperlink" Target="https://drive.google.com/open?id=1uoBEV7PJfdE-Li8V_tcPXF5UQmnwd3wn" TargetMode="External"/><Relationship Id="rId5084" Type="http://schemas.openxmlformats.org/officeDocument/2006/relationships/hyperlink" Target="https://drive.google.com/open?id=1LDBeEabGviNTVXUY6FiKjjpZn1iwJnyC" TargetMode="External"/><Relationship Id="rId997" Type="http://schemas.openxmlformats.org/officeDocument/2006/relationships/hyperlink" Target="https://drive.google.com/open?id=1C5EfVaUrA1onB5tMLt3mGmWQWSfSId73" TargetMode="External"/><Relationship Id="rId2678" Type="http://schemas.openxmlformats.org/officeDocument/2006/relationships/hyperlink" Target="https://drive.google.com/open?id=1cF2Y6NhKeHC3o2vXi6MvG75L8yJ8VXwO" TargetMode="External"/><Relationship Id="rId2885" Type="http://schemas.openxmlformats.org/officeDocument/2006/relationships/hyperlink" Target="https://www.facebook.com/share/18hdfpDsHj/?mibextid=wwXIfr" TargetMode="External"/><Relationship Id="rId3729" Type="http://schemas.openxmlformats.org/officeDocument/2006/relationships/hyperlink" Target="https://www.facebook.com/share/1bH9UCLhG7/?mibextid=wwXIfr" TargetMode="External"/><Relationship Id="rId3936" Type="http://schemas.openxmlformats.org/officeDocument/2006/relationships/hyperlink" Target="https://drive.google.com/open?id=1SuWzzKfoVtTXupCstT0nD40ARs-VBHxr" TargetMode="External"/><Relationship Id="rId857" Type="http://schemas.openxmlformats.org/officeDocument/2006/relationships/hyperlink" Target="https://www.facebook.com/share/17QgcHkRW2/?mibextid=wwXIfr" TargetMode="External"/><Relationship Id="rId1487" Type="http://schemas.openxmlformats.org/officeDocument/2006/relationships/hyperlink" Target="https://www.facebook.com/share/1CZxJhpmvY/?mibextid=wwXIfr" TargetMode="External"/><Relationship Id="rId1694" Type="http://schemas.openxmlformats.org/officeDocument/2006/relationships/hyperlink" Target="https://www.facebook.com/share/1EADifPxHF/?mibextid=wwXIfr" TargetMode="External"/><Relationship Id="rId2538" Type="http://schemas.openxmlformats.org/officeDocument/2006/relationships/hyperlink" Target="https://drive.google.com/open?id=1h39DfDr6pIt8XsAwiifr8zWyyQaVzA1d" TargetMode="External"/><Relationship Id="rId2745" Type="http://schemas.openxmlformats.org/officeDocument/2006/relationships/hyperlink" Target="https://www.facebook.com/share/17wacXJEPz/?mibextid=wwXIfr" TargetMode="External"/><Relationship Id="rId2952" Type="http://schemas.openxmlformats.org/officeDocument/2006/relationships/hyperlink" Target="https://www.facebook.com/share/1CQzeM1oQD/?mibextid=wwXIfr" TargetMode="External"/><Relationship Id="rId717" Type="http://schemas.openxmlformats.org/officeDocument/2006/relationships/hyperlink" Target="https://www.facebook.com/t.dlonhf" TargetMode="External"/><Relationship Id="rId924" Type="http://schemas.openxmlformats.org/officeDocument/2006/relationships/hyperlink" Target="https://www.facebook.com/share/16G8yZUU9b/?mibextid=wwXIfr" TargetMode="External"/><Relationship Id="rId1347" Type="http://schemas.openxmlformats.org/officeDocument/2006/relationships/hyperlink" Target="https://drive.google.com/open?id=1DrZtYLpVSoUcYVYRrcEYuDiQYpFq5L0L" TargetMode="External"/><Relationship Id="rId1554" Type="http://schemas.openxmlformats.org/officeDocument/2006/relationships/hyperlink" Target="https://www.facebook.com/share/1AwLsgJodg/?mibextid=wwXIfr" TargetMode="External"/><Relationship Id="rId1761" Type="http://schemas.openxmlformats.org/officeDocument/2006/relationships/hyperlink" Target="https://drive.google.com/open?id=18vl0uzy9m806GNUvJd3EgoWi05qMnTG2" TargetMode="External"/><Relationship Id="rId2605" Type="http://schemas.openxmlformats.org/officeDocument/2006/relationships/hyperlink" Target="https://drive.google.com/open?id=1i799OMUy4L5jY2gO0oAT0R9zy60PHvTg" TargetMode="External"/><Relationship Id="rId2812" Type="http://schemas.openxmlformats.org/officeDocument/2006/relationships/hyperlink" Target="https://drive.google.com/open?id=15wdK8AWrjBlYn3wsIkERyH-b0oY81yUd" TargetMode="External"/><Relationship Id="rId5011" Type="http://schemas.openxmlformats.org/officeDocument/2006/relationships/hyperlink" Target="https://www.facebook.com/nguyen.nhi.96686?mibextid=wwXIfr&amp;rdid=I7UDIDWJRclE67L9&amp;share_url=https%3A%2F%2Fwww.facebook.com%2Fshare%2F191uJRQ2ne%2F%3Fmibextid%3DwwXIfr" TargetMode="External"/><Relationship Id="rId53" Type="http://schemas.openxmlformats.org/officeDocument/2006/relationships/hyperlink" Target="https://www.facebook.com/mahung2826?mibextid=ZbWKwL" TargetMode="External"/><Relationship Id="rId1207" Type="http://schemas.openxmlformats.org/officeDocument/2006/relationships/hyperlink" Target="https://www.facebook.com/share/14ajL6nWyBF/?mibextid=wwXIfr" TargetMode="External"/><Relationship Id="rId1414" Type="http://schemas.openxmlformats.org/officeDocument/2006/relationships/hyperlink" Target="https://drive.google.com/open?id=1sJjgaTUGKlqik1JsfuZPhEoWhE7xQU96" TargetMode="External"/><Relationship Id="rId1621" Type="http://schemas.openxmlformats.org/officeDocument/2006/relationships/hyperlink" Target="https://www.facebook.com/share/1EPZNGhLHH/?mibextid=wwXIfr" TargetMode="External"/><Relationship Id="rId4777" Type="http://schemas.openxmlformats.org/officeDocument/2006/relationships/hyperlink" Target="https://drive.google.com/open?id=1S-hsTNQ9tm-kd6FYbkQj2kz8I-zEumbc" TargetMode="External"/><Relationship Id="rId4984" Type="http://schemas.openxmlformats.org/officeDocument/2006/relationships/hyperlink" Target="https://www.facebook.com/share/1FZAvy7aH5/" TargetMode="External"/><Relationship Id="rId3379" Type="http://schemas.openxmlformats.org/officeDocument/2006/relationships/hyperlink" Target="https://www.facebook.com/share/18sz5ATL8V/" TargetMode="External"/><Relationship Id="rId3586" Type="http://schemas.openxmlformats.org/officeDocument/2006/relationships/hyperlink" Target="https://drive.google.com/open?id=1zr1G26OAa3UEpKKkZjoivWs8eYN9yp1A" TargetMode="External"/><Relationship Id="rId3793" Type="http://schemas.openxmlformats.org/officeDocument/2006/relationships/hyperlink" Target="https://www.facebook.com/share/193GzbHHiA/?mibextid=wwXIfr" TargetMode="External"/><Relationship Id="rId4637" Type="http://schemas.openxmlformats.org/officeDocument/2006/relationships/hyperlink" Target="https://www.facebook.com/share/1DNvVEoFoY/?mibextid=wwXIfr" TargetMode="External"/><Relationship Id="rId2188" Type="http://schemas.openxmlformats.org/officeDocument/2006/relationships/hyperlink" Target="https://drive.google.com/open?id=1TIDKmevbLKFW7P9PLTsEHHdnVii-YFQ2" TargetMode="External"/><Relationship Id="rId2395" Type="http://schemas.openxmlformats.org/officeDocument/2006/relationships/hyperlink" Target="https://drive.google.com/open?id=1XgZhTBOYNdC290s7BdEht5JiIt7vC5_R" TargetMode="External"/><Relationship Id="rId3239" Type="http://schemas.openxmlformats.org/officeDocument/2006/relationships/hyperlink" Target="https://www.facebook.com/share/1CmLNkJnbq/?mibextid=wwXIfr" TargetMode="External"/><Relationship Id="rId3446" Type="http://schemas.openxmlformats.org/officeDocument/2006/relationships/hyperlink" Target="https://www.facebook.com/share/18HC7JSdR9/?mibextid=wwXIfr" TargetMode="External"/><Relationship Id="rId4844" Type="http://schemas.openxmlformats.org/officeDocument/2006/relationships/hyperlink" Target="https://drive.google.com/open?id=1Lz2uI9VAaWKabljsfYmOSVm2szEcP6pM" TargetMode="External"/><Relationship Id="rId367" Type="http://schemas.openxmlformats.org/officeDocument/2006/relationships/hyperlink" Target="https://www.facebook.com/share/1YNsZ6reSJ/?mibextid=wwXIfr" TargetMode="External"/><Relationship Id="rId574" Type="http://schemas.openxmlformats.org/officeDocument/2006/relationships/hyperlink" Target="https://www.facebook.com/share/1GLmhcaiz6/?mibextid=wwXIfr" TargetMode="External"/><Relationship Id="rId2048" Type="http://schemas.openxmlformats.org/officeDocument/2006/relationships/hyperlink" Target="https://drive.google.com/open?id=1e-QrCKPvTfrsA6TVrAUsIVkZgWRzYZBE" TargetMode="External"/><Relationship Id="rId2255" Type="http://schemas.openxmlformats.org/officeDocument/2006/relationships/hyperlink" Target="https://www.facebook.com/share/17Ke7sekdh/?mibextid=wwXIfr" TargetMode="External"/><Relationship Id="rId3653" Type="http://schemas.openxmlformats.org/officeDocument/2006/relationships/hyperlink" Target="https://www.facebook.com/share/18s9Cptdr9/?mibextid=wwXIfr" TargetMode="External"/><Relationship Id="rId3860" Type="http://schemas.openxmlformats.org/officeDocument/2006/relationships/hyperlink" Target="https://www.facebook.com/share/18YDVaXmna/?mibextid=wwXIfr" TargetMode="External"/><Relationship Id="rId4704" Type="http://schemas.openxmlformats.org/officeDocument/2006/relationships/hyperlink" Target="https://drive.google.com/open?id=10YrYuXt7wD6Al7p3J6J1ecAN_pMHFGve" TargetMode="External"/><Relationship Id="rId4911" Type="http://schemas.openxmlformats.org/officeDocument/2006/relationships/hyperlink" Target="https://drive.google.com/open?id=1V9UThpKp79RhSkKSx8jT3QK0XoHFTqgx" TargetMode="External"/><Relationship Id="rId227" Type="http://schemas.openxmlformats.org/officeDocument/2006/relationships/hyperlink" Target="https://www.facebook.com/tthuycutes111111?mibextid=LQQJ4d" TargetMode="External"/><Relationship Id="rId781" Type="http://schemas.openxmlformats.org/officeDocument/2006/relationships/hyperlink" Target="https://www.facebook.com/share/19eH3MCBag/?mibextid=wwXIfr%E2%81%A9" TargetMode="External"/><Relationship Id="rId2462" Type="http://schemas.openxmlformats.org/officeDocument/2006/relationships/hyperlink" Target="https://www.facebook.com/truongg.cam.tu" TargetMode="External"/><Relationship Id="rId3306" Type="http://schemas.openxmlformats.org/officeDocument/2006/relationships/hyperlink" Target="https://drive.google.com/open?id=1TcuO8GDXSUitzMMZ0FVzhJsZNn5FhjXH" TargetMode="External"/><Relationship Id="rId3513" Type="http://schemas.openxmlformats.org/officeDocument/2006/relationships/hyperlink" Target="https://www.facebook.com/thanhthuy260908" TargetMode="External"/><Relationship Id="rId3720" Type="http://schemas.openxmlformats.org/officeDocument/2006/relationships/hyperlink" Target="https://www.facebook.com/thao.linh.856292" TargetMode="External"/><Relationship Id="rId434" Type="http://schemas.openxmlformats.org/officeDocument/2006/relationships/hyperlink" Target="https://www.facebook.com/trinh.tuan.tai.560635" TargetMode="External"/><Relationship Id="rId641" Type="http://schemas.openxmlformats.org/officeDocument/2006/relationships/hyperlink" Target="https://drive.google.com/open?id=1arq-MVVpq0GrVneRMFe4wvEA-kmIGvJH" TargetMode="External"/><Relationship Id="rId1064" Type="http://schemas.openxmlformats.org/officeDocument/2006/relationships/hyperlink" Target="https://www.facebook.com/hai.caoduy.3781" TargetMode="External"/><Relationship Id="rId1271" Type="http://schemas.openxmlformats.org/officeDocument/2006/relationships/hyperlink" Target="https://www.facebook.com/nhatvu07" TargetMode="External"/><Relationship Id="rId2115" Type="http://schemas.openxmlformats.org/officeDocument/2006/relationships/hyperlink" Target="https://drive.google.com/open?id=1GwnJ5hWqccNP3YQStvEz4NiC5qdTCU2Q" TargetMode="External"/><Relationship Id="rId2322" Type="http://schemas.openxmlformats.org/officeDocument/2006/relationships/hyperlink" Target="https://drive.google.com/open?id=1RyWZgW1Y-c4V4OAFHZgQ0WLEaPD2sWpP" TargetMode="External"/><Relationship Id="rId501" Type="http://schemas.openxmlformats.org/officeDocument/2006/relationships/hyperlink" Target="https://drive.google.com/open?id=1PGOGyPNlx1WUAyHngYDkEYgORgqZH40e" TargetMode="External"/><Relationship Id="rId1131" Type="http://schemas.openxmlformats.org/officeDocument/2006/relationships/hyperlink" Target="https://www.facebook.com/share/1Df2Shrnv4/?mibextid=wwXIfr" TargetMode="External"/><Relationship Id="rId4287" Type="http://schemas.openxmlformats.org/officeDocument/2006/relationships/hyperlink" Target="https://drive.google.com/open?id=1q44s-IrnR_LEAIqepuIGjqs-DWtfdyUr" TargetMode="External"/><Relationship Id="rId4494" Type="http://schemas.openxmlformats.org/officeDocument/2006/relationships/hyperlink" Target="https://www.facebook.com/share/1CK3Z95wbK/?mibextid=wwXIfr" TargetMode="External"/><Relationship Id="rId3096" Type="http://schemas.openxmlformats.org/officeDocument/2006/relationships/hyperlink" Target="https://drive.google.com/open?id=1gG8ZvvKfgYfWkC_14C5U5gvQwH-srcYI" TargetMode="External"/><Relationship Id="rId4147" Type="http://schemas.openxmlformats.org/officeDocument/2006/relationships/hyperlink" Target="https://www.facebook.com/share/1HCTTME8bF/?mibextid=wwXIfr" TargetMode="External"/><Relationship Id="rId4354" Type="http://schemas.openxmlformats.org/officeDocument/2006/relationships/hyperlink" Target="https://drive.google.com/open?id=1W-UnZ3idqJ_OQvXvsrcs1AUt6FZbBZWy" TargetMode="External"/><Relationship Id="rId4561" Type="http://schemas.openxmlformats.org/officeDocument/2006/relationships/hyperlink" Target="https://www.facebook.com/anh.tuyet.342013" TargetMode="External"/><Relationship Id="rId1948" Type="http://schemas.openxmlformats.org/officeDocument/2006/relationships/hyperlink" Target="https://www.facebook.com/share/18Qo35ndky/?mibextid=wwXIfr" TargetMode="External"/><Relationship Id="rId3163" Type="http://schemas.openxmlformats.org/officeDocument/2006/relationships/hyperlink" Target="https://drive.google.com/open?id=1CZbuu1fHhuw4f-973J2RHMbFnN1lgu6O" TargetMode="External"/><Relationship Id="rId3370" Type="http://schemas.openxmlformats.org/officeDocument/2006/relationships/hyperlink" Target="https://drive.google.com/open?id=1FDBuD22z2T3ywR16DZ6s1j2bVfH56eUC" TargetMode="External"/><Relationship Id="rId4007" Type="http://schemas.openxmlformats.org/officeDocument/2006/relationships/hyperlink" Target="https://www.facebook.com/share/1EZi33JH6P/?mibextid=wwXIfr" TargetMode="External"/><Relationship Id="rId4214" Type="http://schemas.openxmlformats.org/officeDocument/2006/relationships/hyperlink" Target="https://drive.google.com/open?id=1qUkBWDOu7nhDc_5MB-1aofesu_aL3TYb" TargetMode="External"/><Relationship Id="rId4421" Type="http://schemas.openxmlformats.org/officeDocument/2006/relationships/hyperlink" Target="https://drive.google.com/open?id=1oTAagesK8V47YOkEsHpKpf1i7Dni08me" TargetMode="External"/><Relationship Id="rId291" Type="http://schemas.openxmlformats.org/officeDocument/2006/relationships/hyperlink" Target="https://drive.google.com/open?id=1pyzyXofxsQYaZiA8rqeaXo4mADqFbwbQ" TargetMode="External"/><Relationship Id="rId1808" Type="http://schemas.openxmlformats.org/officeDocument/2006/relationships/hyperlink" Target="https://www.facebook.com/share/1JcLG7ASHL/?mibextid=wwXIfr" TargetMode="External"/><Relationship Id="rId3023" Type="http://schemas.openxmlformats.org/officeDocument/2006/relationships/hyperlink" Target="https://drive.google.com/open?id=1ZryTFxBZSXoJx8M4gxdrSpGRxFaala6o" TargetMode="External"/><Relationship Id="rId151" Type="http://schemas.openxmlformats.org/officeDocument/2006/relationships/hyperlink" Target="https://drive.google.com/open?id=1ZBVQ9q-jjlTpIc-KlS0iORbgREe1osUz" TargetMode="External"/><Relationship Id="rId3230" Type="http://schemas.openxmlformats.org/officeDocument/2006/relationships/hyperlink" Target="https://drive.google.com/open?id=1EIG4mw_9AehBua5mqNgkvJQTQX5TUrnU" TargetMode="External"/><Relationship Id="rId2789" Type="http://schemas.openxmlformats.org/officeDocument/2006/relationships/hyperlink" Target="https://www.facebook.com/share/18ibduQB9z/?mibextid=wwXIfr" TargetMode="External"/><Relationship Id="rId2996" Type="http://schemas.openxmlformats.org/officeDocument/2006/relationships/hyperlink" Target="https://drive.google.com/open?id=1FXVT19rzhLx6ZNGyMVuBahR8cVMUVxdM" TargetMode="External"/><Relationship Id="rId968" Type="http://schemas.openxmlformats.org/officeDocument/2006/relationships/hyperlink" Target="https://www.facebook.com/khanhhoangbkmk" TargetMode="External"/><Relationship Id="rId1598" Type="http://schemas.openxmlformats.org/officeDocument/2006/relationships/hyperlink" Target="https://drive.google.com/open?id=1IzQcFdhF_BGLFuWsIQKKmfbZXH69PvTL" TargetMode="External"/><Relationship Id="rId2649" Type="http://schemas.openxmlformats.org/officeDocument/2006/relationships/hyperlink" Target="https://www.facebook.com/share/1FxoHKvzFD/?mibextid=wwXIfr" TargetMode="External"/><Relationship Id="rId2856" Type="http://schemas.openxmlformats.org/officeDocument/2006/relationships/hyperlink" Target="https://drive.google.com/open?id=1InyAplkC-_ItQpPevzK0bRj_JR19F-Sj" TargetMode="External"/><Relationship Id="rId3907" Type="http://schemas.openxmlformats.org/officeDocument/2006/relationships/hyperlink" Target="https://drive.google.com/open?id=1y3ey-iyMAMxZ8CRk8h83wJCSCB2Z1FGw" TargetMode="External"/><Relationship Id="rId5055" Type="http://schemas.openxmlformats.org/officeDocument/2006/relationships/hyperlink" Target="https://drive.google.com/open?id=12Yn3n-wQQzpghvYkWdgOvBkiJ0N29V7v" TargetMode="External"/><Relationship Id="rId97" Type="http://schemas.openxmlformats.org/officeDocument/2006/relationships/hyperlink" Target="https://www.facebook.com/luyen.duongthi.35762?mibextid=ZbWKwL" TargetMode="External"/><Relationship Id="rId828" Type="http://schemas.openxmlformats.org/officeDocument/2006/relationships/hyperlink" Target="https://web.facebook.com/people/L%C3%AA-Ho%C3%A0i-Th%C6%B0%C6%A1ng/pfbid0Lr3rEpq5fRf22c7XF4sMoNmYo92LYAHWfGwX5M1sNgHvuhczN1xygiWrXQZQ3eaLl/" TargetMode="External"/><Relationship Id="rId1458" Type="http://schemas.openxmlformats.org/officeDocument/2006/relationships/hyperlink" Target="https://www.facebook.com/anhdaden2301/?locale=vi_VN" TargetMode="External"/><Relationship Id="rId1665" Type="http://schemas.openxmlformats.org/officeDocument/2006/relationships/hyperlink" Target="https://www.facebook.com/share/18VzVr1m5p/?mibextid=wwXIfr" TargetMode="External"/><Relationship Id="rId1872" Type="http://schemas.openxmlformats.org/officeDocument/2006/relationships/hyperlink" Target="https://www.facebook.com/nguyen.ngoc.anh.354313" TargetMode="External"/><Relationship Id="rId2509" Type="http://schemas.openxmlformats.org/officeDocument/2006/relationships/hyperlink" Target="https://www.facebook.com/share/1F9tfX7zpr/" TargetMode="External"/><Relationship Id="rId2716" Type="http://schemas.openxmlformats.org/officeDocument/2006/relationships/hyperlink" Target="https://www.facebook.com/dynhi.1207" TargetMode="External"/><Relationship Id="rId4071" Type="http://schemas.openxmlformats.org/officeDocument/2006/relationships/hyperlink" Target="https://drive.google.com/open?id=1xSs3-TyboOOqyFDhtlcbuCny8AmIzdcb" TargetMode="External"/><Relationship Id="rId5122" Type="http://schemas.openxmlformats.org/officeDocument/2006/relationships/hyperlink" Target="https://www.facebook.com/share/1EGgr8Ho25/?mibextid=wwXIfr" TargetMode="External"/><Relationship Id="rId1318" Type="http://schemas.openxmlformats.org/officeDocument/2006/relationships/hyperlink" Target="https://www.facebook.com/share/17K7stHNHb/" TargetMode="External"/><Relationship Id="rId1525" Type="http://schemas.openxmlformats.org/officeDocument/2006/relationships/hyperlink" Target="https://www.facebook.com/share/18sqnoLypg/?mibextid=wwXIfr" TargetMode="External"/><Relationship Id="rId2923" Type="http://schemas.openxmlformats.org/officeDocument/2006/relationships/hyperlink" Target="https://drive.google.com/open?id=1WsGuebHB6xUB3YReMjS-ZWBeTYOPAxP1" TargetMode="External"/><Relationship Id="rId1732" Type="http://schemas.openxmlformats.org/officeDocument/2006/relationships/hyperlink" Target="https://drive.google.com/open?id=1bHKn9RI9zrLQ0KH7ZdNijr8bVUm41Tl7" TargetMode="External"/><Relationship Id="rId4888" Type="http://schemas.openxmlformats.org/officeDocument/2006/relationships/hyperlink" Target="https://drive.google.com/open?id=1jCfTULmx6QPv04zZs6xt-wm_dpkg-fvG" TargetMode="External"/><Relationship Id="rId24" Type="http://schemas.openxmlformats.org/officeDocument/2006/relationships/hyperlink" Target="https://www.facebook.com/profile.php?id=100080264292886&amp;mibextid=LQQJ4d" TargetMode="External"/><Relationship Id="rId2299" Type="http://schemas.openxmlformats.org/officeDocument/2006/relationships/hyperlink" Target="https://drive.google.com/open?id=1e8sAbXYfx-43qh31OQ6hJKq4-M3fECm6" TargetMode="External"/><Relationship Id="rId3697" Type="http://schemas.openxmlformats.org/officeDocument/2006/relationships/hyperlink" Target="https://www.facebook.com/nguyen.duy.thang.68818" TargetMode="External"/><Relationship Id="rId4748" Type="http://schemas.openxmlformats.org/officeDocument/2006/relationships/hyperlink" Target="https://www.facebook.com/thuy.trang.836909" TargetMode="External"/><Relationship Id="rId4955" Type="http://schemas.openxmlformats.org/officeDocument/2006/relationships/hyperlink" Target="https://drive.google.com/open?id=1bP5VsyYBGltX99aVAZjC10ppHXtwFsqs" TargetMode="External"/><Relationship Id="rId3557" Type="http://schemas.openxmlformats.org/officeDocument/2006/relationships/hyperlink" Target="https://drive.google.com/open?id=1nOVXV_2f1j1lzvTwU-R5PkIVK2adRvuA" TargetMode="External"/><Relationship Id="rId3764" Type="http://schemas.openxmlformats.org/officeDocument/2006/relationships/hyperlink" Target="https://www.facebook.com/share/1LcdyHfHV1/" TargetMode="External"/><Relationship Id="rId3971" Type="http://schemas.openxmlformats.org/officeDocument/2006/relationships/hyperlink" Target="https://www.facebook.com/share/17ctf6uzsr/?mibextid=wwXIfr" TargetMode="External"/><Relationship Id="rId4608" Type="http://schemas.openxmlformats.org/officeDocument/2006/relationships/hyperlink" Target="https://www.facebook.com/hung.inh.887437" TargetMode="External"/><Relationship Id="rId4815" Type="http://schemas.openxmlformats.org/officeDocument/2006/relationships/hyperlink" Target="https://www.facebook.com/share/1EJS9qHUwq/?mibextid=wwXIfr" TargetMode="External"/><Relationship Id="rId478" Type="http://schemas.openxmlformats.org/officeDocument/2006/relationships/hyperlink" Target="https://www.facebook.com/wuyn.nhuw.19" TargetMode="External"/><Relationship Id="rId685" Type="http://schemas.openxmlformats.org/officeDocument/2006/relationships/hyperlink" Target="https://drive.google.com/open?id=1Mo6qHsyQvu_SEiyZJ5_qrT5vsYxFPdEP" TargetMode="External"/><Relationship Id="rId892" Type="http://schemas.openxmlformats.org/officeDocument/2006/relationships/hyperlink" Target="https://drive.google.com/open?id=1l4q1RvZFIVdGRHpQ1nvwnr4wt67SAuBj" TargetMode="External"/><Relationship Id="rId2159" Type="http://schemas.openxmlformats.org/officeDocument/2006/relationships/hyperlink" Target="https://www.facebook.com/share/1HUfVxByBV/?mibextid=wwXIfr" TargetMode="External"/><Relationship Id="rId2366" Type="http://schemas.openxmlformats.org/officeDocument/2006/relationships/hyperlink" Target="https://drive.google.com/open?id=1b1fJ_hOhUsR4kk3D1iPOpKukYn9Ly8KH" TargetMode="External"/><Relationship Id="rId2573" Type="http://schemas.openxmlformats.org/officeDocument/2006/relationships/hyperlink" Target="https://www.facebook.com/share/1D8DfzVaTZ/?mibextid=wwXIfr" TargetMode="External"/><Relationship Id="rId2780" Type="http://schemas.openxmlformats.org/officeDocument/2006/relationships/hyperlink" Target="https://www.facebook.com/share/1EDVRG41Jc/?mibextid=wwXIfr" TargetMode="External"/><Relationship Id="rId3417" Type="http://schemas.openxmlformats.org/officeDocument/2006/relationships/hyperlink" Target="https://www.facebook.com/share/18e8tzBeEw/?mibextid=wwXIfr" TargetMode="External"/><Relationship Id="rId3624" Type="http://schemas.openxmlformats.org/officeDocument/2006/relationships/hyperlink" Target="https://www.facebook.com/share/1aNz4jU9WS/?mibextid=wwXIfr" TargetMode="External"/><Relationship Id="rId3831" Type="http://schemas.openxmlformats.org/officeDocument/2006/relationships/hyperlink" Target="https://www.facebook.com/thliznh.306cuteephomaiwehihi" TargetMode="External"/><Relationship Id="rId338" Type="http://schemas.openxmlformats.org/officeDocument/2006/relationships/hyperlink" Target="https://www.facebook.com/share/1AutUbZKko/?mibextid=wwXIfr" TargetMode="External"/><Relationship Id="rId545" Type="http://schemas.openxmlformats.org/officeDocument/2006/relationships/hyperlink" Target="https://drive.google.com/open?id=1zw2ParCYwuw1zzCbjwtDezYNDFd9sTxc" TargetMode="External"/><Relationship Id="rId752" Type="http://schemas.openxmlformats.org/officeDocument/2006/relationships/hyperlink" Target="https://drive.google.com/open?id=1ENsbzQBh4LUMa2VuFrHFlEWWRPj0td5f" TargetMode="External"/><Relationship Id="rId1175" Type="http://schemas.openxmlformats.org/officeDocument/2006/relationships/hyperlink" Target="https://www.facebook.com/share/14Z2RptTv2K/?mibextid=wwXIfr" TargetMode="External"/><Relationship Id="rId1382" Type="http://schemas.openxmlformats.org/officeDocument/2006/relationships/hyperlink" Target="https://www.facebook.com/duc.anhh.285065?locale=vi_VN" TargetMode="External"/><Relationship Id="rId2019" Type="http://schemas.openxmlformats.org/officeDocument/2006/relationships/hyperlink" Target="https://www.facebook.com/profile.php?id=61577303979057" TargetMode="External"/><Relationship Id="rId2226" Type="http://schemas.openxmlformats.org/officeDocument/2006/relationships/hyperlink" Target="https://drive.google.com/open?id=1O0UTXqLHaPjk74BnTXtIckygclNhVygK" TargetMode="External"/><Relationship Id="rId2433" Type="http://schemas.openxmlformats.org/officeDocument/2006/relationships/hyperlink" Target="https://drive.google.com/open?id=17ifRwj8Ev3CFsbXXrBhhW5jkQK_SRvFg" TargetMode="External"/><Relationship Id="rId2640" Type="http://schemas.openxmlformats.org/officeDocument/2006/relationships/hyperlink" Target="https://web.facebook.com/pham.duc.hieu.1309007" TargetMode="External"/><Relationship Id="rId405" Type="http://schemas.openxmlformats.org/officeDocument/2006/relationships/hyperlink" Target="https://www.facebook.com/share/1FL8pV4WNB/" TargetMode="External"/><Relationship Id="rId612" Type="http://schemas.openxmlformats.org/officeDocument/2006/relationships/hyperlink" Target="https://drive.google.com/open?id=1Z0AKaTTegPujUDPhyJp7bJSUBrhzJ1eS" TargetMode="External"/><Relationship Id="rId1035" Type="http://schemas.openxmlformats.org/officeDocument/2006/relationships/hyperlink" Target="https://www.facebook.com/share/1AYUifs7JJ/?mibextid=wwXIfr" TargetMode="External"/><Relationship Id="rId1242" Type="http://schemas.openxmlformats.org/officeDocument/2006/relationships/hyperlink" Target="https://drive.google.com/open?id=1o-fFY6dEOXVX5JMFugCYmGAdONRAzDzT" TargetMode="External"/><Relationship Id="rId2500" Type="http://schemas.openxmlformats.org/officeDocument/2006/relationships/hyperlink" Target="https://web.facebook.com/ngxtung18122008" TargetMode="External"/><Relationship Id="rId4398" Type="http://schemas.openxmlformats.org/officeDocument/2006/relationships/hyperlink" Target="https://www.facebook.com/TrTrDung2712" TargetMode="External"/><Relationship Id="rId1102" Type="http://schemas.openxmlformats.org/officeDocument/2006/relationships/hyperlink" Target="https://drive.google.com/open?id=1rGX5s_XoQ7mMlyq3iaJizglsBplbSoDE" TargetMode="External"/><Relationship Id="rId4258" Type="http://schemas.openxmlformats.org/officeDocument/2006/relationships/hyperlink" Target="https://www.facebook.com/share/1XkhdggHCB/" TargetMode="External"/><Relationship Id="rId4465" Type="http://schemas.openxmlformats.org/officeDocument/2006/relationships/hyperlink" Target="https://www.facebook.com/nhimwctes1tg" TargetMode="External"/><Relationship Id="rId3067" Type="http://schemas.openxmlformats.org/officeDocument/2006/relationships/hyperlink" Target="https://drive.google.com/open?id=11bfV7hn9f1ZS_uaN6uZq08wA2fTZIoxb" TargetMode="External"/><Relationship Id="rId3274" Type="http://schemas.openxmlformats.org/officeDocument/2006/relationships/hyperlink" Target="https://www.facebook.com/hoang.thi.mai.nhung?mibextid=wwXIfr&amp;mibextid=wwXIfr" TargetMode="External"/><Relationship Id="rId4118" Type="http://schemas.openxmlformats.org/officeDocument/2006/relationships/hyperlink" Target="https://www.facebook.com/share/1D3YKMSWLi/" TargetMode="External"/><Relationship Id="rId4672" Type="http://schemas.openxmlformats.org/officeDocument/2006/relationships/hyperlink" Target="https://drive.google.com/open?id=1ybTI-3DCCQbSm9Y4XzMtqPC7gQyRsj2G" TargetMode="External"/><Relationship Id="rId195" Type="http://schemas.openxmlformats.org/officeDocument/2006/relationships/hyperlink" Target="https://www.facebook.com/nhuoclan.tieu.927?mibextid=ZbWKwL" TargetMode="External"/><Relationship Id="rId1919" Type="http://schemas.openxmlformats.org/officeDocument/2006/relationships/hyperlink" Target="https://www.facebook.com/bach.thien.kieu?__cft__%5B0%5D=AZZzTjgFTLGdyZLjKXY8igPmlr2bIFeU8XIU7SdKvAMyVLZiJzvbixVdkZUdZystFjXW4MKYMrjtNOpVZHqe6_hbI0Zn9dUcZbQdqKoSJREihQczsAn3ZPb4YXtnhBl_i4VeuqFyGN5IpVVQX6o1jXk7DSB4HvzLbVA9sYPW8JeswmloLwY2e77KAawWndamaWY&amp;__tn__=-%5DC%2CP-R" TargetMode="External"/><Relationship Id="rId3481" Type="http://schemas.openxmlformats.org/officeDocument/2006/relationships/hyperlink" Target="https://drive.google.com/open?id=1KNEW-w7Ect3H3kjiw8L5DIlfPOPwiWDo" TargetMode="External"/><Relationship Id="rId4325" Type="http://schemas.openxmlformats.org/officeDocument/2006/relationships/hyperlink" Target="https://www.facebook.com/share/1BNJojAZKb/" TargetMode="External"/><Relationship Id="rId4532" Type="http://schemas.openxmlformats.org/officeDocument/2006/relationships/hyperlink" Target="https://www.facebook.com/dphieu.1610?mibextid=ZbWKwL" TargetMode="External"/><Relationship Id="rId2083" Type="http://schemas.openxmlformats.org/officeDocument/2006/relationships/hyperlink" Target="https://www.facebook.com/share/18Q1BoXSLt/" TargetMode="External"/><Relationship Id="rId2290" Type="http://schemas.openxmlformats.org/officeDocument/2006/relationships/hyperlink" Target="https://www.facebook.com/share/18WFd3eN3x/" TargetMode="External"/><Relationship Id="rId3134" Type="http://schemas.openxmlformats.org/officeDocument/2006/relationships/hyperlink" Target="https://www.facebook.com/share/1CsDjGiAJZ/?mibextid=wwXIfr" TargetMode="External"/><Relationship Id="rId3341" Type="http://schemas.openxmlformats.org/officeDocument/2006/relationships/hyperlink" Target="https://www.facebook.com/share/1CgjzhvQyK/?mibextid=wwXIfr" TargetMode="External"/><Relationship Id="rId262" Type="http://schemas.openxmlformats.org/officeDocument/2006/relationships/hyperlink" Target="https://www.facebook.com/people/Thu%E1%BB%B3-Linh/pfbid02kmgRwqtUqt1W9RCeoBfP6ikVULrwgcz8KhaaiE1zaqVByPh36kTRR5TpYGs3c9jXl/" TargetMode="External"/><Relationship Id="rId2150" Type="http://schemas.openxmlformats.org/officeDocument/2006/relationships/hyperlink" Target="https://www.facebook.com/share/1DhNopSPh5/?mibextid=wwXIfr" TargetMode="External"/><Relationship Id="rId3201" Type="http://schemas.openxmlformats.org/officeDocument/2006/relationships/hyperlink" Target="https://www.facebook.com/share/1Cn615V8AQ/?mibextid=wwXIfr" TargetMode="External"/><Relationship Id="rId5099" Type="http://schemas.openxmlformats.org/officeDocument/2006/relationships/hyperlink" Target="https://www.facebook.com/duong.nam.310430" TargetMode="External"/><Relationship Id="rId122" Type="http://schemas.openxmlformats.org/officeDocument/2006/relationships/hyperlink" Target="https://drive.google.com/open?id=13mn5FSgY3undXaN8OtoGdGNIdD8hCitA" TargetMode="External"/><Relationship Id="rId2010" Type="http://schemas.openxmlformats.org/officeDocument/2006/relationships/hyperlink" Target="https://www.facebook.com/zoii.con.2024" TargetMode="External"/><Relationship Id="rId1569" Type="http://schemas.openxmlformats.org/officeDocument/2006/relationships/hyperlink" Target="https://www.facebook.com/share/1ZqhU1BWcp/?mibextid=wwXIfr" TargetMode="External"/><Relationship Id="rId2967" Type="http://schemas.openxmlformats.org/officeDocument/2006/relationships/hyperlink" Target="https://drive.google.com/open?id=1qACBp2XXfxxueW2Fays8vBUR0ZMEFHe1" TargetMode="External"/><Relationship Id="rId4182" Type="http://schemas.openxmlformats.org/officeDocument/2006/relationships/hyperlink" Target="https://drive.google.com/open?id=16631hMoZnBvgl03YfpEubRLfZ8m7fKml" TargetMode="External"/><Relationship Id="rId5026" Type="http://schemas.openxmlformats.org/officeDocument/2006/relationships/hyperlink" Target="https://www.facebook.com/share/17yhQcbcfd/?mibextid=wwXIfr" TargetMode="External"/><Relationship Id="rId939" Type="http://schemas.openxmlformats.org/officeDocument/2006/relationships/hyperlink" Target="https://drive.google.com/open?id=1vlSLSZDxzSF4bIeB2_4u9K0CqTBnn2me" TargetMode="External"/><Relationship Id="rId1776" Type="http://schemas.openxmlformats.org/officeDocument/2006/relationships/hyperlink" Target="https://www.facebook.com/nguyen.thu.352851" TargetMode="External"/><Relationship Id="rId1983" Type="http://schemas.openxmlformats.org/officeDocument/2006/relationships/hyperlink" Target="https://drive.google.com/open?id=1bMvSqBa_FeMxsaXsxCLAWfUiy1llLNIN" TargetMode="External"/><Relationship Id="rId2827" Type="http://schemas.openxmlformats.org/officeDocument/2006/relationships/hyperlink" Target="https://www.facebook.com/share/17aGHd7Gux/?mibextid=wwXIfr" TargetMode="External"/><Relationship Id="rId4042" Type="http://schemas.openxmlformats.org/officeDocument/2006/relationships/hyperlink" Target="https://drive.google.com/open?id=1MTrxEwsh_hTQeRtBM-raKNqBNW04QALi" TargetMode="External"/><Relationship Id="rId68" Type="http://schemas.openxmlformats.org/officeDocument/2006/relationships/hyperlink" Target="https://drive.google.com/open?id=1t2G5wqogkI7FFnWn4d6iBNKISUTG5HBJ" TargetMode="External"/><Relationship Id="rId1429" Type="http://schemas.openxmlformats.org/officeDocument/2006/relationships/hyperlink" Target="https://www.facebook.com/share/1KURJCpo2R/" TargetMode="External"/><Relationship Id="rId1636" Type="http://schemas.openxmlformats.org/officeDocument/2006/relationships/hyperlink" Target="https://www.facebook.com/share/1EnAjXsvxy/?mibextid=wwXIfr" TargetMode="External"/><Relationship Id="rId1843" Type="http://schemas.openxmlformats.org/officeDocument/2006/relationships/hyperlink" Target="https://drive.google.com/open?id=1RZQD5YzFZrumAeqHWSi31xY7hp3ohY4q" TargetMode="External"/><Relationship Id="rId4999" Type="http://schemas.openxmlformats.org/officeDocument/2006/relationships/hyperlink" Target="https://www.facebook.com/share/18tF3L6i1j/" TargetMode="External"/><Relationship Id="rId1703" Type="http://schemas.openxmlformats.org/officeDocument/2006/relationships/hyperlink" Target="https://drive.google.com/open?id=1AuABfia-O2MGeoiQyRndv0N5kr4FoFy3" TargetMode="External"/><Relationship Id="rId1910" Type="http://schemas.openxmlformats.org/officeDocument/2006/relationships/hyperlink" Target="https://drive.google.com/open?id=1IoErpVBp_XjK0UWXwiDRK4WsY4S9Wvcp" TargetMode="External"/><Relationship Id="rId4859" Type="http://schemas.openxmlformats.org/officeDocument/2006/relationships/hyperlink" Target="https://drive.google.com/open?id=1fT3A68wpcS4bE9tmRdgeGQ8wuHb_4Vdm" TargetMode="External"/><Relationship Id="rId3668" Type="http://schemas.openxmlformats.org/officeDocument/2006/relationships/hyperlink" Target="https://drive.google.com/open?id=1l3XVIEyIWxVe54K8f73Bpq2oSqhTIhwf" TargetMode="External"/><Relationship Id="rId3875" Type="http://schemas.openxmlformats.org/officeDocument/2006/relationships/hyperlink" Target="https://www.facebook.com/share/1NmyvzJ1ui/?mibextid=wwXIfr" TargetMode="External"/><Relationship Id="rId4719" Type="http://schemas.openxmlformats.org/officeDocument/2006/relationships/hyperlink" Target="https://drive.google.com/open?id=1Bw-UvUE_BDDma35t8EzBqNY5j_5XrCdS" TargetMode="External"/><Relationship Id="rId4926" Type="http://schemas.openxmlformats.org/officeDocument/2006/relationships/hyperlink" Target="https://web.facebook.com/vanhhhhh28" TargetMode="External"/><Relationship Id="rId589" Type="http://schemas.openxmlformats.org/officeDocument/2006/relationships/hyperlink" Target="https://www.facebook.com/share/1CBrkhn9P5/?mibextid=wwXIfr%E2%81%A9(" TargetMode="External"/><Relationship Id="rId796" Type="http://schemas.openxmlformats.org/officeDocument/2006/relationships/hyperlink" Target="https://drive.google.com/open?id=1ue1uzoBk_pDbqV3AOX7_4hQOlN76qVaC" TargetMode="External"/><Relationship Id="rId2477" Type="http://schemas.openxmlformats.org/officeDocument/2006/relationships/hyperlink" Target="https://www.facebook.com/share/1BbvejFQEJ/" TargetMode="External"/><Relationship Id="rId2684" Type="http://schemas.openxmlformats.org/officeDocument/2006/relationships/hyperlink" Target="https://drive.google.com/open?id=1iejbsFwJ3_DzFcjxrxNJvPejYXyjQY_M" TargetMode="External"/><Relationship Id="rId3528" Type="http://schemas.openxmlformats.org/officeDocument/2006/relationships/hyperlink" Target="https://drive.google.com/open?id=1L1hV5pH-KtRDx3eL-_k0MzG0nTX-cn9i" TargetMode="External"/><Relationship Id="rId3735" Type="http://schemas.openxmlformats.org/officeDocument/2006/relationships/hyperlink" Target="https://www.facebook.com/share/1DrjSvQhv5/" TargetMode="External"/><Relationship Id="rId5090" Type="http://schemas.openxmlformats.org/officeDocument/2006/relationships/hyperlink" Target="https://drive.google.com/open?id=1SejHShlPtse2FEltVpMqnmvNcFxNhmnw" TargetMode="External"/><Relationship Id="rId449" Type="http://schemas.openxmlformats.org/officeDocument/2006/relationships/hyperlink" Target="https://drive.google.com/open?id=1lzWkaVjZM7xrZsTKf1zg36Fd4GIV-ja2" TargetMode="External"/><Relationship Id="rId656" Type="http://schemas.openxmlformats.org/officeDocument/2006/relationships/hyperlink" Target="https://www.facebook.com/share/176hTNFdkv/?mibextid=wwXIfr" TargetMode="External"/><Relationship Id="rId863" Type="http://schemas.openxmlformats.org/officeDocument/2006/relationships/hyperlink" Target="https://www.facebook.com/share/16yoSAdGDw/?mibextid=wwXIfr" TargetMode="External"/><Relationship Id="rId1079" Type="http://schemas.openxmlformats.org/officeDocument/2006/relationships/hyperlink" Target="https://drive.google.com/open?id=1DBZ0lSI98NLpve9wzKsdbo5JCp41fFSx" TargetMode="External"/><Relationship Id="rId1286" Type="http://schemas.openxmlformats.org/officeDocument/2006/relationships/hyperlink" Target="https://www.facebook.com/share/18QrF8owXX/?mibextid=wwXIfr" TargetMode="External"/><Relationship Id="rId1493" Type="http://schemas.openxmlformats.org/officeDocument/2006/relationships/hyperlink" Target="https://www.facebook.com/share/18X4GNd4Bu/" TargetMode="External"/><Relationship Id="rId2337" Type="http://schemas.openxmlformats.org/officeDocument/2006/relationships/hyperlink" Target="https://www.facebook.com/share/18G8uQduMD/" TargetMode="External"/><Relationship Id="rId2544" Type="http://schemas.openxmlformats.org/officeDocument/2006/relationships/hyperlink" Target="https://drive.google.com/open?id=1USm_Ev9yl3tJiQUJL09KuptFYUp6GZZ6" TargetMode="External"/><Relationship Id="rId2891" Type="http://schemas.openxmlformats.org/officeDocument/2006/relationships/hyperlink" Target="https://www.facebook.com/iuiemchipp" TargetMode="External"/><Relationship Id="rId3942" Type="http://schemas.openxmlformats.org/officeDocument/2006/relationships/hyperlink" Target="https://www.facebook.com/share/1CtzPBUuRK/?mibextid=wwXIfr" TargetMode="External"/><Relationship Id="rId309" Type="http://schemas.openxmlformats.org/officeDocument/2006/relationships/hyperlink" Target="https://drive.google.com/open?id=1eS_Ibk-jgwDRmMa1VNTMFJdWly1xPSqT" TargetMode="External"/><Relationship Id="rId516" Type="http://schemas.openxmlformats.org/officeDocument/2006/relationships/hyperlink" Target="https://www.facebook.com/share/19R26RRJD1/?mibextid=wwXIfr" TargetMode="External"/><Relationship Id="rId1146" Type="http://schemas.openxmlformats.org/officeDocument/2006/relationships/hyperlink" Target="https://drive.google.com/open?id=1Lm1fSIKsuicdlhftKjVCOfOKMq9S1lWH" TargetMode="External"/><Relationship Id="rId2751" Type="http://schemas.openxmlformats.org/officeDocument/2006/relationships/hyperlink" Target="https://www.facebook.com/share/1DeuDXt9SS/?mibextid=wwXIfr" TargetMode="External"/><Relationship Id="rId3802" Type="http://schemas.openxmlformats.org/officeDocument/2006/relationships/hyperlink" Target="https://www.facebook.com/share/1H2GvG1B9j/" TargetMode="External"/><Relationship Id="rId723" Type="http://schemas.openxmlformats.org/officeDocument/2006/relationships/hyperlink" Target="https://www.facebook.com/ngan.thu.tran.553567" TargetMode="External"/><Relationship Id="rId930" Type="http://schemas.openxmlformats.org/officeDocument/2006/relationships/hyperlink" Target="https://drive.google.com/open?id=1csee7f3ZL3wdAatGdrRYc-dSZdjls9GP" TargetMode="External"/><Relationship Id="rId1006" Type="http://schemas.openxmlformats.org/officeDocument/2006/relationships/hyperlink" Target="https://www.facebook.com/hoa275" TargetMode="External"/><Relationship Id="rId1353" Type="http://schemas.openxmlformats.org/officeDocument/2006/relationships/hyperlink" Target="https://www.facebook.com/share/1Hw9u9fAAf/" TargetMode="External"/><Relationship Id="rId1560" Type="http://schemas.openxmlformats.org/officeDocument/2006/relationships/hyperlink" Target="https://www.facebook.com/share/1H469i34H3/?mibextid=wwXIfr" TargetMode="External"/><Relationship Id="rId2404" Type="http://schemas.openxmlformats.org/officeDocument/2006/relationships/hyperlink" Target="https://drive.google.com/open?id=1i-QAL9MU8wXs9R3JnVB2g57bmdYGJxTK" TargetMode="External"/><Relationship Id="rId2611" Type="http://schemas.openxmlformats.org/officeDocument/2006/relationships/hyperlink" Target="https://www.facebook.com/nynt.2t?locale=vi_VN" TargetMode="External"/><Relationship Id="rId1213" Type="http://schemas.openxmlformats.org/officeDocument/2006/relationships/hyperlink" Target="https://web.facebook.com/nguyen.bui.dieu.linh.755492" TargetMode="External"/><Relationship Id="rId1420" Type="http://schemas.openxmlformats.org/officeDocument/2006/relationships/hyperlink" Target="https://www.facebook.com/share/175T3LQuQn/?mibextid=wwXIfr" TargetMode="External"/><Relationship Id="rId4369" Type="http://schemas.openxmlformats.org/officeDocument/2006/relationships/hyperlink" Target="https://www.facebook.com/share/1ELmjm8Sc9/" TargetMode="External"/><Relationship Id="rId4576" Type="http://schemas.openxmlformats.org/officeDocument/2006/relationships/hyperlink" Target="https://drive.google.com/open?id=10gnWauHCe1dbFLlDf5gfxSc4Avq-dqU9" TargetMode="External"/><Relationship Id="rId4783" Type="http://schemas.openxmlformats.org/officeDocument/2006/relationships/hyperlink" Target="https://www.facebook.com/share/1KHkiADQkV/" TargetMode="External"/><Relationship Id="rId4990" Type="http://schemas.openxmlformats.org/officeDocument/2006/relationships/hyperlink" Target="https://www.facebook.com/nguyen.trung.kien.25804" TargetMode="External"/><Relationship Id="rId3178" Type="http://schemas.openxmlformats.org/officeDocument/2006/relationships/hyperlink" Target="https://www.facebook.com/share/18KaRNTnrT/?mibextid=wwXIfr" TargetMode="External"/><Relationship Id="rId3385" Type="http://schemas.openxmlformats.org/officeDocument/2006/relationships/hyperlink" Target="https://www.facebook.com/share/1BC95Zjiky/" TargetMode="External"/><Relationship Id="rId3592" Type="http://schemas.openxmlformats.org/officeDocument/2006/relationships/hyperlink" Target="https://drive.google.com/open?id=1iGjvEENlodQq6Li7V0RzgUjxDNI-UuIu" TargetMode="External"/><Relationship Id="rId4229" Type="http://schemas.openxmlformats.org/officeDocument/2006/relationships/hyperlink" Target="https://drive.google.com/open?id=1TqL9ObGXsgVE4vbhRim4CNVBx8pZcCCH" TargetMode="External"/><Relationship Id="rId4436" Type="http://schemas.openxmlformats.org/officeDocument/2006/relationships/hyperlink" Target="https://drive.google.com/open?id=1TH3NQaUb6Xd9TV1N5PQ3O5HsFKjWdftK" TargetMode="External"/><Relationship Id="rId4643" Type="http://schemas.openxmlformats.org/officeDocument/2006/relationships/hyperlink" Target="https://www.facebook.com/share/14fJNByXaCp/" TargetMode="External"/><Relationship Id="rId4850" Type="http://schemas.openxmlformats.org/officeDocument/2006/relationships/hyperlink" Target="https://www.facebook.com/tr.pham.ha.liinh" TargetMode="External"/><Relationship Id="rId2194" Type="http://schemas.openxmlformats.org/officeDocument/2006/relationships/hyperlink" Target="https://drive.google.com/open?id=1JbEood4RcaxIlhOR4UqRSBtxocd2Gi3_" TargetMode="External"/><Relationship Id="rId3038" Type="http://schemas.openxmlformats.org/officeDocument/2006/relationships/hyperlink" Target="https://www.facebook.com/share/1DvaHDZw8s/" TargetMode="External"/><Relationship Id="rId3245" Type="http://schemas.openxmlformats.org/officeDocument/2006/relationships/hyperlink" Target="https://www.facebook.com/share/1FcZn5NE9u/?mibextid=wwXIfr" TargetMode="External"/><Relationship Id="rId3452" Type="http://schemas.openxmlformats.org/officeDocument/2006/relationships/hyperlink" Target="https://www.facebook.com/share/1FyGHBGmLo/" TargetMode="External"/><Relationship Id="rId4503" Type="http://schemas.openxmlformats.org/officeDocument/2006/relationships/hyperlink" Target="https://drive.google.com/open?id=1eIzte1XxAuQPLODtyuG_fuN4TpNW9GFh" TargetMode="External"/><Relationship Id="rId4710" Type="http://schemas.openxmlformats.org/officeDocument/2006/relationships/hyperlink" Target="https://www.facebook.com/share/1BcsgnzQK1/?mibextid=wwXIfr" TargetMode="External"/><Relationship Id="rId166" Type="http://schemas.openxmlformats.org/officeDocument/2006/relationships/hyperlink" Target="https://www.facebook.com/profile.php?id=61550703997455&amp;mibextid=LQQJ4d" TargetMode="External"/><Relationship Id="rId373" Type="http://schemas.openxmlformats.org/officeDocument/2006/relationships/hyperlink" Target="https://www.facebook.com/share/1B6Gh2TNfM/?mibextid=wwXIfr" TargetMode="External"/><Relationship Id="rId580" Type="http://schemas.openxmlformats.org/officeDocument/2006/relationships/hyperlink" Target="https://drive.google.com/open?id=1kO4abdCJItBlfgU8jd5X_J35L2k9Bq0X" TargetMode="External"/><Relationship Id="rId2054" Type="http://schemas.openxmlformats.org/officeDocument/2006/relationships/hyperlink" Target="https://drive.google.com/open?id=1FhCl-JW5zxWw-31MHG6-cufTfLuOmq9D" TargetMode="External"/><Relationship Id="rId2261" Type="http://schemas.openxmlformats.org/officeDocument/2006/relationships/hyperlink" Target="https://www.facebook.com/share/19ahS75NT3/?mibextid=wwXIfr" TargetMode="External"/><Relationship Id="rId3105" Type="http://schemas.openxmlformats.org/officeDocument/2006/relationships/hyperlink" Target="https://www.facebook.com/share/1CY3i9Ld2C/" TargetMode="External"/><Relationship Id="rId3312" Type="http://schemas.openxmlformats.org/officeDocument/2006/relationships/hyperlink" Target="https://www.facebook.com/khanhchicutedangiuu?rdid=4qqHKH6QpfrhO3fK&amp;share_url=https%3A%2F%2Fwww.facebook.com%2Fshare%2F1BQ5vJmH77" TargetMode="External"/><Relationship Id="rId233" Type="http://schemas.openxmlformats.org/officeDocument/2006/relationships/hyperlink" Target="https://www.facebook.com/profile.php?id=100049689072715&amp;mibextid=LQQJ4d" TargetMode="External"/><Relationship Id="rId440" Type="http://schemas.openxmlformats.org/officeDocument/2006/relationships/hyperlink" Target="https://www.facebook.com/share/12MjH5Tek2U/?mibextid=wwXIfr" TargetMode="External"/><Relationship Id="rId1070" Type="http://schemas.openxmlformats.org/officeDocument/2006/relationships/hyperlink" Target="https://drive.google.com/open?id=10O69l-4LBLXR2InhVPkORYzqdpMv1wpe" TargetMode="External"/><Relationship Id="rId2121" Type="http://schemas.openxmlformats.org/officeDocument/2006/relationships/hyperlink" Target="https://drive.google.com/open?id=1Epgw5ekZimPUsBrtuvc6Fd36H7s4tvS1" TargetMode="External"/><Relationship Id="rId300" Type="http://schemas.openxmlformats.org/officeDocument/2006/relationships/hyperlink" Target="https://www.facebook.com/share/15RCKioGsk/" TargetMode="External"/><Relationship Id="rId4086" Type="http://schemas.openxmlformats.org/officeDocument/2006/relationships/hyperlink" Target="https://www.facebook.com/share/1NdULAHkzB/?mibextid=wwXIfr" TargetMode="External"/><Relationship Id="rId1887" Type="http://schemas.openxmlformats.org/officeDocument/2006/relationships/hyperlink" Target="https://www.facebook.com/share/1EUGBJ6X8y/?mibextid=wwXIfr" TargetMode="External"/><Relationship Id="rId2938" Type="http://schemas.openxmlformats.org/officeDocument/2006/relationships/hyperlink" Target="https://www.facebook.com/share/18mZpdJCZ2/?mibextid=wwXIfr" TargetMode="External"/><Relationship Id="rId4293" Type="http://schemas.openxmlformats.org/officeDocument/2006/relationships/hyperlink" Target="https://drive.google.com/open?id=1AAbuvLOmH6vDnNplTyRGaQPUyA57JOa7" TargetMode="External"/><Relationship Id="rId1747" Type="http://schemas.openxmlformats.org/officeDocument/2006/relationships/hyperlink" Target="https://drive.google.com/open?id=1wExri6-FaDK5zTzTVirqycy2V1eoSiB3" TargetMode="External"/><Relationship Id="rId1954" Type="http://schemas.openxmlformats.org/officeDocument/2006/relationships/hyperlink" Target="https://www.facebook.com/share/1FaExqtFDp/" TargetMode="External"/><Relationship Id="rId4153" Type="http://schemas.openxmlformats.org/officeDocument/2006/relationships/hyperlink" Target="https://www.facebook.com/share/1761WVqZtr/?mibextid=wwXIfr" TargetMode="External"/><Relationship Id="rId4360" Type="http://schemas.openxmlformats.org/officeDocument/2006/relationships/hyperlink" Target="https://drive.google.com/open?id=1yhwPIreB46mtJBiAxL8MzW8sZ6MohCux" TargetMode="External"/><Relationship Id="rId39" Type="http://schemas.openxmlformats.org/officeDocument/2006/relationships/hyperlink" Target="https://www.facebook.com/profile.php?id=100077272689984&amp;mibextid=LQQJ4d" TargetMode="External"/><Relationship Id="rId1607" Type="http://schemas.openxmlformats.org/officeDocument/2006/relationships/hyperlink" Target="https://www.facebook.com/share/1JfwKFzpnX/?mibextid=wwXIfr" TargetMode="External"/><Relationship Id="rId1814" Type="http://schemas.openxmlformats.org/officeDocument/2006/relationships/hyperlink" Target="https://drive.google.com/open?id=1aBIDj3ASpM7tJXMYS_6PwuQmTiLSWl6G" TargetMode="External"/><Relationship Id="rId4013" Type="http://schemas.openxmlformats.org/officeDocument/2006/relationships/hyperlink" Target="https://www.facebook.com/share/1Cn4mZryZZ/?mibextid=wwXIfr" TargetMode="External"/><Relationship Id="rId4220" Type="http://schemas.openxmlformats.org/officeDocument/2006/relationships/hyperlink" Target="https://www.facebook.com/share/1D5b58Xb9K/?mibextid=wwXIfr" TargetMode="External"/><Relationship Id="rId3779" Type="http://schemas.openxmlformats.org/officeDocument/2006/relationships/hyperlink" Target="https://drive.google.com/open?id=1LBkgB-bAsXeLKek9oHDfdl6-o4nDGd4f" TargetMode="External"/><Relationship Id="rId2588" Type="http://schemas.openxmlformats.org/officeDocument/2006/relationships/hyperlink" Target="https://www.facebook.com/share/1DQxPyjtPJ/?mibextid=wwXIfr" TargetMode="External"/><Relationship Id="rId3986" Type="http://schemas.openxmlformats.org/officeDocument/2006/relationships/hyperlink" Target="https://www.facebook.com/share/1PifokRCmX/" TargetMode="External"/><Relationship Id="rId1397" Type="http://schemas.openxmlformats.org/officeDocument/2006/relationships/hyperlink" Target="https://drive.google.com/open?id=1dW_1wE9tPKfXXnqKIP5mUvz0qY6iaTd_" TargetMode="External"/><Relationship Id="rId2795" Type="http://schemas.openxmlformats.org/officeDocument/2006/relationships/hyperlink" Target="https://www.facebook.com/share/1DcdAMsrx9/" TargetMode="External"/><Relationship Id="rId3639" Type="http://schemas.openxmlformats.org/officeDocument/2006/relationships/hyperlink" Target="https://www.facebook.com/share/14f7P1zPrmn/" TargetMode="External"/><Relationship Id="rId3846" Type="http://schemas.openxmlformats.org/officeDocument/2006/relationships/hyperlink" Target="https://www.facebook.com/share/1BWcLbZHJT/?mibextid=wwXIfr" TargetMode="External"/><Relationship Id="rId5061" Type="http://schemas.openxmlformats.org/officeDocument/2006/relationships/hyperlink" Target="https://drive.google.com/open?id=1xuo8y72Xj6jRzcbm7F1lnwY45UcvVcKf" TargetMode="External"/><Relationship Id="rId767" Type="http://schemas.openxmlformats.org/officeDocument/2006/relationships/hyperlink" Target="https://www.facebook.com/ngo.thi.bao.nhi.2024?mibextid=wwXIfr&amp;mibextid=wwXIfr" TargetMode="External"/><Relationship Id="rId974" Type="http://schemas.openxmlformats.org/officeDocument/2006/relationships/hyperlink" Target="https://www.facebook.com/hngnge214" TargetMode="External"/><Relationship Id="rId2448" Type="http://schemas.openxmlformats.org/officeDocument/2006/relationships/hyperlink" Target="https://www.facebook.com/share/18VX5eapo8/" TargetMode="External"/><Relationship Id="rId2655" Type="http://schemas.openxmlformats.org/officeDocument/2006/relationships/hyperlink" Target="https://drive.google.com/open?id=1kf3GfjFTtwjpS75KcqMJ6nqmyJ2l1AnF" TargetMode="External"/><Relationship Id="rId2862" Type="http://schemas.openxmlformats.org/officeDocument/2006/relationships/hyperlink" Target="https://drive.google.com/open?id=1nPZcGjRmjgLRS2KAp0zgIhPBjRldVuIs" TargetMode="External"/><Relationship Id="rId3706" Type="http://schemas.openxmlformats.org/officeDocument/2006/relationships/hyperlink" Target="https://www.facebook.com/share/1ERw79D8hn/?mibextid=wwXIfr" TargetMode="External"/><Relationship Id="rId3913" Type="http://schemas.openxmlformats.org/officeDocument/2006/relationships/hyperlink" Target="https://www.facebook.com/share/1BhHjvUA5x/?mibextid=wwXIfr" TargetMode="External"/><Relationship Id="rId627" Type="http://schemas.openxmlformats.org/officeDocument/2006/relationships/hyperlink" Target="https://drive.google.com/open?id=1nIR8iCJr1wYrL6i7Dv3v16FhByOc7fOC" TargetMode="External"/><Relationship Id="rId834" Type="http://schemas.openxmlformats.org/officeDocument/2006/relationships/hyperlink" Target="https://drive.google.com/open?id=1Vv3FdlqCazG0QDUbu2gDoU-vZ6w9g0nd" TargetMode="External"/><Relationship Id="rId1257" Type="http://schemas.openxmlformats.org/officeDocument/2006/relationships/hyperlink" Target="https://www.facebook.com/share/18Gp3z9mvy/" TargetMode="External"/><Relationship Id="rId1464" Type="http://schemas.openxmlformats.org/officeDocument/2006/relationships/hyperlink" Target="https://www.facebook.com/share/18FVissSod/?mibextid=wwXIfr" TargetMode="External"/><Relationship Id="rId1671" Type="http://schemas.openxmlformats.org/officeDocument/2006/relationships/hyperlink" Target="https://www.facebook.com/share/1GbtPiqnWt/" TargetMode="External"/><Relationship Id="rId2308" Type="http://schemas.openxmlformats.org/officeDocument/2006/relationships/hyperlink" Target="https://drive.google.com/open?id=1TA23ZWt6cXx8xTgcFJhyWi27J3v-Ccy6" TargetMode="External"/><Relationship Id="rId2515" Type="http://schemas.openxmlformats.org/officeDocument/2006/relationships/hyperlink" Target="https://www.facebook.com/share/1CATZRA9NG/?mibextid=wwXIfr" TargetMode="External"/><Relationship Id="rId2722" Type="http://schemas.openxmlformats.org/officeDocument/2006/relationships/hyperlink" Target="https://drive.google.com/open?id=1IhR-bylYpzGxf5MGtXi094qiHxSxYlKV" TargetMode="External"/><Relationship Id="rId901" Type="http://schemas.openxmlformats.org/officeDocument/2006/relationships/hyperlink" Target="https://www.facebook.com/share/1AEd3RsQtW/?mibextid=wwXIfr" TargetMode="External"/><Relationship Id="rId1117" Type="http://schemas.openxmlformats.org/officeDocument/2006/relationships/hyperlink" Target="https://drive.google.com/open?id=18zmGIOiCDJjvpvccWkpJAyvHiiwxmgyR" TargetMode="External"/><Relationship Id="rId1324" Type="http://schemas.openxmlformats.org/officeDocument/2006/relationships/hyperlink" Target="https://drive.google.com/open?id=1Jy51XoZ8pVn_bR-NknHzPHwdN74bC8Un" TargetMode="External"/><Relationship Id="rId1531" Type="http://schemas.openxmlformats.org/officeDocument/2006/relationships/hyperlink" Target="https://www.facebook.com/100027971405292/" TargetMode="External"/><Relationship Id="rId4687" Type="http://schemas.openxmlformats.org/officeDocument/2006/relationships/hyperlink" Target="https://www.facebook.com/share/1D7XDSPHBh/" TargetMode="External"/><Relationship Id="rId4894" Type="http://schemas.openxmlformats.org/officeDocument/2006/relationships/hyperlink" Target="https://drive.google.com/open?id=1yr2VvkaAcYolLaFHddAUVgdfVDVI5CLq" TargetMode="External"/><Relationship Id="rId30" Type="http://schemas.openxmlformats.org/officeDocument/2006/relationships/hyperlink" Target="https://www.facebook.com/mee.duonghao?mibextid=ZbWKwL" TargetMode="External"/><Relationship Id="rId3289" Type="http://schemas.openxmlformats.org/officeDocument/2006/relationships/hyperlink" Target="https://drive.google.com/open?id=1MgS-6VyV-sdKlA54ccLNGcVcYEAVo-BH" TargetMode="External"/><Relationship Id="rId3496" Type="http://schemas.openxmlformats.org/officeDocument/2006/relationships/hyperlink" Target="https://www.facebook.com/share/1E81aqB1Wo/" TargetMode="External"/><Relationship Id="rId4547" Type="http://schemas.openxmlformats.org/officeDocument/2006/relationships/hyperlink" Target="https://www.facebook.com/bao.ngoc.713224?mibextid=wwXIfr&amp;mibextid=wwXIfr" TargetMode="External"/><Relationship Id="rId4754" Type="http://schemas.openxmlformats.org/officeDocument/2006/relationships/hyperlink" Target="https://drive.google.com/open?id=1M4ktPmHDaFdRx1uqHYpNf91IvfWpC9e2" TargetMode="External"/><Relationship Id="rId2098" Type="http://schemas.openxmlformats.org/officeDocument/2006/relationships/hyperlink" Target="https://drive.google.com/open?id=1t-REPLemIdJ8v9JN8j8PRynUNZ-gqD2B" TargetMode="External"/><Relationship Id="rId3149" Type="http://schemas.openxmlformats.org/officeDocument/2006/relationships/hyperlink" Target="https://drive.google.com/open?id=1Xpv8JN1shI0wGE1D7Y2iRPdS_f9W-N_g" TargetMode="External"/><Relationship Id="rId3356" Type="http://schemas.openxmlformats.org/officeDocument/2006/relationships/hyperlink" Target="https://www.facebook.com/share/1CTm1TeFPy/?mibextid=wwXIfr" TargetMode="External"/><Relationship Id="rId3563" Type="http://schemas.openxmlformats.org/officeDocument/2006/relationships/hyperlink" Target="https://drive.google.com/open?id=1wpNv3coanJVIrLVSYqypQugXjjaNZCaN" TargetMode="External"/><Relationship Id="rId4407" Type="http://schemas.openxmlformats.org/officeDocument/2006/relationships/hyperlink" Target="https://drive.google.com/open?id=1kAwH_Z5LNWrS0gq96-fJvqK6YbErIITS" TargetMode="External"/><Relationship Id="rId4961" Type="http://schemas.openxmlformats.org/officeDocument/2006/relationships/hyperlink" Target="https://drive.google.com/open?id=1WNrBnqjpaZSUVlTRR-xz2k9cA_WGCnjz" TargetMode="External"/><Relationship Id="rId277" Type="http://schemas.openxmlformats.org/officeDocument/2006/relationships/hyperlink" Target="https://drive.google.com/open?id=1TtGrif49wbk2WeFpI3XdiP6yQvewr5zO" TargetMode="External"/><Relationship Id="rId484" Type="http://schemas.openxmlformats.org/officeDocument/2006/relationships/hyperlink" Target="https://www.facebook.com/share/1Zwz131kRm/" TargetMode="External"/><Relationship Id="rId2165" Type="http://schemas.openxmlformats.org/officeDocument/2006/relationships/hyperlink" Target="https://www.facebook.com/share/18XSyULmM2/?mibextid=wwXIfr" TargetMode="External"/><Relationship Id="rId3009" Type="http://schemas.openxmlformats.org/officeDocument/2006/relationships/hyperlink" Target="https://www.facebook.com/camtuchuchee" TargetMode="External"/><Relationship Id="rId3216" Type="http://schemas.openxmlformats.org/officeDocument/2006/relationships/hyperlink" Target="https://drive.google.com/open?id=1FmmNufCE7UF7q0D1U9gzu-vY9OBwjYBz" TargetMode="External"/><Relationship Id="rId3770" Type="http://schemas.openxmlformats.org/officeDocument/2006/relationships/hyperlink" Target="https://www.facebook.com/share/1DtHJzPGwB/?mibextid=wwXIfr" TargetMode="External"/><Relationship Id="rId4614" Type="http://schemas.openxmlformats.org/officeDocument/2006/relationships/hyperlink" Target="https://www.facebook.com/bich.tuyen109?mibextid=ZbWKwL" TargetMode="External"/><Relationship Id="rId4821" Type="http://schemas.openxmlformats.org/officeDocument/2006/relationships/hyperlink" Target="https://drive.google.com/open?id=1EaQ75-aHmKj58cA9sWptKYMHg70OPlp1" TargetMode="External"/><Relationship Id="rId137" Type="http://schemas.openxmlformats.org/officeDocument/2006/relationships/hyperlink" Target="https://www.facebook.com/quynhnhu.kh" TargetMode="External"/><Relationship Id="rId344" Type="http://schemas.openxmlformats.org/officeDocument/2006/relationships/hyperlink" Target="https://www.facebook.com/share/15vK8QgwYd/" TargetMode="External"/><Relationship Id="rId691" Type="http://schemas.openxmlformats.org/officeDocument/2006/relationships/hyperlink" Target="https://drive.google.com/open?id=1oOhGPdyUIcPEq5gSAMtpziqw-0AyfKum" TargetMode="External"/><Relationship Id="rId2025" Type="http://schemas.openxmlformats.org/officeDocument/2006/relationships/hyperlink" Target="https://drive.google.com/open?id=1ahKsxgRwvAiBfOmosBVJyojs1X5aIZpc" TargetMode="External"/><Relationship Id="rId2372" Type="http://schemas.openxmlformats.org/officeDocument/2006/relationships/hyperlink" Target="https://drive.google.com/open?id=1ZzvNbgezaSqD96QdMX7ULUpAawpteiUM" TargetMode="External"/><Relationship Id="rId3423" Type="http://schemas.openxmlformats.org/officeDocument/2006/relationships/hyperlink" Target="https://www.facebook.com/share/1BuJw6f9iL/" TargetMode="External"/><Relationship Id="rId3630" Type="http://schemas.openxmlformats.org/officeDocument/2006/relationships/hyperlink" Target="https://www.facebook.com/share/192XXRUv44/?mibextid=wwXIfr" TargetMode="External"/><Relationship Id="rId551" Type="http://schemas.openxmlformats.org/officeDocument/2006/relationships/hyperlink" Target="https://web.facebook.com/thang.kieu.503092?mibextid=LQQJ4d&amp;rdid=YFkTggPBxB8wbzrW&amp;share_url=https%3A%2F%2Fweb.facebook.com%2Fshare%2F14xVmN2rhm%2F%3Fmibextid%3DLQQJ4d%26_rdc%3D1%26_rdr" TargetMode="External"/><Relationship Id="rId1181" Type="http://schemas.openxmlformats.org/officeDocument/2006/relationships/hyperlink" Target="https://www.facebook.com/share/1CqiAELUDS/?mibextid=wwXIfr" TargetMode="External"/><Relationship Id="rId2232" Type="http://schemas.openxmlformats.org/officeDocument/2006/relationships/hyperlink" Target="https://www.facebook.com/share/1DyeNriX8m/?mibextid=wwXIfr" TargetMode="External"/><Relationship Id="rId204" Type="http://schemas.openxmlformats.org/officeDocument/2006/relationships/hyperlink" Target="https://drive.google.com/open?id=1THtqW4nUeXgC8kPaWMlAkhPurJ31dxUR" TargetMode="External"/><Relationship Id="rId411" Type="http://schemas.openxmlformats.org/officeDocument/2006/relationships/hyperlink" Target="https://www.facebook.com/share/18ikmtrv17/?mibextid=wwXIfr" TargetMode="External"/><Relationship Id="rId1041" Type="http://schemas.openxmlformats.org/officeDocument/2006/relationships/hyperlink" Target="https://www.facebook.com/hung.phamviet.33633" TargetMode="External"/><Relationship Id="rId1998" Type="http://schemas.openxmlformats.org/officeDocument/2006/relationships/hyperlink" Target="https://drive.google.com/open?id=1pCF2xcjsesq0ourAw7LpUhy1-p7JBhNb" TargetMode="External"/><Relationship Id="rId4197" Type="http://schemas.openxmlformats.org/officeDocument/2006/relationships/hyperlink" Target="https://drive.google.com/open?id=1hk2Tda694dNjM-jVrSXDUHWkWXyB_uKz" TargetMode="External"/><Relationship Id="rId1858" Type="http://schemas.openxmlformats.org/officeDocument/2006/relationships/hyperlink" Target="https://web.facebook.com/duymanh22334455?locale=vi_VN" TargetMode="External"/><Relationship Id="rId4057" Type="http://schemas.openxmlformats.org/officeDocument/2006/relationships/hyperlink" Target="https://drive.google.com/open?id=16DExntGAGZcYROPXYiIGYuNVQ9qfvSkq" TargetMode="External"/><Relationship Id="rId4264" Type="http://schemas.openxmlformats.org/officeDocument/2006/relationships/hyperlink" Target="https://www.facebook.com/share/1EKupnGQJt/?mibextid=wwXIfr" TargetMode="External"/><Relationship Id="rId4471" Type="http://schemas.openxmlformats.org/officeDocument/2006/relationships/hyperlink" Target="https://www.facebook.com/ngocquynh.bui.79656" TargetMode="External"/><Relationship Id="rId5108" Type="http://schemas.openxmlformats.org/officeDocument/2006/relationships/hyperlink" Target="https://www.facebook.com/share/1GoJ1NBXX5/" TargetMode="External"/><Relationship Id="rId2909" Type="http://schemas.openxmlformats.org/officeDocument/2006/relationships/hyperlink" Target="https://drive.google.com/open?id=1Vp_1XvfbaVLIOvSTBiDjgFBEgRDX1nrF" TargetMode="External"/><Relationship Id="rId3073" Type="http://schemas.openxmlformats.org/officeDocument/2006/relationships/hyperlink" Target="https://drive.google.com/open?id=1eOSllUWlBzi3nGdXOGSzh5_JKu01sZN4" TargetMode="External"/><Relationship Id="rId3280" Type="http://schemas.openxmlformats.org/officeDocument/2006/relationships/hyperlink" Target="https://www.facebook.com/share/18Qv3UyqPh/" TargetMode="External"/><Relationship Id="rId4124" Type="http://schemas.openxmlformats.org/officeDocument/2006/relationships/hyperlink" Target="https://www.facebook.com/share/1BwaVxoGSE/?mibextid=wwXIfr" TargetMode="External"/><Relationship Id="rId4331" Type="http://schemas.openxmlformats.org/officeDocument/2006/relationships/hyperlink" Target="https://www.facebook.com/share/1H6wnXPqnN/?mibextid=wwXIfr" TargetMode="External"/><Relationship Id="rId1718" Type="http://schemas.openxmlformats.org/officeDocument/2006/relationships/hyperlink" Target="https://www.facebook.com/tran.ngoc.diep.0123?mibextid=wwXIfr&amp;mibextid=wwXIfr" TargetMode="External"/><Relationship Id="rId1925" Type="http://schemas.openxmlformats.org/officeDocument/2006/relationships/hyperlink" Target="https://drive.google.com/open?id=1modzLOxwmOwhr4lR61gU5fr1-EC1yepb" TargetMode="External"/><Relationship Id="rId3140" Type="http://schemas.openxmlformats.org/officeDocument/2006/relationships/hyperlink" Target="https://drive.google.com/open?id=1LyeNnCK_N3Lvo3V429vFBYas7ZympoiE" TargetMode="External"/><Relationship Id="rId2699" Type="http://schemas.openxmlformats.org/officeDocument/2006/relationships/hyperlink" Target="https://www.facebook.com/share/1CinEJUyoS/" TargetMode="External"/><Relationship Id="rId3000" Type="http://schemas.openxmlformats.org/officeDocument/2006/relationships/hyperlink" Target="https://drive.google.com/open?id=1ZcovjE33eYyoNojbauwtQdmtMH-lPRE2" TargetMode="External"/><Relationship Id="rId3957" Type="http://schemas.openxmlformats.org/officeDocument/2006/relationships/hyperlink" Target="https://drive.google.com/open?id=1hcE9VtobxotwKXfWgdosXzVz9nfgE3ob" TargetMode="External"/><Relationship Id="rId878" Type="http://schemas.openxmlformats.org/officeDocument/2006/relationships/hyperlink" Target="https://www.facebook.com/luongquan.pham.7?mibextid=wwXIfr&amp;mibextid=wwXIfr" TargetMode="External"/><Relationship Id="rId2559" Type="http://schemas.openxmlformats.org/officeDocument/2006/relationships/hyperlink" Target="https://www.facebook.com/share/1DeF88Vq7J/" TargetMode="External"/><Relationship Id="rId2766" Type="http://schemas.openxmlformats.org/officeDocument/2006/relationships/hyperlink" Target="https://drive.google.com/open?id=1TxG9P6OGMnhLBGNJptq6tPWqqwKVdGaF" TargetMode="External"/><Relationship Id="rId2973" Type="http://schemas.openxmlformats.org/officeDocument/2006/relationships/hyperlink" Target="https://drive.google.com/open?id=1XH_0JVgB9yap2V2jgwObCsftKM9Mh0vV" TargetMode="External"/><Relationship Id="rId3817" Type="http://schemas.openxmlformats.org/officeDocument/2006/relationships/hyperlink" Target="https://drive.google.com/open?id=1Ze5NdruSlDraxrv2Tj6Nx7AIuJ48zPD0" TargetMode="External"/><Relationship Id="rId738" Type="http://schemas.openxmlformats.org/officeDocument/2006/relationships/hyperlink" Target="https://drive.google.com/open?id=1rUFwkzIqxL_lIMykJt2WXAa0ozZ0bke4" TargetMode="External"/><Relationship Id="rId945" Type="http://schemas.openxmlformats.org/officeDocument/2006/relationships/hyperlink" Target="https://www.facebook.com/share/19JLxcwPfn/" TargetMode="External"/><Relationship Id="rId1368" Type="http://schemas.openxmlformats.org/officeDocument/2006/relationships/hyperlink" Target="https://www.facebook.com/kim.thuy.640822" TargetMode="External"/><Relationship Id="rId1575" Type="http://schemas.openxmlformats.org/officeDocument/2006/relationships/hyperlink" Target="https://www.facebook.com/du.bich.37017794" TargetMode="External"/><Relationship Id="rId1782" Type="http://schemas.openxmlformats.org/officeDocument/2006/relationships/hyperlink" Target="https://drive.google.com/open?id=15iOEtGxabHD59lcCFnj51lSwD8qG7zCt" TargetMode="External"/><Relationship Id="rId2419" Type="http://schemas.openxmlformats.org/officeDocument/2006/relationships/hyperlink" Target="https://drive.google.com/open?id=1QtCRtYhEcV9bkBYOj8kQBTASJdq6W1Sx" TargetMode="External"/><Relationship Id="rId2626" Type="http://schemas.openxmlformats.org/officeDocument/2006/relationships/hyperlink" Target="https://www.facebook.com/share/18hN4uBCBW/?mibextid=wwXIfr" TargetMode="External"/><Relationship Id="rId2833" Type="http://schemas.openxmlformats.org/officeDocument/2006/relationships/hyperlink" Target="https://www.facebook.com/share/18Nakr5Qe3/" TargetMode="External"/><Relationship Id="rId5032" Type="http://schemas.openxmlformats.org/officeDocument/2006/relationships/hyperlink" Target="https://www.facebook.com/share/1ZsRkunKzj/" TargetMode="External"/><Relationship Id="rId74" Type="http://schemas.openxmlformats.org/officeDocument/2006/relationships/hyperlink" Target="https://drive.google.com/open?id=1927y9GODwoTb2_cl86BC8pv2IXFow6mQ" TargetMode="External"/><Relationship Id="rId805" Type="http://schemas.openxmlformats.org/officeDocument/2006/relationships/hyperlink" Target="https://www.facebook.com/share/1Yd5yVymNm/" TargetMode="External"/><Relationship Id="rId1228" Type="http://schemas.openxmlformats.org/officeDocument/2006/relationships/hyperlink" Target="https://www.facebook.com/share/1B11pK3XQ4/?mibextid=wwXIfr" TargetMode="External"/><Relationship Id="rId1435" Type="http://schemas.openxmlformats.org/officeDocument/2006/relationships/hyperlink" Target="https://www.facebook.com/share/1HSHA6otFY/?mibextid=wwXIfr" TargetMode="External"/><Relationship Id="rId4798" Type="http://schemas.openxmlformats.org/officeDocument/2006/relationships/hyperlink" Target="https://www.facebook.com/share/1LMgDVydSz/" TargetMode="External"/><Relationship Id="rId1642" Type="http://schemas.openxmlformats.org/officeDocument/2006/relationships/hyperlink" Target="https://drive.google.com/open?id=1RyscQlpWapRtnQQnNtaP8JCZG1ytGV3n" TargetMode="External"/><Relationship Id="rId2900" Type="http://schemas.openxmlformats.org/officeDocument/2006/relationships/hyperlink" Target="https://drive.google.com/open?id=1muTroFqvby7kUns2U8zK02E3PIh9OOcV" TargetMode="External"/><Relationship Id="rId1502" Type="http://schemas.openxmlformats.org/officeDocument/2006/relationships/hyperlink" Target="https://drive.google.com/open?id=10bUQqNKle9BTBHjC3v6y4ryfcE8J_kYg" TargetMode="External"/><Relationship Id="rId4658" Type="http://schemas.openxmlformats.org/officeDocument/2006/relationships/hyperlink" Target="https://drive.google.com/open?id=1HAASS9OGYg0frgxp5PnJT5G7gzVvUaoS" TargetMode="External"/><Relationship Id="rId4865" Type="http://schemas.openxmlformats.org/officeDocument/2006/relationships/hyperlink" Target="https://drive.google.com/open?id=17RoLe00DyC2SbAONS4MQIQ5Kpr0gHPaK" TargetMode="External"/><Relationship Id="rId388" Type="http://schemas.openxmlformats.org/officeDocument/2006/relationships/hyperlink" Target="https://drive.google.com/open?id=16Xj3NjRhnRkIwEOcXXfbfggc8rQOeACE" TargetMode="External"/><Relationship Id="rId2069" Type="http://schemas.openxmlformats.org/officeDocument/2006/relationships/hyperlink" Target="https://www.facebook.com/share/18e4nPMJY2/?mibextid=wwXIfr" TargetMode="External"/><Relationship Id="rId3467" Type="http://schemas.openxmlformats.org/officeDocument/2006/relationships/hyperlink" Target="https://www.facebook.com/share/1J3XaQ5A1C/?mibextid=wwXIfr" TargetMode="External"/><Relationship Id="rId3674" Type="http://schemas.openxmlformats.org/officeDocument/2006/relationships/hyperlink" Target="https://www.facebook.com/share/1BmoBx6XEq/?mibextid=wwXIfr" TargetMode="External"/><Relationship Id="rId3881" Type="http://schemas.openxmlformats.org/officeDocument/2006/relationships/hyperlink" Target="https://www.facebook.com/share/1cijyoJxVf/?mibextid=wwXIfr" TargetMode="External"/><Relationship Id="rId4518" Type="http://schemas.openxmlformats.org/officeDocument/2006/relationships/hyperlink" Target="https://www.facebook.com/share/18o98rNSCh/?mibextid=wwXIfr" TargetMode="External"/><Relationship Id="rId4725" Type="http://schemas.openxmlformats.org/officeDocument/2006/relationships/hyperlink" Target="https://www.facebook.com/share/1F9syHgzvU/" TargetMode="External"/><Relationship Id="rId4932" Type="http://schemas.openxmlformats.org/officeDocument/2006/relationships/hyperlink" Target="https://www.facebook.com/share/1EPihbJWzE/?mibextid=wwXIfr" TargetMode="External"/><Relationship Id="rId595" Type="http://schemas.openxmlformats.org/officeDocument/2006/relationships/hyperlink" Target="https://www.facebook.com/share/1BP4dmLD11/?mibextid=LQQJ4d" TargetMode="External"/><Relationship Id="rId2276" Type="http://schemas.openxmlformats.org/officeDocument/2006/relationships/hyperlink" Target="https://www.facebook.com/share/1Fqa9pczhj/?mibextid=wwXIfr" TargetMode="External"/><Relationship Id="rId2483" Type="http://schemas.openxmlformats.org/officeDocument/2006/relationships/hyperlink" Target="https://www.facebook.com/long.duyen.352704" TargetMode="External"/><Relationship Id="rId2690" Type="http://schemas.openxmlformats.org/officeDocument/2006/relationships/hyperlink" Target="https://drive.google.com/open?id=1edMVoFfrSaDs6K22hiQJnrDnYMAhLsv_" TargetMode="External"/><Relationship Id="rId3327" Type="http://schemas.openxmlformats.org/officeDocument/2006/relationships/hyperlink" Target="https://drive.google.com/open?id=101pzZxvXYtjPMGvn4CFLYhE1eegOFIU6" TargetMode="External"/><Relationship Id="rId3534" Type="http://schemas.openxmlformats.org/officeDocument/2006/relationships/hyperlink" Target="https://drive.google.com/open?id=1F1Vb3Hxn080CidMN7R22EqDft1PQz5zF" TargetMode="External"/><Relationship Id="rId3741" Type="http://schemas.openxmlformats.org/officeDocument/2006/relationships/hyperlink" Target="https://www.facebook.com/share/1CxSmrDH3W/?mibextid=wwXIfr" TargetMode="External"/><Relationship Id="rId248" Type="http://schemas.openxmlformats.org/officeDocument/2006/relationships/hyperlink" Target="https://www.facebook.com/share/1DTJsnMgdE/?mibextid=wwXIfr" TargetMode="External"/><Relationship Id="rId455" Type="http://schemas.openxmlformats.org/officeDocument/2006/relationships/hyperlink" Target="https://drive.google.com/open?id=11joLv4Ekr-32Qpd4wM-Et6O_DGnfcPEW" TargetMode="External"/><Relationship Id="rId662" Type="http://schemas.openxmlformats.org/officeDocument/2006/relationships/hyperlink" Target="https://www.facebook.com/ngocbich.truong.50115?rdid=BkzIPHfhzAfF7XMR&amp;share_url=https%3A%2F%2Fwww.facebook.com%2Fshare%2F1CTdhqbdUR" TargetMode="External"/><Relationship Id="rId1085" Type="http://schemas.openxmlformats.org/officeDocument/2006/relationships/hyperlink" Target="https://www.facebook.com/share/1Bx2CzzotU/?mibextid=wwXIfr" TargetMode="External"/><Relationship Id="rId1292" Type="http://schemas.openxmlformats.org/officeDocument/2006/relationships/hyperlink" Target="https://drive.google.com/open?id=1A5TECjBiNTsobzY_sQunbN9NhllRE47X" TargetMode="External"/><Relationship Id="rId2136" Type="http://schemas.openxmlformats.org/officeDocument/2006/relationships/hyperlink" Target="https://drive.google.com/open?id=1wB90PizaY-zEYZb9tmqzH02BhxHmCAVP" TargetMode="External"/><Relationship Id="rId2343" Type="http://schemas.openxmlformats.org/officeDocument/2006/relationships/hyperlink" Target="https://www.facebook.com/share/1Kmmhg6Hqo/?mibextid=wwXIfr" TargetMode="External"/><Relationship Id="rId2550" Type="http://schemas.openxmlformats.org/officeDocument/2006/relationships/hyperlink" Target="https://www.facebook.com/share/1Ksey6BBRm/" TargetMode="External"/><Relationship Id="rId3601" Type="http://schemas.openxmlformats.org/officeDocument/2006/relationships/hyperlink" Target="https://www.facebook.com/share/1VjotuH38y/?mibextid=wwXIfr" TargetMode="External"/><Relationship Id="rId108" Type="http://schemas.openxmlformats.org/officeDocument/2006/relationships/hyperlink" Target="https://drive.google.com/open?id=1wLOj41wXQy93p0yfNXG2F_XK6Lt6VXXc" TargetMode="External"/><Relationship Id="rId315" Type="http://schemas.openxmlformats.org/officeDocument/2006/relationships/hyperlink" Target="https://drive.google.com/open?id=1dt2wFLiiFOV3FGZW27mvXYHVEEdz0CXn" TargetMode="External"/><Relationship Id="rId522" Type="http://schemas.openxmlformats.org/officeDocument/2006/relationships/hyperlink" Target="https://drive.google.com/open?id=1_Lq2UVF3cATtisB5KzRxoFH8Mf32PAoP" TargetMode="External"/><Relationship Id="rId1152" Type="http://schemas.openxmlformats.org/officeDocument/2006/relationships/hyperlink" Target="https://drive.google.com/open?id=1eRyraRKmyrDoWi5HlLBPxrEcJVLmEHDX" TargetMode="External"/><Relationship Id="rId2203" Type="http://schemas.openxmlformats.org/officeDocument/2006/relationships/hyperlink" Target="https://www.facebook.com/share/1E2HU64M7Z/" TargetMode="External"/><Relationship Id="rId2410" Type="http://schemas.openxmlformats.org/officeDocument/2006/relationships/hyperlink" Target="https://www.facebook.com/share/18E14MVn9q/" TargetMode="External"/><Relationship Id="rId1012" Type="http://schemas.openxmlformats.org/officeDocument/2006/relationships/hyperlink" Target="https://www.facebook.com/share/167oZRognW/?mibextid=wwXIfr" TargetMode="External"/><Relationship Id="rId4168" Type="http://schemas.openxmlformats.org/officeDocument/2006/relationships/hyperlink" Target="https://drive.google.com/open?id=1ZI7XTX3cVZRhzNBJypsnK2-GqWI3h1HW" TargetMode="External"/><Relationship Id="rId4375" Type="http://schemas.openxmlformats.org/officeDocument/2006/relationships/hyperlink" Target="https://www.facebook.com/share/1Cp4CezGiE/?mibextid=wwXIfr" TargetMode="External"/><Relationship Id="rId1969" Type="http://schemas.openxmlformats.org/officeDocument/2006/relationships/hyperlink" Target="https://drive.google.com/open?id=1er8GTKf-PD0iw-6-mjaJ0yB_hXAhyByg" TargetMode="External"/><Relationship Id="rId3184" Type="http://schemas.openxmlformats.org/officeDocument/2006/relationships/hyperlink" Target="https://www.facebook.com/share/16B4YmSBD2/?mibextid=wwXIfr" TargetMode="External"/><Relationship Id="rId4028" Type="http://schemas.openxmlformats.org/officeDocument/2006/relationships/hyperlink" Target="https://drive.google.com/open?id=1f49D48Z7LwfkR2_zh_J0AKz_B3JrEbIV" TargetMode="External"/><Relationship Id="rId4235" Type="http://schemas.openxmlformats.org/officeDocument/2006/relationships/hyperlink" Target="https://drive.google.com/open?id=1JRfyzTZiUSlEzi98nDPi3eFHt9Y2SJIs" TargetMode="External"/><Relationship Id="rId4582" Type="http://schemas.openxmlformats.org/officeDocument/2006/relationships/hyperlink" Target="https://drive.google.com/open?id=1KfBk801yn-auR8r1LjSedTXZPjprg3GS" TargetMode="External"/><Relationship Id="rId1829" Type="http://schemas.openxmlformats.org/officeDocument/2006/relationships/hyperlink" Target="https://www.facebook.com/share/18SAWvVPA8/?mibextid=wwXIfr" TargetMode="External"/><Relationship Id="rId3391" Type="http://schemas.openxmlformats.org/officeDocument/2006/relationships/hyperlink" Target="https://www.facebook.com/mhung.12008" TargetMode="External"/><Relationship Id="rId4442" Type="http://schemas.openxmlformats.org/officeDocument/2006/relationships/hyperlink" Target="https://drive.google.com/open?id=1m5tKA18LEEhYap1r-oHKyRhZlUjeU46J" TargetMode="External"/><Relationship Id="rId3044" Type="http://schemas.openxmlformats.org/officeDocument/2006/relationships/hyperlink" Target="https://www.facebook.com/share/17TH6Pmg5w/" TargetMode="External"/><Relationship Id="rId3251" Type="http://schemas.openxmlformats.org/officeDocument/2006/relationships/hyperlink" Target="https://drive.google.com/open?id=10k1cQyJ2NfZJKo1-k3kmxhhSGyUH4rgf" TargetMode="External"/><Relationship Id="rId4302" Type="http://schemas.openxmlformats.org/officeDocument/2006/relationships/hyperlink" Target="https://drive.google.com/open?id=18n5wDD9qWs7ORidt_dW608hmOdbSfqqz" TargetMode="External"/><Relationship Id="rId172" Type="http://schemas.openxmlformats.org/officeDocument/2006/relationships/hyperlink" Target="https://www.facebook.com/profile.php?id=61562846764743&amp;mibextid=LQQJ4d" TargetMode="External"/><Relationship Id="rId2060" Type="http://schemas.openxmlformats.org/officeDocument/2006/relationships/hyperlink" Target="https://drive.google.com/open?id=1ZZbzctjs4V0eaTDYHVm--xtRXTAYkU7e" TargetMode="External"/><Relationship Id="rId3111" Type="http://schemas.openxmlformats.org/officeDocument/2006/relationships/hyperlink" Target="https://www.facebook.com/share/1Bc8Gn7DfD/?mibextid=wwXIfr" TargetMode="External"/><Relationship Id="rId989" Type="http://schemas.openxmlformats.org/officeDocument/2006/relationships/hyperlink" Target="https://www.facebook.com/trinh.thi.thuy.625002?rdid=36XbqaLeHne4d5ET&amp;share_url=https%3A%2F%2Fwww.facebook.com%2Fshare%2F1CyfUJyQ6b%2F" TargetMode="External"/><Relationship Id="rId2877" Type="http://schemas.openxmlformats.org/officeDocument/2006/relationships/hyperlink" Target="https://www.facebook.com/nam.nguyen.182444" TargetMode="External"/><Relationship Id="rId5076" Type="http://schemas.openxmlformats.org/officeDocument/2006/relationships/hyperlink" Target="https://drive.google.com/open?id=17PUuyiaj9qfwuHPP9b50INHnFGvZ448Y" TargetMode="External"/><Relationship Id="rId849" Type="http://schemas.openxmlformats.org/officeDocument/2006/relationships/hyperlink" Target="https://drive.google.com/open?id=1AxEW8HobWJTiHR0WsbtPzcCTzY4Linmp" TargetMode="External"/><Relationship Id="rId1479" Type="http://schemas.openxmlformats.org/officeDocument/2006/relationships/hyperlink" Target="https://drive.google.com/open?id=1XIvZykqzedta920mNnht6eX8XxC3vynx" TargetMode="External"/><Relationship Id="rId1686" Type="http://schemas.openxmlformats.org/officeDocument/2006/relationships/hyperlink" Target="https://www.facebook.com/share/18cfhCTPEw/?mibextid=wwXIfr" TargetMode="External"/><Relationship Id="rId3928" Type="http://schemas.openxmlformats.org/officeDocument/2006/relationships/hyperlink" Target="https://drive.google.com/open?id=1SoAepvss8IIxDeDw67VEbz04wg-ONlEf" TargetMode="External"/><Relationship Id="rId4092" Type="http://schemas.openxmlformats.org/officeDocument/2006/relationships/hyperlink" Target="https://www.facebook.com/share/1BS92cTHEB/?mibextid=wwXIfr" TargetMode="External"/><Relationship Id="rId1339" Type="http://schemas.openxmlformats.org/officeDocument/2006/relationships/hyperlink" Target="https://drive.google.com/open?id=1xTcYhRl8V2CTH6v1SdNLlkmXIj9oRii8" TargetMode="External"/><Relationship Id="rId1893" Type="http://schemas.openxmlformats.org/officeDocument/2006/relationships/hyperlink" Target="https://drive.google.com/open?id=1A496gi-QJH9VGfJqVZuXvuDZJKR3Tx9f" TargetMode="External"/><Relationship Id="rId2737" Type="http://schemas.openxmlformats.org/officeDocument/2006/relationships/hyperlink" Target="https://www.facebook.com/share/1c9xE3aZ7i/?mibextid=wwXIfr" TargetMode="External"/><Relationship Id="rId2944" Type="http://schemas.openxmlformats.org/officeDocument/2006/relationships/hyperlink" Target="https://www.facebook.com/share/18upM4ZZ3V/" TargetMode="External"/><Relationship Id="rId5003" Type="http://schemas.openxmlformats.org/officeDocument/2006/relationships/hyperlink" Target="https://www.facebook.com/share/18mV1cmX5q/?mibextid=wwXIfr" TargetMode="External"/><Relationship Id="rId709" Type="http://schemas.openxmlformats.org/officeDocument/2006/relationships/hyperlink" Target="https://www.facebook.com/share/16XhiqvLnA/?mibextid=wwXIfr" TargetMode="External"/><Relationship Id="rId916" Type="http://schemas.openxmlformats.org/officeDocument/2006/relationships/hyperlink" Target="https://www.facebook.com/share/1HG6xhbyep/?mibextid=wwXIfr" TargetMode="External"/><Relationship Id="rId1546" Type="http://schemas.openxmlformats.org/officeDocument/2006/relationships/hyperlink" Target="https://www.facebook.com/share/1HvfoYUpNM/?mibextid=wwXIfr" TargetMode="External"/><Relationship Id="rId1753" Type="http://schemas.openxmlformats.org/officeDocument/2006/relationships/hyperlink" Target="https://www.facebook.com/hwmeomeoo?mibextid=wwXIfr&amp;rdid=vFS2HcsDF6N9rdDP&amp;share_url=https%3A%2F%2Fwww.facebook.com%2Fshare%2F1Dsz4z6MLF%2F%3Fmibextid%3DwwXIfr" TargetMode="External"/><Relationship Id="rId1960" Type="http://schemas.openxmlformats.org/officeDocument/2006/relationships/hyperlink" Target="https://drive.google.com/open?id=1JuHYWCgWXFB9V6jc79xzAIg5ZU6kUhlg" TargetMode="External"/><Relationship Id="rId2804" Type="http://schemas.openxmlformats.org/officeDocument/2006/relationships/hyperlink" Target="https://drive.google.com/open?id=1HA21iRCcZXNwxwA8u2XDryVN2WslRTYT" TargetMode="External"/><Relationship Id="rId45" Type="http://schemas.openxmlformats.org/officeDocument/2006/relationships/hyperlink" Target="https://www.facebook.com/tranthuy.0605?mibextid=LQQJ4d" TargetMode="External"/><Relationship Id="rId1406" Type="http://schemas.openxmlformats.org/officeDocument/2006/relationships/hyperlink" Target="https://drive.google.com/open?id=1GVVwkuWCgfWbeEDxkCxwBN4y16s1r0Ca" TargetMode="External"/><Relationship Id="rId1613" Type="http://schemas.openxmlformats.org/officeDocument/2006/relationships/hyperlink" Target="https://www.facebook.com/share/1EhG7cmFCy/?mibextid=wwXIfr" TargetMode="External"/><Relationship Id="rId1820" Type="http://schemas.openxmlformats.org/officeDocument/2006/relationships/hyperlink" Target="https://www.facebook.com/hong.quyen.422930?_rdc=1&amp;_rdr" TargetMode="External"/><Relationship Id="rId4769" Type="http://schemas.openxmlformats.org/officeDocument/2006/relationships/hyperlink" Target="https://www.facebook.com/vaan.nguyen.487473?rdid=iwj2pupV1fKPD7Hc&amp;share_url=https%3A%2F%2Fwww.facebook.com%2Fshare%2F1992noWz9Y" TargetMode="External"/><Relationship Id="rId4976" Type="http://schemas.openxmlformats.org/officeDocument/2006/relationships/hyperlink" Target="https://www.facebook.com/share/17ov3uim45/" TargetMode="External"/><Relationship Id="rId3578" Type="http://schemas.openxmlformats.org/officeDocument/2006/relationships/hyperlink" Target="https://drive.google.com/open?id=1c62VWl02zAqDymbaQVYxW85fWBP56bkK" TargetMode="External"/><Relationship Id="rId3785" Type="http://schemas.openxmlformats.org/officeDocument/2006/relationships/hyperlink" Target="https://drive.google.com/open?id=1eBnU1t67uYwWgpLZEBjTEkPE9hdJ-phc" TargetMode="External"/><Relationship Id="rId3992" Type="http://schemas.openxmlformats.org/officeDocument/2006/relationships/hyperlink" Target="https://www.facebook.com/nguyen.thanh.huyen.242276" TargetMode="External"/><Relationship Id="rId4629" Type="http://schemas.openxmlformats.org/officeDocument/2006/relationships/hyperlink" Target="https://drive.google.com/open?id=1ywTry95tiMEjv8WMeMcThayGkt9m_HaM" TargetMode="External"/><Relationship Id="rId4836" Type="http://schemas.openxmlformats.org/officeDocument/2006/relationships/hyperlink" Target="https://www.facebook.com/share/1H4Cy7nNzb/" TargetMode="External"/><Relationship Id="rId499" Type="http://schemas.openxmlformats.org/officeDocument/2006/relationships/hyperlink" Target="https://drive.google.com/open?id=1K-1BLk3dQdE-pFA6JyINUtZQkrppLL6l" TargetMode="External"/><Relationship Id="rId2387" Type="http://schemas.openxmlformats.org/officeDocument/2006/relationships/hyperlink" Target="https://drive.google.com/open?id=1rkd6aTM7ga2YOnr-d4vp2cVlT_f7bNAR" TargetMode="External"/><Relationship Id="rId2594" Type="http://schemas.openxmlformats.org/officeDocument/2006/relationships/hyperlink" Target="https://www.facebook.com/tr.van.manh.358869" TargetMode="External"/><Relationship Id="rId3438" Type="http://schemas.openxmlformats.org/officeDocument/2006/relationships/hyperlink" Target="https://www.facebook.com/share/18kn6A3EVg/" TargetMode="External"/><Relationship Id="rId3645" Type="http://schemas.openxmlformats.org/officeDocument/2006/relationships/hyperlink" Target="https://www.facebook.com/share/1CrGSxBLjU/?mibextid=wwXIfr" TargetMode="External"/><Relationship Id="rId3852" Type="http://schemas.openxmlformats.org/officeDocument/2006/relationships/hyperlink" Target="https://www.facebook.com/hy.iyeenh?mibextid=wwXIfr&amp;mibextid=wwXIfr" TargetMode="External"/><Relationship Id="rId359" Type="http://schemas.openxmlformats.org/officeDocument/2006/relationships/hyperlink" Target="https://drive.google.com/open?id=1lYd_gCtjt9rQ9wWJB7vgLCijMA4UIecW" TargetMode="External"/><Relationship Id="rId566" Type="http://schemas.openxmlformats.org/officeDocument/2006/relationships/hyperlink" Target="https://www.facebook.com/nguyen.van.hao.431111" TargetMode="External"/><Relationship Id="rId773" Type="http://schemas.openxmlformats.org/officeDocument/2006/relationships/hyperlink" Target="https://www.facebook.com/share/16vq5yNeNk/" TargetMode="External"/><Relationship Id="rId1196" Type="http://schemas.openxmlformats.org/officeDocument/2006/relationships/hyperlink" Target="https://www.facebook.com/share/1AKav7J3Dz/?mibextid=wwXIfr" TargetMode="External"/><Relationship Id="rId2247" Type="http://schemas.openxmlformats.org/officeDocument/2006/relationships/hyperlink" Target="https://www.facebook.com/nguyen.hong.quang.188727?mibextid=wwXIfr&amp;rdid=znRBdOSQCf4JMaw3&amp;share_url=https%3A%2F%2Fwww.facebook.com%2Fshare%2F18jMZhGsKF%2F%3Fmibextid%3DwwXIfr" TargetMode="External"/><Relationship Id="rId2454" Type="http://schemas.openxmlformats.org/officeDocument/2006/relationships/hyperlink" Target="https://www.facebook.com/share/1ApwoXtovS/?mibextid=wwXIfr" TargetMode="External"/><Relationship Id="rId3505" Type="http://schemas.openxmlformats.org/officeDocument/2006/relationships/hyperlink" Target="https://www.facebook.com/share/1BCQaWfKgj/" TargetMode="External"/><Relationship Id="rId4903" Type="http://schemas.openxmlformats.org/officeDocument/2006/relationships/hyperlink" Target="https://drive.google.com/open?id=1bGbuR9O_ox0H_J7qAOfSpfE2KT-G0KR_" TargetMode="External"/><Relationship Id="rId219" Type="http://schemas.openxmlformats.org/officeDocument/2006/relationships/hyperlink" Target="https://www.facebook.com/Gnourt11.06?mibextid=LQQJ4d" TargetMode="External"/><Relationship Id="rId426" Type="http://schemas.openxmlformats.org/officeDocument/2006/relationships/hyperlink" Target="https://www.facebook.com/bibo.manh.1" TargetMode="External"/><Relationship Id="rId633" Type="http://schemas.openxmlformats.org/officeDocument/2006/relationships/hyperlink" Target="https://www.facebook.com/share/15mWcJiQc4/?mibextid=wwXIfr" TargetMode="External"/><Relationship Id="rId980" Type="http://schemas.openxmlformats.org/officeDocument/2006/relationships/hyperlink" Target="https://www.facebook.com/nhu.vu.105097" TargetMode="External"/><Relationship Id="rId1056" Type="http://schemas.openxmlformats.org/officeDocument/2006/relationships/hyperlink" Target="https://www.facebook.com/share/1776WQS9U4/?mibextid=wwXIfr" TargetMode="External"/><Relationship Id="rId1263" Type="http://schemas.openxmlformats.org/officeDocument/2006/relationships/hyperlink" Target="https://drive.google.com/open?id=17nThX2lZmvlgv_bk88i-ULCCEkh_-Ykk" TargetMode="External"/><Relationship Id="rId2107" Type="http://schemas.openxmlformats.org/officeDocument/2006/relationships/hyperlink" Target="https://drive.google.com/open?id=1oFqhExmruosre2CIzdoqOocd_Tdu1Rvu" TargetMode="External"/><Relationship Id="rId2314" Type="http://schemas.openxmlformats.org/officeDocument/2006/relationships/hyperlink" Target="https://drive.google.com/open?id=17UVM9Ldk65GkwOE7aiORJb2xJPPcEsj5" TargetMode="External"/><Relationship Id="rId2661" Type="http://schemas.openxmlformats.org/officeDocument/2006/relationships/hyperlink" Target="https://www.facebook.com/share/1CjJf95aPk/?mibextid=wwXIfr" TargetMode="External"/><Relationship Id="rId3712" Type="http://schemas.openxmlformats.org/officeDocument/2006/relationships/hyperlink" Target="https://www.facebook.com/share/1Fe9gyvT8j/?mibextid=wwXIfr" TargetMode="External"/><Relationship Id="rId840" Type="http://schemas.openxmlformats.org/officeDocument/2006/relationships/hyperlink" Target="https://www.facebook.com/share/1CKXni8ujF/" TargetMode="External"/><Relationship Id="rId1470" Type="http://schemas.openxmlformats.org/officeDocument/2006/relationships/hyperlink" Target="https://www.facebook.com/profile.php?id=61580687564315&amp;mibextid=wwXIfr&amp;rdid=16adb5SjoPAmoV1g&amp;share_url=https%3A%2F%2Fwww.facebook.com%2Fshare%2F1KKjJnxbyP%2F%3Fmibextid%3DwwXIfr" TargetMode="External"/><Relationship Id="rId2521" Type="http://schemas.openxmlformats.org/officeDocument/2006/relationships/hyperlink" Target="https://www.facebook.com/share/1B4PQaYz3e/?mibextid=wwXIfr" TargetMode="External"/><Relationship Id="rId4279" Type="http://schemas.openxmlformats.org/officeDocument/2006/relationships/hyperlink" Target="https://drive.google.com/open?id=1kGiYnBb4Pz2Z11fr-p1703PCOd8whlOv" TargetMode="External"/><Relationship Id="rId700" Type="http://schemas.openxmlformats.org/officeDocument/2006/relationships/hyperlink" Target="https://www.facebook.com/share/174mtNRpSX/" TargetMode="External"/><Relationship Id="rId1123" Type="http://schemas.openxmlformats.org/officeDocument/2006/relationships/hyperlink" Target="https://www.facebook.com/share/1CAutScJc5/" TargetMode="External"/><Relationship Id="rId1330" Type="http://schemas.openxmlformats.org/officeDocument/2006/relationships/hyperlink" Target="https://www.facebook.com/share/15pbuoUhvCo/" TargetMode="External"/><Relationship Id="rId3088" Type="http://schemas.openxmlformats.org/officeDocument/2006/relationships/hyperlink" Target="https://www.facebook.com/danh.phat.257088" TargetMode="External"/><Relationship Id="rId4486" Type="http://schemas.openxmlformats.org/officeDocument/2006/relationships/hyperlink" Target="https://drive.google.com/open?id=1OJQM_qQdrnRmRPOpd2T47uIPiweqsPJ1" TargetMode="External"/><Relationship Id="rId4693" Type="http://schemas.openxmlformats.org/officeDocument/2006/relationships/hyperlink" Target="https://www.facebook.com/share/1JzURbR2sB/" TargetMode="External"/><Relationship Id="rId3295" Type="http://schemas.openxmlformats.org/officeDocument/2006/relationships/hyperlink" Target="https://www.facebook.com/socchihihuhu" TargetMode="External"/><Relationship Id="rId4139" Type="http://schemas.openxmlformats.org/officeDocument/2006/relationships/hyperlink" Target="https://www.facebook.com/share/1BLRuDm1ow/?mibextid=wwXIfr" TargetMode="External"/><Relationship Id="rId4346" Type="http://schemas.openxmlformats.org/officeDocument/2006/relationships/hyperlink" Target="https://drive.google.com/open?id=1B8yMSzzRDky-G0kcyWhMOl4vOQvhIBge" TargetMode="External"/><Relationship Id="rId4553" Type="http://schemas.openxmlformats.org/officeDocument/2006/relationships/hyperlink" Target="https://www.facebook.com/share/19BFUvEj1h/?mibextid=wwXIfr" TargetMode="External"/><Relationship Id="rId4760" Type="http://schemas.openxmlformats.org/officeDocument/2006/relationships/hyperlink" Target="https://www.facebook.com/share/1EM69JzBMb/?mibextid=wwXIfr" TargetMode="External"/><Relationship Id="rId3155" Type="http://schemas.openxmlformats.org/officeDocument/2006/relationships/hyperlink" Target="https://www.facebook.com/share/1FoP5tSC4n/?mibextid=wwXIfr" TargetMode="External"/><Relationship Id="rId3362" Type="http://schemas.openxmlformats.org/officeDocument/2006/relationships/hyperlink" Target="https://www.facebook.com/share/18odmL8Q4j/?mibextid=wwXIfr" TargetMode="External"/><Relationship Id="rId4206" Type="http://schemas.openxmlformats.org/officeDocument/2006/relationships/hyperlink" Target="https://www.facebook.com/share/18jpFQC6xk/?mibextid=wwXIfr" TargetMode="External"/><Relationship Id="rId4413" Type="http://schemas.openxmlformats.org/officeDocument/2006/relationships/hyperlink" Target="https://drive.google.com/open?id=1xfwjkjAViuPBRPQ9W74cMYCjOkJcyISk" TargetMode="External"/><Relationship Id="rId4620" Type="http://schemas.openxmlformats.org/officeDocument/2006/relationships/hyperlink" Target="https://drive.google.com/open?id=1G1wLm1FCfcL0AJP6G80YhzbCwGAW5H6K" TargetMode="External"/><Relationship Id="rId283" Type="http://schemas.openxmlformats.org/officeDocument/2006/relationships/hyperlink" Target="https://drive.google.com/open?id=1adAlo7OzDTh9Nke4ufruRJigbVU6ovrz" TargetMode="External"/><Relationship Id="rId490" Type="http://schemas.openxmlformats.org/officeDocument/2006/relationships/hyperlink" Target="https://www.facebook.com/share/16qrvvuQiP/?mibextid=wwXIfr" TargetMode="External"/><Relationship Id="rId2171" Type="http://schemas.openxmlformats.org/officeDocument/2006/relationships/hyperlink" Target="https://www.facebook.com/share/17ge4tK3SX/?mibextid=wwXIfr" TargetMode="External"/><Relationship Id="rId3015" Type="http://schemas.openxmlformats.org/officeDocument/2006/relationships/hyperlink" Target="https://drive.google.com/open?id=1VXezn5YZD3ZDXRtPq9RZW9F-St0NcA6b" TargetMode="External"/><Relationship Id="rId3222" Type="http://schemas.openxmlformats.org/officeDocument/2006/relationships/hyperlink" Target="https://drive.google.com/open?id=1mk81ZmJXdWn38owzpSL6XmHKYfE4uPHI" TargetMode="External"/><Relationship Id="rId143" Type="http://schemas.openxmlformats.org/officeDocument/2006/relationships/hyperlink" Target="https://drive.google.com/open?id=1Mkys5cHjd4I_brz0Kz3zALygXKVG8dZM" TargetMode="External"/><Relationship Id="rId350" Type="http://schemas.openxmlformats.org/officeDocument/2006/relationships/hyperlink" Target="https://www.facebook.com/share/16tY3PScPH/?mibextid=wwXIfr" TargetMode="External"/><Relationship Id="rId2031" Type="http://schemas.openxmlformats.org/officeDocument/2006/relationships/hyperlink" Target="https://drive.google.com/open?id=1P16Di6vxuA9TWN07O9dG2WgbYqhQ5HB3" TargetMode="External"/><Relationship Id="rId9" Type="http://schemas.openxmlformats.org/officeDocument/2006/relationships/hyperlink" Target="https://drive.google.com/open?id=1Z5H3tb4kgWecwLyW6hp0fqCro388vYwP" TargetMode="External"/><Relationship Id="rId210" Type="http://schemas.openxmlformats.org/officeDocument/2006/relationships/hyperlink" Target="https://drive.google.com/open?id=1YrHKCGO8GNhWITYTtUj8WlfYKREDXCao" TargetMode="External"/><Relationship Id="rId2988" Type="http://schemas.openxmlformats.org/officeDocument/2006/relationships/hyperlink" Target="https://drive.google.com/open?id=1Q0p4oI2FKSsYWlHt356VcBKF5HvHTtBw" TargetMode="External"/><Relationship Id="rId5047" Type="http://schemas.openxmlformats.org/officeDocument/2006/relationships/hyperlink" Target="https://www.facebook.com/cuongg.nguen" TargetMode="External"/><Relationship Id="rId1797" Type="http://schemas.openxmlformats.org/officeDocument/2006/relationships/hyperlink" Target="https://drive.google.com/open?id=1Cw_XOXYS_-6ESTZ5PbhHHwsxRYgkSh1n" TargetMode="External"/><Relationship Id="rId2848" Type="http://schemas.openxmlformats.org/officeDocument/2006/relationships/hyperlink" Target="https://drive.google.com/open?id=1VPJDJaswlMNH0Odn1XgNHaNShfNntW6T" TargetMode="External"/><Relationship Id="rId89" Type="http://schemas.openxmlformats.org/officeDocument/2006/relationships/hyperlink" Target="https://www.facebook.com/profile.php?id=100064818933948&amp;mibextid=ZbWKwL" TargetMode="External"/><Relationship Id="rId1657" Type="http://schemas.openxmlformats.org/officeDocument/2006/relationships/hyperlink" Target="https://web.facebook.com/dinhnguyen942008" TargetMode="External"/><Relationship Id="rId1864" Type="http://schemas.openxmlformats.org/officeDocument/2006/relationships/hyperlink" Target="https://www.facebook.com/share/17ZATnYSEX/?mibextid=wwXIfr" TargetMode="External"/><Relationship Id="rId2708" Type="http://schemas.openxmlformats.org/officeDocument/2006/relationships/hyperlink" Target="https://www.facebook.com/hoang.manh.946833" TargetMode="External"/><Relationship Id="rId2915" Type="http://schemas.openxmlformats.org/officeDocument/2006/relationships/hyperlink" Target="https://drive.google.com/open?id=1T4TPnyOp-EXhVrpNQsrK_ugpjj1iv1br" TargetMode="External"/><Relationship Id="rId4063" Type="http://schemas.openxmlformats.org/officeDocument/2006/relationships/hyperlink" Target="https://drive.google.com/open?id=1_awa0ehUqCAccwfoS01nj1JuqWtUrp6m" TargetMode="External"/><Relationship Id="rId4270" Type="http://schemas.openxmlformats.org/officeDocument/2006/relationships/hyperlink" Target="https://www.facebook.com/khanh.nguyen.616225" TargetMode="External"/><Relationship Id="rId5114" Type="http://schemas.openxmlformats.org/officeDocument/2006/relationships/hyperlink" Target="https://www.facebook.com/t.zii2oo8" TargetMode="External"/><Relationship Id="rId1517" Type="http://schemas.openxmlformats.org/officeDocument/2006/relationships/hyperlink" Target="https://www.facebook.com/khanhh.linh.linh.2024?rdid=iabHJuf8AFV5ajXk&amp;share_url=https%3A%2F%2Fwww.facebook.com%2Fshare%2F1B2ZTVCPpT%2F" TargetMode="External"/><Relationship Id="rId1724" Type="http://schemas.openxmlformats.org/officeDocument/2006/relationships/hyperlink" Target="https://drive.google.com/open?id=19iyfXRNlUipgCmP2VA_PgbWWi31CD2Wm" TargetMode="External"/><Relationship Id="rId4130" Type="http://schemas.openxmlformats.org/officeDocument/2006/relationships/hyperlink" Target="https://www.facebook.com/share/1LmVH5xrU8/" TargetMode="External"/><Relationship Id="rId16" Type="http://schemas.openxmlformats.org/officeDocument/2006/relationships/hyperlink" Target="https://www.facebook.com/profile.php?id=100068872720089&amp;mibextid=LQQJ4d" TargetMode="External"/><Relationship Id="rId1931" Type="http://schemas.openxmlformats.org/officeDocument/2006/relationships/hyperlink" Target="https://www.facebook.com/share/1BZzurVgrj/?mibextid=wwXIfr" TargetMode="External"/><Relationship Id="rId3689" Type="http://schemas.openxmlformats.org/officeDocument/2006/relationships/hyperlink" Target="https://www.facebook.com/thtrang.tep2102" TargetMode="External"/><Relationship Id="rId3896" Type="http://schemas.openxmlformats.org/officeDocument/2006/relationships/hyperlink" Target="https://www.facebook.com/share/1GY8t3s8or/?mibextid=wwXIfr" TargetMode="External"/><Relationship Id="rId2498" Type="http://schemas.openxmlformats.org/officeDocument/2006/relationships/hyperlink" Target="https://www.facebook.com/share/1BjJnfTHdm/?mibextid=wwXIfr" TargetMode="External"/><Relationship Id="rId3549" Type="http://schemas.openxmlformats.org/officeDocument/2006/relationships/hyperlink" Target="https://www.facebook.com/share/1CpHuc1eXf/?mibextid=wwXIfr" TargetMode="External"/><Relationship Id="rId4947" Type="http://schemas.openxmlformats.org/officeDocument/2006/relationships/hyperlink" Target="https://www.facebook.com/du.khanh.807945" TargetMode="External"/><Relationship Id="rId677" Type="http://schemas.openxmlformats.org/officeDocument/2006/relationships/hyperlink" Target="https://drive.google.com/open?id=1sVyw5npdPjs60IMSVBjRti3xd2LLuP-2" TargetMode="External"/><Relationship Id="rId2358" Type="http://schemas.openxmlformats.org/officeDocument/2006/relationships/hyperlink" Target="https://www.facebook.com/inhhailam.388610" TargetMode="External"/><Relationship Id="rId3756" Type="http://schemas.openxmlformats.org/officeDocument/2006/relationships/hyperlink" Target="https://drive.google.com/open?id=14RNrK7fpGnb8aLeryIYRu3ykanSM9xD-" TargetMode="External"/><Relationship Id="rId3963" Type="http://schemas.openxmlformats.org/officeDocument/2006/relationships/hyperlink" Target="https://www.facebook.com/m.duan.513079?rdid=zKSNN1hm5jnG2MBA&amp;share_url=https%3A%2F%2Fwww.facebook.com%2Fshare%2F1BfBJ96n6f%2F" TargetMode="External"/><Relationship Id="rId4807" Type="http://schemas.openxmlformats.org/officeDocument/2006/relationships/hyperlink" Target="https://www.facebook.com/share/18UGW8Vazg/" TargetMode="External"/><Relationship Id="rId884" Type="http://schemas.openxmlformats.org/officeDocument/2006/relationships/hyperlink" Target="https://www.facebook.com/hoai.van.800020" TargetMode="External"/><Relationship Id="rId2565" Type="http://schemas.openxmlformats.org/officeDocument/2006/relationships/hyperlink" Target="https://www.facebook.com/share/1CxXuoTZLN/" TargetMode="External"/><Relationship Id="rId2772" Type="http://schemas.openxmlformats.org/officeDocument/2006/relationships/hyperlink" Target="https://www.facebook.com/share/1Gzzn8jU6t/?mibextid=wwXIfr" TargetMode="External"/><Relationship Id="rId3409" Type="http://schemas.openxmlformats.org/officeDocument/2006/relationships/hyperlink" Target="https://drive.google.com/open?id=1-gcRnvelqqKH7ccCi82HOmbEy0t2Umtz" TargetMode="External"/><Relationship Id="rId3616" Type="http://schemas.openxmlformats.org/officeDocument/2006/relationships/hyperlink" Target="https://drive.google.com/open?id=1uRUJxavqE_v5U0xd-WhMGfu4vhwSrqTI" TargetMode="External"/><Relationship Id="rId3823" Type="http://schemas.openxmlformats.org/officeDocument/2006/relationships/hyperlink" Target="https://drive.google.com/open?id=120httitp21ZsNL8kcOOpB77Kwqu6vwPa" TargetMode="External"/><Relationship Id="rId537" Type="http://schemas.openxmlformats.org/officeDocument/2006/relationships/hyperlink" Target="https://drive.google.com/open?id=1jruF2MOYMZfqYYmwrNYdyie9co1Q_B0n" TargetMode="External"/><Relationship Id="rId744" Type="http://schemas.openxmlformats.org/officeDocument/2006/relationships/hyperlink" Target="https://drive.google.com/open?id=1UEIbH1rKxietgwL0nHM8F4FU_VypBeMS" TargetMode="External"/><Relationship Id="rId951" Type="http://schemas.openxmlformats.org/officeDocument/2006/relationships/hyperlink" Target="https://www.facebook.com/khanhhuyenn.phamngo?mibextid=wwXIfr&amp;rdid=HzPXlEiJ3MhL8UvS&amp;share_url=https%3A%2F%2Fwww.facebook.com%2Fshare%2F1DG3J6Bj23%2F%3Fmibextid%3DwwXIfr%26from_xma_click%3Dxma_web_url%26xma_click_id%3D60F05399-084E-4D77-B20A-3138CF28E58B%26tam_xma_content_type%3D0%26is_fb_content%3Dtrue%26forward%3Dfalse%26ts%3D1762182024274%26pl%3D1" TargetMode="External"/><Relationship Id="rId1167" Type="http://schemas.openxmlformats.org/officeDocument/2006/relationships/hyperlink" Target="https://www.facebook.com/share/18EpH6MTvB/?mibextid=wwXIfr" TargetMode="External"/><Relationship Id="rId1374" Type="http://schemas.openxmlformats.org/officeDocument/2006/relationships/hyperlink" Target="https://www.facebook.com/tuan.anh.918115?mibextid=wwXIfr&amp;rdid=aVMFBflEizZcIeZf&amp;share_url=https%3A%2F%2Fwww.facebook.com%2Fshare%2F1Fhyc7gtM5%2F%3Fmibextid%3DwwXIfr" TargetMode="External"/><Relationship Id="rId1581" Type="http://schemas.openxmlformats.org/officeDocument/2006/relationships/hyperlink" Target="https://www.facebook.com/share/18JEdmGBuD/?mibextid=wwXIfr" TargetMode="External"/><Relationship Id="rId2218" Type="http://schemas.openxmlformats.org/officeDocument/2006/relationships/hyperlink" Target="https://www.facebook.com/tieu.anh.2410" TargetMode="External"/><Relationship Id="rId2425" Type="http://schemas.openxmlformats.org/officeDocument/2006/relationships/hyperlink" Target="https://www.facebook.com/share/19634aQAzx/?mibextid=wwXIfr" TargetMode="External"/><Relationship Id="rId2632" Type="http://schemas.openxmlformats.org/officeDocument/2006/relationships/hyperlink" Target="https://drive.google.com/open?id=1cQt9BLCUKBB5b21oN6R0dPlDL19jQuGr" TargetMode="External"/><Relationship Id="rId80" Type="http://schemas.openxmlformats.org/officeDocument/2006/relationships/hyperlink" Target="https://drive.google.com/open?id=1Brhly2QFl9cnAw0eUrlqQTD9UUSXqO5t" TargetMode="External"/><Relationship Id="rId604" Type="http://schemas.openxmlformats.org/officeDocument/2006/relationships/hyperlink" Target="https://drive.google.com/open?id=1iitacpBIaM2tmzYrXZ2nQbDxSGKJpRn4" TargetMode="External"/><Relationship Id="rId811" Type="http://schemas.openxmlformats.org/officeDocument/2006/relationships/hyperlink" Target="https://www.facebook.com/share/1A29mbrnaa/?mibextid=wwXIfr" TargetMode="External"/><Relationship Id="rId1027" Type="http://schemas.openxmlformats.org/officeDocument/2006/relationships/hyperlink" Target="https://drive.google.com/open?id=1jkimSMbp8qO4DfJGCyFeyqqtasx8y90-" TargetMode="External"/><Relationship Id="rId1234" Type="http://schemas.openxmlformats.org/officeDocument/2006/relationships/hyperlink" Target="https://web.facebook.com/ng.ngocanh.946681" TargetMode="External"/><Relationship Id="rId1441" Type="http://schemas.openxmlformats.org/officeDocument/2006/relationships/hyperlink" Target="https://www.facebook.com/dsmchau" TargetMode="External"/><Relationship Id="rId4597" Type="http://schemas.openxmlformats.org/officeDocument/2006/relationships/hyperlink" Target="https://drive.google.com/open?id=18rsBfJC9udwi9_jafb4tuIbe-ASC4Y1L" TargetMode="External"/><Relationship Id="rId1301" Type="http://schemas.openxmlformats.org/officeDocument/2006/relationships/hyperlink" Target="https://drive.google.com/open?id=15Hwqlof007Lv4UcbLrkgKlYTP_nZ6alx" TargetMode="External"/><Relationship Id="rId3199" Type="http://schemas.openxmlformats.org/officeDocument/2006/relationships/hyperlink" Target="https://www.facebook.com/tnobbb/" TargetMode="External"/><Relationship Id="rId4457" Type="http://schemas.openxmlformats.org/officeDocument/2006/relationships/hyperlink" Target="https://www.facebook.com/share/14Zb2z3RYkA/" TargetMode="External"/><Relationship Id="rId4664" Type="http://schemas.openxmlformats.org/officeDocument/2006/relationships/hyperlink" Target="https://drive.google.com/open?id=1Sv-kCQgnr0KrmJJX27E2hF_ZPPbrsK5_" TargetMode="External"/><Relationship Id="rId3059" Type="http://schemas.openxmlformats.org/officeDocument/2006/relationships/hyperlink" Target="https://drive.google.com/open?id=1kKf2USzf9luOmtClmIeu-ZsJaUXUmY-s" TargetMode="External"/><Relationship Id="rId3266" Type="http://schemas.openxmlformats.org/officeDocument/2006/relationships/hyperlink" Target="https://drive.google.com/open?id=1H1-ndgBaEqFFqanWlMdio498Q0vf4XcH" TargetMode="External"/><Relationship Id="rId3473" Type="http://schemas.openxmlformats.org/officeDocument/2006/relationships/hyperlink" Target="https://drive.google.com/open?id=1oM1e5EhjCsfCA9MS81n_c78JevMX6d0I" TargetMode="External"/><Relationship Id="rId4317" Type="http://schemas.openxmlformats.org/officeDocument/2006/relationships/hyperlink" Target="https://www.facebook.com/linhmuso29" TargetMode="External"/><Relationship Id="rId4524" Type="http://schemas.openxmlformats.org/officeDocument/2006/relationships/hyperlink" Target="https://www.facebook.com/share/19L1vQWV1E/?mibextid=wwXIfr" TargetMode="External"/><Relationship Id="rId4871" Type="http://schemas.openxmlformats.org/officeDocument/2006/relationships/hyperlink" Target="https://drive.google.com/open?id=13gtYUqs0jZ4qX98GPrju6MHttmdPWKEn" TargetMode="External"/><Relationship Id="rId187" Type="http://schemas.openxmlformats.org/officeDocument/2006/relationships/hyperlink" Target="https://www.facebook.com/hthuyxiggg?mibextid=LQQJ4d" TargetMode="External"/><Relationship Id="rId394" Type="http://schemas.openxmlformats.org/officeDocument/2006/relationships/hyperlink" Target="https://drive.google.com/open?id=16JaxTlTp9eJiomqIvYmsFo--nBT40hWK" TargetMode="External"/><Relationship Id="rId2075" Type="http://schemas.openxmlformats.org/officeDocument/2006/relationships/hyperlink" Target="https://drive.google.com/open?id=1RDG23683xfiP9rnUQdHNIyma__NNFuVv" TargetMode="External"/><Relationship Id="rId2282" Type="http://schemas.openxmlformats.org/officeDocument/2006/relationships/hyperlink" Target="https://www.facebook.com/share/1BW6BN8Tci/?mibextid=wwXIfr" TargetMode="External"/><Relationship Id="rId3126" Type="http://schemas.openxmlformats.org/officeDocument/2006/relationships/hyperlink" Target="https://drive.google.com/open?id=1JXEESSl1m-JUrO51NJnme88JJkP2Cyx_" TargetMode="External"/><Relationship Id="rId3680" Type="http://schemas.openxmlformats.org/officeDocument/2006/relationships/hyperlink" Target="https://www.facebook.com/share/1BUfMYaBgG/" TargetMode="External"/><Relationship Id="rId4731" Type="http://schemas.openxmlformats.org/officeDocument/2006/relationships/hyperlink" Target="https://drive.google.com/open?id=17o85QNB1Fij1OY9-yIw38NnV3HKdDzbl" TargetMode="External"/><Relationship Id="rId254" Type="http://schemas.openxmlformats.org/officeDocument/2006/relationships/hyperlink" Target="https://www.facebook.com/share/1BMeqdef6u/" TargetMode="External"/><Relationship Id="rId1091" Type="http://schemas.openxmlformats.org/officeDocument/2006/relationships/hyperlink" Target="https://drive.google.com/open?id=1W8QrVDtOZ2YSj4dHNB1IMim4JocYH5M9" TargetMode="External"/><Relationship Id="rId3333" Type="http://schemas.openxmlformats.org/officeDocument/2006/relationships/hyperlink" Target="https://www.facebook.com/share/1EenritWUL/?mibextid=wwXIfr" TargetMode="External"/><Relationship Id="rId3540" Type="http://schemas.openxmlformats.org/officeDocument/2006/relationships/hyperlink" Target="https://www.facebook.com/share/193CDF42DC/?mibextid=wwXIfr" TargetMode="External"/><Relationship Id="rId114" Type="http://schemas.openxmlformats.org/officeDocument/2006/relationships/hyperlink" Target="https://drive.google.com/open?id=1Fcg_lQ6NP_10bGHjl5Dqhg5WWh2F6Xb9" TargetMode="External"/><Relationship Id="rId461" Type="http://schemas.openxmlformats.org/officeDocument/2006/relationships/hyperlink" Target="https://drive.google.com/open?id=1LfrHXyIn1mu3cOXKl7ivVJ5ZJs6uf-yy" TargetMode="External"/><Relationship Id="rId2142" Type="http://schemas.openxmlformats.org/officeDocument/2006/relationships/hyperlink" Target="https://www.facebook.com/share/1EjFQSejDW/?mibextid=wwXIfr" TargetMode="External"/><Relationship Id="rId3400" Type="http://schemas.openxmlformats.org/officeDocument/2006/relationships/hyperlink" Target="https://drive.google.com/open?id=117LC3E9yJK_GB4QrByRpUm0QX9GqC31A" TargetMode="External"/><Relationship Id="rId321" Type="http://schemas.openxmlformats.org/officeDocument/2006/relationships/hyperlink" Target="https://drive.google.com/open?id=1y8_pahBFJWxl9H03YA9QjnPtrCoIcvL-" TargetMode="External"/><Relationship Id="rId2002" Type="http://schemas.openxmlformats.org/officeDocument/2006/relationships/hyperlink" Target="https://drive.google.com/open?id=1Pq1yDl4krqG6H0lQw27xSXNTIzuFiBYR" TargetMode="External"/><Relationship Id="rId2959" Type="http://schemas.openxmlformats.org/officeDocument/2006/relationships/hyperlink" Target="https://drive.google.com/open?id=14seNKYWAKi7MH3joTJ4WuWZAAY1NaR53" TargetMode="External"/><Relationship Id="rId1768" Type="http://schemas.openxmlformats.org/officeDocument/2006/relationships/hyperlink" Target="https://drive.google.com/open?id=1nuezrZEvR83tgBKresclpWPCMdezZv27" TargetMode="External"/><Relationship Id="rId2819" Type="http://schemas.openxmlformats.org/officeDocument/2006/relationships/hyperlink" Target="https://www.facebook.com/100073133897483/" TargetMode="External"/><Relationship Id="rId4174" Type="http://schemas.openxmlformats.org/officeDocument/2006/relationships/hyperlink" Target="https://drive.google.com/open?id=1TmpcOAeFf5tPVNthR9boYxVnVdJSukwa" TargetMode="External"/><Relationship Id="rId4381" Type="http://schemas.openxmlformats.org/officeDocument/2006/relationships/hyperlink" Target="https://www.facebook.com/share/17xpMnmqGH/" TargetMode="External"/><Relationship Id="rId5018" Type="http://schemas.openxmlformats.org/officeDocument/2006/relationships/hyperlink" Target="https://www.facebook.com/share/18yzBaYm53/" TargetMode="External"/><Relationship Id="rId1628" Type="http://schemas.openxmlformats.org/officeDocument/2006/relationships/hyperlink" Target="https://www.facebook.com/share/1BmSjD2Gqo/" TargetMode="External"/><Relationship Id="rId1975" Type="http://schemas.openxmlformats.org/officeDocument/2006/relationships/hyperlink" Target="https://drive.google.com/open?id=1FEpGoa_x7_kqgqCpzg1cn6kcB4H3jxRt" TargetMode="External"/><Relationship Id="rId3190" Type="http://schemas.openxmlformats.org/officeDocument/2006/relationships/hyperlink" Target="https://drive.google.com/open?id=1wNVr4fc9q9q4tEIVrY-izgTJSqCHq53K" TargetMode="External"/><Relationship Id="rId4034" Type="http://schemas.openxmlformats.org/officeDocument/2006/relationships/hyperlink" Target="https://drive.google.com/open?id=1mT09iN_ZwNXUhbfodKYW6RJ1tcZkLxjb" TargetMode="External"/><Relationship Id="rId4241" Type="http://schemas.openxmlformats.org/officeDocument/2006/relationships/hyperlink" Target="https://drive.google.com/open?id=1FzqCvLUAkrJaZ0jb0cU-fuERLmc7lDnN" TargetMode="External"/><Relationship Id="rId1835" Type="http://schemas.openxmlformats.org/officeDocument/2006/relationships/hyperlink" Target="https://www.facebook.com/share/18s9T5PzH3/?mibextid=wwXIfr" TargetMode="External"/><Relationship Id="rId3050" Type="http://schemas.openxmlformats.org/officeDocument/2006/relationships/hyperlink" Target="https://www.facebook.com/share/1B873CcqZA/?mibextid=wwXIfr" TargetMode="External"/><Relationship Id="rId4101" Type="http://schemas.openxmlformats.org/officeDocument/2006/relationships/hyperlink" Target="https://www.facebook.com/share/1d4VPrZkCA/?mibextid=wwXIfr" TargetMode="External"/><Relationship Id="rId1902" Type="http://schemas.openxmlformats.org/officeDocument/2006/relationships/hyperlink" Target="https://www.facebook.com/share/1BDVwTsUXD/?mibextid=wwXIfr" TargetMode="External"/><Relationship Id="rId3867" Type="http://schemas.openxmlformats.org/officeDocument/2006/relationships/hyperlink" Target="https://drive.google.com/open?id=1BYOLUWx2gAuYceuoue7nj47IsjFomgmD" TargetMode="External"/><Relationship Id="rId4918" Type="http://schemas.openxmlformats.org/officeDocument/2006/relationships/hyperlink" Target="https://www.facebook.com/share/1FtMs23LNW/?mibextid=wwXIfr" TargetMode="External"/><Relationship Id="rId788" Type="http://schemas.openxmlformats.org/officeDocument/2006/relationships/hyperlink" Target="https://drive.google.com/open?id=1-u5a9VhOTeImU07rkISCn3Y29GxrBNt4" TargetMode="External"/><Relationship Id="rId995" Type="http://schemas.openxmlformats.org/officeDocument/2006/relationships/hyperlink" Target="https://drive.google.com/open?id=1zTyWxZznvlQX59fiiulgElwJ7A7hzuAv" TargetMode="External"/><Relationship Id="rId2469" Type="http://schemas.openxmlformats.org/officeDocument/2006/relationships/hyperlink" Target="https://www.facebook.com/share/14byh2akk6b/?mibextid=wwXIfr" TargetMode="External"/><Relationship Id="rId2676" Type="http://schemas.openxmlformats.org/officeDocument/2006/relationships/hyperlink" Target="https://drive.google.com/open?id=1IwNeJyiutujaI1hqUU5QUtB_RPxrr8i4" TargetMode="External"/><Relationship Id="rId2883" Type="http://schemas.openxmlformats.org/officeDocument/2006/relationships/hyperlink" Target="https://www.facebook.com/share/18ZZvQUTRu/?mibextid=wwXIfr" TargetMode="External"/><Relationship Id="rId3727" Type="http://schemas.openxmlformats.org/officeDocument/2006/relationships/hyperlink" Target="https://www.facebook.com/share/1BaiwWxLbN/?mibextid=wwXIfr" TargetMode="External"/><Relationship Id="rId3934" Type="http://schemas.openxmlformats.org/officeDocument/2006/relationships/hyperlink" Target="https://drive.google.com/open?id=1BQTsS-WkUpW2SUfqB7aTudhBCHp8Tzao" TargetMode="External"/><Relationship Id="rId5082" Type="http://schemas.openxmlformats.org/officeDocument/2006/relationships/hyperlink" Target="https://drive.google.com/open?id=1wI29pORZZFSiQNUul13RHMG-QsoOy0r0" TargetMode="External"/><Relationship Id="rId648" Type="http://schemas.openxmlformats.org/officeDocument/2006/relationships/hyperlink" Target="https://www.facebook.com/share/16jj2MQuoS/?mibextid=wwXIfr" TargetMode="External"/><Relationship Id="rId855" Type="http://schemas.openxmlformats.org/officeDocument/2006/relationships/hyperlink" Target="https://www.facebook.com/ngoc.dung.432674/about" TargetMode="External"/><Relationship Id="rId1278" Type="http://schemas.openxmlformats.org/officeDocument/2006/relationships/hyperlink" Target="https://www.facebook.com/share/1GwdGrYWRQ/?mibextid=wwXIfr" TargetMode="External"/><Relationship Id="rId1485" Type="http://schemas.openxmlformats.org/officeDocument/2006/relationships/hyperlink" Target="https://www.facebook.com/ynhiii08" TargetMode="External"/><Relationship Id="rId1692" Type="http://schemas.openxmlformats.org/officeDocument/2006/relationships/hyperlink" Target="https://www.facebook.com/share/1CwFppXtma/?mibextid=wwXIfr" TargetMode="External"/><Relationship Id="rId2329" Type="http://schemas.openxmlformats.org/officeDocument/2006/relationships/hyperlink" Target="https://drive.google.com/open?id=1tR67sxy6r9ec9Bq2nWAcx0p2JGcumGxe" TargetMode="External"/><Relationship Id="rId2536" Type="http://schemas.openxmlformats.org/officeDocument/2006/relationships/hyperlink" Target="https://drive.google.com/open?id=1bIjjj917SRNv2GwUAwitdv4VBfezaOoQ" TargetMode="External"/><Relationship Id="rId2743" Type="http://schemas.openxmlformats.org/officeDocument/2006/relationships/hyperlink" Target="https://www.facebook.com/share/1BFXYrGq9r/?mibextid=wwXIfr" TargetMode="External"/><Relationship Id="rId508" Type="http://schemas.openxmlformats.org/officeDocument/2006/relationships/hyperlink" Target="https://www.facebook.com/share/12Jn4BFAet8/?mibextid=wwXIfr" TargetMode="External"/><Relationship Id="rId715" Type="http://schemas.openxmlformats.org/officeDocument/2006/relationships/hyperlink" Target="https://www.facebook.com/share/14RswePM6QP/?mibextid=wwXIfr" TargetMode="External"/><Relationship Id="rId922" Type="http://schemas.openxmlformats.org/officeDocument/2006/relationships/hyperlink" Target="https://www.facebook.com/quyen.vu217" TargetMode="External"/><Relationship Id="rId1138" Type="http://schemas.openxmlformats.org/officeDocument/2006/relationships/hyperlink" Target="https://www.facebook.com/phuong.lien.1754" TargetMode="External"/><Relationship Id="rId1345" Type="http://schemas.openxmlformats.org/officeDocument/2006/relationships/hyperlink" Target="https://drive.google.com/open?id=1YVJaxggUWbn1u1WLMzHYg6LsSJZJTn9i" TargetMode="External"/><Relationship Id="rId1552" Type="http://schemas.openxmlformats.org/officeDocument/2006/relationships/hyperlink" Target="https://www.facebook.com/share/1E76u5aesH/?mibextid=wwXIfr" TargetMode="External"/><Relationship Id="rId2603" Type="http://schemas.openxmlformats.org/officeDocument/2006/relationships/hyperlink" Target="https://drive.google.com/open?id=1xwJteA3sLQSUgkI2PyZakF6EQzTW0so8" TargetMode="External"/><Relationship Id="rId2950" Type="http://schemas.openxmlformats.org/officeDocument/2006/relationships/hyperlink" Target="https://www.facebook.com/share/1Cq5KESFFk/?mibextid=wwXIfr" TargetMode="External"/><Relationship Id="rId1205" Type="http://schemas.openxmlformats.org/officeDocument/2006/relationships/hyperlink" Target="https://www.facebook.com/share/17tDnfSmmC/?mibextid=wwXIfr" TargetMode="External"/><Relationship Id="rId2810" Type="http://schemas.openxmlformats.org/officeDocument/2006/relationships/hyperlink" Target="https://drive.google.com/open?id=1ozRtqiuoPi6Ajt2riuzZhUJwsxhsoYzz" TargetMode="External"/><Relationship Id="rId4568" Type="http://schemas.openxmlformats.org/officeDocument/2006/relationships/hyperlink" Target="https://drive.google.com/open?id=11qAL8lVaaKo02TJfgH5z8isMMgKzMIET" TargetMode="External"/><Relationship Id="rId51" Type="http://schemas.openxmlformats.org/officeDocument/2006/relationships/hyperlink" Target="https://www.facebook.com/profile.php?id=100025539141800&amp;mibextid=LQQJ4d" TargetMode="External"/><Relationship Id="rId1412" Type="http://schemas.openxmlformats.org/officeDocument/2006/relationships/hyperlink" Target="https://drive.google.com/open?id=1_W3Ig-1Lh-skgA9LPyDoYeilbSufVGJC" TargetMode="External"/><Relationship Id="rId3377" Type="http://schemas.openxmlformats.org/officeDocument/2006/relationships/hyperlink" Target="https://www.facebook.com/share/1Bbuvf9p4E/?mibextid=wwXIfr" TargetMode="External"/><Relationship Id="rId4775" Type="http://schemas.openxmlformats.org/officeDocument/2006/relationships/hyperlink" Target="https://drive.google.com/open?id=1JRA6xGrICGkeD92MZIjPnQksRFCiivYy" TargetMode="External"/><Relationship Id="rId4982" Type="http://schemas.openxmlformats.org/officeDocument/2006/relationships/hyperlink" Target="https://www.facebook.com/profile.php?id=61578220402037" TargetMode="External"/><Relationship Id="rId298" Type="http://schemas.openxmlformats.org/officeDocument/2006/relationships/hyperlink" Target="https://www.facebook.com/share/19S7a9dYGv/?mibextid=wwXIfr" TargetMode="External"/><Relationship Id="rId3584" Type="http://schemas.openxmlformats.org/officeDocument/2006/relationships/hyperlink" Target="https://drive.google.com/open?id=1rEct4zGIlfrx4_s65sAKnhZh1yUHFuiW" TargetMode="External"/><Relationship Id="rId3791" Type="http://schemas.openxmlformats.org/officeDocument/2006/relationships/hyperlink" Target="https://www.facebook.com/share/1HNbit1Njy/?mibextid=wwXIfr" TargetMode="External"/><Relationship Id="rId4428" Type="http://schemas.openxmlformats.org/officeDocument/2006/relationships/hyperlink" Target="https://www.facebook.com/share/1JsYT9oBdx/?mibextid=wwXIfr" TargetMode="External"/><Relationship Id="rId4635" Type="http://schemas.openxmlformats.org/officeDocument/2006/relationships/hyperlink" Target="https://www.facebook.com/share/1FyeTuF3kK/?mibextid=wwXIfr" TargetMode="External"/><Relationship Id="rId4842" Type="http://schemas.openxmlformats.org/officeDocument/2006/relationships/hyperlink" Target="https://drive.google.com/open?id=1Dlfl58TJVtyVlTMGIz6_L1I5x-Ch8tDS" TargetMode="External"/><Relationship Id="rId158" Type="http://schemas.openxmlformats.org/officeDocument/2006/relationships/hyperlink" Target="https://www.facebook.com/n.nan.21.1?mibextid=LQQJ4d" TargetMode="External"/><Relationship Id="rId2186" Type="http://schemas.openxmlformats.org/officeDocument/2006/relationships/hyperlink" Target="https://drive.google.com/open?id=1_xvQiIZ_rr-Wm6ywKk4fs1Aze8u50ske" TargetMode="External"/><Relationship Id="rId2393" Type="http://schemas.openxmlformats.org/officeDocument/2006/relationships/hyperlink" Target="https://drive.google.com/open?id=1DdrMXeILRMhszdl89A7DQDrvjtZsHQ2C" TargetMode="External"/><Relationship Id="rId3237" Type="http://schemas.openxmlformats.org/officeDocument/2006/relationships/hyperlink" Target="https://www.facebook.com/share/1DrjX53uyB/?mibextid=wwXIfr" TargetMode="External"/><Relationship Id="rId3444" Type="http://schemas.openxmlformats.org/officeDocument/2006/relationships/hyperlink" Target="https://www.facebook.com/BaconBoyYT" TargetMode="External"/><Relationship Id="rId3651" Type="http://schemas.openxmlformats.org/officeDocument/2006/relationships/hyperlink" Target="https://www.facebook.com/bichphuongg21" TargetMode="External"/><Relationship Id="rId4702" Type="http://schemas.openxmlformats.org/officeDocument/2006/relationships/hyperlink" Target="https://drive.google.com/open?id=1FWEDOJezl_pyM_25hqFhDLAUXp2gah-i" TargetMode="External"/><Relationship Id="rId365" Type="http://schemas.openxmlformats.org/officeDocument/2006/relationships/hyperlink" Target="https://www.facebook.com/share/16tyxLzsNz/?mibextid=wwXIfr" TargetMode="External"/><Relationship Id="rId572" Type="http://schemas.openxmlformats.org/officeDocument/2006/relationships/hyperlink" Target="https://www.facebook.com/people/Th%E1%BA%A3o-Nguy%C3%AAn-V%C5%A9/pfbid02AeeuhARBHoQhvqiFNbEddSuEovbvkkmV2ndsysfic1RjrpDcWcbhJoxuhiTT8kxQl/" TargetMode="External"/><Relationship Id="rId2046" Type="http://schemas.openxmlformats.org/officeDocument/2006/relationships/hyperlink" Target="https://drive.google.com/open?id=1NpZpX_YBbGEA_6t7Od1VSRSDe67qGTtN" TargetMode="External"/><Relationship Id="rId2253" Type="http://schemas.openxmlformats.org/officeDocument/2006/relationships/hyperlink" Target="https://www.facebook.com/share/1R8raNxkiF/?mibextid=wwXIfr" TargetMode="External"/><Relationship Id="rId2460" Type="http://schemas.openxmlformats.org/officeDocument/2006/relationships/hyperlink" Target="https://drive.google.com/open?id=16QsJcKWWwEeCZKE83COmqX83cg15zac8" TargetMode="External"/><Relationship Id="rId3304" Type="http://schemas.openxmlformats.org/officeDocument/2006/relationships/hyperlink" Target="https://drive.google.com/open?id=1oBzmQXsrJFtj1-WvrD45E18JpAmKZdEr" TargetMode="External"/><Relationship Id="rId3511" Type="http://schemas.openxmlformats.org/officeDocument/2006/relationships/hyperlink" Target="https://www.facebook.com/share/1AsxTb1cT5/?mibextid=wwXIfr" TargetMode="External"/><Relationship Id="rId225" Type="http://schemas.openxmlformats.org/officeDocument/2006/relationships/hyperlink" Target="https://web.facebook.com/htu.uienz" TargetMode="External"/><Relationship Id="rId432" Type="http://schemas.openxmlformats.org/officeDocument/2006/relationships/hyperlink" Target="https://mobile.facebook.com/Nguyen.Hoang.Anh.0206007/" TargetMode="External"/><Relationship Id="rId1062" Type="http://schemas.openxmlformats.org/officeDocument/2006/relationships/hyperlink" Target="https://www.facebook.com/anvan5959" TargetMode="External"/><Relationship Id="rId2113" Type="http://schemas.openxmlformats.org/officeDocument/2006/relationships/hyperlink" Target="https://drive.google.com/open?id=1LKZNWgRBbN1sVSK_zrfGhNHRexFVm9xD" TargetMode="External"/><Relationship Id="rId2320" Type="http://schemas.openxmlformats.org/officeDocument/2006/relationships/hyperlink" Target="https://drive.google.com/open?id=14U13_70DTge8wyCCJ7Ouu6X6FPIK6zSG" TargetMode="External"/><Relationship Id="rId4078" Type="http://schemas.openxmlformats.org/officeDocument/2006/relationships/hyperlink" Target="https://www.facebook.com/phuong.trucs.2024" TargetMode="External"/><Relationship Id="rId4285" Type="http://schemas.openxmlformats.org/officeDocument/2006/relationships/hyperlink" Target="https://drive.google.com/open?id=1XGL5Ex32AGPZXKPLW-dUZPsSmldxLHG1" TargetMode="External"/><Relationship Id="rId4492" Type="http://schemas.openxmlformats.org/officeDocument/2006/relationships/hyperlink" Target="https://drive.google.com/open?id=1o0fmAWeVi0wLbJZ4SJdbXwQfvu8wp1Yu" TargetMode="External"/><Relationship Id="rId1879" Type="http://schemas.openxmlformats.org/officeDocument/2006/relationships/hyperlink" Target="https://www.facebook.com/ng.ttuyet.mai.347510" TargetMode="External"/><Relationship Id="rId3094" Type="http://schemas.openxmlformats.org/officeDocument/2006/relationships/hyperlink" Target="https://drive.google.com/open?id=1ZN9sOUnCeYW9MVkpoZfcS-Xt0Obyw96u" TargetMode="External"/><Relationship Id="rId4145" Type="http://schemas.openxmlformats.org/officeDocument/2006/relationships/hyperlink" Target="https://www.facebook.com/tkss.huien.1809?mibextid=wwXIfr&amp;rdid=4KiiWHhZi45Zj0Aw&amp;share_url=https%3A%2F%2Fwww.facebook.com%2Fshare%2F1ECLpkKDRr%2F%3Fmibextid%3DwwXIfr" TargetMode="External"/><Relationship Id="rId1739" Type="http://schemas.openxmlformats.org/officeDocument/2006/relationships/hyperlink" Target="https://www.facebook.com/share/1D1QiCCp6e/?mibextid=wwXIfr" TargetMode="External"/><Relationship Id="rId1946" Type="http://schemas.openxmlformats.org/officeDocument/2006/relationships/hyperlink" Target="https://www.facebook.com/share/1BF7DrWZKy/?mibextid=wwXIfr" TargetMode="External"/><Relationship Id="rId4005" Type="http://schemas.openxmlformats.org/officeDocument/2006/relationships/hyperlink" Target="https://www.facebook.com/share/1BZZC8VqYj/?mibextid=wwXIfr" TargetMode="External"/><Relationship Id="rId4352" Type="http://schemas.openxmlformats.org/officeDocument/2006/relationships/hyperlink" Target="https://drive.google.com/open?id=1m54wE9FKsN8Sybp5aXZ64GdpEkaBzFBY" TargetMode="External"/><Relationship Id="rId1806" Type="http://schemas.openxmlformats.org/officeDocument/2006/relationships/hyperlink" Target="https://www.facebook.com/fc.hay.an.5030" TargetMode="External"/><Relationship Id="rId3161" Type="http://schemas.openxmlformats.org/officeDocument/2006/relationships/hyperlink" Target="https://www.facebook.com/pham.van.cuong.695976" TargetMode="External"/><Relationship Id="rId4212" Type="http://schemas.openxmlformats.org/officeDocument/2006/relationships/hyperlink" Target="https://drive.google.com/open?id=1QIMh653FB5YE5T6V9QnGrlypdi-V_FIw" TargetMode="External"/><Relationship Id="rId3021" Type="http://schemas.openxmlformats.org/officeDocument/2006/relationships/hyperlink" Target="https://drive.google.com/open?id=1w65PF_9o2clwyFsMEeXzhGwuqwB_E2Q9" TargetMode="External"/><Relationship Id="rId3978" Type="http://schemas.openxmlformats.org/officeDocument/2006/relationships/hyperlink" Target="https://drive.google.com/open?id=1_Pcq8Huxb5mnO_glwBT0XREgiyGgXNxP" TargetMode="External"/><Relationship Id="rId899" Type="http://schemas.openxmlformats.org/officeDocument/2006/relationships/hyperlink" Target="https://www.facebook.com/share/1FNw4Tng1E/?mibextid=wwXIfr" TargetMode="External"/><Relationship Id="rId2787" Type="http://schemas.openxmlformats.org/officeDocument/2006/relationships/hyperlink" Target="https://drive.google.com/open?id=1QK095pMlncEtvwl6D8KVCoxSO4p27MGF" TargetMode="External"/><Relationship Id="rId3838" Type="http://schemas.openxmlformats.org/officeDocument/2006/relationships/hyperlink" Target="https://www.facebook.com/share/1HTqE6yhpQ/?mibextid=wwXIfr" TargetMode="External"/><Relationship Id="rId759" Type="http://schemas.openxmlformats.org/officeDocument/2006/relationships/hyperlink" Target="https://drive.google.com/open?id=1VEtg63zg8Knr7UOvDe5Sa-7axUIbbLwd" TargetMode="External"/><Relationship Id="rId966" Type="http://schemas.openxmlformats.org/officeDocument/2006/relationships/hyperlink" Target="https://www.facebook.com/share/19xuXcVK6F/" TargetMode="External"/><Relationship Id="rId1389" Type="http://schemas.openxmlformats.org/officeDocument/2006/relationships/hyperlink" Target="https://www.facebook.com/nguyen.tan.dung.135089?mibextid=wwXIfr&amp;mibextid=wwXIfr" TargetMode="External"/><Relationship Id="rId1596" Type="http://schemas.openxmlformats.org/officeDocument/2006/relationships/hyperlink" Target="https://drive.google.com/open?id=1xHZY8iD7isfdR0SIR8njg95E0e2P2m49" TargetMode="External"/><Relationship Id="rId2647" Type="http://schemas.openxmlformats.org/officeDocument/2006/relationships/hyperlink" Target="https://www.facebook.com/phamthithanhhang.240708" TargetMode="External"/><Relationship Id="rId2994" Type="http://schemas.openxmlformats.org/officeDocument/2006/relationships/hyperlink" Target="https://drive.google.com/open?id=1xPTHd9V1DxeCiLYMyzuGIIkdaIJbkKPY" TargetMode="External"/><Relationship Id="rId5053" Type="http://schemas.openxmlformats.org/officeDocument/2006/relationships/hyperlink" Target="https://drive.google.com/open?id=1yOjGNtdWZobbRNzqBJJof_JScM4c_b5P" TargetMode="External"/><Relationship Id="rId619" Type="http://schemas.openxmlformats.org/officeDocument/2006/relationships/hyperlink" Target="https://www.facebook.com/share/1696cSXEXB/" TargetMode="External"/><Relationship Id="rId1249" Type="http://schemas.openxmlformats.org/officeDocument/2006/relationships/hyperlink" Target="https://drive.google.com/open?id=1o7WxJGHq0vxHEF8WBGMjkSaZpCJIgScS" TargetMode="External"/><Relationship Id="rId2854" Type="http://schemas.openxmlformats.org/officeDocument/2006/relationships/hyperlink" Target="https://drive.google.com/open?id=1i5rSWwH9amg6SopOP1j5D_MfmhNpWR8J" TargetMode="External"/><Relationship Id="rId3905" Type="http://schemas.openxmlformats.org/officeDocument/2006/relationships/hyperlink" Target="https://www.facebook.com/share/195TpGyKH5/?mibextid=wwXIfr" TargetMode="External"/><Relationship Id="rId5120" Type="http://schemas.openxmlformats.org/officeDocument/2006/relationships/hyperlink" Target="https://www.facebook.com/share/17isJp5VrS/?mibextid=wwXIfr" TargetMode="External"/><Relationship Id="rId95" Type="http://schemas.openxmlformats.org/officeDocument/2006/relationships/hyperlink" Target="https://www.facebook.com/profile.php?id=100052034610594" TargetMode="External"/><Relationship Id="rId826" Type="http://schemas.openxmlformats.org/officeDocument/2006/relationships/hyperlink" Target="https://www.facebook.com/flousdull?mibextid=wwXIfr&amp;rdid=BXBGiZJ0sZdIYAYx&amp;share_url=https%3A%2F%2Fwww.facebook.com%2Fshare%2F1CMGMhu4SH%2F%3Fmibextid%3DwwXIfr" TargetMode="External"/><Relationship Id="rId1109" Type="http://schemas.openxmlformats.org/officeDocument/2006/relationships/hyperlink" Target="https://www.facebook.com/share/1HRU7iFNVk/?mibextid=wwXIfr" TargetMode="External"/><Relationship Id="rId1456" Type="http://schemas.openxmlformats.org/officeDocument/2006/relationships/hyperlink" Target="https://www.facebook.com/share/1CfNGYHC8N/?mibextid=wwXIfr" TargetMode="External"/><Relationship Id="rId1663" Type="http://schemas.openxmlformats.org/officeDocument/2006/relationships/hyperlink" Target="https://www.facebook.com/share/1GZnvXzb9t/" TargetMode="External"/><Relationship Id="rId1870" Type="http://schemas.openxmlformats.org/officeDocument/2006/relationships/hyperlink" Target="https://www.facebook.com/share/1B8URiP2AK/?mibextid=wwXIfr" TargetMode="External"/><Relationship Id="rId2507" Type="http://schemas.openxmlformats.org/officeDocument/2006/relationships/hyperlink" Target="https://www.facebook.com/share/1HKHYVHH6A/" TargetMode="External"/><Relationship Id="rId2714" Type="http://schemas.openxmlformats.org/officeDocument/2006/relationships/hyperlink" Target="https://www.facebook.com/share/192hX8x9ie/?mibextid=wwXIfr" TargetMode="External"/><Relationship Id="rId2921" Type="http://schemas.openxmlformats.org/officeDocument/2006/relationships/hyperlink" Target="https://drive.google.com/open?id=1txIYuevNri0IjwnsCdIpP8JoXaWWPWml" TargetMode="External"/><Relationship Id="rId1316" Type="http://schemas.openxmlformats.org/officeDocument/2006/relationships/hyperlink" Target="https://drive.google.com/open?id=1ow-Fi1SPg59Wo_rcMhIpNqyFGLL6opYW" TargetMode="External"/><Relationship Id="rId1523" Type="http://schemas.openxmlformats.org/officeDocument/2006/relationships/hyperlink" Target="https://drive.google.com/open?id=1fRzaRLiBUdYIx7_1iLPwkfosQM-ahv_b" TargetMode="External"/><Relationship Id="rId1730" Type="http://schemas.openxmlformats.org/officeDocument/2006/relationships/hyperlink" Target="https://drive.google.com/open?id=1Bx2aUOYoFmfC3C7GXTDaOsjkoV7KrMY3" TargetMode="External"/><Relationship Id="rId4679" Type="http://schemas.openxmlformats.org/officeDocument/2006/relationships/hyperlink" Target="https://drive.google.com/open?id=1ZGBbPU5vQ_aSLbwvzH1XZ4Yxa2E5zmgj" TargetMode="External"/><Relationship Id="rId4886" Type="http://schemas.openxmlformats.org/officeDocument/2006/relationships/hyperlink" Target="https://drive.google.com/open?id=1ADaJXQZL1EldT4BqzPsrZ6E-7xGSl9C5" TargetMode="External"/><Relationship Id="rId22" Type="http://schemas.openxmlformats.org/officeDocument/2006/relationships/hyperlink" Target="https://www.facebook.com/ngthuw171?mibextid=LQQJ4d" TargetMode="External"/><Relationship Id="rId3488" Type="http://schemas.openxmlformats.org/officeDocument/2006/relationships/hyperlink" Target="https://www.facebook.com/share/1CnYZUqDWZ/?mibextid=wwXIfr" TargetMode="External"/><Relationship Id="rId3695" Type="http://schemas.openxmlformats.org/officeDocument/2006/relationships/hyperlink" Target="https://www.facebook.com/minh.hieu.810126" TargetMode="External"/><Relationship Id="rId4539" Type="http://schemas.openxmlformats.org/officeDocument/2006/relationships/hyperlink" Target="https://www.facebook.com/share/1EEh1DTLMs/?mibextid=wwXIfr" TargetMode="External"/><Relationship Id="rId4746" Type="http://schemas.openxmlformats.org/officeDocument/2006/relationships/hyperlink" Target="https://www.facebook.com/share/17LVhd4YbF/?mibextid=wwXIfr" TargetMode="External"/><Relationship Id="rId4953" Type="http://schemas.openxmlformats.org/officeDocument/2006/relationships/hyperlink" Target="https://drive.google.com/open?id=1fRW3upeDJF8nvelSN_yNOweSg08pxFw1" TargetMode="External"/><Relationship Id="rId2297" Type="http://schemas.openxmlformats.org/officeDocument/2006/relationships/hyperlink" Target="https://www.facebook.com/share/1E3SFpms8p/?mibextid=wwXIfr" TargetMode="External"/><Relationship Id="rId3348" Type="http://schemas.openxmlformats.org/officeDocument/2006/relationships/hyperlink" Target="https://drive.google.com/open?id=1hfQf1LYT3pDvM9ocF2vBz9iCLdfcS1G-" TargetMode="External"/><Relationship Id="rId3555" Type="http://schemas.openxmlformats.org/officeDocument/2006/relationships/hyperlink" Target="https://drive.google.com/open?id=1lK4n2IfSdMZPkM7F_YoikcQ1_D1XQxEs" TargetMode="External"/><Relationship Id="rId3762" Type="http://schemas.openxmlformats.org/officeDocument/2006/relationships/hyperlink" Target="https://www.facebook.com/share/1E9Nv5p4MZ/?mibextid=wwXIfr" TargetMode="External"/><Relationship Id="rId4606" Type="http://schemas.openxmlformats.org/officeDocument/2006/relationships/hyperlink" Target="https://www.facebook.com/profile.php?id=61578277108968&amp;mibextid=wwXIfr&amp;rdid=ykGmYqhgO4rkfQ70&amp;share_url=https%3A%2F%2Fwww.facebook.com%2Fshare%2F1ByJCBJC1t%2F%3Fmibextid%3DwwXIfr" TargetMode="External"/><Relationship Id="rId4813" Type="http://schemas.openxmlformats.org/officeDocument/2006/relationships/hyperlink" Target="https://www.facebook.com/pham.huyen.linh.81620" TargetMode="External"/><Relationship Id="rId269" Type="http://schemas.openxmlformats.org/officeDocument/2006/relationships/hyperlink" Target="https://www.facebook.com/thainguyen.bui.397?mibextid=ZbWKwL" TargetMode="External"/><Relationship Id="rId476" Type="http://schemas.openxmlformats.org/officeDocument/2006/relationships/hyperlink" Target="https://drive.google.com/open?id=1SHzt6AadMkrwCyMQZFW-dWlR8vwEoAhD" TargetMode="External"/><Relationship Id="rId683" Type="http://schemas.openxmlformats.org/officeDocument/2006/relationships/hyperlink" Target="https://drive.google.com/open?id=1x7eJyAVltQaLPopJ4EGVvw0sTXU30DdM" TargetMode="External"/><Relationship Id="rId890" Type="http://schemas.openxmlformats.org/officeDocument/2006/relationships/hyperlink" Target="https://drive.google.com/open?id=1ofDTwZTO2dcomuqv0KhekYIiFDNdYJze" TargetMode="External"/><Relationship Id="rId2157" Type="http://schemas.openxmlformats.org/officeDocument/2006/relationships/hyperlink" Target="https://www.facebook.com/share/1FqfwYV5b8/" TargetMode="External"/><Relationship Id="rId2364" Type="http://schemas.openxmlformats.org/officeDocument/2006/relationships/hyperlink" Target="https://drive.google.com/open?id=11gaM8IoqTHf80YibK1htikylJfLieBHU" TargetMode="External"/><Relationship Id="rId2571" Type="http://schemas.openxmlformats.org/officeDocument/2006/relationships/hyperlink" Target="https://www.facebook.com/share/1CjScNJ7Fh/?mibextid=wwXIfr" TargetMode="External"/><Relationship Id="rId3208" Type="http://schemas.openxmlformats.org/officeDocument/2006/relationships/hyperlink" Target="https://drive.google.com/open?id=17GQz42hhPJJCoSTthglJV8HtuFZ3rjwX" TargetMode="External"/><Relationship Id="rId3415" Type="http://schemas.openxmlformats.org/officeDocument/2006/relationships/hyperlink" Target="https://www.facebook.com/share/18djwHthS3/?mibextid=wwXIfr" TargetMode="External"/><Relationship Id="rId129" Type="http://schemas.openxmlformats.org/officeDocument/2006/relationships/hyperlink" Target="https://www.facebook.com/profile.php?id=61554594836426&amp;mibextid=LQQJ4d" TargetMode="External"/><Relationship Id="rId336" Type="http://schemas.openxmlformats.org/officeDocument/2006/relationships/hyperlink" Target="https://www.facebook.com/diem.quynh.618819?mibextid=wwXIfr&amp;rdid=AyaAg3wBgfL6EAZh&amp;share_url=https%3A%2F%2Fwww.facebook.com%2Fshare%2F1Ckmr74WqY%2F%3Fmibextid%3DwwXIfr" TargetMode="External"/><Relationship Id="rId543" Type="http://schemas.openxmlformats.org/officeDocument/2006/relationships/hyperlink" Target="https://drive.google.com/open?id=1NeIZxzDflVSDhfUtUYhJMt_ebFs-LDRU" TargetMode="External"/><Relationship Id="rId1173" Type="http://schemas.openxmlformats.org/officeDocument/2006/relationships/hyperlink" Target="https://www.facebook.com/share/1EDjH2RTBL/?mibextid=wwXIfr" TargetMode="External"/><Relationship Id="rId1380" Type="http://schemas.openxmlformats.org/officeDocument/2006/relationships/hyperlink" Target="https://www.facebook.com/share/1DuLSN1VCQ/?mibextid=wwXIfr" TargetMode="External"/><Relationship Id="rId2017" Type="http://schemas.openxmlformats.org/officeDocument/2006/relationships/hyperlink" Target="https://www.facebook.com/share/1E3UBT6mLv/?mibextid=wwXIfr" TargetMode="External"/><Relationship Id="rId2224" Type="http://schemas.openxmlformats.org/officeDocument/2006/relationships/hyperlink" Target="https://www.facebook.com/share/15njo6gVius/?mibextid=wwXIfr" TargetMode="External"/><Relationship Id="rId3622" Type="http://schemas.openxmlformats.org/officeDocument/2006/relationships/hyperlink" Target="https://drive.google.com/open?id=1jz9IzWNBed2PYZMjaiVXJQ_pskxXAC_o" TargetMode="External"/><Relationship Id="rId403" Type="http://schemas.openxmlformats.org/officeDocument/2006/relationships/hyperlink" Target="https://www.facebook.com/tran.hanh.165975?mibextid=wwXIfr&amp;mibextid=wwXIfr" TargetMode="External"/><Relationship Id="rId750" Type="http://schemas.openxmlformats.org/officeDocument/2006/relationships/hyperlink" Target="https://drive.google.com/open?id=1yn7J8CXtU-5CJpZCHAN4n_kSMqMb4Ws9" TargetMode="External"/><Relationship Id="rId1033" Type="http://schemas.openxmlformats.org/officeDocument/2006/relationships/hyperlink" Target="https://www.facebook.com/share/184y1mr8m8/?mibextid=wwXIfr" TargetMode="External"/><Relationship Id="rId2431" Type="http://schemas.openxmlformats.org/officeDocument/2006/relationships/hyperlink" Target="https://drive.google.com/open?id=1Fa9PNY5waMCvfRxlx4zyESjALtLmcz4C" TargetMode="External"/><Relationship Id="rId4189" Type="http://schemas.openxmlformats.org/officeDocument/2006/relationships/hyperlink" Target="https://www.facebook.com/huy.vo.575553" TargetMode="External"/><Relationship Id="rId610" Type="http://schemas.openxmlformats.org/officeDocument/2006/relationships/hyperlink" Target="https://drive.google.com/open?id=1ruKnwnSTRIG2fuozwo8gUVWjPTIJbu1F" TargetMode="External"/><Relationship Id="rId1240" Type="http://schemas.openxmlformats.org/officeDocument/2006/relationships/hyperlink" Target="https://drive.google.com/open?id=1UPG9V_SpFw4Vn89ufgLOdtS2Sv_gm3K1" TargetMode="External"/><Relationship Id="rId4049" Type="http://schemas.openxmlformats.org/officeDocument/2006/relationships/hyperlink" Target="https://www.facebook.com/hoang.linh.339086" TargetMode="External"/><Relationship Id="rId4396" Type="http://schemas.openxmlformats.org/officeDocument/2006/relationships/hyperlink" Target="https://drive.google.com/open?id=17bPePrPCWX6X0ZCBQkrmRRHsEDiYTMK8" TargetMode="External"/><Relationship Id="rId1100" Type="http://schemas.openxmlformats.org/officeDocument/2006/relationships/hyperlink" Target="https://drive.google.com/open?id=1v09HDW_B-uEbEMztQJolEH1IOOajxwZo" TargetMode="External"/><Relationship Id="rId4256" Type="http://schemas.openxmlformats.org/officeDocument/2006/relationships/hyperlink" Target="https://drive.google.com/open?id=1kQDk7xLT_kSIWa2TYhZ_m5spDktwTmZ1" TargetMode="External"/><Relationship Id="rId4463" Type="http://schemas.openxmlformats.org/officeDocument/2006/relationships/hyperlink" Target="https://www.facebook.com/share/1LBWZrvqdW/" TargetMode="External"/><Relationship Id="rId4670" Type="http://schemas.openxmlformats.org/officeDocument/2006/relationships/hyperlink" Target="https://drive.google.com/open?id=1fgu3wA4ugKE2ONGajblS0_gCoA8k7Xzm" TargetMode="External"/><Relationship Id="rId1917" Type="http://schemas.openxmlformats.org/officeDocument/2006/relationships/hyperlink" Target="https://www.facebook.com/tung.maiquoc.35" TargetMode="External"/><Relationship Id="rId3065" Type="http://schemas.openxmlformats.org/officeDocument/2006/relationships/hyperlink" Target="https://drive.google.com/open?id=1guxSZvNCtKR79mVyGgJwas-DStNZfwK7" TargetMode="External"/><Relationship Id="rId3272" Type="http://schemas.openxmlformats.org/officeDocument/2006/relationships/hyperlink" Target="https://www.facebook.com/share/1NkULhkBt8/?mibextid=wwXIfr" TargetMode="External"/><Relationship Id="rId4116" Type="http://schemas.openxmlformats.org/officeDocument/2006/relationships/hyperlink" Target="https://www.facebook.com/share/191y26FthU/" TargetMode="External"/><Relationship Id="rId4323" Type="http://schemas.openxmlformats.org/officeDocument/2006/relationships/hyperlink" Target="https://www.facebook.com/share/1BLVe8Sc3u/?mibextid=wwXIfr" TargetMode="External"/><Relationship Id="rId4530" Type="http://schemas.openxmlformats.org/officeDocument/2006/relationships/hyperlink" Target="https://drive.google.com/open?id=1nA-bhbdc9k5lLDmWbSqobYc6MZaXxRXi" TargetMode="External"/><Relationship Id="rId193" Type="http://schemas.openxmlformats.org/officeDocument/2006/relationships/hyperlink" Target="https://www.facebook.com/vanang.nhat?mibextid=LQQJ4d" TargetMode="External"/><Relationship Id="rId2081" Type="http://schemas.openxmlformats.org/officeDocument/2006/relationships/hyperlink" Target="https://www.facebook.com/share/18T7AEv8GM/?mibextid=wwXIfr" TargetMode="External"/><Relationship Id="rId3132" Type="http://schemas.openxmlformats.org/officeDocument/2006/relationships/hyperlink" Target="https://www.facebook.com/quach.hao.493796" TargetMode="External"/><Relationship Id="rId260" Type="http://schemas.openxmlformats.org/officeDocument/2006/relationships/hyperlink" Target="https://www.facebook.com/nguyen.linh.484960" TargetMode="External"/><Relationship Id="rId5097" Type="http://schemas.openxmlformats.org/officeDocument/2006/relationships/hyperlink" Target="https://www.facebook.com/share/1GwdAxtVoq/?mibextid=wwXIfr" TargetMode="External"/><Relationship Id="rId120" Type="http://schemas.openxmlformats.org/officeDocument/2006/relationships/hyperlink" Target="https://drive.google.com/open?id=1TMH5DiO9TRSXRVBIoWmQk5PaR3dsV5cH" TargetMode="External"/><Relationship Id="rId2898" Type="http://schemas.openxmlformats.org/officeDocument/2006/relationships/hyperlink" Target="https://drive.google.com/open?id=1lHmbrPF9PB-OjYsf571Saw3ePtgufrDQ" TargetMode="External"/><Relationship Id="rId3949" Type="http://schemas.openxmlformats.org/officeDocument/2006/relationships/hyperlink" Target="https://drive.google.com/open?id=1BH-2dq_gJJF8tz8F3Mb64Dz_37068gBX" TargetMode="External"/><Relationship Id="rId2758" Type="http://schemas.openxmlformats.org/officeDocument/2006/relationships/hyperlink" Target="https://drive.google.com/open?id=1RrLbWH93IJeVWB86SSP9K1CqVnybYlfg" TargetMode="External"/><Relationship Id="rId2965" Type="http://schemas.openxmlformats.org/officeDocument/2006/relationships/hyperlink" Target="https://drive.google.com/open?id=1__SEtVSNfhaeKjEk_7fubEx6QrCUJkrl" TargetMode="External"/><Relationship Id="rId3809" Type="http://schemas.openxmlformats.org/officeDocument/2006/relationships/hyperlink" Target="https://drive.google.com/open?id=17oE-WdqpwzeQcscPoCOXCe9HW1dAjnOh" TargetMode="External"/><Relationship Id="rId5024" Type="http://schemas.openxmlformats.org/officeDocument/2006/relationships/hyperlink" Target="https://www.facebook.com/ngo.sach.khai.2025?mibextid=wwXIfr&amp;rdid=r3cj4ZWm8K4Xp6S1&amp;share_url=https%3A%2F%2Fwww.facebook.com%2Fshare%2F18uGSG2BuE%2F%3Fmibextid%3DwwXIfr" TargetMode="External"/><Relationship Id="rId937" Type="http://schemas.openxmlformats.org/officeDocument/2006/relationships/hyperlink" Target="https://drive.google.com/open?id=1DZbcjNoAT50VJ5_KidgQvMXqph4fTrVr" TargetMode="External"/><Relationship Id="rId1567" Type="http://schemas.openxmlformats.org/officeDocument/2006/relationships/hyperlink" Target="https://www.facebook.com/share/1adkT9sTMH/?mibextid=wwXIfr" TargetMode="External"/><Relationship Id="rId1774" Type="http://schemas.openxmlformats.org/officeDocument/2006/relationships/hyperlink" Target="https://drive.google.com/open?id=1OCG9RPaehMKGxTvkOTWkEAcyzTo57Jmw" TargetMode="External"/><Relationship Id="rId1981" Type="http://schemas.openxmlformats.org/officeDocument/2006/relationships/hyperlink" Target="https://drive.google.com/open?id=13pQjRLuodTuF5JZFNI16Pr9kE26vGYvH" TargetMode="External"/><Relationship Id="rId2618" Type="http://schemas.openxmlformats.org/officeDocument/2006/relationships/hyperlink" Target="https://drive.google.com/open?id=1eWeD6_U7GuAoCiNGJH1zse-ngebZ2P9O" TargetMode="External"/><Relationship Id="rId2825" Type="http://schemas.openxmlformats.org/officeDocument/2006/relationships/hyperlink" Target="https://www.facebook.com/share/1BL5jJEai7/" TargetMode="External"/><Relationship Id="rId4180" Type="http://schemas.openxmlformats.org/officeDocument/2006/relationships/hyperlink" Target="https://drive.google.com/open?id=1twXFll7DnU_hI2tlBSpcvqV5oIXtsM8W" TargetMode="External"/><Relationship Id="rId66" Type="http://schemas.openxmlformats.org/officeDocument/2006/relationships/hyperlink" Target="https://drive.google.com/open?id=1ka2lHYuroyup8i-COTlhegzEC3u9YvPx" TargetMode="External"/><Relationship Id="rId1427" Type="http://schemas.openxmlformats.org/officeDocument/2006/relationships/hyperlink" Target="https://www.facebook.com/bao.ngoc.865708" TargetMode="External"/><Relationship Id="rId1634" Type="http://schemas.openxmlformats.org/officeDocument/2006/relationships/hyperlink" Target="https://www.facebook.com/share/1B47MSNwEN/?mibextid=wwXIfr" TargetMode="External"/><Relationship Id="rId1841" Type="http://schemas.openxmlformats.org/officeDocument/2006/relationships/hyperlink" Target="https://www.facebook.com/share/14cr59TWhuC/?mibextid=wwXIfr" TargetMode="External"/><Relationship Id="rId4040" Type="http://schemas.openxmlformats.org/officeDocument/2006/relationships/hyperlink" Target="https://drive.google.com/open?id=1dQF7Cpj9SB-GWY_glOrXv305YcuWjABO" TargetMode="External"/><Relationship Id="rId4997" Type="http://schemas.openxmlformats.org/officeDocument/2006/relationships/hyperlink" Target="https://www.facebook.com/share/1NmKsEN9wP/" TargetMode="External"/><Relationship Id="rId3599" Type="http://schemas.openxmlformats.org/officeDocument/2006/relationships/hyperlink" Target="https://www.facebook.com/share/1JQBNWNryA/?mibextid=wwXIfr" TargetMode="External"/><Relationship Id="rId4857" Type="http://schemas.openxmlformats.org/officeDocument/2006/relationships/hyperlink" Target="https://drive.google.com/open?id=1gZa3__koY3kDlbjbqLQudojhFJxrHHVh" TargetMode="External"/><Relationship Id="rId1701" Type="http://schemas.openxmlformats.org/officeDocument/2006/relationships/hyperlink" Target="https://drive.google.com/open?id=1aCBJqAB9Swy8QcS_yTKAVApn65DCdcGU" TargetMode="External"/><Relationship Id="rId3459" Type="http://schemas.openxmlformats.org/officeDocument/2006/relationships/hyperlink" Target="https://drive.google.com/open?id=18SYFLD0YH5KgVfOhI7fadrSDCWIZoyi_" TargetMode="External"/><Relationship Id="rId3666" Type="http://schemas.openxmlformats.org/officeDocument/2006/relationships/hyperlink" Target="https://drive.google.com/open?id=1osHnyA1aC5bimoglk5icq4J1eJU4S8p-" TargetMode="External"/><Relationship Id="rId587" Type="http://schemas.openxmlformats.org/officeDocument/2006/relationships/hyperlink" Target="https://www.facebook.com/share/19WU96ruaQ/?mibextid=wwXIfr" TargetMode="External"/><Relationship Id="rId2268" Type="http://schemas.openxmlformats.org/officeDocument/2006/relationships/hyperlink" Target="https://www.facebook.com/share/1CY2Bn5zTz/?mibextid=wwXIfr" TargetMode="External"/><Relationship Id="rId3319" Type="http://schemas.openxmlformats.org/officeDocument/2006/relationships/hyperlink" Target="https://drive.google.com/open?id=1b4X9UcDKtqaU4vcNDtw-6zm-cU2Gquqn" TargetMode="External"/><Relationship Id="rId3873" Type="http://schemas.openxmlformats.org/officeDocument/2006/relationships/hyperlink" Target="https://www.facebook.com/share/1J46i612P1/?mibextid=wwXIfr" TargetMode="External"/><Relationship Id="rId4717" Type="http://schemas.openxmlformats.org/officeDocument/2006/relationships/hyperlink" Target="https://drive.google.com/open?id=1rNIbxUbtZlnxdy5LBukwoMbQiTh4nIAH" TargetMode="External"/><Relationship Id="rId4924" Type="http://schemas.openxmlformats.org/officeDocument/2006/relationships/hyperlink" Target="https://www.facebook.com/thao.linh.822013" TargetMode="External"/><Relationship Id="rId447" Type="http://schemas.openxmlformats.org/officeDocument/2006/relationships/hyperlink" Target="https://drive.google.com/open?id=1gmFgPivUc4EZlRpGC_Mru2e_ueefRdlr" TargetMode="External"/><Relationship Id="rId794" Type="http://schemas.openxmlformats.org/officeDocument/2006/relationships/hyperlink" Target="https://drive.google.com/open?id=1jdoPImcd8w7hoin7u1q4RekV8CQ6vflB" TargetMode="External"/><Relationship Id="rId1077" Type="http://schemas.openxmlformats.org/officeDocument/2006/relationships/hyperlink" Target="https://drive.google.com/open?id=19_uL8IKvyxIfa7YBYLwC5z369Zoe--Om" TargetMode="External"/><Relationship Id="rId2128" Type="http://schemas.openxmlformats.org/officeDocument/2006/relationships/hyperlink" Target="https://drive.google.com/open?id=1fy7IGhF6RtHGlkDpJG__W6c0NogLuHRl" TargetMode="External"/><Relationship Id="rId2475" Type="http://schemas.openxmlformats.org/officeDocument/2006/relationships/hyperlink" Target="https://www.facebook.com/share/1EFZ6EcQtX/?mibextid=wwXIfr" TargetMode="External"/><Relationship Id="rId2682" Type="http://schemas.openxmlformats.org/officeDocument/2006/relationships/hyperlink" Target="https://drive.google.com/open?id=1qhWAAxlpSmkkhtyib6ah_GJmbdGnhBRe" TargetMode="External"/><Relationship Id="rId3526" Type="http://schemas.openxmlformats.org/officeDocument/2006/relationships/hyperlink" Target="https://drive.google.com/open?id=1YjXDYWFJoLLBOi5Vsg7IOUx8CqfBRxr5" TargetMode="External"/><Relationship Id="rId3733" Type="http://schemas.openxmlformats.org/officeDocument/2006/relationships/hyperlink" Target="https://www.facebook.com/share/14kt1oKzWsy/?mibextid=wwXIfr" TargetMode="External"/><Relationship Id="rId3940" Type="http://schemas.openxmlformats.org/officeDocument/2006/relationships/hyperlink" Target="https://drive.google.com/open?id=1QVJBJpCZ4XdRkFOutm68xheLu0guxgY9" TargetMode="External"/><Relationship Id="rId654" Type="http://schemas.openxmlformats.org/officeDocument/2006/relationships/hyperlink" Target="https://www.facebook.com/share/1Rk1EoGLrJ/" TargetMode="External"/><Relationship Id="rId861" Type="http://schemas.openxmlformats.org/officeDocument/2006/relationships/hyperlink" Target="https://www.facebook.com/share/1C44rfSFRZ/?mibextid=wwXIfr" TargetMode="External"/><Relationship Id="rId1284" Type="http://schemas.openxmlformats.org/officeDocument/2006/relationships/hyperlink" Target="https://www.facebook.com/hoang.thanh.liem.734032" TargetMode="External"/><Relationship Id="rId1491" Type="http://schemas.openxmlformats.org/officeDocument/2006/relationships/hyperlink" Target="https://www.facebook.com/share/1B3vUb2Cnv/?mibextid=wwXIfr" TargetMode="External"/><Relationship Id="rId2335" Type="http://schemas.openxmlformats.org/officeDocument/2006/relationships/hyperlink" Target="https://www.facebook.com/share/18cuJUTtq1/?mibextid=wwXIfr" TargetMode="External"/><Relationship Id="rId2542" Type="http://schemas.openxmlformats.org/officeDocument/2006/relationships/hyperlink" Target="https://drive.google.com/open?id=1CzACNNiosZEBb7IEHer4YhmNRmMY2ES3" TargetMode="External"/><Relationship Id="rId3800" Type="http://schemas.openxmlformats.org/officeDocument/2006/relationships/hyperlink" Target="https://drive.google.com/open?id=1hMlqdXW4l6TO5e76FiSIbkqWay02RuU2" TargetMode="External"/><Relationship Id="rId307" Type="http://schemas.openxmlformats.org/officeDocument/2006/relationships/hyperlink" Target="https://drive.google.com/open?id=11K23mgQtehV4mfysb_MJxwRCd5UeMMQi" TargetMode="External"/><Relationship Id="rId514" Type="http://schemas.openxmlformats.org/officeDocument/2006/relationships/hyperlink" Target="https://www.facebook.com/share/16ckHM6p7w/?mibextid=wwXIfr" TargetMode="External"/><Relationship Id="rId721" Type="http://schemas.openxmlformats.org/officeDocument/2006/relationships/hyperlink" Target="https://www.facebook.com/share/15b3FANZvN/?mibextid=wwXIfr" TargetMode="External"/><Relationship Id="rId1144" Type="http://schemas.openxmlformats.org/officeDocument/2006/relationships/hyperlink" Target="https://drive.google.com/open?id=1bcT46vxH5ewax3m82Vlpe7X3EIyC4Cf7" TargetMode="External"/><Relationship Id="rId1351" Type="http://schemas.openxmlformats.org/officeDocument/2006/relationships/hyperlink" Target="http://www.facebook.com/share/1FU1poYm3A/?mibextid=wwXIfr" TargetMode="External"/><Relationship Id="rId2402" Type="http://schemas.openxmlformats.org/officeDocument/2006/relationships/hyperlink" Target="https://drive.google.com/open?id=1ZJlblNDWBWoTGSol7pQ73fwMnJif0Hyt" TargetMode="External"/><Relationship Id="rId1004" Type="http://schemas.openxmlformats.org/officeDocument/2006/relationships/hyperlink" Target="https://www.facebook.com/share/1DBU712FvD/" TargetMode="External"/><Relationship Id="rId1211" Type="http://schemas.openxmlformats.org/officeDocument/2006/relationships/hyperlink" Target="https://www.facebook.com/haanh.vu.669943" TargetMode="External"/><Relationship Id="rId4367" Type="http://schemas.openxmlformats.org/officeDocument/2006/relationships/hyperlink" Target="https://www.facebook.com/thuy.nga.159505" TargetMode="External"/><Relationship Id="rId4574" Type="http://schemas.openxmlformats.org/officeDocument/2006/relationships/hyperlink" Target="https://drive.google.com/open?id=1j7uF5e9A6_0YMBswaOEM9WXPrkJrBc7y" TargetMode="External"/><Relationship Id="rId4781" Type="http://schemas.openxmlformats.org/officeDocument/2006/relationships/hyperlink" Target="https://www.facebook.com/share/1BBKfNJCGs/?mibextid=wwXIfr" TargetMode="External"/><Relationship Id="rId3176" Type="http://schemas.openxmlformats.org/officeDocument/2006/relationships/hyperlink" Target="https://drive.google.com/open?id=1OY5xQz-4UpwA2HqdnWU3JPvhzVzvVdTu" TargetMode="External"/><Relationship Id="rId3383" Type="http://schemas.openxmlformats.org/officeDocument/2006/relationships/hyperlink" Target="https://www.facebook.com/share/1Ae6vCN455/?mibextid=wwXIfr" TargetMode="External"/><Relationship Id="rId3590" Type="http://schemas.openxmlformats.org/officeDocument/2006/relationships/hyperlink" Target="https://drive.google.com/open?id=1oMSmUfAJkc6MaC0yduJ7PDph1fKbenK7" TargetMode="External"/><Relationship Id="rId4227" Type="http://schemas.openxmlformats.org/officeDocument/2006/relationships/hyperlink" Target="https://drive.google.com/open?id=1VEr21yFpjMZgtU62gBpcMneK5kpsVjw2" TargetMode="External"/><Relationship Id="rId4434" Type="http://schemas.openxmlformats.org/officeDocument/2006/relationships/hyperlink" Target="https://drive.google.com/open?id=12_AK5hwIXLaseOZBZu7DqqyqfviDvRN_" TargetMode="External"/><Relationship Id="rId2192" Type="http://schemas.openxmlformats.org/officeDocument/2006/relationships/hyperlink" Target="https://www.facebook.com/share/1BAVmafXvd/?mibextid=wwXIfr" TargetMode="External"/><Relationship Id="rId3036" Type="http://schemas.openxmlformats.org/officeDocument/2006/relationships/hyperlink" Target="https://www.facebook.com/share/1JnrCpj97j/" TargetMode="External"/><Relationship Id="rId3243" Type="http://schemas.openxmlformats.org/officeDocument/2006/relationships/hyperlink" Target="https://www.facebook.com/tran.van.nghiep.81058" TargetMode="External"/><Relationship Id="rId4641" Type="http://schemas.openxmlformats.org/officeDocument/2006/relationships/hyperlink" Target="https://www.facebook.com/nguyen.tu.892888" TargetMode="External"/><Relationship Id="rId164" Type="http://schemas.openxmlformats.org/officeDocument/2006/relationships/hyperlink" Target="https://www.facebook.com/profile.php?id=100080918840123&amp;mibextid=LQQJ4d" TargetMode="External"/><Relationship Id="rId371" Type="http://schemas.openxmlformats.org/officeDocument/2006/relationships/hyperlink" Target="https://www.facebook.com/share/1B6Gh2TNfM/?mibextid=wwXIfr" TargetMode="External"/><Relationship Id="rId2052" Type="http://schemas.openxmlformats.org/officeDocument/2006/relationships/hyperlink" Target="https://drive.google.com/open?id=17GczLvArfxtqHMxMoxRm1YqsIXrab-iu" TargetMode="External"/><Relationship Id="rId3450" Type="http://schemas.openxmlformats.org/officeDocument/2006/relationships/hyperlink" Target="https://www.facebook.com/share/1asa1ep5bL/?mibextid=wwXIfr" TargetMode="External"/><Relationship Id="rId4501" Type="http://schemas.openxmlformats.org/officeDocument/2006/relationships/hyperlink" Target="https://drive.google.com/open?id=1JCOnpyDoxogVviScxwdp20Pie4Ch_Los" TargetMode="External"/><Relationship Id="rId3103" Type="http://schemas.openxmlformats.org/officeDocument/2006/relationships/hyperlink" Target="https://www.facebook.com/thuy.linh.47968?" TargetMode="External"/><Relationship Id="rId3310" Type="http://schemas.openxmlformats.org/officeDocument/2006/relationships/hyperlink" Target="https://www.facebook.com/nghlong08?rdid=bsDztFXMblLQQjdg&amp;share_url=https%3A%2F%2Fwww.facebook.com%2Fshare%2F1QdFm1JLEo" TargetMode="External"/><Relationship Id="rId5068" Type="http://schemas.openxmlformats.org/officeDocument/2006/relationships/hyperlink" Target="https://www.facebook.com/share/19Cd4jNdah/?mibextid=wwXIfr" TargetMode="External"/><Relationship Id="rId231" Type="http://schemas.openxmlformats.org/officeDocument/2006/relationships/hyperlink" Target="https://www.facebook.com/profile.php?id=100080248431415&amp;mibextid=LQQJ4d" TargetMode="External"/><Relationship Id="rId2869" Type="http://schemas.openxmlformats.org/officeDocument/2006/relationships/hyperlink" Target="https://www.facebook.com/thuy.ngan.682620?mibextid=wwXIfr&amp;rdid=V69FxgmN3sENszD0&amp;share_url=https%3A%2F%2Fwww.facebook.com%2Fshare%2F18imdfEdtq%2F%3Fmibextid%3DwwXIfr" TargetMode="External"/><Relationship Id="rId1678" Type="http://schemas.openxmlformats.org/officeDocument/2006/relationships/hyperlink" Target="https://www.facebook.com/share/1DAw1tQbJF/?mibextid=wwXIfr" TargetMode="External"/><Relationship Id="rId1885" Type="http://schemas.openxmlformats.org/officeDocument/2006/relationships/hyperlink" Target="https://www.facebook.com/share/1Cfyh3Qr8H/" TargetMode="External"/><Relationship Id="rId2729" Type="http://schemas.openxmlformats.org/officeDocument/2006/relationships/hyperlink" Target="https://www.facebook.com/share/17mFWf1Y3k/?mibextid=wwXIfr" TargetMode="External"/><Relationship Id="rId2936" Type="http://schemas.openxmlformats.org/officeDocument/2006/relationships/hyperlink" Target="https://www.facebook.com/share/1XduLWAqV6/?mibextid=wwXIfr" TargetMode="External"/><Relationship Id="rId4084" Type="http://schemas.openxmlformats.org/officeDocument/2006/relationships/hyperlink" Target="https://www.facebook.com/share/18iPKRdfNf/?mibextid=wwXIfr" TargetMode="External"/><Relationship Id="rId4291" Type="http://schemas.openxmlformats.org/officeDocument/2006/relationships/hyperlink" Target="https://drive.google.com/open?id=1TEEJTy0I99JIoc-n63--gvahD3JPrY7E" TargetMode="External"/><Relationship Id="rId908" Type="http://schemas.openxmlformats.org/officeDocument/2006/relationships/hyperlink" Target="https://web.facebook.com/bbibimxenh.611" TargetMode="External"/><Relationship Id="rId1538" Type="http://schemas.openxmlformats.org/officeDocument/2006/relationships/hyperlink" Target="https://www.facebook.com/minh.nhat.nguyen.799012?mibextid=wwXIfr&amp;rdid=BoMDlzjGO9BhCKsq&amp;share_url=https%3A%2F%2Fwww.facebook.com%2Fshare%2F1DJAE94xRb%2F%3Fmibextid%3DwwXIfr" TargetMode="External"/><Relationship Id="rId4151" Type="http://schemas.openxmlformats.org/officeDocument/2006/relationships/hyperlink" Target="https://www.facebook.com/share/17jHwg4kLG/?mibextid=wwXIfr" TargetMode="External"/><Relationship Id="rId1745" Type="http://schemas.openxmlformats.org/officeDocument/2006/relationships/hyperlink" Target="https://www.facebook.com/share/18pZPQYu17/?mibextid=wwXIfr" TargetMode="External"/><Relationship Id="rId1952" Type="http://schemas.openxmlformats.org/officeDocument/2006/relationships/hyperlink" Target="https://www.facebook.com/share/1Cs9o6f4XX/?mibextid=wwXIfr" TargetMode="External"/><Relationship Id="rId4011" Type="http://schemas.openxmlformats.org/officeDocument/2006/relationships/hyperlink" Target="https://www.facebook.com/share/18xnpEUzXA/?mibextid=wwXIfr" TargetMode="External"/><Relationship Id="rId37" Type="http://schemas.openxmlformats.org/officeDocument/2006/relationships/hyperlink" Target="https://web.facebook.com/manhquan2808" TargetMode="External"/><Relationship Id="rId1605" Type="http://schemas.openxmlformats.org/officeDocument/2006/relationships/hyperlink" Target="https://www.facebook.com/share/1BACKV3u3B/?mibextid=wwXIfr" TargetMode="External"/><Relationship Id="rId1812" Type="http://schemas.openxmlformats.org/officeDocument/2006/relationships/hyperlink" Target="https://drive.google.com/open?id=1J3gEodq43az1uOG5AYB_bp-Znvg_jUUs" TargetMode="External"/><Relationship Id="rId4968" Type="http://schemas.openxmlformats.org/officeDocument/2006/relationships/hyperlink" Target="https://www.facebook.com/share/1REo3fTG3C/?mibextid=wwXIfr" TargetMode="External"/><Relationship Id="rId3777" Type="http://schemas.openxmlformats.org/officeDocument/2006/relationships/hyperlink" Target="https://www.facebook.com/lan.huong.833091/" TargetMode="External"/><Relationship Id="rId3984" Type="http://schemas.openxmlformats.org/officeDocument/2006/relationships/hyperlink" Target="https://www.facebook.com/share/1CvNkwVuee/?mibextid=wwXIfr" TargetMode="External"/><Relationship Id="rId4828" Type="http://schemas.openxmlformats.org/officeDocument/2006/relationships/hyperlink" Target="https://www.facebook.com/share/18Xi8ZsYxT/?mibextid=wwXIfr" TargetMode="External"/><Relationship Id="rId698" Type="http://schemas.openxmlformats.org/officeDocument/2006/relationships/hyperlink" Target="https://drive.google.com/open?id=17WfEX_87R7wx2H6g1BXCTw4HaTbpUrEL" TargetMode="External"/><Relationship Id="rId2379" Type="http://schemas.openxmlformats.org/officeDocument/2006/relationships/hyperlink" Target="https://www.facebook.com/share/18f9fdDBhu/?mibextid=wwXIfr" TargetMode="External"/><Relationship Id="rId2586" Type="http://schemas.openxmlformats.org/officeDocument/2006/relationships/hyperlink" Target="https://www.facebook.com/share/1M1KAtDBw6/?mibextid=wwXIfr" TargetMode="External"/><Relationship Id="rId2793" Type="http://schemas.openxmlformats.org/officeDocument/2006/relationships/hyperlink" Target="https://www.facebook.com/ngoc.ha.611941" TargetMode="External"/><Relationship Id="rId3637" Type="http://schemas.openxmlformats.org/officeDocument/2006/relationships/hyperlink" Target="https://www.facebook.com/share/1J11gQoN3A/?mibextid=wwXIfr" TargetMode="External"/><Relationship Id="rId3844" Type="http://schemas.openxmlformats.org/officeDocument/2006/relationships/hyperlink" Target="https://www.facebook.com/share/1DJVgdLhaN/" TargetMode="External"/><Relationship Id="rId558" Type="http://schemas.openxmlformats.org/officeDocument/2006/relationships/hyperlink" Target="https://www.facebook.com/share/1B1cdyFozW/?mibextid=wwXIfr" TargetMode="External"/><Relationship Id="rId765" Type="http://schemas.openxmlformats.org/officeDocument/2006/relationships/hyperlink" Target="https://drive.google.com/open?id=1YmjZyVWO3tBVN8FbuWBTvaupYLRz-pr3" TargetMode="External"/><Relationship Id="rId972" Type="http://schemas.openxmlformats.org/officeDocument/2006/relationships/hyperlink" Target="https://drive.google.com/open?id=1K_ti_TxBu9NIdDaj_3e4UroljaVKFkeI" TargetMode="External"/><Relationship Id="rId1188" Type="http://schemas.openxmlformats.org/officeDocument/2006/relationships/hyperlink" Target="https://drive.google.com/open?id=1Ed6X_Hux86ISf1btq6HSZt2mdAbJ2Sfz" TargetMode="External"/><Relationship Id="rId1395" Type="http://schemas.openxmlformats.org/officeDocument/2006/relationships/hyperlink" Target="https://drive.google.com/open?id=1MCM-ufNUglujmtMweqIVWg9S42Fkd0zF" TargetMode="External"/><Relationship Id="rId2239" Type="http://schemas.openxmlformats.org/officeDocument/2006/relationships/hyperlink" Target="https://www.facebook.com/share/1G414xRc77/?mibextid=wwXIfr" TargetMode="External"/><Relationship Id="rId2446" Type="http://schemas.openxmlformats.org/officeDocument/2006/relationships/hyperlink" Target="https://www.facebook.com/share/1L4s2rWGHP/?mibextid=wwXIfr" TargetMode="External"/><Relationship Id="rId2653" Type="http://schemas.openxmlformats.org/officeDocument/2006/relationships/hyperlink" Target="https://drive.google.com/open?id=1O9c-Vdpp5QzzkxRRYsTF2bwfm5cTZDqV" TargetMode="External"/><Relationship Id="rId2860" Type="http://schemas.openxmlformats.org/officeDocument/2006/relationships/hyperlink" Target="https://drive.google.com/open?id=1TM1EAfznsETnEF0pnABHBQdP6E9K-4i3" TargetMode="External"/><Relationship Id="rId3704" Type="http://schemas.openxmlformats.org/officeDocument/2006/relationships/hyperlink" Target="https://www.facebook.com/share/1R7fBaPvKN/?mibextid=wwXIfr" TargetMode="External"/><Relationship Id="rId418" Type="http://schemas.openxmlformats.org/officeDocument/2006/relationships/hyperlink" Target="https://drive.google.com/open?id=1V70acOCJ5mZKY2Gu-9zQqbIiUQ5i1CkM" TargetMode="External"/><Relationship Id="rId625" Type="http://schemas.openxmlformats.org/officeDocument/2006/relationships/hyperlink" Target="https://drive.google.com/open?id=124P_RdPkXGDfjTy1zlIXQf182bvPrPn-" TargetMode="External"/><Relationship Id="rId832" Type="http://schemas.openxmlformats.org/officeDocument/2006/relationships/hyperlink" Target="https://drive.google.com/open?id=1v6X_01RODKQCawAFG2Acmle_QZm5aDYm" TargetMode="External"/><Relationship Id="rId1048" Type="http://schemas.openxmlformats.org/officeDocument/2006/relationships/hyperlink" Target="https://drive.google.com/open?id=1Qg8oFtZkK0_Avs-Koce2ftg-xOE8wCoC" TargetMode="External"/><Relationship Id="rId1255" Type="http://schemas.openxmlformats.org/officeDocument/2006/relationships/hyperlink" Target="https://www.facebook.com/share/14cm9CFGWdQ/?mibextid=wwXIfr" TargetMode="External"/><Relationship Id="rId1462" Type="http://schemas.openxmlformats.org/officeDocument/2006/relationships/hyperlink" Target="https://www.facebook.com/chip.xinhh.2104?mibextid=wwXIfr&amp;rdid=56vy6Cbb3aBnUdHB&amp;share_url=https%3A%2F%2Fwww.facebook.com%2Fshare%2F1P6an8sxH2%2F%3Fmibextid%3DwwXIfr" TargetMode="External"/><Relationship Id="rId2306" Type="http://schemas.openxmlformats.org/officeDocument/2006/relationships/hyperlink" Target="https://drive.google.com/open?id=1d02ZX775AyZdjSUptgDcbtpfATvKRhmJ" TargetMode="External"/><Relationship Id="rId2513" Type="http://schemas.openxmlformats.org/officeDocument/2006/relationships/hyperlink" Target="https://www.facebook.com/share/1J4YKvcVZg/" TargetMode="External"/><Relationship Id="rId3911" Type="http://schemas.openxmlformats.org/officeDocument/2006/relationships/hyperlink" Target="http://www.facebook.com/share/1CxBxs86FG/?mibextid=wwXIfr" TargetMode="External"/><Relationship Id="rId1115" Type="http://schemas.openxmlformats.org/officeDocument/2006/relationships/hyperlink" Target="https://drive.google.com/open?id=1pshnNckkFylJPibbmkOICDfd6SPcU845" TargetMode="External"/><Relationship Id="rId1322" Type="http://schemas.openxmlformats.org/officeDocument/2006/relationships/hyperlink" Target="https://www.facebook.com/gau.phuc.50596" TargetMode="External"/><Relationship Id="rId2720" Type="http://schemas.openxmlformats.org/officeDocument/2006/relationships/hyperlink" Target="https://drive.google.com/open?id=1mGcHV8zMblo7B8fJSs5KJKwcjhoXrY02" TargetMode="External"/><Relationship Id="rId4478" Type="http://schemas.openxmlformats.org/officeDocument/2006/relationships/hyperlink" Target="https://drive.google.com/open?id=1bsS6y8TIp7KKCWpfk5yCGEulDd_S-wk2" TargetMode="External"/><Relationship Id="rId3287" Type="http://schemas.openxmlformats.org/officeDocument/2006/relationships/hyperlink" Target="https://drive.google.com/open?id=1iQ_BR276Mry3TgZfCVSVdbyrknJAi5gt" TargetMode="External"/><Relationship Id="rId4338" Type="http://schemas.openxmlformats.org/officeDocument/2006/relationships/hyperlink" Target="https://www.facebook.com/thuu.huyenn.385308?mibextid=wwXIfr&amp;rdid=ZWT3hAeDdDxI2jwD&amp;share_url=https%3A%2F%2Fwww.facebook.com%2Fshare%2F1cjUy4qjbE%2F%3Fmibextid%3DwwXIfr" TargetMode="External"/><Relationship Id="rId4685" Type="http://schemas.openxmlformats.org/officeDocument/2006/relationships/hyperlink" Target="https://www.facebook.com/share/1JwTMGwQE2/" TargetMode="External"/><Relationship Id="rId4892" Type="http://schemas.openxmlformats.org/officeDocument/2006/relationships/hyperlink" Target="https://drive.google.com/open?id=1l4bxg_Zkm6ckpLE-MGOcmufdoo42uxGY" TargetMode="External"/><Relationship Id="rId2096" Type="http://schemas.openxmlformats.org/officeDocument/2006/relationships/hyperlink" Target="https://drive.google.com/open?id=1Ou_rC8MRAh9BaI3uY2F93EURIag9dX9g" TargetMode="External"/><Relationship Id="rId3494" Type="http://schemas.openxmlformats.org/officeDocument/2006/relationships/hyperlink" Target="https://www.facebook.com/profile.php?id=61576986430828" TargetMode="External"/><Relationship Id="rId4545" Type="http://schemas.openxmlformats.org/officeDocument/2006/relationships/hyperlink" Target="https://www.facebook.com/share/1cJq68nPp1/" TargetMode="External"/><Relationship Id="rId4752" Type="http://schemas.openxmlformats.org/officeDocument/2006/relationships/hyperlink" Target="https://www.facebook.com/share/1EPVShf32H/?mibextid=wwXIfr" TargetMode="External"/><Relationship Id="rId3147" Type="http://schemas.openxmlformats.org/officeDocument/2006/relationships/hyperlink" Target="https://drive.google.com/open?id=1232oVonS2IdlXB1gd24MFZ2_fQAJbr1a" TargetMode="External"/><Relationship Id="rId3354" Type="http://schemas.openxmlformats.org/officeDocument/2006/relationships/hyperlink" Target="https://www.facebook.com/pham.ntan.235527" TargetMode="External"/><Relationship Id="rId3561" Type="http://schemas.openxmlformats.org/officeDocument/2006/relationships/hyperlink" Target="https://drive.google.com/open?id=1oel2QnrWTHOb64RA1DyPlZqrIf3QYV61" TargetMode="External"/><Relationship Id="rId4405" Type="http://schemas.openxmlformats.org/officeDocument/2006/relationships/hyperlink" Target="https://www.facebook.com/TranTuanDat.X.Profile" TargetMode="External"/><Relationship Id="rId4612" Type="http://schemas.openxmlformats.org/officeDocument/2006/relationships/hyperlink" Target="https://www.facebook.com/share/1EeRbJrZZT/?mibextid=wwXIfr" TargetMode="External"/><Relationship Id="rId275" Type="http://schemas.openxmlformats.org/officeDocument/2006/relationships/hyperlink" Target="https://www.facebook.com/share/15bg1WjkWL/?mibextid=LQQJ4d" TargetMode="External"/><Relationship Id="rId482" Type="http://schemas.openxmlformats.org/officeDocument/2006/relationships/hyperlink" Target="https://www.facebook.com/share/1ErfqYKpfs/" TargetMode="External"/><Relationship Id="rId2163" Type="http://schemas.openxmlformats.org/officeDocument/2006/relationships/hyperlink" Target="https://www.facebook.com/share/1JVcQnzR4x/?mibextid=wwXIfr" TargetMode="External"/><Relationship Id="rId2370" Type="http://schemas.openxmlformats.org/officeDocument/2006/relationships/hyperlink" Target="https://drive.google.com/open?id=1SFMrp9Cm0HC1ZDFvZJFMSrVxHnkI0_ni" TargetMode="External"/><Relationship Id="rId3007" Type="http://schemas.openxmlformats.org/officeDocument/2006/relationships/hyperlink" Target="https://www.facebook.com/kieu.trinh.603846?mibextid=wwXIfr&amp;mibextid=wwXIfr" TargetMode="External"/><Relationship Id="rId3214" Type="http://schemas.openxmlformats.org/officeDocument/2006/relationships/hyperlink" Target="https://drive.google.com/open?id=1Gkoj8omAF11h1vKRGKlPCtD0q0I84qdP" TargetMode="External"/><Relationship Id="rId3421" Type="http://schemas.openxmlformats.org/officeDocument/2006/relationships/hyperlink" Target="https://www.facebook.com/share/1HDL652LZS/" TargetMode="External"/><Relationship Id="rId135" Type="http://schemas.openxmlformats.org/officeDocument/2006/relationships/hyperlink" Target="https://www.facebook.com/giang.nana.311?mibextid=ZbWKwL" TargetMode="External"/><Relationship Id="rId342" Type="http://schemas.openxmlformats.org/officeDocument/2006/relationships/hyperlink" Target="https://www.facebook.com/nguyenhaivan050207?mibextid=ZbWKwL" TargetMode="External"/><Relationship Id="rId2023" Type="http://schemas.openxmlformats.org/officeDocument/2006/relationships/hyperlink" Target="https://www.facebook.com/profile.php?id=61554262916137" TargetMode="External"/><Relationship Id="rId2230" Type="http://schemas.openxmlformats.org/officeDocument/2006/relationships/hyperlink" Target="https://www.facebook.com/hoang.thao.342097?mibextid=wwXIfr&amp;mibextid=wwXIfr" TargetMode="External"/><Relationship Id="rId202" Type="http://schemas.openxmlformats.org/officeDocument/2006/relationships/hyperlink" Target="https://drive.google.com/open?id=1q-P10318nGhxe_y4hGJoHc5ntN4yIqLw" TargetMode="External"/><Relationship Id="rId4195" Type="http://schemas.openxmlformats.org/officeDocument/2006/relationships/hyperlink" Target="https://drive.google.com/open?id=1nykPB0swUMxKzkofCcBP5FwaEjvwgOc1" TargetMode="External"/><Relationship Id="rId5039" Type="http://schemas.openxmlformats.org/officeDocument/2006/relationships/hyperlink" Target="https://www.facebook.com/ng.ph.anh.thw" TargetMode="External"/><Relationship Id="rId1789" Type="http://schemas.openxmlformats.org/officeDocument/2006/relationships/hyperlink" Target="https://drive.google.com/open?id=18s_C-YeCgy8jhEmE81XvXiNhLbKe27oX" TargetMode="External"/><Relationship Id="rId1996" Type="http://schemas.openxmlformats.org/officeDocument/2006/relationships/hyperlink" Target="https://www.facebook.com/khanh.huyen.74712" TargetMode="External"/><Relationship Id="rId4055" Type="http://schemas.openxmlformats.org/officeDocument/2006/relationships/hyperlink" Target="https://www.facebook.com/rosevered1811?mibextid=wwXIfr&amp;rdid=qKvcHWCuhBFtCbPE&amp;share_url=https%3A%2F%2Fwww.facebook.com%2Fshare%2F18bfbsGG6Z%2F%3Fmibextid%3DwwXIfr" TargetMode="External"/><Relationship Id="rId4262" Type="http://schemas.openxmlformats.org/officeDocument/2006/relationships/hyperlink" Target="https://www.facebook.com/thien.kim.125317" TargetMode="External"/><Relationship Id="rId5106" Type="http://schemas.openxmlformats.org/officeDocument/2006/relationships/hyperlink" Target="https://drive.google.com/open?id=1cg5RpNk2dGApBO9ezUhcyWnFdCu4NTGo" TargetMode="External"/><Relationship Id="rId1649" Type="http://schemas.openxmlformats.org/officeDocument/2006/relationships/hyperlink" Target="https://www.facebook.com/hoang.minh.hieu.527516" TargetMode="External"/><Relationship Id="rId1856" Type="http://schemas.openxmlformats.org/officeDocument/2006/relationships/hyperlink" Target="https://www.facebook.com/quang.cao.83637" TargetMode="External"/><Relationship Id="rId2907" Type="http://schemas.openxmlformats.org/officeDocument/2006/relationships/hyperlink" Target="https://www.facebook.com/share/18m8bLDhkT/" TargetMode="External"/><Relationship Id="rId3071" Type="http://schemas.openxmlformats.org/officeDocument/2006/relationships/hyperlink" Target="https://drive.google.com/open?id=1Jf-t_yTRqC0aHkHg9MNgPSTA1M_iFUw2" TargetMode="External"/><Relationship Id="rId1509" Type="http://schemas.openxmlformats.org/officeDocument/2006/relationships/hyperlink" Target="https://drive.google.com/open?id=1WiFc7Qm3CPB0AXSLGNcs-7-sr9bZJnxz" TargetMode="External"/><Relationship Id="rId1716" Type="http://schemas.openxmlformats.org/officeDocument/2006/relationships/hyperlink" Target="https://drive.google.com/open?id=157H36dT-Bx1OSdADoxsIMTsCU0NAgAuA" TargetMode="External"/><Relationship Id="rId1923" Type="http://schemas.openxmlformats.org/officeDocument/2006/relationships/hyperlink" Target="https://drive.google.com/open?id=1HE_rxmt3viwnJxIC1ZfDEopjoTp-Edjj" TargetMode="External"/><Relationship Id="rId4122" Type="http://schemas.openxmlformats.org/officeDocument/2006/relationships/hyperlink" Target="https://www.facebook.com/share/18d4CobP51/?mibextid=wwXIfr" TargetMode="External"/><Relationship Id="rId3888" Type="http://schemas.openxmlformats.org/officeDocument/2006/relationships/hyperlink" Target="https://drive.google.com/open?id=1p4GEUTjvyB8xgM8m21RM03IL95IQFfzq" TargetMode="External"/><Relationship Id="rId4939" Type="http://schemas.openxmlformats.org/officeDocument/2006/relationships/hyperlink" Target="https://drive.google.com/open?id=1bv06nA4PvovAsQMDhFt8BV-aGAbwxW0u" TargetMode="External"/><Relationship Id="rId2697" Type="http://schemas.openxmlformats.org/officeDocument/2006/relationships/hyperlink" Target="https://www.facebook.com/tran.buianhnam" TargetMode="External"/><Relationship Id="rId3748" Type="http://schemas.openxmlformats.org/officeDocument/2006/relationships/hyperlink" Target="https://drive.google.com/open?id=1fa1N8_AVm-cR4yE0gtEY0rQenYtBNRF5" TargetMode="External"/><Relationship Id="rId669" Type="http://schemas.openxmlformats.org/officeDocument/2006/relationships/hyperlink" Target="https://drive.google.com/open?id=1YntbHeY2Qi2kyqcw7VaVSZDXUcnWlsf6" TargetMode="External"/><Relationship Id="rId876" Type="http://schemas.openxmlformats.org/officeDocument/2006/relationships/hyperlink" Target="https://www.facebook.com/share/177wi5dNtc/?mibextid=wwXIfr" TargetMode="External"/><Relationship Id="rId1299" Type="http://schemas.openxmlformats.org/officeDocument/2006/relationships/hyperlink" Target="https://drive.google.com/open?id=1sl8G8syfIMHrsAn9DfN4t6ANLLTrJyCJ" TargetMode="External"/><Relationship Id="rId2557" Type="http://schemas.openxmlformats.org/officeDocument/2006/relationships/hyperlink" Target="https://www.facebook.com/ba.hoc.473419?mibextid=wwXIfr&amp;rdid=gJEYTW85S2KrY530&amp;share_url=https%3A%2F%2Fwww.facebook.com%2Fshare%2F14c7fzRbGR9%2F%3Fmibextid%3DwwXIfr" TargetMode="External"/><Relationship Id="rId3608" Type="http://schemas.openxmlformats.org/officeDocument/2006/relationships/hyperlink" Target="https://drive.google.com/open?id=1MjHpIxnOrttJ00xGRx9bUUZGZLmk-spx" TargetMode="External"/><Relationship Id="rId3955" Type="http://schemas.openxmlformats.org/officeDocument/2006/relationships/hyperlink" Target="https://drive.google.com/open?id=19ctNPpmip_MJb4wabHiFw29a3BKa20LW" TargetMode="External"/><Relationship Id="rId529" Type="http://schemas.openxmlformats.org/officeDocument/2006/relationships/hyperlink" Target="https://www.facebook.com/share/15VFEvhZ5c/?mibextid=wwXIfr" TargetMode="External"/><Relationship Id="rId736" Type="http://schemas.openxmlformats.org/officeDocument/2006/relationships/hyperlink" Target="https://drive.google.com/open?id=11gPQotIYP9GqREFLi1BCPpUGl7c-cytC" TargetMode="External"/><Relationship Id="rId1159" Type="http://schemas.openxmlformats.org/officeDocument/2006/relationships/hyperlink" Target="https://drive.google.com/open?id=1vsg3EWTxYkl224fPqRBzjplEuHzWaWZi" TargetMode="External"/><Relationship Id="rId1366" Type="http://schemas.openxmlformats.org/officeDocument/2006/relationships/hyperlink" Target="https://www.facebook.com/share/18ZgWmEEq8/" TargetMode="External"/><Relationship Id="rId2417" Type="http://schemas.openxmlformats.org/officeDocument/2006/relationships/hyperlink" Target="https://drive.google.com/open?id=1RoxiPrL1IIGY5bkYJ0UOIocn09NTE3NN" TargetMode="External"/><Relationship Id="rId2764" Type="http://schemas.openxmlformats.org/officeDocument/2006/relationships/hyperlink" Target="https://drive.google.com/open?id=1H03Qosb8da_iNfxW-ORopKXJflc9nQHk" TargetMode="External"/><Relationship Id="rId2971" Type="http://schemas.openxmlformats.org/officeDocument/2006/relationships/hyperlink" Target="https://drive.google.com/open?id=1Gk4i31wWYe5w98NIbBFvyvUXFb9ZTkfr" TargetMode="External"/><Relationship Id="rId3815" Type="http://schemas.openxmlformats.org/officeDocument/2006/relationships/hyperlink" Target="https://drive.google.com/open?id=1214L2rSEZrs32lZVnoKqgYB9qzZaw2Kg" TargetMode="External"/><Relationship Id="rId5030" Type="http://schemas.openxmlformats.org/officeDocument/2006/relationships/hyperlink" Target="https://www.facebook.com/share/1D1Ak9nA98/" TargetMode="External"/><Relationship Id="rId943" Type="http://schemas.openxmlformats.org/officeDocument/2006/relationships/hyperlink" Target="https://www.facebook.com/share/19ThceGLbA/" TargetMode="External"/><Relationship Id="rId1019" Type="http://schemas.openxmlformats.org/officeDocument/2006/relationships/hyperlink" Target="https://www.facebook.com/nguyen.chi.145100?from_xma_click=xma_web_url&amp;xma_click_id=ADA5A308-D7CE-46B4-B81C-CAF442F6254C&amp;tam_xma_content_type=0&amp;is_fb_content=true&amp;forward=false&amp;ts=1756032412037" TargetMode="External"/><Relationship Id="rId1573" Type="http://schemas.openxmlformats.org/officeDocument/2006/relationships/hyperlink" Target="https://www.facebook.com/van.tuan.363268?rdid=YQp1C8BYhVm4Qb7V&amp;share_url=https%3A%2F%2Fwww.facebook.com%2Fshare%2F1cXj65QrCh" TargetMode="External"/><Relationship Id="rId1780" Type="http://schemas.openxmlformats.org/officeDocument/2006/relationships/hyperlink" Target="https://www.facebook.com/share/16tpziSSYY/?mibextid=wwXIfr" TargetMode="External"/><Relationship Id="rId2624" Type="http://schemas.openxmlformats.org/officeDocument/2006/relationships/hyperlink" Target="https://www.facebook.com/share/1W4CTTeGY9/" TargetMode="External"/><Relationship Id="rId2831" Type="http://schemas.openxmlformats.org/officeDocument/2006/relationships/hyperlink" Target="https://www.facebook.com/share/1DoY5WAxys/" TargetMode="External"/><Relationship Id="rId72" Type="http://schemas.openxmlformats.org/officeDocument/2006/relationships/hyperlink" Target="https://drive.google.com/open?id=1VToyEUhWySMvq9Ld2hexGrpQsU9oj1g4" TargetMode="External"/><Relationship Id="rId803" Type="http://schemas.openxmlformats.org/officeDocument/2006/relationships/hyperlink" Target="https://www.facebook.com/tuong.vy.496851" TargetMode="External"/><Relationship Id="rId1226" Type="http://schemas.openxmlformats.org/officeDocument/2006/relationships/hyperlink" Target="https://www.facebook.com/share/1Gt6CrP455/?mibextid=wwXIfr" TargetMode="External"/><Relationship Id="rId1433" Type="http://schemas.openxmlformats.org/officeDocument/2006/relationships/hyperlink" Target="https://www.facebook.com/nguyen.kim.hue.455606?mibextid=wwXIfr&amp;rdid=LwQG5IIZSYSFQVf6&amp;share_url=https%3A%2F%2Fwww.facebook.com%2Fshare%2F1AQi5pHVdr" TargetMode="External"/><Relationship Id="rId1640" Type="http://schemas.openxmlformats.org/officeDocument/2006/relationships/hyperlink" Target="https://drive.google.com/open?id=1JksDIfVOalN86K52cB1_lQDmRGp-p1Ub" TargetMode="External"/><Relationship Id="rId4589" Type="http://schemas.openxmlformats.org/officeDocument/2006/relationships/hyperlink" Target="https://www.facebook.com/le.xuan.cuong.20092008" TargetMode="External"/><Relationship Id="rId4796" Type="http://schemas.openxmlformats.org/officeDocument/2006/relationships/hyperlink" Target="https://www.facebook.com/profile.php?id=100089698287749" TargetMode="External"/><Relationship Id="rId1500" Type="http://schemas.openxmlformats.org/officeDocument/2006/relationships/hyperlink" Target="https://www.facebook.com/share/18KrKrdjNS/?mibextid=wwXIfr" TargetMode="External"/><Relationship Id="rId3398" Type="http://schemas.openxmlformats.org/officeDocument/2006/relationships/hyperlink" Target="https://drive.google.com/open?id=1xiLVFeu8Zz86ifivRvuN8KIhSh2W4Wks" TargetMode="External"/><Relationship Id="rId4449" Type="http://schemas.openxmlformats.org/officeDocument/2006/relationships/hyperlink" Target="https://www.facebook.com/share/1AdpUxeJai/" TargetMode="External"/><Relationship Id="rId4656" Type="http://schemas.openxmlformats.org/officeDocument/2006/relationships/hyperlink" Target="https://drive.google.com/open?id=1AkcNINpFS65GZA2EYQmY-L6oc-I3ksPH" TargetMode="External"/><Relationship Id="rId4863" Type="http://schemas.openxmlformats.org/officeDocument/2006/relationships/hyperlink" Target="https://drive.google.com/open?id=1hC83hZSidso4JL8b-XS23DWRjiJF8gj6" TargetMode="External"/><Relationship Id="rId3258" Type="http://schemas.openxmlformats.org/officeDocument/2006/relationships/hyperlink" Target="https://drive.google.com/open?id=1hlTlbLiThYNv4akCreYoFRlcmLaPnMl3" TargetMode="External"/><Relationship Id="rId3465" Type="http://schemas.openxmlformats.org/officeDocument/2006/relationships/hyperlink" Target="https://www.facebook.com/share/18zvu4oeK1/?mibextid=wwXIfr" TargetMode="External"/><Relationship Id="rId3672" Type="http://schemas.openxmlformats.org/officeDocument/2006/relationships/hyperlink" Target="https://www.facebook.com/uttt1610" TargetMode="External"/><Relationship Id="rId4309" Type="http://schemas.openxmlformats.org/officeDocument/2006/relationships/hyperlink" Target="https://web.facebook.com/thuy.linh.339056" TargetMode="External"/><Relationship Id="rId4516" Type="http://schemas.openxmlformats.org/officeDocument/2006/relationships/hyperlink" Target="https://www.facebook.com/share/1HhcTYVJKQ/?mibextid=wwXIfr" TargetMode="External"/><Relationship Id="rId4723" Type="http://schemas.openxmlformats.org/officeDocument/2006/relationships/hyperlink" Target="https://drive.google.com/open?id=1IXr3Pl755Bl8VGGQ_W7qoPfombcrHkEl" TargetMode="External"/><Relationship Id="rId179" Type="http://schemas.openxmlformats.org/officeDocument/2006/relationships/hyperlink" Target="https://www.facebook.com/profile.php?id=100049987352325&amp;locale=vi_VN" TargetMode="External"/><Relationship Id="rId386" Type="http://schemas.openxmlformats.org/officeDocument/2006/relationships/hyperlink" Target="https://drive.google.com/open?id=1aaPSLztKYYoozo2pb2XvfgLc9NNY3RPC" TargetMode="External"/><Relationship Id="rId593" Type="http://schemas.openxmlformats.org/officeDocument/2006/relationships/hyperlink" Target="https://www.facebook.com/share/15v5BZmRS4/?mibextid=wwXIfr" TargetMode="External"/><Relationship Id="rId2067" Type="http://schemas.openxmlformats.org/officeDocument/2006/relationships/hyperlink" Target="https://www.facebook.com/share/1C9a3QKFFW/?mibextid=wwXIfr" TargetMode="External"/><Relationship Id="rId2274" Type="http://schemas.openxmlformats.org/officeDocument/2006/relationships/hyperlink" Target="https://www.facebook.com/share/14b7B8qNnsX/?mibextid=wwXIfr" TargetMode="External"/><Relationship Id="rId2481" Type="http://schemas.openxmlformats.org/officeDocument/2006/relationships/hyperlink" Target="https://www.facebook.com/share/1a3wJfh7CD/?mibextid=wwXIfr" TargetMode="External"/><Relationship Id="rId3118" Type="http://schemas.openxmlformats.org/officeDocument/2006/relationships/hyperlink" Target="https://drive.google.com/open?id=1xQhuGG4TRmTuJCgia4qwY2MdaQbTlnUO" TargetMode="External"/><Relationship Id="rId3325" Type="http://schemas.openxmlformats.org/officeDocument/2006/relationships/hyperlink" Target="https://drive.google.com/open?id=1ivTeJW5dEzfcnpOae8EeZP_XtTDiuVzI" TargetMode="External"/><Relationship Id="rId3532" Type="http://schemas.openxmlformats.org/officeDocument/2006/relationships/hyperlink" Target="https://drive.google.com/open?id=1f7UVbHiO3Kh5hzfWVC13TapO2-r5n70_" TargetMode="External"/><Relationship Id="rId4930" Type="http://schemas.openxmlformats.org/officeDocument/2006/relationships/hyperlink" Target="https://www.facebook.com/share/1Aok9of1Wu/" TargetMode="External"/><Relationship Id="rId246" Type="http://schemas.openxmlformats.org/officeDocument/2006/relationships/hyperlink" Target="https://drive.google.com/open?id=1Opofhcel5nbYcIfrrYeFbDRAfhzFZJPZ" TargetMode="External"/><Relationship Id="rId453" Type="http://schemas.openxmlformats.org/officeDocument/2006/relationships/hyperlink" Target="https://drive.google.com/open?id=1ZIj4ootGEjWzpGLG29aHQ9_RPVSkwQ2m" TargetMode="External"/><Relationship Id="rId660" Type="http://schemas.openxmlformats.org/officeDocument/2006/relationships/hyperlink" Target="https://www.facebook.com/share/19PUgDyTi2/?mibextid=wwXIfr" TargetMode="External"/><Relationship Id="rId1083" Type="http://schemas.openxmlformats.org/officeDocument/2006/relationships/hyperlink" Target="https://drive.google.com/open?id=1OyY6Z9mFKyMAmiJFvFx-U8-Yq2TB1Hs0" TargetMode="External"/><Relationship Id="rId1290" Type="http://schemas.openxmlformats.org/officeDocument/2006/relationships/hyperlink" Target="https://www.facebook.com/share/18RFEZCWnj/?mibextid=wwXIfr" TargetMode="External"/><Relationship Id="rId2134" Type="http://schemas.openxmlformats.org/officeDocument/2006/relationships/hyperlink" Target="https://drive.google.com/open?id=1uRIL9zRzrpS29ezyR8lf6yV0Bq9Z6nJo" TargetMode="External"/><Relationship Id="rId2341" Type="http://schemas.openxmlformats.org/officeDocument/2006/relationships/hyperlink" Target="https://www.facebook.com/lphuwn107" TargetMode="External"/><Relationship Id="rId106" Type="http://schemas.openxmlformats.org/officeDocument/2006/relationships/hyperlink" Target="https://drive.google.com/open?id=1rTgsIRNQ2JsfCRULIqdmous0hTP5LoRX" TargetMode="External"/><Relationship Id="rId313" Type="http://schemas.openxmlformats.org/officeDocument/2006/relationships/hyperlink" Target="https://drive.google.com/open?id=1yI_ouUUS1H5yru2OQIonBLkJqiSmcloc" TargetMode="External"/><Relationship Id="rId1150" Type="http://schemas.openxmlformats.org/officeDocument/2006/relationships/hyperlink" Target="https://www.facebook.com/tangerine.n" TargetMode="External"/><Relationship Id="rId4099" Type="http://schemas.openxmlformats.org/officeDocument/2006/relationships/hyperlink" Target="https://www.facebook.com/share/1A2NmogB3T/?mibextid=wwXIfr" TargetMode="External"/><Relationship Id="rId520" Type="http://schemas.openxmlformats.org/officeDocument/2006/relationships/hyperlink" Target="https://drive.google.com/open?id=1fTWANRshsD36C18DlmREAyUgcpIBk3Xe" TargetMode="External"/><Relationship Id="rId2201" Type="http://schemas.openxmlformats.org/officeDocument/2006/relationships/hyperlink" Target="https://www.facebook.com/share/1AmPjwmqo1/?mibextid=wwXIfr" TargetMode="External"/><Relationship Id="rId1010" Type="http://schemas.openxmlformats.org/officeDocument/2006/relationships/hyperlink" Target="https://www.facebook.com/qdang.004" TargetMode="External"/><Relationship Id="rId1967" Type="http://schemas.openxmlformats.org/officeDocument/2006/relationships/hyperlink" Target="https://drive.google.com/open?id=1ML9BZ9k5_crHun385GkzRkDSnWte2C7Q" TargetMode="External"/><Relationship Id="rId4166" Type="http://schemas.openxmlformats.org/officeDocument/2006/relationships/hyperlink" Target="https://drive.google.com/open?id=18RU6UzzXu00uGTnj47qSlVi2cI7vQZ2_" TargetMode="External"/><Relationship Id="rId4373" Type="http://schemas.openxmlformats.org/officeDocument/2006/relationships/hyperlink" Target="https://www.facebook.com/share/1EUkKiR1Cu/?mibextid=wwXIfr" TargetMode="External"/><Relationship Id="rId4580" Type="http://schemas.openxmlformats.org/officeDocument/2006/relationships/hyperlink" Target="https://drive.google.com/open?id=1nK7YobtCxprp4P6E4d_8xXrqiuefT7ua" TargetMode="External"/><Relationship Id="rId4026" Type="http://schemas.openxmlformats.org/officeDocument/2006/relationships/hyperlink" Target="https://drive.google.com/open?id=15jmk4UZRy-sbB5cFvjowJJaKmGDUqaMU" TargetMode="External"/><Relationship Id="rId4440" Type="http://schemas.openxmlformats.org/officeDocument/2006/relationships/hyperlink" Target="https://drive.google.com/open?id=1bqgJK3BNKmbnrW3t1688QrZ9baSuu4yC" TargetMode="External"/><Relationship Id="rId3042" Type="http://schemas.openxmlformats.org/officeDocument/2006/relationships/hyperlink" Target="https://www.facebook.com/share/1D8oWtjbgw/?mibextid=wwXIfr" TargetMode="External"/><Relationship Id="rId3859" Type="http://schemas.openxmlformats.org/officeDocument/2006/relationships/hyperlink" Target="https://drive.google.com/open?id=1jddqtfOctad7tL2flqfN79H-r2Z28B9d" TargetMode="External"/><Relationship Id="rId2875" Type="http://schemas.openxmlformats.org/officeDocument/2006/relationships/hyperlink" Target="https://www.facebook.com/ominhtien.135374" TargetMode="External"/><Relationship Id="rId3926" Type="http://schemas.openxmlformats.org/officeDocument/2006/relationships/hyperlink" Target="https://drive.google.com/open?id=1o3t33lheaHuLPBG4zAp0_I2NR-wMpDpW" TargetMode="External"/><Relationship Id="rId847" Type="http://schemas.openxmlformats.org/officeDocument/2006/relationships/hyperlink" Target="https://drive.google.com/open?id=1dV3_y5G_QpE5Z6YGvU9aNDRI3SaElhXi" TargetMode="External"/><Relationship Id="rId1477" Type="http://schemas.openxmlformats.org/officeDocument/2006/relationships/hyperlink" Target="https://www.facebook.com/share/1GUBmxkkbX/?mibextid=wwXIfr" TargetMode="External"/><Relationship Id="rId1891" Type="http://schemas.openxmlformats.org/officeDocument/2006/relationships/hyperlink" Target="https://drive.google.com/open?id=1XbKPB_t9svnZ4FWRxg6u91e8FeII0xdB" TargetMode="External"/><Relationship Id="rId2528" Type="http://schemas.openxmlformats.org/officeDocument/2006/relationships/hyperlink" Target="https://drive.google.com/open?id=1FQPqFxuyMXTcDyyyt1Gl8mvtx-W7BBEp" TargetMode="External"/><Relationship Id="rId2942" Type="http://schemas.openxmlformats.org/officeDocument/2006/relationships/hyperlink" Target="https://www.facebook.com/dung.bui.463204/?locale=vi_VN" TargetMode="External"/><Relationship Id="rId914" Type="http://schemas.openxmlformats.org/officeDocument/2006/relationships/hyperlink" Target="https://www.facebook.com/share/17QH4h48Ev/?mibextid=wwXIfr" TargetMode="External"/><Relationship Id="rId1544" Type="http://schemas.openxmlformats.org/officeDocument/2006/relationships/hyperlink" Target="https://drive.google.com/open?id=1f1aoZWOKOKdgGmcSUnlUzS91_FcMJafO" TargetMode="External"/><Relationship Id="rId5001" Type="http://schemas.openxmlformats.org/officeDocument/2006/relationships/hyperlink" Target="https://www.facebook.com/dthuygov" TargetMode="External"/><Relationship Id="rId1611" Type="http://schemas.openxmlformats.org/officeDocument/2006/relationships/hyperlink" Target="https://drive.google.com/open?id=1TkM0aGnWTmj9-cK8em5471HTcsNXaRaV" TargetMode="External"/><Relationship Id="rId4767" Type="http://schemas.openxmlformats.org/officeDocument/2006/relationships/hyperlink" Target="https://drive.google.com/open?id=1sdfnF89P7UFW0MtJDocgtWZklxAbIlPN" TargetMode="External"/><Relationship Id="rId3369" Type="http://schemas.openxmlformats.org/officeDocument/2006/relationships/hyperlink" Target="https://www.facebook.com/share/1EAQYyBR7A/" TargetMode="External"/><Relationship Id="rId2385" Type="http://schemas.openxmlformats.org/officeDocument/2006/relationships/hyperlink" Target="https://www.facebook.com/share/1AMqAYRwnf/?mibextid=wwXIfr" TargetMode="External"/><Relationship Id="rId3783" Type="http://schemas.openxmlformats.org/officeDocument/2006/relationships/hyperlink" Target="https://drive.google.com/open?id=1bUFOX8rwuLDcj3AsvOVaA7Oozm7OdzT5" TargetMode="External"/><Relationship Id="rId4834" Type="http://schemas.openxmlformats.org/officeDocument/2006/relationships/hyperlink" Target="https://www.facebook.com/dlinhcutos1tg" TargetMode="External"/><Relationship Id="rId357" Type="http://schemas.openxmlformats.org/officeDocument/2006/relationships/hyperlink" Target="https://drive.google.com/open?id=1Lb02-CoBLfrWs-6KjOPuVc3raH4nekw7" TargetMode="External"/><Relationship Id="rId2038" Type="http://schemas.openxmlformats.org/officeDocument/2006/relationships/hyperlink" Target="https://www.facebook.com/share/1BUhHjJEBc/?mibextid=wwXIfr" TargetMode="External"/><Relationship Id="rId3436" Type="http://schemas.openxmlformats.org/officeDocument/2006/relationships/hyperlink" Target="https://www.facebook.com/ngaan.n.c.0808" TargetMode="External"/><Relationship Id="rId3850" Type="http://schemas.openxmlformats.org/officeDocument/2006/relationships/hyperlink" Target="https://www.facebook.com/share/14iH3Soa2rq/?mibextid=wwXIfr" TargetMode="External"/><Relationship Id="rId4901" Type="http://schemas.openxmlformats.org/officeDocument/2006/relationships/hyperlink" Target="https://www.facebook.com/share/1AUKVhonHb/?mibextid=wwXIfr" TargetMode="External"/><Relationship Id="rId771" Type="http://schemas.openxmlformats.org/officeDocument/2006/relationships/hyperlink" Target="https://www.facebook.com/share/1CAXL7ofx6/?mibextid=wwXIfr" TargetMode="External"/><Relationship Id="rId2452" Type="http://schemas.openxmlformats.org/officeDocument/2006/relationships/hyperlink" Target="https://www.facebook.com/share/1Dvv8T7hzF/" TargetMode="External"/><Relationship Id="rId3503" Type="http://schemas.openxmlformats.org/officeDocument/2006/relationships/hyperlink" Target="https://www.facebook.com/mylinhdt.tb/about" TargetMode="External"/><Relationship Id="rId424" Type="http://schemas.openxmlformats.org/officeDocument/2006/relationships/hyperlink" Target="https://web.facebook.com/hoanganh1027" TargetMode="External"/><Relationship Id="rId1054" Type="http://schemas.openxmlformats.org/officeDocument/2006/relationships/hyperlink" Target="https://www.facebook.com/share/1Dh9Pbx3Hv/?mibextid=wwXIfr" TargetMode="External"/><Relationship Id="rId2105" Type="http://schemas.openxmlformats.org/officeDocument/2006/relationships/hyperlink" Target="https://drive.google.com/open?id=14q4waM1z-v0fzXJKJUOspqKBdIykMdZ9" TargetMode="External"/><Relationship Id="rId1121" Type="http://schemas.openxmlformats.org/officeDocument/2006/relationships/hyperlink" Target="https://drive.google.com/open?id=13krFzAVcrrLMGp7pg_FnFQTlJt1wkb4o" TargetMode="External"/><Relationship Id="rId4277" Type="http://schemas.openxmlformats.org/officeDocument/2006/relationships/hyperlink" Target="https://drive.google.com/open?id=1vUtz7M-WieGbujz0mY4gPITEhmPrYsOk" TargetMode="External"/><Relationship Id="rId4691" Type="http://schemas.openxmlformats.org/officeDocument/2006/relationships/hyperlink" Target="https://www.facebook.com/hieu.tran.797252?mibextid=wwXIfr&amp;rdid=S7x993cX4PmHFep3&amp;share_url=https%3A%2F%2Fwww.facebook.com%2Fshare%2F18ZvkHUteG%2F%3Fmibextid%3DwwXIfr" TargetMode="External"/><Relationship Id="rId3293" Type="http://schemas.openxmlformats.org/officeDocument/2006/relationships/hyperlink" Target="https://www.facebook.com/share/1J6ZbGPmX6/" TargetMode="External"/><Relationship Id="rId4344" Type="http://schemas.openxmlformats.org/officeDocument/2006/relationships/hyperlink" Target="https://www.facebook.com/share/1CXyXwPkGo/?mibextid=wwXIfr" TargetMode="External"/><Relationship Id="rId1938" Type="http://schemas.openxmlformats.org/officeDocument/2006/relationships/hyperlink" Target="https://www.facebook.com/share/18VQiVNNZ1/?mibextid=wwXIfr" TargetMode="External"/><Relationship Id="rId3360" Type="http://schemas.openxmlformats.org/officeDocument/2006/relationships/hyperlink" Target="https://www.facebook.com/share/1J8GPqF7fi/" TargetMode="External"/><Relationship Id="rId281" Type="http://schemas.openxmlformats.org/officeDocument/2006/relationships/hyperlink" Target="https://drive.google.com/open?id=1HD9QOrfyNBnAr0p8jAWKLPV1nZQg6zIg" TargetMode="External"/><Relationship Id="rId3013" Type="http://schemas.openxmlformats.org/officeDocument/2006/relationships/hyperlink" Target="https://drive.google.com/open?id=1kEH-mjUzZQvDknOEoEzuM90mgxC35c6b" TargetMode="External"/><Relationship Id="rId4411" Type="http://schemas.openxmlformats.org/officeDocument/2006/relationships/hyperlink" Target="https://drive.google.com/open?id=1-NKxfIjnh5sby7ZAykUKVoutaPmL9D9R" TargetMode="External"/><Relationship Id="rId2779" Type="http://schemas.openxmlformats.org/officeDocument/2006/relationships/hyperlink" Target="https://drive.google.com/open?id=1TTMySvC0ssfvXF1Q0BV7UbB-HRn9evXt" TargetMode="External"/><Relationship Id="rId1795" Type="http://schemas.openxmlformats.org/officeDocument/2006/relationships/hyperlink" Target="https://drive.google.com/open?id=1TNnUNjtDDI5d2zHtYf4ejti7bcLbi4a5" TargetMode="External"/><Relationship Id="rId2846" Type="http://schemas.openxmlformats.org/officeDocument/2006/relationships/hyperlink" Target="https://drive.google.com/open?id=1QwnrGb59g4x56Blv2S1nTH1CX6k4O48n" TargetMode="External"/><Relationship Id="rId87" Type="http://schemas.openxmlformats.org/officeDocument/2006/relationships/hyperlink" Target="https://www.facebook.com/mun.giang.3192479?locale=vi_VN" TargetMode="External"/><Relationship Id="rId818" Type="http://schemas.openxmlformats.org/officeDocument/2006/relationships/hyperlink" Target="https://drive.google.com/open?id=1FeGLywtbrBv0yG8KN4lJaZmvbw_6A7p1" TargetMode="External"/><Relationship Id="rId1448" Type="http://schemas.openxmlformats.org/officeDocument/2006/relationships/hyperlink" Target="https://www.facebook.com/share/14keQrB5E9K/?mibextid=wwXIfr" TargetMode="External"/><Relationship Id="rId1862" Type="http://schemas.openxmlformats.org/officeDocument/2006/relationships/hyperlink" Target="https://www.facebook.com/share/18wnXvkuMe/?mibextid=wwXIfr" TargetMode="External"/><Relationship Id="rId2913" Type="http://schemas.openxmlformats.org/officeDocument/2006/relationships/hyperlink" Target="https://drive.google.com/open?id=1wdfUlFq1Z0w6j9AdnQx7c5flioA__3-0" TargetMode="External"/><Relationship Id="rId1515" Type="http://schemas.openxmlformats.org/officeDocument/2006/relationships/hyperlink" Target="https://www.facebook.com/share/1Lm6SFe6UU/?mibextid=wwXIfr" TargetMode="External"/><Relationship Id="rId3687" Type="http://schemas.openxmlformats.org/officeDocument/2006/relationships/hyperlink" Target="https://drive.google.com/open?id=1sO_gMXG-ydR70VNLAchu_lfMucJrtUee" TargetMode="External"/><Relationship Id="rId4738" Type="http://schemas.openxmlformats.org/officeDocument/2006/relationships/hyperlink" Target="https://www.facebook.com/lam.Hung.2512" TargetMode="External"/><Relationship Id="rId2289" Type="http://schemas.openxmlformats.org/officeDocument/2006/relationships/hyperlink" Target="https://drive.google.com/open?id=1fPU4S4MWAH2btteR0fg3ZuxrOA_EdSPx" TargetMode="External"/><Relationship Id="rId3754" Type="http://schemas.openxmlformats.org/officeDocument/2006/relationships/hyperlink" Target="https://drive.google.com/open?id=1ZQU8TH38RLn9uoY1XlJ2Nfwb1ViZxHVG" TargetMode="External"/><Relationship Id="rId4805" Type="http://schemas.openxmlformats.org/officeDocument/2006/relationships/hyperlink" Target="https://www.facebook.com/share/1HwKTmjqUs/?mibextid=wwXIfr" TargetMode="External"/><Relationship Id="rId675" Type="http://schemas.openxmlformats.org/officeDocument/2006/relationships/hyperlink" Target="https://drive.google.com/open?id=1aj76IRUU-IsETAglDrj-u_Eiwer1UM5t" TargetMode="External"/><Relationship Id="rId2356" Type="http://schemas.openxmlformats.org/officeDocument/2006/relationships/hyperlink" Target="https://www.facebook.com/tiendung130108?mibextid=wwXIfr&amp;rdid=MKTpEDXnc3G5aBne&amp;share_url=https%3A%2F%2Fwww.facebook.com%2Fshare%2F17TZrK8JtB%2F%3Fmibextid%3DwwXIfr" TargetMode="External"/><Relationship Id="rId2770" Type="http://schemas.openxmlformats.org/officeDocument/2006/relationships/hyperlink" Target="https://drive.google.com/open?id=1VohXKOLC_Has7r6gPW596QsTTFA39vCJ" TargetMode="External"/><Relationship Id="rId3407" Type="http://schemas.openxmlformats.org/officeDocument/2006/relationships/hyperlink" Target="https://www.facebook.com/vi.huyen.535250" TargetMode="External"/><Relationship Id="rId3821" Type="http://schemas.openxmlformats.org/officeDocument/2006/relationships/hyperlink" Target="https://drive.google.com/open?id=179o4v5r-AR3huf0AIVayoCZqRLLcz7Gt" TargetMode="External"/><Relationship Id="rId328" Type="http://schemas.openxmlformats.org/officeDocument/2006/relationships/hyperlink" Target="https://www.facebook.com/share/16NDqsGA6w/?mibextid=wwXIfr" TargetMode="External"/><Relationship Id="rId742" Type="http://schemas.openxmlformats.org/officeDocument/2006/relationships/hyperlink" Target="https://drive.google.com/open?id=1i3k01xTe51HKKx2XiPxH28cBNAX-8VgD" TargetMode="External"/><Relationship Id="rId1372" Type="http://schemas.openxmlformats.org/officeDocument/2006/relationships/hyperlink" Target="https://www.facebook.com/share/18K8XQuh5R/?mibextid=wwXIfr" TargetMode="External"/><Relationship Id="rId2009" Type="http://schemas.openxmlformats.org/officeDocument/2006/relationships/hyperlink" Target="https://www.facebook.com/share/18nav6Zwif/?mibextid=wwXIfr" TargetMode="External"/><Relationship Id="rId2423" Type="http://schemas.openxmlformats.org/officeDocument/2006/relationships/hyperlink" Target="https://drive.google.com/open?id=15jGwdo8QOhVhvoa-E_lPBDj684ZoQoiD" TargetMode="External"/><Relationship Id="rId1025" Type="http://schemas.openxmlformats.org/officeDocument/2006/relationships/hyperlink" Target="https://www.facebook.com/share/1Dh9Pbx3Hv/?mibextid=wwXIfr" TargetMode="External"/><Relationship Id="rId4595" Type="http://schemas.openxmlformats.org/officeDocument/2006/relationships/hyperlink" Target="https://drive.google.com/open?id=130Ld7vsfekDhoaYDW3UEnQsE7YffF_CY" TargetMode="External"/><Relationship Id="rId3197" Type="http://schemas.openxmlformats.org/officeDocument/2006/relationships/hyperlink" Target="https://www.facebook.com/share/177tVvjfYG/?mibextid=wwXIfr" TargetMode="External"/><Relationship Id="rId4248" Type="http://schemas.openxmlformats.org/officeDocument/2006/relationships/hyperlink" Target="https://www.facebook.com/nhat.lan.174536" TargetMode="External"/><Relationship Id="rId4662" Type="http://schemas.openxmlformats.org/officeDocument/2006/relationships/hyperlink" Target="https://drive.google.com/open?id=1-T0fV2ZP7g-fTOZLMv7Ek0MT2g5Q9MOd" TargetMode="External"/><Relationship Id="rId185" Type="http://schemas.openxmlformats.org/officeDocument/2006/relationships/hyperlink" Target="https://www.facebook.com/profile.php?id=61565026973411&amp;mibextid=LQQJ4d" TargetMode="External"/><Relationship Id="rId1909" Type="http://schemas.openxmlformats.org/officeDocument/2006/relationships/hyperlink" Target="https://www.facebook.com/share/1JWDL9eiwc/?mibextid=wwXIfr" TargetMode="External"/><Relationship Id="rId3264" Type="http://schemas.openxmlformats.org/officeDocument/2006/relationships/hyperlink" Target="https://drive.google.com/open?id=1xXgVjNdof03Lwoyldw1UkMdm9_bCZMfv" TargetMode="External"/><Relationship Id="rId4315" Type="http://schemas.openxmlformats.org/officeDocument/2006/relationships/hyperlink" Target="https://www.facebook.com/hoang.mai.huong.899317?mibextid=wwXIfr&amp;mibextid=wwXIfr" TargetMode="External"/><Relationship Id="rId2280" Type="http://schemas.openxmlformats.org/officeDocument/2006/relationships/hyperlink" Target="https://www.facebook.com/share/1DpJh97xSc/" TargetMode="External"/><Relationship Id="rId3331" Type="http://schemas.openxmlformats.org/officeDocument/2006/relationships/hyperlink" Target="https://drive.google.com/open?id=1WVBB9J6PRN9lJdo3P0_4F9gv079Ty6wX" TargetMode="External"/><Relationship Id="rId252" Type="http://schemas.openxmlformats.org/officeDocument/2006/relationships/hyperlink" Target="https://www.facebook.com/profile.php?id=100085887335882" TargetMode="External"/><Relationship Id="rId5089" Type="http://schemas.openxmlformats.org/officeDocument/2006/relationships/hyperlink" Target="https://www.facebook.com/share/18N6whHESG/?mibextid=wwXIfr" TargetMode="External"/><Relationship Id="rId1699" Type="http://schemas.openxmlformats.org/officeDocument/2006/relationships/hyperlink" Target="https://drive.google.com/open?id=1UnLaEq0t3O_02iK9bGdtun-mfym8G2Qx" TargetMode="External"/><Relationship Id="rId2000" Type="http://schemas.openxmlformats.org/officeDocument/2006/relationships/hyperlink" Target="https://drive.google.com/open?id=1HQasm18Cl0jDYfa_K9Eek9sOsI47UAF3" TargetMode="External"/><Relationship Id="rId4172" Type="http://schemas.openxmlformats.org/officeDocument/2006/relationships/hyperlink" Target="https://drive.google.com/open?id=1pjPFbroetgpqsSzi3hSY4W_KhsJZ0Dep" TargetMode="External"/><Relationship Id="rId1766" Type="http://schemas.openxmlformats.org/officeDocument/2006/relationships/hyperlink" Target="https://www.facebook.com/nguyenhoane08" TargetMode="External"/><Relationship Id="rId2817" Type="http://schemas.openxmlformats.org/officeDocument/2006/relationships/hyperlink" Target="https://drive.google.com/open?id=1j8cZT9tDkZnO3DiGcG6szJJuRsAe57y1" TargetMode="External"/><Relationship Id="rId58" Type="http://schemas.openxmlformats.org/officeDocument/2006/relationships/hyperlink" Target="https://drive.google.com/open?id=1lq7KEGRXoaS-tLfV_7IrjidNy3AzKdem" TargetMode="External"/><Relationship Id="rId1419" Type="http://schemas.openxmlformats.org/officeDocument/2006/relationships/hyperlink" Target="https://www.facebook.com/share/1LjP63PnqC/?mibextid=wwXIfr" TargetMode="External"/><Relationship Id="rId1833" Type="http://schemas.openxmlformats.org/officeDocument/2006/relationships/hyperlink" Target="https://www.facebook.com/share/1DDSo7v2Pm/?mibextid=wwXIfr" TargetMode="External"/><Relationship Id="rId4989" Type="http://schemas.openxmlformats.org/officeDocument/2006/relationships/hyperlink" Target="https://drive.google.com/open?id=1T2j-Dc2S9c251xDiMM5nZ4J9vvgoPHEC" TargetMode="External"/><Relationship Id="rId1900" Type="http://schemas.openxmlformats.org/officeDocument/2006/relationships/hyperlink" Target="https://www.facebook.com/share/1Dnc2JruqF/?mibextid=wwXIfr" TargetMode="External"/><Relationship Id="rId3658" Type="http://schemas.openxmlformats.org/officeDocument/2006/relationships/hyperlink" Target="https://drive.google.com/open?id=1py9FarDmGl3hWRjIdkEWDTcB1-qxgeO7" TargetMode="External"/><Relationship Id="rId4709" Type="http://schemas.openxmlformats.org/officeDocument/2006/relationships/hyperlink" Target="https://drive.google.com/open?id=1zsAl8lJENKATUwzfctgymX0g8AhIXmBE" TargetMode="External"/><Relationship Id="rId579" Type="http://schemas.openxmlformats.org/officeDocument/2006/relationships/hyperlink" Target="https://www.facebook.com/lephuongthaonhi2901?rdid=YebqKkyKfXYqsNpb&amp;share_url=https%3A%2F%2Fwww.facebook.com%2Fshare%2F1V8fNwyYMn%2F" TargetMode="External"/><Relationship Id="rId993" Type="http://schemas.openxmlformats.org/officeDocument/2006/relationships/hyperlink" Target="https://drive.google.com/open?id=1Q_LkAFqb89QivrCS3xJaf-uJjzVtXs9G" TargetMode="External"/><Relationship Id="rId2674" Type="http://schemas.openxmlformats.org/officeDocument/2006/relationships/hyperlink" Target="https://drive.google.com/open?id=1Vea32w1yeMx6V_0akBKsYB2VmcEqWicr" TargetMode="External"/><Relationship Id="rId5080" Type="http://schemas.openxmlformats.org/officeDocument/2006/relationships/hyperlink" Target="https://drive.google.com/open?id=1ojD4aV-d0MxaETQKDJ04wXrX8gnc8V-_" TargetMode="External"/><Relationship Id="rId646" Type="http://schemas.openxmlformats.org/officeDocument/2006/relationships/hyperlink" Target="https://www.facebook.com/share/1AwqjPwpxw/" TargetMode="External"/><Relationship Id="rId1276" Type="http://schemas.openxmlformats.org/officeDocument/2006/relationships/hyperlink" Target="https://www.facebook.com/anh.thu.truong.116461?mibextid=wwXIfr&amp;mibextid=wwXIfr" TargetMode="External"/><Relationship Id="rId2327" Type="http://schemas.openxmlformats.org/officeDocument/2006/relationships/hyperlink" Target="https://drive.google.com/open?id=1szkK9wBQGC2hFO7BK31SwxQFimvYvDNv" TargetMode="External"/><Relationship Id="rId3725" Type="http://schemas.openxmlformats.org/officeDocument/2006/relationships/hyperlink" Target="https://drive.google.com/open?id=1P1LrSPSdm0mGeeihSRpv8v6vrwiAJVLz" TargetMode="External"/><Relationship Id="rId1690" Type="http://schemas.openxmlformats.org/officeDocument/2006/relationships/hyperlink" Target="https://www.facebook.com/ng.ngoc.htruc" TargetMode="External"/><Relationship Id="rId2741" Type="http://schemas.openxmlformats.org/officeDocument/2006/relationships/hyperlink" Target="https://www.facebook.com/tuongtumoiminhem" TargetMode="External"/><Relationship Id="rId713" Type="http://schemas.openxmlformats.org/officeDocument/2006/relationships/hyperlink" Target="https://www.facebook.com/share/1G4fFHoDUJ/" TargetMode="External"/><Relationship Id="rId1343" Type="http://schemas.openxmlformats.org/officeDocument/2006/relationships/hyperlink" Target="https://drive.google.com/open?id=1fFPwCNfMA1yJYUBVWKBUixMv9g8Yg2kV" TargetMode="External"/><Relationship Id="rId4499" Type="http://schemas.openxmlformats.org/officeDocument/2006/relationships/hyperlink" Target="https://drive.google.com/open?id=1Nz76lx5FMMTNdkc0H9A4njO-Gr5tbgrX" TargetMode="External"/><Relationship Id="rId1410" Type="http://schemas.openxmlformats.org/officeDocument/2006/relationships/hyperlink" Target="https://drive.google.com/open?id=1PkFGkUtmP_3dfDaLMp31LYdvN_aioj0j" TargetMode="External"/><Relationship Id="rId4566" Type="http://schemas.openxmlformats.org/officeDocument/2006/relationships/hyperlink" Target="https://drive.google.com/open?id=1nGfi8mLZcaFYZRizNIxeZEGQTE_vq1HA" TargetMode="External"/><Relationship Id="rId4980" Type="http://schemas.openxmlformats.org/officeDocument/2006/relationships/hyperlink" Target="https://www.facebook.com/Npa290108" TargetMode="External"/><Relationship Id="rId3168" Type="http://schemas.openxmlformats.org/officeDocument/2006/relationships/hyperlink" Target="https://www.facebook.com/share/1Am1yhFhy9/" TargetMode="External"/><Relationship Id="rId3582" Type="http://schemas.openxmlformats.org/officeDocument/2006/relationships/hyperlink" Target="https://drive.google.com/open?id=13xrrHyd3ICmnE51CCpp_rV9uOm-UOJVK" TargetMode="External"/><Relationship Id="rId4219" Type="http://schemas.openxmlformats.org/officeDocument/2006/relationships/hyperlink" Target="https://drive.google.com/open?id=16l8HQrTXqOGkfC11zLn0hfW3fBNH5AbA" TargetMode="External"/><Relationship Id="rId4633" Type="http://schemas.openxmlformats.org/officeDocument/2006/relationships/hyperlink" Target="https://www.facebook.com/share/1E9qJVSG9R/?mibextid=wwXIfr" TargetMode="External"/><Relationship Id="rId2184" Type="http://schemas.openxmlformats.org/officeDocument/2006/relationships/hyperlink" Target="https://drive.google.com/open?id=1ZA61EVcj1n9vqMV3oqEOJJUzErqTqCGj" TargetMode="External"/><Relationship Id="rId3235" Type="http://schemas.openxmlformats.org/officeDocument/2006/relationships/hyperlink" Target="https://www.facebook.com/share/1ZY53kmgYD/" TargetMode="External"/><Relationship Id="rId156" Type="http://schemas.openxmlformats.org/officeDocument/2006/relationships/hyperlink" Target="https://www.facebook.com/thugiang.ng.9?mibextid=LQQJ4d" TargetMode="External"/><Relationship Id="rId570" Type="http://schemas.openxmlformats.org/officeDocument/2006/relationships/hyperlink" Target="https://www.facebook.com/share/1ZSdBjLbLQ/?mibextid=wwXIfr" TargetMode="External"/><Relationship Id="rId2251" Type="http://schemas.openxmlformats.org/officeDocument/2006/relationships/hyperlink" Target="https://www.facebook.com/share/1E8aCDna1u/?mibextid=wwXIfr" TargetMode="External"/><Relationship Id="rId3302" Type="http://schemas.openxmlformats.org/officeDocument/2006/relationships/hyperlink" Target="https://drive.google.com/open?id=17oQ2H5XcELD6KfXNiR8qyEZCsP5Ex7DL" TargetMode="External"/><Relationship Id="rId4700" Type="http://schemas.openxmlformats.org/officeDocument/2006/relationships/hyperlink" Target="https://drive.google.com/open?id=15y3UeIh8ZJBqK527Mspt3ba607MUhHyE" TargetMode="External"/><Relationship Id="rId223" Type="http://schemas.openxmlformats.org/officeDocument/2006/relationships/hyperlink" Target="https://www.facebook.com/lqd2106?mibextid=LQQJ4d" TargetMode="External"/><Relationship Id="rId4076" Type="http://schemas.openxmlformats.org/officeDocument/2006/relationships/hyperlink" Target="https://www.facebook.com/share/1ETHnkG4zt/?mibextid=wwXIfr" TargetMode="External"/><Relationship Id="rId4490" Type="http://schemas.openxmlformats.org/officeDocument/2006/relationships/hyperlink" Target="https://drive.google.com/open?id=1MyQWH1CbnmQ4Uj69Z3Y8Y0gLXKN8Ntrf" TargetMode="External"/><Relationship Id="rId5127" Type="http://schemas.openxmlformats.org/officeDocument/2006/relationships/hyperlink" Target="https://drive.google.com/open?id=1BNbbvhY-oIYkalIzOZX8mg5uVGu2UHEF" TargetMode="External"/><Relationship Id="rId1737" Type="http://schemas.openxmlformats.org/officeDocument/2006/relationships/hyperlink" Target="https://www.facebook.com/Hannah.Doz1801/" TargetMode="External"/><Relationship Id="rId3092" Type="http://schemas.openxmlformats.org/officeDocument/2006/relationships/hyperlink" Target="https://www.facebook.com/share/17nod5Kjuz/?mibextid=wwXIfr" TargetMode="External"/><Relationship Id="rId4143" Type="http://schemas.openxmlformats.org/officeDocument/2006/relationships/hyperlink" Target="https://www.facebook.com/nguyenthiennghiem8" TargetMode="External"/><Relationship Id="rId29" Type="http://schemas.openxmlformats.org/officeDocument/2006/relationships/hyperlink" Target="https://drive.google.com/open?id=1NYFdrt7NjK2W2IOEsvT2VdCovZsZv72h" TargetMode="External"/><Relationship Id="rId4210" Type="http://schemas.openxmlformats.org/officeDocument/2006/relationships/hyperlink" Target="https://www.facebook.com/tran.hau.thang.2024" TargetMode="External"/><Relationship Id="rId1804" Type="http://schemas.openxmlformats.org/officeDocument/2006/relationships/hyperlink" Target="https://www.facebook.com/share/1B76ePD3sv/?mibextid=wwXIfr" TargetMode="External"/><Relationship Id="rId3976" Type="http://schemas.openxmlformats.org/officeDocument/2006/relationships/hyperlink" Target="https://drive.google.com/open?id=1pzOb1t05gGwihgHPf4V0K7TX3Ek4jR5X" TargetMode="External"/><Relationship Id="rId897" Type="http://schemas.openxmlformats.org/officeDocument/2006/relationships/hyperlink" Target="https://www.facebook.com/ongchau2007" TargetMode="External"/><Relationship Id="rId2578" Type="http://schemas.openxmlformats.org/officeDocument/2006/relationships/hyperlink" Target="https://drive.google.com/open?id=1PsNvVK6zxt9Nu3XMYGgqp8QkyOK1qmzi" TargetMode="External"/><Relationship Id="rId2992" Type="http://schemas.openxmlformats.org/officeDocument/2006/relationships/hyperlink" Target="https://drive.google.com/open?id=1qJKEb7gLHADQ2YiemD42TOX8PZtRK-1b" TargetMode="External"/><Relationship Id="rId3629" Type="http://schemas.openxmlformats.org/officeDocument/2006/relationships/hyperlink" Target="https://drive.google.com/open?id=19woUI-x4LKRPetOK44TPhqpyGU4kk7Uy" TargetMode="External"/><Relationship Id="rId5051" Type="http://schemas.openxmlformats.org/officeDocument/2006/relationships/hyperlink" Target="https://drive.google.com/open?id=1DIstKkx5041TEytowkB1w4sTEJEc3pUZ" TargetMode="External"/><Relationship Id="rId964" Type="http://schemas.openxmlformats.org/officeDocument/2006/relationships/hyperlink" Target="https://www.facebook.com/quynh.anh.bui.843964/" TargetMode="External"/><Relationship Id="rId1594" Type="http://schemas.openxmlformats.org/officeDocument/2006/relationships/hyperlink" Target="https://drive.google.com/open?id=1tGp5KKRbagdbxKYjEGX-pPwxb5Lzh3tT" TargetMode="External"/><Relationship Id="rId2645" Type="http://schemas.openxmlformats.org/officeDocument/2006/relationships/hyperlink" Target="https://www.facebook.com/share/14ehz9j5pHe/?mibextid=wwXIfr" TargetMode="External"/><Relationship Id="rId617" Type="http://schemas.openxmlformats.org/officeDocument/2006/relationships/hyperlink" Target="https://www.facebook.com/share/19UWLyMqmt/?mibextid=wwXIfr" TargetMode="External"/><Relationship Id="rId1247" Type="http://schemas.openxmlformats.org/officeDocument/2006/relationships/hyperlink" Target="https://drive.google.com/open?id=1M3KK5ns3JjbEeBhAXrGm3RXvOk9N2AIy" TargetMode="External"/><Relationship Id="rId1661" Type="http://schemas.openxmlformats.org/officeDocument/2006/relationships/hyperlink" Target="https://www.facebook.com/share/17qHGE2rdR/" TargetMode="External"/><Relationship Id="rId2712" Type="http://schemas.openxmlformats.org/officeDocument/2006/relationships/hyperlink" Target="https://www.facebook.com/phnganhtran1195" TargetMode="External"/><Relationship Id="rId1314" Type="http://schemas.openxmlformats.org/officeDocument/2006/relationships/hyperlink" Target="https://drive.google.com/open?id=1lrQj8fDkj48c6FRe9JRNxghooUPCRy1B" TargetMode="External"/><Relationship Id="rId4884" Type="http://schemas.openxmlformats.org/officeDocument/2006/relationships/hyperlink" Target="https://drive.google.com/open?id=1tpcMIHohBFUXm4LesO7J-BZSQxJPjPqR" TargetMode="External"/><Relationship Id="rId3486" Type="http://schemas.openxmlformats.org/officeDocument/2006/relationships/hyperlink" Target="https://www.facebook.com/thao.vy.50005" TargetMode="External"/><Relationship Id="rId4537" Type="http://schemas.openxmlformats.org/officeDocument/2006/relationships/hyperlink" Target="https://www.facebook.com/liying.zhao.5682?mibextid=wwXIfr" TargetMode="External"/><Relationship Id="rId20" Type="http://schemas.openxmlformats.org/officeDocument/2006/relationships/hyperlink" Target="https://www.facebook.com/profile.php?id=61553788620359&amp;mibextid=PtKPJ9" TargetMode="External"/><Relationship Id="rId2088" Type="http://schemas.openxmlformats.org/officeDocument/2006/relationships/hyperlink" Target="https://drive.google.com/open?id=1skFrQ-3c-VIrhai6FxsB4YfIjd8Uzy7B" TargetMode="External"/><Relationship Id="rId3139" Type="http://schemas.openxmlformats.org/officeDocument/2006/relationships/hyperlink" Target="https://www.facebook.com/share/17hsWAVCm2/?mibextid=wwXIfr" TargetMode="External"/><Relationship Id="rId4951" Type="http://schemas.openxmlformats.org/officeDocument/2006/relationships/hyperlink" Target="https://drive.google.com/open?id=1TFLHCJJUm5EXGnuirOWLJK-Qn4lIWVSs" TargetMode="External"/><Relationship Id="rId474" Type="http://schemas.openxmlformats.org/officeDocument/2006/relationships/hyperlink" Target="https://www.facebook.com/people/%C4%90%E1%BB%97-H%E1%BB%93ng-S%C6%A1n/pfbid0buqJXX1bkcreujxA8Z4XH81p7GfNgT428UQzFz3YeCjC4yqfDA6KLoYXcoT8EziJl/" TargetMode="External"/><Relationship Id="rId2155" Type="http://schemas.openxmlformats.org/officeDocument/2006/relationships/hyperlink" Target="https://www.facebook.com/share/1Bop8JX1s3/" TargetMode="External"/><Relationship Id="rId3553" Type="http://schemas.openxmlformats.org/officeDocument/2006/relationships/hyperlink" Target="https://drive.google.com/open?id=1xTLuY5a6xZNtP_wToeE9zKl5KjETwseg" TargetMode="External"/><Relationship Id="rId4604" Type="http://schemas.openxmlformats.org/officeDocument/2006/relationships/hyperlink" Target="https://www.facebook.com/dophuongthao.27" TargetMode="External"/><Relationship Id="rId127" Type="http://schemas.openxmlformats.org/officeDocument/2006/relationships/hyperlink" Target="https://www.facebook.com/nhii.yenn.37669" TargetMode="External"/><Relationship Id="rId3206" Type="http://schemas.openxmlformats.org/officeDocument/2006/relationships/hyperlink" Target="https://drive.google.com/open?id=1r5C5hC14GLNxNYFGMCviYcnt3RdggQw7" TargetMode="External"/><Relationship Id="rId3620" Type="http://schemas.openxmlformats.org/officeDocument/2006/relationships/hyperlink" Target="https://drive.google.com/open?id=1fGkExypqU0I_u7Pd0zFB1154GUB1SKWA" TargetMode="External"/><Relationship Id="rId541" Type="http://schemas.openxmlformats.org/officeDocument/2006/relationships/hyperlink" Target="https://drive.google.com/open?id=1dg1WAcmuVcRY7BYoyrjvS8hRa7nU1LMd" TargetMode="External"/><Relationship Id="rId1171" Type="http://schemas.openxmlformats.org/officeDocument/2006/relationships/hyperlink" Target="https://www.facebook.com/share/17NZJSheXU/?mibextid=wwXIfr" TargetMode="External"/><Relationship Id="rId2222" Type="http://schemas.openxmlformats.org/officeDocument/2006/relationships/hyperlink" Target="https://drive.google.com/open?id=15f5w-tIj7QQ1IswN1gd-rq-Rhqi5d5ZE" TargetMode="External"/><Relationship Id="rId1988" Type="http://schemas.openxmlformats.org/officeDocument/2006/relationships/hyperlink" Target="https://www.facebook.com/share/1b6vcKwnAW/?mibextid=wwXIfr" TargetMode="External"/><Relationship Id="rId4394" Type="http://schemas.openxmlformats.org/officeDocument/2006/relationships/hyperlink" Target="https://drive.google.com/open?id=1dXHe10m35zAK5C0oOdNtgq85GElN4qjg" TargetMode="External"/><Relationship Id="rId4047" Type="http://schemas.openxmlformats.org/officeDocument/2006/relationships/hyperlink" Target="https://www.facebook.com/share/1XHgpb9asJ/" TargetMode="External"/><Relationship Id="rId4461" Type="http://schemas.openxmlformats.org/officeDocument/2006/relationships/hyperlink" Target="https://www.facebook.com/share/1EQSD9vkjV/?mibextid=wwXIfr" TargetMode="External"/><Relationship Id="rId3063" Type="http://schemas.openxmlformats.org/officeDocument/2006/relationships/hyperlink" Target="https://drive.google.com/open?id=1cs-2GMg9oJzOFmIkBiHaAjq2aCjPCJEW" TargetMode="External"/><Relationship Id="rId4114" Type="http://schemas.openxmlformats.org/officeDocument/2006/relationships/hyperlink" Target="https://www.facebook.com/share/1cuCQUGCNN/" TargetMode="External"/><Relationship Id="rId1708" Type="http://schemas.openxmlformats.org/officeDocument/2006/relationships/hyperlink" Target="https://www.facebook.com/share/1SNNTMwkw2/?mibextid=wwXIfr" TargetMode="External"/><Relationship Id="rId3130" Type="http://schemas.openxmlformats.org/officeDocument/2006/relationships/hyperlink" Target="https://www.facebook.com/100080780790951/" TargetMode="External"/><Relationship Id="rId2896" Type="http://schemas.openxmlformats.org/officeDocument/2006/relationships/hyperlink" Target="https://drive.google.com/open?id=1_w9_K_uCXQrCZzX0uKWZV08oX5M_nOAG" TargetMode="External"/><Relationship Id="rId3947" Type="http://schemas.openxmlformats.org/officeDocument/2006/relationships/hyperlink" Target="https://drive.google.com/open?id=1u2wm7W49V9fArHkdS8iNgguR4PfeN2zD" TargetMode="External"/><Relationship Id="rId868" Type="http://schemas.openxmlformats.org/officeDocument/2006/relationships/hyperlink" Target="https://drive.google.com/open?id=1Bop9uVl14CwvATVoAP6V2xBOOd3gz8Dj" TargetMode="External"/><Relationship Id="rId1498" Type="http://schemas.openxmlformats.org/officeDocument/2006/relationships/hyperlink" Target="https://drive.google.com/open?id=1MuasG6_CECoDQ6arfvJCQVRTkgO93eWb" TargetMode="External"/><Relationship Id="rId2549" Type="http://schemas.openxmlformats.org/officeDocument/2006/relationships/hyperlink" Target="https://www.facebook.com/share/18q43pFqg4/" TargetMode="External"/><Relationship Id="rId2963" Type="http://schemas.openxmlformats.org/officeDocument/2006/relationships/hyperlink" Target="https://drive.google.com/open?id=1xOhcgiiQ4RDFnTj5ccfFAihoND2UyEbv" TargetMode="External"/><Relationship Id="rId935" Type="http://schemas.openxmlformats.org/officeDocument/2006/relationships/hyperlink" Target="https://drive.google.com/open?id=1cV_IvZwUb3Fz_0Drhh4xkdVGhWZRcD4D" TargetMode="External"/><Relationship Id="rId1565" Type="http://schemas.openxmlformats.org/officeDocument/2006/relationships/hyperlink" Target="https://drive.google.com/open?id=1dS7WpeNwvEK5bWKGn9zxS8Av5rUfmoB3" TargetMode="External"/><Relationship Id="rId2616" Type="http://schemas.openxmlformats.org/officeDocument/2006/relationships/hyperlink" Target="https://drive.google.com/open?id=139vt1pkCmoynYiNFKK3jBQUkDRDTjcK9" TargetMode="External"/><Relationship Id="rId5022" Type="http://schemas.openxmlformats.org/officeDocument/2006/relationships/hyperlink" Target="https://www.facebook.com/share/1ZCrMQuMaM/?mibextid=wwXIfr" TargetMode="External"/><Relationship Id="rId1218" Type="http://schemas.openxmlformats.org/officeDocument/2006/relationships/hyperlink" Target="https://drive.google.com/open?id=1QEyqLKT7fu5buBRaULDtl_VKo3Sljegg" TargetMode="External"/><Relationship Id="rId1632" Type="http://schemas.openxmlformats.org/officeDocument/2006/relationships/hyperlink" Target="https://www.facebook.com/share/1CYoJrdAvQ/" TargetMode="External"/><Relationship Id="rId4788" Type="http://schemas.openxmlformats.org/officeDocument/2006/relationships/hyperlink" Target="https://drive.google.com/open?id=1NvG89iRSxs5J9wYjioara_WMWkUxHwWf" TargetMode="External"/><Relationship Id="rId4855" Type="http://schemas.openxmlformats.org/officeDocument/2006/relationships/hyperlink" Target="https://drive.google.com/open?id=1On7S2EjzsFRJM-n_agzwfgZ4wboN3md9" TargetMode="External"/><Relationship Id="rId3457" Type="http://schemas.openxmlformats.org/officeDocument/2006/relationships/hyperlink" Target="https://drive.google.com/open?id=1TVno0NOZcbFQdExolaPWF8rfw4ngFjfP" TargetMode="External"/><Relationship Id="rId3871" Type="http://schemas.openxmlformats.org/officeDocument/2006/relationships/hyperlink" Target="https://drive.google.com/open?id=1nO74dobYHTFVfBHWnUvbcpA76bZijABc" TargetMode="External"/><Relationship Id="rId4508" Type="http://schemas.openxmlformats.org/officeDocument/2006/relationships/hyperlink" Target="https://www.facebook.com/share/1Bd722We37/?mibextid=wwXIfr" TargetMode="External"/><Relationship Id="rId4922" Type="http://schemas.openxmlformats.org/officeDocument/2006/relationships/hyperlink" Target="https://www.facebook.com/dieu.myy.288100" TargetMode="External"/><Relationship Id="rId378" Type="http://schemas.openxmlformats.org/officeDocument/2006/relationships/hyperlink" Target="https://drive.google.com/open?id=1L-K8YQVOtKqcUqhVGTr8Oxa3je8bwhtG" TargetMode="External"/><Relationship Id="rId792" Type="http://schemas.openxmlformats.org/officeDocument/2006/relationships/hyperlink" Target="https://drive.google.com/open?id=133hxH-nJWaAmvVqPZdDrJuOxdoKxGUeZ" TargetMode="External"/><Relationship Id="rId2059" Type="http://schemas.openxmlformats.org/officeDocument/2006/relationships/hyperlink" Target="https://www.facebook.com/share/1DkqcrvjrL/" TargetMode="External"/><Relationship Id="rId2473" Type="http://schemas.openxmlformats.org/officeDocument/2006/relationships/hyperlink" Target="https://www.facebook.com/tuan.dat.281108" TargetMode="External"/><Relationship Id="rId3524" Type="http://schemas.openxmlformats.org/officeDocument/2006/relationships/hyperlink" Target="https://drive.google.com/open?id=1CWozsGp4csoOZrwVOmtJcN8jB8CPFz7R" TargetMode="External"/><Relationship Id="rId445" Type="http://schemas.openxmlformats.org/officeDocument/2006/relationships/hyperlink" Target="https://drive.google.com/open?id=1N8q0yU__Q-hXFZKCT2mnEMrSjxN4ol3G" TargetMode="External"/><Relationship Id="rId1075" Type="http://schemas.openxmlformats.org/officeDocument/2006/relationships/hyperlink" Target="https://drive.google.com/open?id=1hFyH1Zn70PfmMQNNonrShsJ4YXZ8Q1Ov" TargetMode="External"/><Relationship Id="rId2126" Type="http://schemas.openxmlformats.org/officeDocument/2006/relationships/hyperlink" Target="https://drive.google.com/open?id=1RG0K1dEsc-EvyJmnxDk-a9fyL5I_3LXt" TargetMode="External"/><Relationship Id="rId2540" Type="http://schemas.openxmlformats.org/officeDocument/2006/relationships/hyperlink" Target="https://drive.google.com/open?id=1QpXd1lceHwN7CVS2S-FNfnbYRxVKh2I_" TargetMode="External"/><Relationship Id="rId512" Type="http://schemas.openxmlformats.org/officeDocument/2006/relationships/hyperlink" Target="https://www.facebook.com/ayodangkintoinemay" TargetMode="External"/><Relationship Id="rId1142" Type="http://schemas.openxmlformats.org/officeDocument/2006/relationships/hyperlink" Target="https://drive.google.com/open?id=1j2xxnC7CFdrWMsNpd09eXzerUGOke-dv" TargetMode="External"/><Relationship Id="rId4298" Type="http://schemas.openxmlformats.org/officeDocument/2006/relationships/hyperlink" Target="https://drive.google.com/open?id=1WVsiFh9TxMNqzLaahzfHECWndNybbX7e" TargetMode="External"/><Relationship Id="rId4365" Type="http://schemas.openxmlformats.org/officeDocument/2006/relationships/hyperlink" Target="https://www.facebook.com/taolacu.211028" TargetMode="External"/><Relationship Id="rId1959" Type="http://schemas.openxmlformats.org/officeDocument/2006/relationships/hyperlink" Target="https://www.facebook.com/share/1CfL1QFWa8/?mibextid=wwXIfr" TargetMode="External"/><Relationship Id="rId4018" Type="http://schemas.openxmlformats.org/officeDocument/2006/relationships/hyperlink" Target="https://drive.google.com/open?id=1ZI-i6Ng3JS_bzEDD3tppu5eSkBMeqwb4" TargetMode="External"/><Relationship Id="rId3381" Type="http://schemas.openxmlformats.org/officeDocument/2006/relationships/hyperlink" Target="https://www.facebook.com/share/17X8DkcHGv/?mibextid=wwXIfr" TargetMode="External"/><Relationship Id="rId4432" Type="http://schemas.openxmlformats.org/officeDocument/2006/relationships/hyperlink" Target="https://drive.google.com/open?id=1U-Tuu-M0vbJs4VmRlCuo0Xz9b__09fl5" TargetMode="External"/><Relationship Id="rId3034" Type="http://schemas.openxmlformats.org/officeDocument/2006/relationships/hyperlink" Target="https://www.facebook.com/ruaaini08?mibextid=wwXIfr&amp;mibextid=wwXIfr" TargetMode="External"/><Relationship Id="rId2050" Type="http://schemas.openxmlformats.org/officeDocument/2006/relationships/hyperlink" Target="https://drive.google.com/open?id=17Cr3hxVV45GWslM-ySsomRFmZoNbFR5F" TargetMode="External"/><Relationship Id="rId3101" Type="http://schemas.openxmlformats.org/officeDocument/2006/relationships/hyperlink" Target="https://drive.google.com/open?id=1y9166McNtDl-w21qJb6fmp_W9a7uOboA" TargetMode="External"/><Relationship Id="rId839" Type="http://schemas.openxmlformats.org/officeDocument/2006/relationships/hyperlink" Target="https://drive.google.com/open?id=1b067r3msC7m6GQ09wJyNxhYWkASlbkpz" TargetMode="External"/><Relationship Id="rId1469" Type="http://schemas.openxmlformats.org/officeDocument/2006/relationships/hyperlink" Target="https://drive.google.com/open?id=1wiA65dD6V_41c7EPqhsw0xbw1JzhbLaG" TargetMode="External"/><Relationship Id="rId2867" Type="http://schemas.openxmlformats.org/officeDocument/2006/relationships/hyperlink" Target="https://www.facebook.com/share/1AG5v9tkDM/?mibextid=wwXIfr" TargetMode="External"/><Relationship Id="rId3918" Type="http://schemas.openxmlformats.org/officeDocument/2006/relationships/hyperlink" Target="https://drive.google.com/open?id=1SfUTtWFCRmwCgNSADbQADBP_Da6BoMwa" TargetMode="External"/><Relationship Id="rId1883" Type="http://schemas.openxmlformats.org/officeDocument/2006/relationships/hyperlink" Target="https://www.facebook.com/share/1CKRxnA4wp/" TargetMode="External"/><Relationship Id="rId2934" Type="http://schemas.openxmlformats.org/officeDocument/2006/relationships/hyperlink" Target="https://www.facebook.com/share/1Ax1JUHnpm/?mibextid=wwXIfr" TargetMode="External"/><Relationship Id="rId906" Type="http://schemas.openxmlformats.org/officeDocument/2006/relationships/hyperlink" Target="https://www.facebook.com/share/1CsTc3wrZu/?mibextid=wwXIfr" TargetMode="External"/><Relationship Id="rId1536" Type="http://schemas.openxmlformats.org/officeDocument/2006/relationships/hyperlink" Target="https://www.facebook.com/share/18K85BX6rv/?mibextid=wwXIfr" TargetMode="External"/><Relationship Id="rId1950" Type="http://schemas.openxmlformats.org/officeDocument/2006/relationships/hyperlink" Target="https://www.facebook.com/ucth.hiew" TargetMode="External"/><Relationship Id="rId1603" Type="http://schemas.openxmlformats.org/officeDocument/2006/relationships/hyperlink" Target="https://www.facebook.com/nguyen.anh.thu.263729?rdid=JzVcxnzr7r8z24qe&amp;share_url=https%3A%2F%2Fwww.facebook.com%2Fshare%2F1CcYnECKza%2F" TargetMode="External"/><Relationship Id="rId4759" Type="http://schemas.openxmlformats.org/officeDocument/2006/relationships/hyperlink" Target="https://drive.google.com/open?id=18GAD5v0qoYr-m2T2YWfyql1pIVwuyiTs" TargetMode="External"/><Relationship Id="rId3775" Type="http://schemas.openxmlformats.org/officeDocument/2006/relationships/hyperlink" Target="https://www.facebook.com/share/1D46dsEpyN/" TargetMode="External"/><Relationship Id="rId4826" Type="http://schemas.openxmlformats.org/officeDocument/2006/relationships/hyperlink" Target="https://drive.google.com/open?id=17cN9cHKdouRO0SKUTTEex256nsMVbzrI" TargetMode="External"/><Relationship Id="rId696" Type="http://schemas.openxmlformats.org/officeDocument/2006/relationships/hyperlink" Target="https://www.facebook.com/share/19pqGtrQYP/?mibextid=wwXIfr" TargetMode="External"/><Relationship Id="rId2377" Type="http://schemas.openxmlformats.org/officeDocument/2006/relationships/hyperlink" Target="https://www.facebook.com/share/1EH8uKJwQE/?mibextid=wwXIfr" TargetMode="External"/><Relationship Id="rId2791" Type="http://schemas.openxmlformats.org/officeDocument/2006/relationships/hyperlink" Target="https://drive.google.com/open?id=1afyy3YSnoMhy59CD97aCDr6ZSNnWv72o" TargetMode="External"/><Relationship Id="rId3428" Type="http://schemas.openxmlformats.org/officeDocument/2006/relationships/hyperlink" Target="https://drive.google.com/open?id=1ejSX4fjY8ajh-G6Wi3LgGmN5qO5HrVpW" TargetMode="External"/><Relationship Id="rId349" Type="http://schemas.openxmlformats.org/officeDocument/2006/relationships/hyperlink" Target="https://drive.google.com/open?id=1iSQFrmnw0BuZg5PgG7Fb8YWliFM2lekV" TargetMode="External"/><Relationship Id="rId763" Type="http://schemas.openxmlformats.org/officeDocument/2006/relationships/hyperlink" Target="https://drive.google.com/open?id=1_rEEth7IyYcR4fw60vqtV7wKMys03yPM" TargetMode="External"/><Relationship Id="rId1393" Type="http://schemas.openxmlformats.org/officeDocument/2006/relationships/hyperlink" Target="https://drive.google.com/open?id=1UtMnj_SdByzSKETPGNEOgB14hM982J9N" TargetMode="External"/><Relationship Id="rId2444" Type="http://schemas.openxmlformats.org/officeDocument/2006/relationships/hyperlink" Target="https://www.facebook.com/share/1T5Qp5fzfh/?mibextid=wwXIfr" TargetMode="External"/><Relationship Id="rId3842" Type="http://schemas.openxmlformats.org/officeDocument/2006/relationships/hyperlink" Target="https://www.facebook.com/share/1Do8h1Zzz1/?mibextid=wwXIfr" TargetMode="External"/><Relationship Id="rId416" Type="http://schemas.openxmlformats.org/officeDocument/2006/relationships/hyperlink" Target="https://drive.google.com/open?id=1ZiSU0kvc2HYQIj3rl03ByBKifQ7sWiBR" TargetMode="External"/><Relationship Id="rId1046" Type="http://schemas.openxmlformats.org/officeDocument/2006/relationships/hyperlink" Target="https://drive.google.com/open?id=1gFc0Vu32u0g6LSoRV8wTx6AcF6EwnVJh" TargetMode="External"/><Relationship Id="rId830" Type="http://schemas.openxmlformats.org/officeDocument/2006/relationships/hyperlink" Target="https://www.facebook.com/chieuxuan.vu.05" TargetMode="External"/><Relationship Id="rId1460" Type="http://schemas.openxmlformats.org/officeDocument/2006/relationships/hyperlink" Target="https://www.facebook.com/thanh.tram.666108" TargetMode="External"/><Relationship Id="rId2511" Type="http://schemas.openxmlformats.org/officeDocument/2006/relationships/hyperlink" Target="https://www.facebook.com/share/18PTnSZoRX/?mibextid=wwXIfr" TargetMode="External"/><Relationship Id="rId1113" Type="http://schemas.openxmlformats.org/officeDocument/2006/relationships/hyperlink" Target="https://drive.google.com/open?id=1hFFKfitkpsExthNrPi4bFwE03KHkR5EO" TargetMode="External"/><Relationship Id="rId4269" Type="http://schemas.openxmlformats.org/officeDocument/2006/relationships/hyperlink" Target="https://drive.google.com/open?id=1DstCLszRciiB0FnFEW19PTWmNfYJTsGy" TargetMode="External"/><Relationship Id="rId4683" Type="http://schemas.openxmlformats.org/officeDocument/2006/relationships/hyperlink" Target="https://drive.google.com/open?id=1c-7b4RuaNRhC6S-J3JyzVGhLCAfZ1sfs" TargetMode="External"/><Relationship Id="rId3285" Type="http://schemas.openxmlformats.org/officeDocument/2006/relationships/hyperlink" Target="https://drive.google.com/open?id=1d6CmHCWNDHgbK_-TL82eKzYETF7zlSo1" TargetMode="External"/><Relationship Id="rId4336" Type="http://schemas.openxmlformats.org/officeDocument/2006/relationships/hyperlink" Target="https://www.facebook.com/share/17hsX6hRot/?mibextid=wwXIfr" TargetMode="External"/><Relationship Id="rId4750" Type="http://schemas.openxmlformats.org/officeDocument/2006/relationships/hyperlink" Target="https://www.facebook.com/share/1CZ6X8PXKq/?mibextid=wwXIfr" TargetMode="External"/><Relationship Id="rId3352" Type="http://schemas.openxmlformats.org/officeDocument/2006/relationships/hyperlink" Target="https://drive.google.com/open?id=1ftKKzsYzQhoy9PWqD9Btn7eb9F21bOBG" TargetMode="External"/><Relationship Id="rId4403" Type="http://schemas.openxmlformats.org/officeDocument/2006/relationships/hyperlink" Target="https://www.facebook.com/share/16yW5rpi7S/" TargetMode="External"/><Relationship Id="rId273" Type="http://schemas.openxmlformats.org/officeDocument/2006/relationships/hyperlink" Target="https://www.facebook.com/lanhhan.yennhi.3" TargetMode="External"/><Relationship Id="rId3005" Type="http://schemas.openxmlformats.org/officeDocument/2006/relationships/hyperlink" Target="https://www.facebook.com/share/1GTy7shmFP/" TargetMode="External"/><Relationship Id="rId340" Type="http://schemas.openxmlformats.org/officeDocument/2006/relationships/hyperlink" Target="https://www.facebook.com/share/16fbP6yowC/?mibextid=wwXIfr" TargetMode="External"/><Relationship Id="rId2021" Type="http://schemas.openxmlformats.org/officeDocument/2006/relationships/hyperlink" Target="https://www.facebook.com/share/1CYjRhUACr/" TargetMode="External"/><Relationship Id="rId4193" Type="http://schemas.openxmlformats.org/officeDocument/2006/relationships/hyperlink" Target="https://drive.google.com/open?id=1KJmLKHl87NOL1xTh3tOBQ_V7Kg-zZME9" TargetMode="External"/><Relationship Id="rId1787" Type="http://schemas.openxmlformats.org/officeDocument/2006/relationships/hyperlink" Target="https://drive.google.com/open?id=1KvAByRDHB_Bw9BLylONH_Qg9MwyyySaL" TargetMode="External"/><Relationship Id="rId2838" Type="http://schemas.openxmlformats.org/officeDocument/2006/relationships/hyperlink" Target="https://drive.google.com/open?id=1XPYMJqtYlxjRH0EHuLp_4ihXQ8lOgOsA" TargetMode="External"/><Relationship Id="rId79" Type="http://schemas.openxmlformats.org/officeDocument/2006/relationships/hyperlink" Target="https://www.facebook.com/kim.vphuong.1" TargetMode="External"/><Relationship Id="rId1854" Type="http://schemas.openxmlformats.org/officeDocument/2006/relationships/hyperlink" Target="https://drive.google.com/open?id=10000-nVEj0BukjVvjyvTf4PB2e_E0QJn" TargetMode="External"/><Relationship Id="rId2905" Type="http://schemas.openxmlformats.org/officeDocument/2006/relationships/hyperlink" Target="https://www.facebook.com/share/1BAUvXGWeG/?mibextid=wwXIfr" TargetMode="External"/><Relationship Id="rId4260" Type="http://schemas.openxmlformats.org/officeDocument/2006/relationships/hyperlink" Target="https://www.facebook.com/share/1CsTijKu2w/?mibextid=wwXIfr" TargetMode="External"/><Relationship Id="rId1507" Type="http://schemas.openxmlformats.org/officeDocument/2006/relationships/hyperlink" Target="https://www.facebook.com/share/1BUZZZzJjh/" TargetMode="External"/><Relationship Id="rId1921" Type="http://schemas.openxmlformats.org/officeDocument/2006/relationships/hyperlink" Target="https://www.facebook.com/share/18X9zt1KPM/" TargetMode="External"/><Relationship Id="rId3679" Type="http://schemas.openxmlformats.org/officeDocument/2006/relationships/hyperlink" Target="https://drive.google.com/open?id=1rqMpM4reDJRzM-He6-hiMXKsRcQzR7_7" TargetMode="External"/><Relationship Id="rId1297" Type="http://schemas.openxmlformats.org/officeDocument/2006/relationships/hyperlink" Target="https://www.facebook.com/share/1HeMEJuHWP/?mibextid=wwXIfr" TargetMode="External"/><Relationship Id="rId2695" Type="http://schemas.openxmlformats.org/officeDocument/2006/relationships/hyperlink" Target="https://www.facebook.com/chuc.thu.3152?mibextid=wwXIfr&amp;rdid=VqBuTpBhZrtCURIO&amp;share_url=https%3A%2F%2Fwww.facebook.com%2Fshare%2F1B3wu7JHzv%2F%3Fmibextid%3DwwXIfr" TargetMode="External"/><Relationship Id="rId3746" Type="http://schemas.openxmlformats.org/officeDocument/2006/relationships/hyperlink" Target="https://drive.google.com/open?id=1fu1mGck0RZpLGEEOSVjlaT9POQW7vJ5p" TargetMode="External"/><Relationship Id="rId667" Type="http://schemas.openxmlformats.org/officeDocument/2006/relationships/hyperlink" Target="https://drive.google.com/open?id=13CTLrcUJin8BZcPmmTDW9-LlgWhqSh8-" TargetMode="External"/><Relationship Id="rId2348" Type="http://schemas.openxmlformats.org/officeDocument/2006/relationships/hyperlink" Target="https://drive.google.com/open?id=13hqO7lzaKfZaqh66HIUYbARRPZuv8glI" TargetMode="External"/><Relationship Id="rId2762" Type="http://schemas.openxmlformats.org/officeDocument/2006/relationships/hyperlink" Target="https://drive.google.com/open?id=16oL7pJtDk1jUlQlio7kDKZRBvjBJpJEi" TargetMode="External"/><Relationship Id="rId3813" Type="http://schemas.openxmlformats.org/officeDocument/2006/relationships/hyperlink" Target="https://www.facebook.com/share/18Bj5e8eNi/" TargetMode="External"/><Relationship Id="rId734" Type="http://schemas.openxmlformats.org/officeDocument/2006/relationships/hyperlink" Target="https://drive.google.com/open?id=1JFSHElemDQRctJ_0G_9BcpflvU4zQqcL" TargetMode="External"/><Relationship Id="rId1364" Type="http://schemas.openxmlformats.org/officeDocument/2006/relationships/hyperlink" Target="https://www.facebook.com/le.mai.711210" TargetMode="External"/><Relationship Id="rId2415" Type="http://schemas.openxmlformats.org/officeDocument/2006/relationships/hyperlink" Target="https://drive.google.com/open?id=1C47492IPhb7U0cbK4hjhuDGhA9A7petV" TargetMode="External"/><Relationship Id="rId70" Type="http://schemas.openxmlformats.org/officeDocument/2006/relationships/hyperlink" Target="https://drive.google.com/open?id=1ZidHr8cHwZvPFG9fxuBn6UnlEaynTk9X" TargetMode="External"/><Relationship Id="rId801" Type="http://schemas.openxmlformats.org/officeDocument/2006/relationships/hyperlink" Target="https://www.facebook.com/share/1GkWz1qNZL/" TargetMode="External"/><Relationship Id="rId1017" Type="http://schemas.openxmlformats.org/officeDocument/2006/relationships/hyperlink" Target="https://drive.google.com/open?id=1WsooJtRzYhrX0GM8e3lPzll3f-3LHik8" TargetMode="External"/><Relationship Id="rId1431" Type="http://schemas.openxmlformats.org/officeDocument/2006/relationships/hyperlink" Target="https://www.facebook.com/share/1AtyTFLNem/" TargetMode="External"/><Relationship Id="rId4587" Type="http://schemas.openxmlformats.org/officeDocument/2006/relationships/hyperlink" Target="https://www.facebook.com/share/1CkxvNdj1u/?mibextid=wwXIfr" TargetMode="External"/><Relationship Id="rId3189" Type="http://schemas.openxmlformats.org/officeDocument/2006/relationships/hyperlink" Target="https://www.facebook.com/share/1BhEVJQqDz/" TargetMode="External"/><Relationship Id="rId4654" Type="http://schemas.openxmlformats.org/officeDocument/2006/relationships/hyperlink" Target="https://drive.google.com/open?id=1wHcoVcBJ0J_M4E0hTMlZdt6jeBnO_SFO" TargetMode="External"/><Relationship Id="rId3256" Type="http://schemas.openxmlformats.org/officeDocument/2006/relationships/hyperlink" Target="https://www.facebook.com/share/1FFmZ2Byi2/?mibextid=wwXIfr" TargetMode="External"/><Relationship Id="rId4307" Type="http://schemas.openxmlformats.org/officeDocument/2006/relationships/hyperlink" Target="https://www.facebook.com/share/1T8vHoB8Xu/?mibextid=wwXIfr" TargetMode="External"/><Relationship Id="rId177" Type="http://schemas.openxmlformats.org/officeDocument/2006/relationships/hyperlink" Target="https://www.facebook.com/ngoc.buihoangyen?mibextid=LQQJ4d" TargetMode="External"/><Relationship Id="rId591" Type="http://schemas.openxmlformats.org/officeDocument/2006/relationships/hyperlink" Target="https://www.facebook.com/share/14HcHtbjcgL/?mibextid=wwXIfr" TargetMode="External"/><Relationship Id="rId2272" Type="http://schemas.openxmlformats.org/officeDocument/2006/relationships/hyperlink" Target="https://www.facebook.com/share/1M2EBnGeEf/?mibextid=wwXIfr" TargetMode="External"/><Relationship Id="rId3670" Type="http://schemas.openxmlformats.org/officeDocument/2006/relationships/hyperlink" Target="https://drive.google.com/open?id=1HbaiSpTwgLm0ip-3SA10rdVIYJfm0yb6" TargetMode="External"/><Relationship Id="rId4721" Type="http://schemas.openxmlformats.org/officeDocument/2006/relationships/hyperlink" Target="https://drive.google.com/open?id=10QXIHpGlXhh13DudnEf2WgoIIsxr2n7B" TargetMode="External"/><Relationship Id="rId244" Type="http://schemas.openxmlformats.org/officeDocument/2006/relationships/hyperlink" Target="https://www.facebook.com/cao.loan.52035" TargetMode="External"/><Relationship Id="rId3323" Type="http://schemas.openxmlformats.org/officeDocument/2006/relationships/hyperlink" Target="https://drive.google.com/open?id=1Z4yEWIAYfeTaPUx0qIjH1PKO0GTLAflq" TargetMode="External"/><Relationship Id="rId311" Type="http://schemas.openxmlformats.org/officeDocument/2006/relationships/hyperlink" Target="https://drive.google.com/open?id=1q7A56OYrV6wS7Kzf1huXV7Q3BZs__gGa" TargetMode="External"/><Relationship Id="rId4097" Type="http://schemas.openxmlformats.org/officeDocument/2006/relationships/hyperlink" Target="https://drive.google.com/open?id=1_T9pOudJGPmHiooh8ZYiHtDmXXFmxTtE" TargetMode="External"/><Relationship Id="rId1758" Type="http://schemas.openxmlformats.org/officeDocument/2006/relationships/hyperlink" Target="https://www.facebook.com/share/1LxaBPuk2u/" TargetMode="External"/><Relationship Id="rId2809" Type="http://schemas.openxmlformats.org/officeDocument/2006/relationships/hyperlink" Target="https://www.facebook.com/share/1HsjF5FGQv/" TargetMode="External"/><Relationship Id="rId4164" Type="http://schemas.openxmlformats.org/officeDocument/2006/relationships/hyperlink" Target="https://drive.google.com/open?id=1ZMLmb6a5VI5gN2vAzxug_YTkRTzMD8I_" TargetMode="External"/><Relationship Id="rId3180" Type="http://schemas.openxmlformats.org/officeDocument/2006/relationships/hyperlink" Target="https://www.facebook.com/share/14iRBBWqiGt/?mibextid=wwXIfr" TargetMode="External"/><Relationship Id="rId4231" Type="http://schemas.openxmlformats.org/officeDocument/2006/relationships/hyperlink" Target="https://drive.google.com/open?id=1OTlyJlwtpeaJwI2VQsQKdEvPweB-cWyG" TargetMode="External"/><Relationship Id="rId1825" Type="http://schemas.openxmlformats.org/officeDocument/2006/relationships/hyperlink" Target="https://drive.google.com/open?id=1qfsmyZSPkSWdkO552sABz7sEnlYXcEhZ" TargetMode="External"/><Relationship Id="rId3997" Type="http://schemas.openxmlformats.org/officeDocument/2006/relationships/hyperlink" Target="https://www.facebook.com/share/1CV7odJuoR/" TargetMode="External"/><Relationship Id="rId2599" Type="http://schemas.openxmlformats.org/officeDocument/2006/relationships/hyperlink" Target="https://drive.google.com/open?id=1X6SS_VOqWeFCj7cx8d9pTvlZwlY-6UUw" TargetMode="External"/><Relationship Id="rId985" Type="http://schemas.openxmlformats.org/officeDocument/2006/relationships/hyperlink" Target="https://www.facebook.com/share/17eLK4HX2j/?mibextid=wwXIfr" TargetMode="External"/><Relationship Id="rId2666" Type="http://schemas.openxmlformats.org/officeDocument/2006/relationships/hyperlink" Target="https://drive.google.com/open?id=1SLsu1xqeo8rA4CFSFn2JhaWi81-wbM9J" TargetMode="External"/><Relationship Id="rId3717" Type="http://schemas.openxmlformats.org/officeDocument/2006/relationships/hyperlink" Target="https://drive.google.com/open?id=10_dJTeNUWdyBb1Epl50_WBwy0gLjJrGd" TargetMode="External"/><Relationship Id="rId5072" Type="http://schemas.openxmlformats.org/officeDocument/2006/relationships/hyperlink" Target="https://drive.google.com/open?id=1hwxaESOYY4r5s9Z4RM8apOeciO01bxOY" TargetMode="External"/><Relationship Id="rId638" Type="http://schemas.openxmlformats.org/officeDocument/2006/relationships/hyperlink" Target="https://drive.google.com/open?id=1kn8RavTpNvuA-Sk96ZeK7ZdpzSKBxWWx" TargetMode="External"/><Relationship Id="rId1268" Type="http://schemas.openxmlformats.org/officeDocument/2006/relationships/hyperlink" Target="https://drive.google.com/open?id=1PFhou4zNT0CZbuObz8M_mrxzLAnrGoxj" TargetMode="External"/><Relationship Id="rId1682" Type="http://schemas.openxmlformats.org/officeDocument/2006/relationships/hyperlink" Target="https://www.facebook.com/share/17b5EZwCTP/?mibextid=wwXIfr" TargetMode="External"/><Relationship Id="rId2319" Type="http://schemas.openxmlformats.org/officeDocument/2006/relationships/hyperlink" Target="https://www.facebook.com/share/17Nfjx2zzG/?mibextid=wwXIfr" TargetMode="External"/><Relationship Id="rId2733" Type="http://schemas.openxmlformats.org/officeDocument/2006/relationships/hyperlink" Target="https://drive.google.com/open?id=1gH-p3bKDG58lVQDwn8rPQA64y87W8UYP" TargetMode="External"/><Relationship Id="rId705" Type="http://schemas.openxmlformats.org/officeDocument/2006/relationships/hyperlink" Target="https://www.facebook.com/bang.ngoxuan.52?mibextid=ZbWKwL" TargetMode="External"/><Relationship Id="rId1335" Type="http://schemas.openxmlformats.org/officeDocument/2006/relationships/hyperlink" Target="https://drive.google.com/open?id=1w3jHajYTKxw-0yOAP3iSNVCqZXgk1D1x" TargetMode="External"/><Relationship Id="rId2800" Type="http://schemas.openxmlformats.org/officeDocument/2006/relationships/hyperlink" Target="https://drive.google.com/open?id=18VDh3UtW0Lx8SL9ZEDlIuFoACtWO4xhq" TargetMode="External"/><Relationship Id="rId41" Type="http://schemas.openxmlformats.org/officeDocument/2006/relationships/hyperlink" Target="https://www.facebook.com/profile.php?id=100074150313234" TargetMode="External"/><Relationship Id="rId1402" Type="http://schemas.openxmlformats.org/officeDocument/2006/relationships/hyperlink" Target="https://www.facebook.com/share/1Dt6pWDHee/?mibextid=wwXIf" TargetMode="External"/><Relationship Id="rId4558" Type="http://schemas.openxmlformats.org/officeDocument/2006/relationships/hyperlink" Target="https://drive.google.com/open?id=10FhnQqpTkishPvqGrWau1ybRkSewVvaR" TargetMode="External"/><Relationship Id="rId4972" Type="http://schemas.openxmlformats.org/officeDocument/2006/relationships/hyperlink" Target="https://www.facebook.com/share/1DAoomgPoi/?mibextid=wwXIfr" TargetMode="External"/><Relationship Id="rId3574" Type="http://schemas.openxmlformats.org/officeDocument/2006/relationships/hyperlink" Target="https://www.facebook.com/share/18oYu9jfG8/" TargetMode="External"/><Relationship Id="rId4625" Type="http://schemas.openxmlformats.org/officeDocument/2006/relationships/hyperlink" Target="https://drive.google.com/open?id=1XFFre1aNgb2FZEAATHpNJLVseSA-keNM" TargetMode="External"/><Relationship Id="rId495" Type="http://schemas.openxmlformats.org/officeDocument/2006/relationships/hyperlink" Target="https://drive.google.com/open?id=1RJjkZunBrmtihHAP6JyOP8b8hv8hKx9K" TargetMode="External"/><Relationship Id="rId2176" Type="http://schemas.openxmlformats.org/officeDocument/2006/relationships/hyperlink" Target="https://drive.google.com/open?id=1u9YZMz-WpLJSOO4LFhpfX-_1hE-hsJRk" TargetMode="External"/><Relationship Id="rId2590" Type="http://schemas.openxmlformats.org/officeDocument/2006/relationships/hyperlink" Target="https://www.facebook.com/share/14fyEP3WqUX/?mibextid=wwXIfr" TargetMode="External"/><Relationship Id="rId3227" Type="http://schemas.openxmlformats.org/officeDocument/2006/relationships/hyperlink" Target="https://www.facebook.com/nguyen.mai.148490" TargetMode="External"/><Relationship Id="rId3641" Type="http://schemas.openxmlformats.org/officeDocument/2006/relationships/hyperlink" Target="https://www.facebook.com/share/1HDuZSKam8/?mibextid=wwXIfr" TargetMode="External"/><Relationship Id="rId148" Type="http://schemas.openxmlformats.org/officeDocument/2006/relationships/hyperlink" Target="https://www.facebook.com/profile.php?id=100081067837758&amp;mibextid=LQQJ4d" TargetMode="External"/><Relationship Id="rId562" Type="http://schemas.openxmlformats.org/officeDocument/2006/relationships/hyperlink" Target="https://www.facebook.com/share/15fK7Vai3n/?mibextid=wwXIfr" TargetMode="External"/><Relationship Id="rId1192" Type="http://schemas.openxmlformats.org/officeDocument/2006/relationships/hyperlink" Target="https://www.facebook.com/share/18HwgZQgWx/" TargetMode="External"/><Relationship Id="rId2243" Type="http://schemas.openxmlformats.org/officeDocument/2006/relationships/hyperlink" Target="https://drive.google.com/open?id=1l8s6tLgKbiQrIKsDX4v52I2hxfRCoc0p" TargetMode="External"/><Relationship Id="rId215" Type="http://schemas.openxmlformats.org/officeDocument/2006/relationships/hyperlink" Target="https://www.facebook.com/profile.php?id=100070612756062&amp;mibextid=ZbWKwL" TargetMode="External"/><Relationship Id="rId2310" Type="http://schemas.openxmlformats.org/officeDocument/2006/relationships/hyperlink" Target="https://drive.google.com/open?id=1ulcc7UC47IKXkXSlGKHBQyFNt75yZs2G" TargetMode="External"/><Relationship Id="rId4068" Type="http://schemas.openxmlformats.org/officeDocument/2006/relationships/hyperlink" Target="https://www.facebook.com/profile.php?id=100094503128558&amp;locale=vi_VN" TargetMode="External"/><Relationship Id="rId4482" Type="http://schemas.openxmlformats.org/officeDocument/2006/relationships/hyperlink" Target="https://drive.google.com/open?id=1rXEFbg5__haCIEbbcvk8KMyq8m5Bd3Ib" TargetMode="External"/><Relationship Id="rId5119" Type="http://schemas.openxmlformats.org/officeDocument/2006/relationships/hyperlink" Target="https://drive.google.com/open?id=1jh5zZmzWFx2JbLwrLG_q3BTr2BNCoTZS" TargetMode="External"/><Relationship Id="rId3084" Type="http://schemas.openxmlformats.org/officeDocument/2006/relationships/hyperlink" Target="https://www.facebook.com/share/1GWxPmrdW6/" TargetMode="External"/><Relationship Id="rId4135" Type="http://schemas.openxmlformats.org/officeDocument/2006/relationships/hyperlink" Target="https://drive.google.com/open?id=1qNTedIPjxc5hMTyeFMkonEVDF599m_oK" TargetMode="External"/><Relationship Id="rId1729" Type="http://schemas.openxmlformats.org/officeDocument/2006/relationships/hyperlink" Target="https://www.facebook.com/share/1HXscrSKWH/" TargetMode="External"/><Relationship Id="rId3151" Type="http://schemas.openxmlformats.org/officeDocument/2006/relationships/hyperlink" Target="https://drive.google.com/open?id=1g1Y2Dm4I6vdTr3R_RyhDJKHn-hdPffxB" TargetMode="External"/><Relationship Id="rId4202" Type="http://schemas.openxmlformats.org/officeDocument/2006/relationships/hyperlink" Target="https://www.facebook.com/minhh.thu.274706?mibextid=wwXIfr&amp;rdid=PBpwlVCiXwagFzw2&amp;share_url=https%3A%2F%2Fwww.facebook.com%2Fshare%2F1ESsF1UHWJ%2F%3Fmibextid%3DwwXIfr" TargetMode="External"/><Relationship Id="rId3968" Type="http://schemas.openxmlformats.org/officeDocument/2006/relationships/hyperlink" Target="https://drive.google.com/open?id=1SNst-z6OT3K9cydTkWJfE-NjY31w9aJd" TargetMode="External"/><Relationship Id="rId5" Type="http://schemas.openxmlformats.org/officeDocument/2006/relationships/hyperlink" Target="https://drive.google.com/open?id=1QFniWlCm8h0SO5dwTYTmSjsOMdzOv8NJ" TargetMode="External"/><Relationship Id="rId889" Type="http://schemas.openxmlformats.org/officeDocument/2006/relationships/hyperlink" Target="https://www.facebook.com/nguyen.viet.anh.912549" TargetMode="External"/><Relationship Id="rId1586" Type="http://schemas.openxmlformats.org/officeDocument/2006/relationships/hyperlink" Target="https://www.facebook.com/share/18SXCqfq9L/?mibextid=wwXIfr" TargetMode="External"/><Relationship Id="rId2984" Type="http://schemas.openxmlformats.org/officeDocument/2006/relationships/hyperlink" Target="https://www.facebook.com/share/18nv4GddR9/" TargetMode="External"/><Relationship Id="rId5043" Type="http://schemas.openxmlformats.org/officeDocument/2006/relationships/hyperlink" Target="https://www.facebook.com/share/1EgunGZZfA/?mibextid=wwXIfr" TargetMode="External"/><Relationship Id="rId609" Type="http://schemas.openxmlformats.org/officeDocument/2006/relationships/hyperlink" Target="https://web.facebook.com/bao.duong.240756" TargetMode="External"/><Relationship Id="rId956" Type="http://schemas.openxmlformats.org/officeDocument/2006/relationships/hyperlink" Target="https://drive.google.com/open?id=1p7RJ7YnFZDCPzgsCmkPxe3TWag07IQ5j" TargetMode="External"/><Relationship Id="rId1239" Type="http://schemas.openxmlformats.org/officeDocument/2006/relationships/hyperlink" Target="https://www.facebook.com/share/1DFx6rfA6X/?mibextid=wwXIfr" TargetMode="External"/><Relationship Id="rId2637" Type="http://schemas.openxmlformats.org/officeDocument/2006/relationships/hyperlink" Target="https://www.facebook.com/share/1HRKPnx7Bm/" TargetMode="External"/><Relationship Id="rId5110" Type="http://schemas.openxmlformats.org/officeDocument/2006/relationships/hyperlink" Target="https://www.facebook.com/share/14gggkxsu7v/?mibextid=wwXIfr" TargetMode="External"/><Relationship Id="rId1653" Type="http://schemas.openxmlformats.org/officeDocument/2006/relationships/hyperlink" Target="https://www.facebook.com/share/1JDTghQ2Sv/" TargetMode="External"/><Relationship Id="rId2704" Type="http://schemas.openxmlformats.org/officeDocument/2006/relationships/hyperlink" Target="https://www.facebook.com/share/1Su1ub23RP/?mibextid=wwXIfr" TargetMode="External"/><Relationship Id="rId1306" Type="http://schemas.openxmlformats.org/officeDocument/2006/relationships/hyperlink" Target="https://www.facebook.com/share/1b2Z95g6Vn/?mibextid=wwXIfr" TargetMode="External"/><Relationship Id="rId1720" Type="http://schemas.openxmlformats.org/officeDocument/2006/relationships/hyperlink" Target="https://www.facebook.com/share/182mPX7cA7/?mibextid=wwXIfr" TargetMode="External"/><Relationship Id="rId4876" Type="http://schemas.openxmlformats.org/officeDocument/2006/relationships/hyperlink" Target="https://www.facebook.com/NgocLan.ctee9/" TargetMode="External"/><Relationship Id="rId12" Type="http://schemas.openxmlformats.org/officeDocument/2006/relationships/hyperlink" Target="https://www.facebook.com/profile.php?id=100035473479584&amp;mibextid=LQQJ4d" TargetMode="External"/><Relationship Id="rId3478" Type="http://schemas.openxmlformats.org/officeDocument/2006/relationships/hyperlink" Target="https://www.facebook.com/duongg.thuy.9421450" TargetMode="External"/><Relationship Id="rId3892" Type="http://schemas.openxmlformats.org/officeDocument/2006/relationships/hyperlink" Target="https://www.facebook.com/share/1C76izuSEJ/?mibextid=wwXIfr" TargetMode="External"/><Relationship Id="rId4529" Type="http://schemas.openxmlformats.org/officeDocument/2006/relationships/hyperlink" Target="https://www.facebook.com/maichi.phung.100/?locale=vi_VN" TargetMode="External"/><Relationship Id="rId4943" Type="http://schemas.openxmlformats.org/officeDocument/2006/relationships/hyperlink" Target="https://www.facebook.com/nguyen.huong.115894?locale=vi_VN" TargetMode="External"/><Relationship Id="rId399" Type="http://schemas.openxmlformats.org/officeDocument/2006/relationships/hyperlink" Target="https://www.facebook.com/share/15qKTXpBXn/?mibextid=wwXIfr" TargetMode="External"/><Relationship Id="rId2494" Type="http://schemas.openxmlformats.org/officeDocument/2006/relationships/hyperlink" Target="https://www.facebook.com/share/1CvNFq6DmX/?mibextid=wwXIfr" TargetMode="External"/><Relationship Id="rId3545" Type="http://schemas.openxmlformats.org/officeDocument/2006/relationships/hyperlink" Target="https://drive.google.com/open?id=1fC77JCELfjfiTeoV8s81ftNA-7TCIXsU" TargetMode="External"/><Relationship Id="rId466" Type="http://schemas.openxmlformats.org/officeDocument/2006/relationships/hyperlink" Target="https://www.facebook.com/share/16T2pwNnmG/?mibextid=wwXIfr" TargetMode="External"/><Relationship Id="rId880" Type="http://schemas.openxmlformats.org/officeDocument/2006/relationships/hyperlink" Target="https://www.facebook.com/nguyen.duy.khanh.724972?mibextid=wwXIfr" TargetMode="External"/><Relationship Id="rId1096" Type="http://schemas.openxmlformats.org/officeDocument/2006/relationships/hyperlink" Target="https://drive.google.com/open?id=1eJA8uYwUZfv0HGMkspUDoIUu-LyUUd0H" TargetMode="External"/><Relationship Id="rId2147" Type="http://schemas.openxmlformats.org/officeDocument/2006/relationships/hyperlink" Target="https://drive.google.com/open?id=1PfCNbXkO86wtABU95OOkefxJjs_rB0rT" TargetMode="External"/><Relationship Id="rId2561" Type="http://schemas.openxmlformats.org/officeDocument/2006/relationships/hyperlink" Target="https://www.facebook.com/share/1FWdR3TMcp/?mibextid=wwXIfr" TargetMode="External"/><Relationship Id="rId119" Type="http://schemas.openxmlformats.org/officeDocument/2006/relationships/hyperlink" Target="https://www.facebook.com/profile.php?id=100083300522951&amp;mibextid=ZbWKwLv" TargetMode="External"/><Relationship Id="rId533" Type="http://schemas.openxmlformats.org/officeDocument/2006/relationships/hyperlink" Target="https://www.facebook.com/share/19aT5aVbwh/?mibextid=wwXIfr" TargetMode="External"/><Relationship Id="rId1163" Type="http://schemas.openxmlformats.org/officeDocument/2006/relationships/hyperlink" Target="https://drive.google.com/open?id=1LJao2FNsbU5iJACHVuUxr4Kk8nEnAR-u" TargetMode="External"/><Relationship Id="rId2214" Type="http://schemas.openxmlformats.org/officeDocument/2006/relationships/hyperlink" Target="https://www.facebook.com/share/17JoZjWbbE/?mibextid=wwXIfr" TargetMode="External"/><Relationship Id="rId3612" Type="http://schemas.openxmlformats.org/officeDocument/2006/relationships/hyperlink" Target="https://drive.google.com/open?id=1tIz3rtpVU73Ex3jsXMU4JPWNaj069C03" TargetMode="External"/><Relationship Id="rId600" Type="http://schemas.openxmlformats.org/officeDocument/2006/relationships/hyperlink" Target="https://drive.google.com/open?id=1RcfXKZRtbbhiSXxTom8VeIwBvPtMxd_7" TargetMode="External"/><Relationship Id="rId1230" Type="http://schemas.openxmlformats.org/officeDocument/2006/relationships/hyperlink" Target="https://www.facebook.com/share/1DdytaP1qh/?mibextid=wwXIfr" TargetMode="External"/><Relationship Id="rId4386" Type="http://schemas.openxmlformats.org/officeDocument/2006/relationships/hyperlink" Target="https://drive.google.com/open?id=1fVCfhq5anvhjUQJ454-gKVnv74_Du8pk" TargetMode="External"/><Relationship Id="rId4039" Type="http://schemas.openxmlformats.org/officeDocument/2006/relationships/hyperlink" Target="https://www.facebook.com/share/1GCqvRB2Mn/?mibextid=wwXIfr" TargetMode="External"/><Relationship Id="rId4453" Type="http://schemas.openxmlformats.org/officeDocument/2006/relationships/hyperlink" Target="https://www.facebook.com/share/18eNM2QTbA/" TargetMode="External"/><Relationship Id="rId3055" Type="http://schemas.openxmlformats.org/officeDocument/2006/relationships/hyperlink" Target="https://drive.google.com/open?id=1BCn9jcxsbvvOHIw9OwftHegBJodkkWnl" TargetMode="External"/><Relationship Id="rId4106" Type="http://schemas.openxmlformats.org/officeDocument/2006/relationships/hyperlink" Target="https://drive.google.com/open?id=14n1QbtAiylgUu8b-3cU6vZPdv7tADJSC" TargetMode="External"/><Relationship Id="rId4520" Type="http://schemas.openxmlformats.org/officeDocument/2006/relationships/hyperlink" Target="https://www.facebook.com/share/1EF765RSox/?mibextid=wwXIfr" TargetMode="External"/><Relationship Id="rId390" Type="http://schemas.openxmlformats.org/officeDocument/2006/relationships/hyperlink" Target="https://drive.google.com/open?id=1IDEscn8PPUeWb2owYtP1tfe-yQtxADpd" TargetMode="External"/><Relationship Id="rId2071" Type="http://schemas.openxmlformats.org/officeDocument/2006/relationships/hyperlink" Target="https://www.facebook.com/share/16TQiAw6qC/" TargetMode="External"/><Relationship Id="rId3122" Type="http://schemas.openxmlformats.org/officeDocument/2006/relationships/hyperlink" Target="https://drive.google.com/open?id=1iDb90tcTAg53EMY1GbQh8I5VPvv62Pdm" TargetMode="External"/><Relationship Id="rId110" Type="http://schemas.openxmlformats.org/officeDocument/2006/relationships/hyperlink" Target="https://drive.google.com/open?id=1GbLI0lGQe0ssr5OG1DB2E64jG94H5dl2" TargetMode="External"/><Relationship Id="rId2888" Type="http://schemas.openxmlformats.org/officeDocument/2006/relationships/hyperlink" Target="https://drive.google.com/open?id=1b-rWaNjTeyadAMRUBqDthJQ0QT-IizVu" TargetMode="External"/><Relationship Id="rId3939" Type="http://schemas.openxmlformats.org/officeDocument/2006/relationships/hyperlink" Target="https://www.facebook.com/ho.trieu.917424/" TargetMode="External"/><Relationship Id="rId2955" Type="http://schemas.openxmlformats.org/officeDocument/2006/relationships/hyperlink" Target="https://drive.google.com/open?id=1-DygTPkcRc5kHA8_EI3D1rzk583xiPwl" TargetMode="External"/><Relationship Id="rId927" Type="http://schemas.openxmlformats.org/officeDocument/2006/relationships/hyperlink" Target="https://www.facebook.com/share/1D3o6BG8Tb/?mibextid=wwXIfr" TargetMode="External"/><Relationship Id="rId1557" Type="http://schemas.openxmlformats.org/officeDocument/2006/relationships/hyperlink" Target="https://drive.google.com/open?id=1cmOVF1x9OI_iflTn8bDLQEF0r23c01N6" TargetMode="External"/><Relationship Id="rId1971" Type="http://schemas.openxmlformats.org/officeDocument/2006/relationships/hyperlink" Target="https://drive.google.com/open?id=16ZvoIUjrijTNRzRcQ8w9-TP4JS9VwfdK" TargetMode="External"/><Relationship Id="rId2608" Type="http://schemas.openxmlformats.org/officeDocument/2006/relationships/hyperlink" Target="https://www.facebook.com/share/1cq3XHBhwk/?mibextid=wwXIfr" TargetMode="External"/><Relationship Id="rId5014" Type="http://schemas.openxmlformats.org/officeDocument/2006/relationships/hyperlink" Target="https://www.facebook.com/share/18nDEftke4/?mibextid=wwXIfr" TargetMode="External"/><Relationship Id="rId1624" Type="http://schemas.openxmlformats.org/officeDocument/2006/relationships/hyperlink" Target="https://www.facebook.com/share/1EgXcwsavM/" TargetMode="External"/><Relationship Id="rId4030" Type="http://schemas.openxmlformats.org/officeDocument/2006/relationships/hyperlink" Target="https://drive.google.com/open?id=1LsB5lTWOd6OUE6gM8rPJvh0JkBdK6pAQ" TargetMode="External"/><Relationship Id="rId3796" Type="http://schemas.openxmlformats.org/officeDocument/2006/relationships/hyperlink" Target="https://drive.google.com/open?id=1K4khvJzdQ8qywgIm4Xvn8jomonKHgs-y" TargetMode="External"/><Relationship Id="rId2398" Type="http://schemas.openxmlformats.org/officeDocument/2006/relationships/hyperlink" Target="https://www.facebook.com/share/1BYnDbjiJ1/?mibextid=wwXIfr" TargetMode="External"/><Relationship Id="rId3449" Type="http://schemas.openxmlformats.org/officeDocument/2006/relationships/hyperlink" Target="https://drive.google.com/open?id=1KFChNCtbjMgyo2QDSJ9VUe0P940bDEo9" TargetMode="External"/><Relationship Id="rId4847" Type="http://schemas.openxmlformats.org/officeDocument/2006/relationships/hyperlink" Target="https://www.facebook.com/share/1HfGSqpDH4/?mibextid=wwXIfr" TargetMode="External"/><Relationship Id="rId3863" Type="http://schemas.openxmlformats.org/officeDocument/2006/relationships/hyperlink" Target="https://drive.google.com/open?id=1RE__T9OB1gluKVqkiuiCZ_E1Vy4XH8m_" TargetMode="External"/><Relationship Id="rId4914" Type="http://schemas.openxmlformats.org/officeDocument/2006/relationships/hyperlink" Target="https://www.facebook.com/kimkhanh008" TargetMode="External"/><Relationship Id="rId784" Type="http://schemas.openxmlformats.org/officeDocument/2006/relationships/hyperlink" Target="https://drive.google.com/open?id=1l_xqMnE4aGWn9dnrkL9tZ4pmcNOF9H7z" TargetMode="External"/><Relationship Id="rId1067" Type="http://schemas.openxmlformats.org/officeDocument/2006/relationships/hyperlink" Target="https://www.facebook.com/share/1F4aFygy3y/?mibextid=wwXIfr" TargetMode="External"/><Relationship Id="rId2465" Type="http://schemas.openxmlformats.org/officeDocument/2006/relationships/hyperlink" Target="https://www.facebook.com/share/17Xg8Bxsor/?mibextid=wwXIfr" TargetMode="External"/><Relationship Id="rId3516" Type="http://schemas.openxmlformats.org/officeDocument/2006/relationships/hyperlink" Target="https://drive.google.com/open?id=1TWaKDZDcN7VvCO9E8px1ATI-6PyuoKDz" TargetMode="External"/><Relationship Id="rId3930" Type="http://schemas.openxmlformats.org/officeDocument/2006/relationships/hyperlink" Target="https://drive.google.com/open?id=1-nm7SCSjjCtZBJm7WPceSkNL9UsAlAuG" TargetMode="External"/><Relationship Id="rId437" Type="http://schemas.openxmlformats.org/officeDocument/2006/relationships/hyperlink" Target="https://drive.google.com/open?id=1b6G0xCXLywAJc8sHx9N_cQU0bJ5Oic1C" TargetMode="External"/><Relationship Id="rId851" Type="http://schemas.openxmlformats.org/officeDocument/2006/relationships/hyperlink" Target="https://drive.google.com/open?id=1TbKugzWLhUdWnlRmwg5pZxTW9jB4XxR9" TargetMode="External"/><Relationship Id="rId1481" Type="http://schemas.openxmlformats.org/officeDocument/2006/relationships/hyperlink" Target="https://drive.google.com/open?id=13FOquj3TBaG6lAqSoJVXUtUa_cQy50wU" TargetMode="External"/><Relationship Id="rId2118" Type="http://schemas.openxmlformats.org/officeDocument/2006/relationships/hyperlink" Target="https://drive.google.com/open?id=1V-OXCMMvXmVlOmDSIF1fdVqMKDOZ4DID" TargetMode="External"/><Relationship Id="rId2532" Type="http://schemas.openxmlformats.org/officeDocument/2006/relationships/hyperlink" Target="https://www.facebook.com/share/1CwRnmnPJ6/" TargetMode="External"/><Relationship Id="rId504" Type="http://schemas.openxmlformats.org/officeDocument/2006/relationships/hyperlink" Target="https://www.facebook.com/share/1FPnRzkBnn/?mibextid=wwXIfr" TargetMode="External"/><Relationship Id="rId1134" Type="http://schemas.openxmlformats.org/officeDocument/2006/relationships/hyperlink" Target="https://drive.google.com/open?id=1EuFKNHCm6xDXtQmVVgIDjXFxunehgFQ-" TargetMode="External"/><Relationship Id="rId1201" Type="http://schemas.openxmlformats.org/officeDocument/2006/relationships/hyperlink" Target="https://www.facebook.com/share/1DfQaKtehC/?mibextid=wwXIfr" TargetMode="External"/><Relationship Id="rId4357" Type="http://schemas.openxmlformats.org/officeDocument/2006/relationships/hyperlink" Target="https://www.facebook.com/share/1HUjtD6hZV/" TargetMode="External"/><Relationship Id="rId4771" Type="http://schemas.openxmlformats.org/officeDocument/2006/relationships/hyperlink" Target="https://drive.google.com/open?id=1ul01KDHGs9KmlqDoTAz0Hg6QVZRJmVOm" TargetMode="External"/><Relationship Id="rId3373" Type="http://schemas.openxmlformats.org/officeDocument/2006/relationships/hyperlink" Target="https://www.facebook.com/share/1Da4QTaH2W/?mibextid=wwXIfr" TargetMode="External"/><Relationship Id="rId4424" Type="http://schemas.openxmlformats.org/officeDocument/2006/relationships/hyperlink" Target="https://www.facebook.com/ngoc.ha.251602" TargetMode="External"/><Relationship Id="rId294" Type="http://schemas.openxmlformats.org/officeDocument/2006/relationships/hyperlink" Target="https://www.facebook.com/tony.an.5682944" TargetMode="External"/><Relationship Id="rId3026" Type="http://schemas.openxmlformats.org/officeDocument/2006/relationships/hyperlink" Target="https://www.facebook.com/share/1BV7HHVbzp/?mibextid=wwXIfr" TargetMode="External"/><Relationship Id="rId361" Type="http://schemas.openxmlformats.org/officeDocument/2006/relationships/hyperlink" Target="https://www.facebook.com/share/1J232AuFt8/?mibextid=wwXIfr" TargetMode="External"/><Relationship Id="rId2042" Type="http://schemas.openxmlformats.org/officeDocument/2006/relationships/hyperlink" Target="https://drive.google.com/open?id=1QbKXmXix1E-5YqCSm_bhX7lZyySo_u7x" TargetMode="External"/><Relationship Id="rId3440" Type="http://schemas.openxmlformats.org/officeDocument/2006/relationships/hyperlink" Target="https://www.facebook.com/share/1BCvYuW3r7/?mibextid=wwXIfr" TargetMode="External"/><Relationship Id="rId2859" Type="http://schemas.openxmlformats.org/officeDocument/2006/relationships/hyperlink" Target="https://www.facebook.com/share/1BcerqJDoF/?mibextid=wwXIfr" TargetMode="External"/><Relationship Id="rId1875" Type="http://schemas.openxmlformats.org/officeDocument/2006/relationships/hyperlink" Target="https://drive.google.com/open?id=1uFL6qW6O8sTpd9cgtIg-fHJRoTWjjsFY" TargetMode="External"/><Relationship Id="rId4281" Type="http://schemas.openxmlformats.org/officeDocument/2006/relationships/hyperlink" Target="https://drive.google.com/open?id=1OK3iEs4FaYCIHljbXJHSYVAriggIifrZ" TargetMode="External"/><Relationship Id="rId1528" Type="http://schemas.openxmlformats.org/officeDocument/2006/relationships/hyperlink" Target="https://www.facebook.com/aclinh.280945" TargetMode="External"/><Relationship Id="rId2926" Type="http://schemas.openxmlformats.org/officeDocument/2006/relationships/hyperlink" Target="https://www.facebook.com/share/17oaFy6bQL/?mibextid=wwXIfr" TargetMode="External"/><Relationship Id="rId1942" Type="http://schemas.openxmlformats.org/officeDocument/2006/relationships/hyperlink" Target="https://www.facebook.com/share/1DnPAYboBA/?mibextid=wwXIfr" TargetMode="External"/><Relationship Id="rId4001" Type="http://schemas.openxmlformats.org/officeDocument/2006/relationships/hyperlink" Target="http://fb.com/dengkhoe" TargetMode="External"/><Relationship Id="rId3767" Type="http://schemas.openxmlformats.org/officeDocument/2006/relationships/hyperlink" Target="https://drive.google.com/open?id=10y-LMvHnbL8I8pfKdg67NdsnMzoQ6kEg" TargetMode="External"/><Relationship Id="rId4818" Type="http://schemas.openxmlformats.org/officeDocument/2006/relationships/hyperlink" Target="https://www.facebook.com/share/18g9nbZCAz/?mibextid=wwXIfr" TargetMode="External"/><Relationship Id="rId688" Type="http://schemas.openxmlformats.org/officeDocument/2006/relationships/hyperlink" Target="https://www.facebook.com/share/16sZJhm8dG/" TargetMode="External"/><Relationship Id="rId2369" Type="http://schemas.openxmlformats.org/officeDocument/2006/relationships/hyperlink" Target="https://www.facebook.com/share/1B9Ttaj865/?mibextid=wwXIfr" TargetMode="External"/><Relationship Id="rId2783" Type="http://schemas.openxmlformats.org/officeDocument/2006/relationships/hyperlink" Target="https://drive.google.com/open?id=1Fte1sBUJpIbOkdj4XI2wyEy-i4FesPTO" TargetMode="External"/><Relationship Id="rId3834" Type="http://schemas.openxmlformats.org/officeDocument/2006/relationships/hyperlink" Target="https://www.facebook.com/share/1Cht7XQRHg/?mibextid=wwXIfr" TargetMode="External"/><Relationship Id="rId755" Type="http://schemas.openxmlformats.org/officeDocument/2006/relationships/hyperlink" Target="https://www.facebook.com/share/16mbJAgmkH/" TargetMode="External"/><Relationship Id="rId1385" Type="http://schemas.openxmlformats.org/officeDocument/2006/relationships/hyperlink" Target="https://drive.google.com/open?id=19CqizYCasQ5Fg62OyBKqZlakRGxAUBkQ" TargetMode="External"/><Relationship Id="rId2436" Type="http://schemas.openxmlformats.org/officeDocument/2006/relationships/hyperlink" Target="https://www.facebook.com/thuy.dung.802378?mibextid=wwXIfr&amp;rdid=rLubdkDmIVddxL5i&amp;share_url=https%3A%2F%2Fwww.facebook.com%2Fshare%2F18nb4pbW5o%2F%3Fmibextid%3DwwXIfr" TargetMode="External"/><Relationship Id="rId2850" Type="http://schemas.openxmlformats.org/officeDocument/2006/relationships/hyperlink" Target="https://drive.google.com/open?id=1g2vgOGkzT53MBuPaur6-Xyrg-TBdWhyr" TargetMode="External"/><Relationship Id="rId91" Type="http://schemas.openxmlformats.org/officeDocument/2006/relationships/hyperlink" Target="https://www.facebook.com/profile.php?id=100085500337998&amp;mibextid=ZbWKwL" TargetMode="External"/><Relationship Id="rId408" Type="http://schemas.openxmlformats.org/officeDocument/2006/relationships/hyperlink" Target="https://drive.google.com/open?id=1N2L8eliBpKi_sSC6ZA5aWoKCE2-3VgyL" TargetMode="External"/><Relationship Id="rId822" Type="http://schemas.openxmlformats.org/officeDocument/2006/relationships/hyperlink" Target="https://drive.google.com/open?id=1sfS2fhv_WzwbY4eSBbecGhWKfHXXzQuz" TargetMode="External"/><Relationship Id="rId1038" Type="http://schemas.openxmlformats.org/officeDocument/2006/relationships/hyperlink" Target="https://www.facebook.com/share/1AbQQjvpDb/?mibextid=wwXIfr" TargetMode="External"/><Relationship Id="rId1452" Type="http://schemas.openxmlformats.org/officeDocument/2006/relationships/hyperlink" Target="https://www.facebook.com/share/18PLNECNx5/" TargetMode="External"/><Relationship Id="rId2503" Type="http://schemas.openxmlformats.org/officeDocument/2006/relationships/hyperlink" Target="https://drive.google.com/open?id=1oRS0JVwx2O47iTpLA4TqGQxvFCsj3ZC_" TargetMode="External"/><Relationship Id="rId3901" Type="http://schemas.openxmlformats.org/officeDocument/2006/relationships/hyperlink" Target="https://drive.google.com/open?id=1vFZoTJ6RU_ssaZRyD5LWY1iZDyM5MERh" TargetMode="External"/><Relationship Id="rId1105" Type="http://schemas.openxmlformats.org/officeDocument/2006/relationships/hyperlink" Target="https://drive.google.com/open?id=12Y65luzOFEaZ0CnpHYNIx4KhSEO62o-I" TargetMode="External"/><Relationship Id="rId3277" Type="http://schemas.openxmlformats.org/officeDocument/2006/relationships/hyperlink" Target="https://drive.google.com/open?id=1Pwa_5oXyyZXzX04pgmQk29dhJERKHCvn" TargetMode="External"/><Relationship Id="rId4675" Type="http://schemas.openxmlformats.org/officeDocument/2006/relationships/hyperlink" Target="https://drive.google.com/open?id=1M-nEoHeErom-QUhYkMP8MuvFn7TsQJoz" TargetMode="External"/><Relationship Id="rId198" Type="http://schemas.openxmlformats.org/officeDocument/2006/relationships/hyperlink" Target="https://drive.google.com/open?id=1NrKx67nmbv2ZtWhCeVNPPAlJWbVuuI5g" TargetMode="External"/><Relationship Id="rId3691" Type="http://schemas.openxmlformats.org/officeDocument/2006/relationships/hyperlink" Target="https://www.facebook.com/share/18Vu3BuNfv/" TargetMode="External"/><Relationship Id="rId4328" Type="http://schemas.openxmlformats.org/officeDocument/2006/relationships/hyperlink" Target="https://drive.google.com/open?id=1y5s9ZuZHFGMBNxRBvCNIqGxjmKXbUOWE" TargetMode="External"/><Relationship Id="rId4742" Type="http://schemas.openxmlformats.org/officeDocument/2006/relationships/hyperlink" Target="https://www.facebook.com/share/1Cv8piCr2u/?mibextid=wwXIfr" TargetMode="External"/><Relationship Id="rId2293" Type="http://schemas.openxmlformats.org/officeDocument/2006/relationships/hyperlink" Target="https://drive.google.com/open?id=1wxfJSmhKhR67c9maFPNv7LFgYhdcKd7w" TargetMode="External"/><Relationship Id="rId3344" Type="http://schemas.openxmlformats.org/officeDocument/2006/relationships/hyperlink" Target="https://drive.google.com/open?id=1SpfCAX_LHxHYx4O9kROOqShjyr9kc1Jg" TargetMode="External"/><Relationship Id="rId265" Type="http://schemas.openxmlformats.org/officeDocument/2006/relationships/hyperlink" Target="https://www.facebook.com/vananh.uong.35" TargetMode="External"/><Relationship Id="rId2360" Type="http://schemas.openxmlformats.org/officeDocument/2006/relationships/hyperlink" Target="https://drive.google.com/open?id=1eejnVtaOy4JLEfeP0cZFkfdbd8zIhx1w" TargetMode="External"/><Relationship Id="rId3411" Type="http://schemas.openxmlformats.org/officeDocument/2006/relationships/hyperlink" Target="https://drive.google.com/open?id=1jGXLsr08LGqSR1dPm9VyZlXxVlqNTNtn" TargetMode="External"/><Relationship Id="rId332" Type="http://schemas.openxmlformats.org/officeDocument/2006/relationships/hyperlink" Target="https://www.facebook.com/dmh.186?mibextid=wwXIfr&amp;mibextid=wwXIfr" TargetMode="External"/><Relationship Id="rId2013" Type="http://schemas.openxmlformats.org/officeDocument/2006/relationships/hyperlink" Target="https://drive.google.com/open?id=1Fo3TqfxSngFpnARk1aoMYXQK7-ZarEX9" TargetMode="External"/><Relationship Id="rId4185" Type="http://schemas.openxmlformats.org/officeDocument/2006/relationships/hyperlink" Target="https://www.facebook.com/vuhuuloc270908" TargetMode="External"/><Relationship Id="rId1779" Type="http://schemas.openxmlformats.org/officeDocument/2006/relationships/hyperlink" Target="https://drive.google.com/open?id=1nJUudHFE9dBCRoG6ixdvWyX1tsFEdjYq" TargetMode="External"/><Relationship Id="rId4252" Type="http://schemas.openxmlformats.org/officeDocument/2006/relationships/hyperlink" Target="https://www.facebook.com/share/1N1hRf9GTg/?mibextid=wwXIfr" TargetMode="External"/><Relationship Id="rId1846" Type="http://schemas.openxmlformats.org/officeDocument/2006/relationships/hyperlink" Target="https://www.facebook.com/nga.nguyen.94391" TargetMode="External"/><Relationship Id="rId1913" Type="http://schemas.openxmlformats.org/officeDocument/2006/relationships/hyperlink" Target="https://www.facebook.com/share/1EgM3tyCaG/?mibextid=wwXIfr" TargetMode="External"/><Relationship Id="rId2687" Type="http://schemas.openxmlformats.org/officeDocument/2006/relationships/hyperlink" Target="https://www.facebook.com/thanh.hien.345048" TargetMode="External"/><Relationship Id="rId3738" Type="http://schemas.openxmlformats.org/officeDocument/2006/relationships/hyperlink" Target="https://drive.google.com/open?id=1b5zKRIQkZtWeD89HY31VRD8ju8vNhCC9" TargetMode="External"/><Relationship Id="rId5093" Type="http://schemas.openxmlformats.org/officeDocument/2006/relationships/hyperlink" Target="https://www.facebook.com/share/1HdzRuLeeJ/?mibextid=wwXIfr" TargetMode="External"/><Relationship Id="rId659" Type="http://schemas.openxmlformats.org/officeDocument/2006/relationships/hyperlink" Target="https://drive.google.com/open?id=1GpHPEPYtHf14VO8oH-ZB6V8Tp93eEx4V" TargetMode="External"/><Relationship Id="rId1289" Type="http://schemas.openxmlformats.org/officeDocument/2006/relationships/hyperlink" Target="https://drive.google.com/open?id=1ZL7HbfeR71R0KCwBdm5DqDzOiVmC245B" TargetMode="External"/><Relationship Id="rId1356" Type="http://schemas.openxmlformats.org/officeDocument/2006/relationships/hyperlink" Target="https://drive.google.com/open?id=1HGzMFeTuk4AeeoWodCA8knrpDlA2EBNs" TargetMode="External"/><Relationship Id="rId2754" Type="http://schemas.openxmlformats.org/officeDocument/2006/relationships/hyperlink" Target="https://drive.google.com/open?id=1Chr6FMa4pyI3Ls9Nr7Pun5a14cLPYaxj" TargetMode="External"/><Relationship Id="rId3805" Type="http://schemas.openxmlformats.org/officeDocument/2006/relationships/hyperlink" Target="https://drive.google.com/open?id=17yvOS3U8zdP6viYAshb0AQMp9LLMTON_" TargetMode="External"/><Relationship Id="rId726" Type="http://schemas.openxmlformats.org/officeDocument/2006/relationships/hyperlink" Target="https://drive.google.com/open?id=1P7_VTwFTNW3lkCZlqjH0TixghxhDBw0f" TargetMode="External"/><Relationship Id="rId1009" Type="http://schemas.openxmlformats.org/officeDocument/2006/relationships/hyperlink" Target="https://www.facebook.com/share/16Ehps5L56/" TargetMode="External"/><Relationship Id="rId1770" Type="http://schemas.openxmlformats.org/officeDocument/2006/relationships/hyperlink" Target="https://drive.google.com/open?id=1zwFK3rJGoUXXSVGheIGDLrTeTxWbcaeG" TargetMode="External"/><Relationship Id="rId2407" Type="http://schemas.openxmlformats.org/officeDocument/2006/relationships/hyperlink" Target="https://drive.google.com/open?id=16m9Ccf94LD9Cts11T70r5_BgdArBcUVT" TargetMode="External"/><Relationship Id="rId2821" Type="http://schemas.openxmlformats.org/officeDocument/2006/relationships/hyperlink" Target="https://www.facebook.com/share/14hhpBDysWr/?mibextid=wwXIfr" TargetMode="External"/><Relationship Id="rId62" Type="http://schemas.openxmlformats.org/officeDocument/2006/relationships/hyperlink" Target="https://drive.google.com/open?id=1BkAAjuYZ4bQVMu4izsO5-hphrqHRT3Vq" TargetMode="External"/><Relationship Id="rId1423" Type="http://schemas.openxmlformats.org/officeDocument/2006/relationships/hyperlink" Target="https://www.facebook.com/share/1FfnyWA8AP/?mibextid=wwXIfr" TargetMode="External"/><Relationship Id="rId4579" Type="http://schemas.openxmlformats.org/officeDocument/2006/relationships/hyperlink" Target="https://www.facebook.com/share/1BBhitfj4t/?mibextid=wwXIfr" TargetMode="External"/><Relationship Id="rId4993" Type="http://schemas.openxmlformats.org/officeDocument/2006/relationships/hyperlink" Target="https://www.facebook.com/share/1PGY1T7435/?mibextid=wwXIfr" TargetMode="External"/><Relationship Id="rId3595" Type="http://schemas.openxmlformats.org/officeDocument/2006/relationships/hyperlink" Target="https://www.facebook.com/share/194R9e87yv/" TargetMode="External"/><Relationship Id="rId4646" Type="http://schemas.openxmlformats.org/officeDocument/2006/relationships/hyperlink" Target="https://drive.google.com/open?id=1VRbroC1fdVFCbSXHyDdO5WyIUCrHIbvL" TargetMode="External"/><Relationship Id="rId2197" Type="http://schemas.openxmlformats.org/officeDocument/2006/relationships/hyperlink" Target="https://www.facebook.com/mai.linh.123935?mibextid=wwXIfr&amp;rdid=PW5pvLSJb7emvi50&amp;share_url=https%3A%2F%2Fwww.facebook.com%2Fshare%2F18ZRKgZVxP%2F%3Fmibextid%3DwwXIfr" TargetMode="External"/><Relationship Id="rId3248" Type="http://schemas.openxmlformats.org/officeDocument/2006/relationships/hyperlink" Target="https://www.facebook.com/duong.thuy.715940" TargetMode="External"/><Relationship Id="rId3662" Type="http://schemas.openxmlformats.org/officeDocument/2006/relationships/hyperlink" Target="https://drive.google.com/open?id=1WuykOh_bW180bLcmk6gOeHj4WC8PSx5B" TargetMode="External"/><Relationship Id="rId4713" Type="http://schemas.openxmlformats.org/officeDocument/2006/relationships/hyperlink" Target="https://drive.google.com/open?id=1yC8FYonLHkCHD8Kw2C9JWfdNLAv9CSy4" TargetMode="External"/><Relationship Id="rId169" Type="http://schemas.openxmlformats.org/officeDocument/2006/relationships/hyperlink" Target="https://drive.google.com/open?id=1gLE5t_Gr6nejU5wWLeujs4BySPzosIIX" TargetMode="External"/><Relationship Id="rId583" Type="http://schemas.openxmlformats.org/officeDocument/2006/relationships/hyperlink" Target="https://www.facebook.com/share/1C7u1A5c5t/?mibextid=wwXIfr" TargetMode="External"/><Relationship Id="rId2264" Type="http://schemas.openxmlformats.org/officeDocument/2006/relationships/hyperlink" Target="https://drive.google.com/open?id=13WAfCjpGLQbODaR77Lq4JnFfzS-6n7QR" TargetMode="External"/><Relationship Id="rId3315" Type="http://schemas.openxmlformats.org/officeDocument/2006/relationships/hyperlink" Target="https://www.facebook.com/ngo.hong.phuc.427733" TargetMode="External"/><Relationship Id="rId236" Type="http://schemas.openxmlformats.org/officeDocument/2006/relationships/hyperlink" Target="https://www.facebook.com/profile.php?id=61558120870982" TargetMode="External"/><Relationship Id="rId650" Type="http://schemas.openxmlformats.org/officeDocument/2006/relationships/hyperlink" Target="https://www.facebook.com/share/1CNMGBJXZ1/?mibextid=wwXIfr" TargetMode="External"/><Relationship Id="rId1280" Type="http://schemas.openxmlformats.org/officeDocument/2006/relationships/hyperlink" Target="https://www.facebook.com/dkieungan08?mibextid=wwXIfr&amp;mibextid=wwXIfr" TargetMode="External"/><Relationship Id="rId2331" Type="http://schemas.openxmlformats.org/officeDocument/2006/relationships/hyperlink" Target="https://drive.google.com/open?id=1ej7h-C01jaMWJSDozJD4_f-Ae4JI6mi1" TargetMode="External"/><Relationship Id="rId303" Type="http://schemas.openxmlformats.org/officeDocument/2006/relationships/hyperlink" Target="https://drive.google.com/open?id=1pEJJA3qisbm1E95YMdHXwDJXJFGUJ4_9" TargetMode="External"/><Relationship Id="rId4089" Type="http://schemas.openxmlformats.org/officeDocument/2006/relationships/hyperlink" Target="https://drive.google.com/open?id=1y8R1KJ-Ji_HjmzqPyzl7sIKKKuz-riGk" TargetMode="External"/><Relationship Id="rId1000" Type="http://schemas.openxmlformats.org/officeDocument/2006/relationships/hyperlink" Target="https://www.facebook.com/share/1FF8wEhf9q/?mibextid=wwXIfr" TargetMode="External"/><Relationship Id="rId4156" Type="http://schemas.openxmlformats.org/officeDocument/2006/relationships/hyperlink" Target="https://drive.google.com/open?id=1zZqkOMvwwyC34iIm1YBF1ao0Q6G6mf2x" TargetMode="External"/><Relationship Id="rId4570" Type="http://schemas.openxmlformats.org/officeDocument/2006/relationships/hyperlink" Target="https://drive.google.com/open?id=1Cjefe5hKhdmTdIBeJR-sw14s9kI1N546" TargetMode="External"/><Relationship Id="rId1817" Type="http://schemas.openxmlformats.org/officeDocument/2006/relationships/hyperlink" Target="https://www.facebook.com/nguyentrongtoi.08" TargetMode="External"/><Relationship Id="rId3172" Type="http://schemas.openxmlformats.org/officeDocument/2006/relationships/hyperlink" Target="https://www.facebook.com/share/1EUd469cRo/?mibextid=wwXIfr" TargetMode="External"/><Relationship Id="rId4223" Type="http://schemas.openxmlformats.org/officeDocument/2006/relationships/hyperlink" Target="https://drive.google.com/open?id=1rf9YxW3Zs2Ne5eQzn0MdMqV7qvbC_IVY" TargetMode="External"/><Relationship Id="rId160" Type="http://schemas.openxmlformats.org/officeDocument/2006/relationships/hyperlink" Target="https://www.facebook.com/phuonghittt" TargetMode="External"/><Relationship Id="rId3989" Type="http://schemas.openxmlformats.org/officeDocument/2006/relationships/hyperlink" Target="https://drive.google.com/open?id=1Hp5OXdUtUJXIZTBH84_9Rzh2CLnFLSn5" TargetMode="External"/><Relationship Id="rId5064" Type="http://schemas.openxmlformats.org/officeDocument/2006/relationships/hyperlink" Target="https://www.facebook.com/share/1HRsJwCbPB/?mibextid=wwXIfr" TargetMode="External"/><Relationship Id="rId977" Type="http://schemas.openxmlformats.org/officeDocument/2006/relationships/hyperlink" Target="https://www.facebook.com/hai.nam.813205" TargetMode="External"/><Relationship Id="rId2658" Type="http://schemas.openxmlformats.org/officeDocument/2006/relationships/hyperlink" Target="https://www.facebook.com/profile.php?id=61578804834509&amp;rdid=rjsCA9ozvjLHLONe&amp;share_url=https%3A%2F%2Fwww.facebook.com%2Fshare%2F1BVvYyVAyL%2F" TargetMode="External"/><Relationship Id="rId3709" Type="http://schemas.openxmlformats.org/officeDocument/2006/relationships/hyperlink" Target="https://drive.google.com/open?id=1Ad57ApFNUq2EKrKSkwrTtZg-Zlo0R82F" TargetMode="External"/><Relationship Id="rId4080" Type="http://schemas.openxmlformats.org/officeDocument/2006/relationships/hyperlink" Target="https://www.facebook.com/share/188Z89egu8/?mibextid=wwXIfr" TargetMode="External"/><Relationship Id="rId1674" Type="http://schemas.openxmlformats.org/officeDocument/2006/relationships/hyperlink" Target="https://www.facebook.com/share/18X1sxp8Ye/?mibextid=wwXIfr" TargetMode="External"/><Relationship Id="rId2725" Type="http://schemas.openxmlformats.org/officeDocument/2006/relationships/hyperlink" Target="https://www.facebook.com/share/17kHc7dGrS/?mibextid=wwXIfr" TargetMode="External"/><Relationship Id="rId1327" Type="http://schemas.openxmlformats.org/officeDocument/2006/relationships/hyperlink" Target="https://www.facebook.com/hoang.tuyet.06082008?mibextid=ZbWKwL" TargetMode="External"/><Relationship Id="rId1741" Type="http://schemas.openxmlformats.org/officeDocument/2006/relationships/hyperlink" Target="https://www.facebook.com/share/18me63SaAg/?mibextid=wwXIfr" TargetMode="External"/><Relationship Id="rId4897" Type="http://schemas.openxmlformats.org/officeDocument/2006/relationships/hyperlink" Target="https://www.facebook.com/share/17jFdFVPxr/?mibextid=wwXIfr" TargetMode="External"/><Relationship Id="rId33" Type="http://schemas.openxmlformats.org/officeDocument/2006/relationships/hyperlink" Target="https://www.facebook.com/kakeru.shiwasu.96?mibextid=LQQJ4d" TargetMode="External"/><Relationship Id="rId3499" Type="http://schemas.openxmlformats.org/officeDocument/2006/relationships/hyperlink" Target="https://www.facebook.com/share/18wMe3Uvng/?mibextid=wwXIfr" TargetMode="External"/><Relationship Id="rId3566" Type="http://schemas.openxmlformats.org/officeDocument/2006/relationships/hyperlink" Target="https://www.facebook.com/share/1QSfL8Yanw/?mibextid=wwXIfr" TargetMode="External"/><Relationship Id="rId4964" Type="http://schemas.openxmlformats.org/officeDocument/2006/relationships/hyperlink" Target="https://www.facebook.com/share/1AHN5KYykn/?mibextid=wwXIfr" TargetMode="External"/><Relationship Id="rId487" Type="http://schemas.openxmlformats.org/officeDocument/2006/relationships/hyperlink" Target="https://drive.google.com/open?id=16Vo2lFVmOuA15UD3rCmeHVtPsvdgI5Wk" TargetMode="External"/><Relationship Id="rId2168" Type="http://schemas.openxmlformats.org/officeDocument/2006/relationships/hyperlink" Target="https://drive.google.com/open?id=1CKjZeuobGfQVpXKFe07Abju1tAoTrW2l" TargetMode="External"/><Relationship Id="rId3219" Type="http://schemas.openxmlformats.org/officeDocument/2006/relationships/hyperlink" Target="https://www.facebook.com/share/1FcEhp78vY/?mibextid=wwXIfr" TargetMode="External"/><Relationship Id="rId3980" Type="http://schemas.openxmlformats.org/officeDocument/2006/relationships/hyperlink" Target="https://drive.google.com/open?id=17coMa0dN6AmiTuIv7vVQk6ebCF6NdUh0" TargetMode="External"/><Relationship Id="rId4617" Type="http://schemas.openxmlformats.org/officeDocument/2006/relationships/hyperlink" Target="https://www.facebook.com/share/14g1kg1x9Qf/?mibextid=wwXIfr" TargetMode="External"/><Relationship Id="rId1184" Type="http://schemas.openxmlformats.org/officeDocument/2006/relationships/hyperlink" Target="https://www.facebook.com/share/18hxKpNATG/?mibextid=wwXIfr" TargetMode="External"/><Relationship Id="rId2582" Type="http://schemas.openxmlformats.org/officeDocument/2006/relationships/hyperlink" Target="https://www.facebook.com/share/1Cw9gD9dxw/?mibextid=wwXIfr" TargetMode="External"/><Relationship Id="rId3633" Type="http://schemas.openxmlformats.org/officeDocument/2006/relationships/hyperlink" Target="https://drive.google.com/open?id=1OdXPwEbSezvlZ_vH2Ddtnn8S8qbGgEKl" TargetMode="External"/><Relationship Id="rId554" Type="http://schemas.openxmlformats.org/officeDocument/2006/relationships/hyperlink" Target="https://www.facebook.com/share/19kTG2g1Qm/?mibextid=wwXIfr" TargetMode="External"/><Relationship Id="rId2235" Type="http://schemas.openxmlformats.org/officeDocument/2006/relationships/hyperlink" Target="https://www.facebook.com/share/1HGAeWykeW/?mibextid=wwXIfr" TargetMode="External"/><Relationship Id="rId3700" Type="http://schemas.openxmlformats.org/officeDocument/2006/relationships/hyperlink" Target="https://drive.google.com/open?id=1QUVC7ECp9FtecIvPSQLEDUd-VzGXLsee" TargetMode="External"/><Relationship Id="rId207" Type="http://schemas.openxmlformats.org/officeDocument/2006/relationships/hyperlink" Target="https://www.facebook.com/profile.php?id=100030497237031&amp;mibextid=LQQJ4d" TargetMode="External"/><Relationship Id="rId621" Type="http://schemas.openxmlformats.org/officeDocument/2006/relationships/hyperlink" Target="https://www.facebook.com/share/1AtjKaxrWh/?mibextid=wwXIfr" TargetMode="External"/><Relationship Id="rId1251" Type="http://schemas.openxmlformats.org/officeDocument/2006/relationships/hyperlink" Target="https://drive.google.com/open?id=1bJLZxwW1l0Nj2TH9ivE18JVWQmv3juoi" TargetMode="External"/><Relationship Id="rId2302" Type="http://schemas.openxmlformats.org/officeDocument/2006/relationships/hyperlink" Target="https://www.facebook.com/lingwluv.2041" TargetMode="External"/><Relationship Id="rId4474" Type="http://schemas.openxmlformats.org/officeDocument/2006/relationships/hyperlink" Target="https://drive.google.com/open?id=1IcmsF_-TvhsXc7NR_fyIy248bZBMm1CW" TargetMode="External"/><Relationship Id="rId3076" Type="http://schemas.openxmlformats.org/officeDocument/2006/relationships/hyperlink" Target="https://www.facebook.com/share/1Ck4dixt8r/?mibextid=wwXIf" TargetMode="External"/><Relationship Id="rId3490" Type="http://schemas.openxmlformats.org/officeDocument/2006/relationships/hyperlink" Target="https://drive.google.com/open?id=1vH8XtInAKfV_BV1zdyjuxjpQzeq1ql78" TargetMode="External"/><Relationship Id="rId4127" Type="http://schemas.openxmlformats.org/officeDocument/2006/relationships/hyperlink" Target="https://drive.google.com/open?id=1xVRQPIpdGQ9Ot7Fnas7jzP2UmeuUz2y1" TargetMode="External"/><Relationship Id="rId4541" Type="http://schemas.openxmlformats.org/officeDocument/2006/relationships/hyperlink" Target="https://www.facebook.com/100078340089284/" TargetMode="External"/><Relationship Id="rId2092" Type="http://schemas.openxmlformats.org/officeDocument/2006/relationships/hyperlink" Target="https://drive.google.com/open?id=1UDBzfxSsLHBAK6L1F4eebBUJcG3ZeWNM" TargetMode="External"/><Relationship Id="rId3143" Type="http://schemas.openxmlformats.org/officeDocument/2006/relationships/hyperlink" Target="https://drive.google.com/open?id=1EivLTQCpaBreAMnLGNswR8gi22rJnhT9" TargetMode="External"/><Relationship Id="rId131" Type="http://schemas.openxmlformats.org/officeDocument/2006/relationships/hyperlink" Target="https://www.facebook.com/profile.php?id=61552752285703&amp;mibextid=LQQJ4d" TargetMode="External"/><Relationship Id="rId3210" Type="http://schemas.openxmlformats.org/officeDocument/2006/relationships/hyperlink" Target="https://drive.google.com/open?id=1okBSZ03qUwGbDmGuYjZIfaG866r7tnTZ" TargetMode="External"/><Relationship Id="rId2976" Type="http://schemas.openxmlformats.org/officeDocument/2006/relationships/hyperlink" Target="https://www.facebook.com/share/18BvW4SXxe/?mibextid=wwXIfr" TargetMode="External"/><Relationship Id="rId948" Type="http://schemas.openxmlformats.org/officeDocument/2006/relationships/hyperlink" Target="https://drive.google.com/open?id=1GYoSlnMW5BaM6LLLGoLNA8ZOoQ86Jt_0" TargetMode="External"/><Relationship Id="rId1578" Type="http://schemas.openxmlformats.org/officeDocument/2006/relationships/hyperlink" Target="https://www.facebook.com/nguyen.huu.vinh.khang.2025" TargetMode="External"/><Relationship Id="rId1992" Type="http://schemas.openxmlformats.org/officeDocument/2006/relationships/hyperlink" Target="https://www.facebook.com/share/18xwfprTap/?mibextid=wwXIfr" TargetMode="External"/><Relationship Id="rId2629" Type="http://schemas.openxmlformats.org/officeDocument/2006/relationships/hyperlink" Target="https://www.facebook.com/share/1QJ1wvmK5N/?mibextid=wwXIfr" TargetMode="External"/><Relationship Id="rId5035" Type="http://schemas.openxmlformats.org/officeDocument/2006/relationships/hyperlink" Target="https://drive.google.com/open?id=19g2HfucTYpHrSvD87qq3RpsIeUa5o_8c" TargetMode="External"/><Relationship Id="rId1645" Type="http://schemas.openxmlformats.org/officeDocument/2006/relationships/hyperlink" Target="https://www.facebook.com/viet.anh.nguyen.410391" TargetMode="External"/><Relationship Id="rId4051" Type="http://schemas.openxmlformats.org/officeDocument/2006/relationships/hyperlink" Target="https://www.facebook.com/chjip.z" TargetMode="External"/><Relationship Id="rId5102" Type="http://schemas.openxmlformats.org/officeDocument/2006/relationships/hyperlink" Target="https://drive.google.com/open?id=1swV2Df3iByWcGVrmRjCu5T7a8EpsFpV3" TargetMode="External"/><Relationship Id="rId1712" Type="http://schemas.openxmlformats.org/officeDocument/2006/relationships/hyperlink" Target="https://www.facebook.com/truong.ac.hoan" TargetMode="External"/><Relationship Id="rId4868" Type="http://schemas.openxmlformats.org/officeDocument/2006/relationships/hyperlink" Target="https://www.facebook.com/share/1HL4zndmM4/?mibextid=wwXIfr" TargetMode="External"/><Relationship Id="rId3884" Type="http://schemas.openxmlformats.org/officeDocument/2006/relationships/hyperlink" Target="https://drive.google.com/open?id=1nJkFvD9gQDIUKnCrVa8Upufyg_lws5lu" TargetMode="External"/><Relationship Id="rId4935" Type="http://schemas.openxmlformats.org/officeDocument/2006/relationships/hyperlink" Target="https://www.facebook.com/share/1D2tUjoJhh/?mibextid=wwXIfr" TargetMode="External"/><Relationship Id="rId2486" Type="http://schemas.openxmlformats.org/officeDocument/2006/relationships/hyperlink" Target="https://drive.google.com/open?id=1y9l0ZxPElP9wjCHB8g6peE3g_wmeqEwI" TargetMode="External"/><Relationship Id="rId3537" Type="http://schemas.openxmlformats.org/officeDocument/2006/relationships/hyperlink" Target="https://www.facebook.com/share/16pATWpPLw/?mibextid=wwXIfr" TargetMode="External"/><Relationship Id="rId3951" Type="http://schemas.openxmlformats.org/officeDocument/2006/relationships/hyperlink" Target="https://drive.google.com/open?id=1L-37byB7tbo21Kb-kkpXbT-PE9VW9TsC" TargetMode="External"/><Relationship Id="rId458" Type="http://schemas.openxmlformats.org/officeDocument/2006/relationships/hyperlink" Target="https://www.facebook.com/share/16f2RWgWNR/" TargetMode="External"/><Relationship Id="rId872" Type="http://schemas.openxmlformats.org/officeDocument/2006/relationships/hyperlink" Target="https://drive.google.com/open?id=1-DPF-uF8GQiYN7HWguQWEW8hmLsrHImy" TargetMode="External"/><Relationship Id="rId1088" Type="http://schemas.openxmlformats.org/officeDocument/2006/relationships/hyperlink" Target="https://www.facebook.com/share/1AmJDEt6jF/?mibextid=wwXIfr" TargetMode="External"/><Relationship Id="rId2139" Type="http://schemas.openxmlformats.org/officeDocument/2006/relationships/hyperlink" Target="https://www.facebook.com/share/18aLN7s7GZ/" TargetMode="External"/><Relationship Id="rId2553" Type="http://schemas.openxmlformats.org/officeDocument/2006/relationships/hyperlink" Target="https://www.facebook.com/chip.chip.114511?mibextid=wwXIfr&amp;rdid=rtTvkezRhzbrkNy9&amp;share_url=https%3A%2F%2Fwww.facebook.com%2Fshare%2F1HU24TRLRF%2F%3Fmibextid%3DwwXIfr" TargetMode="External"/><Relationship Id="rId3604" Type="http://schemas.openxmlformats.org/officeDocument/2006/relationships/hyperlink" Target="https://drive.google.com/open?id=1yvOJ_iGdcKfxAfgfinGQsXhwFpwIXUEK" TargetMode="External"/><Relationship Id="rId525" Type="http://schemas.openxmlformats.org/officeDocument/2006/relationships/hyperlink" Target="https://www.facebook.com/quieen.ank" TargetMode="External"/><Relationship Id="rId1155" Type="http://schemas.openxmlformats.org/officeDocument/2006/relationships/hyperlink" Target="https://www.facebook.com/lethi.thanhthuy.7509" TargetMode="External"/><Relationship Id="rId2206" Type="http://schemas.openxmlformats.org/officeDocument/2006/relationships/hyperlink" Target="https://drive.google.com/open?id=19dWTa36S6pQd3yM4nyZk8y1WLKY4yTf6" TargetMode="External"/><Relationship Id="rId2620" Type="http://schemas.openxmlformats.org/officeDocument/2006/relationships/hyperlink" Target="https://drive.google.com/open?id=1jrGIEo7ecBmhuQBz7A9oPGgA7tq8eosL" TargetMode="External"/><Relationship Id="rId1222" Type="http://schemas.openxmlformats.org/officeDocument/2006/relationships/hyperlink" Target="https://www.facebook.com/share/17RwzdxCrQ/" TargetMode="External"/><Relationship Id="rId4378" Type="http://schemas.openxmlformats.org/officeDocument/2006/relationships/hyperlink" Target="https://drive.google.com/open?id=10mJxlUarozxsbyAX22uSpkoc_4aVPONC" TargetMode="External"/><Relationship Id="rId3394" Type="http://schemas.openxmlformats.org/officeDocument/2006/relationships/hyperlink" Target="https://drive.google.com/open?id=15JjobJ_JhMX1aRZhcGEMdC6R2ZWg40gc" TargetMode="External"/><Relationship Id="rId4792" Type="http://schemas.openxmlformats.org/officeDocument/2006/relationships/hyperlink" Target="https://drive.google.com/open?id=13xVU-6-SgDvdtrCb0yt9Hq5mbrsWdF6x" TargetMode="External"/><Relationship Id="rId3047" Type="http://schemas.openxmlformats.org/officeDocument/2006/relationships/hyperlink" Target="https://drive.google.com/open?id=1lrbeYzC2-MYQGoeuGIiGQrIQhVh99j5e" TargetMode="External"/><Relationship Id="rId4445" Type="http://schemas.openxmlformats.org/officeDocument/2006/relationships/hyperlink" Target="https://www.facebook.com/share/1EGgUkD84D/?mibextid=wwXIfr" TargetMode="External"/><Relationship Id="rId3461" Type="http://schemas.openxmlformats.org/officeDocument/2006/relationships/hyperlink" Target="https://www.facebook.com/share/17Fed5AqZn/" TargetMode="External"/><Relationship Id="rId4512" Type="http://schemas.openxmlformats.org/officeDocument/2006/relationships/hyperlink" Target="https://www.facebook.com/brighteen.brighteen.1" TargetMode="External"/><Relationship Id="rId382" Type="http://schemas.openxmlformats.org/officeDocument/2006/relationships/hyperlink" Target="https://drive.google.com/open?id=1Sxj2RljENpBu7JFz04Sg96s7bXGPlmCC" TargetMode="External"/><Relationship Id="rId2063" Type="http://schemas.openxmlformats.org/officeDocument/2006/relationships/hyperlink" Target="https://www.facebook.com/share/1H4X5wNn2B/" TargetMode="External"/><Relationship Id="rId3114" Type="http://schemas.openxmlformats.org/officeDocument/2006/relationships/hyperlink" Target="https://drive.google.com/open?id=1G23tisDJ2FZiBuFIfrvtBGlU1uMa03PK" TargetMode="External"/><Relationship Id="rId2130" Type="http://schemas.openxmlformats.org/officeDocument/2006/relationships/hyperlink" Target="https://drive.google.com/open?id=1dOdTwOO5GbNDy67Qk8d1P9y6-sqGczQm" TargetMode="External"/><Relationship Id="rId102" Type="http://schemas.openxmlformats.org/officeDocument/2006/relationships/hyperlink" Target="https://drive.google.com/open?id=1BCThS3BLLyA--ntC57hKBAMBAqcJ0FbM" TargetMode="External"/><Relationship Id="rId1896" Type="http://schemas.openxmlformats.org/officeDocument/2006/relationships/hyperlink" Target="https://drive.google.com/open?id=1Q-Hfs6YM_PsZRfHY8IOzYsbTmWVu8LcS" TargetMode="External"/><Relationship Id="rId2947" Type="http://schemas.openxmlformats.org/officeDocument/2006/relationships/hyperlink" Target="https://drive.google.com/open?id=1D9XsxBrUstzhdqALcnPsK1jnKNXBVfFg" TargetMode="External"/><Relationship Id="rId5006" Type="http://schemas.openxmlformats.org/officeDocument/2006/relationships/hyperlink" Target="https://drive.google.com/open?id=1kYw_gI5vyBd_Z4w3jSWGrQk-_Ppe4mT2" TargetMode="External"/><Relationship Id="rId919" Type="http://schemas.openxmlformats.org/officeDocument/2006/relationships/hyperlink" Target="https://drive.google.com/open?id=1iefKNTAaMT6NH4MqkqMBZEC-QejB63jM" TargetMode="External"/><Relationship Id="rId1549" Type="http://schemas.openxmlformats.org/officeDocument/2006/relationships/hyperlink" Target="https://www.facebook.com/share/1EKXFQsYmP/?mibextid=wwXIfr" TargetMode="External"/><Relationship Id="rId1963" Type="http://schemas.openxmlformats.org/officeDocument/2006/relationships/hyperlink" Target="https://www.facebook.com/share/14boY749b35/?mibextid=wwXIfr" TargetMode="External"/><Relationship Id="rId4022" Type="http://schemas.openxmlformats.org/officeDocument/2006/relationships/hyperlink" Target="https://drive.google.com/open?id=1doQOwEt6IzM8AE-MLEI8aadZbe-7B5vy" TargetMode="External"/><Relationship Id="rId1616" Type="http://schemas.openxmlformats.org/officeDocument/2006/relationships/hyperlink" Target="https://drive.google.com/open?id=1gSw06IK3ROdQTcE-j3EmYGPfupFGoyb6" TargetMode="External"/><Relationship Id="rId3788" Type="http://schemas.openxmlformats.org/officeDocument/2006/relationships/hyperlink" Target="https://drive.google.com/open?id=1NXaLsjlRzkiDlz1J5ZZu9jFS6aqSsTBR" TargetMode="External"/><Relationship Id="rId4839" Type="http://schemas.openxmlformats.org/officeDocument/2006/relationships/hyperlink" Target="https://www.facebook.com/xuan.bat.tu.17012008?mibextid=wwXIfr&amp;rdid=W16m2NVe7dimhyxd&amp;share_url=https%3A%2F%2Fwww.facebook.com%2Fshare%2F18g7Mbpn6H%2F%3Fmibextid%3DwwXIfr" TargetMode="External"/><Relationship Id="rId3855" Type="http://schemas.openxmlformats.org/officeDocument/2006/relationships/hyperlink" Target="https://drive.google.com/open?id=1stkjA2TV3pECD-vYyot4-cBhjLX-ONqu" TargetMode="External"/><Relationship Id="rId776" Type="http://schemas.openxmlformats.org/officeDocument/2006/relationships/hyperlink" Target="https://www.facebook.com/doan.thuha.14" TargetMode="External"/><Relationship Id="rId2457" Type="http://schemas.openxmlformats.org/officeDocument/2006/relationships/hyperlink" Target="https://www.facebook.com/share/1QbUBRKfyD/?mibextid=wwXIfr" TargetMode="External"/><Relationship Id="rId3508" Type="http://schemas.openxmlformats.org/officeDocument/2006/relationships/hyperlink" Target="https://drive.google.com/open?id=1a5tCI7hHcpqbc90uFjkPDaCXtL8sk1_E" TargetMode="External"/><Relationship Id="rId4906" Type="http://schemas.openxmlformats.org/officeDocument/2006/relationships/hyperlink" Target="https://www.facebook.com/share/18aUa8EKfc/" TargetMode="External"/><Relationship Id="rId429" Type="http://schemas.openxmlformats.org/officeDocument/2006/relationships/hyperlink" Target="https://drive.google.com/open?id=1pT-EcIAQYl8VdRcZ7uCcKH1AP1znMpoa" TargetMode="External"/><Relationship Id="rId1059" Type="http://schemas.openxmlformats.org/officeDocument/2006/relationships/hyperlink" Target="https://www.facebook.com/share/1AvnbmuGjf/?mibextid=wwXIfr" TargetMode="External"/><Relationship Id="rId1473" Type="http://schemas.openxmlformats.org/officeDocument/2006/relationships/hyperlink" Target="https://www.facebook.com/share/1BUPzHvi42/?mibextid=wwXIfr" TargetMode="External"/><Relationship Id="rId2871" Type="http://schemas.openxmlformats.org/officeDocument/2006/relationships/hyperlink" Target="https://www.facebook.com/share/1S8rB1tEX2/?mibextid=wwXIfr" TargetMode="External"/><Relationship Id="rId3922" Type="http://schemas.openxmlformats.org/officeDocument/2006/relationships/hyperlink" Target="https://drive.google.com/open?id=1orcXlFczW2W9pa9BFnx0TMRAT4y1hm-_" TargetMode="External"/><Relationship Id="rId843" Type="http://schemas.openxmlformats.org/officeDocument/2006/relationships/hyperlink" Target="https://drive.google.com/open?id=1ER_6KXHVa0VVtK_wHkbqRBewEP4QwTOB" TargetMode="External"/><Relationship Id="rId1126" Type="http://schemas.openxmlformats.org/officeDocument/2006/relationships/hyperlink" Target="https://www.facebook.com/share/1CRMKmw6b2/?mibextid=wwXIfr" TargetMode="External"/><Relationship Id="rId2524" Type="http://schemas.openxmlformats.org/officeDocument/2006/relationships/hyperlink" Target="https://drive.google.com/open?id=1X5rQqDEYPoIP4Qyh80wF2xsCOcnLRukh" TargetMode="External"/><Relationship Id="rId910" Type="http://schemas.openxmlformats.org/officeDocument/2006/relationships/hyperlink" Target="https://www.facebook.com/salbrngn" TargetMode="External"/><Relationship Id="rId1540" Type="http://schemas.openxmlformats.org/officeDocument/2006/relationships/hyperlink" Target="https://www.facebook.com/meoiu8?mibextid=wwXIfr&amp;rdid=QKuDLI1WGLCewfIE&amp;share_url=https%3A%2F%2Fwww.facebook.com%2Fshare%2F1BDY9acSj3%2F%3Fmibextid%3DwwXIfr" TargetMode="External"/><Relationship Id="rId4696" Type="http://schemas.openxmlformats.org/officeDocument/2006/relationships/hyperlink" Target="https://drive.google.com/open?id=1umOWIlULDCFJYBQa6LvGqqHhkTc403RO" TargetMode="External"/><Relationship Id="rId3298" Type="http://schemas.openxmlformats.org/officeDocument/2006/relationships/hyperlink" Target="https://drive.google.com/open?id=11SEuJuRQWFpx6hO2szzWG1xtMUqXZyDJ" TargetMode="External"/><Relationship Id="rId4349" Type="http://schemas.openxmlformats.org/officeDocument/2006/relationships/hyperlink" Target="https://www.facebook.com/share/1CqjwMZq3F/?mibextid=wwXIfr" TargetMode="External"/><Relationship Id="rId4763" Type="http://schemas.openxmlformats.org/officeDocument/2006/relationships/hyperlink" Target="https://drive.google.com/open?id=1evBlHFJLKwPp7c0P8qHlSohiFjnxJXv0" TargetMode="External"/><Relationship Id="rId3365" Type="http://schemas.openxmlformats.org/officeDocument/2006/relationships/hyperlink" Target="https://drive.google.com/open?id=1uPSsUnncolZiY4mG_ZqmLplbrQGrS271" TargetMode="External"/><Relationship Id="rId4416" Type="http://schemas.openxmlformats.org/officeDocument/2006/relationships/hyperlink" Target="https://www.facebook.com/h.thu.huyen.79761" TargetMode="External"/><Relationship Id="rId4830" Type="http://schemas.openxmlformats.org/officeDocument/2006/relationships/hyperlink" Target="https://www.facebook.com/share/1AeomiAzwU/?mibextid=wwXIfr" TargetMode="External"/><Relationship Id="rId286" Type="http://schemas.openxmlformats.org/officeDocument/2006/relationships/hyperlink" Target="https://www.facebook.com/share/1CjGKhXxAU/?mibextid=wwXIfr" TargetMode="External"/><Relationship Id="rId2381" Type="http://schemas.openxmlformats.org/officeDocument/2006/relationships/hyperlink" Target="https://web.facebook.com/n.thanh.long.11573" TargetMode="External"/><Relationship Id="rId3018" Type="http://schemas.openxmlformats.org/officeDocument/2006/relationships/hyperlink" Target="https://www.facebook.com/share/1aFpe7gB6R/" TargetMode="External"/><Relationship Id="rId3432" Type="http://schemas.openxmlformats.org/officeDocument/2006/relationships/hyperlink" Target="https://drive.google.com/open?id=1o8PJRKxKfd_gEg9Mtmj0HPz9bGjdZCE6" TargetMode="External"/><Relationship Id="rId353" Type="http://schemas.openxmlformats.org/officeDocument/2006/relationships/hyperlink" Target="https://drive.google.com/open?id=1Uriewv15p3aqzQ-g0UoI3wXTdjPcKxRM" TargetMode="External"/><Relationship Id="rId2034" Type="http://schemas.openxmlformats.org/officeDocument/2006/relationships/hyperlink" Target="https://www.facebook.com/dung.nguyen.434456?rdid=l3NFXHmWumZm4pfl&amp;share_url=https%3A%2F%2Fwww.facebook.com%2Fshare%2F1N8BKKFp8q%2F" TargetMode="External"/><Relationship Id="rId420" Type="http://schemas.openxmlformats.org/officeDocument/2006/relationships/hyperlink" Target="https://drive.google.com/open?id=1x4mz7czVcaysmWz9it5b6dYeEno5hxVJ" TargetMode="External"/><Relationship Id="rId1050" Type="http://schemas.openxmlformats.org/officeDocument/2006/relationships/hyperlink" Target="https://drive.google.com/open?id=1KYnh3LvLzgE-O3B5AChcYg7yNMDrL4WS" TargetMode="External"/><Relationship Id="rId2101" Type="http://schemas.openxmlformats.org/officeDocument/2006/relationships/hyperlink" Target="https://drive.google.com/open?id=1exbJA6TWUX-DglTE-UPExV-X_ha-z9JI" TargetMode="External"/><Relationship Id="rId1867" Type="http://schemas.openxmlformats.org/officeDocument/2006/relationships/hyperlink" Target="https://drive.google.com/open?id=1A7i0FuE4nZh2lBv1FQo5L5iWUYS2LLuE" TargetMode="External"/><Relationship Id="rId2918" Type="http://schemas.openxmlformats.org/officeDocument/2006/relationships/hyperlink" Target="https://web.facebook.com/yen.trang.857063" TargetMode="External"/><Relationship Id="rId4273" Type="http://schemas.openxmlformats.org/officeDocument/2006/relationships/hyperlink" Target="https://drive.google.com/open?id=1tOT3pesxsi0vzNXf3nfJJ4urtqIQDckk" TargetMode="External"/><Relationship Id="rId1934" Type="http://schemas.openxmlformats.org/officeDocument/2006/relationships/hyperlink" Target="https://www.facebook.com/tielona.3107" TargetMode="External"/><Relationship Id="rId4340" Type="http://schemas.openxmlformats.org/officeDocument/2006/relationships/hyperlink" Target="https://www.facebook.com/tuan.hoang.858960" TargetMode="External"/><Relationship Id="rId3759" Type="http://schemas.openxmlformats.org/officeDocument/2006/relationships/hyperlink" Target="https://www.facebook.com/share/18ipHEtwih/?mibextid=wwXIfr" TargetMode="External"/><Relationship Id="rId2775" Type="http://schemas.openxmlformats.org/officeDocument/2006/relationships/hyperlink" Target="https://drive.google.com/open?id=1oTqpSJHpYmXnxNyzRuwKS3vxniY4eMSR" TargetMode="External"/><Relationship Id="rId3826" Type="http://schemas.openxmlformats.org/officeDocument/2006/relationships/hyperlink" Target="https://www.facebook.com/share/1BGMUbNdq2/?mibextid=wwXIfr" TargetMode="External"/><Relationship Id="rId747" Type="http://schemas.openxmlformats.org/officeDocument/2006/relationships/hyperlink" Target="https://www.facebook.com/share/16jHbmqB63/?mibextid=wwXIfr" TargetMode="External"/><Relationship Id="rId1377" Type="http://schemas.openxmlformats.org/officeDocument/2006/relationships/hyperlink" Target="https://drive.google.com/open?id=1bql35qhfMUPPu7H9zEfcyxMGnvQL0YRp" TargetMode="External"/><Relationship Id="rId1791" Type="http://schemas.openxmlformats.org/officeDocument/2006/relationships/hyperlink" Target="https://www.facebook.com/share/1DZQDeQzUw/" TargetMode="External"/><Relationship Id="rId2428" Type="http://schemas.openxmlformats.org/officeDocument/2006/relationships/hyperlink" Target="https://www.facebook.com/thuybian1808" TargetMode="External"/><Relationship Id="rId2842" Type="http://schemas.openxmlformats.org/officeDocument/2006/relationships/hyperlink" Target="https://drive.google.com/open?id=124kPt5fJ00XLgNLHnCEtcIKIe0ceJMFn" TargetMode="External"/><Relationship Id="rId83" Type="http://schemas.openxmlformats.org/officeDocument/2006/relationships/hyperlink" Target="https://www.facebook.com/profile.php?id=100052829317882&amp;mibextid=LQQJ4d" TargetMode="External"/><Relationship Id="rId814" Type="http://schemas.openxmlformats.org/officeDocument/2006/relationships/hyperlink" Target="https://drive.google.com/open?id=1hSOqNIMRMF7macE5LCvUG6RaoY2rhC3A" TargetMode="External"/><Relationship Id="rId1444" Type="http://schemas.openxmlformats.org/officeDocument/2006/relationships/hyperlink" Target="https://www.facebook.com/share/1DzRn3EWQ4/" TargetMode="External"/><Relationship Id="rId1511" Type="http://schemas.openxmlformats.org/officeDocument/2006/relationships/hyperlink" Target="https://drive.google.com/open?id=1izBwCB7V22Q-h1BtvcJkSb2v5ATJMhlO" TargetMode="External"/><Relationship Id="rId4667" Type="http://schemas.openxmlformats.org/officeDocument/2006/relationships/hyperlink" Target="https://www.facebook.com/share/1JQZhe9PW3/?mibextid=wwXIfr" TargetMode="External"/><Relationship Id="rId3269" Type="http://schemas.openxmlformats.org/officeDocument/2006/relationships/hyperlink" Target="https://drive.google.com/open?id=1kZXYk7IGlerWdMz0M-OHGNPNgmp4--Ar" TargetMode="External"/><Relationship Id="rId3683" Type="http://schemas.openxmlformats.org/officeDocument/2006/relationships/hyperlink" Target="https://drive.google.com/open?id=1LUkocObJxgLmpRDpcpOezW2PX9OfFGjx" TargetMode="External"/><Relationship Id="rId2285" Type="http://schemas.openxmlformats.org/officeDocument/2006/relationships/hyperlink" Target="https://drive.google.com/open?id=1Iaxmvww-6bGpiZvNloLdGZxp4h9xuQ7j" TargetMode="External"/><Relationship Id="rId3336" Type="http://schemas.openxmlformats.org/officeDocument/2006/relationships/hyperlink" Target="https://drive.google.com/open?id=1kMNSQ_e99cRJjwS8CetfpGzKrNlUWmA_" TargetMode="External"/><Relationship Id="rId4734" Type="http://schemas.openxmlformats.org/officeDocument/2006/relationships/hyperlink" Target="https://www.facebook.com/share/1BPGLEBA1G/?mibextid=wwXIfr" TargetMode="External"/><Relationship Id="rId257" Type="http://schemas.openxmlformats.org/officeDocument/2006/relationships/hyperlink" Target="https://drive.google.com/open?id=13oJo_auGaQiPvTJiOKLmsqgS3Kdaw1yV" TargetMode="External"/><Relationship Id="rId3750" Type="http://schemas.openxmlformats.org/officeDocument/2006/relationships/hyperlink" Target="https://drive.google.com/open?id=1QxRlWORiwG7nlW1DDaba8VHts-tEYbDi" TargetMode="External"/><Relationship Id="rId4801" Type="http://schemas.openxmlformats.org/officeDocument/2006/relationships/hyperlink" Target="https://www.facebook.com/share/1DNRiuwP9V/?mibextid=wwXIfr" TargetMode="External"/><Relationship Id="rId671" Type="http://schemas.openxmlformats.org/officeDocument/2006/relationships/hyperlink" Target="https://drive.google.com/open?id=1aH7t_GSdj2eGTOvPOf6Xg9aKJuDMJEgN" TargetMode="External"/><Relationship Id="rId2352" Type="http://schemas.openxmlformats.org/officeDocument/2006/relationships/hyperlink" Target="https://drive.google.com/open?id=1FJQR2cKHRc8GAz4aEa71ghECwMDAhSXh" TargetMode="External"/><Relationship Id="rId3403" Type="http://schemas.openxmlformats.org/officeDocument/2006/relationships/hyperlink" Target="https://www.facebook.com/ho.t.hoai.871113" TargetMode="External"/><Relationship Id="rId324" Type="http://schemas.openxmlformats.org/officeDocument/2006/relationships/hyperlink" Target="https://www.facebook.com/share/1FwYpVB2A9/?mibextid=wwXIfr" TargetMode="External"/><Relationship Id="rId2005" Type="http://schemas.openxmlformats.org/officeDocument/2006/relationships/hyperlink" Target="https://www.facebook.com/share/1CyD3gzeoy/?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02B8-1C01-4341-8851-AAB955933941}">
  <dimension ref="A1:AD6389"/>
  <sheetViews>
    <sheetView tabSelected="1" workbookViewId="0">
      <selection sqref="A1:AD6389"/>
    </sheetView>
  </sheetViews>
  <sheetFormatPr baseColWidth="10" defaultRowHeight="16" x14ac:dyDescent="0.2"/>
  <sheetData>
    <row r="1" spans="1:30" ht="68" x14ac:dyDescent="0.2">
      <c r="A1" s="1" t="str">
        <f ca="1">IFERROR(__xludf.DUMMYFUNCTION("""DATE""&amp;""_""&amp;(counta(IMPORTRANGE(""https://docs.google.com/spreadsheets/d/1YwMHQdJauMiJsWAasfk8I8H1HjxpwcFmdjrU-lnZXe4/edit#gid=921186724"",""Câu trả lời biểu mẫu 5!C:C""))-counta(IMPORTRANGE(""https://docs.google.com/spreadsheets/d/1YwMHQdJauMiJsWAasfk"&amp;"8I8H1HjxpwcFmdjrU-lnZXe4/edit#gid=921186724"",""Câu trả lời biểu mẫu 5!B:B""))+counta(IMPORTRANGE(""https://docs.google.com/spreadsheets/d/1YwMHQdJauMiJsWAasfk8I8H1HjxpwcFmdjrU-lnZXe4/edit#gid=2005207768"",""DONE HỌC PHÍ CÒN THIẾU!C:C""))-counta(IMPORTRAN"&amp;"GE(""https://docs.google.com/spreadsheets/d/1YwMHQdJauMiJsWAasfk8I8H1HjxpwcFmdjrU-lnZXe4/edit#gid=2005207768"",""DONE HỌC PHÍ CÒN THIẾU!B:B"")))"),"DATE_0")</f>
        <v>DATE_0</v>
      </c>
      <c r="B1" s="1" t="str">
        <f ca="1">"CS_"&amp;(COUNT(I3:I6389)-COUNTA(B3:B6389))</f>
        <v>CS_-1663</v>
      </c>
      <c r="C1" s="2" t="s">
        <v>0</v>
      </c>
      <c r="D1" s="3" t="s">
        <v>1</v>
      </c>
      <c r="E1" s="1" t="s">
        <v>2</v>
      </c>
      <c r="F1" s="1" t="s">
        <v>3</v>
      </c>
      <c r="G1" s="1" t="s">
        <v>4</v>
      </c>
      <c r="H1" s="4" t="s">
        <v>5</v>
      </c>
      <c r="I1" s="5" t="s">
        <v>6</v>
      </c>
      <c r="J1" s="6" t="s">
        <v>7</v>
      </c>
      <c r="K1" s="1" t="s">
        <v>8</v>
      </c>
      <c r="L1" s="7" t="s">
        <v>9</v>
      </c>
      <c r="M1" s="7" t="s">
        <v>10</v>
      </c>
      <c r="N1" s="1" t="s">
        <v>11</v>
      </c>
      <c r="O1" s="3" t="s">
        <v>12</v>
      </c>
      <c r="P1" s="8" t="s">
        <v>13</v>
      </c>
      <c r="Q1" s="9" t="s">
        <v>14</v>
      </c>
      <c r="R1" s="3" t="s">
        <v>15</v>
      </c>
      <c r="S1" s="10" t="s">
        <v>16</v>
      </c>
      <c r="T1" s="10" t="s">
        <v>17</v>
      </c>
      <c r="U1" s="3" t="s">
        <v>18</v>
      </c>
      <c r="V1" s="11" t="s">
        <v>19</v>
      </c>
      <c r="W1" s="12" t="s">
        <v>20</v>
      </c>
      <c r="X1" s="3" t="s">
        <v>21</v>
      </c>
      <c r="Y1" s="9" t="s">
        <v>22</v>
      </c>
      <c r="Z1" s="13" t="s">
        <v>23</v>
      </c>
      <c r="AA1" s="3" t="s">
        <v>24</v>
      </c>
      <c r="AB1" s="14" t="s">
        <v>25</v>
      </c>
      <c r="AC1" s="3" t="s">
        <v>26</v>
      </c>
      <c r="AD1" s="15" t="s">
        <v>27</v>
      </c>
    </row>
    <row r="2" spans="1:30" x14ac:dyDescent="0.2">
      <c r="A2" s="16">
        <v>1</v>
      </c>
      <c r="B2" s="17" t="s">
        <v>28</v>
      </c>
      <c r="C2" s="18">
        <v>1</v>
      </c>
      <c r="D2" s="18" t="s">
        <v>29</v>
      </c>
      <c r="E2" s="18">
        <v>1</v>
      </c>
      <c r="F2" s="18">
        <v>1</v>
      </c>
      <c r="G2" s="18">
        <v>1</v>
      </c>
      <c r="H2" s="18">
        <v>1</v>
      </c>
      <c r="I2" s="19" t="str">
        <f ca="1">IFERROR(__xludf.DUMMYFUNCTION("iferror(arrayformula(vlookup(H2:H6389,query({IMPORTRANGE(""https://docs.google.com/spreadsheets/d/1OAfqf6Xirb24MIGZEG9cHc3nipjxdJplfmdKy8kNKbM/edit?gid=1412664701"",""XẾP LỚP_!B:G"");IMPORTRANGE(""https://docs.google.com/spreadsheets/d/1OAfqf6Xirb24MIGZEG"&amp;"9cHc3nipjxdJplfmdKy8kNKbM/edit?gid=1412664701"",""LỚP ĐÃ KHAI GIẢNG!B:G"");IMPORTRANGE(""https://docs.google.com/spreadsheets/d/1OAfqf6Xirb24MIGZEG9cHc3nipjxdJplfmdKy8kNKbM/edit?gid=1412664701"",""LỚP ĐÃ KHAI GIẢNG 2023!B:G"")},""select Col1, Col6 Where C"&amp;"ol1 is not null""),2,0)),"" "")")," ")</f>
        <v xml:space="preserve"> </v>
      </c>
      <c r="J2" s="20" t="s">
        <v>28</v>
      </c>
      <c r="K2" s="18">
        <v>1</v>
      </c>
      <c r="L2" s="21">
        <v>1</v>
      </c>
      <c r="M2" s="18">
        <v>1</v>
      </c>
      <c r="N2" s="18">
        <v>1</v>
      </c>
      <c r="O2" s="18">
        <v>1</v>
      </c>
      <c r="P2" s="22">
        <v>1</v>
      </c>
      <c r="Q2" s="23" t="e">
        <f t="array" ref="Q2:Q6389">IF(C2:C6389="","", IF(C2:C6389="Up quá trình",(100%-VLOOKUP(VLOOKUP(D2:D6389,[1]Setup_!F:I,2,0)+VLOOKUP(E2:E6389,[1]Setup_!F:I,2,0),[1]Setup_!$K$37:$L$41,2,0))*VLOOKUP(E2:E6389,[1]Setup_!$F:$I,4,0),VLOOKUP(E2:E6389,[1]Setup_!F:I,3,0)))</f>
        <v>#N/A</v>
      </c>
      <c r="R2" s="18">
        <v>1</v>
      </c>
      <c r="S2" s="25">
        <v>1</v>
      </c>
      <c r="T2" s="26">
        <v>1</v>
      </c>
      <c r="U2" s="27">
        <v>1</v>
      </c>
      <c r="V2" s="18">
        <v>1</v>
      </c>
      <c r="W2" s="18">
        <v>1</v>
      </c>
      <c r="X2" s="18" t="e">
        <f t="array" aca="1" ref="X2:X114" ca="1">IF(C2:C6389="","", _xludf.ifs(R2:R6389="Nhóm 2",100,R2:R6389="Nhóm 3",150,R2:R6389="Nhóm 4",200,R2:R6389="Nhóm 5",250,R2:R6389="Nhóm 6",300,R2:R6389="Không",0)+IF(C2:C6389="Up level",100,0)+IF(AC2:AC6389="Không nhận (Trừ 200K)",200,0))</f>
        <v>#NAME?</v>
      </c>
      <c r="Y2" s="31" t="str">
        <f t="array" ref="Y2:Y6389" ca="1">IFERROR(IF(C2:C6389="","",Q2:Q6389-S2:S6389-U2:U6389-X2:X6389),"Lỗi")</f>
        <v>Lỗi</v>
      </c>
      <c r="Z2" s="18">
        <v>1</v>
      </c>
      <c r="AA2" s="29">
        <v>1</v>
      </c>
      <c r="AB2" s="18"/>
      <c r="AC2" s="18">
        <v>1</v>
      </c>
      <c r="AD2" s="33"/>
    </row>
    <row r="3" spans="1:30" x14ac:dyDescent="0.2">
      <c r="A3" s="34">
        <v>45116.550022800926</v>
      </c>
      <c r="B3" s="35" t="s">
        <v>30</v>
      </c>
      <c r="C3" s="28" t="s">
        <v>31</v>
      </c>
      <c r="D3" s="28" t="s">
        <v>29</v>
      </c>
      <c r="E3" s="28" t="s">
        <v>32</v>
      </c>
      <c r="F3" s="28" t="s">
        <v>29</v>
      </c>
      <c r="G3" s="28" t="s">
        <v>33</v>
      </c>
      <c r="H3" s="28" t="s">
        <v>34</v>
      </c>
      <c r="I3" s="36" t="str">
        <f ca="1">IFERROR(__xludf.DUMMYFUNCTION("""COMPUTED_VALUE""")," ")</f>
        <v xml:space="preserve"> </v>
      </c>
      <c r="J3" s="37" t="s">
        <v>35</v>
      </c>
      <c r="K3" s="28" t="s">
        <v>36</v>
      </c>
      <c r="L3" s="38">
        <v>867536376</v>
      </c>
      <c r="M3" s="28" t="s">
        <v>37</v>
      </c>
      <c r="N3" s="28" t="s">
        <v>38</v>
      </c>
      <c r="O3" s="28" t="s">
        <v>39</v>
      </c>
      <c r="P3" s="28" t="s">
        <v>40</v>
      </c>
      <c r="Q3" s="23">
        <v>14972</v>
      </c>
      <c r="R3" s="28" t="s">
        <v>29</v>
      </c>
      <c r="S3" s="39">
        <v>200</v>
      </c>
      <c r="T3" s="40">
        <v>45115</v>
      </c>
      <c r="U3" s="41"/>
      <c r="V3" s="22" t="s">
        <v>41</v>
      </c>
      <c r="W3" s="42" t="s">
        <v>42</v>
      </c>
      <c r="X3" s="28" t="e">
        <f ca="1"/>
        <v>#NAME?</v>
      </c>
      <c r="Y3" s="31" t="str">
        <f ca="1"/>
        <v>Lỗi</v>
      </c>
      <c r="Z3" s="43" t="s">
        <v>43</v>
      </c>
      <c r="AA3" s="44"/>
      <c r="AB3" s="28"/>
      <c r="AC3" s="28" t="s">
        <v>44</v>
      </c>
      <c r="AD3" s="28" t="s">
        <v>45</v>
      </c>
    </row>
    <row r="4" spans="1:30" x14ac:dyDescent="0.2">
      <c r="A4" s="34">
        <v>45124.111059409726</v>
      </c>
      <c r="B4" s="35" t="s">
        <v>30</v>
      </c>
      <c r="C4" s="28" t="s">
        <v>31</v>
      </c>
      <c r="D4" s="28" t="s">
        <v>29</v>
      </c>
      <c r="E4" s="28" t="s">
        <v>46</v>
      </c>
      <c r="F4" s="28" t="s">
        <v>29</v>
      </c>
      <c r="G4" s="28" t="s">
        <v>47</v>
      </c>
      <c r="H4" s="28" t="s">
        <v>34</v>
      </c>
      <c r="I4" s="36" t="str">
        <f ca="1">IFERROR(__xludf.DUMMYFUNCTION("""COMPUTED_VALUE""")," ")</f>
        <v xml:space="preserve"> </v>
      </c>
      <c r="J4" s="37" t="s">
        <v>48</v>
      </c>
      <c r="K4" s="28" t="s">
        <v>49</v>
      </c>
      <c r="L4" s="38">
        <v>855386335</v>
      </c>
      <c r="M4" s="28" t="s">
        <v>50</v>
      </c>
      <c r="N4" s="28" t="s">
        <v>51</v>
      </c>
      <c r="O4" s="28" t="s">
        <v>52</v>
      </c>
      <c r="P4" s="28" t="s">
        <v>53</v>
      </c>
      <c r="Q4" s="23">
        <v>2468</v>
      </c>
      <c r="R4" s="28" t="s">
        <v>29</v>
      </c>
      <c r="S4" s="39">
        <v>300</v>
      </c>
      <c r="T4" s="45">
        <v>45122</v>
      </c>
      <c r="U4" s="41"/>
      <c r="V4" s="28"/>
      <c r="W4" s="42" t="s">
        <v>54</v>
      </c>
      <c r="X4" s="28" t="e">
        <f ca="1"/>
        <v>#NAME?</v>
      </c>
      <c r="Y4" s="31" t="str">
        <f ca="1"/>
        <v>Lỗi</v>
      </c>
      <c r="Z4" s="43" t="s">
        <v>43</v>
      </c>
      <c r="AA4" s="29"/>
      <c r="AB4" s="28"/>
      <c r="AC4" s="28" t="s">
        <v>44</v>
      </c>
      <c r="AD4" s="28" t="s">
        <v>45</v>
      </c>
    </row>
    <row r="5" spans="1:30" x14ac:dyDescent="0.2">
      <c r="A5" s="34">
        <v>45174.30203363426</v>
      </c>
      <c r="B5" s="35" t="s">
        <v>30</v>
      </c>
      <c r="C5" s="28" t="s">
        <v>31</v>
      </c>
      <c r="D5" s="28" t="s">
        <v>29</v>
      </c>
      <c r="E5" s="28" t="s">
        <v>55</v>
      </c>
      <c r="F5" s="28" t="s">
        <v>29</v>
      </c>
      <c r="G5" s="28" t="s">
        <v>33</v>
      </c>
      <c r="H5" s="28" t="s">
        <v>34</v>
      </c>
      <c r="I5" s="36" t="str">
        <f ca="1">IFERROR(__xludf.DUMMYFUNCTION("""COMPUTED_VALUE""")," ")</f>
        <v xml:space="preserve"> </v>
      </c>
      <c r="J5" s="37" t="s">
        <v>56</v>
      </c>
      <c r="K5" s="28" t="s">
        <v>57</v>
      </c>
      <c r="L5" s="38">
        <v>987623785</v>
      </c>
      <c r="M5" s="28" t="s">
        <v>37</v>
      </c>
      <c r="N5" s="28" t="s">
        <v>58</v>
      </c>
      <c r="O5" s="28" t="s">
        <v>59</v>
      </c>
      <c r="P5" s="28" t="s">
        <v>60</v>
      </c>
      <c r="Q5" s="23">
        <v>7736</v>
      </c>
      <c r="R5" s="28" t="s">
        <v>29</v>
      </c>
      <c r="S5" s="39">
        <v>300</v>
      </c>
      <c r="T5" s="45">
        <v>45174</v>
      </c>
      <c r="U5" s="41"/>
      <c r="V5" s="28"/>
      <c r="W5" s="42" t="s">
        <v>61</v>
      </c>
      <c r="X5" s="29" t="e">
        <f ca="1"/>
        <v>#NAME?</v>
      </c>
      <c r="Y5" s="31" t="str">
        <f ca="1"/>
        <v>Lỗi</v>
      </c>
      <c r="Z5" s="43" t="s">
        <v>43</v>
      </c>
      <c r="AA5" s="44"/>
      <c r="AB5" s="28"/>
      <c r="AC5" s="28" t="s">
        <v>44</v>
      </c>
      <c r="AD5" s="28" t="s">
        <v>62</v>
      </c>
    </row>
    <row r="6" spans="1:30" x14ac:dyDescent="0.2">
      <c r="A6" s="34">
        <v>45188.936773182868</v>
      </c>
      <c r="B6" s="35" t="s">
        <v>30</v>
      </c>
      <c r="C6" s="28" t="s">
        <v>31</v>
      </c>
      <c r="D6" s="28" t="s">
        <v>29</v>
      </c>
      <c r="E6" s="28" t="s">
        <v>63</v>
      </c>
      <c r="F6" s="28" t="s">
        <v>29</v>
      </c>
      <c r="G6" s="28" t="s">
        <v>47</v>
      </c>
      <c r="H6" s="28" t="s">
        <v>34</v>
      </c>
      <c r="I6" s="36" t="str">
        <f ca="1">IFERROR(__xludf.DUMMYFUNCTION("""COMPUTED_VALUE""")," ")</f>
        <v xml:space="preserve"> </v>
      </c>
      <c r="J6" s="37" t="s">
        <v>64</v>
      </c>
      <c r="K6" s="28" t="s">
        <v>65</v>
      </c>
      <c r="L6" s="38">
        <v>916314641</v>
      </c>
      <c r="M6" s="28" t="s">
        <v>50</v>
      </c>
      <c r="N6" s="28" t="s">
        <v>66</v>
      </c>
      <c r="O6" s="28" t="s">
        <v>67</v>
      </c>
      <c r="P6" s="28" t="s">
        <v>68</v>
      </c>
      <c r="Q6" s="23">
        <v>16940</v>
      </c>
      <c r="R6" s="28" t="s">
        <v>29</v>
      </c>
      <c r="S6" s="39">
        <v>200</v>
      </c>
      <c r="T6" s="45">
        <v>45188</v>
      </c>
      <c r="U6" s="41"/>
      <c r="V6" s="28"/>
      <c r="W6" s="42" t="s">
        <v>69</v>
      </c>
      <c r="X6" s="28" t="e">
        <f ca="1"/>
        <v>#NAME?</v>
      </c>
      <c r="Y6" s="31" t="str">
        <f ca="1"/>
        <v>Lỗi</v>
      </c>
      <c r="Z6" s="43" t="s">
        <v>43</v>
      </c>
      <c r="AA6" s="29"/>
      <c r="AB6" s="28"/>
      <c r="AC6" s="28" t="s">
        <v>44</v>
      </c>
      <c r="AD6" s="28" t="s">
        <v>62</v>
      </c>
    </row>
    <row r="7" spans="1:30" x14ac:dyDescent="0.2">
      <c r="A7" s="34">
        <v>45201.993336099535</v>
      </c>
      <c r="B7" s="35" t="s">
        <v>30</v>
      </c>
      <c r="C7" s="28" t="s">
        <v>31</v>
      </c>
      <c r="D7" s="28" t="s">
        <v>29</v>
      </c>
      <c r="E7" s="28" t="s">
        <v>32</v>
      </c>
      <c r="F7" s="28" t="s">
        <v>29</v>
      </c>
      <c r="G7" s="28" t="s">
        <v>47</v>
      </c>
      <c r="H7" s="28" t="s">
        <v>34</v>
      </c>
      <c r="I7" s="36" t="str">
        <f ca="1">IFERROR(__xludf.DUMMYFUNCTION("""COMPUTED_VALUE""")," ")</f>
        <v xml:space="preserve"> </v>
      </c>
      <c r="J7" s="37" t="s">
        <v>70</v>
      </c>
      <c r="K7" s="28" t="s">
        <v>71</v>
      </c>
      <c r="L7" s="38">
        <v>387114581</v>
      </c>
      <c r="M7" s="28" t="s">
        <v>37</v>
      </c>
      <c r="N7" s="28" t="s">
        <v>72</v>
      </c>
      <c r="O7" s="28" t="s">
        <v>73</v>
      </c>
      <c r="P7" s="28" t="s">
        <v>74</v>
      </c>
      <c r="Q7" s="23">
        <v>14972</v>
      </c>
      <c r="R7" s="28" t="s">
        <v>29</v>
      </c>
      <c r="S7" s="39">
        <v>200</v>
      </c>
      <c r="T7" s="45">
        <v>45201</v>
      </c>
      <c r="U7" s="41"/>
      <c r="V7" s="28"/>
      <c r="W7" s="42" t="s">
        <v>75</v>
      </c>
      <c r="X7" s="28" t="e">
        <f ca="1"/>
        <v>#NAME?</v>
      </c>
      <c r="Y7" s="31" t="str">
        <f ca="1"/>
        <v>Lỗi</v>
      </c>
      <c r="Z7" s="43" t="s">
        <v>43</v>
      </c>
      <c r="AA7" s="44"/>
      <c r="AB7" s="28"/>
      <c r="AC7" s="28" t="s">
        <v>44</v>
      </c>
      <c r="AD7" s="28" t="s">
        <v>62</v>
      </c>
    </row>
    <row r="8" spans="1:30" x14ac:dyDescent="0.2">
      <c r="A8" s="34">
        <v>45205.677357314817</v>
      </c>
      <c r="B8" s="35" t="s">
        <v>76</v>
      </c>
      <c r="C8" s="28" t="s">
        <v>31</v>
      </c>
      <c r="D8" s="28" t="s">
        <v>29</v>
      </c>
      <c r="E8" s="28" t="s">
        <v>63</v>
      </c>
      <c r="F8" s="28" t="s">
        <v>29</v>
      </c>
      <c r="G8" s="28" t="s">
        <v>47</v>
      </c>
      <c r="H8" s="28" t="s">
        <v>77</v>
      </c>
      <c r="I8" s="36" t="str">
        <f ca="1">IFERROR(__xludf.DUMMYFUNCTION("""COMPUTED_VALUE""")," ")</f>
        <v xml:space="preserve"> </v>
      </c>
      <c r="J8" s="37" t="s">
        <v>78</v>
      </c>
      <c r="K8" s="22" t="s">
        <v>79</v>
      </c>
      <c r="L8" s="38">
        <v>982710765</v>
      </c>
      <c r="M8" s="28" t="s">
        <v>50</v>
      </c>
      <c r="N8" s="28" t="s">
        <v>66</v>
      </c>
      <c r="O8" s="28" t="s">
        <v>67</v>
      </c>
      <c r="P8" s="28" t="s">
        <v>80</v>
      </c>
      <c r="Q8" s="23">
        <v>16940</v>
      </c>
      <c r="R8" s="28" t="s">
        <v>29</v>
      </c>
      <c r="S8" s="39">
        <v>100</v>
      </c>
      <c r="T8" s="45">
        <v>45204</v>
      </c>
      <c r="U8" s="41"/>
      <c r="V8" s="28"/>
      <c r="W8" s="42" t="s">
        <v>81</v>
      </c>
      <c r="X8" s="28" t="e">
        <f ca="1"/>
        <v>#NAME?</v>
      </c>
      <c r="Y8" s="31" t="str">
        <f ca="1"/>
        <v>Lỗi</v>
      </c>
      <c r="Z8" s="28"/>
      <c r="AA8" s="29"/>
      <c r="AB8" s="28"/>
      <c r="AC8" s="28" t="s">
        <v>44</v>
      </c>
      <c r="AD8" s="28" t="s">
        <v>62</v>
      </c>
    </row>
    <row r="9" spans="1:30" x14ac:dyDescent="0.2">
      <c r="A9" s="34">
        <v>45222.765738032409</v>
      </c>
      <c r="B9" s="35" t="s">
        <v>30</v>
      </c>
      <c r="C9" s="28" t="s">
        <v>31</v>
      </c>
      <c r="D9" s="28" t="s">
        <v>29</v>
      </c>
      <c r="E9" s="28" t="s">
        <v>82</v>
      </c>
      <c r="F9" s="28" t="s">
        <v>29</v>
      </c>
      <c r="G9" s="28" t="s">
        <v>47</v>
      </c>
      <c r="H9" s="28" t="s">
        <v>34</v>
      </c>
      <c r="I9" s="36" t="str">
        <f ca="1">IFERROR(__xludf.DUMMYFUNCTION("""COMPUTED_VALUE""")," ")</f>
        <v xml:space="preserve"> </v>
      </c>
      <c r="J9" s="37" t="s">
        <v>83</v>
      </c>
      <c r="K9" s="28" t="s">
        <v>84</v>
      </c>
      <c r="L9" s="38">
        <v>383515596</v>
      </c>
      <c r="M9" s="28" t="s">
        <v>50</v>
      </c>
      <c r="N9" s="28" t="s">
        <v>66</v>
      </c>
      <c r="O9" s="28" t="s">
        <v>67</v>
      </c>
      <c r="P9" s="28" t="s">
        <v>85</v>
      </c>
      <c r="Q9" s="23">
        <v>9704</v>
      </c>
      <c r="R9" s="28" t="s">
        <v>29</v>
      </c>
      <c r="S9" s="39">
        <v>100</v>
      </c>
      <c r="T9" s="45">
        <v>45221</v>
      </c>
      <c r="U9" s="41"/>
      <c r="V9" s="28"/>
      <c r="W9" s="42" t="s">
        <v>86</v>
      </c>
      <c r="X9" s="28" t="e">
        <f ca="1"/>
        <v>#NAME?</v>
      </c>
      <c r="Y9" s="31" t="str">
        <f ca="1"/>
        <v>Lỗi</v>
      </c>
      <c r="Z9" s="28"/>
      <c r="AA9" s="44"/>
      <c r="AB9" s="28"/>
      <c r="AC9" s="28" t="s">
        <v>44</v>
      </c>
      <c r="AD9" s="28" t="s">
        <v>62</v>
      </c>
    </row>
    <row r="10" spans="1:30" x14ac:dyDescent="0.2">
      <c r="A10" s="34">
        <v>45266.873500902773</v>
      </c>
      <c r="B10" s="35" t="s">
        <v>30</v>
      </c>
      <c r="C10" s="28" t="s">
        <v>31</v>
      </c>
      <c r="D10" s="28" t="s">
        <v>29</v>
      </c>
      <c r="E10" s="28" t="s">
        <v>63</v>
      </c>
      <c r="F10" s="28" t="s">
        <v>29</v>
      </c>
      <c r="G10" s="28" t="s">
        <v>87</v>
      </c>
      <c r="H10" s="28" t="s">
        <v>34</v>
      </c>
      <c r="I10" s="36" t="str">
        <f ca="1">IFERROR(__xludf.DUMMYFUNCTION("""COMPUTED_VALUE""")," ")</f>
        <v xml:space="preserve"> </v>
      </c>
      <c r="J10" s="37" t="s">
        <v>88</v>
      </c>
      <c r="K10" s="28" t="s">
        <v>89</v>
      </c>
      <c r="L10" s="38">
        <v>348669823</v>
      </c>
      <c r="M10" s="28" t="s">
        <v>90</v>
      </c>
      <c r="N10" s="28" t="s">
        <v>91</v>
      </c>
      <c r="O10" s="28" t="s">
        <v>92</v>
      </c>
      <c r="P10" s="28" t="s">
        <v>93</v>
      </c>
      <c r="Q10" s="23">
        <v>16940</v>
      </c>
      <c r="R10" s="28" t="s">
        <v>29</v>
      </c>
      <c r="S10" s="39">
        <v>200</v>
      </c>
      <c r="T10" s="45">
        <v>45266</v>
      </c>
      <c r="U10" s="41"/>
      <c r="V10" s="46"/>
      <c r="W10" s="42" t="s">
        <v>94</v>
      </c>
      <c r="X10" s="28" t="e">
        <f ca="1"/>
        <v>#NAME?</v>
      </c>
      <c r="Y10" s="31" t="str">
        <f ca="1"/>
        <v>Lỗi</v>
      </c>
      <c r="Z10" s="28"/>
      <c r="AA10" s="29"/>
      <c r="AB10" s="28"/>
      <c r="AC10" s="28" t="s">
        <v>44</v>
      </c>
      <c r="AD10" s="28" t="s">
        <v>62</v>
      </c>
    </row>
    <row r="11" spans="1:30" x14ac:dyDescent="0.2">
      <c r="A11" s="34">
        <v>45299.90264299768</v>
      </c>
      <c r="B11" s="35" t="s">
        <v>30</v>
      </c>
      <c r="C11" s="28" t="s">
        <v>31</v>
      </c>
      <c r="D11" s="28" t="s">
        <v>29</v>
      </c>
      <c r="E11" s="28" t="s">
        <v>63</v>
      </c>
      <c r="F11" s="28" t="s">
        <v>29</v>
      </c>
      <c r="G11" s="28" t="s">
        <v>47</v>
      </c>
      <c r="H11" s="28" t="s">
        <v>34</v>
      </c>
      <c r="I11" s="36" t="str">
        <f ca="1">IFERROR(__xludf.DUMMYFUNCTION("""COMPUTED_VALUE""")," ")</f>
        <v xml:space="preserve"> </v>
      </c>
      <c r="J11" s="37" t="s">
        <v>95</v>
      </c>
      <c r="K11" s="28" t="s">
        <v>96</v>
      </c>
      <c r="L11" s="38">
        <v>394362007</v>
      </c>
      <c r="M11" s="28" t="s">
        <v>90</v>
      </c>
      <c r="N11" s="28" t="s">
        <v>91</v>
      </c>
      <c r="O11" s="28" t="s">
        <v>97</v>
      </c>
      <c r="P11" s="47" t="s">
        <v>98</v>
      </c>
      <c r="Q11" s="23">
        <v>16940</v>
      </c>
      <c r="R11" s="28" t="s">
        <v>29</v>
      </c>
      <c r="S11" s="39">
        <v>500</v>
      </c>
      <c r="T11" s="45">
        <v>45299</v>
      </c>
      <c r="U11" s="41"/>
      <c r="V11" s="46"/>
      <c r="W11" s="42" t="s">
        <v>99</v>
      </c>
      <c r="X11" s="28" t="e">
        <f ca="1"/>
        <v>#NAME?</v>
      </c>
      <c r="Y11" s="31" t="str">
        <f ca="1"/>
        <v>Lỗi</v>
      </c>
      <c r="Z11" s="28"/>
      <c r="AA11" s="44"/>
      <c r="AB11" s="28"/>
      <c r="AC11" s="28" t="s">
        <v>44</v>
      </c>
      <c r="AD11" s="28" t="s">
        <v>45</v>
      </c>
    </row>
    <row r="12" spans="1:30" x14ac:dyDescent="0.2">
      <c r="A12" s="34">
        <v>45311.694347870369</v>
      </c>
      <c r="B12" s="35" t="s">
        <v>30</v>
      </c>
      <c r="C12" s="28" t="s">
        <v>31</v>
      </c>
      <c r="D12" s="28" t="s">
        <v>29</v>
      </c>
      <c r="E12" s="28" t="s">
        <v>63</v>
      </c>
      <c r="F12" s="28" t="s">
        <v>29</v>
      </c>
      <c r="G12" s="28" t="s">
        <v>47</v>
      </c>
      <c r="H12" s="28" t="s">
        <v>34</v>
      </c>
      <c r="I12" s="36" t="str">
        <f ca="1">IFERROR(__xludf.DUMMYFUNCTION("""COMPUTED_VALUE""")," ")</f>
        <v xml:space="preserve"> </v>
      </c>
      <c r="J12" s="37" t="s">
        <v>100</v>
      </c>
      <c r="K12" s="28" t="s">
        <v>101</v>
      </c>
      <c r="L12" s="38">
        <v>332536131</v>
      </c>
      <c r="M12" s="28" t="s">
        <v>90</v>
      </c>
      <c r="N12" s="28" t="s">
        <v>91</v>
      </c>
      <c r="O12" s="28" t="s">
        <v>102</v>
      </c>
      <c r="P12" s="28" t="s">
        <v>103</v>
      </c>
      <c r="Q12" s="23">
        <v>16940</v>
      </c>
      <c r="R12" s="28" t="s">
        <v>29</v>
      </c>
      <c r="S12" s="39">
        <v>500</v>
      </c>
      <c r="T12" s="45">
        <v>45309</v>
      </c>
      <c r="U12" s="41"/>
      <c r="V12" s="46"/>
      <c r="W12" s="42" t="s">
        <v>104</v>
      </c>
      <c r="X12" s="28" t="e">
        <f ca="1"/>
        <v>#NAME?</v>
      </c>
      <c r="Y12" s="31" t="str">
        <f ca="1"/>
        <v>Lỗi</v>
      </c>
      <c r="Z12" s="43" t="s">
        <v>43</v>
      </c>
      <c r="AA12" s="29"/>
      <c r="AB12" s="28"/>
      <c r="AC12" s="28" t="s">
        <v>44</v>
      </c>
      <c r="AD12" s="28" t="s">
        <v>45</v>
      </c>
    </row>
    <row r="13" spans="1:30" x14ac:dyDescent="0.2">
      <c r="A13" s="34">
        <v>45341.445590127318</v>
      </c>
      <c r="B13" s="35" t="s">
        <v>30</v>
      </c>
      <c r="C13" s="28" t="s">
        <v>31</v>
      </c>
      <c r="D13" s="28" t="s">
        <v>29</v>
      </c>
      <c r="E13" s="28" t="s">
        <v>63</v>
      </c>
      <c r="F13" s="28" t="s">
        <v>29</v>
      </c>
      <c r="G13" s="28" t="s">
        <v>47</v>
      </c>
      <c r="H13" s="28" t="s">
        <v>34</v>
      </c>
      <c r="I13" s="36" t="str">
        <f ca="1">IFERROR(__xludf.DUMMYFUNCTION("""COMPUTED_VALUE""")," ")</f>
        <v xml:space="preserve"> </v>
      </c>
      <c r="J13" s="37" t="s">
        <v>105</v>
      </c>
      <c r="K13" s="28" t="s">
        <v>106</v>
      </c>
      <c r="L13" s="38">
        <v>765079330</v>
      </c>
      <c r="M13" s="28" t="s">
        <v>50</v>
      </c>
      <c r="N13" s="28" t="s">
        <v>66</v>
      </c>
      <c r="O13" s="28" t="s">
        <v>107</v>
      </c>
      <c r="P13" s="28" t="s">
        <v>108</v>
      </c>
      <c r="Q13" s="23">
        <v>16940</v>
      </c>
      <c r="R13" s="28" t="s">
        <v>29</v>
      </c>
      <c r="S13" s="39">
        <v>200</v>
      </c>
      <c r="T13" s="45">
        <v>45302</v>
      </c>
      <c r="U13" s="41"/>
      <c r="V13" s="46"/>
      <c r="W13" s="42" t="s">
        <v>109</v>
      </c>
      <c r="X13" s="28" t="e">
        <f ca="1"/>
        <v>#NAME?</v>
      </c>
      <c r="Y13" s="31" t="str">
        <f ca="1"/>
        <v>Lỗi</v>
      </c>
      <c r="Z13" s="28"/>
      <c r="AA13" s="44"/>
      <c r="AB13" s="28"/>
      <c r="AC13" s="28" t="s">
        <v>44</v>
      </c>
      <c r="AD13" s="28" t="s">
        <v>45</v>
      </c>
    </row>
    <row r="14" spans="1:30" x14ac:dyDescent="0.2">
      <c r="A14" s="34">
        <v>45464.829723206014</v>
      </c>
      <c r="B14" s="35" t="s">
        <v>30</v>
      </c>
      <c r="C14" s="28" t="s">
        <v>31</v>
      </c>
      <c r="D14" s="28" t="s">
        <v>29</v>
      </c>
      <c r="E14" s="28" t="s">
        <v>32</v>
      </c>
      <c r="F14" s="28" t="s">
        <v>29</v>
      </c>
      <c r="G14" s="28" t="s">
        <v>33</v>
      </c>
      <c r="H14" s="28" t="s">
        <v>34</v>
      </c>
      <c r="I14" s="36" t="str">
        <f ca="1">IFERROR(__xludf.DUMMYFUNCTION("""COMPUTED_VALUE""")," ")</f>
        <v xml:space="preserve"> </v>
      </c>
      <c r="J14" s="37" t="s">
        <v>110</v>
      </c>
      <c r="K14" s="33" t="s">
        <v>111</v>
      </c>
      <c r="L14" s="48">
        <v>835242456</v>
      </c>
      <c r="M14" s="33" t="s">
        <v>37</v>
      </c>
      <c r="N14" s="33" t="s">
        <v>72</v>
      </c>
      <c r="O14" s="28" t="s">
        <v>112</v>
      </c>
      <c r="P14" s="28" t="s">
        <v>113</v>
      </c>
      <c r="Q14" s="23">
        <v>14972</v>
      </c>
      <c r="R14" s="28" t="s">
        <v>29</v>
      </c>
      <c r="S14" s="39">
        <v>200</v>
      </c>
      <c r="T14" s="45">
        <v>45463</v>
      </c>
      <c r="U14" s="41"/>
      <c r="V14" s="46"/>
      <c r="W14" s="42" t="s">
        <v>114</v>
      </c>
      <c r="X14" s="28" t="e">
        <f ca="1"/>
        <v>#NAME?</v>
      </c>
      <c r="Y14" s="31" t="str">
        <f ca="1"/>
        <v>Lỗi</v>
      </c>
      <c r="Z14" s="28"/>
      <c r="AA14" s="29"/>
      <c r="AB14" s="28"/>
      <c r="AC14" s="28" t="s">
        <v>44</v>
      </c>
      <c r="AD14" s="28" t="s">
        <v>45</v>
      </c>
    </row>
    <row r="15" spans="1:30" x14ac:dyDescent="0.2">
      <c r="A15" s="34">
        <v>45464.83166171296</v>
      </c>
      <c r="B15" s="35" t="s">
        <v>30</v>
      </c>
      <c r="C15" s="28" t="s">
        <v>31</v>
      </c>
      <c r="D15" s="28" t="s">
        <v>29</v>
      </c>
      <c r="E15" s="28" t="s">
        <v>63</v>
      </c>
      <c r="F15" s="28" t="s">
        <v>29</v>
      </c>
      <c r="G15" s="28" t="s">
        <v>47</v>
      </c>
      <c r="H15" s="28" t="s">
        <v>34</v>
      </c>
      <c r="I15" s="36" t="str">
        <f ca="1">IFERROR(__xludf.DUMMYFUNCTION("""COMPUTED_VALUE""")," ")</f>
        <v xml:space="preserve"> </v>
      </c>
      <c r="J15" s="37" t="s">
        <v>115</v>
      </c>
      <c r="K15" s="33" t="s">
        <v>116</v>
      </c>
      <c r="L15" s="48">
        <v>332820448</v>
      </c>
      <c r="M15" s="33" t="s">
        <v>37</v>
      </c>
      <c r="N15" s="33" t="s">
        <v>72</v>
      </c>
      <c r="O15" s="28" t="s">
        <v>117</v>
      </c>
      <c r="P15" s="28" t="s">
        <v>118</v>
      </c>
      <c r="Q15" s="23">
        <v>16940</v>
      </c>
      <c r="R15" s="28" t="s">
        <v>29</v>
      </c>
      <c r="S15" s="39">
        <v>200</v>
      </c>
      <c r="T15" s="45">
        <v>45464</v>
      </c>
      <c r="U15" s="41"/>
      <c r="V15" s="46"/>
      <c r="W15" s="42" t="s">
        <v>119</v>
      </c>
      <c r="X15" s="28" t="e">
        <f ca="1"/>
        <v>#NAME?</v>
      </c>
      <c r="Y15" s="31" t="str">
        <f ca="1"/>
        <v>Lỗi</v>
      </c>
      <c r="Z15" s="28"/>
      <c r="AA15" s="44"/>
      <c r="AB15" s="28"/>
      <c r="AC15" s="28" t="s">
        <v>44</v>
      </c>
      <c r="AD15" s="28" t="s">
        <v>45</v>
      </c>
    </row>
    <row r="16" spans="1:30" x14ac:dyDescent="0.2">
      <c r="A16" s="34">
        <v>45471.347511574073</v>
      </c>
      <c r="B16" s="35" t="s">
        <v>30</v>
      </c>
      <c r="C16" s="28" t="s">
        <v>31</v>
      </c>
      <c r="D16" s="28" t="s">
        <v>29</v>
      </c>
      <c r="E16" s="28" t="s">
        <v>63</v>
      </c>
      <c r="F16" s="28" t="s">
        <v>29</v>
      </c>
      <c r="G16" s="28" t="s">
        <v>47</v>
      </c>
      <c r="H16" s="28" t="s">
        <v>34</v>
      </c>
      <c r="I16" s="36" t="str">
        <f ca="1">IFERROR(__xludf.DUMMYFUNCTION("""COMPUTED_VALUE""")," ")</f>
        <v xml:space="preserve"> </v>
      </c>
      <c r="J16" s="37" t="s">
        <v>120</v>
      </c>
      <c r="K16" s="28" t="s">
        <v>121</v>
      </c>
      <c r="L16" s="38">
        <v>338045025</v>
      </c>
      <c r="M16" s="28" t="s">
        <v>122</v>
      </c>
      <c r="N16" s="28" t="s">
        <v>123</v>
      </c>
      <c r="O16" s="28" t="s">
        <v>124</v>
      </c>
      <c r="P16" s="28" t="s">
        <v>125</v>
      </c>
      <c r="Q16" s="23">
        <v>16940</v>
      </c>
      <c r="R16" s="28" t="s">
        <v>29</v>
      </c>
      <c r="S16" s="39">
        <v>100</v>
      </c>
      <c r="T16" s="45">
        <v>45460</v>
      </c>
      <c r="U16" s="41"/>
      <c r="V16" s="46"/>
      <c r="W16" s="42" t="s">
        <v>126</v>
      </c>
      <c r="X16" s="28" t="e">
        <f ca="1"/>
        <v>#NAME?</v>
      </c>
      <c r="Y16" s="31" t="str">
        <f ca="1"/>
        <v>Lỗi</v>
      </c>
      <c r="Z16" s="28"/>
      <c r="AA16" s="29"/>
      <c r="AB16" s="28"/>
      <c r="AC16" s="28" t="s">
        <v>44</v>
      </c>
      <c r="AD16" s="28" t="s">
        <v>45</v>
      </c>
    </row>
    <row r="17" spans="1:30" x14ac:dyDescent="0.2">
      <c r="A17" s="34">
        <v>45472.687127673613</v>
      </c>
      <c r="B17" s="35" t="s">
        <v>76</v>
      </c>
      <c r="C17" s="28" t="s">
        <v>31</v>
      </c>
      <c r="D17" s="28" t="s">
        <v>29</v>
      </c>
      <c r="E17" s="28" t="s">
        <v>32</v>
      </c>
      <c r="F17" s="28" t="s">
        <v>29</v>
      </c>
      <c r="G17" s="28" t="s">
        <v>33</v>
      </c>
      <c r="H17" s="28" t="s">
        <v>127</v>
      </c>
      <c r="I17" s="36">
        <f ca="1">IFERROR(__xludf.DUMMYFUNCTION("""COMPUTED_VALUE"""),46147)</f>
        <v>46147</v>
      </c>
      <c r="J17" s="37" t="s">
        <v>128</v>
      </c>
      <c r="K17" s="28" t="s">
        <v>129</v>
      </c>
      <c r="L17" s="38">
        <v>327883007</v>
      </c>
      <c r="M17" s="28" t="s">
        <v>130</v>
      </c>
      <c r="N17" s="28" t="s">
        <v>131</v>
      </c>
      <c r="O17" s="28" t="s">
        <v>132</v>
      </c>
      <c r="P17" s="28" t="s">
        <v>133</v>
      </c>
      <c r="Q17" s="23">
        <v>14972</v>
      </c>
      <c r="R17" s="28" t="s">
        <v>29</v>
      </c>
      <c r="S17" s="39">
        <f>200+3800</f>
        <v>4000</v>
      </c>
      <c r="T17" s="49" t="s">
        <v>134</v>
      </c>
      <c r="U17" s="41"/>
      <c r="V17" s="46"/>
      <c r="W17" s="42" t="s">
        <v>135</v>
      </c>
      <c r="X17" s="28" t="e">
        <f ca="1"/>
        <v>#NAME?</v>
      </c>
      <c r="Y17" s="31" t="str">
        <f ca="1"/>
        <v>Lỗi</v>
      </c>
      <c r="Z17" s="28"/>
      <c r="AA17" s="44"/>
      <c r="AB17" s="28"/>
      <c r="AC17" s="28" t="s">
        <v>44</v>
      </c>
      <c r="AD17" s="28" t="s">
        <v>45</v>
      </c>
    </row>
    <row r="18" spans="1:30" x14ac:dyDescent="0.2">
      <c r="A18" s="34">
        <v>45472.688829560182</v>
      </c>
      <c r="B18" s="50" t="s">
        <v>30</v>
      </c>
      <c r="C18" s="28" t="s">
        <v>31</v>
      </c>
      <c r="D18" s="28" t="s">
        <v>29</v>
      </c>
      <c r="E18" s="28" t="s">
        <v>63</v>
      </c>
      <c r="F18" s="28" t="s">
        <v>29</v>
      </c>
      <c r="G18" s="28" t="s">
        <v>47</v>
      </c>
      <c r="H18" s="28" t="s">
        <v>34</v>
      </c>
      <c r="I18" s="36" t="str">
        <f ca="1">IFERROR(__xludf.DUMMYFUNCTION("""COMPUTED_VALUE""")," ")</f>
        <v xml:space="preserve"> </v>
      </c>
      <c r="J18" s="37" t="s">
        <v>136</v>
      </c>
      <c r="K18" s="28" t="s">
        <v>137</v>
      </c>
      <c r="L18" s="38">
        <v>784584240</v>
      </c>
      <c r="M18" s="28" t="s">
        <v>37</v>
      </c>
      <c r="N18" s="28" t="s">
        <v>38</v>
      </c>
      <c r="O18" s="28" t="s">
        <v>138</v>
      </c>
      <c r="P18" s="28" t="s">
        <v>139</v>
      </c>
      <c r="Q18" s="23">
        <v>16940</v>
      </c>
      <c r="R18" s="28" t="s">
        <v>29</v>
      </c>
      <c r="S18" s="39">
        <v>200</v>
      </c>
      <c r="T18" s="45">
        <v>45472</v>
      </c>
      <c r="U18" s="41"/>
      <c r="V18" s="46"/>
      <c r="W18" s="42" t="s">
        <v>140</v>
      </c>
      <c r="X18" s="28" t="e">
        <f ca="1"/>
        <v>#NAME?</v>
      </c>
      <c r="Y18" s="31" t="str">
        <f ca="1"/>
        <v>Lỗi</v>
      </c>
      <c r="Z18" s="28"/>
      <c r="AA18" s="29"/>
      <c r="AB18" s="28"/>
      <c r="AC18" s="28" t="s">
        <v>44</v>
      </c>
      <c r="AD18" s="28" t="s">
        <v>45</v>
      </c>
    </row>
    <row r="19" spans="1:30" x14ac:dyDescent="0.2">
      <c r="A19" s="34">
        <v>45472.872341921291</v>
      </c>
      <c r="B19" s="50" t="s">
        <v>30</v>
      </c>
      <c r="C19" s="28" t="s">
        <v>31</v>
      </c>
      <c r="D19" s="28" t="s">
        <v>29</v>
      </c>
      <c r="E19" s="28" t="s">
        <v>63</v>
      </c>
      <c r="F19" s="28" t="s">
        <v>29</v>
      </c>
      <c r="G19" s="28" t="s">
        <v>47</v>
      </c>
      <c r="H19" s="28" t="s">
        <v>34</v>
      </c>
      <c r="I19" s="36" t="str">
        <f ca="1">IFERROR(__xludf.DUMMYFUNCTION("""COMPUTED_VALUE""")," ")</f>
        <v xml:space="preserve"> </v>
      </c>
      <c r="J19" s="37" t="s">
        <v>141</v>
      </c>
      <c r="K19" s="28" t="s">
        <v>142</v>
      </c>
      <c r="L19" s="38">
        <v>969670990</v>
      </c>
      <c r="M19" s="28" t="s">
        <v>37</v>
      </c>
      <c r="N19" s="28" t="s">
        <v>38</v>
      </c>
      <c r="O19" s="28" t="s">
        <v>143</v>
      </c>
      <c r="P19" s="28" t="s">
        <v>144</v>
      </c>
      <c r="Q19" s="23">
        <v>16940</v>
      </c>
      <c r="R19" s="28" t="s">
        <v>29</v>
      </c>
      <c r="S19" s="39">
        <v>200</v>
      </c>
      <c r="T19" s="45">
        <v>45472</v>
      </c>
      <c r="U19" s="41"/>
      <c r="V19" s="46"/>
      <c r="W19" s="42" t="s">
        <v>145</v>
      </c>
      <c r="X19" s="28" t="e">
        <f ca="1"/>
        <v>#NAME?</v>
      </c>
      <c r="Y19" s="31" t="str">
        <f ca="1"/>
        <v>Lỗi</v>
      </c>
      <c r="Z19" s="28"/>
      <c r="AA19" s="44"/>
      <c r="AB19" s="28"/>
      <c r="AC19" s="28" t="s">
        <v>44</v>
      </c>
      <c r="AD19" s="28" t="s">
        <v>45</v>
      </c>
    </row>
    <row r="20" spans="1:30" x14ac:dyDescent="0.2">
      <c r="A20" s="34">
        <v>45473.439937025461</v>
      </c>
      <c r="B20" s="50" t="s">
        <v>30</v>
      </c>
      <c r="C20" s="28" t="s">
        <v>31</v>
      </c>
      <c r="D20" s="28" t="s">
        <v>29</v>
      </c>
      <c r="E20" s="28" t="s">
        <v>63</v>
      </c>
      <c r="F20" s="28" t="s">
        <v>29</v>
      </c>
      <c r="G20" s="28" t="s">
        <v>47</v>
      </c>
      <c r="H20" s="28" t="s">
        <v>34</v>
      </c>
      <c r="I20" s="36" t="str">
        <f ca="1">IFERROR(__xludf.DUMMYFUNCTION("""COMPUTED_VALUE""")," ")</f>
        <v xml:space="preserve"> </v>
      </c>
      <c r="J20" s="37" t="s">
        <v>146</v>
      </c>
      <c r="K20" s="28" t="s">
        <v>147</v>
      </c>
      <c r="L20" s="38">
        <v>978665191</v>
      </c>
      <c r="M20" s="28" t="s">
        <v>90</v>
      </c>
      <c r="N20" s="28" t="s">
        <v>148</v>
      </c>
      <c r="O20" s="28" t="s">
        <v>149</v>
      </c>
      <c r="P20" s="28" t="s">
        <v>150</v>
      </c>
      <c r="Q20" s="23">
        <v>16940</v>
      </c>
      <c r="R20" s="28" t="s">
        <v>29</v>
      </c>
      <c r="S20" s="39">
        <v>200</v>
      </c>
      <c r="T20" s="45">
        <v>45473</v>
      </c>
      <c r="U20" s="41"/>
      <c r="V20" s="46"/>
      <c r="W20" s="42" t="s">
        <v>151</v>
      </c>
      <c r="X20" s="28" t="e">
        <f ca="1"/>
        <v>#NAME?</v>
      </c>
      <c r="Y20" s="31" t="str">
        <f ca="1"/>
        <v>Lỗi</v>
      </c>
      <c r="Z20" s="28"/>
      <c r="AA20" s="29"/>
      <c r="AB20" s="28"/>
      <c r="AC20" s="28" t="s">
        <v>44</v>
      </c>
      <c r="AD20" s="28" t="s">
        <v>45</v>
      </c>
    </row>
    <row r="21" spans="1:30" x14ac:dyDescent="0.2">
      <c r="A21" s="34">
        <v>45473.942299907409</v>
      </c>
      <c r="B21" s="50" t="s">
        <v>30</v>
      </c>
      <c r="C21" s="28" t="s">
        <v>31</v>
      </c>
      <c r="D21" s="28" t="s">
        <v>29</v>
      </c>
      <c r="E21" s="28" t="s">
        <v>63</v>
      </c>
      <c r="F21" s="28" t="s">
        <v>152</v>
      </c>
      <c r="G21" s="28" t="s">
        <v>47</v>
      </c>
      <c r="H21" s="28" t="s">
        <v>153</v>
      </c>
      <c r="I21" s="36" t="str">
        <f ca="1">IFERROR(__xludf.DUMMYFUNCTION("""COMPUTED_VALUE""")," ")</f>
        <v xml:space="preserve"> </v>
      </c>
      <c r="J21" s="37" t="s">
        <v>154</v>
      </c>
      <c r="K21" s="28" t="s">
        <v>155</v>
      </c>
      <c r="L21" s="38">
        <v>968875361</v>
      </c>
      <c r="M21" s="28" t="s">
        <v>156</v>
      </c>
      <c r="N21" s="28" t="s">
        <v>157</v>
      </c>
      <c r="O21" s="28" t="s">
        <v>158</v>
      </c>
      <c r="P21" s="28" t="s">
        <v>159</v>
      </c>
      <c r="Q21" s="23">
        <v>16940</v>
      </c>
      <c r="R21" s="28" t="s">
        <v>29</v>
      </c>
      <c r="S21" s="39">
        <v>200</v>
      </c>
      <c r="T21" s="45">
        <v>45473</v>
      </c>
      <c r="U21" s="41"/>
      <c r="V21" s="46"/>
      <c r="W21" s="42" t="s">
        <v>160</v>
      </c>
      <c r="X21" s="28" t="e">
        <f ca="1"/>
        <v>#NAME?</v>
      </c>
      <c r="Y21" s="31" t="str">
        <f ca="1"/>
        <v>Lỗi</v>
      </c>
      <c r="Z21" s="28"/>
      <c r="AA21" s="44"/>
      <c r="AB21" s="28"/>
      <c r="AC21" s="28" t="s">
        <v>44</v>
      </c>
      <c r="AD21" s="28" t="s">
        <v>45</v>
      </c>
    </row>
    <row r="22" spans="1:30" x14ac:dyDescent="0.2">
      <c r="A22" s="34">
        <v>45474.376148113428</v>
      </c>
      <c r="B22" s="50" t="s">
        <v>30</v>
      </c>
      <c r="C22" s="28" t="s">
        <v>31</v>
      </c>
      <c r="D22" s="28" t="s">
        <v>29</v>
      </c>
      <c r="E22" s="28" t="s">
        <v>55</v>
      </c>
      <c r="F22" s="28" t="s">
        <v>29</v>
      </c>
      <c r="G22" s="28" t="s">
        <v>33</v>
      </c>
      <c r="H22" s="28" t="s">
        <v>34</v>
      </c>
      <c r="I22" s="36" t="str">
        <f ca="1">IFERROR(__xludf.DUMMYFUNCTION("""COMPUTED_VALUE""")," ")</f>
        <v xml:space="preserve"> </v>
      </c>
      <c r="J22" s="37" t="s">
        <v>161</v>
      </c>
      <c r="K22" s="28" t="s">
        <v>162</v>
      </c>
      <c r="L22" s="38">
        <v>362183056</v>
      </c>
      <c r="M22" s="28" t="s">
        <v>163</v>
      </c>
      <c r="N22" s="28" t="s">
        <v>164</v>
      </c>
      <c r="O22" s="28" t="s">
        <v>165</v>
      </c>
      <c r="P22" s="28" t="s">
        <v>166</v>
      </c>
      <c r="Q22" s="23">
        <v>7736</v>
      </c>
      <c r="R22" s="28" t="s">
        <v>29</v>
      </c>
      <c r="S22" s="39">
        <v>300</v>
      </c>
      <c r="T22" s="45">
        <v>45473</v>
      </c>
      <c r="U22" s="41"/>
      <c r="V22" s="46"/>
      <c r="W22" s="42" t="s">
        <v>167</v>
      </c>
      <c r="X22" s="28" t="e">
        <f ca="1"/>
        <v>#NAME?</v>
      </c>
      <c r="Y22" s="31" t="str">
        <f ca="1"/>
        <v>Lỗi</v>
      </c>
      <c r="Z22" s="28"/>
      <c r="AA22" s="29"/>
      <c r="AB22" s="28"/>
      <c r="AC22" s="28" t="s">
        <v>44</v>
      </c>
      <c r="AD22" s="28" t="s">
        <v>62</v>
      </c>
    </row>
    <row r="23" spans="1:30" x14ac:dyDescent="0.2">
      <c r="A23" s="34">
        <v>45474.598894270835</v>
      </c>
      <c r="B23" s="35" t="s">
        <v>30</v>
      </c>
      <c r="C23" s="28" t="s">
        <v>31</v>
      </c>
      <c r="D23" s="28" t="s">
        <v>29</v>
      </c>
      <c r="E23" s="28" t="s">
        <v>63</v>
      </c>
      <c r="F23" s="28" t="s">
        <v>29</v>
      </c>
      <c r="G23" s="28" t="s">
        <v>47</v>
      </c>
      <c r="H23" s="28" t="s">
        <v>34</v>
      </c>
      <c r="I23" s="36" t="str">
        <f ca="1">IFERROR(__xludf.DUMMYFUNCTION("""COMPUTED_VALUE""")," ")</f>
        <v xml:space="preserve"> </v>
      </c>
      <c r="J23" s="37" t="s">
        <v>168</v>
      </c>
      <c r="K23" s="28" t="s">
        <v>169</v>
      </c>
      <c r="L23" s="48">
        <v>397836412</v>
      </c>
      <c r="M23" s="28" t="s">
        <v>90</v>
      </c>
      <c r="N23" s="28" t="s">
        <v>148</v>
      </c>
      <c r="O23" s="28" t="s">
        <v>170</v>
      </c>
      <c r="P23" s="47" t="s">
        <v>171</v>
      </c>
      <c r="Q23" s="23">
        <v>16940</v>
      </c>
      <c r="R23" s="28" t="s">
        <v>29</v>
      </c>
      <c r="S23" s="39">
        <v>200</v>
      </c>
      <c r="T23" s="45">
        <v>45474</v>
      </c>
      <c r="U23" s="41"/>
      <c r="V23" s="46"/>
      <c r="W23" s="42" t="s">
        <v>172</v>
      </c>
      <c r="X23" s="28" t="e">
        <f ca="1"/>
        <v>#NAME?</v>
      </c>
      <c r="Y23" s="31" t="str">
        <f ca="1"/>
        <v>Lỗi</v>
      </c>
      <c r="Z23" s="28"/>
      <c r="AA23" s="44"/>
      <c r="AB23" s="28"/>
      <c r="AC23" s="28" t="s">
        <v>44</v>
      </c>
      <c r="AD23" s="28" t="s">
        <v>45</v>
      </c>
    </row>
    <row r="24" spans="1:30" x14ac:dyDescent="0.2">
      <c r="A24" s="34">
        <v>45474.812243668981</v>
      </c>
      <c r="B24" s="35" t="s">
        <v>30</v>
      </c>
      <c r="C24" s="28" t="s">
        <v>31</v>
      </c>
      <c r="D24" s="28" t="s">
        <v>29</v>
      </c>
      <c r="E24" s="28" t="s">
        <v>32</v>
      </c>
      <c r="F24" s="28" t="s">
        <v>29</v>
      </c>
      <c r="G24" s="28" t="s">
        <v>33</v>
      </c>
      <c r="H24" s="28" t="s">
        <v>34</v>
      </c>
      <c r="I24" s="36" t="str">
        <f ca="1">IFERROR(__xludf.DUMMYFUNCTION("""COMPUTED_VALUE""")," ")</f>
        <v xml:space="preserve"> </v>
      </c>
      <c r="J24" s="37" t="s">
        <v>173</v>
      </c>
      <c r="K24" s="28" t="s">
        <v>174</v>
      </c>
      <c r="L24" s="48">
        <v>978349285</v>
      </c>
      <c r="M24" s="28" t="s">
        <v>37</v>
      </c>
      <c r="N24" s="28" t="s">
        <v>38</v>
      </c>
      <c r="O24" s="28" t="s">
        <v>175</v>
      </c>
      <c r="P24" s="28" t="s">
        <v>176</v>
      </c>
      <c r="Q24" s="23">
        <v>14972</v>
      </c>
      <c r="R24" s="28" t="s">
        <v>29</v>
      </c>
      <c r="S24" s="39">
        <v>200</v>
      </c>
      <c r="T24" s="45">
        <v>45474</v>
      </c>
      <c r="U24" s="41"/>
      <c r="V24" s="46"/>
      <c r="W24" s="42" t="s">
        <v>177</v>
      </c>
      <c r="X24" s="28" t="e">
        <f ca="1"/>
        <v>#NAME?</v>
      </c>
      <c r="Y24" s="31" t="str">
        <f ca="1"/>
        <v>Lỗi</v>
      </c>
      <c r="Z24" s="28"/>
      <c r="AA24" s="29"/>
      <c r="AB24" s="28"/>
      <c r="AC24" s="28" t="s">
        <v>44</v>
      </c>
      <c r="AD24" s="28" t="s">
        <v>62</v>
      </c>
    </row>
    <row r="25" spans="1:30" x14ac:dyDescent="0.2">
      <c r="A25" s="34">
        <v>45474.980554641203</v>
      </c>
      <c r="B25" s="35" t="s">
        <v>30</v>
      </c>
      <c r="C25" s="28" t="s">
        <v>31</v>
      </c>
      <c r="D25" s="28" t="s">
        <v>29</v>
      </c>
      <c r="E25" s="28" t="s">
        <v>63</v>
      </c>
      <c r="F25" s="28" t="s">
        <v>29</v>
      </c>
      <c r="G25" s="28" t="s">
        <v>47</v>
      </c>
      <c r="H25" s="28" t="s">
        <v>34</v>
      </c>
      <c r="I25" s="36" t="str">
        <f ca="1">IFERROR(__xludf.DUMMYFUNCTION("""COMPUTED_VALUE""")," ")</f>
        <v xml:space="preserve"> </v>
      </c>
      <c r="J25" s="37" t="s">
        <v>178</v>
      </c>
      <c r="K25" s="28" t="s">
        <v>179</v>
      </c>
      <c r="L25" s="48">
        <v>382474163</v>
      </c>
      <c r="M25" s="28" t="s">
        <v>90</v>
      </c>
      <c r="N25" s="28" t="s">
        <v>180</v>
      </c>
      <c r="O25" s="28" t="s">
        <v>181</v>
      </c>
      <c r="P25" s="28" t="s">
        <v>182</v>
      </c>
      <c r="Q25" s="23">
        <v>16940</v>
      </c>
      <c r="R25" s="28" t="s">
        <v>29</v>
      </c>
      <c r="S25" s="39">
        <v>200</v>
      </c>
      <c r="T25" s="45">
        <v>45474</v>
      </c>
      <c r="U25" s="41"/>
      <c r="V25" s="46"/>
      <c r="W25" s="42" t="s">
        <v>183</v>
      </c>
      <c r="X25" s="28" t="e">
        <f ca="1"/>
        <v>#NAME?</v>
      </c>
      <c r="Y25" s="31" t="str">
        <f ca="1"/>
        <v>Lỗi</v>
      </c>
      <c r="Z25" s="28"/>
      <c r="AA25" s="44"/>
      <c r="AB25" s="28"/>
      <c r="AC25" s="28" t="s">
        <v>44</v>
      </c>
      <c r="AD25" s="28" t="s">
        <v>45</v>
      </c>
    </row>
    <row r="26" spans="1:30" x14ac:dyDescent="0.2">
      <c r="A26" s="34">
        <v>45475.425949479162</v>
      </c>
      <c r="B26" s="35" t="s">
        <v>30</v>
      </c>
      <c r="C26" s="28" t="s">
        <v>31</v>
      </c>
      <c r="D26" s="28" t="s">
        <v>29</v>
      </c>
      <c r="E26" s="28" t="s">
        <v>63</v>
      </c>
      <c r="F26" s="28" t="s">
        <v>29</v>
      </c>
      <c r="G26" s="28" t="s">
        <v>47</v>
      </c>
      <c r="H26" s="28" t="s">
        <v>34</v>
      </c>
      <c r="I26" s="36" t="str">
        <f ca="1">IFERROR(__xludf.DUMMYFUNCTION("""COMPUTED_VALUE""")," ")</f>
        <v xml:space="preserve"> </v>
      </c>
      <c r="J26" s="37" t="s">
        <v>184</v>
      </c>
      <c r="K26" s="28" t="s">
        <v>185</v>
      </c>
      <c r="L26" s="48">
        <v>336476019</v>
      </c>
      <c r="M26" s="28" t="s">
        <v>186</v>
      </c>
      <c r="N26" s="28" t="s">
        <v>187</v>
      </c>
      <c r="O26" s="28" t="s">
        <v>188</v>
      </c>
      <c r="P26" s="28" t="s">
        <v>189</v>
      </c>
      <c r="Q26" s="23">
        <v>16940</v>
      </c>
      <c r="R26" s="28" t="s">
        <v>29</v>
      </c>
      <c r="S26" s="39">
        <v>200</v>
      </c>
      <c r="T26" s="45">
        <v>45475</v>
      </c>
      <c r="U26" s="41"/>
      <c r="V26" s="46"/>
      <c r="W26" s="42" t="s">
        <v>190</v>
      </c>
      <c r="X26" s="28" t="e">
        <f ca="1"/>
        <v>#NAME?</v>
      </c>
      <c r="Y26" s="31" t="str">
        <f ca="1"/>
        <v>Lỗi</v>
      </c>
      <c r="Z26" s="28"/>
      <c r="AA26" s="29"/>
      <c r="AB26" s="28"/>
      <c r="AC26" s="28" t="s">
        <v>44</v>
      </c>
      <c r="AD26" s="28" t="s">
        <v>45</v>
      </c>
    </row>
    <row r="27" spans="1:30" x14ac:dyDescent="0.2">
      <c r="A27" s="34">
        <v>45475.906633969906</v>
      </c>
      <c r="B27" s="35" t="s">
        <v>30</v>
      </c>
      <c r="C27" s="28" t="s">
        <v>31</v>
      </c>
      <c r="D27" s="28" t="s">
        <v>29</v>
      </c>
      <c r="E27" s="28" t="s">
        <v>63</v>
      </c>
      <c r="F27" s="28" t="s">
        <v>29</v>
      </c>
      <c r="G27" s="28" t="s">
        <v>47</v>
      </c>
      <c r="H27" s="28" t="s">
        <v>34</v>
      </c>
      <c r="I27" s="36" t="str">
        <f ca="1">IFERROR(__xludf.DUMMYFUNCTION("""COMPUTED_VALUE""")," ")</f>
        <v xml:space="preserve"> </v>
      </c>
      <c r="J27" s="37" t="s">
        <v>191</v>
      </c>
      <c r="K27" s="28" t="s">
        <v>192</v>
      </c>
      <c r="L27" s="48">
        <v>395420275</v>
      </c>
      <c r="M27" s="28" t="s">
        <v>90</v>
      </c>
      <c r="N27" s="28" t="s">
        <v>148</v>
      </c>
      <c r="O27" s="28" t="s">
        <v>193</v>
      </c>
      <c r="P27" s="28" t="s">
        <v>194</v>
      </c>
      <c r="Q27" s="23">
        <v>16940</v>
      </c>
      <c r="R27" s="28" t="s">
        <v>29</v>
      </c>
      <c r="S27" s="39">
        <v>200</v>
      </c>
      <c r="T27" s="45">
        <v>45475</v>
      </c>
      <c r="U27" s="41"/>
      <c r="V27" s="46"/>
      <c r="W27" s="42" t="s">
        <v>195</v>
      </c>
      <c r="X27" s="28" t="e">
        <f ca="1"/>
        <v>#NAME?</v>
      </c>
      <c r="Y27" s="31" t="str">
        <f ca="1"/>
        <v>Lỗi</v>
      </c>
      <c r="Z27" s="28"/>
      <c r="AA27" s="44"/>
      <c r="AB27" s="28"/>
      <c r="AC27" s="28" t="s">
        <v>44</v>
      </c>
      <c r="AD27" s="28" t="s">
        <v>45</v>
      </c>
    </row>
    <row r="28" spans="1:30" x14ac:dyDescent="0.2">
      <c r="A28" s="34">
        <v>45475.952929305553</v>
      </c>
      <c r="B28" s="35" t="s">
        <v>76</v>
      </c>
      <c r="C28" s="28" t="s">
        <v>31</v>
      </c>
      <c r="D28" s="28" t="s">
        <v>29</v>
      </c>
      <c r="E28" s="28" t="s">
        <v>32</v>
      </c>
      <c r="F28" s="28" t="s">
        <v>29</v>
      </c>
      <c r="G28" s="28" t="s">
        <v>33</v>
      </c>
      <c r="H28" s="28" t="s">
        <v>34</v>
      </c>
      <c r="I28" s="36" t="str">
        <f ca="1">IFERROR(__xludf.DUMMYFUNCTION("""COMPUTED_VALUE""")," ")</f>
        <v xml:space="preserve"> </v>
      </c>
      <c r="J28" s="37" t="s">
        <v>196</v>
      </c>
      <c r="K28" s="28" t="s">
        <v>197</v>
      </c>
      <c r="L28" s="38">
        <v>375298983</v>
      </c>
      <c r="M28" s="28" t="s">
        <v>37</v>
      </c>
      <c r="N28" s="28" t="s">
        <v>72</v>
      </c>
      <c r="O28" s="28" t="s">
        <v>198</v>
      </c>
      <c r="P28" s="28" t="s">
        <v>199</v>
      </c>
      <c r="Q28" s="23">
        <v>14972</v>
      </c>
      <c r="R28" s="28" t="s">
        <v>29</v>
      </c>
      <c r="S28" s="39">
        <v>200</v>
      </c>
      <c r="T28" s="45">
        <v>45475</v>
      </c>
      <c r="U28" s="41"/>
      <c r="V28" s="46"/>
      <c r="W28" s="42" t="s">
        <v>200</v>
      </c>
      <c r="X28" s="28" t="e">
        <f ca="1"/>
        <v>#NAME?</v>
      </c>
      <c r="Y28" s="31" t="str">
        <f ca="1"/>
        <v>Lỗi</v>
      </c>
      <c r="Z28" s="28"/>
      <c r="AA28" s="29"/>
      <c r="AB28" s="28"/>
      <c r="AC28" s="28" t="s">
        <v>44</v>
      </c>
      <c r="AD28" s="28" t="s">
        <v>45</v>
      </c>
    </row>
    <row r="29" spans="1:30" x14ac:dyDescent="0.2">
      <c r="A29" s="34">
        <v>45476.76672028935</v>
      </c>
      <c r="B29" s="50" t="s">
        <v>30</v>
      </c>
      <c r="C29" s="28" t="s">
        <v>31</v>
      </c>
      <c r="D29" s="28" t="s">
        <v>29</v>
      </c>
      <c r="E29" s="28" t="s">
        <v>201</v>
      </c>
      <c r="F29" s="28" t="s">
        <v>202</v>
      </c>
      <c r="G29" s="28" t="s">
        <v>47</v>
      </c>
      <c r="H29" s="28" t="s">
        <v>34</v>
      </c>
      <c r="I29" s="36" t="str">
        <f ca="1">IFERROR(__xludf.DUMMYFUNCTION("""COMPUTED_VALUE""")," ")</f>
        <v xml:space="preserve"> </v>
      </c>
      <c r="J29" s="37" t="s">
        <v>203</v>
      </c>
      <c r="K29" s="28" t="s">
        <v>204</v>
      </c>
      <c r="L29" s="38">
        <v>865491017</v>
      </c>
      <c r="M29" s="28" t="s">
        <v>122</v>
      </c>
      <c r="N29" s="28" t="s">
        <v>123</v>
      </c>
      <c r="O29" s="28" t="s">
        <v>205</v>
      </c>
      <c r="P29" s="28" t="s">
        <v>206</v>
      </c>
      <c r="Q29" s="23">
        <v>5936</v>
      </c>
      <c r="R29" s="28" t="s">
        <v>29</v>
      </c>
      <c r="S29" s="39">
        <v>200</v>
      </c>
      <c r="T29" s="45">
        <v>45476</v>
      </c>
      <c r="U29" s="41"/>
      <c r="V29" s="46"/>
      <c r="W29" s="42" t="s">
        <v>207</v>
      </c>
      <c r="X29" s="28" t="e">
        <f ca="1"/>
        <v>#NAME?</v>
      </c>
      <c r="Y29" s="31" t="str">
        <f ca="1"/>
        <v>Lỗi</v>
      </c>
      <c r="Z29" s="28"/>
      <c r="AA29" s="44"/>
      <c r="AB29" s="28"/>
      <c r="AC29" s="28" t="s">
        <v>44</v>
      </c>
      <c r="AD29" s="28" t="s">
        <v>45</v>
      </c>
    </row>
    <row r="30" spans="1:30" x14ac:dyDescent="0.2">
      <c r="A30" s="34">
        <v>45476.935962696763</v>
      </c>
      <c r="B30" s="35" t="s">
        <v>30</v>
      </c>
      <c r="C30" s="28" t="s">
        <v>31</v>
      </c>
      <c r="D30" s="28" t="s">
        <v>29</v>
      </c>
      <c r="E30" s="28" t="s">
        <v>63</v>
      </c>
      <c r="F30" s="28" t="s">
        <v>29</v>
      </c>
      <c r="G30" s="28" t="s">
        <v>47</v>
      </c>
      <c r="H30" s="28" t="s">
        <v>34</v>
      </c>
      <c r="I30" s="36" t="str">
        <f ca="1">IFERROR(__xludf.DUMMYFUNCTION("""COMPUTED_VALUE""")," ")</f>
        <v xml:space="preserve"> </v>
      </c>
      <c r="J30" s="37" t="s">
        <v>208</v>
      </c>
      <c r="K30" s="28" t="s">
        <v>209</v>
      </c>
      <c r="L30" s="38">
        <v>333796875</v>
      </c>
      <c r="M30" s="28" t="s">
        <v>37</v>
      </c>
      <c r="N30" s="28" t="s">
        <v>38</v>
      </c>
      <c r="O30" s="28" t="s">
        <v>210</v>
      </c>
      <c r="P30" s="28" t="s">
        <v>211</v>
      </c>
      <c r="Q30" s="23">
        <v>16940</v>
      </c>
      <c r="R30" s="28" t="s">
        <v>29</v>
      </c>
      <c r="S30" s="39">
        <v>200</v>
      </c>
      <c r="T30" s="45">
        <v>45476</v>
      </c>
      <c r="U30" s="41"/>
      <c r="V30" s="46"/>
      <c r="W30" s="42" t="s">
        <v>212</v>
      </c>
      <c r="X30" s="28" t="e">
        <f ca="1"/>
        <v>#NAME?</v>
      </c>
      <c r="Y30" s="31" t="str">
        <f ca="1"/>
        <v>Lỗi</v>
      </c>
      <c r="Z30" s="28"/>
      <c r="AA30" s="29"/>
      <c r="AB30" s="28"/>
      <c r="AC30" s="28" t="s">
        <v>44</v>
      </c>
      <c r="AD30" s="28" t="s">
        <v>45</v>
      </c>
    </row>
    <row r="31" spans="1:30" x14ac:dyDescent="0.2">
      <c r="A31" s="34">
        <v>45477.933643553246</v>
      </c>
      <c r="B31" s="35" t="s">
        <v>76</v>
      </c>
      <c r="C31" s="28" t="s">
        <v>31</v>
      </c>
      <c r="D31" s="28" t="s">
        <v>29</v>
      </c>
      <c r="E31" s="28" t="s">
        <v>32</v>
      </c>
      <c r="F31" s="28" t="s">
        <v>29</v>
      </c>
      <c r="G31" s="28" t="s">
        <v>33</v>
      </c>
      <c r="H31" s="28" t="s">
        <v>213</v>
      </c>
      <c r="I31" s="36" t="str">
        <f ca="1">IFERROR(__xludf.DUMMYFUNCTION("""COMPUTED_VALUE""")," ")</f>
        <v xml:space="preserve"> </v>
      </c>
      <c r="J31" s="37" t="s">
        <v>214</v>
      </c>
      <c r="K31" s="33" t="s">
        <v>215</v>
      </c>
      <c r="L31" s="38">
        <v>969655845</v>
      </c>
      <c r="M31" s="28" t="s">
        <v>37</v>
      </c>
      <c r="N31" s="28" t="s">
        <v>38</v>
      </c>
      <c r="O31" s="28" t="s">
        <v>216</v>
      </c>
      <c r="P31" s="28" t="s">
        <v>217</v>
      </c>
      <c r="Q31" s="23">
        <v>14972</v>
      </c>
      <c r="R31" s="28" t="s">
        <v>29</v>
      </c>
      <c r="S31" s="39">
        <v>200</v>
      </c>
      <c r="T31" s="45">
        <v>45477</v>
      </c>
      <c r="U31" s="41"/>
      <c r="V31" s="46"/>
      <c r="W31" s="42" t="s">
        <v>218</v>
      </c>
      <c r="X31" s="28" t="e">
        <f ca="1"/>
        <v>#NAME?</v>
      </c>
      <c r="Y31" s="31" t="str">
        <f ca="1"/>
        <v>Lỗi</v>
      </c>
      <c r="Z31" s="28"/>
      <c r="AA31" s="44"/>
      <c r="AB31" s="29"/>
      <c r="AC31" s="28" t="s">
        <v>44</v>
      </c>
      <c r="AD31" s="28" t="s">
        <v>45</v>
      </c>
    </row>
    <row r="32" spans="1:30" x14ac:dyDescent="0.2">
      <c r="A32" s="34">
        <v>45478.729665347222</v>
      </c>
      <c r="B32" s="35" t="s">
        <v>30</v>
      </c>
      <c r="C32" s="28" t="s">
        <v>31</v>
      </c>
      <c r="D32" s="28" t="s">
        <v>29</v>
      </c>
      <c r="E32" s="28" t="s">
        <v>63</v>
      </c>
      <c r="F32" s="28" t="s">
        <v>29</v>
      </c>
      <c r="G32" s="28" t="s">
        <v>47</v>
      </c>
      <c r="H32" s="28" t="s">
        <v>34</v>
      </c>
      <c r="I32" s="36" t="str">
        <f ca="1">IFERROR(__xludf.DUMMYFUNCTION("""COMPUTED_VALUE""")," ")</f>
        <v xml:space="preserve"> </v>
      </c>
      <c r="J32" s="37" t="s">
        <v>219</v>
      </c>
      <c r="K32" s="28" t="s">
        <v>220</v>
      </c>
      <c r="L32" s="38">
        <v>867158795</v>
      </c>
      <c r="M32" s="28" t="s">
        <v>37</v>
      </c>
      <c r="N32" s="28" t="s">
        <v>72</v>
      </c>
      <c r="O32" s="28" t="s">
        <v>221</v>
      </c>
      <c r="P32" s="28" t="s">
        <v>222</v>
      </c>
      <c r="Q32" s="23">
        <v>16940</v>
      </c>
      <c r="R32" s="28" t="s">
        <v>29</v>
      </c>
      <c r="S32" s="39">
        <v>200</v>
      </c>
      <c r="T32" s="45">
        <v>45474</v>
      </c>
      <c r="U32" s="41"/>
      <c r="V32" s="46"/>
      <c r="W32" s="42" t="s">
        <v>223</v>
      </c>
      <c r="X32" s="28" t="e">
        <f ca="1"/>
        <v>#NAME?</v>
      </c>
      <c r="Y32" s="31" t="str">
        <f ca="1"/>
        <v>Lỗi</v>
      </c>
      <c r="Z32" s="28"/>
      <c r="AA32" s="29"/>
      <c r="AB32" s="44"/>
      <c r="AC32" s="28" t="s">
        <v>44</v>
      </c>
      <c r="AD32" s="28" t="s">
        <v>45</v>
      </c>
    </row>
    <row r="33" spans="1:30" x14ac:dyDescent="0.2">
      <c r="A33" s="34">
        <v>45478.966007754629</v>
      </c>
      <c r="B33" s="35" t="s">
        <v>30</v>
      </c>
      <c r="C33" s="28" t="s">
        <v>31</v>
      </c>
      <c r="D33" s="28" t="s">
        <v>29</v>
      </c>
      <c r="E33" s="28" t="s">
        <v>63</v>
      </c>
      <c r="F33" s="28" t="s">
        <v>29</v>
      </c>
      <c r="G33" s="28" t="s">
        <v>47</v>
      </c>
      <c r="H33" s="28" t="s">
        <v>34</v>
      </c>
      <c r="I33" s="36" t="str">
        <f ca="1">IFERROR(__xludf.DUMMYFUNCTION("""COMPUTED_VALUE""")," ")</f>
        <v xml:space="preserve"> </v>
      </c>
      <c r="J33" s="37" t="s">
        <v>224</v>
      </c>
      <c r="K33" s="28" t="s">
        <v>225</v>
      </c>
      <c r="L33" s="38">
        <v>396156314</v>
      </c>
      <c r="M33" s="28" t="s">
        <v>37</v>
      </c>
      <c r="N33" s="28" t="s">
        <v>38</v>
      </c>
      <c r="O33" s="28" t="s">
        <v>226</v>
      </c>
      <c r="P33" s="28" t="s">
        <v>227</v>
      </c>
      <c r="Q33" s="23">
        <v>16940</v>
      </c>
      <c r="R33" s="28" t="s">
        <v>29</v>
      </c>
      <c r="S33" s="39">
        <v>200</v>
      </c>
      <c r="T33" s="45">
        <v>45478</v>
      </c>
      <c r="U33" s="41"/>
      <c r="V33" s="46"/>
      <c r="W33" s="42" t="s">
        <v>228</v>
      </c>
      <c r="X33" s="28" t="e">
        <f ca="1"/>
        <v>#NAME?</v>
      </c>
      <c r="Y33" s="31" t="str">
        <f ca="1"/>
        <v>Lỗi</v>
      </c>
      <c r="Z33" s="28"/>
      <c r="AA33" s="44"/>
      <c r="AB33" s="29"/>
      <c r="AC33" s="28" t="s">
        <v>44</v>
      </c>
      <c r="AD33" s="28" t="s">
        <v>62</v>
      </c>
    </row>
    <row r="34" spans="1:30" x14ac:dyDescent="0.2">
      <c r="A34" s="34">
        <v>45478.967796597222</v>
      </c>
      <c r="B34" s="35" t="s">
        <v>30</v>
      </c>
      <c r="C34" s="28" t="s">
        <v>31</v>
      </c>
      <c r="D34" s="28" t="s">
        <v>29</v>
      </c>
      <c r="E34" s="28" t="s">
        <v>32</v>
      </c>
      <c r="F34" s="28" t="s">
        <v>29</v>
      </c>
      <c r="G34" s="28" t="s">
        <v>33</v>
      </c>
      <c r="H34" s="28" t="s">
        <v>34</v>
      </c>
      <c r="I34" s="36" t="str">
        <f ca="1">IFERROR(__xludf.DUMMYFUNCTION("""COMPUTED_VALUE""")," ")</f>
        <v xml:space="preserve"> </v>
      </c>
      <c r="J34" s="37" t="s">
        <v>229</v>
      </c>
      <c r="K34" s="28" t="s">
        <v>230</v>
      </c>
      <c r="L34" s="38">
        <v>374014988</v>
      </c>
      <c r="M34" s="28" t="s">
        <v>37</v>
      </c>
      <c r="N34" s="28" t="s">
        <v>38</v>
      </c>
      <c r="O34" s="28" t="s">
        <v>231</v>
      </c>
      <c r="P34" s="28" t="s">
        <v>232</v>
      </c>
      <c r="Q34" s="23">
        <v>14972</v>
      </c>
      <c r="R34" s="28" t="s">
        <v>29</v>
      </c>
      <c r="S34" s="39">
        <v>100</v>
      </c>
      <c r="T34" s="45">
        <v>45478</v>
      </c>
      <c r="U34" s="41"/>
      <c r="V34" s="46"/>
      <c r="W34" s="42" t="s">
        <v>233</v>
      </c>
      <c r="X34" s="28" t="e">
        <f ca="1"/>
        <v>#NAME?</v>
      </c>
      <c r="Y34" s="31" t="str">
        <f ca="1"/>
        <v>Lỗi</v>
      </c>
      <c r="Z34" s="28"/>
      <c r="AA34" s="29"/>
      <c r="AB34" s="44"/>
      <c r="AC34" s="28" t="s">
        <v>44</v>
      </c>
      <c r="AD34" s="28" t="s">
        <v>45</v>
      </c>
    </row>
    <row r="35" spans="1:30" x14ac:dyDescent="0.2">
      <c r="A35" s="34">
        <v>45479.607434097226</v>
      </c>
      <c r="B35" s="35" t="s">
        <v>30</v>
      </c>
      <c r="C35" s="28" t="s">
        <v>31</v>
      </c>
      <c r="D35" s="28" t="s">
        <v>29</v>
      </c>
      <c r="E35" s="28" t="s">
        <v>63</v>
      </c>
      <c r="F35" s="28" t="s">
        <v>152</v>
      </c>
      <c r="G35" s="28" t="s">
        <v>87</v>
      </c>
      <c r="H35" s="28" t="s">
        <v>153</v>
      </c>
      <c r="I35" s="36" t="str">
        <f ca="1">IFERROR(__xludf.DUMMYFUNCTION("""COMPUTED_VALUE""")," ")</f>
        <v xml:space="preserve"> </v>
      </c>
      <c r="J35" s="37" t="s">
        <v>234</v>
      </c>
      <c r="K35" s="28" t="s">
        <v>235</v>
      </c>
      <c r="L35" s="38">
        <v>395472067</v>
      </c>
      <c r="M35" s="28" t="s">
        <v>156</v>
      </c>
      <c r="N35" s="28" t="s">
        <v>236</v>
      </c>
      <c r="O35" s="28" t="s">
        <v>237</v>
      </c>
      <c r="P35" s="28" t="s">
        <v>238</v>
      </c>
      <c r="Q35" s="23">
        <v>16940</v>
      </c>
      <c r="R35" s="28" t="s">
        <v>29</v>
      </c>
      <c r="S35" s="39">
        <v>200</v>
      </c>
      <c r="T35" s="45">
        <v>45478</v>
      </c>
      <c r="U35" s="41"/>
      <c r="V35" s="46"/>
      <c r="W35" s="42" t="s">
        <v>239</v>
      </c>
      <c r="X35" s="28" t="e">
        <f ca="1"/>
        <v>#NAME?</v>
      </c>
      <c r="Y35" s="31" t="str">
        <f ca="1"/>
        <v>Lỗi</v>
      </c>
      <c r="Z35" s="28"/>
      <c r="AA35" s="44"/>
      <c r="AB35" s="29"/>
      <c r="AC35" s="28" t="s">
        <v>44</v>
      </c>
      <c r="AD35" s="28" t="s">
        <v>62</v>
      </c>
    </row>
    <row r="36" spans="1:30" x14ac:dyDescent="0.2">
      <c r="A36" s="34">
        <v>45480.905781458336</v>
      </c>
      <c r="B36" s="35" t="s">
        <v>30</v>
      </c>
      <c r="C36" s="28" t="s">
        <v>31</v>
      </c>
      <c r="D36" s="28" t="s">
        <v>29</v>
      </c>
      <c r="E36" s="28" t="s">
        <v>63</v>
      </c>
      <c r="F36" s="28" t="s">
        <v>29</v>
      </c>
      <c r="G36" s="28" t="s">
        <v>33</v>
      </c>
      <c r="H36" s="28" t="s">
        <v>34</v>
      </c>
      <c r="I36" s="36" t="str">
        <f ca="1">IFERROR(__xludf.DUMMYFUNCTION("""COMPUTED_VALUE""")," ")</f>
        <v xml:space="preserve"> </v>
      </c>
      <c r="J36" s="37" t="s">
        <v>240</v>
      </c>
      <c r="K36" s="28" t="s">
        <v>241</v>
      </c>
      <c r="L36" s="38">
        <v>949240129</v>
      </c>
      <c r="M36" s="28" t="s">
        <v>90</v>
      </c>
      <c r="N36" s="28" t="s">
        <v>148</v>
      </c>
      <c r="O36" s="28" t="s">
        <v>242</v>
      </c>
      <c r="P36" s="28" t="s">
        <v>243</v>
      </c>
      <c r="Q36" s="23">
        <v>16940</v>
      </c>
      <c r="R36" s="28" t="s">
        <v>29</v>
      </c>
      <c r="S36" s="39">
        <v>200</v>
      </c>
      <c r="T36" s="45">
        <v>45480</v>
      </c>
      <c r="U36" s="41"/>
      <c r="V36" s="46"/>
      <c r="W36" s="42" t="s">
        <v>244</v>
      </c>
      <c r="X36" s="28" t="e">
        <f ca="1"/>
        <v>#NAME?</v>
      </c>
      <c r="Y36" s="31" t="str">
        <f ca="1"/>
        <v>Lỗi</v>
      </c>
      <c r="Z36" s="28"/>
      <c r="AA36" s="29"/>
      <c r="AB36" s="44"/>
      <c r="AC36" s="28" t="s">
        <v>44</v>
      </c>
      <c r="AD36" s="28" t="s">
        <v>45</v>
      </c>
    </row>
    <row r="37" spans="1:30" x14ac:dyDescent="0.2">
      <c r="A37" s="34">
        <v>45481.003927650461</v>
      </c>
      <c r="B37" s="35" t="s">
        <v>30</v>
      </c>
      <c r="C37" s="28" t="s">
        <v>31</v>
      </c>
      <c r="D37" s="28" t="s">
        <v>29</v>
      </c>
      <c r="E37" s="28" t="s">
        <v>63</v>
      </c>
      <c r="F37" s="28" t="s">
        <v>29</v>
      </c>
      <c r="G37" s="28" t="s">
        <v>47</v>
      </c>
      <c r="H37" s="28" t="s">
        <v>34</v>
      </c>
      <c r="I37" s="36" t="str">
        <f ca="1">IFERROR(__xludf.DUMMYFUNCTION("""COMPUTED_VALUE""")," ")</f>
        <v xml:space="preserve"> </v>
      </c>
      <c r="J37" s="37" t="s">
        <v>245</v>
      </c>
      <c r="K37" s="28" t="s">
        <v>246</v>
      </c>
      <c r="L37" s="38">
        <v>369521583</v>
      </c>
      <c r="M37" s="28" t="s">
        <v>247</v>
      </c>
      <c r="N37" s="28" t="s">
        <v>248</v>
      </c>
      <c r="O37" s="28" t="s">
        <v>249</v>
      </c>
      <c r="P37" s="28" t="s">
        <v>250</v>
      </c>
      <c r="Q37" s="23">
        <v>16940</v>
      </c>
      <c r="R37" s="28" t="s">
        <v>29</v>
      </c>
      <c r="S37" s="39">
        <v>200</v>
      </c>
      <c r="T37" s="45">
        <v>45480</v>
      </c>
      <c r="U37" s="41"/>
      <c r="V37" s="46"/>
      <c r="W37" s="42" t="s">
        <v>251</v>
      </c>
      <c r="X37" s="28" t="e">
        <f ca="1"/>
        <v>#NAME?</v>
      </c>
      <c r="Y37" s="31" t="str">
        <f ca="1"/>
        <v>Lỗi</v>
      </c>
      <c r="Z37" s="28"/>
      <c r="AA37" s="44"/>
      <c r="AB37" s="29"/>
      <c r="AC37" s="28" t="s">
        <v>44</v>
      </c>
      <c r="AD37" s="28" t="s">
        <v>45</v>
      </c>
    </row>
    <row r="38" spans="1:30" x14ac:dyDescent="0.2">
      <c r="A38" s="34">
        <v>45481.811377129634</v>
      </c>
      <c r="B38" s="35" t="s">
        <v>252</v>
      </c>
      <c r="C38" s="28" t="s">
        <v>31</v>
      </c>
      <c r="D38" s="28" t="s">
        <v>29</v>
      </c>
      <c r="E38" s="28" t="s">
        <v>63</v>
      </c>
      <c r="F38" s="28" t="s">
        <v>29</v>
      </c>
      <c r="G38" s="28" t="s">
        <v>47</v>
      </c>
      <c r="H38" s="28" t="s">
        <v>34</v>
      </c>
      <c r="I38" s="36" t="str">
        <f ca="1">IFERROR(__xludf.DUMMYFUNCTION("""COMPUTED_VALUE""")," ")</f>
        <v xml:space="preserve"> </v>
      </c>
      <c r="J38" s="37" t="s">
        <v>253</v>
      </c>
      <c r="K38" s="28" t="s">
        <v>254</v>
      </c>
      <c r="L38" s="38">
        <v>396956216</v>
      </c>
      <c r="M38" s="28" t="s">
        <v>37</v>
      </c>
      <c r="N38" s="28" t="s">
        <v>38</v>
      </c>
      <c r="O38" s="28" t="s">
        <v>255</v>
      </c>
      <c r="P38" s="28" t="s">
        <v>256</v>
      </c>
      <c r="Q38" s="23">
        <v>16940</v>
      </c>
      <c r="R38" s="28" t="s">
        <v>29</v>
      </c>
      <c r="S38" s="39">
        <v>200</v>
      </c>
      <c r="T38" s="45">
        <v>45481</v>
      </c>
      <c r="U38" s="41"/>
      <c r="V38" s="46"/>
      <c r="W38" s="42" t="s">
        <v>257</v>
      </c>
      <c r="X38" s="28" t="e">
        <f ca="1"/>
        <v>#NAME?</v>
      </c>
      <c r="Y38" s="31" t="str">
        <f ca="1"/>
        <v>Lỗi</v>
      </c>
      <c r="Z38" s="28"/>
      <c r="AA38" s="29"/>
      <c r="AB38" s="44"/>
      <c r="AC38" s="28" t="s">
        <v>44</v>
      </c>
      <c r="AD38" s="28" t="s">
        <v>45</v>
      </c>
    </row>
    <row r="39" spans="1:30" x14ac:dyDescent="0.2">
      <c r="A39" s="34">
        <v>45481.972522094904</v>
      </c>
      <c r="B39" s="35" t="s">
        <v>76</v>
      </c>
      <c r="C39" s="28" t="s">
        <v>31</v>
      </c>
      <c r="D39" s="28" t="s">
        <v>29</v>
      </c>
      <c r="E39" s="28" t="s">
        <v>63</v>
      </c>
      <c r="F39" s="28" t="s">
        <v>29</v>
      </c>
      <c r="G39" s="28" t="s">
        <v>47</v>
      </c>
      <c r="H39" s="28" t="s">
        <v>76</v>
      </c>
      <c r="I39" s="36" t="str">
        <f ca="1">IFERROR(__xludf.DUMMYFUNCTION("""COMPUTED_VALUE""")," ")</f>
        <v xml:space="preserve"> </v>
      </c>
      <c r="J39" s="37" t="s">
        <v>258</v>
      </c>
      <c r="K39" s="28" t="s">
        <v>259</v>
      </c>
      <c r="L39" s="38">
        <v>985056813</v>
      </c>
      <c r="M39" s="28" t="s">
        <v>90</v>
      </c>
      <c r="N39" s="28" t="s">
        <v>148</v>
      </c>
      <c r="O39" s="28" t="s">
        <v>260</v>
      </c>
      <c r="P39" s="28" t="s">
        <v>261</v>
      </c>
      <c r="Q39" s="23">
        <v>16940</v>
      </c>
      <c r="R39" s="28" t="s">
        <v>29</v>
      </c>
      <c r="S39" s="39">
        <v>200</v>
      </c>
      <c r="T39" s="45">
        <v>45481</v>
      </c>
      <c r="U39" s="41"/>
      <c r="V39" s="46"/>
      <c r="W39" s="42" t="s">
        <v>262</v>
      </c>
      <c r="X39" s="28" t="e">
        <f ca="1"/>
        <v>#NAME?</v>
      </c>
      <c r="Y39" s="31" t="str">
        <f ca="1"/>
        <v>Lỗi</v>
      </c>
      <c r="Z39" s="28"/>
      <c r="AA39" s="44"/>
      <c r="AB39" s="29"/>
      <c r="AC39" s="28" t="s">
        <v>44</v>
      </c>
      <c r="AD39" s="28" t="s">
        <v>45</v>
      </c>
    </row>
    <row r="40" spans="1:30" x14ac:dyDescent="0.2">
      <c r="A40" s="34">
        <v>45483.885363668982</v>
      </c>
      <c r="B40" s="35" t="s">
        <v>76</v>
      </c>
      <c r="C40" s="28" t="s">
        <v>31</v>
      </c>
      <c r="D40" s="28" t="s">
        <v>29</v>
      </c>
      <c r="E40" s="28" t="s">
        <v>63</v>
      </c>
      <c r="F40" s="28" t="s">
        <v>29</v>
      </c>
      <c r="G40" s="28" t="s">
        <v>47</v>
      </c>
      <c r="H40" s="28" t="s">
        <v>76</v>
      </c>
      <c r="I40" s="36" t="str">
        <f ca="1">IFERROR(__xludf.DUMMYFUNCTION("""COMPUTED_VALUE""")," ")</f>
        <v xml:space="preserve"> </v>
      </c>
      <c r="J40" s="37" t="s">
        <v>263</v>
      </c>
      <c r="K40" s="28" t="s">
        <v>264</v>
      </c>
      <c r="L40" s="38">
        <v>777022723</v>
      </c>
      <c r="M40" s="28" t="s">
        <v>90</v>
      </c>
      <c r="N40" s="28" t="s">
        <v>148</v>
      </c>
      <c r="O40" s="28" t="s">
        <v>265</v>
      </c>
      <c r="P40" s="28" t="s">
        <v>266</v>
      </c>
      <c r="Q40" s="23">
        <v>16940</v>
      </c>
      <c r="R40" s="28" t="s">
        <v>29</v>
      </c>
      <c r="S40" s="39">
        <v>200</v>
      </c>
      <c r="T40" s="45">
        <v>45483</v>
      </c>
      <c r="U40" s="41"/>
      <c r="V40" s="46"/>
      <c r="W40" s="42" t="s">
        <v>267</v>
      </c>
      <c r="X40" s="28" t="e">
        <f ca="1"/>
        <v>#NAME?</v>
      </c>
      <c r="Y40" s="31" t="str">
        <f ca="1"/>
        <v>Lỗi</v>
      </c>
      <c r="Z40" s="28"/>
      <c r="AA40" s="29"/>
      <c r="AB40" s="44"/>
      <c r="AC40" s="28" t="s">
        <v>44</v>
      </c>
      <c r="AD40" s="28" t="s">
        <v>45</v>
      </c>
    </row>
    <row r="41" spans="1:30" x14ac:dyDescent="0.2">
      <c r="A41" s="34">
        <v>45485.328895706014</v>
      </c>
      <c r="B41" s="35" t="s">
        <v>30</v>
      </c>
      <c r="C41" s="28" t="s">
        <v>31</v>
      </c>
      <c r="D41" s="28" t="s">
        <v>29</v>
      </c>
      <c r="E41" s="28" t="s">
        <v>32</v>
      </c>
      <c r="F41" s="28" t="s">
        <v>29</v>
      </c>
      <c r="G41" s="28" t="s">
        <v>33</v>
      </c>
      <c r="H41" s="28" t="s">
        <v>34</v>
      </c>
      <c r="I41" s="36" t="str">
        <f ca="1">IFERROR(__xludf.DUMMYFUNCTION("""COMPUTED_VALUE""")," ")</f>
        <v xml:space="preserve"> </v>
      </c>
      <c r="J41" s="37" t="s">
        <v>268</v>
      </c>
      <c r="K41" s="28" t="s">
        <v>269</v>
      </c>
      <c r="L41" s="38">
        <v>352687092</v>
      </c>
      <c r="M41" s="28" t="s">
        <v>37</v>
      </c>
      <c r="N41" s="28" t="s">
        <v>72</v>
      </c>
      <c r="O41" s="28" t="s">
        <v>270</v>
      </c>
      <c r="P41" s="28" t="s">
        <v>271</v>
      </c>
      <c r="Q41" s="23">
        <v>14972</v>
      </c>
      <c r="R41" s="28" t="s">
        <v>29</v>
      </c>
      <c r="S41" s="39">
        <v>200</v>
      </c>
      <c r="T41" s="45">
        <v>45484</v>
      </c>
      <c r="U41" s="41"/>
      <c r="V41" s="46"/>
      <c r="W41" s="42" t="s">
        <v>272</v>
      </c>
      <c r="X41" s="28" t="e">
        <f ca="1"/>
        <v>#NAME?</v>
      </c>
      <c r="Y41" s="31" t="str">
        <f ca="1"/>
        <v>Lỗi</v>
      </c>
      <c r="Z41" s="28"/>
      <c r="AA41" s="44"/>
      <c r="AB41" s="29"/>
      <c r="AC41" s="28" t="s">
        <v>44</v>
      </c>
      <c r="AD41" s="28" t="s">
        <v>45</v>
      </c>
    </row>
    <row r="42" spans="1:30" x14ac:dyDescent="0.2">
      <c r="A42" s="34">
        <v>45488.99432972222</v>
      </c>
      <c r="B42" s="35" t="s">
        <v>30</v>
      </c>
      <c r="C42" s="28" t="s">
        <v>31</v>
      </c>
      <c r="D42" s="28" t="s">
        <v>29</v>
      </c>
      <c r="E42" s="28" t="s">
        <v>63</v>
      </c>
      <c r="F42" s="28" t="s">
        <v>29</v>
      </c>
      <c r="G42" s="28" t="s">
        <v>47</v>
      </c>
      <c r="H42" s="28" t="s">
        <v>34</v>
      </c>
      <c r="I42" s="36" t="str">
        <f ca="1">IFERROR(__xludf.DUMMYFUNCTION("""COMPUTED_VALUE""")," ")</f>
        <v xml:space="preserve"> </v>
      </c>
      <c r="J42" s="37" t="s">
        <v>273</v>
      </c>
      <c r="K42" s="28" t="s">
        <v>274</v>
      </c>
      <c r="L42" s="38">
        <v>359457565</v>
      </c>
      <c r="M42" s="28" t="s">
        <v>90</v>
      </c>
      <c r="N42" s="28" t="s">
        <v>148</v>
      </c>
      <c r="O42" s="28" t="s">
        <v>275</v>
      </c>
      <c r="P42" s="28" t="s">
        <v>276</v>
      </c>
      <c r="Q42" s="23">
        <v>16940</v>
      </c>
      <c r="R42" s="28" t="s">
        <v>29</v>
      </c>
      <c r="S42" s="39">
        <v>200</v>
      </c>
      <c r="T42" s="45">
        <v>45488</v>
      </c>
      <c r="U42" s="41"/>
      <c r="V42" s="46"/>
      <c r="W42" s="42" t="s">
        <v>277</v>
      </c>
      <c r="X42" s="28" t="e">
        <f ca="1"/>
        <v>#NAME?</v>
      </c>
      <c r="Y42" s="31" t="str">
        <f ca="1"/>
        <v>Lỗi</v>
      </c>
      <c r="Z42" s="28"/>
      <c r="AA42" s="29"/>
      <c r="AB42" s="44"/>
      <c r="AC42" s="28" t="s">
        <v>44</v>
      </c>
      <c r="AD42" s="28" t="s">
        <v>45</v>
      </c>
    </row>
    <row r="43" spans="1:30" x14ac:dyDescent="0.2">
      <c r="A43" s="34">
        <v>45491.906772037037</v>
      </c>
      <c r="B43" s="35" t="s">
        <v>30</v>
      </c>
      <c r="C43" s="28" t="s">
        <v>31</v>
      </c>
      <c r="D43" s="28" t="s">
        <v>29</v>
      </c>
      <c r="E43" s="28" t="s">
        <v>82</v>
      </c>
      <c r="F43" s="28" t="s">
        <v>29</v>
      </c>
      <c r="G43" s="28" t="s">
        <v>87</v>
      </c>
      <c r="H43" s="28" t="s">
        <v>153</v>
      </c>
      <c r="I43" s="36" t="str">
        <f ca="1">IFERROR(__xludf.DUMMYFUNCTION("""COMPUTED_VALUE""")," ")</f>
        <v xml:space="preserve"> </v>
      </c>
      <c r="J43" s="37" t="s">
        <v>278</v>
      </c>
      <c r="K43" s="28" t="s">
        <v>279</v>
      </c>
      <c r="L43" s="38">
        <v>365708978</v>
      </c>
      <c r="M43" s="28" t="s">
        <v>156</v>
      </c>
      <c r="N43" s="28" t="s">
        <v>280</v>
      </c>
      <c r="O43" s="28" t="s">
        <v>281</v>
      </c>
      <c r="P43" s="28" t="s">
        <v>282</v>
      </c>
      <c r="Q43" s="23">
        <v>9704</v>
      </c>
      <c r="R43" s="28" t="s">
        <v>29</v>
      </c>
      <c r="S43" s="39">
        <v>200</v>
      </c>
      <c r="T43" s="45">
        <v>45491</v>
      </c>
      <c r="U43" s="41"/>
      <c r="V43" s="46"/>
      <c r="W43" s="42" t="s">
        <v>283</v>
      </c>
      <c r="X43" s="28" t="e">
        <f ca="1"/>
        <v>#NAME?</v>
      </c>
      <c r="Y43" s="31" t="str">
        <f ca="1"/>
        <v>Lỗi</v>
      </c>
      <c r="Z43" s="28"/>
      <c r="AA43" s="44"/>
      <c r="AB43" s="29"/>
      <c r="AC43" s="28" t="s">
        <v>44</v>
      </c>
      <c r="AD43" s="28" t="s">
        <v>62</v>
      </c>
    </row>
    <row r="44" spans="1:30" x14ac:dyDescent="0.2">
      <c r="A44" s="34">
        <v>45492.938567731486</v>
      </c>
      <c r="B44" s="35" t="s">
        <v>30</v>
      </c>
      <c r="C44" s="28" t="s">
        <v>31</v>
      </c>
      <c r="D44" s="28" t="s">
        <v>29</v>
      </c>
      <c r="E44" s="28" t="s">
        <v>32</v>
      </c>
      <c r="F44" s="28" t="s">
        <v>29</v>
      </c>
      <c r="G44" s="28" t="s">
        <v>284</v>
      </c>
      <c r="H44" s="28" t="s">
        <v>153</v>
      </c>
      <c r="I44" s="36" t="str">
        <f ca="1">IFERROR(__xludf.DUMMYFUNCTION("""COMPUTED_VALUE""")," ")</f>
        <v xml:space="preserve"> </v>
      </c>
      <c r="J44" s="37" t="s">
        <v>285</v>
      </c>
      <c r="K44" s="28" t="s">
        <v>286</v>
      </c>
      <c r="L44" s="38">
        <v>353351506</v>
      </c>
      <c r="M44" s="28" t="s">
        <v>156</v>
      </c>
      <c r="N44" s="28" t="s">
        <v>287</v>
      </c>
      <c r="O44" s="28" t="s">
        <v>288</v>
      </c>
      <c r="P44" s="28" t="s">
        <v>289</v>
      </c>
      <c r="Q44" s="23">
        <v>14972</v>
      </c>
      <c r="R44" s="28" t="s">
        <v>29</v>
      </c>
      <c r="S44" s="39">
        <v>200</v>
      </c>
      <c r="T44" s="45">
        <v>45492</v>
      </c>
      <c r="U44" s="41"/>
      <c r="V44" s="46"/>
      <c r="W44" s="42" t="s">
        <v>290</v>
      </c>
      <c r="X44" s="28" t="e">
        <f ca="1"/>
        <v>#NAME?</v>
      </c>
      <c r="Y44" s="31" t="str">
        <f ca="1"/>
        <v>Lỗi</v>
      </c>
      <c r="Z44" s="28"/>
      <c r="AA44" s="29"/>
      <c r="AB44" s="44"/>
      <c r="AC44" s="28" t="s">
        <v>44</v>
      </c>
      <c r="AD44" s="28" t="s">
        <v>62</v>
      </c>
    </row>
    <row r="45" spans="1:30" x14ac:dyDescent="0.2">
      <c r="A45" s="34">
        <v>45494.528742256945</v>
      </c>
      <c r="B45" s="35" t="s">
        <v>30</v>
      </c>
      <c r="C45" s="28" t="s">
        <v>31</v>
      </c>
      <c r="D45" s="28" t="s">
        <v>29</v>
      </c>
      <c r="E45" s="28" t="s">
        <v>63</v>
      </c>
      <c r="F45" s="28" t="s">
        <v>29</v>
      </c>
      <c r="G45" s="28" t="s">
        <v>47</v>
      </c>
      <c r="H45" s="28" t="s">
        <v>34</v>
      </c>
      <c r="I45" s="36" t="str">
        <f ca="1">IFERROR(__xludf.DUMMYFUNCTION("""COMPUTED_VALUE""")," ")</f>
        <v xml:space="preserve"> </v>
      </c>
      <c r="J45" s="37" t="s">
        <v>291</v>
      </c>
      <c r="K45" s="28" t="s">
        <v>292</v>
      </c>
      <c r="L45" s="38">
        <v>944976517</v>
      </c>
      <c r="M45" s="28" t="s">
        <v>90</v>
      </c>
      <c r="N45" s="28" t="s">
        <v>148</v>
      </c>
      <c r="O45" s="28" t="s">
        <v>293</v>
      </c>
      <c r="P45" s="28" t="s">
        <v>294</v>
      </c>
      <c r="Q45" s="23">
        <v>16940</v>
      </c>
      <c r="R45" s="28" t="s">
        <v>29</v>
      </c>
      <c r="S45" s="39">
        <v>200</v>
      </c>
      <c r="T45" s="45">
        <v>45494</v>
      </c>
      <c r="U45" s="41"/>
      <c r="V45" s="46"/>
      <c r="W45" s="42" t="s">
        <v>295</v>
      </c>
      <c r="X45" s="28" t="e">
        <f ca="1"/>
        <v>#NAME?</v>
      </c>
      <c r="Y45" s="31" t="str">
        <f ca="1"/>
        <v>Lỗi</v>
      </c>
      <c r="Z45" s="28"/>
      <c r="AA45" s="44"/>
      <c r="AB45" s="29"/>
      <c r="AC45" s="28" t="s">
        <v>44</v>
      </c>
      <c r="AD45" s="28" t="s">
        <v>45</v>
      </c>
    </row>
    <row r="46" spans="1:30" x14ac:dyDescent="0.2">
      <c r="A46" s="34">
        <v>45494.780852326388</v>
      </c>
      <c r="B46" s="35" t="s">
        <v>30</v>
      </c>
      <c r="C46" s="28" t="s">
        <v>31</v>
      </c>
      <c r="D46" s="28" t="s">
        <v>29</v>
      </c>
      <c r="E46" s="28" t="s">
        <v>32</v>
      </c>
      <c r="F46" s="28" t="s">
        <v>29</v>
      </c>
      <c r="G46" s="28" t="s">
        <v>33</v>
      </c>
      <c r="H46" s="28" t="s">
        <v>34</v>
      </c>
      <c r="I46" s="36" t="str">
        <f ca="1">IFERROR(__xludf.DUMMYFUNCTION("""COMPUTED_VALUE""")," ")</f>
        <v xml:space="preserve"> </v>
      </c>
      <c r="J46" s="37" t="s">
        <v>296</v>
      </c>
      <c r="K46" s="28" t="s">
        <v>297</v>
      </c>
      <c r="L46" s="38">
        <v>355281735</v>
      </c>
      <c r="M46" s="28" t="s">
        <v>37</v>
      </c>
      <c r="N46" s="28" t="s">
        <v>72</v>
      </c>
      <c r="O46" s="28" t="s">
        <v>298</v>
      </c>
      <c r="P46" s="28" t="s">
        <v>299</v>
      </c>
      <c r="Q46" s="23">
        <v>14972</v>
      </c>
      <c r="R46" s="28" t="s">
        <v>29</v>
      </c>
      <c r="S46" s="39">
        <v>200</v>
      </c>
      <c r="T46" s="45">
        <v>45493</v>
      </c>
      <c r="U46" s="41"/>
      <c r="V46" s="46"/>
      <c r="W46" s="42" t="s">
        <v>300</v>
      </c>
      <c r="X46" s="28" t="e">
        <f ca="1"/>
        <v>#NAME?</v>
      </c>
      <c r="Y46" s="31" t="str">
        <f ca="1"/>
        <v>Lỗi</v>
      </c>
      <c r="Z46" s="28"/>
      <c r="AA46" s="29"/>
      <c r="AB46" s="44"/>
      <c r="AC46" s="28" t="s">
        <v>44</v>
      </c>
      <c r="AD46" s="28" t="s">
        <v>45</v>
      </c>
    </row>
    <row r="47" spans="1:30" x14ac:dyDescent="0.2">
      <c r="A47" s="34">
        <v>45496.848818819446</v>
      </c>
      <c r="B47" s="35" t="s">
        <v>30</v>
      </c>
      <c r="C47" s="30" t="s">
        <v>31</v>
      </c>
      <c r="D47" s="30" t="s">
        <v>29</v>
      </c>
      <c r="E47" s="30" t="s">
        <v>63</v>
      </c>
      <c r="F47" s="30" t="s">
        <v>29</v>
      </c>
      <c r="G47" s="30" t="s">
        <v>87</v>
      </c>
      <c r="H47" s="30" t="s">
        <v>301</v>
      </c>
      <c r="I47" s="36" t="str">
        <f ca="1">IFERROR(__xludf.DUMMYFUNCTION("""COMPUTED_VALUE""")," ")</f>
        <v xml:space="preserve"> </v>
      </c>
      <c r="J47" s="51" t="s">
        <v>302</v>
      </c>
      <c r="K47" s="30" t="s">
        <v>303</v>
      </c>
      <c r="L47" s="38">
        <v>325735205</v>
      </c>
      <c r="M47" s="30" t="s">
        <v>156</v>
      </c>
      <c r="N47" s="30" t="s">
        <v>236</v>
      </c>
      <c r="O47" s="30" t="s">
        <v>304</v>
      </c>
      <c r="P47" s="30" t="s">
        <v>238</v>
      </c>
      <c r="Q47" s="23">
        <v>16940</v>
      </c>
      <c r="R47" s="28" t="s">
        <v>29</v>
      </c>
      <c r="S47" s="39">
        <v>200</v>
      </c>
      <c r="T47" s="45">
        <v>45496</v>
      </c>
      <c r="U47" s="52"/>
      <c r="V47" s="53"/>
      <c r="W47" s="54" t="s">
        <v>305</v>
      </c>
      <c r="X47" s="30" t="e">
        <f ca="1"/>
        <v>#NAME?</v>
      </c>
      <c r="Y47" s="31" t="str">
        <f ca="1"/>
        <v>Lỗi</v>
      </c>
      <c r="Z47" s="30"/>
      <c r="AA47" s="55"/>
      <c r="AB47" s="56"/>
      <c r="AC47" s="30" t="s">
        <v>44</v>
      </c>
      <c r="AD47" s="30" t="s">
        <v>62</v>
      </c>
    </row>
    <row r="48" spans="1:30" x14ac:dyDescent="0.2">
      <c r="A48" s="34">
        <v>45496.893757592596</v>
      </c>
      <c r="B48" s="35" t="s">
        <v>30</v>
      </c>
      <c r="C48" s="30" t="s">
        <v>31</v>
      </c>
      <c r="D48" s="30" t="s">
        <v>29</v>
      </c>
      <c r="E48" s="30" t="s">
        <v>63</v>
      </c>
      <c r="F48" s="30" t="s">
        <v>29</v>
      </c>
      <c r="G48" s="30" t="s">
        <v>87</v>
      </c>
      <c r="H48" s="28" t="s">
        <v>34</v>
      </c>
      <c r="I48" s="36" t="str">
        <f ca="1">IFERROR(__xludf.DUMMYFUNCTION("""COMPUTED_VALUE""")," ")</f>
        <v xml:space="preserve"> </v>
      </c>
      <c r="J48" s="51" t="s">
        <v>306</v>
      </c>
      <c r="K48" s="30" t="s">
        <v>307</v>
      </c>
      <c r="L48" s="38">
        <v>378147765</v>
      </c>
      <c r="M48" s="30" t="s">
        <v>156</v>
      </c>
      <c r="N48" s="30" t="s">
        <v>236</v>
      </c>
      <c r="O48" s="30" t="s">
        <v>308</v>
      </c>
      <c r="P48" s="30" t="s">
        <v>238</v>
      </c>
      <c r="Q48" s="23">
        <v>16940</v>
      </c>
      <c r="R48" s="28" t="s">
        <v>29</v>
      </c>
      <c r="S48" s="39">
        <v>200</v>
      </c>
      <c r="T48" s="45">
        <v>45496</v>
      </c>
      <c r="U48" s="52"/>
      <c r="V48" s="53"/>
      <c r="W48" s="54" t="s">
        <v>309</v>
      </c>
      <c r="X48" s="30" t="e">
        <f ca="1"/>
        <v>#NAME?</v>
      </c>
      <c r="Y48" s="31" t="str">
        <f ca="1"/>
        <v>Lỗi</v>
      </c>
      <c r="Z48" s="30"/>
      <c r="AA48" s="56"/>
      <c r="AB48" s="55"/>
      <c r="AC48" s="30" t="s">
        <v>44</v>
      </c>
      <c r="AD48" s="30" t="s">
        <v>62</v>
      </c>
    </row>
    <row r="49" spans="1:30" x14ac:dyDescent="0.2">
      <c r="A49" s="34">
        <v>45497.530104537036</v>
      </c>
      <c r="B49" s="35" t="s">
        <v>30</v>
      </c>
      <c r="C49" s="30" t="s">
        <v>31</v>
      </c>
      <c r="D49" s="30" t="s">
        <v>29</v>
      </c>
      <c r="E49" s="30" t="s">
        <v>63</v>
      </c>
      <c r="F49" s="30" t="s">
        <v>29</v>
      </c>
      <c r="G49" s="30" t="s">
        <v>87</v>
      </c>
      <c r="H49" s="28" t="s">
        <v>34</v>
      </c>
      <c r="I49" s="36" t="str">
        <f ca="1">IFERROR(__xludf.DUMMYFUNCTION("""COMPUTED_VALUE""")," ")</f>
        <v xml:space="preserve"> </v>
      </c>
      <c r="J49" s="51" t="s">
        <v>310</v>
      </c>
      <c r="K49" s="30" t="s">
        <v>311</v>
      </c>
      <c r="L49" s="38">
        <v>987203413</v>
      </c>
      <c r="M49" s="30" t="s">
        <v>156</v>
      </c>
      <c r="N49" s="30" t="s">
        <v>236</v>
      </c>
      <c r="O49" s="30" t="s">
        <v>312</v>
      </c>
      <c r="P49" s="30" t="s">
        <v>313</v>
      </c>
      <c r="Q49" s="23">
        <v>16940</v>
      </c>
      <c r="R49" s="28" t="s">
        <v>29</v>
      </c>
      <c r="S49" s="39">
        <v>200</v>
      </c>
      <c r="T49" s="45">
        <v>45497</v>
      </c>
      <c r="U49" s="52"/>
      <c r="V49" s="53"/>
      <c r="W49" s="54" t="s">
        <v>314</v>
      </c>
      <c r="X49" s="30" t="e">
        <f ca="1"/>
        <v>#NAME?</v>
      </c>
      <c r="Y49" s="31" t="str">
        <f ca="1"/>
        <v>Lỗi</v>
      </c>
      <c r="Z49" s="30"/>
      <c r="AA49" s="55"/>
      <c r="AB49" s="56"/>
      <c r="AC49" s="30" t="s">
        <v>44</v>
      </c>
      <c r="AD49" s="30" t="s">
        <v>62</v>
      </c>
    </row>
    <row r="50" spans="1:30" x14ac:dyDescent="0.2">
      <c r="A50" s="34">
        <v>45501.731044687505</v>
      </c>
      <c r="B50" s="35" t="s">
        <v>76</v>
      </c>
      <c r="C50" s="30" t="s">
        <v>31</v>
      </c>
      <c r="D50" s="30" t="s">
        <v>29</v>
      </c>
      <c r="E50" s="30" t="s">
        <v>63</v>
      </c>
      <c r="F50" s="30" t="s">
        <v>152</v>
      </c>
      <c r="G50" s="28" t="s">
        <v>47</v>
      </c>
      <c r="H50" s="28" t="s">
        <v>315</v>
      </c>
      <c r="I50" s="57" t="str">
        <f ca="1">IFERROR(__xludf.DUMMYFUNCTION("""COMPUTED_VALUE""")," ")</f>
        <v xml:space="preserve"> </v>
      </c>
      <c r="J50" s="51" t="s">
        <v>316</v>
      </c>
      <c r="K50" s="30" t="s">
        <v>317</v>
      </c>
      <c r="L50" s="38">
        <v>876824899</v>
      </c>
      <c r="M50" s="30" t="s">
        <v>156</v>
      </c>
      <c r="N50" s="30" t="s">
        <v>280</v>
      </c>
      <c r="O50" s="30" t="s">
        <v>318</v>
      </c>
      <c r="P50" s="30" t="s">
        <v>238</v>
      </c>
      <c r="Q50" s="23">
        <v>16940</v>
      </c>
      <c r="R50" s="28" t="s">
        <v>29</v>
      </c>
      <c r="S50" s="39">
        <v>200</v>
      </c>
      <c r="T50" s="45">
        <v>45501</v>
      </c>
      <c r="U50" s="52"/>
      <c r="V50" s="53"/>
      <c r="W50" s="54" t="s">
        <v>319</v>
      </c>
      <c r="X50" s="30" t="e">
        <f ca="1"/>
        <v>#NAME?</v>
      </c>
      <c r="Y50" s="31" t="str">
        <f ca="1"/>
        <v>Lỗi</v>
      </c>
      <c r="Z50" s="30"/>
      <c r="AA50" s="56"/>
      <c r="AB50" s="55"/>
      <c r="AC50" s="30" t="s">
        <v>44</v>
      </c>
      <c r="AD50" s="30" t="s">
        <v>62</v>
      </c>
    </row>
    <row r="51" spans="1:30" x14ac:dyDescent="0.2">
      <c r="A51" s="34">
        <v>45503.560642430559</v>
      </c>
      <c r="B51" s="35" t="s">
        <v>30</v>
      </c>
      <c r="C51" s="30" t="s">
        <v>31</v>
      </c>
      <c r="D51" s="30" t="s">
        <v>29</v>
      </c>
      <c r="E51" s="30" t="s">
        <v>63</v>
      </c>
      <c r="F51" s="30" t="s">
        <v>29</v>
      </c>
      <c r="G51" s="30" t="s">
        <v>47</v>
      </c>
      <c r="H51" s="28" t="s">
        <v>34</v>
      </c>
      <c r="I51" s="36" t="str">
        <f ca="1">IFERROR(__xludf.DUMMYFUNCTION("""COMPUTED_VALUE""")," ")</f>
        <v xml:space="preserve"> </v>
      </c>
      <c r="J51" s="51" t="s">
        <v>320</v>
      </c>
      <c r="K51" s="30" t="s">
        <v>321</v>
      </c>
      <c r="L51" s="38">
        <v>918067695</v>
      </c>
      <c r="M51" s="30" t="s">
        <v>37</v>
      </c>
      <c r="N51" s="30" t="s">
        <v>38</v>
      </c>
      <c r="O51" s="30" t="s">
        <v>322</v>
      </c>
      <c r="P51" s="30" t="s">
        <v>323</v>
      </c>
      <c r="Q51" s="23">
        <v>16940</v>
      </c>
      <c r="R51" s="28" t="s">
        <v>29</v>
      </c>
      <c r="S51" s="39">
        <v>200</v>
      </c>
      <c r="T51" s="45">
        <v>45502</v>
      </c>
      <c r="U51" s="52"/>
      <c r="V51" s="53"/>
      <c r="W51" s="54" t="s">
        <v>324</v>
      </c>
      <c r="X51" s="28" t="e">
        <f ca="1"/>
        <v>#NAME?</v>
      </c>
      <c r="Y51" s="31" t="str">
        <f ca="1"/>
        <v>Lỗi</v>
      </c>
      <c r="Z51" s="28"/>
      <c r="AA51" s="44"/>
      <c r="AB51" s="29"/>
      <c r="AC51" s="28"/>
      <c r="AD51" s="28"/>
    </row>
    <row r="52" spans="1:30" x14ac:dyDescent="0.2">
      <c r="A52" s="34">
        <v>45504.845401250001</v>
      </c>
      <c r="B52" s="35" t="s">
        <v>30</v>
      </c>
      <c r="C52" s="30" t="s">
        <v>31</v>
      </c>
      <c r="D52" s="30" t="s">
        <v>29</v>
      </c>
      <c r="E52" s="30" t="s">
        <v>63</v>
      </c>
      <c r="F52" s="30" t="s">
        <v>29</v>
      </c>
      <c r="G52" s="30" t="s">
        <v>47</v>
      </c>
      <c r="H52" s="28" t="s">
        <v>34</v>
      </c>
      <c r="I52" s="36" t="str">
        <f ca="1">IFERROR(__xludf.DUMMYFUNCTION("""COMPUTED_VALUE""")," ")</f>
        <v xml:space="preserve"> </v>
      </c>
      <c r="J52" s="51" t="s">
        <v>325</v>
      </c>
      <c r="K52" s="30" t="s">
        <v>326</v>
      </c>
      <c r="L52" s="38">
        <v>961113780</v>
      </c>
      <c r="M52" s="30" t="s">
        <v>90</v>
      </c>
      <c r="N52" s="30" t="s">
        <v>180</v>
      </c>
      <c r="O52" s="30" t="s">
        <v>327</v>
      </c>
      <c r="P52" s="30" t="s">
        <v>328</v>
      </c>
      <c r="Q52" s="23">
        <v>16940</v>
      </c>
      <c r="R52" s="28" t="s">
        <v>29</v>
      </c>
      <c r="S52" s="39">
        <v>200</v>
      </c>
      <c r="T52" s="45">
        <v>45504</v>
      </c>
      <c r="U52" s="52"/>
      <c r="V52" s="53"/>
      <c r="W52" s="54" t="s">
        <v>329</v>
      </c>
      <c r="X52" s="30" t="e">
        <f ca="1"/>
        <v>#NAME?</v>
      </c>
      <c r="Y52" s="31" t="str">
        <f ca="1"/>
        <v>Lỗi</v>
      </c>
      <c r="Z52" s="30"/>
      <c r="AA52" s="56"/>
      <c r="AB52" s="55"/>
      <c r="AC52" s="30" t="s">
        <v>44</v>
      </c>
      <c r="AD52" s="30" t="s">
        <v>45</v>
      </c>
    </row>
    <row r="53" spans="1:30" x14ac:dyDescent="0.2">
      <c r="A53" s="34">
        <v>45507.697890243056</v>
      </c>
      <c r="B53" s="35" t="s">
        <v>30</v>
      </c>
      <c r="C53" s="30" t="s">
        <v>31</v>
      </c>
      <c r="D53" s="30" t="s">
        <v>29</v>
      </c>
      <c r="E53" s="30" t="s">
        <v>63</v>
      </c>
      <c r="F53" s="30" t="s">
        <v>29</v>
      </c>
      <c r="G53" s="30" t="s">
        <v>47</v>
      </c>
      <c r="H53" s="28" t="s">
        <v>34</v>
      </c>
      <c r="I53" s="36" t="str">
        <f ca="1">IFERROR(__xludf.DUMMYFUNCTION("""COMPUTED_VALUE""")," ")</f>
        <v xml:space="preserve"> </v>
      </c>
      <c r="J53" s="51" t="s">
        <v>330</v>
      </c>
      <c r="K53" s="30" t="s">
        <v>331</v>
      </c>
      <c r="L53" s="38">
        <v>354192518</v>
      </c>
      <c r="M53" s="30" t="s">
        <v>90</v>
      </c>
      <c r="N53" s="30" t="s">
        <v>148</v>
      </c>
      <c r="O53" s="30" t="s">
        <v>332</v>
      </c>
      <c r="P53" s="30" t="s">
        <v>333</v>
      </c>
      <c r="Q53" s="23">
        <v>16940</v>
      </c>
      <c r="R53" s="28" t="s">
        <v>29</v>
      </c>
      <c r="S53" s="39">
        <v>200</v>
      </c>
      <c r="T53" s="45">
        <v>45507</v>
      </c>
      <c r="U53" s="52"/>
      <c r="V53" s="53"/>
      <c r="W53" s="54" t="s">
        <v>334</v>
      </c>
      <c r="X53" s="30" t="e">
        <f ca="1"/>
        <v>#NAME?</v>
      </c>
      <c r="Y53" s="31" t="str">
        <f ca="1"/>
        <v>Lỗi</v>
      </c>
      <c r="Z53" s="30"/>
      <c r="AA53" s="55"/>
      <c r="AB53" s="56"/>
      <c r="AC53" s="30" t="s">
        <v>44</v>
      </c>
      <c r="AD53" s="30" t="s">
        <v>45</v>
      </c>
    </row>
    <row r="54" spans="1:30" x14ac:dyDescent="0.2">
      <c r="A54" s="34">
        <v>45512.92642640046</v>
      </c>
      <c r="B54" s="35" t="s">
        <v>30</v>
      </c>
      <c r="C54" s="30" t="s">
        <v>31</v>
      </c>
      <c r="D54" s="30" t="s">
        <v>29</v>
      </c>
      <c r="E54" s="30" t="s">
        <v>63</v>
      </c>
      <c r="F54" s="30" t="s">
        <v>152</v>
      </c>
      <c r="G54" s="30" t="s">
        <v>47</v>
      </c>
      <c r="H54" s="28" t="s">
        <v>34</v>
      </c>
      <c r="I54" s="36" t="str">
        <f ca="1">IFERROR(__xludf.DUMMYFUNCTION("""COMPUTED_VALUE""")," ")</f>
        <v xml:space="preserve"> </v>
      </c>
      <c r="J54" s="51" t="s">
        <v>335</v>
      </c>
      <c r="K54" s="30" t="s">
        <v>336</v>
      </c>
      <c r="L54" s="38">
        <v>763558506</v>
      </c>
      <c r="M54" s="30" t="s">
        <v>90</v>
      </c>
      <c r="N54" s="30" t="s">
        <v>337</v>
      </c>
      <c r="O54" s="30" t="s">
        <v>338</v>
      </c>
      <c r="P54" s="30" t="s">
        <v>339</v>
      </c>
      <c r="Q54" s="23">
        <v>16940</v>
      </c>
      <c r="R54" s="28" t="s">
        <v>29</v>
      </c>
      <c r="S54" s="39">
        <v>200</v>
      </c>
      <c r="T54" s="45">
        <v>45512</v>
      </c>
      <c r="U54" s="52"/>
      <c r="V54" s="53"/>
      <c r="W54" s="54" t="s">
        <v>340</v>
      </c>
      <c r="X54" s="30" t="e">
        <f ca="1"/>
        <v>#NAME?</v>
      </c>
      <c r="Y54" s="31" t="str">
        <f ca="1"/>
        <v>Lỗi</v>
      </c>
      <c r="Z54" s="30"/>
      <c r="AA54" s="56"/>
      <c r="AB54" s="55"/>
      <c r="AC54" s="30" t="s">
        <v>44</v>
      </c>
      <c r="AD54" s="30" t="s">
        <v>45</v>
      </c>
    </row>
    <row r="55" spans="1:30" x14ac:dyDescent="0.2">
      <c r="A55" s="34">
        <v>45518.774713703708</v>
      </c>
      <c r="B55" s="35" t="s">
        <v>30</v>
      </c>
      <c r="C55" s="30" t="s">
        <v>31</v>
      </c>
      <c r="D55" s="30" t="s">
        <v>29</v>
      </c>
      <c r="E55" s="30" t="s">
        <v>32</v>
      </c>
      <c r="F55" s="30" t="s">
        <v>29</v>
      </c>
      <c r="G55" s="30" t="s">
        <v>33</v>
      </c>
      <c r="H55" s="28" t="s">
        <v>34</v>
      </c>
      <c r="I55" s="36" t="str">
        <f ca="1">IFERROR(__xludf.DUMMYFUNCTION("""COMPUTED_VALUE""")," ")</f>
        <v xml:space="preserve"> </v>
      </c>
      <c r="J55" s="51" t="s">
        <v>341</v>
      </c>
      <c r="K55" s="30" t="s">
        <v>342</v>
      </c>
      <c r="L55" s="38">
        <v>974318805</v>
      </c>
      <c r="M55" s="30" t="s">
        <v>37</v>
      </c>
      <c r="N55" s="30" t="s">
        <v>38</v>
      </c>
      <c r="O55" s="30" t="s">
        <v>343</v>
      </c>
      <c r="P55" s="30" t="s">
        <v>344</v>
      </c>
      <c r="Q55" s="23">
        <v>14972</v>
      </c>
      <c r="R55" s="28" t="s">
        <v>29</v>
      </c>
      <c r="S55" s="39">
        <v>200</v>
      </c>
      <c r="T55" s="45">
        <v>45516</v>
      </c>
      <c r="U55" s="52"/>
      <c r="V55" s="53"/>
      <c r="W55" s="54" t="s">
        <v>345</v>
      </c>
      <c r="X55" s="30" t="e">
        <f ca="1"/>
        <v>#NAME?</v>
      </c>
      <c r="Y55" s="31" t="str">
        <f ca="1"/>
        <v>Lỗi</v>
      </c>
      <c r="Z55" s="30"/>
      <c r="AA55" s="55"/>
      <c r="AB55" s="56"/>
      <c r="AC55" s="30" t="s">
        <v>44</v>
      </c>
      <c r="AD55" s="30" t="s">
        <v>45</v>
      </c>
    </row>
    <row r="56" spans="1:30" x14ac:dyDescent="0.2">
      <c r="A56" s="34">
        <v>45518.873678530093</v>
      </c>
      <c r="B56" s="35" t="s">
        <v>30</v>
      </c>
      <c r="C56" s="30" t="s">
        <v>31</v>
      </c>
      <c r="D56" s="30" t="s">
        <v>29</v>
      </c>
      <c r="E56" s="30" t="s">
        <v>32</v>
      </c>
      <c r="F56" s="30" t="s">
        <v>29</v>
      </c>
      <c r="G56" s="30" t="s">
        <v>33</v>
      </c>
      <c r="H56" s="28" t="s">
        <v>34</v>
      </c>
      <c r="I56" s="36" t="str">
        <f ca="1">IFERROR(__xludf.DUMMYFUNCTION("""COMPUTED_VALUE""")," ")</f>
        <v xml:space="preserve"> </v>
      </c>
      <c r="J56" s="51" t="s">
        <v>346</v>
      </c>
      <c r="K56" s="30" t="s">
        <v>347</v>
      </c>
      <c r="L56" s="38">
        <v>845566206</v>
      </c>
      <c r="M56" s="30" t="s">
        <v>37</v>
      </c>
      <c r="N56" s="30" t="s">
        <v>72</v>
      </c>
      <c r="O56" s="30" t="s">
        <v>348</v>
      </c>
      <c r="P56" s="30" t="s">
        <v>349</v>
      </c>
      <c r="Q56" s="23">
        <v>14972</v>
      </c>
      <c r="R56" s="28" t="s">
        <v>29</v>
      </c>
      <c r="S56" s="39">
        <v>200</v>
      </c>
      <c r="T56" s="45">
        <v>45518</v>
      </c>
      <c r="U56" s="52"/>
      <c r="V56" s="53"/>
      <c r="W56" s="54" t="s">
        <v>350</v>
      </c>
      <c r="X56" s="30" t="e">
        <f ca="1"/>
        <v>#NAME?</v>
      </c>
      <c r="Y56" s="31" t="str">
        <f ca="1"/>
        <v>Lỗi</v>
      </c>
      <c r="Z56" s="30"/>
      <c r="AA56" s="56"/>
      <c r="AB56" s="55"/>
      <c r="AC56" s="30" t="s">
        <v>44</v>
      </c>
      <c r="AD56" s="30" t="s">
        <v>45</v>
      </c>
    </row>
    <row r="57" spans="1:30" x14ac:dyDescent="0.2">
      <c r="A57" s="34">
        <v>45518.944146157402</v>
      </c>
      <c r="B57" s="35" t="s">
        <v>30</v>
      </c>
      <c r="C57" s="30" t="s">
        <v>31</v>
      </c>
      <c r="D57" s="30" t="s">
        <v>29</v>
      </c>
      <c r="E57" s="30" t="s">
        <v>82</v>
      </c>
      <c r="F57" s="30" t="s">
        <v>29</v>
      </c>
      <c r="G57" s="30" t="s">
        <v>47</v>
      </c>
      <c r="H57" s="28" t="s">
        <v>34</v>
      </c>
      <c r="I57" s="36" t="str">
        <f ca="1">IFERROR(__xludf.DUMMYFUNCTION("""COMPUTED_VALUE""")," ")</f>
        <v xml:space="preserve"> </v>
      </c>
      <c r="J57" s="51" t="s">
        <v>351</v>
      </c>
      <c r="K57" s="30" t="s">
        <v>352</v>
      </c>
      <c r="L57" s="38">
        <v>868799101</v>
      </c>
      <c r="M57" s="30" t="s">
        <v>90</v>
      </c>
      <c r="N57" s="30" t="s">
        <v>148</v>
      </c>
      <c r="O57" s="30" t="s">
        <v>353</v>
      </c>
      <c r="P57" s="30" t="s">
        <v>354</v>
      </c>
      <c r="Q57" s="23">
        <v>9704</v>
      </c>
      <c r="R57" s="28" t="s">
        <v>29</v>
      </c>
      <c r="S57" s="39">
        <v>200</v>
      </c>
      <c r="T57" s="45">
        <v>45518</v>
      </c>
      <c r="U57" s="52"/>
      <c r="V57" s="53"/>
      <c r="W57" s="54" t="s">
        <v>355</v>
      </c>
      <c r="X57" s="30" t="e">
        <f ca="1"/>
        <v>#NAME?</v>
      </c>
      <c r="Y57" s="31" t="str">
        <f ca="1"/>
        <v>Lỗi</v>
      </c>
      <c r="Z57" s="30"/>
      <c r="AA57" s="55"/>
      <c r="AB57" s="56"/>
      <c r="AC57" s="30" t="s">
        <v>44</v>
      </c>
      <c r="AD57" s="30" t="s">
        <v>45</v>
      </c>
    </row>
    <row r="58" spans="1:30" x14ac:dyDescent="0.2">
      <c r="A58" s="34">
        <v>45519.932204166667</v>
      </c>
      <c r="B58" s="35" t="s">
        <v>76</v>
      </c>
      <c r="C58" s="30" t="s">
        <v>31</v>
      </c>
      <c r="D58" s="30" t="s">
        <v>29</v>
      </c>
      <c r="E58" s="30" t="s">
        <v>63</v>
      </c>
      <c r="F58" s="30" t="s">
        <v>29</v>
      </c>
      <c r="G58" s="30" t="s">
        <v>47</v>
      </c>
      <c r="H58" s="28" t="s">
        <v>315</v>
      </c>
      <c r="I58" s="36" t="str">
        <f ca="1">IFERROR(__xludf.DUMMYFUNCTION("""COMPUTED_VALUE""")," ")</f>
        <v xml:space="preserve"> </v>
      </c>
      <c r="J58" s="51" t="s">
        <v>356</v>
      </c>
      <c r="K58" s="30" t="s">
        <v>357</v>
      </c>
      <c r="L58" s="38">
        <v>867040806</v>
      </c>
      <c r="M58" s="30" t="s">
        <v>90</v>
      </c>
      <c r="N58" s="30" t="s">
        <v>148</v>
      </c>
      <c r="O58" s="30" t="s">
        <v>358</v>
      </c>
      <c r="P58" s="30" t="s">
        <v>93</v>
      </c>
      <c r="Q58" s="23">
        <v>16940</v>
      </c>
      <c r="R58" s="28" t="s">
        <v>29</v>
      </c>
      <c r="S58" s="39">
        <v>200</v>
      </c>
      <c r="T58" s="45">
        <v>45519</v>
      </c>
      <c r="U58" s="52"/>
      <c r="V58" s="53"/>
      <c r="W58" s="54" t="s">
        <v>359</v>
      </c>
      <c r="X58" s="30" t="e">
        <f ca="1"/>
        <v>#NAME?</v>
      </c>
      <c r="Y58" s="31" t="str">
        <f ca="1"/>
        <v>Lỗi</v>
      </c>
      <c r="Z58" s="30"/>
      <c r="AA58" s="56"/>
      <c r="AB58" s="55"/>
      <c r="AC58" s="30" t="s">
        <v>44</v>
      </c>
      <c r="AD58" s="30" t="s">
        <v>62</v>
      </c>
    </row>
    <row r="59" spans="1:30" x14ac:dyDescent="0.2">
      <c r="A59" s="34">
        <v>45523.335966701386</v>
      </c>
      <c r="B59" s="35" t="s">
        <v>30</v>
      </c>
      <c r="C59" s="30" t="s">
        <v>31</v>
      </c>
      <c r="D59" s="30" t="s">
        <v>29</v>
      </c>
      <c r="E59" s="30" t="s">
        <v>63</v>
      </c>
      <c r="F59" s="30" t="s">
        <v>29</v>
      </c>
      <c r="G59" s="30" t="s">
        <v>87</v>
      </c>
      <c r="H59" s="28" t="s">
        <v>34</v>
      </c>
      <c r="I59" s="36" t="str">
        <f ca="1">IFERROR(__xludf.DUMMYFUNCTION("""COMPUTED_VALUE""")," ")</f>
        <v xml:space="preserve"> </v>
      </c>
      <c r="J59" s="51" t="s">
        <v>360</v>
      </c>
      <c r="K59" s="30" t="s">
        <v>361</v>
      </c>
      <c r="L59" s="38">
        <v>358367006</v>
      </c>
      <c r="M59" s="30" t="s">
        <v>50</v>
      </c>
      <c r="N59" s="30" t="s">
        <v>362</v>
      </c>
      <c r="O59" s="30" t="s">
        <v>107</v>
      </c>
      <c r="P59" s="30" t="s">
        <v>80</v>
      </c>
      <c r="Q59" s="23">
        <v>16940</v>
      </c>
      <c r="R59" s="28" t="s">
        <v>29</v>
      </c>
      <c r="S59" s="39">
        <v>50</v>
      </c>
      <c r="T59" s="45">
        <v>45519</v>
      </c>
      <c r="U59" s="52"/>
      <c r="V59" s="53"/>
      <c r="W59" s="54" t="s">
        <v>363</v>
      </c>
      <c r="X59" s="30" t="e">
        <f ca="1"/>
        <v>#NAME?</v>
      </c>
      <c r="Y59" s="31" t="str">
        <f ca="1"/>
        <v>Lỗi</v>
      </c>
      <c r="Z59" s="30"/>
      <c r="AA59" s="55"/>
      <c r="AB59" s="56"/>
      <c r="AC59" s="30" t="s">
        <v>44</v>
      </c>
      <c r="AD59" s="30" t="s">
        <v>45</v>
      </c>
    </row>
    <row r="60" spans="1:30" x14ac:dyDescent="0.2">
      <c r="A60" s="34">
        <v>45524.345930740739</v>
      </c>
      <c r="B60" s="35" t="s">
        <v>30</v>
      </c>
      <c r="C60" s="30" t="s">
        <v>31</v>
      </c>
      <c r="D60" s="30" t="s">
        <v>29</v>
      </c>
      <c r="E60" s="30" t="s">
        <v>32</v>
      </c>
      <c r="F60" s="30" t="s">
        <v>29</v>
      </c>
      <c r="G60" s="30" t="s">
        <v>33</v>
      </c>
      <c r="H60" s="28" t="s">
        <v>34</v>
      </c>
      <c r="I60" s="36" t="str">
        <f ca="1">IFERROR(__xludf.DUMMYFUNCTION("""COMPUTED_VALUE""")," ")</f>
        <v xml:space="preserve"> </v>
      </c>
      <c r="J60" s="51" t="s">
        <v>364</v>
      </c>
      <c r="K60" s="30" t="s">
        <v>365</v>
      </c>
      <c r="L60" s="38">
        <v>369218724</v>
      </c>
      <c r="M60" s="30" t="s">
        <v>37</v>
      </c>
      <c r="N60" s="30" t="s">
        <v>38</v>
      </c>
      <c r="O60" s="30" t="s">
        <v>366</v>
      </c>
      <c r="P60" s="30" t="s">
        <v>367</v>
      </c>
      <c r="Q60" s="23">
        <v>14972</v>
      </c>
      <c r="R60" s="28" t="s">
        <v>29</v>
      </c>
      <c r="S60" s="39">
        <v>200</v>
      </c>
      <c r="T60" s="45">
        <v>45523</v>
      </c>
      <c r="U60" s="52"/>
      <c r="V60" s="53"/>
      <c r="W60" s="54" t="s">
        <v>368</v>
      </c>
      <c r="X60" s="30" t="e">
        <f ca="1"/>
        <v>#NAME?</v>
      </c>
      <c r="Y60" s="31" t="str">
        <f ca="1"/>
        <v>Lỗi</v>
      </c>
      <c r="Z60" s="30"/>
      <c r="AA60" s="56"/>
      <c r="AB60" s="55"/>
      <c r="AC60" s="30" t="s">
        <v>44</v>
      </c>
      <c r="AD60" s="30" t="s">
        <v>45</v>
      </c>
    </row>
    <row r="61" spans="1:30" x14ac:dyDescent="0.2">
      <c r="A61" s="34">
        <v>45525.324589849537</v>
      </c>
      <c r="B61" s="35" t="s">
        <v>30</v>
      </c>
      <c r="C61" s="30" t="s">
        <v>31</v>
      </c>
      <c r="D61" s="30" t="s">
        <v>29</v>
      </c>
      <c r="E61" s="30" t="s">
        <v>63</v>
      </c>
      <c r="F61" s="28" t="s">
        <v>29</v>
      </c>
      <c r="G61" s="28" t="s">
        <v>47</v>
      </c>
      <c r="H61" s="28" t="s">
        <v>34</v>
      </c>
      <c r="I61" s="36" t="str">
        <f ca="1">IFERROR(__xludf.DUMMYFUNCTION("""COMPUTED_VALUE""")," ")</f>
        <v xml:space="preserve"> </v>
      </c>
      <c r="J61" s="51" t="s">
        <v>369</v>
      </c>
      <c r="K61" s="30" t="s">
        <v>370</v>
      </c>
      <c r="L61" s="38">
        <v>336316346</v>
      </c>
      <c r="M61" s="30" t="s">
        <v>156</v>
      </c>
      <c r="N61" s="30" t="s">
        <v>236</v>
      </c>
      <c r="O61" s="30" t="s">
        <v>371</v>
      </c>
      <c r="P61" s="30" t="s">
        <v>313</v>
      </c>
      <c r="Q61" s="23">
        <v>16940</v>
      </c>
      <c r="R61" s="28" t="s">
        <v>29</v>
      </c>
      <c r="S61" s="39">
        <v>200</v>
      </c>
      <c r="T61" s="45">
        <v>45525</v>
      </c>
      <c r="U61" s="52"/>
      <c r="V61" s="53"/>
      <c r="W61" s="54" t="s">
        <v>372</v>
      </c>
      <c r="X61" s="30" t="e">
        <f ca="1"/>
        <v>#NAME?</v>
      </c>
      <c r="Y61" s="31" t="str">
        <f ca="1"/>
        <v>Lỗi</v>
      </c>
      <c r="Z61" s="30"/>
      <c r="AA61" s="55"/>
      <c r="AB61" s="56"/>
      <c r="AC61" s="30" t="s">
        <v>44</v>
      </c>
      <c r="AD61" s="30" t="s">
        <v>62</v>
      </c>
    </row>
    <row r="62" spans="1:30" x14ac:dyDescent="0.2">
      <c r="A62" s="34">
        <v>45525.72965606481</v>
      </c>
      <c r="B62" s="35" t="s">
        <v>30</v>
      </c>
      <c r="C62" s="30" t="s">
        <v>31</v>
      </c>
      <c r="D62" s="30" t="s">
        <v>29</v>
      </c>
      <c r="E62" s="30" t="s">
        <v>63</v>
      </c>
      <c r="F62" s="30" t="s">
        <v>29</v>
      </c>
      <c r="G62" s="30" t="s">
        <v>47</v>
      </c>
      <c r="H62" s="28" t="s">
        <v>34</v>
      </c>
      <c r="I62" s="36" t="str">
        <f ca="1">IFERROR(__xludf.DUMMYFUNCTION("""COMPUTED_VALUE""")," ")</f>
        <v xml:space="preserve"> </v>
      </c>
      <c r="J62" s="51" t="s">
        <v>373</v>
      </c>
      <c r="K62" s="58" t="s">
        <v>374</v>
      </c>
      <c r="L62" s="38">
        <v>987447648</v>
      </c>
      <c r="M62" s="30" t="s">
        <v>37</v>
      </c>
      <c r="N62" s="30" t="s">
        <v>38</v>
      </c>
      <c r="O62" s="30" t="s">
        <v>375</v>
      </c>
      <c r="P62" s="30" t="s">
        <v>376</v>
      </c>
      <c r="Q62" s="23">
        <v>16940</v>
      </c>
      <c r="R62" s="28" t="s">
        <v>29</v>
      </c>
      <c r="S62" s="39">
        <v>200</v>
      </c>
      <c r="T62" s="45">
        <v>45525</v>
      </c>
      <c r="U62" s="52"/>
      <c r="V62" s="53"/>
      <c r="W62" s="54" t="s">
        <v>377</v>
      </c>
      <c r="X62" s="30" t="e">
        <f ca="1"/>
        <v>#NAME?</v>
      </c>
      <c r="Y62" s="31" t="str">
        <f ca="1"/>
        <v>Lỗi</v>
      </c>
      <c r="Z62" s="30"/>
      <c r="AA62" s="56"/>
      <c r="AB62" s="55"/>
      <c r="AC62" s="30" t="s">
        <v>44</v>
      </c>
      <c r="AD62" s="30" t="s">
        <v>45</v>
      </c>
    </row>
    <row r="63" spans="1:30" x14ac:dyDescent="0.2">
      <c r="A63" s="34">
        <v>45526.920738819448</v>
      </c>
      <c r="B63" s="35" t="s">
        <v>30</v>
      </c>
      <c r="C63" s="30" t="s">
        <v>31</v>
      </c>
      <c r="D63" s="30" t="s">
        <v>29</v>
      </c>
      <c r="E63" s="30" t="s">
        <v>201</v>
      </c>
      <c r="F63" s="30" t="s">
        <v>29</v>
      </c>
      <c r="G63" s="30" t="s">
        <v>87</v>
      </c>
      <c r="H63" s="28" t="s">
        <v>34</v>
      </c>
      <c r="I63" s="36" t="str">
        <f ca="1">IFERROR(__xludf.DUMMYFUNCTION("""COMPUTED_VALUE""")," ")</f>
        <v xml:space="preserve"> </v>
      </c>
      <c r="J63" s="51" t="s">
        <v>378</v>
      </c>
      <c r="K63" s="30" t="s">
        <v>379</v>
      </c>
      <c r="L63" s="38">
        <v>852009246</v>
      </c>
      <c r="M63" s="30" t="s">
        <v>380</v>
      </c>
      <c r="N63" s="30" t="s">
        <v>381</v>
      </c>
      <c r="O63" s="30" t="s">
        <v>382</v>
      </c>
      <c r="P63" s="30" t="s">
        <v>383</v>
      </c>
      <c r="Q63" s="23">
        <v>5936</v>
      </c>
      <c r="R63" s="28" t="s">
        <v>29</v>
      </c>
      <c r="S63" s="39">
        <v>200</v>
      </c>
      <c r="T63" s="45">
        <v>45526</v>
      </c>
      <c r="U63" s="52"/>
      <c r="V63" s="53"/>
      <c r="W63" s="54" t="s">
        <v>384</v>
      </c>
      <c r="X63" s="30" t="e">
        <f ca="1"/>
        <v>#NAME?</v>
      </c>
      <c r="Y63" s="31" t="str">
        <f ca="1"/>
        <v>Lỗi</v>
      </c>
      <c r="Z63" s="30"/>
      <c r="AA63" s="55"/>
      <c r="AB63" s="56"/>
      <c r="AC63" s="30" t="s">
        <v>44</v>
      </c>
      <c r="AD63" s="30" t="s">
        <v>62</v>
      </c>
    </row>
    <row r="64" spans="1:30" x14ac:dyDescent="0.2">
      <c r="A64" s="34">
        <v>45528.729937233795</v>
      </c>
      <c r="B64" s="35" t="s">
        <v>30</v>
      </c>
      <c r="C64" s="30" t="s">
        <v>31</v>
      </c>
      <c r="D64" s="30" t="s">
        <v>29</v>
      </c>
      <c r="E64" s="30" t="s">
        <v>32</v>
      </c>
      <c r="F64" s="28" t="s">
        <v>29</v>
      </c>
      <c r="G64" s="28" t="s">
        <v>33</v>
      </c>
      <c r="H64" s="28" t="s">
        <v>34</v>
      </c>
      <c r="I64" s="36" t="str">
        <f ca="1">IFERROR(__xludf.DUMMYFUNCTION("""COMPUTED_VALUE""")," ")</f>
        <v xml:space="preserve"> </v>
      </c>
      <c r="J64" s="51" t="s">
        <v>385</v>
      </c>
      <c r="K64" s="30" t="s">
        <v>386</v>
      </c>
      <c r="L64" s="38">
        <v>812128996</v>
      </c>
      <c r="M64" s="30" t="s">
        <v>37</v>
      </c>
      <c r="N64" s="30" t="s">
        <v>38</v>
      </c>
      <c r="O64" s="30" t="s">
        <v>387</v>
      </c>
      <c r="P64" s="30" t="s">
        <v>388</v>
      </c>
      <c r="Q64" s="23">
        <v>14972</v>
      </c>
      <c r="R64" s="28" t="s">
        <v>29</v>
      </c>
      <c r="S64" s="39">
        <v>200</v>
      </c>
      <c r="T64" s="45">
        <v>45528</v>
      </c>
      <c r="U64" s="52"/>
      <c r="V64" s="53"/>
      <c r="W64" s="54" t="s">
        <v>389</v>
      </c>
      <c r="X64" s="30" t="e">
        <f ca="1"/>
        <v>#NAME?</v>
      </c>
      <c r="Y64" s="31" t="str">
        <f ca="1"/>
        <v>Lỗi</v>
      </c>
      <c r="Z64" s="30"/>
      <c r="AA64" s="56"/>
      <c r="AB64" s="55"/>
      <c r="AC64" s="30" t="s">
        <v>44</v>
      </c>
      <c r="AD64" s="30" t="s">
        <v>45</v>
      </c>
    </row>
    <row r="65" spans="1:30" x14ac:dyDescent="0.2">
      <c r="A65" s="34">
        <v>45530.428199351853</v>
      </c>
      <c r="B65" s="35" t="s">
        <v>76</v>
      </c>
      <c r="C65" s="30" t="s">
        <v>31</v>
      </c>
      <c r="D65" s="30" t="s">
        <v>29</v>
      </c>
      <c r="E65" s="30" t="s">
        <v>63</v>
      </c>
      <c r="F65" s="30" t="s">
        <v>29</v>
      </c>
      <c r="G65" s="30" t="s">
        <v>47</v>
      </c>
      <c r="H65" s="28" t="s">
        <v>390</v>
      </c>
      <c r="I65" s="36" t="str">
        <f ca="1">IFERROR(__xludf.DUMMYFUNCTION("""COMPUTED_VALUE""")," ")</f>
        <v xml:space="preserve"> </v>
      </c>
      <c r="J65" s="51" t="s">
        <v>391</v>
      </c>
      <c r="K65" s="30" t="s">
        <v>392</v>
      </c>
      <c r="L65" s="38">
        <v>762075620</v>
      </c>
      <c r="M65" s="30" t="s">
        <v>90</v>
      </c>
      <c r="N65" s="30" t="s">
        <v>337</v>
      </c>
      <c r="O65" s="30" t="s">
        <v>393</v>
      </c>
      <c r="P65" s="30" t="s">
        <v>62</v>
      </c>
      <c r="Q65" s="23">
        <v>16940</v>
      </c>
      <c r="R65" s="28" t="s">
        <v>29</v>
      </c>
      <c r="S65" s="39">
        <v>200</v>
      </c>
      <c r="T65" s="45">
        <v>45530</v>
      </c>
      <c r="U65" s="52"/>
      <c r="V65" s="53"/>
      <c r="W65" s="54" t="s">
        <v>394</v>
      </c>
      <c r="X65" s="30" t="e">
        <f ca="1"/>
        <v>#NAME?</v>
      </c>
      <c r="Y65" s="31" t="str">
        <f ca="1"/>
        <v>Lỗi</v>
      </c>
      <c r="Z65" s="30"/>
      <c r="AA65" s="55"/>
      <c r="AB65" s="56"/>
      <c r="AC65" s="30" t="s">
        <v>44</v>
      </c>
      <c r="AD65" s="30" t="s">
        <v>62</v>
      </c>
    </row>
    <row r="66" spans="1:30" x14ac:dyDescent="0.2">
      <c r="A66" s="34">
        <v>45530.58552202546</v>
      </c>
      <c r="B66" s="35" t="s">
        <v>30</v>
      </c>
      <c r="C66" s="30" t="s">
        <v>31</v>
      </c>
      <c r="D66" s="30" t="s">
        <v>29</v>
      </c>
      <c r="E66" s="30" t="s">
        <v>46</v>
      </c>
      <c r="F66" s="30" t="s">
        <v>152</v>
      </c>
      <c r="G66" s="30" t="s">
        <v>47</v>
      </c>
      <c r="H66" s="28" t="s">
        <v>34</v>
      </c>
      <c r="I66" s="36" t="str">
        <f ca="1">IFERROR(__xludf.DUMMYFUNCTION("""COMPUTED_VALUE""")," ")</f>
        <v xml:space="preserve"> </v>
      </c>
      <c r="J66" s="51" t="s">
        <v>395</v>
      </c>
      <c r="K66" s="30" t="s">
        <v>396</v>
      </c>
      <c r="L66" s="38">
        <v>336405122</v>
      </c>
      <c r="M66" s="30" t="s">
        <v>37</v>
      </c>
      <c r="N66" s="30" t="s">
        <v>72</v>
      </c>
      <c r="O66" s="30" t="s">
        <v>397</v>
      </c>
      <c r="P66" s="30" t="s">
        <v>232</v>
      </c>
      <c r="Q66" s="23">
        <v>2468</v>
      </c>
      <c r="R66" s="28" t="s">
        <v>29</v>
      </c>
      <c r="S66" s="39">
        <v>200</v>
      </c>
      <c r="T66" s="45">
        <v>45530</v>
      </c>
      <c r="U66" s="52"/>
      <c r="V66" s="53"/>
      <c r="W66" s="54" t="s">
        <v>398</v>
      </c>
      <c r="X66" s="30" t="e">
        <f ca="1"/>
        <v>#NAME?</v>
      </c>
      <c r="Y66" s="31" t="str">
        <f ca="1"/>
        <v>Lỗi</v>
      </c>
      <c r="Z66" s="30"/>
      <c r="AA66" s="56"/>
      <c r="AB66" s="55"/>
      <c r="AC66" s="30" t="s">
        <v>44</v>
      </c>
      <c r="AD66" s="30" t="s">
        <v>45</v>
      </c>
    </row>
    <row r="67" spans="1:30" x14ac:dyDescent="0.2">
      <c r="A67" s="34">
        <v>45531.454809155097</v>
      </c>
      <c r="B67" s="35" t="s">
        <v>30</v>
      </c>
      <c r="C67" s="30" t="s">
        <v>31</v>
      </c>
      <c r="D67" s="30" t="s">
        <v>29</v>
      </c>
      <c r="E67" s="30" t="s">
        <v>63</v>
      </c>
      <c r="F67" s="30" t="s">
        <v>29</v>
      </c>
      <c r="G67" s="30" t="s">
        <v>47</v>
      </c>
      <c r="H67" s="28" t="s">
        <v>34</v>
      </c>
      <c r="I67" s="36" t="str">
        <f ca="1">IFERROR(__xludf.DUMMYFUNCTION("""COMPUTED_VALUE""")," ")</f>
        <v xml:space="preserve"> </v>
      </c>
      <c r="J67" s="51" t="s">
        <v>399</v>
      </c>
      <c r="K67" s="30" t="s">
        <v>400</v>
      </c>
      <c r="L67" s="38">
        <v>777781194</v>
      </c>
      <c r="M67" s="30" t="s">
        <v>37</v>
      </c>
      <c r="N67" s="30" t="s">
        <v>72</v>
      </c>
      <c r="O67" s="30" t="s">
        <v>401</v>
      </c>
      <c r="P67" s="30" t="s">
        <v>349</v>
      </c>
      <c r="Q67" s="23">
        <v>16940</v>
      </c>
      <c r="R67" s="28" t="s">
        <v>29</v>
      </c>
      <c r="S67" s="39">
        <v>200</v>
      </c>
      <c r="T67" s="45">
        <v>45531</v>
      </c>
      <c r="U67" s="52"/>
      <c r="V67" s="53"/>
      <c r="W67" s="54" t="s">
        <v>402</v>
      </c>
      <c r="X67" s="30" t="e">
        <f ca="1"/>
        <v>#NAME?</v>
      </c>
      <c r="Y67" s="31" t="str">
        <f ca="1"/>
        <v>Lỗi</v>
      </c>
      <c r="Z67" s="30"/>
      <c r="AA67" s="55"/>
      <c r="AB67" s="56"/>
      <c r="AC67" s="30" t="s">
        <v>44</v>
      </c>
      <c r="AD67" s="30" t="s">
        <v>45</v>
      </c>
    </row>
    <row r="68" spans="1:30" x14ac:dyDescent="0.2">
      <c r="A68" s="34">
        <v>45531.927592824075</v>
      </c>
      <c r="B68" s="35" t="s">
        <v>30</v>
      </c>
      <c r="C68" s="30" t="s">
        <v>31</v>
      </c>
      <c r="D68" s="30" t="s">
        <v>29</v>
      </c>
      <c r="E68" s="30" t="s">
        <v>63</v>
      </c>
      <c r="F68" s="30" t="s">
        <v>29</v>
      </c>
      <c r="G68" s="30" t="s">
        <v>47</v>
      </c>
      <c r="H68" s="28" t="s">
        <v>34</v>
      </c>
      <c r="I68" s="36" t="str">
        <f ca="1">IFERROR(__xludf.DUMMYFUNCTION("""COMPUTED_VALUE""")," ")</f>
        <v xml:space="preserve"> </v>
      </c>
      <c r="J68" s="51" t="s">
        <v>403</v>
      </c>
      <c r="K68" s="30" t="s">
        <v>404</v>
      </c>
      <c r="L68" s="38">
        <v>352996006</v>
      </c>
      <c r="M68" s="30" t="s">
        <v>37</v>
      </c>
      <c r="N68" s="30" t="s">
        <v>72</v>
      </c>
      <c r="O68" s="30" t="s">
        <v>405</v>
      </c>
      <c r="P68" s="30" t="s">
        <v>406</v>
      </c>
      <c r="Q68" s="23">
        <v>16940</v>
      </c>
      <c r="R68" s="28" t="s">
        <v>29</v>
      </c>
      <c r="S68" s="39">
        <v>200</v>
      </c>
      <c r="T68" s="45">
        <v>45530</v>
      </c>
      <c r="U68" s="52"/>
      <c r="V68" s="53"/>
      <c r="W68" s="54" t="s">
        <v>407</v>
      </c>
      <c r="X68" s="30" t="e">
        <f ca="1"/>
        <v>#NAME?</v>
      </c>
      <c r="Y68" s="31" t="str">
        <f ca="1"/>
        <v>Lỗi</v>
      </c>
      <c r="Z68" s="30"/>
      <c r="AA68" s="56"/>
      <c r="AB68" s="55"/>
      <c r="AC68" s="30" t="s">
        <v>44</v>
      </c>
      <c r="AD68" s="30" t="s">
        <v>45</v>
      </c>
    </row>
    <row r="69" spans="1:30" x14ac:dyDescent="0.2">
      <c r="A69" s="16">
        <v>45532</v>
      </c>
      <c r="B69" s="35" t="s">
        <v>408</v>
      </c>
      <c r="C69" s="28" t="s">
        <v>409</v>
      </c>
      <c r="D69" s="28" t="s">
        <v>29</v>
      </c>
      <c r="E69" s="28" t="s">
        <v>410</v>
      </c>
      <c r="F69" s="28" t="s">
        <v>411</v>
      </c>
      <c r="G69" s="28" t="s">
        <v>47</v>
      </c>
      <c r="H69" s="28" t="s">
        <v>34</v>
      </c>
      <c r="I69" s="36" t="str">
        <f ca="1">IFERROR(__xludf.DUMMYFUNCTION("""COMPUTED_VALUE""")," ")</f>
        <v xml:space="preserve"> </v>
      </c>
      <c r="J69" s="37" t="s">
        <v>412</v>
      </c>
      <c r="K69" s="28" t="s">
        <v>413</v>
      </c>
      <c r="L69" s="38">
        <v>328443010</v>
      </c>
      <c r="M69" s="28" t="s">
        <v>90</v>
      </c>
      <c r="N69" s="28" t="s">
        <v>180</v>
      </c>
      <c r="O69" s="28" t="s">
        <v>414</v>
      </c>
      <c r="P69" s="47" t="s">
        <v>415</v>
      </c>
      <c r="Q69" s="23">
        <v>3968</v>
      </c>
      <c r="R69" s="28" t="s">
        <v>29</v>
      </c>
      <c r="S69" s="39"/>
      <c r="T69" s="49"/>
      <c r="U69" s="41"/>
      <c r="V69" s="46"/>
      <c r="W69" s="42"/>
      <c r="X69" s="28" t="e">
        <f ca="1"/>
        <v>#NAME?</v>
      </c>
      <c r="Y69" s="31" t="str">
        <f ca="1"/>
        <v>Lỗi</v>
      </c>
      <c r="Z69" s="28"/>
      <c r="AA69" s="44"/>
      <c r="AB69" s="29"/>
      <c r="AC69" s="28" t="s">
        <v>44</v>
      </c>
      <c r="AD69" s="28" t="s">
        <v>45</v>
      </c>
    </row>
    <row r="70" spans="1:30" x14ac:dyDescent="0.2">
      <c r="A70" s="59">
        <v>45532</v>
      </c>
      <c r="B70" s="35" t="s">
        <v>30</v>
      </c>
      <c r="C70" s="28" t="s">
        <v>409</v>
      </c>
      <c r="D70" s="28" t="s">
        <v>29</v>
      </c>
      <c r="E70" s="30" t="s">
        <v>416</v>
      </c>
      <c r="F70" s="28" t="s">
        <v>417</v>
      </c>
      <c r="G70" s="28" t="s">
        <v>418</v>
      </c>
      <c r="H70" s="28" t="s">
        <v>34</v>
      </c>
      <c r="I70" s="36" t="str">
        <f ca="1">IFERROR(__xludf.DUMMYFUNCTION("""COMPUTED_VALUE""")," ")</f>
        <v xml:space="preserve"> </v>
      </c>
      <c r="J70" s="37" t="s">
        <v>419</v>
      </c>
      <c r="K70" s="28" t="s">
        <v>420</v>
      </c>
      <c r="L70" s="38">
        <v>359789536</v>
      </c>
      <c r="M70" s="28" t="s">
        <v>421</v>
      </c>
      <c r="N70" s="28" t="s">
        <v>422</v>
      </c>
      <c r="O70" s="28" t="s">
        <v>423</v>
      </c>
      <c r="P70" s="28" t="s">
        <v>424</v>
      </c>
      <c r="Q70" s="23">
        <v>4268</v>
      </c>
      <c r="R70" s="28" t="s">
        <v>29</v>
      </c>
      <c r="S70" s="60"/>
      <c r="T70" s="46"/>
      <c r="U70" s="41"/>
      <c r="V70" s="46"/>
      <c r="W70" s="42"/>
      <c r="X70" s="28" t="e">
        <f ca="1"/>
        <v>#NAME?</v>
      </c>
      <c r="Y70" s="31" t="str">
        <f ca="1"/>
        <v>Lỗi</v>
      </c>
      <c r="Z70" s="28"/>
      <c r="AA70" s="33"/>
      <c r="AB70" s="44"/>
      <c r="AC70" s="28" t="s">
        <v>44</v>
      </c>
      <c r="AD70" s="30" t="s">
        <v>74</v>
      </c>
    </row>
    <row r="71" spans="1:30" x14ac:dyDescent="0.2">
      <c r="A71" s="34">
        <v>45535.399045254628</v>
      </c>
      <c r="B71" s="35" t="s">
        <v>30</v>
      </c>
      <c r="C71" s="30" t="s">
        <v>31</v>
      </c>
      <c r="D71" s="30" t="s">
        <v>29</v>
      </c>
      <c r="E71" s="30" t="s">
        <v>63</v>
      </c>
      <c r="F71" s="30" t="s">
        <v>29</v>
      </c>
      <c r="G71" s="30" t="s">
        <v>87</v>
      </c>
      <c r="H71" s="28" t="s">
        <v>34</v>
      </c>
      <c r="I71" s="36" t="str">
        <f ca="1">IFERROR(__xludf.DUMMYFUNCTION("""COMPUTED_VALUE""")," ")</f>
        <v xml:space="preserve"> </v>
      </c>
      <c r="J71" s="51" t="s">
        <v>425</v>
      </c>
      <c r="K71" s="30" t="s">
        <v>426</v>
      </c>
      <c r="L71" s="38">
        <v>986458346</v>
      </c>
      <c r="M71" s="30" t="s">
        <v>122</v>
      </c>
      <c r="N71" s="30" t="s">
        <v>427</v>
      </c>
      <c r="O71" s="30" t="s">
        <v>202</v>
      </c>
      <c r="P71" s="30" t="s">
        <v>428</v>
      </c>
      <c r="Q71" s="23">
        <v>16940</v>
      </c>
      <c r="R71" s="30" t="s">
        <v>429</v>
      </c>
      <c r="S71" s="39">
        <v>200</v>
      </c>
      <c r="T71" s="45">
        <v>45534</v>
      </c>
      <c r="U71" s="52"/>
      <c r="V71" s="53"/>
      <c r="W71" s="54" t="s">
        <v>430</v>
      </c>
      <c r="X71" s="30" t="e">
        <f ca="1"/>
        <v>#NAME?</v>
      </c>
      <c r="Y71" s="31" t="str">
        <f ca="1"/>
        <v>Lỗi</v>
      </c>
      <c r="Z71" s="30"/>
      <c r="AA71" s="55"/>
      <c r="AB71" s="56"/>
      <c r="AC71" s="30" t="s">
        <v>44</v>
      </c>
      <c r="AD71" s="30" t="s">
        <v>62</v>
      </c>
    </row>
    <row r="72" spans="1:30" x14ac:dyDescent="0.2">
      <c r="A72" s="34">
        <v>45538.997932303246</v>
      </c>
      <c r="B72" s="35" t="s">
        <v>30</v>
      </c>
      <c r="C72" s="30" t="s">
        <v>31</v>
      </c>
      <c r="D72" s="30" t="s">
        <v>29</v>
      </c>
      <c r="E72" s="30" t="s">
        <v>416</v>
      </c>
      <c r="F72" s="30" t="s">
        <v>29</v>
      </c>
      <c r="G72" s="30" t="s">
        <v>418</v>
      </c>
      <c r="H72" s="28" t="s">
        <v>431</v>
      </c>
      <c r="I72" s="36" t="str">
        <f ca="1">IFERROR(__xludf.DUMMYFUNCTION("""COMPUTED_VALUE""")," ")</f>
        <v xml:space="preserve"> </v>
      </c>
      <c r="J72" s="51" t="s">
        <v>432</v>
      </c>
      <c r="K72" s="30" t="s">
        <v>433</v>
      </c>
      <c r="L72" s="38"/>
      <c r="M72" s="30" t="s">
        <v>380</v>
      </c>
      <c r="N72" s="30" t="s">
        <v>434</v>
      </c>
      <c r="O72" s="30" t="s">
        <v>435</v>
      </c>
      <c r="P72" s="30" t="s">
        <v>436</v>
      </c>
      <c r="Q72" s="23">
        <v>4268</v>
      </c>
      <c r="R72" s="28" t="s">
        <v>29</v>
      </c>
      <c r="S72" s="39">
        <v>968</v>
      </c>
      <c r="T72" s="45">
        <v>45538</v>
      </c>
      <c r="U72" s="52"/>
      <c r="V72" s="53"/>
      <c r="W72" s="54" t="s">
        <v>437</v>
      </c>
      <c r="X72" s="30" t="e">
        <f ca="1"/>
        <v>#NAME?</v>
      </c>
      <c r="Y72" s="31" t="str">
        <f ca="1"/>
        <v>Lỗi</v>
      </c>
      <c r="Z72" s="61" t="s">
        <v>43</v>
      </c>
      <c r="AA72" s="56"/>
      <c r="AB72" s="55"/>
      <c r="AC72" s="30" t="s">
        <v>44</v>
      </c>
      <c r="AD72" s="30" t="s">
        <v>45</v>
      </c>
    </row>
    <row r="73" spans="1:30" x14ac:dyDescent="0.2">
      <c r="A73" s="34">
        <v>45539.407387673607</v>
      </c>
      <c r="B73" s="35" t="s">
        <v>76</v>
      </c>
      <c r="C73" s="30" t="s">
        <v>31</v>
      </c>
      <c r="D73" s="30" t="s">
        <v>29</v>
      </c>
      <c r="E73" s="30" t="s">
        <v>63</v>
      </c>
      <c r="F73" s="30" t="s">
        <v>29</v>
      </c>
      <c r="G73" s="30" t="s">
        <v>47</v>
      </c>
      <c r="H73" s="28" t="s">
        <v>438</v>
      </c>
      <c r="I73" s="36" t="str">
        <f ca="1">IFERROR(__xludf.DUMMYFUNCTION("""COMPUTED_VALUE""")," ")</f>
        <v xml:space="preserve"> </v>
      </c>
      <c r="J73" s="51" t="s">
        <v>439</v>
      </c>
      <c r="K73" s="30" t="s">
        <v>440</v>
      </c>
      <c r="L73" s="38">
        <v>822742006</v>
      </c>
      <c r="M73" s="30" t="s">
        <v>50</v>
      </c>
      <c r="N73" s="30" t="s">
        <v>362</v>
      </c>
      <c r="O73" s="30" t="s">
        <v>107</v>
      </c>
      <c r="P73" s="30" t="s">
        <v>68</v>
      </c>
      <c r="Q73" s="23">
        <v>16940</v>
      </c>
      <c r="R73" s="28" t="s">
        <v>29</v>
      </c>
      <c r="S73" s="39">
        <f>200+4800</f>
        <v>5000</v>
      </c>
      <c r="T73" s="49" t="s">
        <v>441</v>
      </c>
      <c r="U73" s="52"/>
      <c r="V73" s="53"/>
      <c r="W73" s="54" t="s">
        <v>442</v>
      </c>
      <c r="X73" s="30" t="e">
        <f ca="1"/>
        <v>#NAME?</v>
      </c>
      <c r="Y73" s="31" t="str">
        <f ca="1"/>
        <v>Lỗi</v>
      </c>
      <c r="Z73" s="61" t="s">
        <v>43</v>
      </c>
      <c r="AA73" s="55"/>
      <c r="AB73" s="56"/>
      <c r="AC73" s="30" t="s">
        <v>44</v>
      </c>
      <c r="AD73" s="30" t="s">
        <v>62</v>
      </c>
    </row>
    <row r="74" spans="1:30" x14ac:dyDescent="0.2">
      <c r="A74" s="34">
        <v>45539.410351608793</v>
      </c>
      <c r="B74" s="35" t="s">
        <v>30</v>
      </c>
      <c r="C74" s="30" t="s">
        <v>31</v>
      </c>
      <c r="D74" s="30" t="s">
        <v>29</v>
      </c>
      <c r="E74" s="30" t="s">
        <v>63</v>
      </c>
      <c r="F74" s="30" t="s">
        <v>29</v>
      </c>
      <c r="G74" s="30" t="s">
        <v>47</v>
      </c>
      <c r="H74" s="28" t="s">
        <v>34</v>
      </c>
      <c r="I74" s="36" t="str">
        <f ca="1">IFERROR(__xludf.DUMMYFUNCTION("""COMPUTED_VALUE""")," ")</f>
        <v xml:space="preserve"> </v>
      </c>
      <c r="J74" s="51" t="s">
        <v>443</v>
      </c>
      <c r="K74" s="30" t="s">
        <v>444</v>
      </c>
      <c r="L74" s="38">
        <v>344790896</v>
      </c>
      <c r="M74" s="30" t="s">
        <v>50</v>
      </c>
      <c r="N74" s="30" t="s">
        <v>66</v>
      </c>
      <c r="O74" s="30" t="s">
        <v>107</v>
      </c>
      <c r="P74" s="30" t="s">
        <v>68</v>
      </c>
      <c r="Q74" s="23">
        <v>16940</v>
      </c>
      <c r="R74" s="28" t="s">
        <v>29</v>
      </c>
      <c r="S74" s="39">
        <v>200</v>
      </c>
      <c r="T74" s="45">
        <v>45534</v>
      </c>
      <c r="U74" s="52"/>
      <c r="V74" s="53"/>
      <c r="W74" s="54" t="s">
        <v>445</v>
      </c>
      <c r="X74" s="30" t="e">
        <f ca="1"/>
        <v>#NAME?</v>
      </c>
      <c r="Y74" s="31" t="str">
        <f ca="1"/>
        <v>Lỗi</v>
      </c>
      <c r="Z74" s="30"/>
      <c r="AA74" s="56"/>
      <c r="AB74" s="55"/>
      <c r="AC74" s="30" t="s">
        <v>44</v>
      </c>
      <c r="AD74" s="30" t="s">
        <v>62</v>
      </c>
    </row>
    <row r="75" spans="1:30" x14ac:dyDescent="0.2">
      <c r="A75" s="34">
        <v>45541.858925231485</v>
      </c>
      <c r="B75" s="35" t="s">
        <v>30</v>
      </c>
      <c r="C75" s="30" t="s">
        <v>31</v>
      </c>
      <c r="D75" s="30" t="s">
        <v>29</v>
      </c>
      <c r="E75" s="30" t="s">
        <v>32</v>
      </c>
      <c r="F75" s="30" t="s">
        <v>29</v>
      </c>
      <c r="G75" s="30" t="s">
        <v>33</v>
      </c>
      <c r="H75" s="28" t="s">
        <v>153</v>
      </c>
      <c r="I75" s="36" t="str">
        <f ca="1">IFERROR(__xludf.DUMMYFUNCTION("""COMPUTED_VALUE""")," ")</f>
        <v xml:space="preserve"> </v>
      </c>
      <c r="J75" s="51" t="s">
        <v>446</v>
      </c>
      <c r="K75" s="30" t="s">
        <v>447</v>
      </c>
      <c r="L75" s="38">
        <v>393888276</v>
      </c>
      <c r="M75" s="30" t="s">
        <v>130</v>
      </c>
      <c r="N75" s="30" t="s">
        <v>38</v>
      </c>
      <c r="O75" s="30" t="s">
        <v>448</v>
      </c>
      <c r="P75" s="30" t="s">
        <v>449</v>
      </c>
      <c r="Q75" s="23">
        <v>14972</v>
      </c>
      <c r="R75" s="28" t="s">
        <v>29</v>
      </c>
      <c r="S75" s="39">
        <v>200</v>
      </c>
      <c r="T75" s="45">
        <v>45541</v>
      </c>
      <c r="U75" s="52"/>
      <c r="V75" s="53"/>
      <c r="W75" s="54" t="s">
        <v>450</v>
      </c>
      <c r="X75" s="30" t="e">
        <f ca="1"/>
        <v>#NAME?</v>
      </c>
      <c r="Y75" s="31" t="str">
        <f ca="1"/>
        <v>Lỗi</v>
      </c>
      <c r="Z75" s="30"/>
      <c r="AA75" s="55"/>
      <c r="AB75" s="56"/>
      <c r="AC75" s="30" t="s">
        <v>44</v>
      </c>
      <c r="AD75" s="30" t="s">
        <v>45</v>
      </c>
    </row>
    <row r="76" spans="1:30" x14ac:dyDescent="0.2">
      <c r="A76" s="34">
        <v>45541.928354039352</v>
      </c>
      <c r="B76" s="50" t="s">
        <v>76</v>
      </c>
      <c r="C76" s="30" t="s">
        <v>31</v>
      </c>
      <c r="D76" s="30" t="s">
        <v>29</v>
      </c>
      <c r="E76" s="30" t="s">
        <v>63</v>
      </c>
      <c r="F76" s="28" t="s">
        <v>29</v>
      </c>
      <c r="G76" s="28" t="s">
        <v>47</v>
      </c>
      <c r="H76" s="28" t="s">
        <v>451</v>
      </c>
      <c r="I76" s="36" t="str">
        <f ca="1">IFERROR(__xludf.DUMMYFUNCTION("""COMPUTED_VALUE""")," ")</f>
        <v xml:space="preserve"> </v>
      </c>
      <c r="J76" s="51" t="s">
        <v>452</v>
      </c>
      <c r="K76" s="30" t="s">
        <v>453</v>
      </c>
      <c r="L76" s="38">
        <v>848506252</v>
      </c>
      <c r="M76" s="30" t="s">
        <v>454</v>
      </c>
      <c r="N76" s="30" t="s">
        <v>455</v>
      </c>
      <c r="O76" s="30" t="s">
        <v>456</v>
      </c>
      <c r="P76" s="30" t="s">
        <v>457</v>
      </c>
      <c r="Q76" s="23">
        <v>16940</v>
      </c>
      <c r="R76" s="28" t="s">
        <v>29</v>
      </c>
      <c r="S76" s="39">
        <v>200</v>
      </c>
      <c r="T76" s="45">
        <v>45541</v>
      </c>
      <c r="U76" s="52"/>
      <c r="V76" s="53"/>
      <c r="W76" s="54" t="s">
        <v>458</v>
      </c>
      <c r="X76" s="30" t="e">
        <f ca="1"/>
        <v>#NAME?</v>
      </c>
      <c r="Y76" s="31" t="str">
        <f ca="1"/>
        <v>Lỗi</v>
      </c>
      <c r="Z76" s="30"/>
      <c r="AA76" s="56"/>
      <c r="AB76" s="55"/>
      <c r="AC76" s="30" t="s">
        <v>44</v>
      </c>
      <c r="AD76" s="30" t="s">
        <v>62</v>
      </c>
    </row>
    <row r="77" spans="1:30" x14ac:dyDescent="0.2">
      <c r="A77" s="34">
        <v>45544.650133159725</v>
      </c>
      <c r="B77" s="35" t="s">
        <v>30</v>
      </c>
      <c r="C77" s="30" t="s">
        <v>31</v>
      </c>
      <c r="D77" s="30" t="s">
        <v>29</v>
      </c>
      <c r="E77" s="30" t="s">
        <v>63</v>
      </c>
      <c r="F77" s="30" t="s">
        <v>29</v>
      </c>
      <c r="G77" s="30" t="s">
        <v>87</v>
      </c>
      <c r="H77" s="28" t="s">
        <v>34</v>
      </c>
      <c r="I77" s="36" t="str">
        <f ca="1">IFERROR(__xludf.DUMMYFUNCTION("""COMPUTED_VALUE""")," ")</f>
        <v xml:space="preserve"> </v>
      </c>
      <c r="J77" s="51" t="s">
        <v>459</v>
      </c>
      <c r="K77" s="30" t="s">
        <v>460</v>
      </c>
      <c r="L77" s="38">
        <v>962803791</v>
      </c>
      <c r="M77" s="30" t="s">
        <v>454</v>
      </c>
      <c r="N77" s="30" t="s">
        <v>148</v>
      </c>
      <c r="O77" s="30" t="s">
        <v>461</v>
      </c>
      <c r="P77" s="30" t="s">
        <v>462</v>
      </c>
      <c r="Q77" s="23">
        <v>16940</v>
      </c>
      <c r="R77" s="28" t="s">
        <v>29</v>
      </c>
      <c r="S77" s="39">
        <v>200</v>
      </c>
      <c r="T77" s="45">
        <v>45539</v>
      </c>
      <c r="U77" s="52"/>
      <c r="V77" s="53"/>
      <c r="W77" s="54" t="s">
        <v>463</v>
      </c>
      <c r="X77" s="30" t="e">
        <f ca="1"/>
        <v>#NAME?</v>
      </c>
      <c r="Y77" s="31" t="str">
        <f ca="1"/>
        <v>Lỗi</v>
      </c>
      <c r="Z77" s="30"/>
      <c r="AA77" s="55"/>
      <c r="AB77" s="56"/>
      <c r="AC77" s="30" t="s">
        <v>44</v>
      </c>
      <c r="AD77" s="30" t="s">
        <v>62</v>
      </c>
    </row>
    <row r="78" spans="1:30" x14ac:dyDescent="0.2">
      <c r="A78" s="34">
        <v>45545.78321918982</v>
      </c>
      <c r="B78" s="35" t="s">
        <v>30</v>
      </c>
      <c r="C78" s="30" t="s">
        <v>31</v>
      </c>
      <c r="D78" s="30" t="s">
        <v>29</v>
      </c>
      <c r="E78" s="30" t="s">
        <v>63</v>
      </c>
      <c r="F78" s="30" t="s">
        <v>29</v>
      </c>
      <c r="G78" s="30" t="s">
        <v>47</v>
      </c>
      <c r="H78" s="28" t="s">
        <v>34</v>
      </c>
      <c r="I78" s="36" t="str">
        <f ca="1">IFERROR(__xludf.DUMMYFUNCTION("""COMPUTED_VALUE""")," ")</f>
        <v xml:space="preserve"> </v>
      </c>
      <c r="J78" s="51" t="s">
        <v>464</v>
      </c>
      <c r="K78" s="30" t="s">
        <v>465</v>
      </c>
      <c r="L78" s="38">
        <v>352998684</v>
      </c>
      <c r="M78" s="30" t="s">
        <v>466</v>
      </c>
      <c r="N78" s="30" t="s">
        <v>72</v>
      </c>
      <c r="O78" s="30" t="s">
        <v>467</v>
      </c>
      <c r="P78" s="30" t="s">
        <v>468</v>
      </c>
      <c r="Q78" s="23">
        <v>16940</v>
      </c>
      <c r="R78" s="28" t="s">
        <v>29</v>
      </c>
      <c r="S78" s="39">
        <v>200</v>
      </c>
      <c r="T78" s="45">
        <v>45545</v>
      </c>
      <c r="U78" s="52"/>
      <c r="V78" s="53"/>
      <c r="W78" s="54" t="s">
        <v>469</v>
      </c>
      <c r="X78" s="30" t="e">
        <f ca="1"/>
        <v>#NAME?</v>
      </c>
      <c r="Y78" s="31" t="str">
        <f ca="1"/>
        <v>Lỗi</v>
      </c>
      <c r="Z78" s="30"/>
      <c r="AA78" s="56"/>
      <c r="AB78" s="55"/>
      <c r="AC78" s="30" t="s">
        <v>44</v>
      </c>
      <c r="AD78" s="30" t="s">
        <v>62</v>
      </c>
    </row>
    <row r="79" spans="1:30" x14ac:dyDescent="0.2">
      <c r="A79" s="34">
        <v>45547.505743888891</v>
      </c>
      <c r="B79" s="35" t="s">
        <v>30</v>
      </c>
      <c r="C79" s="30" t="s">
        <v>31</v>
      </c>
      <c r="D79" s="30" t="s">
        <v>29</v>
      </c>
      <c r="E79" s="30" t="s">
        <v>63</v>
      </c>
      <c r="F79" s="30" t="s">
        <v>29</v>
      </c>
      <c r="G79" s="30" t="s">
        <v>47</v>
      </c>
      <c r="H79" s="28" t="s">
        <v>34</v>
      </c>
      <c r="I79" s="36" t="str">
        <f ca="1">IFERROR(__xludf.DUMMYFUNCTION("""COMPUTED_VALUE""")," ")</f>
        <v xml:space="preserve"> </v>
      </c>
      <c r="J79" s="51" t="s">
        <v>470</v>
      </c>
      <c r="K79" s="30" t="s">
        <v>471</v>
      </c>
      <c r="L79" s="38">
        <v>358776306</v>
      </c>
      <c r="M79" s="30" t="s">
        <v>90</v>
      </c>
      <c r="N79" s="30" t="s">
        <v>180</v>
      </c>
      <c r="O79" s="30" t="s">
        <v>472</v>
      </c>
      <c r="P79" s="30" t="s">
        <v>473</v>
      </c>
      <c r="Q79" s="23">
        <v>16940</v>
      </c>
      <c r="R79" s="28" t="s">
        <v>29</v>
      </c>
      <c r="S79" s="39">
        <v>200</v>
      </c>
      <c r="T79" s="45">
        <v>45546</v>
      </c>
      <c r="U79" s="52"/>
      <c r="V79" s="53"/>
      <c r="W79" s="54" t="s">
        <v>474</v>
      </c>
      <c r="X79" s="30" t="e">
        <f ca="1"/>
        <v>#NAME?</v>
      </c>
      <c r="Y79" s="31" t="str">
        <f ca="1"/>
        <v>Lỗi</v>
      </c>
      <c r="Z79" s="30"/>
      <c r="AA79" s="55"/>
      <c r="AB79" s="56"/>
      <c r="AC79" s="30" t="s">
        <v>44</v>
      </c>
      <c r="AD79" s="30" t="s">
        <v>62</v>
      </c>
    </row>
    <row r="80" spans="1:30" x14ac:dyDescent="0.2">
      <c r="A80" s="34">
        <v>45547.895830185182</v>
      </c>
      <c r="B80" s="35" t="s">
        <v>30</v>
      </c>
      <c r="C80" s="30" t="s">
        <v>31</v>
      </c>
      <c r="D80" s="30" t="s">
        <v>29</v>
      </c>
      <c r="E80" s="30" t="s">
        <v>63</v>
      </c>
      <c r="F80" s="30" t="s">
        <v>29</v>
      </c>
      <c r="G80" s="30" t="s">
        <v>33</v>
      </c>
      <c r="H80" s="28" t="s">
        <v>34</v>
      </c>
      <c r="I80" s="36" t="str">
        <f ca="1">IFERROR(__xludf.DUMMYFUNCTION("""COMPUTED_VALUE""")," ")</f>
        <v xml:space="preserve"> </v>
      </c>
      <c r="J80" s="51" t="s">
        <v>475</v>
      </c>
      <c r="K80" s="30" t="s">
        <v>476</v>
      </c>
      <c r="L80" s="38">
        <v>973151910</v>
      </c>
      <c r="M80" s="30" t="s">
        <v>130</v>
      </c>
      <c r="N80" s="30" t="s">
        <v>38</v>
      </c>
      <c r="O80" s="30" t="s">
        <v>477</v>
      </c>
      <c r="P80" s="30" t="s">
        <v>232</v>
      </c>
      <c r="Q80" s="23">
        <v>16940</v>
      </c>
      <c r="R80" s="28" t="s">
        <v>29</v>
      </c>
      <c r="S80" s="39">
        <v>200</v>
      </c>
      <c r="T80" s="45">
        <v>45544</v>
      </c>
      <c r="U80" s="52"/>
      <c r="V80" s="53"/>
      <c r="W80" s="54" t="s">
        <v>478</v>
      </c>
      <c r="X80" s="30" t="e">
        <f ca="1"/>
        <v>#NAME?</v>
      </c>
      <c r="Y80" s="31" t="str">
        <f ca="1"/>
        <v>Lỗi</v>
      </c>
      <c r="Z80" s="30"/>
      <c r="AA80" s="56"/>
      <c r="AB80" s="55"/>
      <c r="AC80" s="30" t="s">
        <v>44</v>
      </c>
      <c r="AD80" s="30" t="s">
        <v>45</v>
      </c>
    </row>
    <row r="81" spans="1:30" x14ac:dyDescent="0.2">
      <c r="A81" s="34">
        <v>45548.728166712965</v>
      </c>
      <c r="B81" s="35" t="s">
        <v>30</v>
      </c>
      <c r="C81" s="30" t="s">
        <v>31</v>
      </c>
      <c r="D81" s="30" t="s">
        <v>29</v>
      </c>
      <c r="E81" s="30" t="s">
        <v>32</v>
      </c>
      <c r="F81" s="30" t="s">
        <v>29</v>
      </c>
      <c r="G81" s="30" t="s">
        <v>33</v>
      </c>
      <c r="H81" s="28" t="s">
        <v>34</v>
      </c>
      <c r="I81" s="36" t="str">
        <f ca="1">IFERROR(__xludf.DUMMYFUNCTION("""COMPUTED_VALUE""")," ")</f>
        <v xml:space="preserve"> </v>
      </c>
      <c r="J81" s="51" t="s">
        <v>479</v>
      </c>
      <c r="K81" s="30" t="s">
        <v>480</v>
      </c>
      <c r="L81" s="38">
        <v>886992006</v>
      </c>
      <c r="M81" s="30" t="s">
        <v>186</v>
      </c>
      <c r="N81" s="30" t="s">
        <v>481</v>
      </c>
      <c r="O81" s="30" t="s">
        <v>482</v>
      </c>
      <c r="P81" s="62" t="s">
        <v>483</v>
      </c>
      <c r="Q81" s="23">
        <v>14972</v>
      </c>
      <c r="R81" s="28" t="s">
        <v>29</v>
      </c>
      <c r="S81" s="39">
        <v>500</v>
      </c>
      <c r="T81" s="45">
        <v>45548</v>
      </c>
      <c r="U81" s="52"/>
      <c r="V81" s="53"/>
      <c r="W81" s="54" t="s">
        <v>484</v>
      </c>
      <c r="X81" s="30" t="e">
        <f ca="1"/>
        <v>#NAME?</v>
      </c>
      <c r="Y81" s="31" t="str">
        <f ca="1"/>
        <v>Lỗi</v>
      </c>
      <c r="Z81" s="30"/>
      <c r="AA81" s="55"/>
      <c r="AB81" s="56"/>
      <c r="AC81" s="30" t="s">
        <v>44</v>
      </c>
      <c r="AD81" s="30" t="s">
        <v>62</v>
      </c>
    </row>
    <row r="82" spans="1:30" x14ac:dyDescent="0.2">
      <c r="A82" s="34">
        <v>45549.758679699073</v>
      </c>
      <c r="B82" s="35" t="s">
        <v>30</v>
      </c>
      <c r="C82" s="30" t="s">
        <v>31</v>
      </c>
      <c r="D82" s="30" t="s">
        <v>29</v>
      </c>
      <c r="E82" s="30" t="s">
        <v>63</v>
      </c>
      <c r="F82" s="30" t="s">
        <v>29</v>
      </c>
      <c r="G82" s="30" t="s">
        <v>47</v>
      </c>
      <c r="H82" s="28" t="s">
        <v>34</v>
      </c>
      <c r="I82" s="36" t="str">
        <f ca="1">IFERROR(__xludf.DUMMYFUNCTION("""COMPUTED_VALUE""")," ")</f>
        <v xml:space="preserve"> </v>
      </c>
      <c r="J82" s="51" t="s">
        <v>485</v>
      </c>
      <c r="K82" s="30" t="s">
        <v>486</v>
      </c>
      <c r="L82" s="38">
        <v>375326559</v>
      </c>
      <c r="M82" s="30" t="s">
        <v>466</v>
      </c>
      <c r="N82" s="30" t="s">
        <v>72</v>
      </c>
      <c r="O82" s="30" t="s">
        <v>487</v>
      </c>
      <c r="P82" s="30" t="s">
        <v>488</v>
      </c>
      <c r="Q82" s="23">
        <v>16940</v>
      </c>
      <c r="R82" s="28" t="s">
        <v>29</v>
      </c>
      <c r="S82" s="39">
        <v>200</v>
      </c>
      <c r="T82" s="45">
        <v>45549</v>
      </c>
      <c r="U82" s="52"/>
      <c r="V82" s="53"/>
      <c r="W82" s="54" t="s">
        <v>489</v>
      </c>
      <c r="X82" s="30" t="e">
        <f ca="1"/>
        <v>#NAME?</v>
      </c>
      <c r="Y82" s="31" t="str">
        <f ca="1"/>
        <v>Lỗi</v>
      </c>
      <c r="Z82" s="30"/>
      <c r="AA82" s="56"/>
      <c r="AB82" s="55"/>
      <c r="AC82" s="30" t="s">
        <v>44</v>
      </c>
      <c r="AD82" s="30" t="s">
        <v>62</v>
      </c>
    </row>
    <row r="83" spans="1:30" x14ac:dyDescent="0.2">
      <c r="A83" s="34">
        <v>45549.897329791667</v>
      </c>
      <c r="B83" s="35" t="s">
        <v>30</v>
      </c>
      <c r="C83" s="30" t="s">
        <v>31</v>
      </c>
      <c r="D83" s="30" t="s">
        <v>29</v>
      </c>
      <c r="E83" s="30" t="s">
        <v>32</v>
      </c>
      <c r="F83" s="30" t="s">
        <v>29</v>
      </c>
      <c r="G83" s="30" t="s">
        <v>33</v>
      </c>
      <c r="H83" s="28" t="s">
        <v>34</v>
      </c>
      <c r="I83" s="36" t="str">
        <f ca="1">IFERROR(__xludf.DUMMYFUNCTION("""COMPUTED_VALUE""")," ")</f>
        <v xml:space="preserve"> </v>
      </c>
      <c r="J83" s="51" t="s">
        <v>490</v>
      </c>
      <c r="K83" s="30" t="s">
        <v>491</v>
      </c>
      <c r="L83" s="38">
        <v>914288429</v>
      </c>
      <c r="M83" s="30" t="s">
        <v>466</v>
      </c>
      <c r="N83" s="30" t="s">
        <v>72</v>
      </c>
      <c r="O83" s="30" t="s">
        <v>492</v>
      </c>
      <c r="P83" s="30" t="s">
        <v>493</v>
      </c>
      <c r="Q83" s="23">
        <v>14972</v>
      </c>
      <c r="R83" s="28" t="s">
        <v>29</v>
      </c>
      <c r="S83" s="39">
        <v>200</v>
      </c>
      <c r="T83" s="45">
        <v>45549</v>
      </c>
      <c r="U83" s="52"/>
      <c r="V83" s="53"/>
      <c r="W83" s="54" t="s">
        <v>494</v>
      </c>
      <c r="X83" s="30" t="e">
        <f ca="1"/>
        <v>#NAME?</v>
      </c>
      <c r="Y83" s="31" t="str">
        <f ca="1"/>
        <v>Lỗi</v>
      </c>
      <c r="Z83" s="30"/>
      <c r="AA83" s="55"/>
      <c r="AB83" s="56"/>
      <c r="AC83" s="30" t="s">
        <v>44</v>
      </c>
      <c r="AD83" s="30" t="s">
        <v>62</v>
      </c>
    </row>
    <row r="84" spans="1:30" x14ac:dyDescent="0.2">
      <c r="A84" s="34">
        <v>45550.460213877319</v>
      </c>
      <c r="B84" s="35" t="s">
        <v>30</v>
      </c>
      <c r="C84" s="30" t="s">
        <v>31</v>
      </c>
      <c r="D84" s="30" t="s">
        <v>29</v>
      </c>
      <c r="E84" s="30" t="s">
        <v>63</v>
      </c>
      <c r="F84" s="30" t="s">
        <v>29</v>
      </c>
      <c r="G84" s="30" t="s">
        <v>47</v>
      </c>
      <c r="H84" s="28" t="s">
        <v>34</v>
      </c>
      <c r="I84" s="36" t="str">
        <f ca="1">IFERROR(__xludf.DUMMYFUNCTION("""COMPUTED_VALUE""")," ")</f>
        <v xml:space="preserve"> </v>
      </c>
      <c r="J84" s="51" t="s">
        <v>495</v>
      </c>
      <c r="K84" s="58" t="s">
        <v>496</v>
      </c>
      <c r="L84" s="38">
        <v>329452614</v>
      </c>
      <c r="M84" s="30" t="s">
        <v>156</v>
      </c>
      <c r="N84" s="30" t="s">
        <v>497</v>
      </c>
      <c r="O84" s="30" t="s">
        <v>498</v>
      </c>
      <c r="P84" s="62" t="s">
        <v>499</v>
      </c>
      <c r="Q84" s="23">
        <v>16940</v>
      </c>
      <c r="R84" s="28" t="s">
        <v>29</v>
      </c>
      <c r="S84" s="39">
        <v>200</v>
      </c>
      <c r="T84" s="45">
        <v>45550</v>
      </c>
      <c r="U84" s="52"/>
      <c r="V84" s="53"/>
      <c r="W84" s="54" t="s">
        <v>500</v>
      </c>
      <c r="X84" s="30" t="e">
        <f ca="1"/>
        <v>#NAME?</v>
      </c>
      <c r="Y84" s="31" t="str">
        <f ca="1"/>
        <v>Lỗi</v>
      </c>
      <c r="Z84" s="30"/>
      <c r="AA84" s="56"/>
      <c r="AB84" s="55"/>
      <c r="AC84" s="30" t="s">
        <v>44</v>
      </c>
      <c r="AD84" s="30" t="s">
        <v>62</v>
      </c>
    </row>
    <row r="85" spans="1:30" x14ac:dyDescent="0.2">
      <c r="A85" s="34">
        <v>45551.445612777781</v>
      </c>
      <c r="B85" s="35" t="s">
        <v>76</v>
      </c>
      <c r="C85" s="30" t="s">
        <v>31</v>
      </c>
      <c r="D85" s="30" t="s">
        <v>29</v>
      </c>
      <c r="E85" s="30" t="s">
        <v>63</v>
      </c>
      <c r="F85" s="28" t="s">
        <v>29</v>
      </c>
      <c r="G85" s="28" t="s">
        <v>47</v>
      </c>
      <c r="H85" s="28" t="s">
        <v>501</v>
      </c>
      <c r="I85" s="36" t="str">
        <f ca="1">IFERROR(__xludf.DUMMYFUNCTION("""COMPUTED_VALUE""")," ")</f>
        <v xml:space="preserve"> </v>
      </c>
      <c r="J85" s="51" t="s">
        <v>502</v>
      </c>
      <c r="K85" s="30" t="s">
        <v>503</v>
      </c>
      <c r="L85" s="38">
        <v>388830564</v>
      </c>
      <c r="M85" s="30" t="s">
        <v>122</v>
      </c>
      <c r="N85" s="30" t="s">
        <v>123</v>
      </c>
      <c r="O85" s="30" t="s">
        <v>202</v>
      </c>
      <c r="P85" s="30" t="s">
        <v>428</v>
      </c>
      <c r="Q85" s="23">
        <v>16940</v>
      </c>
      <c r="R85" s="28" t="s">
        <v>29</v>
      </c>
      <c r="S85" s="39">
        <v>2000</v>
      </c>
      <c r="T85" s="45">
        <v>45551</v>
      </c>
      <c r="U85" s="52"/>
      <c r="V85" s="53"/>
      <c r="W85" s="54" t="s">
        <v>504</v>
      </c>
      <c r="X85" s="30" t="e">
        <f ca="1"/>
        <v>#NAME?</v>
      </c>
      <c r="Y85" s="31" t="str">
        <f ca="1"/>
        <v>Lỗi</v>
      </c>
      <c r="Z85" s="61" t="s">
        <v>43</v>
      </c>
      <c r="AA85" s="55"/>
      <c r="AB85" s="56"/>
      <c r="AC85" s="30" t="s">
        <v>44</v>
      </c>
      <c r="AD85" s="30" t="s">
        <v>62</v>
      </c>
    </row>
    <row r="86" spans="1:30" x14ac:dyDescent="0.2">
      <c r="A86" s="34">
        <v>45552.316910254631</v>
      </c>
      <c r="B86" s="35" t="s">
        <v>30</v>
      </c>
      <c r="C86" s="30" t="s">
        <v>31</v>
      </c>
      <c r="D86" s="30" t="s">
        <v>29</v>
      </c>
      <c r="E86" s="30" t="s">
        <v>63</v>
      </c>
      <c r="F86" s="30" t="s">
        <v>29</v>
      </c>
      <c r="G86" s="30" t="s">
        <v>47</v>
      </c>
      <c r="H86" s="28" t="s">
        <v>34</v>
      </c>
      <c r="I86" s="36" t="str">
        <f ca="1">IFERROR(__xludf.DUMMYFUNCTION("""COMPUTED_VALUE""")," ")</f>
        <v xml:space="preserve"> </v>
      </c>
      <c r="J86" s="51" t="s">
        <v>505</v>
      </c>
      <c r="K86" s="30" t="s">
        <v>506</v>
      </c>
      <c r="L86" s="38">
        <v>888600147</v>
      </c>
      <c r="M86" s="30" t="s">
        <v>130</v>
      </c>
      <c r="N86" s="30" t="s">
        <v>38</v>
      </c>
      <c r="O86" s="30" t="s">
        <v>507</v>
      </c>
      <c r="P86" s="30" t="s">
        <v>508</v>
      </c>
      <c r="Q86" s="23">
        <v>16940</v>
      </c>
      <c r="R86" s="28" t="s">
        <v>29</v>
      </c>
      <c r="S86" s="39">
        <v>200</v>
      </c>
      <c r="T86" s="45">
        <v>45546</v>
      </c>
      <c r="U86" s="52"/>
      <c r="V86" s="53"/>
      <c r="W86" s="54" t="s">
        <v>509</v>
      </c>
      <c r="X86" s="30" t="e">
        <f ca="1"/>
        <v>#NAME?</v>
      </c>
      <c r="Y86" s="31" t="str">
        <f ca="1"/>
        <v>Lỗi</v>
      </c>
      <c r="Z86" s="30"/>
      <c r="AA86" s="56"/>
      <c r="AB86" s="55"/>
      <c r="AC86" s="30" t="s">
        <v>44</v>
      </c>
      <c r="AD86" s="30" t="s">
        <v>45</v>
      </c>
    </row>
    <row r="87" spans="1:30" x14ac:dyDescent="0.2">
      <c r="A87" s="34">
        <v>45553.472137152778</v>
      </c>
      <c r="B87" s="35" t="s">
        <v>30</v>
      </c>
      <c r="C87" s="30" t="s">
        <v>31</v>
      </c>
      <c r="D87" s="30" t="s">
        <v>29</v>
      </c>
      <c r="E87" s="30" t="s">
        <v>82</v>
      </c>
      <c r="F87" s="30" t="s">
        <v>29</v>
      </c>
      <c r="G87" s="30" t="s">
        <v>47</v>
      </c>
      <c r="H87" s="28" t="s">
        <v>34</v>
      </c>
      <c r="I87" s="36" t="str">
        <f ca="1">IFERROR(__xludf.DUMMYFUNCTION("""COMPUTED_VALUE""")," ")</f>
        <v xml:space="preserve"> </v>
      </c>
      <c r="J87" s="51" t="s">
        <v>510</v>
      </c>
      <c r="K87" s="30" t="s">
        <v>511</v>
      </c>
      <c r="L87" s="38">
        <v>967895661</v>
      </c>
      <c r="M87" s="30" t="s">
        <v>50</v>
      </c>
      <c r="N87" s="30" t="s">
        <v>512</v>
      </c>
      <c r="O87" s="30" t="s">
        <v>107</v>
      </c>
      <c r="P87" s="30" t="s">
        <v>513</v>
      </c>
      <c r="Q87" s="23">
        <v>9704</v>
      </c>
      <c r="R87" s="28" t="s">
        <v>29</v>
      </c>
      <c r="S87" s="39">
        <v>100</v>
      </c>
      <c r="T87" s="45">
        <v>45551</v>
      </c>
      <c r="U87" s="52"/>
      <c r="V87" s="53"/>
      <c r="W87" s="54" t="s">
        <v>514</v>
      </c>
      <c r="X87" s="30" t="e">
        <f ca="1"/>
        <v>#NAME?</v>
      </c>
      <c r="Y87" s="31" t="str">
        <f ca="1"/>
        <v>Lỗi</v>
      </c>
      <c r="Z87" s="30"/>
      <c r="AA87" s="55"/>
      <c r="AB87" s="56"/>
      <c r="AC87" s="30" t="s">
        <v>44</v>
      </c>
      <c r="AD87" s="30" t="s">
        <v>62</v>
      </c>
    </row>
    <row r="88" spans="1:30" x14ac:dyDescent="0.2">
      <c r="A88" s="34">
        <v>45553.534660949073</v>
      </c>
      <c r="B88" s="35" t="s">
        <v>76</v>
      </c>
      <c r="C88" s="30" t="s">
        <v>31</v>
      </c>
      <c r="D88" s="30" t="s">
        <v>29</v>
      </c>
      <c r="E88" s="30" t="s">
        <v>63</v>
      </c>
      <c r="F88" s="30" t="s">
        <v>29</v>
      </c>
      <c r="G88" s="30" t="s">
        <v>47</v>
      </c>
      <c r="H88" s="28" t="s">
        <v>515</v>
      </c>
      <c r="I88" s="36" t="str">
        <f ca="1">IFERROR(__xludf.DUMMYFUNCTION("""COMPUTED_VALUE""")," ")</f>
        <v xml:space="preserve"> </v>
      </c>
      <c r="J88" s="51" t="s">
        <v>516</v>
      </c>
      <c r="K88" s="30" t="s">
        <v>517</v>
      </c>
      <c r="L88" s="38">
        <v>978501860</v>
      </c>
      <c r="M88" s="30"/>
      <c r="N88" s="30"/>
      <c r="O88" s="30" t="s">
        <v>518</v>
      </c>
      <c r="P88" s="30" t="s">
        <v>519</v>
      </c>
      <c r="Q88" s="23">
        <v>16940</v>
      </c>
      <c r="R88" s="28" t="s">
        <v>29</v>
      </c>
      <c r="S88" s="39">
        <v>200</v>
      </c>
      <c r="T88" s="45">
        <v>45553</v>
      </c>
      <c r="U88" s="52"/>
      <c r="V88" s="53"/>
      <c r="W88" s="54" t="s">
        <v>520</v>
      </c>
      <c r="X88" s="30" t="e">
        <f ca="1"/>
        <v>#NAME?</v>
      </c>
      <c r="Y88" s="31" t="str">
        <f ca="1"/>
        <v>Lỗi</v>
      </c>
      <c r="Z88" s="30"/>
      <c r="AA88" s="56"/>
      <c r="AB88" s="55"/>
      <c r="AC88" s="30" t="s">
        <v>44</v>
      </c>
      <c r="AD88" s="30" t="s">
        <v>62</v>
      </c>
    </row>
    <row r="89" spans="1:30" x14ac:dyDescent="0.2">
      <c r="A89" s="34">
        <v>45556.65575096065</v>
      </c>
      <c r="B89" s="35" t="s">
        <v>30</v>
      </c>
      <c r="C89" s="30" t="s">
        <v>31</v>
      </c>
      <c r="D89" s="30" t="s">
        <v>29</v>
      </c>
      <c r="E89" s="30" t="s">
        <v>32</v>
      </c>
      <c r="F89" s="30" t="s">
        <v>29</v>
      </c>
      <c r="G89" s="30" t="s">
        <v>33</v>
      </c>
      <c r="H89" s="28" t="s">
        <v>34</v>
      </c>
      <c r="I89" s="36" t="str">
        <f ca="1">IFERROR(__xludf.DUMMYFUNCTION("""COMPUTED_VALUE""")," ")</f>
        <v xml:space="preserve"> </v>
      </c>
      <c r="J89" s="51" t="s">
        <v>521</v>
      </c>
      <c r="K89" s="30" t="s">
        <v>522</v>
      </c>
      <c r="L89" s="38">
        <v>869102206</v>
      </c>
      <c r="M89" s="30" t="s">
        <v>466</v>
      </c>
      <c r="N89" s="30" t="s">
        <v>523</v>
      </c>
      <c r="O89" s="30" t="s">
        <v>524</v>
      </c>
      <c r="P89" s="30" t="s">
        <v>525</v>
      </c>
      <c r="Q89" s="23">
        <v>14972</v>
      </c>
      <c r="R89" s="28" t="s">
        <v>29</v>
      </c>
      <c r="S89" s="39">
        <v>200</v>
      </c>
      <c r="T89" s="45">
        <v>45547</v>
      </c>
      <c r="U89" s="52"/>
      <c r="V89" s="53"/>
      <c r="W89" s="54" t="s">
        <v>526</v>
      </c>
      <c r="X89" s="30" t="e">
        <f ca="1"/>
        <v>#NAME?</v>
      </c>
      <c r="Y89" s="31" t="str">
        <f ca="1"/>
        <v>Lỗi</v>
      </c>
      <c r="Z89" s="30"/>
      <c r="AA89" s="55"/>
      <c r="AB89" s="56"/>
      <c r="AC89" s="30" t="s">
        <v>44</v>
      </c>
      <c r="AD89" s="30" t="s">
        <v>62</v>
      </c>
    </row>
    <row r="90" spans="1:30" x14ac:dyDescent="0.2">
      <c r="A90" s="34">
        <v>45556.853238078707</v>
      </c>
      <c r="B90" s="35" t="s">
        <v>30</v>
      </c>
      <c r="C90" s="30" t="s">
        <v>31</v>
      </c>
      <c r="D90" s="30" t="s">
        <v>29</v>
      </c>
      <c r="E90" s="30" t="s">
        <v>63</v>
      </c>
      <c r="F90" s="30" t="s">
        <v>152</v>
      </c>
      <c r="G90" s="30" t="s">
        <v>47</v>
      </c>
      <c r="H90" s="28" t="s">
        <v>34</v>
      </c>
      <c r="I90" s="36" t="str">
        <f ca="1">IFERROR(__xludf.DUMMYFUNCTION("""COMPUTED_VALUE""")," ")</f>
        <v xml:space="preserve"> </v>
      </c>
      <c r="J90" s="51" t="s">
        <v>527</v>
      </c>
      <c r="K90" s="30" t="s">
        <v>528</v>
      </c>
      <c r="L90" s="38">
        <v>856980565</v>
      </c>
      <c r="M90" s="30" t="s">
        <v>130</v>
      </c>
      <c r="N90" s="30" t="s">
        <v>529</v>
      </c>
      <c r="O90" s="30" t="s">
        <v>530</v>
      </c>
      <c r="P90" s="30" t="s">
        <v>531</v>
      </c>
      <c r="Q90" s="23">
        <v>16940</v>
      </c>
      <c r="R90" s="28" t="s">
        <v>29</v>
      </c>
      <c r="S90" s="39">
        <v>200</v>
      </c>
      <c r="T90" s="45">
        <v>45555</v>
      </c>
      <c r="U90" s="52"/>
      <c r="V90" s="53"/>
      <c r="W90" s="54" t="s">
        <v>532</v>
      </c>
      <c r="X90" s="30" t="e">
        <f ca="1"/>
        <v>#NAME?</v>
      </c>
      <c r="Y90" s="31" t="str">
        <f ca="1"/>
        <v>Lỗi</v>
      </c>
      <c r="Z90" s="30"/>
      <c r="AA90" s="56"/>
      <c r="AB90" s="55"/>
      <c r="AC90" s="30" t="s">
        <v>44</v>
      </c>
      <c r="AD90" s="30" t="s">
        <v>45</v>
      </c>
    </row>
    <row r="91" spans="1:30" x14ac:dyDescent="0.2">
      <c r="A91" s="34">
        <v>45558.421921134257</v>
      </c>
      <c r="B91" s="35" t="s">
        <v>30</v>
      </c>
      <c r="C91" s="30" t="s">
        <v>31</v>
      </c>
      <c r="D91" s="30" t="s">
        <v>29</v>
      </c>
      <c r="E91" s="30" t="s">
        <v>46</v>
      </c>
      <c r="F91" s="30" t="s">
        <v>29</v>
      </c>
      <c r="G91" s="30" t="s">
        <v>47</v>
      </c>
      <c r="H91" s="28" t="s">
        <v>34</v>
      </c>
      <c r="I91" s="36" t="str">
        <f ca="1">IFERROR(__xludf.DUMMYFUNCTION("""COMPUTED_VALUE""")," ")</f>
        <v xml:space="preserve"> </v>
      </c>
      <c r="J91" s="51" t="s">
        <v>533</v>
      </c>
      <c r="K91" s="30" t="s">
        <v>534</v>
      </c>
      <c r="L91" s="38">
        <v>352908741</v>
      </c>
      <c r="M91" s="30" t="s">
        <v>454</v>
      </c>
      <c r="N91" s="30" t="s">
        <v>148</v>
      </c>
      <c r="O91" s="30" t="s">
        <v>535</v>
      </c>
      <c r="P91" s="30" t="s">
        <v>536</v>
      </c>
      <c r="Q91" s="23">
        <v>2468</v>
      </c>
      <c r="R91" s="28" t="s">
        <v>29</v>
      </c>
      <c r="S91" s="39">
        <v>200</v>
      </c>
      <c r="T91" s="45">
        <v>45556</v>
      </c>
      <c r="U91" s="52"/>
      <c r="V91" s="53"/>
      <c r="W91" s="54" t="s">
        <v>537</v>
      </c>
      <c r="X91" s="30" t="e">
        <f ca="1"/>
        <v>#NAME?</v>
      </c>
      <c r="Y91" s="31" t="str">
        <f ca="1"/>
        <v>Lỗi</v>
      </c>
      <c r="Z91" s="30"/>
      <c r="AA91" s="55"/>
      <c r="AB91" s="56"/>
      <c r="AC91" s="30" t="s">
        <v>44</v>
      </c>
      <c r="AD91" s="30" t="s">
        <v>45</v>
      </c>
    </row>
    <row r="92" spans="1:30" x14ac:dyDescent="0.2">
      <c r="A92" s="34">
        <v>45558.957221400458</v>
      </c>
      <c r="B92" s="35" t="s">
        <v>30</v>
      </c>
      <c r="C92" s="30" t="s">
        <v>31</v>
      </c>
      <c r="D92" s="30" t="s">
        <v>29</v>
      </c>
      <c r="E92" s="30" t="s">
        <v>63</v>
      </c>
      <c r="F92" s="30" t="s">
        <v>29</v>
      </c>
      <c r="G92" s="30" t="s">
        <v>47</v>
      </c>
      <c r="H92" s="28" t="s">
        <v>34</v>
      </c>
      <c r="I92" s="36" t="str">
        <f ca="1">IFERROR(__xludf.DUMMYFUNCTION("""COMPUTED_VALUE""")," ")</f>
        <v xml:space="preserve"> </v>
      </c>
      <c r="J92" s="51" t="s">
        <v>538</v>
      </c>
      <c r="K92" s="30" t="s">
        <v>539</v>
      </c>
      <c r="L92" s="38">
        <v>336803960</v>
      </c>
      <c r="M92" s="30" t="s">
        <v>454</v>
      </c>
      <c r="N92" s="30" t="s">
        <v>148</v>
      </c>
      <c r="O92" s="30" t="s">
        <v>540</v>
      </c>
      <c r="P92" s="30" t="s">
        <v>541</v>
      </c>
      <c r="Q92" s="23">
        <v>16940</v>
      </c>
      <c r="R92" s="28" t="s">
        <v>29</v>
      </c>
      <c r="S92" s="39">
        <f>200+1800</f>
        <v>2000</v>
      </c>
      <c r="T92" s="49" t="s">
        <v>542</v>
      </c>
      <c r="U92" s="52"/>
      <c r="V92" s="53"/>
      <c r="W92" s="54" t="s">
        <v>543</v>
      </c>
      <c r="X92" s="30" t="e">
        <f ca="1"/>
        <v>#NAME?</v>
      </c>
      <c r="Y92" s="31" t="str">
        <f ca="1"/>
        <v>Lỗi</v>
      </c>
      <c r="Z92" s="61" t="s">
        <v>43</v>
      </c>
      <c r="AA92" s="56"/>
      <c r="AB92" s="55"/>
      <c r="AC92" s="30" t="s">
        <v>44</v>
      </c>
      <c r="AD92" s="30" t="s">
        <v>62</v>
      </c>
    </row>
    <row r="93" spans="1:30" x14ac:dyDescent="0.2">
      <c r="A93" s="34">
        <v>45560.548213043978</v>
      </c>
      <c r="B93" s="35" t="s">
        <v>30</v>
      </c>
      <c r="C93" s="30" t="s">
        <v>31</v>
      </c>
      <c r="D93" s="30" t="s">
        <v>29</v>
      </c>
      <c r="E93" s="30" t="s">
        <v>63</v>
      </c>
      <c r="F93" s="30" t="s">
        <v>152</v>
      </c>
      <c r="G93" s="30" t="s">
        <v>47</v>
      </c>
      <c r="H93" s="28" t="s">
        <v>34</v>
      </c>
      <c r="I93" s="36" t="str">
        <f ca="1">IFERROR(__xludf.DUMMYFUNCTION("""COMPUTED_VALUE""")," ")</f>
        <v xml:space="preserve"> </v>
      </c>
      <c r="J93" s="51" t="s">
        <v>544</v>
      </c>
      <c r="K93" s="30" t="s">
        <v>545</v>
      </c>
      <c r="L93" s="38">
        <v>812412006</v>
      </c>
      <c r="M93" s="30" t="s">
        <v>130</v>
      </c>
      <c r="N93" s="30" t="s">
        <v>529</v>
      </c>
      <c r="O93" s="30" t="s">
        <v>546</v>
      </c>
      <c r="P93" s="30" t="s">
        <v>547</v>
      </c>
      <c r="Q93" s="23">
        <v>16940</v>
      </c>
      <c r="R93" s="28" t="s">
        <v>29</v>
      </c>
      <c r="S93" s="39">
        <v>200</v>
      </c>
      <c r="T93" s="45">
        <v>45560</v>
      </c>
      <c r="U93" s="52"/>
      <c r="V93" s="53"/>
      <c r="W93" s="54" t="s">
        <v>548</v>
      </c>
      <c r="X93" s="30" t="e">
        <f ca="1"/>
        <v>#NAME?</v>
      </c>
      <c r="Y93" s="31" t="str">
        <f ca="1"/>
        <v>Lỗi</v>
      </c>
      <c r="Z93" s="30"/>
      <c r="AA93" s="55"/>
      <c r="AB93" s="56"/>
      <c r="AC93" s="30" t="s">
        <v>44</v>
      </c>
      <c r="AD93" s="30" t="s">
        <v>45</v>
      </c>
    </row>
    <row r="94" spans="1:30" x14ac:dyDescent="0.2">
      <c r="A94" s="34">
        <v>45560.637620104171</v>
      </c>
      <c r="B94" s="35" t="s">
        <v>30</v>
      </c>
      <c r="C94" s="30" t="s">
        <v>31</v>
      </c>
      <c r="D94" s="30" t="s">
        <v>29</v>
      </c>
      <c r="E94" s="30" t="s">
        <v>63</v>
      </c>
      <c r="F94" s="30" t="s">
        <v>29</v>
      </c>
      <c r="G94" s="30" t="s">
        <v>47</v>
      </c>
      <c r="H94" s="28" t="s">
        <v>34</v>
      </c>
      <c r="I94" s="36" t="str">
        <f ca="1">IFERROR(__xludf.DUMMYFUNCTION("""COMPUTED_VALUE""")," ")</f>
        <v xml:space="preserve"> </v>
      </c>
      <c r="J94" s="51" t="s">
        <v>549</v>
      </c>
      <c r="K94" s="30" t="s">
        <v>550</v>
      </c>
      <c r="L94" s="38">
        <v>981383340</v>
      </c>
      <c r="M94" s="30" t="s">
        <v>466</v>
      </c>
      <c r="N94" s="30" t="s">
        <v>72</v>
      </c>
      <c r="O94" s="30" t="s">
        <v>551</v>
      </c>
      <c r="P94" s="30" t="s">
        <v>552</v>
      </c>
      <c r="Q94" s="23">
        <v>16940</v>
      </c>
      <c r="R94" s="28" t="s">
        <v>29</v>
      </c>
      <c r="S94" s="39">
        <v>200</v>
      </c>
      <c r="T94" s="45">
        <v>45560</v>
      </c>
      <c r="U94" s="52"/>
      <c r="V94" s="53"/>
      <c r="W94" s="54" t="s">
        <v>553</v>
      </c>
      <c r="X94" s="30" t="e">
        <f ca="1"/>
        <v>#NAME?</v>
      </c>
      <c r="Y94" s="31" t="str">
        <f ca="1"/>
        <v>Lỗi</v>
      </c>
      <c r="Z94" s="30"/>
      <c r="AA94" s="56"/>
      <c r="AB94" s="55"/>
      <c r="AC94" s="30" t="s">
        <v>44</v>
      </c>
      <c r="AD94" s="30" t="s">
        <v>62</v>
      </c>
    </row>
    <row r="95" spans="1:30" x14ac:dyDescent="0.2">
      <c r="A95" s="34">
        <v>45560.939200289351</v>
      </c>
      <c r="B95" s="35" t="s">
        <v>30</v>
      </c>
      <c r="C95" s="30" t="s">
        <v>31</v>
      </c>
      <c r="D95" s="30" t="s">
        <v>29</v>
      </c>
      <c r="E95" s="30" t="s">
        <v>63</v>
      </c>
      <c r="F95" s="30" t="s">
        <v>29</v>
      </c>
      <c r="G95" s="30" t="s">
        <v>47</v>
      </c>
      <c r="H95" s="28" t="s">
        <v>34</v>
      </c>
      <c r="I95" s="36" t="str">
        <f ca="1">IFERROR(__xludf.DUMMYFUNCTION("""COMPUTED_VALUE""")," ")</f>
        <v xml:space="preserve"> </v>
      </c>
      <c r="J95" s="51" t="s">
        <v>554</v>
      </c>
      <c r="K95" s="30" t="s">
        <v>555</v>
      </c>
      <c r="L95" s="38">
        <v>392455304</v>
      </c>
      <c r="M95" s="63" t="s">
        <v>556</v>
      </c>
      <c r="N95" s="63" t="s">
        <v>381</v>
      </c>
      <c r="O95" s="30" t="s">
        <v>557</v>
      </c>
      <c r="P95" s="30" t="s">
        <v>558</v>
      </c>
      <c r="Q95" s="23">
        <v>16940</v>
      </c>
      <c r="R95" s="28" t="s">
        <v>29</v>
      </c>
      <c r="S95" s="39">
        <v>200</v>
      </c>
      <c r="T95" s="45">
        <v>45560</v>
      </c>
      <c r="U95" s="52"/>
      <c r="V95" s="53"/>
      <c r="W95" s="54" t="s">
        <v>559</v>
      </c>
      <c r="X95" s="30" t="e">
        <f ca="1"/>
        <v>#NAME?</v>
      </c>
      <c r="Y95" s="31" t="str">
        <f ca="1"/>
        <v>Lỗi</v>
      </c>
      <c r="Z95" s="61" t="s">
        <v>43</v>
      </c>
      <c r="AA95" s="55"/>
      <c r="AB95" s="56"/>
      <c r="AC95" s="30" t="s">
        <v>44</v>
      </c>
      <c r="AD95" s="30" t="s">
        <v>45</v>
      </c>
    </row>
    <row r="96" spans="1:30" x14ac:dyDescent="0.2">
      <c r="A96" s="34">
        <v>45562.798484861109</v>
      </c>
      <c r="B96" s="35" t="s">
        <v>30</v>
      </c>
      <c r="C96" s="30" t="s">
        <v>31</v>
      </c>
      <c r="D96" s="30" t="s">
        <v>29</v>
      </c>
      <c r="E96" s="30" t="s">
        <v>410</v>
      </c>
      <c r="F96" s="30" t="s">
        <v>29</v>
      </c>
      <c r="G96" s="30" t="s">
        <v>33</v>
      </c>
      <c r="H96" s="28" t="s">
        <v>34</v>
      </c>
      <c r="I96" s="36" t="str">
        <f ca="1">IFERROR(__xludf.DUMMYFUNCTION("""COMPUTED_VALUE""")," ")</f>
        <v xml:space="preserve"> </v>
      </c>
      <c r="J96" s="51" t="s">
        <v>560</v>
      </c>
      <c r="K96" s="30" t="s">
        <v>561</v>
      </c>
      <c r="L96" s="38">
        <v>372729500</v>
      </c>
      <c r="M96" s="63" t="s">
        <v>380</v>
      </c>
      <c r="N96" s="63" t="s">
        <v>381</v>
      </c>
      <c r="O96" s="30" t="s">
        <v>562</v>
      </c>
      <c r="P96" s="62" t="s">
        <v>563</v>
      </c>
      <c r="Q96" s="23">
        <v>3968</v>
      </c>
      <c r="R96" s="28" t="s">
        <v>29</v>
      </c>
      <c r="S96" s="39">
        <v>200</v>
      </c>
      <c r="T96" s="45">
        <v>45562</v>
      </c>
      <c r="U96" s="52"/>
      <c r="V96" s="53"/>
      <c r="W96" s="54" t="s">
        <v>564</v>
      </c>
      <c r="X96" s="30" t="e">
        <f ca="1"/>
        <v>#NAME?</v>
      </c>
      <c r="Y96" s="31" t="str">
        <f ca="1"/>
        <v>Lỗi</v>
      </c>
      <c r="Z96" s="30"/>
      <c r="AA96" s="56"/>
      <c r="AB96" s="55"/>
      <c r="AC96" s="30" t="s">
        <v>44</v>
      </c>
      <c r="AD96" s="30" t="s">
        <v>62</v>
      </c>
    </row>
    <row r="97" spans="1:30" x14ac:dyDescent="0.2">
      <c r="A97" s="34">
        <v>45564.481076400465</v>
      </c>
      <c r="B97" s="35" t="s">
        <v>76</v>
      </c>
      <c r="C97" s="30" t="s">
        <v>31</v>
      </c>
      <c r="D97" s="30" t="s">
        <v>29</v>
      </c>
      <c r="E97" s="30" t="s">
        <v>63</v>
      </c>
      <c r="F97" s="30" t="s">
        <v>29</v>
      </c>
      <c r="G97" s="30" t="s">
        <v>87</v>
      </c>
      <c r="H97" s="28" t="s">
        <v>34</v>
      </c>
      <c r="I97" s="36" t="str">
        <f ca="1">IFERROR(__xludf.DUMMYFUNCTION("""COMPUTED_VALUE""")," ")</f>
        <v xml:space="preserve"> </v>
      </c>
      <c r="J97" s="51" t="s">
        <v>565</v>
      </c>
      <c r="K97" s="30" t="s">
        <v>566</v>
      </c>
      <c r="L97" s="38">
        <v>889393289</v>
      </c>
      <c r="M97" s="30" t="s">
        <v>454</v>
      </c>
      <c r="N97" s="30" t="s">
        <v>148</v>
      </c>
      <c r="O97" s="30" t="s">
        <v>567</v>
      </c>
      <c r="P97" s="30" t="s">
        <v>541</v>
      </c>
      <c r="Q97" s="23">
        <v>16940</v>
      </c>
      <c r="R97" s="28" t="s">
        <v>29</v>
      </c>
      <c r="S97" s="39">
        <v>200</v>
      </c>
      <c r="T97" s="45">
        <v>45564</v>
      </c>
      <c r="U97" s="52"/>
      <c r="V97" s="53"/>
      <c r="W97" s="54" t="s">
        <v>568</v>
      </c>
      <c r="X97" s="30" t="e">
        <f ca="1"/>
        <v>#NAME?</v>
      </c>
      <c r="Y97" s="31" t="str">
        <f ca="1"/>
        <v>Lỗi</v>
      </c>
      <c r="Z97" s="30"/>
      <c r="AA97" s="55"/>
      <c r="AB97" s="56"/>
      <c r="AC97" s="30" t="s">
        <v>44</v>
      </c>
      <c r="AD97" s="30" t="s">
        <v>62</v>
      </c>
    </row>
    <row r="98" spans="1:30" x14ac:dyDescent="0.2">
      <c r="A98" s="34">
        <v>45566.585329050926</v>
      </c>
      <c r="B98" s="35" t="s">
        <v>30</v>
      </c>
      <c r="C98" s="30" t="s">
        <v>31</v>
      </c>
      <c r="D98" s="30" t="s">
        <v>29</v>
      </c>
      <c r="E98" s="30" t="s">
        <v>63</v>
      </c>
      <c r="F98" s="30" t="s">
        <v>152</v>
      </c>
      <c r="G98" s="30" t="s">
        <v>47</v>
      </c>
      <c r="H98" s="28" t="s">
        <v>34</v>
      </c>
      <c r="I98" s="36" t="str">
        <f ca="1">IFERROR(__xludf.DUMMYFUNCTION("""COMPUTED_VALUE""")," ")</f>
        <v xml:space="preserve"> </v>
      </c>
      <c r="J98" s="51" t="s">
        <v>569</v>
      </c>
      <c r="K98" s="30" t="s">
        <v>570</v>
      </c>
      <c r="L98" s="38">
        <v>974961015</v>
      </c>
      <c r="M98" s="30" t="s">
        <v>130</v>
      </c>
      <c r="N98" s="30" t="s">
        <v>38</v>
      </c>
      <c r="O98" s="30" t="s">
        <v>571</v>
      </c>
      <c r="P98" s="30" t="s">
        <v>572</v>
      </c>
      <c r="Q98" s="23">
        <v>16940</v>
      </c>
      <c r="R98" s="28" t="s">
        <v>29</v>
      </c>
      <c r="S98" s="39">
        <v>200</v>
      </c>
      <c r="T98" s="45">
        <v>45566</v>
      </c>
      <c r="U98" s="52"/>
      <c r="V98" s="53"/>
      <c r="W98" s="54" t="s">
        <v>573</v>
      </c>
      <c r="X98" s="30" t="e">
        <f ca="1"/>
        <v>#NAME?</v>
      </c>
      <c r="Y98" s="31" t="str">
        <f ca="1"/>
        <v>Lỗi</v>
      </c>
      <c r="Z98" s="30"/>
      <c r="AA98" s="56"/>
      <c r="AB98" s="55"/>
      <c r="AC98" s="30" t="s">
        <v>44</v>
      </c>
      <c r="AD98" s="30" t="s">
        <v>45</v>
      </c>
    </row>
    <row r="99" spans="1:30" x14ac:dyDescent="0.2">
      <c r="A99" s="34">
        <v>45568.994014895834</v>
      </c>
      <c r="B99" s="35" t="s">
        <v>30</v>
      </c>
      <c r="C99" s="30" t="s">
        <v>31</v>
      </c>
      <c r="D99" s="30" t="s">
        <v>29</v>
      </c>
      <c r="E99" s="30" t="s">
        <v>63</v>
      </c>
      <c r="F99" s="30" t="s">
        <v>29</v>
      </c>
      <c r="G99" s="30" t="s">
        <v>47</v>
      </c>
      <c r="H99" s="28" t="s">
        <v>34</v>
      </c>
      <c r="I99" s="36" t="str">
        <f ca="1">IFERROR(__xludf.DUMMYFUNCTION("""COMPUTED_VALUE""")," ")</f>
        <v xml:space="preserve"> </v>
      </c>
      <c r="J99" s="51" t="s">
        <v>574</v>
      </c>
      <c r="K99" s="30" t="s">
        <v>575</v>
      </c>
      <c r="L99" s="38">
        <v>366735971</v>
      </c>
      <c r="M99" s="28" t="s">
        <v>247</v>
      </c>
      <c r="N99" s="30" t="s">
        <v>576</v>
      </c>
      <c r="O99" s="30" t="s">
        <v>107</v>
      </c>
      <c r="P99" s="30" t="s">
        <v>577</v>
      </c>
      <c r="Q99" s="23">
        <v>16940</v>
      </c>
      <c r="R99" s="28" t="s">
        <v>29</v>
      </c>
      <c r="S99" s="39">
        <v>200</v>
      </c>
      <c r="T99" s="45">
        <v>45568</v>
      </c>
      <c r="U99" s="52"/>
      <c r="V99" s="53"/>
      <c r="W99" s="54" t="s">
        <v>578</v>
      </c>
      <c r="X99" s="30" t="e">
        <f ca="1"/>
        <v>#NAME?</v>
      </c>
      <c r="Y99" s="31" t="str">
        <f ca="1"/>
        <v>Lỗi</v>
      </c>
      <c r="Z99" s="30"/>
      <c r="AA99" s="55"/>
      <c r="AB99" s="56"/>
      <c r="AC99" s="30" t="s">
        <v>44</v>
      </c>
      <c r="AD99" s="30" t="s">
        <v>62</v>
      </c>
    </row>
    <row r="100" spans="1:30" x14ac:dyDescent="0.2">
      <c r="A100" s="34">
        <v>45571.83428116898</v>
      </c>
      <c r="B100" s="35" t="s">
        <v>30</v>
      </c>
      <c r="C100" s="30" t="s">
        <v>31</v>
      </c>
      <c r="D100" s="30" t="s">
        <v>29</v>
      </c>
      <c r="E100" s="30" t="s">
        <v>32</v>
      </c>
      <c r="F100" s="30" t="s">
        <v>29</v>
      </c>
      <c r="G100" s="30" t="s">
        <v>33</v>
      </c>
      <c r="H100" s="28" t="s">
        <v>34</v>
      </c>
      <c r="I100" s="36" t="str">
        <f ca="1">IFERROR(__xludf.DUMMYFUNCTION("""COMPUTED_VALUE""")," ")</f>
        <v xml:space="preserve"> </v>
      </c>
      <c r="J100" s="51" t="s">
        <v>579</v>
      </c>
      <c r="K100" s="30" t="s">
        <v>580</v>
      </c>
      <c r="L100" s="38">
        <v>981618981</v>
      </c>
      <c r="M100" s="28" t="s">
        <v>247</v>
      </c>
      <c r="N100" s="30" t="s">
        <v>576</v>
      </c>
      <c r="O100" s="30" t="s">
        <v>107</v>
      </c>
      <c r="P100" s="30" t="s">
        <v>581</v>
      </c>
      <c r="Q100" s="23">
        <v>14972</v>
      </c>
      <c r="R100" s="28" t="s">
        <v>29</v>
      </c>
      <c r="S100" s="39">
        <v>200</v>
      </c>
      <c r="T100" s="45">
        <v>45570</v>
      </c>
      <c r="U100" s="52"/>
      <c r="V100" s="53"/>
      <c r="W100" s="54" t="s">
        <v>582</v>
      </c>
      <c r="X100" s="30" t="e">
        <f ca="1"/>
        <v>#NAME?</v>
      </c>
      <c r="Y100" s="31" t="str">
        <f ca="1"/>
        <v>Lỗi</v>
      </c>
      <c r="Z100" s="30"/>
      <c r="AA100" s="56"/>
      <c r="AB100" s="55"/>
      <c r="AC100" s="30" t="s">
        <v>44</v>
      </c>
      <c r="AD100" s="30" t="s">
        <v>62</v>
      </c>
    </row>
    <row r="101" spans="1:30" x14ac:dyDescent="0.2">
      <c r="A101" s="34">
        <v>45571.867562800922</v>
      </c>
      <c r="B101" s="35" t="s">
        <v>30</v>
      </c>
      <c r="C101" s="30" t="s">
        <v>31</v>
      </c>
      <c r="D101" s="30" t="s">
        <v>29</v>
      </c>
      <c r="E101" s="30" t="s">
        <v>63</v>
      </c>
      <c r="F101" s="30" t="s">
        <v>152</v>
      </c>
      <c r="G101" s="30" t="s">
        <v>47</v>
      </c>
      <c r="H101" s="28" t="s">
        <v>34</v>
      </c>
      <c r="I101" s="36" t="str">
        <f ca="1">IFERROR(__xludf.DUMMYFUNCTION("""COMPUTED_VALUE""")," ")</f>
        <v xml:space="preserve"> </v>
      </c>
      <c r="J101" s="51" t="s">
        <v>583</v>
      </c>
      <c r="K101" s="30" t="s">
        <v>584</v>
      </c>
      <c r="L101" s="38">
        <v>357200648</v>
      </c>
      <c r="M101" s="28" t="s">
        <v>247</v>
      </c>
      <c r="N101" s="30" t="s">
        <v>576</v>
      </c>
      <c r="O101" s="30" t="s">
        <v>107</v>
      </c>
      <c r="P101" s="30" t="s">
        <v>80</v>
      </c>
      <c r="Q101" s="23">
        <v>16940</v>
      </c>
      <c r="R101" s="30" t="s">
        <v>429</v>
      </c>
      <c r="S101" s="39">
        <v>200</v>
      </c>
      <c r="T101" s="45">
        <v>45571</v>
      </c>
      <c r="U101" s="52"/>
      <c r="V101" s="53"/>
      <c r="W101" s="54" t="s">
        <v>585</v>
      </c>
      <c r="X101" s="30" t="e">
        <f ca="1"/>
        <v>#NAME?</v>
      </c>
      <c r="Y101" s="31" t="str">
        <f ca="1"/>
        <v>Lỗi</v>
      </c>
      <c r="Z101" s="30"/>
      <c r="AA101" s="55"/>
      <c r="AB101" s="56"/>
      <c r="AC101" s="30" t="s">
        <v>44</v>
      </c>
      <c r="AD101" s="30" t="s">
        <v>62</v>
      </c>
    </row>
    <row r="102" spans="1:30" x14ac:dyDescent="0.2">
      <c r="A102" s="34">
        <v>45572.377269097226</v>
      </c>
      <c r="B102" s="35" t="s">
        <v>30</v>
      </c>
      <c r="C102" s="30" t="s">
        <v>31</v>
      </c>
      <c r="D102" s="30" t="s">
        <v>29</v>
      </c>
      <c r="E102" s="30" t="s">
        <v>63</v>
      </c>
      <c r="F102" s="30" t="s">
        <v>29</v>
      </c>
      <c r="G102" s="30" t="s">
        <v>47</v>
      </c>
      <c r="H102" s="28" t="s">
        <v>34</v>
      </c>
      <c r="I102" s="36" t="str">
        <f ca="1">IFERROR(__xludf.DUMMYFUNCTION("""COMPUTED_VALUE""")," ")</f>
        <v xml:space="preserve"> </v>
      </c>
      <c r="J102" s="51" t="s">
        <v>586</v>
      </c>
      <c r="K102" s="30" t="s">
        <v>587</v>
      </c>
      <c r="L102" s="38">
        <v>961869851</v>
      </c>
      <c r="M102" s="30" t="s">
        <v>130</v>
      </c>
      <c r="N102" s="30" t="s">
        <v>588</v>
      </c>
      <c r="O102" s="30" t="s">
        <v>589</v>
      </c>
      <c r="P102" s="30" t="s">
        <v>590</v>
      </c>
      <c r="Q102" s="23">
        <v>16940</v>
      </c>
      <c r="R102" s="28" t="s">
        <v>29</v>
      </c>
      <c r="S102" s="39">
        <v>200</v>
      </c>
      <c r="T102" s="45">
        <v>45571</v>
      </c>
      <c r="U102" s="52"/>
      <c r="V102" s="53"/>
      <c r="W102" s="54" t="s">
        <v>591</v>
      </c>
      <c r="X102" s="30" t="e">
        <f ca="1"/>
        <v>#NAME?</v>
      </c>
      <c r="Y102" s="31" t="str">
        <f ca="1"/>
        <v>Lỗi</v>
      </c>
      <c r="Z102" s="30"/>
      <c r="AA102" s="56"/>
      <c r="AB102" s="55"/>
      <c r="AC102" s="30" t="s">
        <v>44</v>
      </c>
      <c r="AD102" s="30" t="s">
        <v>45</v>
      </c>
    </row>
    <row r="103" spans="1:30" x14ac:dyDescent="0.2">
      <c r="A103" s="34">
        <v>45573.370805995371</v>
      </c>
      <c r="B103" s="35" t="s">
        <v>30</v>
      </c>
      <c r="C103" s="30" t="s">
        <v>31</v>
      </c>
      <c r="D103" s="30" t="s">
        <v>29</v>
      </c>
      <c r="E103" s="30" t="s">
        <v>32</v>
      </c>
      <c r="F103" s="30" t="s">
        <v>29</v>
      </c>
      <c r="G103" s="30" t="s">
        <v>284</v>
      </c>
      <c r="H103" s="28" t="s">
        <v>451</v>
      </c>
      <c r="I103" s="36" t="str">
        <f ca="1">IFERROR(__xludf.DUMMYFUNCTION("""COMPUTED_VALUE""")," ")</f>
        <v xml:space="preserve"> </v>
      </c>
      <c r="J103" s="51" t="s">
        <v>592</v>
      </c>
      <c r="K103" s="30" t="s">
        <v>593</v>
      </c>
      <c r="L103" s="38">
        <v>352592342</v>
      </c>
      <c r="M103" s="30" t="s">
        <v>90</v>
      </c>
      <c r="N103" s="30" t="s">
        <v>337</v>
      </c>
      <c r="O103" s="30" t="s">
        <v>594</v>
      </c>
      <c r="P103" s="30" t="s">
        <v>595</v>
      </c>
      <c r="Q103" s="23">
        <v>14972</v>
      </c>
      <c r="R103" s="30" t="s">
        <v>429</v>
      </c>
      <c r="S103" s="39">
        <v>500</v>
      </c>
      <c r="T103" s="45">
        <v>45573</v>
      </c>
      <c r="U103" s="52"/>
      <c r="V103" s="53"/>
      <c r="W103" s="54" t="s">
        <v>596</v>
      </c>
      <c r="X103" s="30" t="e">
        <f ca="1"/>
        <v>#NAME?</v>
      </c>
      <c r="Y103" s="31" t="str">
        <f ca="1"/>
        <v>Lỗi</v>
      </c>
      <c r="Z103" s="61" t="s">
        <v>43</v>
      </c>
      <c r="AA103" s="55"/>
      <c r="AB103" s="56"/>
      <c r="AC103" s="30" t="s">
        <v>44</v>
      </c>
      <c r="AD103" s="30" t="s">
        <v>62</v>
      </c>
    </row>
    <row r="104" spans="1:30" x14ac:dyDescent="0.2">
      <c r="A104" s="34">
        <v>45576.948753136574</v>
      </c>
      <c r="B104" s="35" t="s">
        <v>30</v>
      </c>
      <c r="C104" s="30" t="s">
        <v>31</v>
      </c>
      <c r="D104" s="30" t="s">
        <v>29</v>
      </c>
      <c r="E104" s="30" t="s">
        <v>63</v>
      </c>
      <c r="F104" s="30" t="s">
        <v>29</v>
      </c>
      <c r="G104" s="30" t="s">
        <v>284</v>
      </c>
      <c r="H104" s="28" t="s">
        <v>34</v>
      </c>
      <c r="I104" s="36" t="str">
        <f ca="1">IFERROR(__xludf.DUMMYFUNCTION("""COMPUTED_VALUE""")," ")</f>
        <v xml:space="preserve"> </v>
      </c>
      <c r="J104" s="51" t="s">
        <v>597</v>
      </c>
      <c r="K104" s="30" t="s">
        <v>598</v>
      </c>
      <c r="L104" s="38">
        <v>378155206</v>
      </c>
      <c r="M104" s="30" t="s">
        <v>130</v>
      </c>
      <c r="N104" s="30" t="s">
        <v>529</v>
      </c>
      <c r="O104" s="30" t="s">
        <v>599</v>
      </c>
      <c r="P104" s="30" t="s">
        <v>600</v>
      </c>
      <c r="Q104" s="23">
        <v>16940</v>
      </c>
      <c r="R104" s="28" t="s">
        <v>29</v>
      </c>
      <c r="S104" s="39">
        <v>200</v>
      </c>
      <c r="T104" s="45">
        <v>45575</v>
      </c>
      <c r="U104" s="52"/>
      <c r="V104" s="53"/>
      <c r="W104" s="54" t="s">
        <v>601</v>
      </c>
      <c r="X104" s="30" t="e">
        <f ca="1"/>
        <v>#NAME?</v>
      </c>
      <c r="Y104" s="31" t="str">
        <f ca="1"/>
        <v>Lỗi</v>
      </c>
      <c r="Z104" s="30"/>
      <c r="AA104" s="56"/>
      <c r="AB104" s="55"/>
      <c r="AC104" s="30" t="s">
        <v>44</v>
      </c>
      <c r="AD104" s="30" t="s">
        <v>45</v>
      </c>
    </row>
    <row r="105" spans="1:30" x14ac:dyDescent="0.2">
      <c r="A105" s="34">
        <v>45584.519999583332</v>
      </c>
      <c r="B105" s="35" t="s">
        <v>408</v>
      </c>
      <c r="C105" s="30" t="s">
        <v>31</v>
      </c>
      <c r="D105" s="30" t="s">
        <v>29</v>
      </c>
      <c r="E105" s="30" t="s">
        <v>63</v>
      </c>
      <c r="F105" s="30" t="s">
        <v>152</v>
      </c>
      <c r="G105" s="30" t="s">
        <v>47</v>
      </c>
      <c r="H105" s="28" t="s">
        <v>602</v>
      </c>
      <c r="I105" s="36" t="str">
        <f ca="1">IFERROR(__xludf.DUMMYFUNCTION("""COMPUTED_VALUE""")," ")</f>
        <v xml:space="preserve"> </v>
      </c>
      <c r="J105" s="51" t="s">
        <v>603</v>
      </c>
      <c r="K105" s="30" t="s">
        <v>604</v>
      </c>
      <c r="L105" s="38">
        <v>398089731</v>
      </c>
      <c r="M105" s="30" t="s">
        <v>605</v>
      </c>
      <c r="N105" s="30" t="s">
        <v>337</v>
      </c>
      <c r="O105" s="30" t="s">
        <v>107</v>
      </c>
      <c r="P105" s="30" t="s">
        <v>606</v>
      </c>
      <c r="Q105" s="23">
        <v>16940</v>
      </c>
      <c r="R105" s="28" t="s">
        <v>29</v>
      </c>
      <c r="S105" s="39">
        <v>3000</v>
      </c>
      <c r="T105" s="45">
        <v>45569</v>
      </c>
      <c r="U105" s="52"/>
      <c r="V105" s="53"/>
      <c r="W105" s="54" t="s">
        <v>607</v>
      </c>
      <c r="X105" s="30" t="e">
        <f ca="1"/>
        <v>#NAME?</v>
      </c>
      <c r="Y105" s="31" t="str">
        <f ca="1"/>
        <v>Lỗi</v>
      </c>
      <c r="Z105" s="61" t="s">
        <v>43</v>
      </c>
      <c r="AA105" s="55"/>
      <c r="AB105" s="56"/>
      <c r="AC105" s="30" t="s">
        <v>44</v>
      </c>
      <c r="AD105" s="30" t="s">
        <v>45</v>
      </c>
    </row>
    <row r="106" spans="1:30" x14ac:dyDescent="0.2">
      <c r="A106" s="34">
        <v>45586.337247361109</v>
      </c>
      <c r="B106" s="35" t="s">
        <v>30</v>
      </c>
      <c r="C106" s="30" t="s">
        <v>31</v>
      </c>
      <c r="D106" s="30" t="s">
        <v>29</v>
      </c>
      <c r="E106" s="30" t="s">
        <v>32</v>
      </c>
      <c r="F106" s="30" t="s">
        <v>152</v>
      </c>
      <c r="G106" s="30" t="s">
        <v>33</v>
      </c>
      <c r="H106" s="28" t="s">
        <v>34</v>
      </c>
      <c r="I106" s="36" t="str">
        <f ca="1">IFERROR(__xludf.DUMMYFUNCTION("""COMPUTED_VALUE""")," ")</f>
        <v xml:space="preserve"> </v>
      </c>
      <c r="J106" s="51" t="s">
        <v>608</v>
      </c>
      <c r="K106" s="30" t="s">
        <v>609</v>
      </c>
      <c r="L106" s="38">
        <v>866113981</v>
      </c>
      <c r="M106" s="30" t="s">
        <v>466</v>
      </c>
      <c r="N106" s="30" t="s">
        <v>72</v>
      </c>
      <c r="O106" s="30" t="s">
        <v>610</v>
      </c>
      <c r="P106" s="30" t="s">
        <v>468</v>
      </c>
      <c r="Q106" s="23">
        <v>14972</v>
      </c>
      <c r="R106" s="28" t="s">
        <v>29</v>
      </c>
      <c r="S106" s="39">
        <v>200</v>
      </c>
      <c r="T106" s="45">
        <v>45583</v>
      </c>
      <c r="U106" s="52"/>
      <c r="V106" s="53"/>
      <c r="W106" s="54" t="s">
        <v>611</v>
      </c>
      <c r="X106" s="30" t="e">
        <f ca="1"/>
        <v>#NAME?</v>
      </c>
      <c r="Y106" s="31" t="str">
        <f ca="1"/>
        <v>Lỗi</v>
      </c>
      <c r="Z106" s="30"/>
      <c r="AA106" s="56"/>
      <c r="AB106" s="55"/>
      <c r="AC106" s="30" t="s">
        <v>44</v>
      </c>
      <c r="AD106" s="30" t="s">
        <v>62</v>
      </c>
    </row>
    <row r="107" spans="1:30" x14ac:dyDescent="0.2">
      <c r="A107" s="34">
        <v>45586.682191458334</v>
      </c>
      <c r="B107" s="35" t="s">
        <v>30</v>
      </c>
      <c r="C107" s="30" t="s">
        <v>31</v>
      </c>
      <c r="D107" s="30" t="s">
        <v>29</v>
      </c>
      <c r="E107" s="30" t="s">
        <v>82</v>
      </c>
      <c r="F107" s="30" t="s">
        <v>152</v>
      </c>
      <c r="G107" s="30" t="s">
        <v>47</v>
      </c>
      <c r="H107" s="28" t="s">
        <v>34</v>
      </c>
      <c r="I107" s="36" t="str">
        <f ca="1">IFERROR(__xludf.DUMMYFUNCTION("""COMPUTED_VALUE""")," ")</f>
        <v xml:space="preserve"> </v>
      </c>
      <c r="J107" s="51" t="s">
        <v>612</v>
      </c>
      <c r="K107" s="30" t="s">
        <v>613</v>
      </c>
      <c r="L107" s="38">
        <v>343989005</v>
      </c>
      <c r="M107" s="30" t="s">
        <v>380</v>
      </c>
      <c r="N107" s="30" t="s">
        <v>614</v>
      </c>
      <c r="O107" s="30" t="s">
        <v>202</v>
      </c>
      <c r="P107" s="30" t="s">
        <v>424</v>
      </c>
      <c r="Q107" s="23">
        <v>9704</v>
      </c>
      <c r="R107" s="28" t="s">
        <v>29</v>
      </c>
      <c r="S107" s="39">
        <v>500</v>
      </c>
      <c r="T107" s="45">
        <v>45586</v>
      </c>
      <c r="U107" s="52"/>
      <c r="V107" s="53"/>
      <c r="W107" s="54" t="s">
        <v>615</v>
      </c>
      <c r="X107" s="30" t="e">
        <f ca="1"/>
        <v>#NAME?</v>
      </c>
      <c r="Y107" s="31" t="str">
        <f ca="1"/>
        <v>Lỗi</v>
      </c>
      <c r="Z107" s="61" t="s">
        <v>43</v>
      </c>
      <c r="AA107" s="55"/>
      <c r="AB107" s="56"/>
      <c r="AC107" s="30" t="s">
        <v>44</v>
      </c>
      <c r="AD107" s="30" t="s">
        <v>62</v>
      </c>
    </row>
    <row r="108" spans="1:30" x14ac:dyDescent="0.2">
      <c r="A108" s="34">
        <v>45587.327105474542</v>
      </c>
      <c r="B108" s="35" t="s">
        <v>30</v>
      </c>
      <c r="C108" s="30" t="s">
        <v>31</v>
      </c>
      <c r="D108" s="30" t="s">
        <v>29</v>
      </c>
      <c r="E108" s="30" t="s">
        <v>46</v>
      </c>
      <c r="F108" s="30" t="s">
        <v>152</v>
      </c>
      <c r="G108" s="30" t="s">
        <v>47</v>
      </c>
      <c r="H108" s="28" t="s">
        <v>34</v>
      </c>
      <c r="I108" s="36" t="str">
        <f ca="1">IFERROR(__xludf.DUMMYFUNCTION("""COMPUTED_VALUE""")," ")</f>
        <v xml:space="preserve"> </v>
      </c>
      <c r="J108" s="51" t="s">
        <v>616</v>
      </c>
      <c r="K108" s="30" t="s">
        <v>617</v>
      </c>
      <c r="L108" s="38">
        <v>928458668</v>
      </c>
      <c r="M108" s="30" t="s">
        <v>466</v>
      </c>
      <c r="N108" s="30" t="s">
        <v>72</v>
      </c>
      <c r="O108" s="30" t="s">
        <v>618</v>
      </c>
      <c r="P108" s="30" t="s">
        <v>619</v>
      </c>
      <c r="Q108" s="23">
        <v>2468</v>
      </c>
      <c r="R108" s="28" t="s">
        <v>29</v>
      </c>
      <c r="S108" s="39">
        <v>200</v>
      </c>
      <c r="T108" s="45">
        <v>45586</v>
      </c>
      <c r="U108" s="52"/>
      <c r="V108" s="53"/>
      <c r="W108" s="54" t="s">
        <v>620</v>
      </c>
      <c r="X108" s="30" t="e">
        <f ca="1"/>
        <v>#NAME?</v>
      </c>
      <c r="Y108" s="31" t="str">
        <f ca="1"/>
        <v>Lỗi</v>
      </c>
      <c r="Z108" s="30"/>
      <c r="AA108" s="56"/>
      <c r="AB108" s="55"/>
      <c r="AC108" s="30" t="s">
        <v>44</v>
      </c>
      <c r="AD108" s="30" t="s">
        <v>45</v>
      </c>
    </row>
    <row r="109" spans="1:30" x14ac:dyDescent="0.2">
      <c r="A109" s="34">
        <v>45589.357357187502</v>
      </c>
      <c r="B109" s="35" t="s">
        <v>30</v>
      </c>
      <c r="C109" s="30" t="s">
        <v>31</v>
      </c>
      <c r="D109" s="30" t="s">
        <v>29</v>
      </c>
      <c r="E109" s="30" t="s">
        <v>63</v>
      </c>
      <c r="F109" s="30" t="s">
        <v>29</v>
      </c>
      <c r="G109" s="30" t="s">
        <v>87</v>
      </c>
      <c r="H109" s="28" t="s">
        <v>34</v>
      </c>
      <c r="I109" s="36" t="str">
        <f ca="1">IFERROR(__xludf.DUMMYFUNCTION("""COMPUTED_VALUE""")," ")</f>
        <v xml:space="preserve"> </v>
      </c>
      <c r="J109" s="51" t="s">
        <v>621</v>
      </c>
      <c r="K109" s="30" t="s">
        <v>622</v>
      </c>
      <c r="L109" s="38">
        <v>382248691</v>
      </c>
      <c r="M109" s="30" t="s">
        <v>122</v>
      </c>
      <c r="N109" s="30" t="s">
        <v>623</v>
      </c>
      <c r="O109" s="30" t="s">
        <v>624</v>
      </c>
      <c r="P109" s="30" t="s">
        <v>428</v>
      </c>
      <c r="Q109" s="23">
        <v>16940</v>
      </c>
      <c r="R109" s="28" t="s">
        <v>29</v>
      </c>
      <c r="S109" s="39">
        <v>200</v>
      </c>
      <c r="T109" s="45">
        <v>45561</v>
      </c>
      <c r="U109" s="52"/>
      <c r="V109" s="53"/>
      <c r="W109" s="54" t="s">
        <v>625</v>
      </c>
      <c r="X109" s="30" t="e">
        <f ca="1"/>
        <v>#NAME?</v>
      </c>
      <c r="Y109" s="31" t="str">
        <f ca="1"/>
        <v>Lỗi</v>
      </c>
      <c r="Z109" s="30"/>
      <c r="AA109" s="55"/>
      <c r="AB109" s="56"/>
      <c r="AC109" s="30" t="s">
        <v>44</v>
      </c>
      <c r="AD109" s="30" t="s">
        <v>62</v>
      </c>
    </row>
    <row r="110" spans="1:30" x14ac:dyDescent="0.2">
      <c r="A110" s="34">
        <v>45596.952308761574</v>
      </c>
      <c r="B110" s="35" t="s">
        <v>30</v>
      </c>
      <c r="C110" s="30" t="s">
        <v>31</v>
      </c>
      <c r="D110" s="30" t="s">
        <v>29</v>
      </c>
      <c r="E110" s="30" t="s">
        <v>63</v>
      </c>
      <c r="F110" s="30" t="s">
        <v>29</v>
      </c>
      <c r="G110" s="30" t="s">
        <v>33</v>
      </c>
      <c r="H110" s="28" t="s">
        <v>34</v>
      </c>
      <c r="I110" s="36" t="str">
        <f ca="1">IFERROR(__xludf.DUMMYFUNCTION("""COMPUTED_VALUE""")," ")</f>
        <v xml:space="preserve"> </v>
      </c>
      <c r="J110" s="51" t="s">
        <v>626</v>
      </c>
      <c r="K110" s="30" t="s">
        <v>627</v>
      </c>
      <c r="L110" s="38">
        <v>354576789</v>
      </c>
      <c r="M110" s="30" t="s">
        <v>130</v>
      </c>
      <c r="N110" s="30" t="s">
        <v>588</v>
      </c>
      <c r="O110" s="30" t="s">
        <v>628</v>
      </c>
      <c r="P110" s="30" t="s">
        <v>629</v>
      </c>
      <c r="Q110" s="23">
        <v>16940</v>
      </c>
      <c r="R110" s="28" t="s">
        <v>29</v>
      </c>
      <c r="S110" s="39">
        <v>200</v>
      </c>
      <c r="T110" s="45">
        <v>45596</v>
      </c>
      <c r="U110" s="52"/>
      <c r="V110" s="53"/>
      <c r="W110" s="54" t="s">
        <v>630</v>
      </c>
      <c r="X110" s="30" t="e">
        <f ca="1"/>
        <v>#NAME?</v>
      </c>
      <c r="Y110" s="31" t="str">
        <f ca="1"/>
        <v>Lỗi</v>
      </c>
      <c r="Z110" s="30"/>
      <c r="AA110" s="56"/>
      <c r="AB110" s="55"/>
      <c r="AC110" s="30" t="s">
        <v>44</v>
      </c>
      <c r="AD110" s="30" t="s">
        <v>45</v>
      </c>
    </row>
    <row r="111" spans="1:30" x14ac:dyDescent="0.2">
      <c r="A111" s="34">
        <v>45597.336158680555</v>
      </c>
      <c r="B111" s="35" t="s">
        <v>30</v>
      </c>
      <c r="C111" s="30" t="s">
        <v>31</v>
      </c>
      <c r="D111" s="30" t="s">
        <v>29</v>
      </c>
      <c r="E111" s="30" t="s">
        <v>63</v>
      </c>
      <c r="F111" s="30" t="s">
        <v>29</v>
      </c>
      <c r="G111" s="30" t="s">
        <v>47</v>
      </c>
      <c r="H111" s="28" t="s">
        <v>34</v>
      </c>
      <c r="I111" s="36" t="str">
        <f ca="1">IFERROR(__xludf.DUMMYFUNCTION("""COMPUTED_VALUE""")," ")</f>
        <v xml:space="preserve"> </v>
      </c>
      <c r="J111" s="51" t="s">
        <v>631</v>
      </c>
      <c r="K111" s="30" t="s">
        <v>632</v>
      </c>
      <c r="L111" s="38">
        <v>917206652</v>
      </c>
      <c r="M111" s="30" t="s">
        <v>633</v>
      </c>
      <c r="N111" s="30" t="s">
        <v>362</v>
      </c>
      <c r="O111" s="30" t="s">
        <v>107</v>
      </c>
      <c r="P111" s="30" t="s">
        <v>80</v>
      </c>
      <c r="Q111" s="23">
        <v>16940</v>
      </c>
      <c r="R111" s="28" t="s">
        <v>29</v>
      </c>
      <c r="S111" s="39">
        <v>200</v>
      </c>
      <c r="T111" s="45">
        <v>45596</v>
      </c>
      <c r="U111" s="52"/>
      <c r="V111" s="53"/>
      <c r="W111" s="54" t="s">
        <v>634</v>
      </c>
      <c r="X111" s="30" t="e">
        <f ca="1"/>
        <v>#NAME?</v>
      </c>
      <c r="Y111" s="31" t="str">
        <f ca="1"/>
        <v>Lỗi</v>
      </c>
      <c r="Z111" s="30"/>
      <c r="AA111" s="55"/>
      <c r="AB111" s="56"/>
      <c r="AC111" s="30" t="s">
        <v>44</v>
      </c>
      <c r="AD111" s="30" t="s">
        <v>62</v>
      </c>
    </row>
    <row r="112" spans="1:30" x14ac:dyDescent="0.2">
      <c r="A112" s="16">
        <v>45601</v>
      </c>
      <c r="B112" s="35" t="s">
        <v>30</v>
      </c>
      <c r="C112" s="64" t="s">
        <v>409</v>
      </c>
      <c r="D112" s="28" t="s">
        <v>29</v>
      </c>
      <c r="E112" s="30" t="s">
        <v>32</v>
      </c>
      <c r="F112" s="30" t="s">
        <v>635</v>
      </c>
      <c r="G112" s="30" t="s">
        <v>33</v>
      </c>
      <c r="H112" s="28" t="s">
        <v>34</v>
      </c>
      <c r="I112" s="36" t="str">
        <f ca="1">IFERROR(__xludf.DUMMYFUNCTION("""COMPUTED_VALUE""")," ")</f>
        <v xml:space="preserve"> </v>
      </c>
      <c r="J112" s="37" t="s">
        <v>636</v>
      </c>
      <c r="K112" s="28" t="s">
        <v>637</v>
      </c>
      <c r="L112" s="38">
        <v>353008990</v>
      </c>
      <c r="M112" s="28" t="s">
        <v>156</v>
      </c>
      <c r="N112" s="28" t="s">
        <v>280</v>
      </c>
      <c r="O112" s="28" t="s">
        <v>638</v>
      </c>
      <c r="P112" s="47" t="s">
        <v>639</v>
      </c>
      <c r="Q112" s="23">
        <v>14972</v>
      </c>
      <c r="R112" s="28" t="s">
        <v>29</v>
      </c>
      <c r="S112" s="39"/>
      <c r="T112" s="49"/>
      <c r="U112" s="41"/>
      <c r="V112" s="46"/>
      <c r="W112" s="42"/>
      <c r="X112" s="28" t="e">
        <f ca="1"/>
        <v>#NAME?</v>
      </c>
      <c r="Y112" s="31" t="str">
        <f ca="1"/>
        <v>Lỗi</v>
      </c>
      <c r="Z112" s="28"/>
      <c r="AA112" s="29"/>
      <c r="AB112" s="44"/>
      <c r="AC112" s="28" t="s">
        <v>44</v>
      </c>
      <c r="AD112" s="28" t="s">
        <v>62</v>
      </c>
    </row>
    <row r="113" spans="1:30" x14ac:dyDescent="0.2">
      <c r="A113" s="16">
        <v>45604</v>
      </c>
      <c r="B113" s="35" t="s">
        <v>30</v>
      </c>
      <c r="C113" s="30" t="s">
        <v>409</v>
      </c>
      <c r="D113" s="30" t="s">
        <v>29</v>
      </c>
      <c r="E113" s="30" t="s">
        <v>410</v>
      </c>
      <c r="F113" s="30" t="s">
        <v>640</v>
      </c>
      <c r="G113" s="28" t="s">
        <v>33</v>
      </c>
      <c r="H113" s="28" t="s">
        <v>34</v>
      </c>
      <c r="I113" s="36" t="str">
        <f ca="1">IFERROR(__xludf.DUMMYFUNCTION("""COMPUTED_VALUE""")," ")</f>
        <v xml:space="preserve"> </v>
      </c>
      <c r="J113" s="51" t="s">
        <v>641</v>
      </c>
      <c r="K113" s="30" t="s">
        <v>642</v>
      </c>
      <c r="L113" s="38">
        <v>904305218</v>
      </c>
      <c r="M113" s="30" t="s">
        <v>466</v>
      </c>
      <c r="N113" s="30" t="s">
        <v>72</v>
      </c>
      <c r="O113" s="30" t="s">
        <v>643</v>
      </c>
      <c r="P113" s="30" t="s">
        <v>644</v>
      </c>
      <c r="Q113" s="23">
        <v>3968</v>
      </c>
      <c r="R113" s="28" t="s">
        <v>29</v>
      </c>
      <c r="S113" s="39"/>
      <c r="T113" s="45"/>
      <c r="U113" s="52"/>
      <c r="V113" s="53"/>
      <c r="W113" s="54"/>
      <c r="X113" s="30" t="e">
        <f ca="1"/>
        <v>#NAME?</v>
      </c>
      <c r="Y113" s="31" t="str">
        <f ca="1"/>
        <v>Lỗi</v>
      </c>
      <c r="Z113" s="30"/>
      <c r="AA113" s="55"/>
      <c r="AB113" s="56"/>
      <c r="AC113" s="30" t="s">
        <v>44</v>
      </c>
      <c r="AD113" s="30" t="s">
        <v>62</v>
      </c>
    </row>
    <row r="114" spans="1:30" x14ac:dyDescent="0.2">
      <c r="A114" s="16">
        <v>45604</v>
      </c>
      <c r="B114" s="35" t="s">
        <v>30</v>
      </c>
      <c r="C114" s="30" t="s">
        <v>409</v>
      </c>
      <c r="D114" s="30" t="s">
        <v>29</v>
      </c>
      <c r="E114" s="30" t="s">
        <v>410</v>
      </c>
      <c r="F114" s="30" t="s">
        <v>640</v>
      </c>
      <c r="G114" s="28" t="s">
        <v>33</v>
      </c>
      <c r="H114" s="28" t="s">
        <v>34</v>
      </c>
      <c r="I114" s="36" t="str">
        <f ca="1">IFERROR(__xludf.DUMMYFUNCTION("""COMPUTED_VALUE""")," ")</f>
        <v xml:space="preserve"> </v>
      </c>
      <c r="J114" s="51" t="s">
        <v>645</v>
      </c>
      <c r="K114" s="30" t="s">
        <v>646</v>
      </c>
      <c r="L114" s="38">
        <v>365428782</v>
      </c>
      <c r="M114" s="30" t="s">
        <v>156</v>
      </c>
      <c r="N114" s="30" t="s">
        <v>236</v>
      </c>
      <c r="O114" s="30" t="s">
        <v>647</v>
      </c>
      <c r="P114" s="30" t="s">
        <v>648</v>
      </c>
      <c r="Q114" s="23">
        <v>3968</v>
      </c>
      <c r="R114" s="28" t="s">
        <v>29</v>
      </c>
      <c r="S114" s="39"/>
      <c r="T114" s="45"/>
      <c r="U114" s="52"/>
      <c r="V114" s="53"/>
      <c r="W114" s="54"/>
      <c r="X114" s="30" t="e">
        <f ca="1"/>
        <v>#NAME?</v>
      </c>
      <c r="Y114" s="31" t="str">
        <f ca="1"/>
        <v>Lỗi</v>
      </c>
      <c r="Z114" s="30"/>
      <c r="AA114" s="29"/>
      <c r="AB114" s="55"/>
      <c r="AC114" s="30" t="s">
        <v>44</v>
      </c>
      <c r="AD114" s="30" t="s">
        <v>62</v>
      </c>
    </row>
    <row r="115" spans="1:30" x14ac:dyDescent="0.2">
      <c r="A115" s="65">
        <v>45608</v>
      </c>
      <c r="B115" s="35" t="s">
        <v>76</v>
      </c>
      <c r="C115" s="30" t="s">
        <v>409</v>
      </c>
      <c r="D115" s="30" t="s">
        <v>29</v>
      </c>
      <c r="E115" s="30" t="s">
        <v>410</v>
      </c>
      <c r="F115" s="30" t="s">
        <v>640</v>
      </c>
      <c r="G115" s="28" t="s">
        <v>33</v>
      </c>
      <c r="H115" s="28" t="s">
        <v>34</v>
      </c>
      <c r="I115" s="36" t="str">
        <f ca="1">IFERROR(__xludf.DUMMYFUNCTION("""COMPUTED_VALUE""")," ")</f>
        <v xml:space="preserve"> </v>
      </c>
      <c r="J115" s="51" t="s">
        <v>649</v>
      </c>
      <c r="K115" s="30" t="s">
        <v>650</v>
      </c>
      <c r="L115" s="38">
        <v>942395258</v>
      </c>
      <c r="M115" s="30" t="s">
        <v>130</v>
      </c>
      <c r="N115" s="30" t="s">
        <v>38</v>
      </c>
      <c r="O115" s="30" t="s">
        <v>651</v>
      </c>
      <c r="P115" s="30" t="s">
        <v>74</v>
      </c>
      <c r="Q115" s="23">
        <v>3968</v>
      </c>
      <c r="R115" s="28" t="s">
        <v>29</v>
      </c>
      <c r="S115" s="39"/>
      <c r="T115" s="45"/>
      <c r="U115" s="52"/>
      <c r="V115" s="53"/>
      <c r="W115" s="54"/>
      <c r="X115" s="30"/>
      <c r="Y115" s="31">
        <v>3968</v>
      </c>
      <c r="Z115" s="30"/>
      <c r="AA115" s="55"/>
      <c r="AB115" s="56"/>
      <c r="AC115" s="30" t="s">
        <v>44</v>
      </c>
      <c r="AD115" s="30" t="s">
        <v>62</v>
      </c>
    </row>
    <row r="116" spans="1:30" x14ac:dyDescent="0.2">
      <c r="A116" s="16">
        <v>45608</v>
      </c>
      <c r="B116" s="35" t="s">
        <v>76</v>
      </c>
      <c r="C116" s="30" t="s">
        <v>409</v>
      </c>
      <c r="D116" s="30" t="s">
        <v>29</v>
      </c>
      <c r="E116" s="30" t="s">
        <v>410</v>
      </c>
      <c r="F116" s="30" t="s">
        <v>652</v>
      </c>
      <c r="G116" s="28" t="s">
        <v>33</v>
      </c>
      <c r="H116" s="28" t="s">
        <v>34</v>
      </c>
      <c r="I116" s="36" t="str">
        <f ca="1">IFERROR(__xludf.DUMMYFUNCTION("""COMPUTED_VALUE""")," ")</f>
        <v xml:space="preserve"> </v>
      </c>
      <c r="J116" s="51" t="s">
        <v>653</v>
      </c>
      <c r="K116" s="30" t="s">
        <v>654</v>
      </c>
      <c r="L116" s="38">
        <v>385840981</v>
      </c>
      <c r="M116" s="30" t="s">
        <v>90</v>
      </c>
      <c r="N116" s="30" t="s">
        <v>180</v>
      </c>
      <c r="O116" s="30" t="s">
        <v>655</v>
      </c>
      <c r="P116" s="62" t="s">
        <v>656</v>
      </c>
      <c r="Q116" s="23">
        <v>3968</v>
      </c>
      <c r="R116" s="28" t="s">
        <v>29</v>
      </c>
      <c r="S116" s="39"/>
      <c r="T116" s="49"/>
      <c r="U116" s="52"/>
      <c r="V116" s="53"/>
      <c r="W116" s="54"/>
      <c r="X116" s="30"/>
      <c r="Y116" s="31">
        <v>3968</v>
      </c>
      <c r="Z116" s="30"/>
      <c r="AA116" s="29"/>
      <c r="AB116" s="55"/>
      <c r="AC116" s="30" t="s">
        <v>44</v>
      </c>
      <c r="AD116" s="30" t="s">
        <v>62</v>
      </c>
    </row>
    <row r="117" spans="1:30" x14ac:dyDescent="0.2">
      <c r="A117" s="65">
        <v>45609</v>
      </c>
      <c r="B117" s="35" t="s">
        <v>30</v>
      </c>
      <c r="C117" s="28" t="s">
        <v>409</v>
      </c>
      <c r="D117" s="30" t="s">
        <v>29</v>
      </c>
      <c r="E117" s="28" t="s">
        <v>410</v>
      </c>
      <c r="F117" s="30" t="s">
        <v>657</v>
      </c>
      <c r="G117" s="28" t="s">
        <v>33</v>
      </c>
      <c r="H117" s="28" t="s">
        <v>34</v>
      </c>
      <c r="I117" s="36" t="str">
        <f ca="1">IFERROR(__xludf.DUMMYFUNCTION("""COMPUTED_VALUE""")," ")</f>
        <v xml:space="preserve"> </v>
      </c>
      <c r="J117" s="51" t="s">
        <v>658</v>
      </c>
      <c r="K117" s="30" t="s">
        <v>659</v>
      </c>
      <c r="L117" s="38">
        <v>346788807</v>
      </c>
      <c r="M117" s="30"/>
      <c r="N117" s="30"/>
      <c r="O117" s="28"/>
      <c r="P117" s="47" t="s">
        <v>660</v>
      </c>
      <c r="Q117" s="23">
        <v>3968</v>
      </c>
      <c r="R117" s="28" t="s">
        <v>29</v>
      </c>
      <c r="S117" s="39"/>
      <c r="T117" s="45"/>
      <c r="U117" s="41"/>
      <c r="V117" s="46"/>
      <c r="W117" s="42"/>
      <c r="X117" s="28"/>
      <c r="Y117" s="31">
        <v>3968</v>
      </c>
      <c r="Z117" s="28"/>
      <c r="AA117" s="44"/>
      <c r="AB117" s="29"/>
      <c r="AC117" s="28"/>
      <c r="AD117" s="28"/>
    </row>
    <row r="118" spans="1:30" x14ac:dyDescent="0.2">
      <c r="A118" s="34">
        <v>45609.586870069441</v>
      </c>
      <c r="B118" s="35" t="s">
        <v>76</v>
      </c>
      <c r="C118" s="30" t="s">
        <v>31</v>
      </c>
      <c r="D118" s="30" t="s">
        <v>29</v>
      </c>
      <c r="E118" s="30" t="s">
        <v>63</v>
      </c>
      <c r="F118" s="30" t="s">
        <v>29</v>
      </c>
      <c r="G118" s="30" t="s">
        <v>47</v>
      </c>
      <c r="H118" s="28" t="s">
        <v>661</v>
      </c>
      <c r="I118" s="36" t="str">
        <f ca="1">IFERROR(__xludf.DUMMYFUNCTION("""COMPUTED_VALUE""")," ")</f>
        <v xml:space="preserve"> </v>
      </c>
      <c r="J118" s="51" t="s">
        <v>662</v>
      </c>
      <c r="K118" s="30" t="s">
        <v>663</v>
      </c>
      <c r="L118" s="38">
        <v>902207409</v>
      </c>
      <c r="M118" s="30" t="s">
        <v>664</v>
      </c>
      <c r="N118" s="30" t="s">
        <v>66</v>
      </c>
      <c r="O118" s="30" t="s">
        <v>107</v>
      </c>
      <c r="P118" s="30" t="s">
        <v>80</v>
      </c>
      <c r="Q118" s="23">
        <v>16940</v>
      </c>
      <c r="R118" s="30" t="s">
        <v>429</v>
      </c>
      <c r="S118" s="39">
        <v>200</v>
      </c>
      <c r="T118" s="45">
        <v>45607</v>
      </c>
      <c r="U118" s="52"/>
      <c r="V118" s="53"/>
      <c r="W118" s="54" t="s">
        <v>665</v>
      </c>
      <c r="X118" s="30"/>
      <c r="Y118" s="31">
        <v>16740</v>
      </c>
      <c r="Z118" s="30"/>
      <c r="AA118" s="56"/>
      <c r="AB118" s="55"/>
      <c r="AC118" s="30" t="s">
        <v>44</v>
      </c>
      <c r="AD118" s="30" t="s">
        <v>62</v>
      </c>
    </row>
    <row r="119" spans="1:30" x14ac:dyDescent="0.2">
      <c r="A119" s="34">
        <v>45609.588908784717</v>
      </c>
      <c r="B119" s="35" t="s">
        <v>76</v>
      </c>
      <c r="C119" s="30" t="s">
        <v>31</v>
      </c>
      <c r="D119" s="30" t="s">
        <v>29</v>
      </c>
      <c r="E119" s="30" t="s">
        <v>63</v>
      </c>
      <c r="F119" s="30" t="s">
        <v>29</v>
      </c>
      <c r="G119" s="30" t="s">
        <v>47</v>
      </c>
      <c r="H119" s="28" t="s">
        <v>666</v>
      </c>
      <c r="I119" s="36" t="str">
        <f ca="1">IFERROR(__xludf.DUMMYFUNCTION("""COMPUTED_VALUE""")," ")</f>
        <v xml:space="preserve"> </v>
      </c>
      <c r="J119" s="51" t="s">
        <v>667</v>
      </c>
      <c r="K119" s="30" t="s">
        <v>668</v>
      </c>
      <c r="L119" s="38">
        <v>915210606</v>
      </c>
      <c r="M119" s="30" t="s">
        <v>664</v>
      </c>
      <c r="N119" s="30" t="s">
        <v>66</v>
      </c>
      <c r="O119" s="30" t="s">
        <v>107</v>
      </c>
      <c r="P119" s="30" t="s">
        <v>80</v>
      </c>
      <c r="Q119" s="23">
        <v>16940</v>
      </c>
      <c r="R119" s="28" t="s">
        <v>29</v>
      </c>
      <c r="S119" s="39">
        <v>200</v>
      </c>
      <c r="T119" s="45">
        <v>45601</v>
      </c>
      <c r="U119" s="52"/>
      <c r="V119" s="53"/>
      <c r="W119" s="54" t="s">
        <v>669</v>
      </c>
      <c r="X119" s="30"/>
      <c r="Y119" s="31">
        <v>16740</v>
      </c>
      <c r="Z119" s="30"/>
      <c r="AA119" s="55"/>
      <c r="AB119" s="56"/>
      <c r="AC119" s="30" t="s">
        <v>44</v>
      </c>
      <c r="AD119" s="30" t="s">
        <v>62</v>
      </c>
    </row>
    <row r="120" spans="1:30" x14ac:dyDescent="0.2">
      <c r="A120" s="34">
        <v>45615.774142060181</v>
      </c>
      <c r="B120" s="35" t="s">
        <v>30</v>
      </c>
      <c r="C120" s="30" t="s">
        <v>31</v>
      </c>
      <c r="D120" s="30" t="s">
        <v>29</v>
      </c>
      <c r="E120" s="30" t="s">
        <v>670</v>
      </c>
      <c r="F120" s="30" t="s">
        <v>152</v>
      </c>
      <c r="G120" s="30" t="s">
        <v>671</v>
      </c>
      <c r="H120" s="28" t="s">
        <v>34</v>
      </c>
      <c r="I120" s="36" t="str">
        <f ca="1">IFERROR(__xludf.DUMMYFUNCTION("""COMPUTED_VALUE""")," ")</f>
        <v xml:space="preserve"> </v>
      </c>
      <c r="J120" s="51" t="s">
        <v>672</v>
      </c>
      <c r="K120" s="30" t="s">
        <v>673</v>
      </c>
      <c r="L120" s="38">
        <v>813375896</v>
      </c>
      <c r="M120" s="30" t="s">
        <v>674</v>
      </c>
      <c r="N120" s="30" t="s">
        <v>675</v>
      </c>
      <c r="O120" s="30" t="s">
        <v>676</v>
      </c>
      <c r="P120" s="30" t="s">
        <v>541</v>
      </c>
      <c r="Q120" s="23">
        <v>7736</v>
      </c>
      <c r="R120" s="28" t="s">
        <v>29</v>
      </c>
      <c r="S120" s="39">
        <v>200</v>
      </c>
      <c r="T120" s="45">
        <v>45601</v>
      </c>
      <c r="U120" s="52"/>
      <c r="V120" s="53"/>
      <c r="W120" s="54" t="s">
        <v>677</v>
      </c>
      <c r="X120" s="30"/>
      <c r="Y120" s="31">
        <v>7536</v>
      </c>
      <c r="Z120" s="61" t="s">
        <v>43</v>
      </c>
      <c r="AA120" s="56"/>
      <c r="AB120" s="55"/>
      <c r="AC120" s="30" t="s">
        <v>44</v>
      </c>
      <c r="AD120" s="30" t="s">
        <v>62</v>
      </c>
    </row>
    <row r="121" spans="1:30" x14ac:dyDescent="0.2">
      <c r="A121" s="16">
        <v>45628</v>
      </c>
      <c r="B121" s="35" t="s">
        <v>408</v>
      </c>
      <c r="C121" s="30" t="s">
        <v>409</v>
      </c>
      <c r="D121" s="30" t="s">
        <v>29</v>
      </c>
      <c r="E121" s="28" t="s">
        <v>410</v>
      </c>
      <c r="F121" s="30" t="s">
        <v>678</v>
      </c>
      <c r="G121" s="30" t="s">
        <v>33</v>
      </c>
      <c r="H121" s="28" t="s">
        <v>34</v>
      </c>
      <c r="I121" s="36" t="str">
        <f ca="1">IFERROR(__xludf.DUMMYFUNCTION("""COMPUTED_VALUE""")," ")</f>
        <v xml:space="preserve"> </v>
      </c>
      <c r="J121" s="51" t="s">
        <v>679</v>
      </c>
      <c r="K121" s="30" t="s">
        <v>680</v>
      </c>
      <c r="L121" s="38">
        <v>983022493</v>
      </c>
      <c r="M121" s="30" t="s">
        <v>50</v>
      </c>
      <c r="N121" s="30" t="s">
        <v>362</v>
      </c>
      <c r="O121" s="30" t="s">
        <v>107</v>
      </c>
      <c r="P121" s="30" t="s">
        <v>68</v>
      </c>
      <c r="Q121" s="23">
        <v>3968</v>
      </c>
      <c r="R121" s="28" t="s">
        <v>29</v>
      </c>
      <c r="S121" s="39"/>
      <c r="T121" s="49"/>
      <c r="U121" s="52"/>
      <c r="V121" s="53"/>
      <c r="W121" s="54"/>
      <c r="X121" s="30"/>
      <c r="Y121" s="31">
        <v>3968</v>
      </c>
      <c r="Z121" s="30"/>
      <c r="AA121" s="44"/>
      <c r="AB121" s="56"/>
      <c r="AC121" s="30" t="s">
        <v>44</v>
      </c>
      <c r="AD121" s="30" t="s">
        <v>62</v>
      </c>
    </row>
    <row r="122" spans="1:30" x14ac:dyDescent="0.2">
      <c r="A122" s="16">
        <v>45628</v>
      </c>
      <c r="B122" s="35" t="s">
        <v>30</v>
      </c>
      <c r="C122" s="30" t="s">
        <v>409</v>
      </c>
      <c r="D122" s="30" t="s">
        <v>29</v>
      </c>
      <c r="E122" s="28" t="s">
        <v>410</v>
      </c>
      <c r="F122" s="30" t="s">
        <v>678</v>
      </c>
      <c r="G122" s="30" t="s">
        <v>33</v>
      </c>
      <c r="H122" s="28" t="s">
        <v>34</v>
      </c>
      <c r="I122" s="36" t="str">
        <f ca="1">IFERROR(__xludf.DUMMYFUNCTION("""COMPUTED_VALUE""")," ")</f>
        <v xml:space="preserve"> </v>
      </c>
      <c r="J122" s="51" t="s">
        <v>681</v>
      </c>
      <c r="K122" s="30" t="s">
        <v>682</v>
      </c>
      <c r="L122" s="38">
        <v>333664965</v>
      </c>
      <c r="M122" s="30" t="s">
        <v>50</v>
      </c>
      <c r="N122" s="30" t="s">
        <v>362</v>
      </c>
      <c r="O122" s="30" t="s">
        <v>107</v>
      </c>
      <c r="P122" s="30" t="s">
        <v>68</v>
      </c>
      <c r="Q122" s="23">
        <v>3968</v>
      </c>
      <c r="R122" s="28" t="s">
        <v>29</v>
      </c>
      <c r="S122" s="39"/>
      <c r="T122" s="45"/>
      <c r="U122" s="52"/>
      <c r="V122" s="53"/>
      <c r="W122" s="54"/>
      <c r="X122" s="30"/>
      <c r="Y122" s="31">
        <v>3968</v>
      </c>
      <c r="Z122" s="30"/>
      <c r="AA122" s="56"/>
      <c r="AB122" s="55"/>
      <c r="AC122" s="30" t="s">
        <v>44</v>
      </c>
      <c r="AD122" s="30" t="s">
        <v>62</v>
      </c>
    </row>
    <row r="123" spans="1:30" x14ac:dyDescent="0.2">
      <c r="A123" s="16">
        <v>45628</v>
      </c>
      <c r="B123" s="35" t="s">
        <v>30</v>
      </c>
      <c r="C123" s="30" t="s">
        <v>31</v>
      </c>
      <c r="D123" s="30" t="s">
        <v>29</v>
      </c>
      <c r="E123" s="30" t="s">
        <v>82</v>
      </c>
      <c r="F123" s="30" t="s">
        <v>29</v>
      </c>
      <c r="G123" s="30" t="s">
        <v>87</v>
      </c>
      <c r="H123" s="28" t="s">
        <v>34</v>
      </c>
      <c r="I123" s="36" t="str">
        <f ca="1">IFERROR(__xludf.DUMMYFUNCTION("""COMPUTED_VALUE""")," ")</f>
        <v xml:space="preserve"> </v>
      </c>
      <c r="J123" s="51" t="s">
        <v>683</v>
      </c>
      <c r="K123" s="30" t="s">
        <v>684</v>
      </c>
      <c r="L123" s="38">
        <v>399936717</v>
      </c>
      <c r="M123" s="30" t="s">
        <v>454</v>
      </c>
      <c r="N123" s="30" t="s">
        <v>685</v>
      </c>
      <c r="O123" s="30" t="s">
        <v>686</v>
      </c>
      <c r="P123" s="30" t="s">
        <v>687</v>
      </c>
      <c r="Q123" s="23">
        <v>9704</v>
      </c>
      <c r="R123" s="28" t="s">
        <v>29</v>
      </c>
      <c r="S123" s="39">
        <v>100</v>
      </c>
      <c r="T123" s="45">
        <v>45601</v>
      </c>
      <c r="U123" s="52"/>
      <c r="V123" s="53"/>
      <c r="W123" s="54" t="s">
        <v>688</v>
      </c>
      <c r="X123" s="30"/>
      <c r="Y123" s="31">
        <v>9604</v>
      </c>
      <c r="Z123" s="30"/>
      <c r="AA123" s="55"/>
      <c r="AB123" s="56"/>
      <c r="AC123" s="30" t="s">
        <v>44</v>
      </c>
      <c r="AD123" s="30" t="s">
        <v>62</v>
      </c>
    </row>
    <row r="124" spans="1:30" x14ac:dyDescent="0.2">
      <c r="A124" s="16">
        <v>45635</v>
      </c>
      <c r="B124" s="35" t="s">
        <v>30</v>
      </c>
      <c r="C124" s="30" t="s">
        <v>409</v>
      </c>
      <c r="D124" s="30" t="s">
        <v>29</v>
      </c>
      <c r="E124" s="30" t="s">
        <v>410</v>
      </c>
      <c r="F124" s="30" t="s">
        <v>689</v>
      </c>
      <c r="G124" s="30" t="s">
        <v>33</v>
      </c>
      <c r="H124" s="28" t="s">
        <v>34</v>
      </c>
      <c r="I124" s="36" t="str">
        <f ca="1">IFERROR(__xludf.DUMMYFUNCTION("""COMPUTED_VALUE""")," ")</f>
        <v xml:space="preserve"> </v>
      </c>
      <c r="J124" s="51" t="s">
        <v>690</v>
      </c>
      <c r="K124" s="30" t="s">
        <v>691</v>
      </c>
      <c r="L124" s="38">
        <v>965491712</v>
      </c>
      <c r="M124" s="30" t="s">
        <v>692</v>
      </c>
      <c r="N124" s="30" t="s">
        <v>123</v>
      </c>
      <c r="O124" s="30" t="s">
        <v>693</v>
      </c>
      <c r="P124" s="30" t="s">
        <v>694</v>
      </c>
      <c r="Q124" s="23">
        <v>3968</v>
      </c>
      <c r="R124" s="28" t="s">
        <v>29</v>
      </c>
      <c r="S124" s="39"/>
      <c r="T124" s="45"/>
      <c r="U124" s="52"/>
      <c r="V124" s="53"/>
      <c r="W124" s="54"/>
      <c r="X124" s="30"/>
      <c r="Y124" s="31">
        <v>3968</v>
      </c>
      <c r="Z124" s="30"/>
      <c r="AA124" s="56"/>
      <c r="AB124" s="55"/>
      <c r="AC124" s="30" t="s">
        <v>44</v>
      </c>
      <c r="AD124" s="30" t="s">
        <v>45</v>
      </c>
    </row>
    <row r="125" spans="1:30" x14ac:dyDescent="0.2">
      <c r="A125" s="65">
        <v>45643</v>
      </c>
      <c r="B125" s="35" t="s">
        <v>30</v>
      </c>
      <c r="C125" s="30" t="s">
        <v>409</v>
      </c>
      <c r="D125" s="30" t="s">
        <v>29</v>
      </c>
      <c r="E125" s="30" t="s">
        <v>410</v>
      </c>
      <c r="F125" s="30" t="s">
        <v>695</v>
      </c>
      <c r="G125" s="30" t="s">
        <v>33</v>
      </c>
      <c r="H125" s="28" t="s">
        <v>34</v>
      </c>
      <c r="I125" s="36" t="str">
        <f ca="1">IFERROR(__xludf.DUMMYFUNCTION("""COMPUTED_VALUE""")," ")</f>
        <v xml:space="preserve"> </v>
      </c>
      <c r="J125" s="51" t="s">
        <v>696</v>
      </c>
      <c r="K125" s="30" t="s">
        <v>697</v>
      </c>
      <c r="L125" s="38">
        <v>384653289</v>
      </c>
      <c r="M125" s="30" t="s">
        <v>698</v>
      </c>
      <c r="N125" s="30" t="s">
        <v>699</v>
      </c>
      <c r="O125" s="30" t="s">
        <v>107</v>
      </c>
      <c r="P125" s="62" t="s">
        <v>700</v>
      </c>
      <c r="Q125" s="23">
        <v>3968</v>
      </c>
      <c r="R125" s="28" t="s">
        <v>29</v>
      </c>
      <c r="S125" s="39"/>
      <c r="T125" s="45"/>
      <c r="U125" s="66"/>
      <c r="V125" s="45"/>
      <c r="W125" s="54"/>
      <c r="X125" s="30"/>
      <c r="Y125" s="31">
        <v>3968</v>
      </c>
      <c r="Z125" s="30"/>
      <c r="AA125" s="67" t="s">
        <v>701</v>
      </c>
      <c r="AB125" s="56"/>
      <c r="AC125" s="30" t="s">
        <v>44</v>
      </c>
      <c r="AD125" s="30" t="s">
        <v>45</v>
      </c>
    </row>
    <row r="126" spans="1:30" x14ac:dyDescent="0.2">
      <c r="A126" s="65">
        <v>45643</v>
      </c>
      <c r="B126" s="35" t="s">
        <v>30</v>
      </c>
      <c r="C126" s="30" t="s">
        <v>409</v>
      </c>
      <c r="D126" s="30" t="s">
        <v>29</v>
      </c>
      <c r="E126" s="30" t="s">
        <v>410</v>
      </c>
      <c r="F126" s="30" t="s">
        <v>695</v>
      </c>
      <c r="G126" s="30" t="s">
        <v>33</v>
      </c>
      <c r="H126" s="28" t="s">
        <v>34</v>
      </c>
      <c r="I126" s="36" t="str">
        <f ca="1">IFERROR(__xludf.DUMMYFUNCTION("""COMPUTED_VALUE""")," ")</f>
        <v xml:space="preserve"> </v>
      </c>
      <c r="J126" s="51" t="s">
        <v>702</v>
      </c>
      <c r="K126" s="30" t="s">
        <v>703</v>
      </c>
      <c r="L126" s="38">
        <v>394844816</v>
      </c>
      <c r="M126" s="30" t="s">
        <v>556</v>
      </c>
      <c r="N126" s="30" t="s">
        <v>434</v>
      </c>
      <c r="O126" s="30" t="s">
        <v>704</v>
      </c>
      <c r="P126" s="30" t="s">
        <v>705</v>
      </c>
      <c r="Q126" s="23">
        <v>3968</v>
      </c>
      <c r="R126" s="28" t="s">
        <v>29</v>
      </c>
      <c r="S126" s="39"/>
      <c r="T126" s="49"/>
      <c r="U126" s="52"/>
      <c r="V126" s="53"/>
      <c r="W126" s="54"/>
      <c r="X126" s="30"/>
      <c r="Y126" s="31">
        <v>3968</v>
      </c>
      <c r="Z126" s="30"/>
      <c r="AA126" s="29"/>
      <c r="AB126" s="55"/>
      <c r="AC126" s="30" t="s">
        <v>44</v>
      </c>
      <c r="AD126" s="30" t="s">
        <v>45</v>
      </c>
    </row>
    <row r="127" spans="1:30" x14ac:dyDescent="0.2">
      <c r="A127" s="65">
        <v>45643</v>
      </c>
      <c r="B127" s="35" t="s">
        <v>76</v>
      </c>
      <c r="C127" s="30" t="s">
        <v>409</v>
      </c>
      <c r="D127" s="30" t="s">
        <v>29</v>
      </c>
      <c r="E127" s="30" t="s">
        <v>410</v>
      </c>
      <c r="F127" s="30" t="s">
        <v>695</v>
      </c>
      <c r="G127" s="30" t="s">
        <v>33</v>
      </c>
      <c r="H127" s="28" t="s">
        <v>34</v>
      </c>
      <c r="I127" s="36" t="str">
        <f ca="1">IFERROR(__xludf.DUMMYFUNCTION("""COMPUTED_VALUE""")," ")</f>
        <v xml:space="preserve"> </v>
      </c>
      <c r="J127" s="51" t="s">
        <v>706</v>
      </c>
      <c r="K127" s="30" t="s">
        <v>707</v>
      </c>
      <c r="L127" s="38">
        <v>966304082</v>
      </c>
      <c r="M127" s="30" t="s">
        <v>556</v>
      </c>
      <c r="N127" s="30" t="s">
        <v>708</v>
      </c>
      <c r="O127" s="30" t="s">
        <v>709</v>
      </c>
      <c r="P127" s="30" t="s">
        <v>710</v>
      </c>
      <c r="Q127" s="23">
        <v>3968</v>
      </c>
      <c r="R127" s="28" t="s">
        <v>29</v>
      </c>
      <c r="S127" s="39"/>
      <c r="T127" s="49"/>
      <c r="U127" s="52"/>
      <c r="V127" s="53"/>
      <c r="W127" s="54"/>
      <c r="X127" s="30"/>
      <c r="Y127" s="31">
        <v>3968</v>
      </c>
      <c r="Z127" s="30"/>
      <c r="AA127" s="44"/>
      <c r="AB127" s="56"/>
      <c r="AC127" s="30" t="s">
        <v>44</v>
      </c>
      <c r="AD127" s="30" t="s">
        <v>45</v>
      </c>
    </row>
    <row r="128" spans="1:30" x14ac:dyDescent="0.2">
      <c r="A128" s="65">
        <v>45643</v>
      </c>
      <c r="B128" s="35" t="s">
        <v>30</v>
      </c>
      <c r="C128" s="30" t="s">
        <v>409</v>
      </c>
      <c r="D128" s="30" t="s">
        <v>29</v>
      </c>
      <c r="E128" s="30" t="s">
        <v>410</v>
      </c>
      <c r="F128" s="30" t="s">
        <v>695</v>
      </c>
      <c r="G128" s="30" t="s">
        <v>33</v>
      </c>
      <c r="H128" s="28" t="s">
        <v>34</v>
      </c>
      <c r="I128" s="36" t="str">
        <f ca="1">IFERROR(__xludf.DUMMYFUNCTION("""COMPUTED_VALUE""")," ")</f>
        <v xml:space="preserve"> </v>
      </c>
      <c r="J128" s="51" t="s">
        <v>711</v>
      </c>
      <c r="K128" s="30" t="s">
        <v>712</v>
      </c>
      <c r="L128" s="38">
        <v>367999316</v>
      </c>
      <c r="M128" s="30" t="s">
        <v>713</v>
      </c>
      <c r="N128" s="30" t="s">
        <v>38</v>
      </c>
      <c r="O128" s="30" t="s">
        <v>714</v>
      </c>
      <c r="P128" s="30" t="s">
        <v>715</v>
      </c>
      <c r="Q128" s="23">
        <v>3968</v>
      </c>
      <c r="R128" s="28" t="s">
        <v>29</v>
      </c>
      <c r="S128" s="39"/>
      <c r="T128" s="45"/>
      <c r="U128" s="52"/>
      <c r="V128" s="53"/>
      <c r="W128" s="54"/>
      <c r="X128" s="30"/>
      <c r="Y128" s="31">
        <v>3968</v>
      </c>
      <c r="Z128" s="30"/>
      <c r="AA128" s="56"/>
      <c r="AB128" s="55"/>
      <c r="AC128" s="30" t="s">
        <v>44</v>
      </c>
      <c r="AD128" s="30" t="s">
        <v>45</v>
      </c>
    </row>
    <row r="129" spans="1:30" x14ac:dyDescent="0.2">
      <c r="A129" s="34">
        <v>45673.372643124996</v>
      </c>
      <c r="B129" s="35" t="s">
        <v>30</v>
      </c>
      <c r="C129" s="30" t="s">
        <v>31</v>
      </c>
      <c r="D129" s="30" t="s">
        <v>29</v>
      </c>
      <c r="E129" s="30" t="s">
        <v>63</v>
      </c>
      <c r="F129" s="30" t="s">
        <v>152</v>
      </c>
      <c r="G129" s="30" t="s">
        <v>47</v>
      </c>
      <c r="H129" s="28" t="s">
        <v>34</v>
      </c>
      <c r="I129" s="36" t="str">
        <f ca="1">IFERROR(__xludf.DUMMYFUNCTION("""COMPUTED_VALUE""")," ")</f>
        <v xml:space="preserve"> </v>
      </c>
      <c r="J129" s="51" t="s">
        <v>716</v>
      </c>
      <c r="K129" s="30" t="s">
        <v>717</v>
      </c>
      <c r="L129" s="38">
        <v>389716234</v>
      </c>
      <c r="M129" s="30" t="s">
        <v>556</v>
      </c>
      <c r="N129" s="30" t="s">
        <v>718</v>
      </c>
      <c r="O129" s="30" t="s">
        <v>719</v>
      </c>
      <c r="P129" s="30" t="s">
        <v>720</v>
      </c>
      <c r="Q129" s="23">
        <v>16940</v>
      </c>
      <c r="R129" s="28" t="s">
        <v>29</v>
      </c>
      <c r="S129" s="39">
        <v>50</v>
      </c>
      <c r="T129" s="45">
        <v>45672</v>
      </c>
      <c r="U129" s="52"/>
      <c r="V129" s="53"/>
      <c r="W129" s="54" t="s">
        <v>721</v>
      </c>
      <c r="X129" s="30"/>
      <c r="Y129" s="31">
        <v>16890</v>
      </c>
      <c r="Z129" s="30"/>
      <c r="AA129" s="55"/>
      <c r="AB129" s="30"/>
      <c r="AC129" s="30" t="s">
        <v>44</v>
      </c>
      <c r="AD129" s="30" t="s">
        <v>62</v>
      </c>
    </row>
    <row r="130" spans="1:30" x14ac:dyDescent="0.2">
      <c r="A130" s="16">
        <v>45674</v>
      </c>
      <c r="B130" s="35" t="s">
        <v>30</v>
      </c>
      <c r="C130" s="64" t="s">
        <v>409</v>
      </c>
      <c r="D130" s="30" t="s">
        <v>29</v>
      </c>
      <c r="E130" s="30" t="s">
        <v>410</v>
      </c>
      <c r="F130" s="30" t="s">
        <v>722</v>
      </c>
      <c r="G130" s="30" t="s">
        <v>33</v>
      </c>
      <c r="H130" s="28" t="s">
        <v>723</v>
      </c>
      <c r="I130" s="36" t="str">
        <f ca="1">IFERROR(__xludf.DUMMYFUNCTION("""COMPUTED_VALUE""")," ")</f>
        <v xml:space="preserve"> </v>
      </c>
      <c r="J130" s="51" t="s">
        <v>724</v>
      </c>
      <c r="K130" s="30" t="s">
        <v>725</v>
      </c>
      <c r="L130" s="38">
        <v>839988938</v>
      </c>
      <c r="M130" s="30"/>
      <c r="N130" s="30"/>
      <c r="O130" s="30" t="s">
        <v>726</v>
      </c>
      <c r="P130" s="30" t="s">
        <v>727</v>
      </c>
      <c r="Q130" s="23">
        <v>3968</v>
      </c>
      <c r="R130" s="28" t="s">
        <v>29</v>
      </c>
      <c r="S130" s="39"/>
      <c r="T130" s="45"/>
      <c r="U130" s="52"/>
      <c r="V130" s="53"/>
      <c r="W130" s="54"/>
      <c r="X130" s="30"/>
      <c r="Y130" s="31">
        <v>3968</v>
      </c>
      <c r="Z130" s="28"/>
      <c r="AA130" s="56"/>
      <c r="AB130" s="56"/>
      <c r="AC130" s="30" t="s">
        <v>44</v>
      </c>
      <c r="AD130" s="30" t="s">
        <v>62</v>
      </c>
    </row>
    <row r="131" spans="1:30" x14ac:dyDescent="0.2">
      <c r="A131" s="16">
        <v>45674</v>
      </c>
      <c r="B131" s="35" t="s">
        <v>30</v>
      </c>
      <c r="C131" s="64" t="s">
        <v>409</v>
      </c>
      <c r="D131" s="30" t="s">
        <v>29</v>
      </c>
      <c r="E131" s="30" t="s">
        <v>410</v>
      </c>
      <c r="F131" s="30" t="s">
        <v>722</v>
      </c>
      <c r="G131" s="30" t="s">
        <v>33</v>
      </c>
      <c r="H131" s="28" t="s">
        <v>723</v>
      </c>
      <c r="I131" s="36" t="str">
        <f ca="1">IFERROR(__xludf.DUMMYFUNCTION("""COMPUTED_VALUE""")," ")</f>
        <v xml:space="preserve"> </v>
      </c>
      <c r="J131" s="51" t="s">
        <v>728</v>
      </c>
      <c r="K131" s="30" t="s">
        <v>729</v>
      </c>
      <c r="L131" s="38">
        <v>385891106</v>
      </c>
      <c r="M131" s="30" t="s">
        <v>692</v>
      </c>
      <c r="N131" s="30" t="s">
        <v>123</v>
      </c>
      <c r="O131" s="30" t="s">
        <v>730</v>
      </c>
      <c r="P131" s="30" t="s">
        <v>731</v>
      </c>
      <c r="Q131" s="23">
        <v>3968</v>
      </c>
      <c r="R131" s="28" t="s">
        <v>29</v>
      </c>
      <c r="S131" s="39"/>
      <c r="T131" s="45"/>
      <c r="U131" s="52"/>
      <c r="V131" s="53"/>
      <c r="W131" s="54"/>
      <c r="X131" s="30"/>
      <c r="Y131" s="31">
        <v>3968</v>
      </c>
      <c r="Z131" s="28"/>
      <c r="AA131" s="55"/>
      <c r="AB131" s="30"/>
      <c r="AC131" s="30" t="s">
        <v>44</v>
      </c>
      <c r="AD131" s="30" t="s">
        <v>62</v>
      </c>
    </row>
    <row r="132" spans="1:30" x14ac:dyDescent="0.2">
      <c r="A132" s="16">
        <v>45695</v>
      </c>
      <c r="B132" s="35" t="s">
        <v>30</v>
      </c>
      <c r="C132" s="28" t="s">
        <v>409</v>
      </c>
      <c r="D132" s="30" t="s">
        <v>29</v>
      </c>
      <c r="E132" s="30" t="s">
        <v>416</v>
      </c>
      <c r="F132" s="30" t="s">
        <v>732</v>
      </c>
      <c r="G132" s="68" t="s">
        <v>418</v>
      </c>
      <c r="H132" s="28" t="s">
        <v>34</v>
      </c>
      <c r="I132" s="36" t="str">
        <f ca="1">IFERROR(__xludf.DUMMYFUNCTION("""COMPUTED_VALUE""")," ")</f>
        <v xml:space="preserve"> </v>
      </c>
      <c r="J132" s="51" t="s">
        <v>733</v>
      </c>
      <c r="K132" s="30" t="s">
        <v>734</v>
      </c>
      <c r="L132" s="38">
        <v>962815369</v>
      </c>
      <c r="M132" s="30"/>
      <c r="N132" s="30"/>
      <c r="O132" s="30" t="s">
        <v>735</v>
      </c>
      <c r="P132" s="30" t="s">
        <v>736</v>
      </c>
      <c r="Q132" s="23">
        <v>4268</v>
      </c>
      <c r="R132" s="28" t="s">
        <v>29</v>
      </c>
      <c r="S132" s="39"/>
      <c r="T132" s="45"/>
      <c r="U132" s="52"/>
      <c r="V132" s="53"/>
      <c r="W132" s="54"/>
      <c r="X132" s="30"/>
      <c r="Y132" s="31">
        <v>4268</v>
      </c>
      <c r="Z132" s="30"/>
      <c r="AA132" s="56"/>
      <c r="AB132" s="30"/>
      <c r="AC132" s="30" t="s">
        <v>44</v>
      </c>
      <c r="AD132" s="30" t="s">
        <v>45</v>
      </c>
    </row>
    <row r="133" spans="1:30" x14ac:dyDescent="0.2">
      <c r="A133" s="16">
        <v>45695</v>
      </c>
      <c r="B133" s="35" t="s">
        <v>30</v>
      </c>
      <c r="C133" s="28" t="s">
        <v>409</v>
      </c>
      <c r="D133" s="30" t="s">
        <v>29</v>
      </c>
      <c r="E133" s="30" t="s">
        <v>416</v>
      </c>
      <c r="F133" s="30" t="s">
        <v>732</v>
      </c>
      <c r="G133" s="68" t="s">
        <v>418</v>
      </c>
      <c r="H133" s="28" t="s">
        <v>34</v>
      </c>
      <c r="I133" s="36" t="str">
        <f ca="1">IFERROR(__xludf.DUMMYFUNCTION("""COMPUTED_VALUE""")," ")</f>
        <v xml:space="preserve"> </v>
      </c>
      <c r="J133" s="51" t="s">
        <v>737</v>
      </c>
      <c r="K133" s="30" t="s">
        <v>738</v>
      </c>
      <c r="L133" s="38">
        <v>325548265</v>
      </c>
      <c r="M133" s="30"/>
      <c r="N133" s="30"/>
      <c r="O133" s="30" t="s">
        <v>739</v>
      </c>
      <c r="P133" s="30" t="s">
        <v>740</v>
      </c>
      <c r="Q133" s="23">
        <v>4268</v>
      </c>
      <c r="R133" s="28" t="s">
        <v>29</v>
      </c>
      <c r="S133" s="39"/>
      <c r="T133" s="45"/>
      <c r="U133" s="52"/>
      <c r="V133" s="53"/>
      <c r="W133" s="54"/>
      <c r="X133" s="30"/>
      <c r="Y133" s="31">
        <v>4268</v>
      </c>
      <c r="Z133" s="30"/>
      <c r="AA133" s="55"/>
      <c r="AB133" s="30"/>
      <c r="AC133" s="30" t="s">
        <v>44</v>
      </c>
      <c r="AD133" s="30" t="s">
        <v>45</v>
      </c>
    </row>
    <row r="134" spans="1:30" x14ac:dyDescent="0.2">
      <c r="A134" s="34">
        <v>45701.474206782412</v>
      </c>
      <c r="B134" s="35" t="s">
        <v>76</v>
      </c>
      <c r="C134" s="30" t="s">
        <v>31</v>
      </c>
      <c r="D134" s="30" t="s">
        <v>29</v>
      </c>
      <c r="E134" s="30" t="s">
        <v>63</v>
      </c>
      <c r="F134" s="30" t="s">
        <v>152</v>
      </c>
      <c r="G134" s="30" t="s">
        <v>47</v>
      </c>
      <c r="H134" s="28" t="s">
        <v>741</v>
      </c>
      <c r="I134" s="36" t="str">
        <f ca="1">IFERROR(__xludf.DUMMYFUNCTION("""COMPUTED_VALUE""")," ")</f>
        <v xml:space="preserve"> </v>
      </c>
      <c r="J134" s="51" t="s">
        <v>742</v>
      </c>
      <c r="K134" s="30" t="s">
        <v>743</v>
      </c>
      <c r="L134" s="38">
        <v>372090511</v>
      </c>
      <c r="M134" s="30" t="s">
        <v>454</v>
      </c>
      <c r="N134" s="30" t="s">
        <v>148</v>
      </c>
      <c r="O134" s="30" t="s">
        <v>744</v>
      </c>
      <c r="P134" s="30" t="s">
        <v>745</v>
      </c>
      <c r="Q134" s="23">
        <v>16940</v>
      </c>
      <c r="R134" s="28" t="s">
        <v>29</v>
      </c>
      <c r="S134" s="39">
        <v>2000</v>
      </c>
      <c r="T134" s="45">
        <v>45701</v>
      </c>
      <c r="U134" s="52"/>
      <c r="V134" s="53"/>
      <c r="W134" s="54" t="s">
        <v>746</v>
      </c>
      <c r="X134" s="30"/>
      <c r="Y134" s="31">
        <v>14940</v>
      </c>
      <c r="Z134" s="61" t="s">
        <v>43</v>
      </c>
      <c r="AA134" s="56"/>
      <c r="AB134" s="30"/>
      <c r="AC134" s="30" t="s">
        <v>44</v>
      </c>
      <c r="AD134" s="30" t="s">
        <v>45</v>
      </c>
    </row>
    <row r="135" spans="1:30" x14ac:dyDescent="0.2">
      <c r="A135" s="16">
        <v>45704</v>
      </c>
      <c r="B135" s="35" t="s">
        <v>76</v>
      </c>
      <c r="C135" s="28" t="s">
        <v>31</v>
      </c>
      <c r="D135" s="28" t="s">
        <v>29</v>
      </c>
      <c r="E135" s="30" t="s">
        <v>410</v>
      </c>
      <c r="F135" s="28" t="s">
        <v>747</v>
      </c>
      <c r="G135" s="30" t="s">
        <v>33</v>
      </c>
      <c r="H135" s="28" t="s">
        <v>34</v>
      </c>
      <c r="I135" s="36" t="str">
        <f ca="1">IFERROR(__xludf.DUMMYFUNCTION("""COMPUTED_VALUE""")," ")</f>
        <v xml:space="preserve"> </v>
      </c>
      <c r="J135" s="37" t="s">
        <v>748</v>
      </c>
      <c r="K135" s="28" t="s">
        <v>749</v>
      </c>
      <c r="L135" s="38">
        <v>865749483</v>
      </c>
      <c r="M135" s="28"/>
      <c r="N135" s="28"/>
      <c r="O135" s="28" t="s">
        <v>202</v>
      </c>
      <c r="P135" s="47" t="s">
        <v>750</v>
      </c>
      <c r="Q135" s="23">
        <v>3968</v>
      </c>
      <c r="R135" s="28" t="s">
        <v>29</v>
      </c>
      <c r="S135" s="60"/>
      <c r="T135" s="46"/>
      <c r="U135" s="41"/>
      <c r="V135" s="46"/>
      <c r="W135" s="42"/>
      <c r="X135" s="28"/>
      <c r="Y135" s="31">
        <v>3968</v>
      </c>
      <c r="Z135" s="30"/>
      <c r="AA135" s="55"/>
      <c r="AB135" s="28"/>
      <c r="AC135" s="28" t="s">
        <v>44</v>
      </c>
      <c r="AD135" s="33" t="s">
        <v>45</v>
      </c>
    </row>
    <row r="136" spans="1:30" x14ac:dyDescent="0.2">
      <c r="A136" s="34">
        <v>45706.576447060186</v>
      </c>
      <c r="B136" s="35" t="s">
        <v>76</v>
      </c>
      <c r="C136" s="30" t="s">
        <v>31</v>
      </c>
      <c r="D136" s="30" t="s">
        <v>29</v>
      </c>
      <c r="E136" s="30" t="s">
        <v>201</v>
      </c>
      <c r="F136" s="30" t="s">
        <v>29</v>
      </c>
      <c r="G136" s="30" t="s">
        <v>47</v>
      </c>
      <c r="H136" s="28" t="s">
        <v>751</v>
      </c>
      <c r="I136" s="36" t="str">
        <f ca="1">IFERROR(__xludf.DUMMYFUNCTION("""COMPUTED_VALUE""")," ")</f>
        <v xml:space="preserve"> </v>
      </c>
      <c r="J136" s="51" t="s">
        <v>752</v>
      </c>
      <c r="K136" s="30" t="s">
        <v>753</v>
      </c>
      <c r="L136" s="38">
        <v>971427712</v>
      </c>
      <c r="M136" s="30" t="s">
        <v>633</v>
      </c>
      <c r="N136" s="30" t="s">
        <v>164</v>
      </c>
      <c r="O136" s="30" t="s">
        <v>107</v>
      </c>
      <c r="P136" s="30" t="s">
        <v>80</v>
      </c>
      <c r="Q136" s="23">
        <v>5936</v>
      </c>
      <c r="R136" s="28" t="s">
        <v>29</v>
      </c>
      <c r="S136" s="39">
        <v>100</v>
      </c>
      <c r="T136" s="45">
        <v>45702</v>
      </c>
      <c r="U136" s="52"/>
      <c r="V136" s="53"/>
      <c r="W136" s="54" t="s">
        <v>754</v>
      </c>
      <c r="X136" s="30"/>
      <c r="Y136" s="31">
        <v>5836</v>
      </c>
      <c r="Z136" s="30"/>
      <c r="AA136" s="56"/>
      <c r="AB136" s="30"/>
      <c r="AC136" s="30" t="s">
        <v>44</v>
      </c>
      <c r="AD136" s="30" t="s">
        <v>62</v>
      </c>
    </row>
    <row r="137" spans="1:30" x14ac:dyDescent="0.2">
      <c r="A137" s="16">
        <v>45716</v>
      </c>
      <c r="B137" s="35" t="s">
        <v>30</v>
      </c>
      <c r="C137" s="64" t="s">
        <v>409</v>
      </c>
      <c r="D137" s="30" t="s">
        <v>29</v>
      </c>
      <c r="E137" s="30" t="s">
        <v>416</v>
      </c>
      <c r="F137" s="28" t="s">
        <v>755</v>
      </c>
      <c r="G137" s="28" t="s">
        <v>418</v>
      </c>
      <c r="H137" s="28" t="s">
        <v>34</v>
      </c>
      <c r="I137" s="36" t="str">
        <f ca="1">IFERROR(__xludf.DUMMYFUNCTION("""COMPUTED_VALUE""")," ")</f>
        <v xml:space="preserve"> </v>
      </c>
      <c r="J137" s="51" t="s">
        <v>756</v>
      </c>
      <c r="K137" s="30" t="s">
        <v>757</v>
      </c>
      <c r="L137" s="38">
        <v>904805491</v>
      </c>
      <c r="M137" s="30" t="s">
        <v>758</v>
      </c>
      <c r="N137" s="30" t="s">
        <v>759</v>
      </c>
      <c r="O137" s="30" t="s">
        <v>152</v>
      </c>
      <c r="P137" s="62" t="s">
        <v>760</v>
      </c>
      <c r="Q137" s="23">
        <v>4268</v>
      </c>
      <c r="R137" s="28" t="s">
        <v>29</v>
      </c>
      <c r="S137" s="69"/>
      <c r="T137" s="53"/>
      <c r="U137" s="52"/>
      <c r="V137" s="53"/>
      <c r="W137" s="54"/>
      <c r="X137" s="30">
        <v>0</v>
      </c>
      <c r="Y137" s="31">
        <v>4268</v>
      </c>
      <c r="Z137" s="30"/>
      <c r="AA137" s="55"/>
      <c r="AB137" s="30"/>
      <c r="AC137" s="30" t="s">
        <v>44</v>
      </c>
      <c r="AD137" s="30" t="s">
        <v>45</v>
      </c>
    </row>
    <row r="138" spans="1:30" x14ac:dyDescent="0.2">
      <c r="A138" s="34">
        <v>45718.743443576386</v>
      </c>
      <c r="B138" s="35" t="s">
        <v>30</v>
      </c>
      <c r="C138" s="30" t="s">
        <v>31</v>
      </c>
      <c r="D138" s="30" t="s">
        <v>29</v>
      </c>
      <c r="E138" s="30" t="s">
        <v>82</v>
      </c>
      <c r="F138" s="30" t="s">
        <v>29</v>
      </c>
      <c r="G138" s="30" t="s">
        <v>47</v>
      </c>
      <c r="H138" s="28" t="s">
        <v>34</v>
      </c>
      <c r="I138" s="36" t="str">
        <f ca="1">IFERROR(__xludf.DUMMYFUNCTION("""COMPUTED_VALUE""")," ")</f>
        <v xml:space="preserve"> </v>
      </c>
      <c r="J138" s="51" t="s">
        <v>761</v>
      </c>
      <c r="K138" s="30" t="s">
        <v>762</v>
      </c>
      <c r="L138" s="38">
        <v>942159288</v>
      </c>
      <c r="M138" s="30" t="s">
        <v>758</v>
      </c>
      <c r="N138" s="30" t="s">
        <v>763</v>
      </c>
      <c r="O138" s="30" t="s">
        <v>764</v>
      </c>
      <c r="P138" s="30" t="s">
        <v>765</v>
      </c>
      <c r="Q138" s="23">
        <v>9704</v>
      </c>
      <c r="R138" s="30" t="s">
        <v>766</v>
      </c>
      <c r="S138" s="39">
        <v>500</v>
      </c>
      <c r="T138" s="45">
        <v>45717</v>
      </c>
      <c r="U138" s="52"/>
      <c r="V138" s="53"/>
      <c r="W138" s="54" t="s">
        <v>767</v>
      </c>
      <c r="X138" s="30"/>
      <c r="Y138" s="31">
        <v>9204</v>
      </c>
      <c r="Z138" s="30"/>
      <c r="AA138" s="56"/>
      <c r="AB138" s="30"/>
      <c r="AC138" s="30" t="s">
        <v>44</v>
      </c>
      <c r="AD138" s="30" t="s">
        <v>45</v>
      </c>
    </row>
    <row r="139" spans="1:30" x14ac:dyDescent="0.2">
      <c r="A139" s="16">
        <v>45722</v>
      </c>
      <c r="B139" s="35" t="s">
        <v>30</v>
      </c>
      <c r="C139" s="30" t="s">
        <v>768</v>
      </c>
      <c r="D139" s="30" t="s">
        <v>29</v>
      </c>
      <c r="E139" s="30" t="s">
        <v>416</v>
      </c>
      <c r="F139" s="30" t="s">
        <v>769</v>
      </c>
      <c r="G139" s="30" t="s">
        <v>418</v>
      </c>
      <c r="H139" s="28" t="s">
        <v>34</v>
      </c>
      <c r="I139" s="36" t="str">
        <f ca="1">IFERROR(__xludf.DUMMYFUNCTION("""COMPUTED_VALUE""")," ")</f>
        <v xml:space="preserve"> </v>
      </c>
      <c r="J139" s="51" t="s">
        <v>770</v>
      </c>
      <c r="K139" s="58" t="s">
        <v>771</v>
      </c>
      <c r="L139" s="38">
        <v>929396989</v>
      </c>
      <c r="M139" s="30" t="s">
        <v>380</v>
      </c>
      <c r="N139" s="30" t="s">
        <v>614</v>
      </c>
      <c r="O139" s="30" t="s">
        <v>202</v>
      </c>
      <c r="P139" s="30" t="s">
        <v>424</v>
      </c>
      <c r="Q139" s="23">
        <v>4268</v>
      </c>
      <c r="R139" s="28" t="s">
        <v>29</v>
      </c>
      <c r="S139" s="39"/>
      <c r="T139" s="45"/>
      <c r="U139" s="66"/>
      <c r="V139" s="45"/>
      <c r="W139" s="54"/>
      <c r="X139" s="49">
        <v>0</v>
      </c>
      <c r="Y139" s="31">
        <v>4268</v>
      </c>
      <c r="Z139" s="30"/>
      <c r="AA139" s="55"/>
      <c r="AB139" s="30"/>
      <c r="AC139" s="30" t="s">
        <v>44</v>
      </c>
      <c r="AD139" s="30" t="s">
        <v>62</v>
      </c>
    </row>
    <row r="140" spans="1:30" x14ac:dyDescent="0.2">
      <c r="A140" s="16">
        <v>45727</v>
      </c>
      <c r="B140" s="35" t="s">
        <v>30</v>
      </c>
      <c r="C140" s="28" t="s">
        <v>409</v>
      </c>
      <c r="D140" s="30" t="s">
        <v>410</v>
      </c>
      <c r="E140" s="30" t="s">
        <v>416</v>
      </c>
      <c r="F140" s="30" t="s">
        <v>772</v>
      </c>
      <c r="G140" s="68" t="s">
        <v>418</v>
      </c>
      <c r="H140" s="28" t="s">
        <v>34</v>
      </c>
      <c r="I140" s="36" t="str">
        <f ca="1">IFERROR(__xludf.DUMMYFUNCTION("""COMPUTED_VALUE""")," ")</f>
        <v xml:space="preserve"> </v>
      </c>
      <c r="J140" s="51" t="s">
        <v>773</v>
      </c>
      <c r="K140" s="58" t="s">
        <v>774</v>
      </c>
      <c r="L140" s="38">
        <v>981415076</v>
      </c>
      <c r="M140" s="30" t="s">
        <v>163</v>
      </c>
      <c r="N140" s="30" t="s">
        <v>775</v>
      </c>
      <c r="O140" s="30" t="s">
        <v>735</v>
      </c>
      <c r="P140" s="30" t="s">
        <v>776</v>
      </c>
      <c r="Q140" s="23">
        <v>4268</v>
      </c>
      <c r="R140" s="28" t="s">
        <v>29</v>
      </c>
      <c r="S140" s="39"/>
      <c r="T140" s="45"/>
      <c r="U140" s="52"/>
      <c r="V140" s="53"/>
      <c r="W140" s="54"/>
      <c r="X140" s="30"/>
      <c r="Y140" s="31">
        <v>4268</v>
      </c>
      <c r="Z140" s="30"/>
      <c r="AA140" s="56"/>
      <c r="AB140" s="30"/>
      <c r="AC140" s="30"/>
      <c r="AD140" s="30" t="s">
        <v>45</v>
      </c>
    </row>
    <row r="141" spans="1:30" x14ac:dyDescent="0.2">
      <c r="A141" s="34">
        <v>45730.476941493056</v>
      </c>
      <c r="B141" s="35" t="s">
        <v>30</v>
      </c>
      <c r="C141" s="30" t="s">
        <v>31</v>
      </c>
      <c r="D141" s="30" t="s">
        <v>29</v>
      </c>
      <c r="E141" s="30" t="s">
        <v>82</v>
      </c>
      <c r="F141" s="30" t="s">
        <v>29</v>
      </c>
      <c r="G141" s="30" t="s">
        <v>47</v>
      </c>
      <c r="H141" s="28" t="s">
        <v>34</v>
      </c>
      <c r="I141" s="36" t="str">
        <f ca="1">IFERROR(__xludf.DUMMYFUNCTION("""COMPUTED_VALUE""")," ")</f>
        <v xml:space="preserve"> </v>
      </c>
      <c r="J141" s="51" t="s">
        <v>777</v>
      </c>
      <c r="K141" s="58" t="s">
        <v>778</v>
      </c>
      <c r="L141" s="38">
        <v>975625008</v>
      </c>
      <c r="M141" s="30" t="s">
        <v>758</v>
      </c>
      <c r="N141" s="30" t="s">
        <v>779</v>
      </c>
      <c r="O141" s="30" t="s">
        <v>780</v>
      </c>
      <c r="P141" s="30" t="s">
        <v>781</v>
      </c>
      <c r="Q141" s="23">
        <v>9704</v>
      </c>
      <c r="R141" s="28" t="s">
        <v>29</v>
      </c>
      <c r="S141" s="39">
        <v>300</v>
      </c>
      <c r="T141" s="45">
        <v>45730</v>
      </c>
      <c r="U141" s="52"/>
      <c r="V141" s="53"/>
      <c r="W141" s="54" t="s">
        <v>782</v>
      </c>
      <c r="X141" s="30"/>
      <c r="Y141" s="31">
        <v>9404</v>
      </c>
      <c r="Z141" s="61" t="s">
        <v>43</v>
      </c>
      <c r="AA141" s="55"/>
      <c r="AB141" s="30"/>
      <c r="AC141" s="30" t="s">
        <v>44</v>
      </c>
      <c r="AD141" s="30" t="s">
        <v>62</v>
      </c>
    </row>
    <row r="142" spans="1:30" x14ac:dyDescent="0.2">
      <c r="A142" s="34">
        <v>45731.739686851855</v>
      </c>
      <c r="B142" s="35" t="s">
        <v>408</v>
      </c>
      <c r="C142" s="30" t="s">
        <v>31</v>
      </c>
      <c r="D142" s="30" t="s">
        <v>29</v>
      </c>
      <c r="E142" s="30" t="s">
        <v>63</v>
      </c>
      <c r="F142" s="30" t="s">
        <v>29</v>
      </c>
      <c r="G142" s="30" t="s">
        <v>47</v>
      </c>
      <c r="H142" s="28" t="s">
        <v>34</v>
      </c>
      <c r="I142" s="36" t="str">
        <f ca="1">IFERROR(__xludf.DUMMYFUNCTION("""COMPUTED_VALUE""")," ")</f>
        <v xml:space="preserve"> </v>
      </c>
      <c r="J142" s="51" t="s">
        <v>783</v>
      </c>
      <c r="K142" s="30" t="s">
        <v>784</v>
      </c>
      <c r="L142" s="38">
        <v>384829423</v>
      </c>
      <c r="M142" s="30" t="s">
        <v>785</v>
      </c>
      <c r="N142" s="30" t="s">
        <v>131</v>
      </c>
      <c r="O142" s="30" t="s">
        <v>739</v>
      </c>
      <c r="P142" s="30" t="s">
        <v>786</v>
      </c>
      <c r="Q142" s="23">
        <v>16940</v>
      </c>
      <c r="R142" s="28" t="s">
        <v>29</v>
      </c>
      <c r="S142" s="39">
        <v>200</v>
      </c>
      <c r="T142" s="45">
        <v>45731</v>
      </c>
      <c r="U142" s="52"/>
      <c r="V142" s="53"/>
      <c r="W142" s="54" t="s">
        <v>787</v>
      </c>
      <c r="X142" s="30"/>
      <c r="Y142" s="31">
        <v>16740</v>
      </c>
      <c r="Z142" s="30"/>
      <c r="AA142" s="56"/>
      <c r="AB142" s="30"/>
      <c r="AC142" s="30" t="s">
        <v>44</v>
      </c>
      <c r="AD142" s="30" t="s">
        <v>45</v>
      </c>
    </row>
    <row r="143" spans="1:30" x14ac:dyDescent="0.2">
      <c r="A143" s="34">
        <v>45733.847367407405</v>
      </c>
      <c r="B143" s="35" t="s">
        <v>30</v>
      </c>
      <c r="C143" s="30" t="s">
        <v>31</v>
      </c>
      <c r="D143" s="30" t="s">
        <v>29</v>
      </c>
      <c r="E143" s="30" t="s">
        <v>32</v>
      </c>
      <c r="F143" s="30" t="s">
        <v>29</v>
      </c>
      <c r="G143" s="30" t="s">
        <v>33</v>
      </c>
      <c r="H143" s="28" t="s">
        <v>34</v>
      </c>
      <c r="I143" s="36" t="str">
        <f ca="1">IFERROR(__xludf.DUMMYFUNCTION("""COMPUTED_VALUE""")," ")</f>
        <v xml:space="preserve"> </v>
      </c>
      <c r="J143" s="51" t="s">
        <v>788</v>
      </c>
      <c r="K143" s="30" t="s">
        <v>789</v>
      </c>
      <c r="L143" s="38">
        <v>904312782</v>
      </c>
      <c r="M143" s="30" t="s">
        <v>785</v>
      </c>
      <c r="N143" s="30" t="s">
        <v>131</v>
      </c>
      <c r="O143" s="30" t="s">
        <v>202</v>
      </c>
      <c r="P143" s="30" t="s">
        <v>790</v>
      </c>
      <c r="Q143" s="23">
        <v>14972</v>
      </c>
      <c r="R143" s="30" t="s">
        <v>429</v>
      </c>
      <c r="S143" s="39">
        <v>100</v>
      </c>
      <c r="T143" s="45">
        <v>45733</v>
      </c>
      <c r="U143" s="52"/>
      <c r="V143" s="53"/>
      <c r="W143" s="54" t="s">
        <v>791</v>
      </c>
      <c r="X143" s="30"/>
      <c r="Y143" s="31">
        <v>14872</v>
      </c>
      <c r="Z143" s="30"/>
      <c r="AA143" s="55"/>
      <c r="AB143" s="55"/>
      <c r="AC143" s="30" t="s">
        <v>44</v>
      </c>
      <c r="AD143" s="30" t="s">
        <v>45</v>
      </c>
    </row>
    <row r="144" spans="1:30" x14ac:dyDescent="0.2">
      <c r="A144" s="34">
        <v>45733.849642893518</v>
      </c>
      <c r="B144" s="35" t="s">
        <v>30</v>
      </c>
      <c r="C144" s="30" t="s">
        <v>31</v>
      </c>
      <c r="D144" s="30" t="s">
        <v>29</v>
      </c>
      <c r="E144" s="30" t="s">
        <v>32</v>
      </c>
      <c r="F144" s="30" t="s">
        <v>29</v>
      </c>
      <c r="G144" s="30" t="s">
        <v>33</v>
      </c>
      <c r="H144" s="28" t="s">
        <v>34</v>
      </c>
      <c r="I144" s="36" t="str">
        <f ca="1">IFERROR(__xludf.DUMMYFUNCTION("""COMPUTED_VALUE""")," ")</f>
        <v xml:space="preserve"> </v>
      </c>
      <c r="J144" s="51" t="s">
        <v>792</v>
      </c>
      <c r="K144" s="30" t="s">
        <v>793</v>
      </c>
      <c r="L144" s="38">
        <v>972417534</v>
      </c>
      <c r="M144" s="30" t="s">
        <v>785</v>
      </c>
      <c r="N144" s="30" t="s">
        <v>131</v>
      </c>
      <c r="O144" s="30" t="s">
        <v>202</v>
      </c>
      <c r="P144" s="30" t="s">
        <v>790</v>
      </c>
      <c r="Q144" s="23">
        <v>14972</v>
      </c>
      <c r="R144" s="30" t="s">
        <v>429</v>
      </c>
      <c r="S144" s="39">
        <v>100</v>
      </c>
      <c r="T144" s="45">
        <v>45733</v>
      </c>
      <c r="U144" s="52"/>
      <c r="V144" s="53"/>
      <c r="W144" s="54" t="s">
        <v>794</v>
      </c>
      <c r="X144" s="30"/>
      <c r="Y144" s="31">
        <v>14872</v>
      </c>
      <c r="Z144" s="30"/>
      <c r="AA144" s="56"/>
      <c r="AB144" s="56"/>
      <c r="AC144" s="30" t="s">
        <v>44</v>
      </c>
      <c r="AD144" s="30" t="s">
        <v>45</v>
      </c>
    </row>
    <row r="145" spans="1:30" x14ac:dyDescent="0.2">
      <c r="A145" s="34">
        <v>45736.332065289353</v>
      </c>
      <c r="B145" s="35" t="s">
        <v>76</v>
      </c>
      <c r="C145" s="30" t="s">
        <v>31</v>
      </c>
      <c r="D145" s="30" t="s">
        <v>29</v>
      </c>
      <c r="E145" s="30" t="s">
        <v>46</v>
      </c>
      <c r="F145" s="30" t="s">
        <v>29</v>
      </c>
      <c r="G145" s="30" t="s">
        <v>47</v>
      </c>
      <c r="H145" s="28" t="s">
        <v>34</v>
      </c>
      <c r="I145" s="36" t="str">
        <f ca="1">IFERROR(__xludf.DUMMYFUNCTION("""COMPUTED_VALUE""")," ")</f>
        <v xml:space="preserve"> </v>
      </c>
      <c r="J145" s="51" t="s">
        <v>795</v>
      </c>
      <c r="K145" s="30" t="s">
        <v>796</v>
      </c>
      <c r="L145" s="38">
        <v>346222645</v>
      </c>
      <c r="M145" s="30" t="s">
        <v>380</v>
      </c>
      <c r="N145" s="30" t="s">
        <v>381</v>
      </c>
      <c r="O145" s="30" t="s">
        <v>797</v>
      </c>
      <c r="P145" s="30" t="s">
        <v>798</v>
      </c>
      <c r="Q145" s="23">
        <v>2468</v>
      </c>
      <c r="R145" s="28" t="s">
        <v>29</v>
      </c>
      <c r="S145" s="39">
        <v>50</v>
      </c>
      <c r="T145" s="45">
        <v>45736</v>
      </c>
      <c r="U145" s="52"/>
      <c r="V145" s="53"/>
      <c r="W145" s="54" t="s">
        <v>799</v>
      </c>
      <c r="X145" s="30"/>
      <c r="Y145" s="31">
        <v>2418</v>
      </c>
      <c r="Z145" s="30"/>
      <c r="AA145" s="55"/>
      <c r="AB145" s="30"/>
      <c r="AC145" s="30" t="s">
        <v>44</v>
      </c>
      <c r="AD145" s="30" t="s">
        <v>62</v>
      </c>
    </row>
    <row r="146" spans="1:30" x14ac:dyDescent="0.2">
      <c r="A146" s="34">
        <v>45736.33368570602</v>
      </c>
      <c r="B146" s="35" t="s">
        <v>408</v>
      </c>
      <c r="C146" s="30" t="s">
        <v>31</v>
      </c>
      <c r="D146" s="30" t="s">
        <v>29</v>
      </c>
      <c r="E146" s="30" t="s">
        <v>46</v>
      </c>
      <c r="F146" s="30" t="s">
        <v>29</v>
      </c>
      <c r="G146" s="30" t="s">
        <v>47</v>
      </c>
      <c r="H146" s="28" t="s">
        <v>34</v>
      </c>
      <c r="I146" s="36" t="str">
        <f ca="1">IFERROR(__xludf.DUMMYFUNCTION("""COMPUTED_VALUE""")," ")</f>
        <v xml:space="preserve"> </v>
      </c>
      <c r="J146" s="51" t="s">
        <v>800</v>
      </c>
      <c r="K146" s="30" t="s">
        <v>801</v>
      </c>
      <c r="L146" s="38">
        <v>385512316</v>
      </c>
      <c r="M146" s="30" t="s">
        <v>380</v>
      </c>
      <c r="N146" s="30" t="s">
        <v>381</v>
      </c>
      <c r="O146" s="30" t="s">
        <v>802</v>
      </c>
      <c r="P146" s="30" t="s">
        <v>781</v>
      </c>
      <c r="Q146" s="23">
        <v>2468</v>
      </c>
      <c r="R146" s="28" t="s">
        <v>29</v>
      </c>
      <c r="S146" s="39">
        <v>50</v>
      </c>
      <c r="T146" s="45">
        <v>45736</v>
      </c>
      <c r="U146" s="52"/>
      <c r="V146" s="53"/>
      <c r="W146" s="54" t="s">
        <v>803</v>
      </c>
      <c r="X146" s="30"/>
      <c r="Y146" s="31">
        <v>2418</v>
      </c>
      <c r="Z146" s="30"/>
      <c r="AA146" s="56"/>
      <c r="AB146" s="30"/>
      <c r="AC146" s="30" t="s">
        <v>44</v>
      </c>
      <c r="AD146" s="30" t="s">
        <v>62</v>
      </c>
    </row>
    <row r="147" spans="1:30" x14ac:dyDescent="0.2">
      <c r="A147" s="16">
        <v>45740</v>
      </c>
      <c r="B147" s="35" t="s">
        <v>408</v>
      </c>
      <c r="C147" s="30" t="s">
        <v>768</v>
      </c>
      <c r="D147" s="30" t="s">
        <v>29</v>
      </c>
      <c r="E147" s="30" t="s">
        <v>416</v>
      </c>
      <c r="F147" s="30" t="s">
        <v>804</v>
      </c>
      <c r="G147" s="28" t="s">
        <v>418</v>
      </c>
      <c r="H147" s="28" t="s">
        <v>34</v>
      </c>
      <c r="I147" s="36" t="str">
        <f ca="1">IFERROR(__xludf.DUMMYFUNCTION("""COMPUTED_VALUE""")," ")</f>
        <v xml:space="preserve"> </v>
      </c>
      <c r="J147" s="51" t="s">
        <v>805</v>
      </c>
      <c r="K147" s="58" t="s">
        <v>806</v>
      </c>
      <c r="L147" s="38">
        <v>354688577</v>
      </c>
      <c r="M147" s="30" t="s">
        <v>556</v>
      </c>
      <c r="N147" s="30" t="s">
        <v>807</v>
      </c>
      <c r="O147" s="30" t="s">
        <v>808</v>
      </c>
      <c r="P147" s="62" t="s">
        <v>809</v>
      </c>
      <c r="Q147" s="23">
        <v>4268</v>
      </c>
      <c r="R147" s="28" t="s">
        <v>29</v>
      </c>
      <c r="S147" s="39"/>
      <c r="T147" s="45"/>
      <c r="U147" s="52"/>
      <c r="V147" s="53"/>
      <c r="W147" s="54"/>
      <c r="X147" s="49">
        <v>100</v>
      </c>
      <c r="Y147" s="31">
        <v>4168</v>
      </c>
      <c r="Z147" s="30"/>
      <c r="AA147" s="55"/>
      <c r="AB147" s="30"/>
      <c r="AC147" s="30" t="s">
        <v>44</v>
      </c>
      <c r="AD147" s="30" t="s">
        <v>45</v>
      </c>
    </row>
    <row r="148" spans="1:30" x14ac:dyDescent="0.2">
      <c r="A148" s="16">
        <v>45742</v>
      </c>
      <c r="B148" s="35" t="s">
        <v>76</v>
      </c>
      <c r="C148" s="30" t="s">
        <v>768</v>
      </c>
      <c r="D148" s="30" t="s">
        <v>29</v>
      </c>
      <c r="E148" s="30" t="s">
        <v>416</v>
      </c>
      <c r="F148" s="30" t="s">
        <v>810</v>
      </c>
      <c r="G148" s="28" t="s">
        <v>418</v>
      </c>
      <c r="H148" s="28" t="s">
        <v>811</v>
      </c>
      <c r="I148" s="36" t="str">
        <f ca="1">IFERROR(__xludf.DUMMYFUNCTION("""COMPUTED_VALUE""")," ")</f>
        <v xml:space="preserve"> </v>
      </c>
      <c r="J148" s="51" t="s">
        <v>812</v>
      </c>
      <c r="K148" s="58" t="s">
        <v>813</v>
      </c>
      <c r="L148" s="38">
        <v>982317021</v>
      </c>
      <c r="M148" s="30" t="s">
        <v>605</v>
      </c>
      <c r="N148" s="30" t="s">
        <v>337</v>
      </c>
      <c r="O148" s="30" t="s">
        <v>814</v>
      </c>
      <c r="P148" s="30" t="s">
        <v>815</v>
      </c>
      <c r="Q148" s="23">
        <v>4268</v>
      </c>
      <c r="R148" s="28" t="s">
        <v>29</v>
      </c>
      <c r="S148" s="39"/>
      <c r="T148" s="45"/>
      <c r="U148" s="52"/>
      <c r="V148" s="53"/>
      <c r="W148" s="54"/>
      <c r="X148" s="30"/>
      <c r="Y148" s="31">
        <v>4268</v>
      </c>
      <c r="Z148" s="30"/>
      <c r="AA148" s="56"/>
      <c r="AB148" s="30"/>
      <c r="AC148" s="30" t="s">
        <v>44</v>
      </c>
      <c r="AD148" s="30" t="s">
        <v>45</v>
      </c>
    </row>
    <row r="149" spans="1:30" x14ac:dyDescent="0.2">
      <c r="A149" s="16">
        <v>45757</v>
      </c>
      <c r="B149" s="35" t="s">
        <v>30</v>
      </c>
      <c r="C149" s="64" t="s">
        <v>816</v>
      </c>
      <c r="D149" s="30" t="s">
        <v>29</v>
      </c>
      <c r="E149" s="30" t="s">
        <v>46</v>
      </c>
      <c r="F149" s="30" t="s">
        <v>817</v>
      </c>
      <c r="G149" s="30" t="s">
        <v>87</v>
      </c>
      <c r="H149" s="28" t="s">
        <v>34</v>
      </c>
      <c r="I149" s="36" t="str">
        <f ca="1">IFERROR(__xludf.DUMMYFUNCTION("""COMPUTED_VALUE""")," ")</f>
        <v xml:space="preserve"> </v>
      </c>
      <c r="J149" s="51" t="s">
        <v>818</v>
      </c>
      <c r="K149" s="30" t="s">
        <v>819</v>
      </c>
      <c r="L149" s="38">
        <v>858383787</v>
      </c>
      <c r="M149" s="30" t="s">
        <v>421</v>
      </c>
      <c r="N149" s="30" t="s">
        <v>820</v>
      </c>
      <c r="O149" s="30" t="s">
        <v>107</v>
      </c>
      <c r="P149" s="30" t="s">
        <v>581</v>
      </c>
      <c r="Q149" s="23">
        <v>2468</v>
      </c>
      <c r="R149" s="28" t="s">
        <v>29</v>
      </c>
      <c r="S149" s="39"/>
      <c r="T149" s="45"/>
      <c r="U149" s="70"/>
      <c r="V149" s="71"/>
      <c r="W149" s="30"/>
      <c r="X149" s="30"/>
      <c r="Y149" s="31">
        <v>2468</v>
      </c>
      <c r="Z149" s="30"/>
      <c r="AA149" s="55"/>
      <c r="AB149" s="30"/>
      <c r="AC149" s="30" t="s">
        <v>44</v>
      </c>
      <c r="AD149" s="30" t="s">
        <v>74</v>
      </c>
    </row>
    <row r="150" spans="1:30" x14ac:dyDescent="0.2">
      <c r="A150" s="16">
        <v>45763</v>
      </c>
      <c r="B150" s="35" t="s">
        <v>30</v>
      </c>
      <c r="C150" s="64" t="s">
        <v>409</v>
      </c>
      <c r="D150" s="30" t="s">
        <v>29</v>
      </c>
      <c r="E150" s="30" t="s">
        <v>416</v>
      </c>
      <c r="F150" s="30" t="s">
        <v>821</v>
      </c>
      <c r="G150" s="28" t="s">
        <v>418</v>
      </c>
      <c r="H150" s="28" t="s">
        <v>34</v>
      </c>
      <c r="I150" s="36" t="str">
        <f ca="1">IFERROR(__xludf.DUMMYFUNCTION("""COMPUTED_VALUE""")," ")</f>
        <v xml:space="preserve"> </v>
      </c>
      <c r="J150" s="51" t="s">
        <v>822</v>
      </c>
      <c r="K150" s="58" t="s">
        <v>823</v>
      </c>
      <c r="L150" s="38">
        <v>396068881</v>
      </c>
      <c r="M150" s="30" t="s">
        <v>713</v>
      </c>
      <c r="N150" s="30" t="s">
        <v>38</v>
      </c>
      <c r="O150" s="30" t="s">
        <v>107</v>
      </c>
      <c r="P150" s="30" t="s">
        <v>80</v>
      </c>
      <c r="Q150" s="23">
        <v>4268</v>
      </c>
      <c r="R150" s="28" t="s">
        <v>29</v>
      </c>
      <c r="S150" s="39"/>
      <c r="T150" s="49"/>
      <c r="U150" s="66"/>
      <c r="V150" s="45"/>
      <c r="W150" s="54"/>
      <c r="X150" s="30"/>
      <c r="Y150" s="31">
        <v>4268</v>
      </c>
      <c r="Z150" s="30"/>
      <c r="AA150" s="56"/>
      <c r="AB150" s="30"/>
      <c r="AC150" s="30" t="s">
        <v>44</v>
      </c>
      <c r="AD150" s="30" t="s">
        <v>62</v>
      </c>
    </row>
    <row r="151" spans="1:30" x14ac:dyDescent="0.2">
      <c r="A151" s="16">
        <v>45763</v>
      </c>
      <c r="B151" s="35" t="s">
        <v>30</v>
      </c>
      <c r="C151" s="64" t="s">
        <v>409</v>
      </c>
      <c r="D151" s="30" t="s">
        <v>29</v>
      </c>
      <c r="E151" s="30" t="s">
        <v>410</v>
      </c>
      <c r="F151" s="30" t="s">
        <v>824</v>
      </c>
      <c r="G151" s="30" t="s">
        <v>33</v>
      </c>
      <c r="H151" s="28" t="s">
        <v>723</v>
      </c>
      <c r="I151" s="36" t="str">
        <f ca="1">IFERROR(__xludf.DUMMYFUNCTION("""COMPUTED_VALUE""")," ")</f>
        <v xml:space="preserve"> </v>
      </c>
      <c r="J151" s="51" t="s">
        <v>825</v>
      </c>
      <c r="K151" s="30" t="s">
        <v>826</v>
      </c>
      <c r="L151" s="38">
        <v>383641847</v>
      </c>
      <c r="M151" s="30"/>
      <c r="N151" s="30"/>
      <c r="O151" s="30" t="s">
        <v>827</v>
      </c>
      <c r="P151" s="30" t="s">
        <v>828</v>
      </c>
      <c r="Q151" s="23">
        <v>3968</v>
      </c>
      <c r="R151" s="28" t="s">
        <v>29</v>
      </c>
      <c r="S151" s="39"/>
      <c r="T151" s="45"/>
      <c r="U151" s="52"/>
      <c r="V151" s="53"/>
      <c r="W151" s="54"/>
      <c r="X151" s="30"/>
      <c r="Y151" s="31">
        <v>3968</v>
      </c>
      <c r="Z151" s="30"/>
      <c r="AA151" s="55"/>
      <c r="AB151" s="30"/>
      <c r="AC151" s="30" t="s">
        <v>44</v>
      </c>
      <c r="AD151" s="30" t="s">
        <v>62</v>
      </c>
    </row>
    <row r="152" spans="1:30" x14ac:dyDescent="0.2">
      <c r="A152" s="16">
        <v>45789</v>
      </c>
      <c r="B152" s="35" t="s">
        <v>30</v>
      </c>
      <c r="C152" s="64" t="s">
        <v>409</v>
      </c>
      <c r="D152" s="30" t="s">
        <v>29</v>
      </c>
      <c r="E152" s="30" t="s">
        <v>416</v>
      </c>
      <c r="F152" s="30" t="s">
        <v>829</v>
      </c>
      <c r="G152" s="30" t="s">
        <v>418</v>
      </c>
      <c r="H152" s="28" t="s">
        <v>34</v>
      </c>
      <c r="I152" s="36" t="str">
        <f ca="1">IFERROR(__xludf.DUMMYFUNCTION("""COMPUTED_VALUE""")," ")</f>
        <v xml:space="preserve"> </v>
      </c>
      <c r="J152" s="51" t="s">
        <v>830</v>
      </c>
      <c r="K152" s="58" t="s">
        <v>831</v>
      </c>
      <c r="L152" s="38">
        <v>847468885</v>
      </c>
      <c r="M152" s="30" t="s">
        <v>758</v>
      </c>
      <c r="N152" s="30" t="s">
        <v>832</v>
      </c>
      <c r="O152" s="30" t="s">
        <v>833</v>
      </c>
      <c r="P152" s="30" t="s">
        <v>834</v>
      </c>
      <c r="Q152" s="23">
        <v>4268</v>
      </c>
      <c r="R152" s="28" t="s">
        <v>29</v>
      </c>
      <c r="S152" s="39"/>
      <c r="T152" s="45"/>
      <c r="U152" s="52"/>
      <c r="V152" s="53"/>
      <c r="W152" s="54"/>
      <c r="X152" s="49"/>
      <c r="Y152" s="31">
        <v>4268</v>
      </c>
      <c r="Z152" s="30"/>
      <c r="AA152" s="56"/>
      <c r="AB152" s="56"/>
      <c r="AC152" s="30" t="s">
        <v>44</v>
      </c>
      <c r="AD152" s="30" t="s">
        <v>45</v>
      </c>
    </row>
    <row r="153" spans="1:30" x14ac:dyDescent="0.2">
      <c r="A153" s="16">
        <v>45789</v>
      </c>
      <c r="B153" s="35" t="s">
        <v>30</v>
      </c>
      <c r="C153" s="64" t="s">
        <v>409</v>
      </c>
      <c r="D153" s="30" t="s">
        <v>29</v>
      </c>
      <c r="E153" s="30" t="s">
        <v>416</v>
      </c>
      <c r="F153" s="28" t="s">
        <v>835</v>
      </c>
      <c r="G153" s="28" t="s">
        <v>418</v>
      </c>
      <c r="H153" s="28" t="s">
        <v>34</v>
      </c>
      <c r="I153" s="36" t="str">
        <f ca="1">IFERROR(__xludf.DUMMYFUNCTION("""COMPUTED_VALUE""")," ")</f>
        <v xml:space="preserve"> </v>
      </c>
      <c r="J153" s="37" t="s">
        <v>836</v>
      </c>
      <c r="K153" s="33" t="s">
        <v>837</v>
      </c>
      <c r="L153" s="38">
        <v>773362690</v>
      </c>
      <c r="M153" s="28" t="s">
        <v>247</v>
      </c>
      <c r="N153" s="28" t="s">
        <v>248</v>
      </c>
      <c r="O153" s="28" t="s">
        <v>107</v>
      </c>
      <c r="P153" s="28" t="s">
        <v>577</v>
      </c>
      <c r="Q153" s="23">
        <v>4268</v>
      </c>
      <c r="R153" s="28" t="s">
        <v>29</v>
      </c>
      <c r="S153" s="60"/>
      <c r="T153" s="46"/>
      <c r="U153" s="41"/>
      <c r="V153" s="46"/>
      <c r="W153" s="42"/>
      <c r="X153" s="28"/>
      <c r="Y153" s="31">
        <v>4268</v>
      </c>
      <c r="Z153" s="28"/>
      <c r="AA153" s="33"/>
      <c r="AB153" s="44"/>
      <c r="AC153" s="28" t="s">
        <v>44</v>
      </c>
      <c r="AD153" s="33" t="s">
        <v>62</v>
      </c>
    </row>
    <row r="154" spans="1:30" x14ac:dyDescent="0.2">
      <c r="A154" s="16">
        <v>45789</v>
      </c>
      <c r="B154" s="35" t="s">
        <v>76</v>
      </c>
      <c r="C154" s="64" t="s">
        <v>816</v>
      </c>
      <c r="D154" s="30" t="s">
        <v>29</v>
      </c>
      <c r="E154" s="30" t="s">
        <v>416</v>
      </c>
      <c r="F154" s="30" t="s">
        <v>835</v>
      </c>
      <c r="G154" s="28" t="s">
        <v>418</v>
      </c>
      <c r="H154" s="28" t="s">
        <v>838</v>
      </c>
      <c r="I154" s="36">
        <f ca="1">IFERROR(__xludf.DUMMYFUNCTION("""COMPUTED_VALUE"""),45852)</f>
        <v>45852</v>
      </c>
      <c r="J154" s="51" t="s">
        <v>839</v>
      </c>
      <c r="K154" s="58" t="s">
        <v>840</v>
      </c>
      <c r="L154" s="38">
        <v>359302271</v>
      </c>
      <c r="M154" s="30" t="s">
        <v>785</v>
      </c>
      <c r="N154" s="30" t="s">
        <v>820</v>
      </c>
      <c r="O154" s="30" t="s">
        <v>202</v>
      </c>
      <c r="P154" s="30" t="s">
        <v>424</v>
      </c>
      <c r="Q154" s="23">
        <v>4268</v>
      </c>
      <c r="R154" s="28" t="s">
        <v>29</v>
      </c>
      <c r="S154" s="69">
        <f>1000+3856</f>
        <v>4856</v>
      </c>
      <c r="T154" s="53">
        <v>45223</v>
      </c>
      <c r="U154" s="52">
        <v>2968</v>
      </c>
      <c r="V154" s="53" t="s">
        <v>841</v>
      </c>
      <c r="W154" s="54" t="s">
        <v>842</v>
      </c>
      <c r="X154" s="30"/>
      <c r="Y154" s="31">
        <v>-3556</v>
      </c>
      <c r="Z154" s="30" t="s">
        <v>816</v>
      </c>
      <c r="AA154" s="72"/>
      <c r="AB154" s="56"/>
      <c r="AC154" s="30" t="s">
        <v>44</v>
      </c>
      <c r="AD154" s="30" t="s">
        <v>62</v>
      </c>
    </row>
    <row r="155" spans="1:30" x14ac:dyDescent="0.2">
      <c r="A155" s="16">
        <v>45789</v>
      </c>
      <c r="B155" s="35" t="s">
        <v>30</v>
      </c>
      <c r="C155" s="64" t="s">
        <v>409</v>
      </c>
      <c r="D155" s="30" t="s">
        <v>29</v>
      </c>
      <c r="E155" s="30" t="s">
        <v>416</v>
      </c>
      <c r="F155" s="30" t="s">
        <v>835</v>
      </c>
      <c r="G155" s="28" t="s">
        <v>418</v>
      </c>
      <c r="H155" s="28" t="s">
        <v>723</v>
      </c>
      <c r="I155" s="36" t="str">
        <f ca="1">IFERROR(__xludf.DUMMYFUNCTION("""COMPUTED_VALUE""")," ")</f>
        <v xml:space="preserve"> </v>
      </c>
      <c r="J155" s="51" t="s">
        <v>843</v>
      </c>
      <c r="K155" s="58" t="s">
        <v>844</v>
      </c>
      <c r="L155" s="38">
        <v>984675918</v>
      </c>
      <c r="M155" s="30" t="s">
        <v>758</v>
      </c>
      <c r="N155" s="30" t="s">
        <v>845</v>
      </c>
      <c r="O155" s="30" t="s">
        <v>846</v>
      </c>
      <c r="P155" s="30" t="s">
        <v>581</v>
      </c>
      <c r="Q155" s="23">
        <v>4268</v>
      </c>
      <c r="R155" s="28" t="s">
        <v>29</v>
      </c>
      <c r="S155" s="39"/>
      <c r="T155" s="49"/>
      <c r="U155" s="52"/>
      <c r="V155" s="53"/>
      <c r="W155" s="54"/>
      <c r="X155" s="30"/>
      <c r="Y155" s="31">
        <v>4268</v>
      </c>
      <c r="Z155" s="30"/>
      <c r="AA155" s="55"/>
      <c r="AB155" s="55"/>
      <c r="AC155" s="30" t="s">
        <v>44</v>
      </c>
      <c r="AD155" s="30" t="s">
        <v>62</v>
      </c>
    </row>
    <row r="156" spans="1:30" x14ac:dyDescent="0.2">
      <c r="A156" s="16">
        <v>45789</v>
      </c>
      <c r="B156" s="35" t="s">
        <v>30</v>
      </c>
      <c r="C156" s="64" t="s">
        <v>409</v>
      </c>
      <c r="D156" s="30" t="s">
        <v>29</v>
      </c>
      <c r="E156" s="30" t="s">
        <v>416</v>
      </c>
      <c r="F156" s="30" t="s">
        <v>835</v>
      </c>
      <c r="G156" s="28" t="s">
        <v>418</v>
      </c>
      <c r="H156" s="28" t="s">
        <v>723</v>
      </c>
      <c r="I156" s="36" t="str">
        <f ca="1">IFERROR(__xludf.DUMMYFUNCTION("""COMPUTED_VALUE""")," ")</f>
        <v xml:space="preserve"> </v>
      </c>
      <c r="J156" s="51" t="s">
        <v>847</v>
      </c>
      <c r="K156" s="58" t="s">
        <v>848</v>
      </c>
      <c r="L156" s="38">
        <v>325879950</v>
      </c>
      <c r="M156" s="30"/>
      <c r="N156" s="30"/>
      <c r="O156" s="30" t="s">
        <v>849</v>
      </c>
      <c r="P156" s="30" t="s">
        <v>850</v>
      </c>
      <c r="Q156" s="23">
        <v>4268</v>
      </c>
      <c r="R156" s="28" t="s">
        <v>29</v>
      </c>
      <c r="S156" s="39"/>
      <c r="T156" s="45"/>
      <c r="U156" s="52"/>
      <c r="V156" s="53"/>
      <c r="W156" s="54"/>
      <c r="X156" s="30"/>
      <c r="Y156" s="31">
        <v>4268</v>
      </c>
      <c r="Z156" s="30"/>
      <c r="AA156" s="56"/>
      <c r="AB156" s="56"/>
      <c r="AC156" s="30" t="s">
        <v>44</v>
      </c>
      <c r="AD156" s="30" t="s">
        <v>62</v>
      </c>
    </row>
    <row r="157" spans="1:30" x14ac:dyDescent="0.2">
      <c r="A157" s="16">
        <v>45789</v>
      </c>
      <c r="B157" s="35" t="s">
        <v>30</v>
      </c>
      <c r="C157" s="64" t="s">
        <v>409</v>
      </c>
      <c r="D157" s="30" t="s">
        <v>29</v>
      </c>
      <c r="E157" s="30" t="s">
        <v>416</v>
      </c>
      <c r="F157" s="30" t="s">
        <v>835</v>
      </c>
      <c r="G157" s="28" t="s">
        <v>418</v>
      </c>
      <c r="H157" s="28" t="s">
        <v>723</v>
      </c>
      <c r="I157" s="36" t="str">
        <f ca="1">IFERROR(__xludf.DUMMYFUNCTION("""COMPUTED_VALUE""")," ")</f>
        <v xml:space="preserve"> </v>
      </c>
      <c r="J157" s="51" t="s">
        <v>851</v>
      </c>
      <c r="K157" s="58" t="s">
        <v>852</v>
      </c>
      <c r="L157" s="38">
        <v>327965494</v>
      </c>
      <c r="M157" s="30" t="s">
        <v>785</v>
      </c>
      <c r="N157" s="30" t="s">
        <v>131</v>
      </c>
      <c r="O157" s="30" t="s">
        <v>202</v>
      </c>
      <c r="P157" s="30" t="s">
        <v>424</v>
      </c>
      <c r="Q157" s="23">
        <v>4268</v>
      </c>
      <c r="R157" s="28" t="s">
        <v>29</v>
      </c>
      <c r="S157" s="39"/>
      <c r="T157" s="45"/>
      <c r="U157" s="52"/>
      <c r="V157" s="53"/>
      <c r="W157" s="54"/>
      <c r="X157" s="30"/>
      <c r="Y157" s="31">
        <v>4268</v>
      </c>
      <c r="Z157" s="30"/>
      <c r="AA157" s="55"/>
      <c r="AB157" s="55"/>
      <c r="AC157" s="30" t="s">
        <v>44</v>
      </c>
      <c r="AD157" s="30" t="s">
        <v>62</v>
      </c>
    </row>
    <row r="158" spans="1:30" x14ac:dyDescent="0.2">
      <c r="A158" s="16">
        <v>45811</v>
      </c>
      <c r="B158" s="35" t="s">
        <v>30</v>
      </c>
      <c r="C158" s="64" t="s">
        <v>409</v>
      </c>
      <c r="D158" s="30" t="s">
        <v>29</v>
      </c>
      <c r="E158" s="58" t="s">
        <v>416</v>
      </c>
      <c r="F158" s="30" t="s">
        <v>853</v>
      </c>
      <c r="G158" s="30" t="s">
        <v>418</v>
      </c>
      <c r="H158" s="28" t="s">
        <v>34</v>
      </c>
      <c r="I158" s="36" t="str">
        <f ca="1">IFERROR(__xludf.DUMMYFUNCTION("""COMPUTED_VALUE""")," ")</f>
        <v xml:space="preserve"> </v>
      </c>
      <c r="J158" s="51" t="s">
        <v>854</v>
      </c>
      <c r="K158" s="58" t="s">
        <v>855</v>
      </c>
      <c r="L158" s="38">
        <v>366258394</v>
      </c>
      <c r="M158" s="30" t="s">
        <v>556</v>
      </c>
      <c r="N158" s="30" t="s">
        <v>434</v>
      </c>
      <c r="O158" s="30" t="s">
        <v>856</v>
      </c>
      <c r="P158" s="30" t="s">
        <v>857</v>
      </c>
      <c r="Q158" s="23">
        <v>4268</v>
      </c>
      <c r="R158" s="28" t="s">
        <v>29</v>
      </c>
      <c r="S158" s="39"/>
      <c r="T158" s="45"/>
      <c r="U158" s="52"/>
      <c r="V158" s="53"/>
      <c r="W158" s="54"/>
      <c r="X158" s="30"/>
      <c r="Y158" s="31">
        <v>4268</v>
      </c>
      <c r="Z158" s="30"/>
      <c r="AA158" s="29"/>
      <c r="AB158" s="56"/>
      <c r="AC158" s="30" t="s">
        <v>44</v>
      </c>
      <c r="AD158" s="30" t="s">
        <v>45</v>
      </c>
    </row>
    <row r="159" spans="1:30" x14ac:dyDescent="0.2">
      <c r="A159" s="34">
        <v>45811.851988518523</v>
      </c>
      <c r="B159" s="35" t="s">
        <v>30</v>
      </c>
      <c r="C159" s="30" t="s">
        <v>31</v>
      </c>
      <c r="D159" s="30" t="s">
        <v>29</v>
      </c>
      <c r="E159" s="30" t="s">
        <v>82</v>
      </c>
      <c r="F159" s="30" t="s">
        <v>29</v>
      </c>
      <c r="G159" s="30" t="s">
        <v>87</v>
      </c>
      <c r="H159" s="28" t="s">
        <v>34</v>
      </c>
      <c r="I159" s="36" t="str">
        <f ca="1">IFERROR(__xludf.DUMMYFUNCTION("""COMPUTED_VALUE""")," ")</f>
        <v xml:space="preserve"> </v>
      </c>
      <c r="J159" s="51" t="s">
        <v>858</v>
      </c>
      <c r="K159" s="30" t="s">
        <v>859</v>
      </c>
      <c r="L159" s="38">
        <v>866129363</v>
      </c>
      <c r="M159" s="30" t="s">
        <v>556</v>
      </c>
      <c r="N159" s="30" t="s">
        <v>381</v>
      </c>
      <c r="O159" s="30" t="s">
        <v>860</v>
      </c>
      <c r="P159" s="30" t="s">
        <v>781</v>
      </c>
      <c r="Q159" s="23">
        <v>9704</v>
      </c>
      <c r="R159" s="30" t="s">
        <v>429</v>
      </c>
      <c r="S159" s="39">
        <v>300</v>
      </c>
      <c r="T159" s="45">
        <v>45788</v>
      </c>
      <c r="U159" s="52"/>
      <c r="V159" s="53"/>
      <c r="W159" s="54" t="s">
        <v>861</v>
      </c>
      <c r="X159" s="30"/>
      <c r="Y159" s="31">
        <v>9404</v>
      </c>
      <c r="Z159" s="30"/>
      <c r="AA159" s="55"/>
      <c r="AB159" s="55"/>
      <c r="AC159" s="30" t="s">
        <v>44</v>
      </c>
      <c r="AD159" s="30" t="s">
        <v>62</v>
      </c>
    </row>
    <row r="160" spans="1:30" x14ac:dyDescent="0.2">
      <c r="A160" s="34">
        <v>45820.497849409723</v>
      </c>
      <c r="B160" s="35" t="s">
        <v>408</v>
      </c>
      <c r="C160" s="30" t="s">
        <v>31</v>
      </c>
      <c r="D160" s="30" t="s">
        <v>29</v>
      </c>
      <c r="E160" s="30" t="s">
        <v>63</v>
      </c>
      <c r="F160" s="30" t="s">
        <v>29</v>
      </c>
      <c r="G160" s="30" t="s">
        <v>47</v>
      </c>
      <c r="H160" s="28" t="s">
        <v>34</v>
      </c>
      <c r="I160" s="36" t="str">
        <f ca="1">IFERROR(__xludf.DUMMYFUNCTION("""COMPUTED_VALUE""")," ")</f>
        <v xml:space="preserve"> </v>
      </c>
      <c r="J160" s="51" t="s">
        <v>862</v>
      </c>
      <c r="K160" s="30" t="s">
        <v>863</v>
      </c>
      <c r="L160" s="38">
        <v>367373901</v>
      </c>
      <c r="M160" s="30" t="s">
        <v>454</v>
      </c>
      <c r="N160" s="30" t="s">
        <v>685</v>
      </c>
      <c r="O160" s="30" t="s">
        <v>864</v>
      </c>
      <c r="P160" s="30" t="s">
        <v>865</v>
      </c>
      <c r="Q160" s="23">
        <v>16940</v>
      </c>
      <c r="R160" s="28" t="s">
        <v>29</v>
      </c>
      <c r="S160" s="39">
        <v>200</v>
      </c>
      <c r="T160" s="45">
        <v>45820</v>
      </c>
      <c r="U160" s="52"/>
      <c r="V160" s="53"/>
      <c r="W160" s="54" t="s">
        <v>866</v>
      </c>
      <c r="X160" s="30"/>
      <c r="Y160" s="31">
        <v>16740</v>
      </c>
      <c r="Z160" s="30"/>
      <c r="AA160" s="56"/>
      <c r="AB160" s="56"/>
      <c r="AC160" s="30" t="s">
        <v>44</v>
      </c>
      <c r="AD160" s="30" t="s">
        <v>45</v>
      </c>
    </row>
    <row r="161" spans="1:30" x14ac:dyDescent="0.2">
      <c r="A161" s="34">
        <v>45824.404909120371</v>
      </c>
      <c r="B161" s="35" t="s">
        <v>30</v>
      </c>
      <c r="C161" s="30" t="s">
        <v>31</v>
      </c>
      <c r="D161" s="30" t="s">
        <v>29</v>
      </c>
      <c r="E161" s="30" t="s">
        <v>63</v>
      </c>
      <c r="F161" s="30" t="s">
        <v>29</v>
      </c>
      <c r="G161" s="30" t="s">
        <v>47</v>
      </c>
      <c r="H161" s="28" t="s">
        <v>34</v>
      </c>
      <c r="I161" s="36" t="str">
        <f ca="1">IFERROR(__xludf.DUMMYFUNCTION("""COMPUTED_VALUE""")," ")</f>
        <v xml:space="preserve"> </v>
      </c>
      <c r="J161" s="51" t="s">
        <v>867</v>
      </c>
      <c r="K161" s="30" t="s">
        <v>868</v>
      </c>
      <c r="L161" s="38">
        <v>357513818</v>
      </c>
      <c r="M161" s="30" t="s">
        <v>664</v>
      </c>
      <c r="N161" s="30" t="s">
        <v>869</v>
      </c>
      <c r="O161" s="30" t="s">
        <v>107</v>
      </c>
      <c r="P161" s="30" t="s">
        <v>870</v>
      </c>
      <c r="Q161" s="23">
        <v>16940</v>
      </c>
      <c r="R161" s="28" t="s">
        <v>29</v>
      </c>
      <c r="S161" s="39">
        <v>150</v>
      </c>
      <c r="T161" s="45">
        <v>45822</v>
      </c>
      <c r="U161" s="52"/>
      <c r="V161" s="53"/>
      <c r="W161" s="54" t="s">
        <v>871</v>
      </c>
      <c r="X161" s="30"/>
      <c r="Y161" s="31">
        <v>16790</v>
      </c>
      <c r="Z161" s="30"/>
      <c r="AA161" s="55"/>
      <c r="AB161" s="73" t="s">
        <v>44</v>
      </c>
      <c r="AC161" s="30" t="s">
        <v>44</v>
      </c>
      <c r="AD161" s="30" t="s">
        <v>45</v>
      </c>
    </row>
    <row r="162" spans="1:30" x14ac:dyDescent="0.2">
      <c r="A162" s="34">
        <v>45824.43072462963</v>
      </c>
      <c r="B162" s="35" t="s">
        <v>30</v>
      </c>
      <c r="C162" s="30" t="s">
        <v>31</v>
      </c>
      <c r="D162" s="30" t="s">
        <v>29</v>
      </c>
      <c r="E162" s="30" t="s">
        <v>32</v>
      </c>
      <c r="F162" s="30" t="s">
        <v>29</v>
      </c>
      <c r="G162" s="30" t="s">
        <v>33</v>
      </c>
      <c r="H162" s="28" t="s">
        <v>34</v>
      </c>
      <c r="I162" s="36" t="str">
        <f ca="1">IFERROR(__xludf.DUMMYFUNCTION("""COMPUTED_VALUE""")," ")</f>
        <v xml:space="preserve"> </v>
      </c>
      <c r="J162" s="51" t="s">
        <v>872</v>
      </c>
      <c r="K162" s="30" t="s">
        <v>873</v>
      </c>
      <c r="L162" s="38">
        <v>392372628</v>
      </c>
      <c r="M162" s="30" t="s">
        <v>874</v>
      </c>
      <c r="N162" s="30" t="s">
        <v>875</v>
      </c>
      <c r="O162" s="30" t="s">
        <v>876</v>
      </c>
      <c r="P162" s="30" t="s">
        <v>877</v>
      </c>
      <c r="Q162" s="23">
        <v>14972</v>
      </c>
      <c r="R162" s="28" t="s">
        <v>29</v>
      </c>
      <c r="S162" s="39">
        <v>100</v>
      </c>
      <c r="T162" s="45">
        <v>45816</v>
      </c>
      <c r="U162" s="52"/>
      <c r="V162" s="53"/>
      <c r="W162" s="54" t="s">
        <v>878</v>
      </c>
      <c r="X162" s="30"/>
      <c r="Y162" s="31">
        <v>14872</v>
      </c>
      <c r="Z162" s="30"/>
      <c r="AA162" s="56"/>
      <c r="AB162" s="56"/>
      <c r="AC162" s="30" t="s">
        <v>44</v>
      </c>
      <c r="AD162" s="30" t="s">
        <v>45</v>
      </c>
    </row>
    <row r="163" spans="1:30" x14ac:dyDescent="0.2">
      <c r="A163" s="34">
        <v>45825.016480138889</v>
      </c>
      <c r="B163" s="35" t="s">
        <v>30</v>
      </c>
      <c r="C163" s="30" t="s">
        <v>31</v>
      </c>
      <c r="D163" s="30" t="s">
        <v>29</v>
      </c>
      <c r="E163" s="30" t="s">
        <v>63</v>
      </c>
      <c r="F163" s="30" t="s">
        <v>29</v>
      </c>
      <c r="G163" s="30" t="s">
        <v>47</v>
      </c>
      <c r="H163" s="28" t="s">
        <v>34</v>
      </c>
      <c r="I163" s="36" t="str">
        <f ca="1">IFERROR(__xludf.DUMMYFUNCTION("""COMPUTED_VALUE""")," ")</f>
        <v xml:space="preserve"> </v>
      </c>
      <c r="J163" s="51" t="s">
        <v>879</v>
      </c>
      <c r="K163" s="30" t="s">
        <v>880</v>
      </c>
      <c r="L163" s="38">
        <v>913722212</v>
      </c>
      <c r="M163" s="30" t="s">
        <v>454</v>
      </c>
      <c r="N163" s="30" t="s">
        <v>148</v>
      </c>
      <c r="O163" s="30" t="s">
        <v>881</v>
      </c>
      <c r="P163" s="30" t="s">
        <v>882</v>
      </c>
      <c r="Q163" s="23">
        <v>16940</v>
      </c>
      <c r="R163" s="28" t="s">
        <v>29</v>
      </c>
      <c r="S163" s="39">
        <v>200</v>
      </c>
      <c r="T163" s="45">
        <v>45825</v>
      </c>
      <c r="U163" s="52"/>
      <c r="V163" s="53"/>
      <c r="W163" s="54" t="s">
        <v>883</v>
      </c>
      <c r="X163" s="30"/>
      <c r="Y163" s="31">
        <v>16740</v>
      </c>
      <c r="Z163" s="30"/>
      <c r="AA163" s="55"/>
      <c r="AB163" s="73" t="s">
        <v>44</v>
      </c>
      <c r="AC163" s="30" t="s">
        <v>44</v>
      </c>
      <c r="AD163" s="30" t="s">
        <v>45</v>
      </c>
    </row>
    <row r="164" spans="1:30" x14ac:dyDescent="0.2">
      <c r="A164" s="34">
        <v>45825.368493738424</v>
      </c>
      <c r="B164" s="35" t="s">
        <v>30</v>
      </c>
      <c r="C164" s="30" t="s">
        <v>31</v>
      </c>
      <c r="D164" s="30" t="s">
        <v>29</v>
      </c>
      <c r="E164" s="30" t="s">
        <v>63</v>
      </c>
      <c r="F164" s="30" t="s">
        <v>29</v>
      </c>
      <c r="G164" s="30" t="s">
        <v>47</v>
      </c>
      <c r="H164" s="28" t="s">
        <v>34</v>
      </c>
      <c r="I164" s="36" t="str">
        <f ca="1">IFERROR(__xludf.DUMMYFUNCTION("""COMPUTED_VALUE""")," ")</f>
        <v xml:space="preserve"> </v>
      </c>
      <c r="J164" s="51" t="s">
        <v>884</v>
      </c>
      <c r="K164" s="30" t="s">
        <v>885</v>
      </c>
      <c r="L164" s="38">
        <v>975162336</v>
      </c>
      <c r="M164" s="30" t="s">
        <v>664</v>
      </c>
      <c r="N164" s="30" t="s">
        <v>66</v>
      </c>
      <c r="O164" s="30" t="s">
        <v>107</v>
      </c>
      <c r="P164" s="30" t="s">
        <v>886</v>
      </c>
      <c r="Q164" s="23">
        <v>16940</v>
      </c>
      <c r="R164" s="28" t="s">
        <v>29</v>
      </c>
      <c r="S164" s="39">
        <v>100</v>
      </c>
      <c r="T164" s="45">
        <v>45824</v>
      </c>
      <c r="U164" s="52"/>
      <c r="V164" s="53"/>
      <c r="W164" s="54" t="s">
        <v>887</v>
      </c>
      <c r="X164" s="30"/>
      <c r="Y164" s="31">
        <v>16840</v>
      </c>
      <c r="Z164" s="30"/>
      <c r="AA164" s="56"/>
      <c r="AB164" s="74" t="s">
        <v>44</v>
      </c>
      <c r="AC164" s="30" t="s">
        <v>44</v>
      </c>
      <c r="AD164" s="30" t="s">
        <v>45</v>
      </c>
    </row>
    <row r="165" spans="1:30" x14ac:dyDescent="0.2">
      <c r="A165" s="34">
        <v>45826.92902920139</v>
      </c>
      <c r="B165" s="35" t="s">
        <v>30</v>
      </c>
      <c r="C165" s="30" t="s">
        <v>31</v>
      </c>
      <c r="D165" s="30" t="s">
        <v>29</v>
      </c>
      <c r="E165" s="30" t="s">
        <v>63</v>
      </c>
      <c r="F165" s="30" t="s">
        <v>29</v>
      </c>
      <c r="G165" s="30" t="s">
        <v>47</v>
      </c>
      <c r="H165" s="28" t="s">
        <v>34</v>
      </c>
      <c r="I165" s="36" t="str">
        <f ca="1">IFERROR(__xludf.DUMMYFUNCTION("""COMPUTED_VALUE""")," ")</f>
        <v xml:space="preserve"> </v>
      </c>
      <c r="J165" s="51" t="s">
        <v>888</v>
      </c>
      <c r="K165" s="30" t="s">
        <v>889</v>
      </c>
      <c r="L165" s="38">
        <v>334846209</v>
      </c>
      <c r="M165" s="30" t="s">
        <v>454</v>
      </c>
      <c r="N165" s="30" t="s">
        <v>685</v>
      </c>
      <c r="O165" s="30" t="s">
        <v>890</v>
      </c>
      <c r="P165" s="30" t="s">
        <v>891</v>
      </c>
      <c r="Q165" s="23">
        <v>16940</v>
      </c>
      <c r="R165" s="28" t="s">
        <v>29</v>
      </c>
      <c r="S165" s="39">
        <v>200</v>
      </c>
      <c r="T165" s="45">
        <v>45826</v>
      </c>
      <c r="U165" s="52"/>
      <c r="V165" s="53"/>
      <c r="W165" s="54" t="s">
        <v>892</v>
      </c>
      <c r="X165" s="30"/>
      <c r="Y165" s="31">
        <v>16740</v>
      </c>
      <c r="Z165" s="30"/>
      <c r="AA165" s="55"/>
      <c r="AB165" s="73" t="s">
        <v>44</v>
      </c>
      <c r="AC165" s="30" t="s">
        <v>44</v>
      </c>
      <c r="AD165" s="30" t="s">
        <v>45</v>
      </c>
    </row>
    <row r="166" spans="1:30" x14ac:dyDescent="0.2">
      <c r="A166" s="34">
        <v>45827.467208923612</v>
      </c>
      <c r="B166" s="35" t="s">
        <v>30</v>
      </c>
      <c r="C166" s="30" t="s">
        <v>31</v>
      </c>
      <c r="D166" s="30" t="s">
        <v>29</v>
      </c>
      <c r="E166" s="30" t="s">
        <v>63</v>
      </c>
      <c r="F166" s="30" t="s">
        <v>29</v>
      </c>
      <c r="G166" s="30" t="s">
        <v>47</v>
      </c>
      <c r="H166" s="28" t="s">
        <v>390</v>
      </c>
      <c r="I166" s="36" t="str">
        <f ca="1">IFERROR(__xludf.DUMMYFUNCTION("""COMPUTED_VALUE""")," ")</f>
        <v xml:space="preserve"> </v>
      </c>
      <c r="J166" s="51" t="s">
        <v>893</v>
      </c>
      <c r="K166" s="30" t="s">
        <v>894</v>
      </c>
      <c r="L166" s="38">
        <v>964330498</v>
      </c>
      <c r="M166" s="30" t="s">
        <v>466</v>
      </c>
      <c r="N166" s="30" t="s">
        <v>895</v>
      </c>
      <c r="O166" s="30" t="s">
        <v>896</v>
      </c>
      <c r="P166" s="30" t="s">
        <v>897</v>
      </c>
      <c r="Q166" s="23">
        <v>16940</v>
      </c>
      <c r="R166" s="28" t="s">
        <v>29</v>
      </c>
      <c r="S166" s="39">
        <v>200</v>
      </c>
      <c r="T166" s="45">
        <v>45826</v>
      </c>
      <c r="U166" s="52"/>
      <c r="V166" s="53"/>
      <c r="W166" s="54" t="s">
        <v>898</v>
      </c>
      <c r="X166" s="30"/>
      <c r="Y166" s="31">
        <v>16740</v>
      </c>
      <c r="Z166" s="30"/>
      <c r="AA166" s="56"/>
      <c r="AB166" s="74" t="s">
        <v>44</v>
      </c>
      <c r="AC166" s="30" t="s">
        <v>44</v>
      </c>
      <c r="AD166" s="30" t="s">
        <v>45</v>
      </c>
    </row>
    <row r="167" spans="1:30" x14ac:dyDescent="0.2">
      <c r="A167" s="34">
        <v>45828.472136400465</v>
      </c>
      <c r="B167" s="35" t="s">
        <v>30</v>
      </c>
      <c r="C167" s="30" t="s">
        <v>31</v>
      </c>
      <c r="D167" s="30" t="s">
        <v>29</v>
      </c>
      <c r="E167" s="30" t="s">
        <v>82</v>
      </c>
      <c r="F167" s="30" t="s">
        <v>152</v>
      </c>
      <c r="G167" s="30" t="s">
        <v>47</v>
      </c>
      <c r="H167" s="28" t="s">
        <v>153</v>
      </c>
      <c r="I167" s="36" t="str">
        <f ca="1">IFERROR(__xludf.DUMMYFUNCTION("""COMPUTED_VALUE""")," ")</f>
        <v xml:space="preserve"> </v>
      </c>
      <c r="J167" s="51" t="s">
        <v>899</v>
      </c>
      <c r="K167" s="30" t="s">
        <v>900</v>
      </c>
      <c r="L167" s="38">
        <v>355795929</v>
      </c>
      <c r="M167" s="30" t="s">
        <v>698</v>
      </c>
      <c r="N167" s="30" t="s">
        <v>901</v>
      </c>
      <c r="O167" s="30" t="s">
        <v>107</v>
      </c>
      <c r="P167" s="30" t="s">
        <v>902</v>
      </c>
      <c r="Q167" s="23">
        <v>9704</v>
      </c>
      <c r="R167" s="28" t="s">
        <v>29</v>
      </c>
      <c r="S167" s="39">
        <v>200</v>
      </c>
      <c r="T167" s="45">
        <v>45817</v>
      </c>
      <c r="U167" s="52"/>
      <c r="V167" s="53"/>
      <c r="W167" s="54" t="s">
        <v>903</v>
      </c>
      <c r="X167" s="30"/>
      <c r="Y167" s="31">
        <v>9504</v>
      </c>
      <c r="Z167" s="30"/>
      <c r="AA167" s="55"/>
      <c r="AB167" s="73" t="s">
        <v>44</v>
      </c>
      <c r="AC167" s="30" t="s">
        <v>44</v>
      </c>
      <c r="AD167" s="30" t="s">
        <v>45</v>
      </c>
    </row>
    <row r="168" spans="1:30" x14ac:dyDescent="0.2">
      <c r="A168" s="34">
        <v>45829.829858912039</v>
      </c>
      <c r="B168" s="35" t="s">
        <v>30</v>
      </c>
      <c r="C168" s="30" t="s">
        <v>31</v>
      </c>
      <c r="D168" s="30" t="s">
        <v>29</v>
      </c>
      <c r="E168" s="30" t="s">
        <v>82</v>
      </c>
      <c r="F168" s="30" t="s">
        <v>152</v>
      </c>
      <c r="G168" s="30" t="s">
        <v>87</v>
      </c>
      <c r="H168" s="28" t="s">
        <v>34</v>
      </c>
      <c r="I168" s="36" t="str">
        <f ca="1">IFERROR(__xludf.DUMMYFUNCTION("""COMPUTED_VALUE""")," ")</f>
        <v xml:space="preserve"> </v>
      </c>
      <c r="J168" s="51" t="s">
        <v>904</v>
      </c>
      <c r="K168" s="30" t="s">
        <v>905</v>
      </c>
      <c r="L168" s="38">
        <v>375676043</v>
      </c>
      <c r="M168" s="30" t="s">
        <v>556</v>
      </c>
      <c r="N168" s="30" t="s">
        <v>381</v>
      </c>
      <c r="O168" s="30" t="s">
        <v>906</v>
      </c>
      <c r="P168" s="30" t="s">
        <v>907</v>
      </c>
      <c r="Q168" s="23">
        <v>9704</v>
      </c>
      <c r="R168" s="28" t="s">
        <v>29</v>
      </c>
      <c r="S168" s="39">
        <v>300</v>
      </c>
      <c r="T168" s="45">
        <v>45829</v>
      </c>
      <c r="U168" s="52"/>
      <c r="V168" s="53"/>
      <c r="W168" s="75" t="s">
        <v>908</v>
      </c>
      <c r="X168" s="30"/>
      <c r="Y168" s="31">
        <v>9404</v>
      </c>
      <c r="Z168" s="30"/>
      <c r="AA168" s="56"/>
      <c r="AB168" s="56"/>
      <c r="AC168" s="57" t="s">
        <v>44</v>
      </c>
      <c r="AD168" s="30" t="s">
        <v>62</v>
      </c>
    </row>
    <row r="169" spans="1:30" x14ac:dyDescent="0.2">
      <c r="A169" s="34">
        <v>45829.911308530092</v>
      </c>
      <c r="B169" s="35" t="s">
        <v>30</v>
      </c>
      <c r="C169" s="30" t="s">
        <v>31</v>
      </c>
      <c r="D169" s="30" t="s">
        <v>29</v>
      </c>
      <c r="E169" s="30" t="s">
        <v>63</v>
      </c>
      <c r="F169" s="30" t="s">
        <v>29</v>
      </c>
      <c r="G169" s="30" t="s">
        <v>47</v>
      </c>
      <c r="H169" s="28" t="s">
        <v>34</v>
      </c>
      <c r="I169" s="36" t="str">
        <f ca="1">IFERROR(__xludf.DUMMYFUNCTION("""COMPUTED_VALUE""")," ")</f>
        <v xml:space="preserve"> </v>
      </c>
      <c r="J169" s="51" t="s">
        <v>909</v>
      </c>
      <c r="K169" s="30" t="s">
        <v>910</v>
      </c>
      <c r="L169" s="38">
        <v>886417706</v>
      </c>
      <c r="M169" s="30" t="s">
        <v>130</v>
      </c>
      <c r="N169" s="30" t="s">
        <v>529</v>
      </c>
      <c r="O169" s="30" t="s">
        <v>911</v>
      </c>
      <c r="P169" s="30" t="s">
        <v>912</v>
      </c>
      <c r="Q169" s="23">
        <v>16940</v>
      </c>
      <c r="R169" s="28" t="s">
        <v>29</v>
      </c>
      <c r="S169" s="39">
        <v>100</v>
      </c>
      <c r="T169" s="45">
        <v>45829</v>
      </c>
      <c r="U169" s="52"/>
      <c r="V169" s="53"/>
      <c r="W169" s="54" t="s">
        <v>913</v>
      </c>
      <c r="X169" s="30"/>
      <c r="Y169" s="31">
        <v>16840</v>
      </c>
      <c r="Z169" s="30"/>
      <c r="AA169" s="55"/>
      <c r="AB169" s="55" t="s">
        <v>44</v>
      </c>
      <c r="AC169" s="57" t="s">
        <v>44</v>
      </c>
      <c r="AD169" s="30" t="s">
        <v>45</v>
      </c>
    </row>
    <row r="170" spans="1:30" x14ac:dyDescent="0.2">
      <c r="A170" s="34">
        <v>45829.918516412035</v>
      </c>
      <c r="B170" s="35" t="s">
        <v>30</v>
      </c>
      <c r="C170" s="30" t="s">
        <v>31</v>
      </c>
      <c r="D170" s="30" t="s">
        <v>29</v>
      </c>
      <c r="E170" s="30" t="s">
        <v>32</v>
      </c>
      <c r="F170" s="30" t="s">
        <v>29</v>
      </c>
      <c r="G170" s="30" t="s">
        <v>33</v>
      </c>
      <c r="H170" s="28" t="s">
        <v>34</v>
      </c>
      <c r="I170" s="36" t="str">
        <f ca="1">IFERROR(__xludf.DUMMYFUNCTION("""COMPUTED_VALUE""")," ")</f>
        <v xml:space="preserve"> </v>
      </c>
      <c r="J170" s="51" t="s">
        <v>914</v>
      </c>
      <c r="K170" s="30" t="s">
        <v>915</v>
      </c>
      <c r="L170" s="38">
        <v>372550137</v>
      </c>
      <c r="M170" s="30" t="s">
        <v>130</v>
      </c>
      <c r="N170" s="30" t="s">
        <v>588</v>
      </c>
      <c r="O170" s="30" t="s">
        <v>916</v>
      </c>
      <c r="P170" s="30" t="s">
        <v>917</v>
      </c>
      <c r="Q170" s="23">
        <v>14972</v>
      </c>
      <c r="R170" s="30" t="s">
        <v>429</v>
      </c>
      <c r="S170" s="39">
        <v>200</v>
      </c>
      <c r="T170" s="45">
        <v>45827</v>
      </c>
      <c r="U170" s="52"/>
      <c r="V170" s="53"/>
      <c r="W170" s="54" t="s">
        <v>918</v>
      </c>
      <c r="X170" s="30"/>
      <c r="Y170" s="31">
        <v>14772</v>
      </c>
      <c r="Z170" s="30"/>
      <c r="AA170" s="56"/>
      <c r="AB170" s="56" t="s">
        <v>44</v>
      </c>
      <c r="AC170" s="57" t="s">
        <v>44</v>
      </c>
      <c r="AD170" s="30" t="s">
        <v>45</v>
      </c>
    </row>
    <row r="171" spans="1:30" x14ac:dyDescent="0.2">
      <c r="A171" s="34">
        <v>45829.920440057875</v>
      </c>
      <c r="B171" s="35" t="s">
        <v>76</v>
      </c>
      <c r="C171" s="30" t="s">
        <v>31</v>
      </c>
      <c r="D171" s="30" t="s">
        <v>29</v>
      </c>
      <c r="E171" s="30" t="s">
        <v>32</v>
      </c>
      <c r="F171" s="30" t="s">
        <v>29</v>
      </c>
      <c r="G171" s="30" t="s">
        <v>33</v>
      </c>
      <c r="H171" s="28" t="s">
        <v>919</v>
      </c>
      <c r="I171" s="36" t="str">
        <f ca="1">IFERROR(__xludf.DUMMYFUNCTION("""COMPUTED_VALUE""")," ")</f>
        <v xml:space="preserve"> </v>
      </c>
      <c r="J171" s="51" t="s">
        <v>920</v>
      </c>
      <c r="K171" s="30" t="s">
        <v>921</v>
      </c>
      <c r="L171" s="38"/>
      <c r="M171" s="30" t="s">
        <v>130</v>
      </c>
      <c r="N171" s="30" t="s">
        <v>588</v>
      </c>
      <c r="O171" s="30" t="s">
        <v>922</v>
      </c>
      <c r="P171" s="30" t="s">
        <v>923</v>
      </c>
      <c r="Q171" s="23">
        <v>14972</v>
      </c>
      <c r="R171" s="28" t="s">
        <v>29</v>
      </c>
      <c r="S171" s="39">
        <v>200</v>
      </c>
      <c r="T171" s="45">
        <v>45827</v>
      </c>
      <c r="U171" s="52"/>
      <c r="V171" s="53"/>
      <c r="W171" s="54" t="s">
        <v>924</v>
      </c>
      <c r="X171" s="30"/>
      <c r="Y171" s="31">
        <v>14772</v>
      </c>
      <c r="Z171" s="30"/>
      <c r="AA171" s="55"/>
      <c r="AB171" s="55" t="s">
        <v>44</v>
      </c>
      <c r="AC171" s="57" t="s">
        <v>44</v>
      </c>
      <c r="AD171" s="30" t="s">
        <v>45</v>
      </c>
    </row>
    <row r="172" spans="1:30" x14ac:dyDescent="0.2">
      <c r="A172" s="34">
        <v>45829.921936944447</v>
      </c>
      <c r="B172" s="35" t="s">
        <v>30</v>
      </c>
      <c r="C172" s="30" t="s">
        <v>31</v>
      </c>
      <c r="D172" s="30" t="s">
        <v>29</v>
      </c>
      <c r="E172" s="30" t="s">
        <v>410</v>
      </c>
      <c r="F172" s="30" t="s">
        <v>29</v>
      </c>
      <c r="G172" s="30" t="s">
        <v>33</v>
      </c>
      <c r="H172" s="28" t="s">
        <v>34</v>
      </c>
      <c r="I172" s="36" t="str">
        <f ca="1">IFERROR(__xludf.DUMMYFUNCTION("""COMPUTED_VALUE""")," ")</f>
        <v xml:space="preserve"> </v>
      </c>
      <c r="J172" s="51" t="s">
        <v>925</v>
      </c>
      <c r="K172" s="30" t="s">
        <v>926</v>
      </c>
      <c r="L172" s="38">
        <v>373150224</v>
      </c>
      <c r="M172" s="30" t="s">
        <v>130</v>
      </c>
      <c r="N172" s="30" t="s">
        <v>588</v>
      </c>
      <c r="O172" s="30" t="s">
        <v>927</v>
      </c>
      <c r="P172" s="30" t="s">
        <v>928</v>
      </c>
      <c r="Q172" s="23">
        <v>3968</v>
      </c>
      <c r="R172" s="28" t="s">
        <v>29</v>
      </c>
      <c r="S172" s="39">
        <v>200</v>
      </c>
      <c r="T172" s="45">
        <v>45827</v>
      </c>
      <c r="U172" s="52"/>
      <c r="V172" s="53"/>
      <c r="W172" s="54" t="s">
        <v>929</v>
      </c>
      <c r="X172" s="30"/>
      <c r="Y172" s="31">
        <v>3768</v>
      </c>
      <c r="Z172" s="30"/>
      <c r="AA172" s="56"/>
      <c r="AB172" s="56" t="s">
        <v>44</v>
      </c>
      <c r="AC172" s="57" t="s">
        <v>44</v>
      </c>
      <c r="AD172" s="30" t="s">
        <v>45</v>
      </c>
    </row>
    <row r="173" spans="1:30" x14ac:dyDescent="0.2">
      <c r="A173" s="34">
        <v>45829.923802453704</v>
      </c>
      <c r="B173" s="35" t="s">
        <v>30</v>
      </c>
      <c r="C173" s="30" t="s">
        <v>31</v>
      </c>
      <c r="D173" s="30" t="s">
        <v>29</v>
      </c>
      <c r="E173" s="30" t="s">
        <v>63</v>
      </c>
      <c r="F173" s="30" t="s">
        <v>29</v>
      </c>
      <c r="G173" s="30" t="s">
        <v>47</v>
      </c>
      <c r="H173" s="28" t="s">
        <v>34</v>
      </c>
      <c r="I173" s="36" t="str">
        <f ca="1">IFERROR(__xludf.DUMMYFUNCTION("""COMPUTED_VALUE""")," ")</f>
        <v xml:space="preserve"> </v>
      </c>
      <c r="J173" s="51" t="s">
        <v>930</v>
      </c>
      <c r="K173" s="30" t="s">
        <v>931</v>
      </c>
      <c r="L173" s="38">
        <v>328827297</v>
      </c>
      <c r="M173" s="30" t="s">
        <v>130</v>
      </c>
      <c r="N173" s="30" t="s">
        <v>529</v>
      </c>
      <c r="O173" s="30" t="s">
        <v>932</v>
      </c>
      <c r="P173" s="30" t="s">
        <v>933</v>
      </c>
      <c r="Q173" s="23">
        <v>16940</v>
      </c>
      <c r="R173" s="28" t="s">
        <v>29</v>
      </c>
      <c r="S173" s="39">
        <v>100</v>
      </c>
      <c r="T173" s="45">
        <v>45826</v>
      </c>
      <c r="U173" s="52"/>
      <c r="V173" s="53"/>
      <c r="W173" s="54" t="s">
        <v>934</v>
      </c>
      <c r="X173" s="30"/>
      <c r="Y173" s="31">
        <v>16840</v>
      </c>
      <c r="Z173" s="30"/>
      <c r="AA173" s="55"/>
      <c r="AB173" s="55" t="s">
        <v>44</v>
      </c>
      <c r="AC173" s="57" t="s">
        <v>44</v>
      </c>
      <c r="AD173" s="30" t="s">
        <v>45</v>
      </c>
    </row>
    <row r="174" spans="1:30" x14ac:dyDescent="0.2">
      <c r="A174" s="34">
        <v>45831.717792905096</v>
      </c>
      <c r="B174" s="35" t="s">
        <v>30</v>
      </c>
      <c r="C174" s="30" t="s">
        <v>31</v>
      </c>
      <c r="D174" s="30" t="s">
        <v>29</v>
      </c>
      <c r="E174" s="30" t="s">
        <v>63</v>
      </c>
      <c r="F174" s="30" t="s">
        <v>29</v>
      </c>
      <c r="G174" s="30" t="s">
        <v>47</v>
      </c>
      <c r="H174" s="28" t="s">
        <v>34</v>
      </c>
      <c r="I174" s="36" t="str">
        <f ca="1">IFERROR(__xludf.DUMMYFUNCTION("""COMPUTED_VALUE""")," ")</f>
        <v xml:space="preserve"> </v>
      </c>
      <c r="J174" s="51" t="s">
        <v>935</v>
      </c>
      <c r="K174" s="30" t="s">
        <v>936</v>
      </c>
      <c r="L174" s="38">
        <v>355297442</v>
      </c>
      <c r="M174" s="30" t="s">
        <v>130</v>
      </c>
      <c r="N174" s="30" t="s">
        <v>529</v>
      </c>
      <c r="O174" s="30" t="s">
        <v>937</v>
      </c>
      <c r="P174" s="30" t="s">
        <v>938</v>
      </c>
      <c r="Q174" s="23">
        <v>16940</v>
      </c>
      <c r="R174" s="30" t="s">
        <v>429</v>
      </c>
      <c r="S174" s="39">
        <v>100</v>
      </c>
      <c r="T174" s="45">
        <v>45830</v>
      </c>
      <c r="U174" s="52"/>
      <c r="V174" s="53"/>
      <c r="W174" s="54" t="s">
        <v>939</v>
      </c>
      <c r="X174" s="30"/>
      <c r="Y174" s="31">
        <v>16840</v>
      </c>
      <c r="Z174" s="30"/>
      <c r="AA174" s="56"/>
      <c r="AB174" s="56" t="s">
        <v>44</v>
      </c>
      <c r="AC174" s="30" t="s">
        <v>44</v>
      </c>
      <c r="AD174" s="30" t="s">
        <v>45</v>
      </c>
    </row>
    <row r="175" spans="1:30" x14ac:dyDescent="0.2">
      <c r="A175" s="34">
        <v>45833.655365706014</v>
      </c>
      <c r="B175" s="35" t="s">
        <v>30</v>
      </c>
      <c r="C175" s="30" t="s">
        <v>31</v>
      </c>
      <c r="D175" s="30" t="s">
        <v>29</v>
      </c>
      <c r="E175" s="30" t="s">
        <v>63</v>
      </c>
      <c r="F175" s="30" t="s">
        <v>29</v>
      </c>
      <c r="G175" s="30" t="s">
        <v>47</v>
      </c>
      <c r="H175" s="28" t="s">
        <v>34</v>
      </c>
      <c r="I175" s="36" t="str">
        <f ca="1">IFERROR(__xludf.DUMMYFUNCTION("""COMPUTED_VALUE""")," ")</f>
        <v xml:space="preserve"> </v>
      </c>
      <c r="J175" s="51" t="s">
        <v>940</v>
      </c>
      <c r="K175" s="30" t="s">
        <v>941</v>
      </c>
      <c r="L175" s="38">
        <v>356010955</v>
      </c>
      <c r="M175" s="30" t="s">
        <v>130</v>
      </c>
      <c r="N175" s="30" t="s">
        <v>529</v>
      </c>
      <c r="O175" s="30" t="s">
        <v>942</v>
      </c>
      <c r="P175" s="30" t="s">
        <v>943</v>
      </c>
      <c r="Q175" s="23">
        <v>16940</v>
      </c>
      <c r="R175" s="28" t="s">
        <v>29</v>
      </c>
      <c r="S175" s="39">
        <v>100</v>
      </c>
      <c r="T175" s="45">
        <v>45833</v>
      </c>
      <c r="U175" s="52"/>
      <c r="V175" s="53"/>
      <c r="W175" s="54" t="s">
        <v>944</v>
      </c>
      <c r="X175" s="30"/>
      <c r="Y175" s="31">
        <v>16840</v>
      </c>
      <c r="Z175" s="30"/>
      <c r="AA175" s="55"/>
      <c r="AB175" s="73" t="s">
        <v>44</v>
      </c>
      <c r="AC175" s="30" t="s">
        <v>44</v>
      </c>
      <c r="AD175" s="30" t="s">
        <v>45</v>
      </c>
    </row>
    <row r="176" spans="1:30" x14ac:dyDescent="0.2">
      <c r="A176" s="34">
        <v>45835.937330023153</v>
      </c>
      <c r="B176" s="35" t="s">
        <v>30</v>
      </c>
      <c r="C176" s="30" t="s">
        <v>31</v>
      </c>
      <c r="D176" s="30" t="s">
        <v>29</v>
      </c>
      <c r="E176" s="30" t="s">
        <v>63</v>
      </c>
      <c r="F176" s="30" t="s">
        <v>29</v>
      </c>
      <c r="G176" s="30" t="s">
        <v>47</v>
      </c>
      <c r="H176" s="28" t="s">
        <v>34</v>
      </c>
      <c r="I176" s="36" t="str">
        <f ca="1">IFERROR(__xludf.DUMMYFUNCTION("""COMPUTED_VALUE""")," ")</f>
        <v xml:space="preserve"> </v>
      </c>
      <c r="J176" s="76" t="s">
        <v>945</v>
      </c>
      <c r="K176" s="30" t="s">
        <v>946</v>
      </c>
      <c r="L176" s="38">
        <v>353399425</v>
      </c>
      <c r="M176" s="30" t="s">
        <v>605</v>
      </c>
      <c r="N176" s="30" t="s">
        <v>337</v>
      </c>
      <c r="O176" s="30" t="s">
        <v>107</v>
      </c>
      <c r="P176" s="30" t="s">
        <v>947</v>
      </c>
      <c r="Q176" s="23">
        <v>16940</v>
      </c>
      <c r="R176" s="28" t="s">
        <v>29</v>
      </c>
      <c r="S176" s="39">
        <v>200</v>
      </c>
      <c r="T176" s="45">
        <v>45826</v>
      </c>
      <c r="U176" s="52"/>
      <c r="V176" s="53"/>
      <c r="W176" s="54" t="s">
        <v>948</v>
      </c>
      <c r="X176" s="30"/>
      <c r="Y176" s="31">
        <v>16740</v>
      </c>
      <c r="Z176" s="30"/>
      <c r="AA176" s="56"/>
      <c r="AB176" s="56" t="s">
        <v>44</v>
      </c>
      <c r="AC176" s="57" t="s">
        <v>44</v>
      </c>
      <c r="AD176" s="30" t="s">
        <v>45</v>
      </c>
    </row>
    <row r="177" spans="1:30" x14ac:dyDescent="0.2">
      <c r="A177" s="34">
        <v>45835.978934872684</v>
      </c>
      <c r="B177" s="35" t="s">
        <v>30</v>
      </c>
      <c r="C177" s="30" t="s">
        <v>31</v>
      </c>
      <c r="D177" s="30" t="s">
        <v>29</v>
      </c>
      <c r="E177" s="30" t="s">
        <v>63</v>
      </c>
      <c r="F177" s="30" t="s">
        <v>29</v>
      </c>
      <c r="G177" s="30" t="s">
        <v>47</v>
      </c>
      <c r="H177" s="28" t="s">
        <v>34</v>
      </c>
      <c r="I177" s="36" t="str">
        <f ca="1">IFERROR(__xludf.DUMMYFUNCTION("""COMPUTED_VALUE""")," ")</f>
        <v xml:space="preserve"> </v>
      </c>
      <c r="J177" s="51" t="s">
        <v>949</v>
      </c>
      <c r="K177" s="30" t="s">
        <v>950</v>
      </c>
      <c r="L177" s="38">
        <v>356225411</v>
      </c>
      <c r="M177" s="30" t="s">
        <v>664</v>
      </c>
      <c r="N177" s="30" t="s">
        <v>66</v>
      </c>
      <c r="O177" s="30" t="s">
        <v>107</v>
      </c>
      <c r="P177" s="30" t="s">
        <v>951</v>
      </c>
      <c r="Q177" s="23">
        <v>16940</v>
      </c>
      <c r="R177" s="28" t="s">
        <v>29</v>
      </c>
      <c r="S177" s="39">
        <v>100</v>
      </c>
      <c r="T177" s="45">
        <v>45825</v>
      </c>
      <c r="U177" s="52"/>
      <c r="V177" s="53"/>
      <c r="W177" s="54" t="s">
        <v>952</v>
      </c>
      <c r="X177" s="30"/>
      <c r="Y177" s="31">
        <v>16840</v>
      </c>
      <c r="Z177" s="30"/>
      <c r="AA177" s="55"/>
      <c r="AB177" s="55" t="s">
        <v>44</v>
      </c>
      <c r="AC177" s="57" t="s">
        <v>44</v>
      </c>
      <c r="AD177" s="30" t="s">
        <v>45</v>
      </c>
    </row>
    <row r="178" spans="1:30" x14ac:dyDescent="0.2">
      <c r="A178" s="34">
        <v>45836.005781608794</v>
      </c>
      <c r="B178" s="35" t="s">
        <v>30</v>
      </c>
      <c r="C178" s="30" t="s">
        <v>31</v>
      </c>
      <c r="D178" s="30" t="s">
        <v>29</v>
      </c>
      <c r="E178" s="30" t="s">
        <v>63</v>
      </c>
      <c r="F178" s="30" t="s">
        <v>29</v>
      </c>
      <c r="G178" s="30" t="s">
        <v>47</v>
      </c>
      <c r="H178" s="28" t="s">
        <v>34</v>
      </c>
      <c r="I178" s="36" t="str">
        <f ca="1">IFERROR(__xludf.DUMMYFUNCTION("""COMPUTED_VALUE""")," ")</f>
        <v xml:space="preserve"> </v>
      </c>
      <c r="J178" s="51" t="s">
        <v>953</v>
      </c>
      <c r="K178" s="30" t="s">
        <v>954</v>
      </c>
      <c r="L178" s="38">
        <v>862771435</v>
      </c>
      <c r="M178" s="30" t="s">
        <v>130</v>
      </c>
      <c r="N178" s="30" t="s">
        <v>588</v>
      </c>
      <c r="O178" s="30" t="s">
        <v>955</v>
      </c>
      <c r="P178" s="30" t="s">
        <v>956</v>
      </c>
      <c r="Q178" s="23">
        <v>16940</v>
      </c>
      <c r="R178" s="30" t="s">
        <v>429</v>
      </c>
      <c r="S178" s="39">
        <v>200</v>
      </c>
      <c r="T178" s="45">
        <v>45835</v>
      </c>
      <c r="U178" s="52"/>
      <c r="V178" s="53"/>
      <c r="W178" s="54" t="s">
        <v>957</v>
      </c>
      <c r="X178" s="30"/>
      <c r="Y178" s="31">
        <v>16740</v>
      </c>
      <c r="Z178" s="30"/>
      <c r="AA178" s="56"/>
      <c r="AB178" s="56" t="s">
        <v>44</v>
      </c>
      <c r="AC178" s="57" t="s">
        <v>44</v>
      </c>
      <c r="AD178" s="30" t="s">
        <v>45</v>
      </c>
    </row>
    <row r="179" spans="1:30" x14ac:dyDescent="0.2">
      <c r="A179" s="34">
        <v>45836.028850625</v>
      </c>
      <c r="B179" s="35" t="s">
        <v>30</v>
      </c>
      <c r="C179" s="30" t="s">
        <v>31</v>
      </c>
      <c r="D179" s="30" t="s">
        <v>29</v>
      </c>
      <c r="E179" s="30" t="s">
        <v>63</v>
      </c>
      <c r="F179" s="30" t="s">
        <v>29</v>
      </c>
      <c r="G179" s="30" t="s">
        <v>47</v>
      </c>
      <c r="H179" s="28" t="s">
        <v>34</v>
      </c>
      <c r="I179" s="36" t="str">
        <f ca="1">IFERROR(__xludf.DUMMYFUNCTION("""COMPUTED_VALUE""")," ")</f>
        <v xml:space="preserve"> </v>
      </c>
      <c r="J179" s="51" t="s">
        <v>958</v>
      </c>
      <c r="K179" s="30" t="s">
        <v>959</v>
      </c>
      <c r="L179" s="38">
        <v>986432704</v>
      </c>
      <c r="M179" s="30" t="s">
        <v>874</v>
      </c>
      <c r="N179" s="30" t="s">
        <v>248</v>
      </c>
      <c r="O179" s="30" t="s">
        <v>107</v>
      </c>
      <c r="P179" s="30" t="s">
        <v>960</v>
      </c>
      <c r="Q179" s="23">
        <v>16940</v>
      </c>
      <c r="R179" s="28" t="s">
        <v>29</v>
      </c>
      <c r="S179" s="39">
        <v>200</v>
      </c>
      <c r="T179" s="45">
        <v>45835</v>
      </c>
      <c r="U179" s="52"/>
      <c r="V179" s="53"/>
      <c r="W179" s="54" t="s">
        <v>961</v>
      </c>
      <c r="X179" s="30"/>
      <c r="Y179" s="31">
        <v>16740</v>
      </c>
      <c r="Z179" s="30"/>
      <c r="AA179" s="55"/>
      <c r="AB179" s="55"/>
      <c r="AC179" s="57" t="s">
        <v>44</v>
      </c>
      <c r="AD179" s="30" t="s">
        <v>45</v>
      </c>
    </row>
    <row r="180" spans="1:30" x14ac:dyDescent="0.2">
      <c r="A180" s="34">
        <v>45836.488356296293</v>
      </c>
      <c r="B180" s="35" t="s">
        <v>30</v>
      </c>
      <c r="C180" s="30" t="s">
        <v>31</v>
      </c>
      <c r="D180" s="30" t="s">
        <v>29</v>
      </c>
      <c r="E180" s="30" t="s">
        <v>63</v>
      </c>
      <c r="F180" s="30" t="s">
        <v>29</v>
      </c>
      <c r="G180" s="30" t="s">
        <v>47</v>
      </c>
      <c r="H180" s="28" t="s">
        <v>34</v>
      </c>
      <c r="I180" s="36" t="str">
        <f ca="1">IFERROR(__xludf.DUMMYFUNCTION("""COMPUTED_VALUE""")," ")</f>
        <v xml:space="preserve"> </v>
      </c>
      <c r="J180" s="51" t="s">
        <v>962</v>
      </c>
      <c r="K180" s="30" t="s">
        <v>963</v>
      </c>
      <c r="L180" s="38">
        <v>333434288</v>
      </c>
      <c r="M180" s="30" t="s">
        <v>186</v>
      </c>
      <c r="N180" s="30" t="s">
        <v>964</v>
      </c>
      <c r="O180" s="30" t="s">
        <v>965</v>
      </c>
      <c r="P180" s="30" t="s">
        <v>966</v>
      </c>
      <c r="Q180" s="23">
        <v>16940</v>
      </c>
      <c r="R180" s="28" t="s">
        <v>29</v>
      </c>
      <c r="S180" s="39">
        <v>200</v>
      </c>
      <c r="T180" s="45">
        <v>45836</v>
      </c>
      <c r="U180" s="52"/>
      <c r="V180" s="53"/>
      <c r="W180" s="54" t="s">
        <v>967</v>
      </c>
      <c r="X180" s="30"/>
      <c r="Y180" s="31">
        <v>16740</v>
      </c>
      <c r="Z180" s="30"/>
      <c r="AA180" s="56"/>
      <c r="AB180" s="74" t="s">
        <v>44</v>
      </c>
      <c r="AC180" s="30" t="s">
        <v>44</v>
      </c>
      <c r="AD180" s="30" t="s">
        <v>45</v>
      </c>
    </row>
    <row r="181" spans="1:30" x14ac:dyDescent="0.2">
      <c r="A181" s="34">
        <v>45836.509593969909</v>
      </c>
      <c r="B181" s="35" t="s">
        <v>30</v>
      </c>
      <c r="C181" s="30" t="s">
        <v>31</v>
      </c>
      <c r="D181" s="30" t="s">
        <v>29</v>
      </c>
      <c r="E181" s="30" t="s">
        <v>63</v>
      </c>
      <c r="F181" s="30" t="s">
        <v>29</v>
      </c>
      <c r="G181" s="30" t="s">
        <v>47</v>
      </c>
      <c r="H181" s="28" t="s">
        <v>34</v>
      </c>
      <c r="I181" s="36" t="str">
        <f ca="1">IFERROR(__xludf.DUMMYFUNCTION("""COMPUTED_VALUE""")," ")</f>
        <v xml:space="preserve"> </v>
      </c>
      <c r="J181" s="51" t="s">
        <v>968</v>
      </c>
      <c r="K181" s="30" t="s">
        <v>969</v>
      </c>
      <c r="L181" s="38">
        <v>378199654</v>
      </c>
      <c r="M181" s="30" t="s">
        <v>713</v>
      </c>
      <c r="N181" s="30" t="s">
        <v>970</v>
      </c>
      <c r="O181" s="30" t="s">
        <v>971</v>
      </c>
      <c r="P181" s="30" t="s">
        <v>972</v>
      </c>
      <c r="Q181" s="23">
        <v>16940</v>
      </c>
      <c r="R181" s="28" t="s">
        <v>29</v>
      </c>
      <c r="S181" s="39">
        <v>200</v>
      </c>
      <c r="T181" s="45">
        <v>45826</v>
      </c>
      <c r="U181" s="52"/>
      <c r="V181" s="53"/>
      <c r="W181" s="54" t="s">
        <v>973</v>
      </c>
      <c r="X181" s="30"/>
      <c r="Y181" s="31">
        <v>16740</v>
      </c>
      <c r="Z181" s="30"/>
      <c r="AA181" s="55"/>
      <c r="AB181" s="73" t="s">
        <v>44</v>
      </c>
      <c r="AC181" s="30" t="s">
        <v>44</v>
      </c>
      <c r="AD181" s="30" t="s">
        <v>45</v>
      </c>
    </row>
    <row r="182" spans="1:30" x14ac:dyDescent="0.2">
      <c r="A182" s="34">
        <v>45836.529156631943</v>
      </c>
      <c r="B182" s="35" t="s">
        <v>30</v>
      </c>
      <c r="C182" s="30" t="s">
        <v>31</v>
      </c>
      <c r="D182" s="30" t="s">
        <v>29</v>
      </c>
      <c r="E182" s="30" t="s">
        <v>63</v>
      </c>
      <c r="F182" s="30" t="s">
        <v>29</v>
      </c>
      <c r="G182" s="30" t="s">
        <v>47</v>
      </c>
      <c r="H182" s="28" t="s">
        <v>34</v>
      </c>
      <c r="I182" s="36" t="str">
        <f ca="1">IFERROR(__xludf.DUMMYFUNCTION("""COMPUTED_VALUE""")," ")</f>
        <v xml:space="preserve"> </v>
      </c>
      <c r="J182" s="51" t="s">
        <v>974</v>
      </c>
      <c r="K182" s="30" t="s">
        <v>975</v>
      </c>
      <c r="L182" s="38">
        <v>325546132</v>
      </c>
      <c r="M182" s="30" t="s">
        <v>664</v>
      </c>
      <c r="N182" s="30" t="s">
        <v>869</v>
      </c>
      <c r="O182" s="30" t="s">
        <v>107</v>
      </c>
      <c r="P182" s="30" t="s">
        <v>976</v>
      </c>
      <c r="Q182" s="23">
        <v>16940</v>
      </c>
      <c r="R182" s="28" t="s">
        <v>29</v>
      </c>
      <c r="S182" s="39">
        <v>100</v>
      </c>
      <c r="T182" s="45">
        <v>45825</v>
      </c>
      <c r="U182" s="52"/>
      <c r="V182" s="53"/>
      <c r="W182" s="54" t="s">
        <v>977</v>
      </c>
      <c r="X182" s="30"/>
      <c r="Y182" s="31">
        <v>16840</v>
      </c>
      <c r="Z182" s="30"/>
      <c r="AA182" s="56"/>
      <c r="AB182" s="74" t="s">
        <v>44</v>
      </c>
      <c r="AC182" s="30" t="s">
        <v>44</v>
      </c>
      <c r="AD182" s="30" t="s">
        <v>45</v>
      </c>
    </row>
    <row r="183" spans="1:30" x14ac:dyDescent="0.2">
      <c r="A183" s="34">
        <v>45837.019750844906</v>
      </c>
      <c r="B183" s="35" t="s">
        <v>30</v>
      </c>
      <c r="C183" s="30" t="s">
        <v>31</v>
      </c>
      <c r="D183" s="30" t="s">
        <v>29</v>
      </c>
      <c r="E183" s="30" t="s">
        <v>63</v>
      </c>
      <c r="F183" s="30" t="s">
        <v>29</v>
      </c>
      <c r="G183" s="30" t="s">
        <v>47</v>
      </c>
      <c r="H183" s="28" t="s">
        <v>34</v>
      </c>
      <c r="I183" s="36" t="str">
        <f ca="1">IFERROR(__xludf.DUMMYFUNCTION("""COMPUTED_VALUE""")," ")</f>
        <v xml:space="preserve"> </v>
      </c>
      <c r="J183" s="51" t="s">
        <v>978</v>
      </c>
      <c r="K183" s="30" t="s">
        <v>979</v>
      </c>
      <c r="L183" s="38">
        <v>385173554</v>
      </c>
      <c r="M183" s="30" t="s">
        <v>664</v>
      </c>
      <c r="N183" s="30" t="s">
        <v>66</v>
      </c>
      <c r="O183" s="30" t="s">
        <v>107</v>
      </c>
      <c r="P183" s="30" t="s">
        <v>980</v>
      </c>
      <c r="Q183" s="23">
        <v>16940</v>
      </c>
      <c r="R183" s="28" t="s">
        <v>29</v>
      </c>
      <c r="S183" s="39">
        <v>100</v>
      </c>
      <c r="T183" s="45">
        <v>45825</v>
      </c>
      <c r="U183" s="52"/>
      <c r="V183" s="53"/>
      <c r="W183" s="54" t="s">
        <v>981</v>
      </c>
      <c r="X183" s="30"/>
      <c r="Y183" s="31">
        <v>16840</v>
      </c>
      <c r="Z183" s="30"/>
      <c r="AA183" s="55"/>
      <c r="AB183" s="73" t="s">
        <v>44</v>
      </c>
      <c r="AC183" s="30" t="s">
        <v>44</v>
      </c>
      <c r="AD183" s="30" t="s">
        <v>982</v>
      </c>
    </row>
    <row r="184" spans="1:30" x14ac:dyDescent="0.2">
      <c r="A184" s="34">
        <v>45837.036579421299</v>
      </c>
      <c r="B184" s="35" t="s">
        <v>30</v>
      </c>
      <c r="C184" s="30" t="s">
        <v>31</v>
      </c>
      <c r="D184" s="30" t="s">
        <v>29</v>
      </c>
      <c r="E184" s="30" t="s">
        <v>63</v>
      </c>
      <c r="F184" s="30" t="s">
        <v>29</v>
      </c>
      <c r="G184" s="30" t="s">
        <v>47</v>
      </c>
      <c r="H184" s="28" t="s">
        <v>34</v>
      </c>
      <c r="I184" s="36" t="str">
        <f ca="1">IFERROR(__xludf.DUMMYFUNCTION("""COMPUTED_VALUE""")," ")</f>
        <v xml:space="preserve"> </v>
      </c>
      <c r="J184" s="51" t="s">
        <v>983</v>
      </c>
      <c r="K184" s="30" t="s">
        <v>984</v>
      </c>
      <c r="L184" s="38">
        <v>328476597</v>
      </c>
      <c r="M184" s="30" t="s">
        <v>130</v>
      </c>
      <c r="N184" s="30" t="s">
        <v>588</v>
      </c>
      <c r="O184" s="30" t="s">
        <v>985</v>
      </c>
      <c r="P184" s="30" t="s">
        <v>986</v>
      </c>
      <c r="Q184" s="23">
        <v>16940</v>
      </c>
      <c r="R184" s="28" t="s">
        <v>29</v>
      </c>
      <c r="S184" s="39">
        <v>200</v>
      </c>
      <c r="T184" s="45">
        <v>45836</v>
      </c>
      <c r="U184" s="52"/>
      <c r="V184" s="53"/>
      <c r="W184" s="54" t="s">
        <v>987</v>
      </c>
      <c r="X184" s="30"/>
      <c r="Y184" s="31">
        <v>16740</v>
      </c>
      <c r="Z184" s="30"/>
      <c r="AA184" s="56"/>
      <c r="AB184" s="74" t="s">
        <v>44</v>
      </c>
      <c r="AC184" s="30" t="s">
        <v>44</v>
      </c>
      <c r="AD184" s="30" t="s">
        <v>982</v>
      </c>
    </row>
    <row r="185" spans="1:30" x14ac:dyDescent="0.2">
      <c r="A185" s="34">
        <v>45837.039434247687</v>
      </c>
      <c r="B185" s="35" t="s">
        <v>30</v>
      </c>
      <c r="C185" s="30" t="s">
        <v>31</v>
      </c>
      <c r="D185" s="30" t="s">
        <v>29</v>
      </c>
      <c r="E185" s="30" t="s">
        <v>63</v>
      </c>
      <c r="F185" s="30" t="s">
        <v>29</v>
      </c>
      <c r="G185" s="30" t="s">
        <v>47</v>
      </c>
      <c r="H185" s="28" t="s">
        <v>34</v>
      </c>
      <c r="I185" s="36" t="str">
        <f ca="1">IFERROR(__xludf.DUMMYFUNCTION("""COMPUTED_VALUE""")," ")</f>
        <v xml:space="preserve"> </v>
      </c>
      <c r="J185" s="51" t="s">
        <v>988</v>
      </c>
      <c r="K185" s="58" t="s">
        <v>989</v>
      </c>
      <c r="L185" s="38">
        <v>862041598</v>
      </c>
      <c r="M185" s="30" t="s">
        <v>130</v>
      </c>
      <c r="N185" s="30" t="s">
        <v>529</v>
      </c>
      <c r="O185" s="30" t="s">
        <v>990</v>
      </c>
      <c r="P185" s="30" t="s">
        <v>991</v>
      </c>
      <c r="Q185" s="23">
        <v>16940</v>
      </c>
      <c r="R185" s="28" t="s">
        <v>29</v>
      </c>
      <c r="S185" s="39">
        <v>200</v>
      </c>
      <c r="T185" s="45">
        <v>45836</v>
      </c>
      <c r="U185" s="52"/>
      <c r="V185" s="53"/>
      <c r="W185" s="54" t="s">
        <v>992</v>
      </c>
      <c r="X185" s="30"/>
      <c r="Y185" s="31">
        <v>16740</v>
      </c>
      <c r="Z185" s="30"/>
      <c r="AA185" s="55"/>
      <c r="AB185" s="73" t="s">
        <v>44</v>
      </c>
      <c r="AC185" s="30" t="s">
        <v>44</v>
      </c>
      <c r="AD185" s="30" t="s">
        <v>982</v>
      </c>
    </row>
    <row r="186" spans="1:30" x14ac:dyDescent="0.2">
      <c r="A186" s="34">
        <v>45837.933878101852</v>
      </c>
      <c r="B186" s="35" t="s">
        <v>30</v>
      </c>
      <c r="C186" s="30" t="s">
        <v>31</v>
      </c>
      <c r="D186" s="30" t="s">
        <v>29</v>
      </c>
      <c r="E186" s="30" t="s">
        <v>32</v>
      </c>
      <c r="F186" s="30" t="s">
        <v>29</v>
      </c>
      <c r="G186" s="30" t="s">
        <v>33</v>
      </c>
      <c r="H186" s="28" t="s">
        <v>34</v>
      </c>
      <c r="I186" s="36" t="str">
        <f ca="1">IFERROR(__xludf.DUMMYFUNCTION("""COMPUTED_VALUE""")," ")</f>
        <v xml:space="preserve"> </v>
      </c>
      <c r="J186" s="51" t="s">
        <v>993</v>
      </c>
      <c r="K186" s="30" t="s">
        <v>994</v>
      </c>
      <c r="L186" s="38">
        <v>867880348</v>
      </c>
      <c r="M186" s="30" t="s">
        <v>466</v>
      </c>
      <c r="N186" s="30" t="s">
        <v>623</v>
      </c>
      <c r="O186" s="30" t="s">
        <v>995</v>
      </c>
      <c r="P186" s="30" t="s">
        <v>996</v>
      </c>
      <c r="Q186" s="23">
        <v>14972</v>
      </c>
      <c r="R186" s="28" t="s">
        <v>29</v>
      </c>
      <c r="S186" s="39">
        <v>200</v>
      </c>
      <c r="T186" s="45">
        <v>45837</v>
      </c>
      <c r="U186" s="52"/>
      <c r="V186" s="53"/>
      <c r="W186" s="54" t="s">
        <v>997</v>
      </c>
      <c r="X186" s="30"/>
      <c r="Y186" s="31">
        <v>14772</v>
      </c>
      <c r="Z186" s="30"/>
      <c r="AA186" s="56"/>
      <c r="AB186" s="74" t="s">
        <v>44</v>
      </c>
      <c r="AC186" s="30" t="s">
        <v>44</v>
      </c>
      <c r="AD186" s="30" t="s">
        <v>982</v>
      </c>
    </row>
    <row r="187" spans="1:30" x14ac:dyDescent="0.2">
      <c r="A187" s="34">
        <v>45838.380797222228</v>
      </c>
      <c r="B187" s="35" t="s">
        <v>30</v>
      </c>
      <c r="C187" s="30" t="s">
        <v>31</v>
      </c>
      <c r="D187" s="30" t="s">
        <v>29</v>
      </c>
      <c r="E187" s="30" t="s">
        <v>63</v>
      </c>
      <c r="F187" s="30" t="s">
        <v>29</v>
      </c>
      <c r="G187" s="30" t="s">
        <v>47</v>
      </c>
      <c r="H187" s="28" t="s">
        <v>34</v>
      </c>
      <c r="I187" s="36" t="str">
        <f ca="1">IFERROR(__xludf.DUMMYFUNCTION("""COMPUTED_VALUE""")," ")</f>
        <v xml:space="preserve"> </v>
      </c>
      <c r="J187" s="51" t="s">
        <v>998</v>
      </c>
      <c r="K187" s="30" t="s">
        <v>999</v>
      </c>
      <c r="L187" s="38">
        <v>329803207</v>
      </c>
      <c r="M187" s="30" t="s">
        <v>633</v>
      </c>
      <c r="N187" s="30" t="s">
        <v>362</v>
      </c>
      <c r="O187" s="30" t="s">
        <v>107</v>
      </c>
      <c r="P187" s="30" t="s">
        <v>1000</v>
      </c>
      <c r="Q187" s="23">
        <v>16940</v>
      </c>
      <c r="R187" s="28" t="s">
        <v>29</v>
      </c>
      <c r="S187" s="39">
        <v>100</v>
      </c>
      <c r="T187" s="45">
        <v>45837</v>
      </c>
      <c r="U187" s="52"/>
      <c r="V187" s="53"/>
      <c r="W187" s="54" t="s">
        <v>1001</v>
      </c>
      <c r="X187" s="30"/>
      <c r="Y187" s="31">
        <v>16840</v>
      </c>
      <c r="Z187" s="30"/>
      <c r="AA187" s="55"/>
      <c r="AB187" s="73" t="s">
        <v>44</v>
      </c>
      <c r="AC187" s="30" t="s">
        <v>44</v>
      </c>
      <c r="AD187" s="30" t="s">
        <v>982</v>
      </c>
    </row>
    <row r="188" spans="1:30" x14ac:dyDescent="0.2">
      <c r="A188" s="34">
        <v>45838.385061967594</v>
      </c>
      <c r="B188" s="35" t="s">
        <v>30</v>
      </c>
      <c r="C188" s="30" t="s">
        <v>31</v>
      </c>
      <c r="D188" s="30" t="s">
        <v>29</v>
      </c>
      <c r="E188" s="30" t="s">
        <v>82</v>
      </c>
      <c r="F188" s="30" t="s">
        <v>29</v>
      </c>
      <c r="G188" s="30" t="s">
        <v>87</v>
      </c>
      <c r="H188" s="28" t="s">
        <v>34</v>
      </c>
      <c r="I188" s="36" t="str">
        <f ca="1">IFERROR(__xludf.DUMMYFUNCTION("""COMPUTED_VALUE""")," ")</f>
        <v xml:space="preserve"> </v>
      </c>
      <c r="J188" s="51" t="s">
        <v>1002</v>
      </c>
      <c r="K188" s="30" t="s">
        <v>1003</v>
      </c>
      <c r="L188" s="38">
        <v>389299579</v>
      </c>
      <c r="M188" s="30" t="s">
        <v>556</v>
      </c>
      <c r="N188" s="30" t="s">
        <v>381</v>
      </c>
      <c r="O188" s="30" t="s">
        <v>1004</v>
      </c>
      <c r="P188" s="30" t="s">
        <v>581</v>
      </c>
      <c r="Q188" s="23">
        <v>9704</v>
      </c>
      <c r="R188" s="30" t="s">
        <v>766</v>
      </c>
      <c r="S188" s="39">
        <v>300</v>
      </c>
      <c r="T188" s="45">
        <v>45837</v>
      </c>
      <c r="U188" s="52"/>
      <c r="V188" s="53"/>
      <c r="W188" s="54" t="s">
        <v>1005</v>
      </c>
      <c r="X188" s="30"/>
      <c r="Y188" s="31">
        <v>9404</v>
      </c>
      <c r="Z188" s="30"/>
      <c r="AA188" s="56"/>
      <c r="AB188" s="74"/>
      <c r="AC188" s="30" t="s">
        <v>44</v>
      </c>
      <c r="AD188" s="30" t="s">
        <v>74</v>
      </c>
    </row>
    <row r="189" spans="1:30" x14ac:dyDescent="0.2">
      <c r="A189" s="34">
        <v>45838.538199062503</v>
      </c>
      <c r="B189" s="35" t="s">
        <v>30</v>
      </c>
      <c r="C189" s="30" t="s">
        <v>31</v>
      </c>
      <c r="D189" s="30" t="s">
        <v>29</v>
      </c>
      <c r="E189" s="30" t="s">
        <v>32</v>
      </c>
      <c r="F189" s="30" t="s">
        <v>29</v>
      </c>
      <c r="G189" s="30" t="s">
        <v>33</v>
      </c>
      <c r="H189" s="28" t="s">
        <v>34</v>
      </c>
      <c r="I189" s="36" t="str">
        <f ca="1">IFERROR(__xludf.DUMMYFUNCTION("""COMPUTED_VALUE""")," ")</f>
        <v xml:space="preserve"> </v>
      </c>
      <c r="J189" s="51" t="s">
        <v>1006</v>
      </c>
      <c r="K189" s="30" t="s">
        <v>1007</v>
      </c>
      <c r="L189" s="38">
        <v>342478300</v>
      </c>
      <c r="M189" s="30" t="s">
        <v>130</v>
      </c>
      <c r="N189" s="30" t="s">
        <v>1008</v>
      </c>
      <c r="O189" s="30" t="s">
        <v>1009</v>
      </c>
      <c r="P189" s="30" t="s">
        <v>1010</v>
      </c>
      <c r="Q189" s="23">
        <v>14972</v>
      </c>
      <c r="R189" s="28" t="s">
        <v>29</v>
      </c>
      <c r="S189" s="39">
        <v>200</v>
      </c>
      <c r="T189" s="45">
        <v>45837</v>
      </c>
      <c r="U189" s="52"/>
      <c r="V189" s="53"/>
      <c r="W189" s="54" t="s">
        <v>1011</v>
      </c>
      <c r="X189" s="30"/>
      <c r="Y189" s="31">
        <v>14772</v>
      </c>
      <c r="Z189" s="30"/>
      <c r="AA189" s="55"/>
      <c r="AB189" s="73" t="s">
        <v>44</v>
      </c>
      <c r="AC189" s="30" t="s">
        <v>44</v>
      </c>
      <c r="AD189" s="30" t="s">
        <v>982</v>
      </c>
    </row>
    <row r="190" spans="1:30" x14ac:dyDescent="0.2">
      <c r="A190" s="34">
        <v>45838.548837650465</v>
      </c>
      <c r="B190" s="35" t="s">
        <v>30</v>
      </c>
      <c r="C190" s="30" t="s">
        <v>31</v>
      </c>
      <c r="D190" s="30" t="s">
        <v>29</v>
      </c>
      <c r="E190" s="30" t="s">
        <v>32</v>
      </c>
      <c r="F190" s="30" t="s">
        <v>29</v>
      </c>
      <c r="G190" s="30" t="s">
        <v>33</v>
      </c>
      <c r="H190" s="28" t="s">
        <v>34</v>
      </c>
      <c r="I190" s="36" t="str">
        <f ca="1">IFERROR(__xludf.DUMMYFUNCTION("""COMPUTED_VALUE""")," ")</f>
        <v xml:space="preserve"> </v>
      </c>
      <c r="J190" s="51" t="s">
        <v>1012</v>
      </c>
      <c r="K190" s="30" t="s">
        <v>1013</v>
      </c>
      <c r="L190" s="38">
        <v>389243689</v>
      </c>
      <c r="M190" s="30" t="s">
        <v>130</v>
      </c>
      <c r="N190" s="30" t="s">
        <v>529</v>
      </c>
      <c r="O190" s="30" t="s">
        <v>1014</v>
      </c>
      <c r="P190" s="30" t="s">
        <v>1015</v>
      </c>
      <c r="Q190" s="23">
        <v>14972</v>
      </c>
      <c r="R190" s="28" t="s">
        <v>29</v>
      </c>
      <c r="S190" s="39">
        <v>200</v>
      </c>
      <c r="T190" s="45">
        <v>45837</v>
      </c>
      <c r="U190" s="52"/>
      <c r="V190" s="53"/>
      <c r="W190" s="54" t="s">
        <v>1016</v>
      </c>
      <c r="X190" s="30"/>
      <c r="Y190" s="31">
        <v>14772</v>
      </c>
      <c r="Z190" s="30"/>
      <c r="AA190" s="56"/>
      <c r="AB190" s="74" t="s">
        <v>44</v>
      </c>
      <c r="AC190" s="30" t="s">
        <v>44</v>
      </c>
      <c r="AD190" s="30" t="s">
        <v>982</v>
      </c>
    </row>
    <row r="191" spans="1:30" x14ac:dyDescent="0.2">
      <c r="A191" s="34">
        <v>45838.555980902776</v>
      </c>
      <c r="B191" s="35" t="s">
        <v>30</v>
      </c>
      <c r="C191" s="30" t="s">
        <v>31</v>
      </c>
      <c r="D191" s="30" t="s">
        <v>29</v>
      </c>
      <c r="E191" s="30" t="s">
        <v>63</v>
      </c>
      <c r="F191" s="30" t="s">
        <v>29</v>
      </c>
      <c r="G191" s="30" t="s">
        <v>47</v>
      </c>
      <c r="H191" s="28" t="s">
        <v>34</v>
      </c>
      <c r="I191" s="36" t="str">
        <f ca="1">IFERROR(__xludf.DUMMYFUNCTION("""COMPUTED_VALUE""")," ")</f>
        <v xml:space="preserve"> </v>
      </c>
      <c r="J191" s="51" t="s">
        <v>1017</v>
      </c>
      <c r="K191" s="30" t="s">
        <v>1018</v>
      </c>
      <c r="L191" s="38">
        <v>869591516</v>
      </c>
      <c r="M191" s="30" t="s">
        <v>130</v>
      </c>
      <c r="N191" s="30" t="s">
        <v>529</v>
      </c>
      <c r="O191" s="30" t="s">
        <v>1019</v>
      </c>
      <c r="P191" s="30" t="s">
        <v>1020</v>
      </c>
      <c r="Q191" s="23">
        <v>16940</v>
      </c>
      <c r="R191" s="30" t="s">
        <v>429</v>
      </c>
      <c r="S191" s="39">
        <v>200</v>
      </c>
      <c r="T191" s="45">
        <v>45837</v>
      </c>
      <c r="U191" s="52"/>
      <c r="V191" s="53"/>
      <c r="W191" s="54" t="s">
        <v>1021</v>
      </c>
      <c r="X191" s="30"/>
      <c r="Y191" s="31">
        <v>16740</v>
      </c>
      <c r="Z191" s="30"/>
      <c r="AA191" s="55"/>
      <c r="AB191" s="73" t="s">
        <v>44</v>
      </c>
      <c r="AC191" s="30" t="s">
        <v>44</v>
      </c>
      <c r="AD191" s="30" t="s">
        <v>982</v>
      </c>
    </row>
    <row r="192" spans="1:30" x14ac:dyDescent="0.2">
      <c r="A192" s="34">
        <v>45838.564478796296</v>
      </c>
      <c r="B192" s="35" t="s">
        <v>30</v>
      </c>
      <c r="C192" s="30" t="s">
        <v>31</v>
      </c>
      <c r="D192" s="30" t="s">
        <v>29</v>
      </c>
      <c r="E192" s="30" t="s">
        <v>670</v>
      </c>
      <c r="F192" s="30" t="s">
        <v>29</v>
      </c>
      <c r="G192" s="30" t="s">
        <v>33</v>
      </c>
      <c r="H192" s="28" t="s">
        <v>34</v>
      </c>
      <c r="I192" s="36" t="str">
        <f ca="1">IFERROR(__xludf.DUMMYFUNCTION("""COMPUTED_VALUE""")," ")</f>
        <v xml:space="preserve"> </v>
      </c>
      <c r="J192" s="51" t="s">
        <v>1022</v>
      </c>
      <c r="K192" s="30" t="s">
        <v>1023</v>
      </c>
      <c r="L192" s="38">
        <v>357875983</v>
      </c>
      <c r="M192" s="30" t="s">
        <v>130</v>
      </c>
      <c r="N192" s="30" t="s">
        <v>529</v>
      </c>
      <c r="O192" s="30" t="s">
        <v>1024</v>
      </c>
      <c r="P192" s="30" t="s">
        <v>1025</v>
      </c>
      <c r="Q192" s="23">
        <v>7736</v>
      </c>
      <c r="R192" s="28" t="s">
        <v>29</v>
      </c>
      <c r="S192" s="39">
        <v>200</v>
      </c>
      <c r="T192" s="45">
        <v>45838</v>
      </c>
      <c r="U192" s="52"/>
      <c r="V192" s="53"/>
      <c r="W192" s="54" t="s">
        <v>1026</v>
      </c>
      <c r="X192" s="30"/>
      <c r="Y192" s="31">
        <v>7536</v>
      </c>
      <c r="Z192" s="30"/>
      <c r="AA192" s="56"/>
      <c r="AB192" s="74" t="s">
        <v>44</v>
      </c>
      <c r="AC192" s="30" t="s">
        <v>44</v>
      </c>
      <c r="AD192" s="30" t="s">
        <v>982</v>
      </c>
    </row>
    <row r="193" spans="1:30" x14ac:dyDescent="0.2">
      <c r="A193" s="34">
        <v>45838.607684259259</v>
      </c>
      <c r="B193" s="35" t="s">
        <v>30</v>
      </c>
      <c r="C193" s="30" t="s">
        <v>31</v>
      </c>
      <c r="D193" s="30" t="s">
        <v>29</v>
      </c>
      <c r="E193" s="30" t="s">
        <v>63</v>
      </c>
      <c r="F193" s="30" t="s">
        <v>1027</v>
      </c>
      <c r="G193" s="30" t="s">
        <v>47</v>
      </c>
      <c r="H193" s="28" t="s">
        <v>34</v>
      </c>
      <c r="I193" s="36" t="str">
        <f ca="1">IFERROR(__xludf.DUMMYFUNCTION("""COMPUTED_VALUE""")," ")</f>
        <v xml:space="preserve"> </v>
      </c>
      <c r="J193" s="51" t="s">
        <v>1028</v>
      </c>
      <c r="K193" s="30" t="s">
        <v>1029</v>
      </c>
      <c r="L193" s="38">
        <v>396944817</v>
      </c>
      <c r="M193" s="30" t="s">
        <v>130</v>
      </c>
      <c r="N193" s="30" t="s">
        <v>529</v>
      </c>
      <c r="O193" s="30" t="s">
        <v>1030</v>
      </c>
      <c r="P193" s="30" t="s">
        <v>1031</v>
      </c>
      <c r="Q193" s="23">
        <v>16940</v>
      </c>
      <c r="R193" s="28" t="s">
        <v>29</v>
      </c>
      <c r="S193" s="39">
        <v>200</v>
      </c>
      <c r="T193" s="45">
        <v>45838</v>
      </c>
      <c r="U193" s="52"/>
      <c r="V193" s="53"/>
      <c r="W193" s="54" t="s">
        <v>1032</v>
      </c>
      <c r="X193" s="30"/>
      <c r="Y193" s="31">
        <v>16740</v>
      </c>
      <c r="Z193" s="30"/>
      <c r="AA193" s="55"/>
      <c r="AB193" s="73" t="s">
        <v>44</v>
      </c>
      <c r="AC193" s="30" t="s">
        <v>44</v>
      </c>
      <c r="AD193" s="30" t="s">
        <v>982</v>
      </c>
    </row>
    <row r="194" spans="1:30" x14ac:dyDescent="0.2">
      <c r="A194" s="34">
        <v>45838.783055127315</v>
      </c>
      <c r="B194" s="35" t="s">
        <v>408</v>
      </c>
      <c r="C194" s="30" t="s">
        <v>31</v>
      </c>
      <c r="D194" s="30" t="s">
        <v>29</v>
      </c>
      <c r="E194" s="30" t="s">
        <v>63</v>
      </c>
      <c r="F194" s="30" t="s">
        <v>29</v>
      </c>
      <c r="G194" s="30" t="s">
        <v>47</v>
      </c>
      <c r="H194" s="28" t="s">
        <v>34</v>
      </c>
      <c r="I194" s="36" t="str">
        <f ca="1">IFERROR(__xludf.DUMMYFUNCTION("""COMPUTED_VALUE""")," ")</f>
        <v xml:space="preserve"> </v>
      </c>
      <c r="J194" s="51" t="s">
        <v>1033</v>
      </c>
      <c r="K194" s="56" t="s">
        <v>1034</v>
      </c>
      <c r="L194" s="48">
        <v>359626118</v>
      </c>
      <c r="M194" s="30" t="s">
        <v>130</v>
      </c>
      <c r="N194" s="30" t="s">
        <v>588</v>
      </c>
      <c r="O194" s="30" t="s">
        <v>1035</v>
      </c>
      <c r="P194" s="30" t="s">
        <v>1036</v>
      </c>
      <c r="Q194" s="23">
        <v>16940</v>
      </c>
      <c r="R194" s="30" t="s">
        <v>429</v>
      </c>
      <c r="S194" s="39">
        <v>200</v>
      </c>
      <c r="T194" s="45">
        <v>45838</v>
      </c>
      <c r="U194" s="52"/>
      <c r="V194" s="53"/>
      <c r="W194" s="54" t="s">
        <v>1037</v>
      </c>
      <c r="X194" s="30"/>
      <c r="Y194" s="31">
        <v>16740</v>
      </c>
      <c r="Z194" s="30"/>
      <c r="AA194" s="56"/>
      <c r="AB194" s="74" t="s">
        <v>44</v>
      </c>
      <c r="AC194" s="30" t="s">
        <v>44</v>
      </c>
      <c r="AD194" s="30" t="s">
        <v>982</v>
      </c>
    </row>
    <row r="195" spans="1:30" x14ac:dyDescent="0.2">
      <c r="A195" s="34">
        <v>45838.783101446759</v>
      </c>
      <c r="B195" s="35" t="s">
        <v>30</v>
      </c>
      <c r="C195" s="30" t="s">
        <v>31</v>
      </c>
      <c r="D195" s="30" t="s">
        <v>29</v>
      </c>
      <c r="E195" s="30" t="s">
        <v>63</v>
      </c>
      <c r="F195" s="30" t="s">
        <v>29</v>
      </c>
      <c r="G195" s="30" t="s">
        <v>47</v>
      </c>
      <c r="H195" s="28" t="s">
        <v>34</v>
      </c>
      <c r="I195" s="36" t="str">
        <f ca="1">IFERROR(__xludf.DUMMYFUNCTION("""COMPUTED_VALUE""")," ")</f>
        <v xml:space="preserve"> </v>
      </c>
      <c r="J195" s="51" t="s">
        <v>1038</v>
      </c>
      <c r="K195" s="30" t="s">
        <v>1039</v>
      </c>
      <c r="L195" s="48">
        <v>332271336</v>
      </c>
      <c r="M195" s="30" t="s">
        <v>664</v>
      </c>
      <c r="N195" s="30" t="s">
        <v>66</v>
      </c>
      <c r="O195" s="30" t="s">
        <v>107</v>
      </c>
      <c r="P195" s="30" t="s">
        <v>1040</v>
      </c>
      <c r="Q195" s="23">
        <v>16940</v>
      </c>
      <c r="R195" s="30" t="s">
        <v>429</v>
      </c>
      <c r="S195" s="39">
        <v>100</v>
      </c>
      <c r="T195" s="45">
        <v>45824</v>
      </c>
      <c r="U195" s="52"/>
      <c r="V195" s="53"/>
      <c r="W195" s="54" t="s">
        <v>1041</v>
      </c>
      <c r="X195" s="30"/>
      <c r="Y195" s="31">
        <v>16840</v>
      </c>
      <c r="Z195" s="30"/>
      <c r="AA195" s="55"/>
      <c r="AB195" s="73" t="s">
        <v>44</v>
      </c>
      <c r="AC195" s="30" t="s">
        <v>44</v>
      </c>
      <c r="AD195" s="30" t="s">
        <v>982</v>
      </c>
    </row>
    <row r="196" spans="1:30" x14ac:dyDescent="0.2">
      <c r="A196" s="34">
        <v>45838.784256041668</v>
      </c>
      <c r="B196" s="35" t="s">
        <v>30</v>
      </c>
      <c r="C196" s="30" t="s">
        <v>31</v>
      </c>
      <c r="D196" s="30" t="s">
        <v>29</v>
      </c>
      <c r="E196" s="30" t="s">
        <v>63</v>
      </c>
      <c r="F196" s="30" t="s">
        <v>29</v>
      </c>
      <c r="G196" s="30" t="s">
        <v>47</v>
      </c>
      <c r="H196" s="28" t="s">
        <v>34</v>
      </c>
      <c r="I196" s="36" t="str">
        <f ca="1">IFERROR(__xludf.DUMMYFUNCTION("""COMPUTED_VALUE""")," ")</f>
        <v xml:space="preserve"> </v>
      </c>
      <c r="J196" s="51" t="s">
        <v>1042</v>
      </c>
      <c r="K196" s="30" t="s">
        <v>1043</v>
      </c>
      <c r="L196" s="38">
        <v>359517143</v>
      </c>
      <c r="M196" s="30" t="s">
        <v>664</v>
      </c>
      <c r="N196" s="30" t="s">
        <v>66</v>
      </c>
      <c r="O196" s="30" t="s">
        <v>107</v>
      </c>
      <c r="P196" s="30" t="s">
        <v>1044</v>
      </c>
      <c r="Q196" s="23">
        <v>16940</v>
      </c>
      <c r="R196" s="30" t="s">
        <v>429</v>
      </c>
      <c r="S196" s="39">
        <v>100</v>
      </c>
      <c r="T196" s="45">
        <v>45824</v>
      </c>
      <c r="U196" s="52"/>
      <c r="V196" s="53"/>
      <c r="W196" s="54" t="s">
        <v>1045</v>
      </c>
      <c r="X196" s="30"/>
      <c r="Y196" s="31">
        <v>16840</v>
      </c>
      <c r="Z196" s="30"/>
      <c r="AA196" s="56"/>
      <c r="AB196" s="74" t="s">
        <v>44</v>
      </c>
      <c r="AC196" s="30" t="s">
        <v>44</v>
      </c>
      <c r="AD196" s="30" t="s">
        <v>982</v>
      </c>
    </row>
    <row r="197" spans="1:30" x14ac:dyDescent="0.2">
      <c r="A197" s="34">
        <v>45838.918380856485</v>
      </c>
      <c r="B197" s="35" t="s">
        <v>30</v>
      </c>
      <c r="C197" s="30" t="s">
        <v>31</v>
      </c>
      <c r="D197" s="30" t="s">
        <v>29</v>
      </c>
      <c r="E197" s="30" t="s">
        <v>32</v>
      </c>
      <c r="F197" s="30" t="s">
        <v>29</v>
      </c>
      <c r="G197" s="30" t="s">
        <v>33</v>
      </c>
      <c r="H197" s="28" t="s">
        <v>34</v>
      </c>
      <c r="I197" s="36" t="str">
        <f ca="1">IFERROR(__xludf.DUMMYFUNCTION("""COMPUTED_VALUE""")," ")</f>
        <v xml:space="preserve"> </v>
      </c>
      <c r="J197" s="51" t="s">
        <v>1046</v>
      </c>
      <c r="K197" s="30" t="s">
        <v>1047</v>
      </c>
      <c r="L197" s="77" t="s">
        <v>1048</v>
      </c>
      <c r="M197" s="30" t="s">
        <v>466</v>
      </c>
      <c r="N197" s="30" t="s">
        <v>623</v>
      </c>
      <c r="O197" s="30" t="s">
        <v>1049</v>
      </c>
      <c r="P197" s="30" t="s">
        <v>1050</v>
      </c>
      <c r="Q197" s="23">
        <v>14972</v>
      </c>
      <c r="R197" s="28" t="s">
        <v>29</v>
      </c>
      <c r="S197" s="39">
        <v>100</v>
      </c>
      <c r="T197" s="45">
        <v>45838</v>
      </c>
      <c r="U197" s="52"/>
      <c r="V197" s="53"/>
      <c r="W197" s="54" t="s">
        <v>1051</v>
      </c>
      <c r="X197" s="30"/>
      <c r="Y197" s="31">
        <v>14872</v>
      </c>
      <c r="Z197" s="30"/>
      <c r="AA197" s="55"/>
      <c r="AB197" s="73" t="s">
        <v>44</v>
      </c>
      <c r="AC197" s="30" t="s">
        <v>44</v>
      </c>
      <c r="AD197" s="30" t="s">
        <v>982</v>
      </c>
    </row>
    <row r="198" spans="1:30" x14ac:dyDescent="0.2">
      <c r="A198" s="34">
        <v>45839.009972777778</v>
      </c>
      <c r="B198" s="35" t="s">
        <v>30</v>
      </c>
      <c r="C198" s="30" t="s">
        <v>31</v>
      </c>
      <c r="D198" s="30" t="s">
        <v>29</v>
      </c>
      <c r="E198" s="30" t="s">
        <v>32</v>
      </c>
      <c r="F198" s="30" t="s">
        <v>29</v>
      </c>
      <c r="G198" s="30" t="s">
        <v>33</v>
      </c>
      <c r="H198" s="28" t="s">
        <v>34</v>
      </c>
      <c r="I198" s="36" t="str">
        <f ca="1">IFERROR(__xludf.DUMMYFUNCTION("""COMPUTED_VALUE""")," ")</f>
        <v xml:space="preserve"> </v>
      </c>
      <c r="J198" s="51" t="s">
        <v>1052</v>
      </c>
      <c r="K198" s="30" t="s">
        <v>1053</v>
      </c>
      <c r="L198" s="38">
        <v>377056867</v>
      </c>
      <c r="M198" s="30" t="s">
        <v>130</v>
      </c>
      <c r="N198" s="30" t="s">
        <v>588</v>
      </c>
      <c r="O198" s="30" t="s">
        <v>1054</v>
      </c>
      <c r="P198" s="30" t="s">
        <v>1055</v>
      </c>
      <c r="Q198" s="23">
        <v>14972</v>
      </c>
      <c r="R198" s="28" t="s">
        <v>29</v>
      </c>
      <c r="S198" s="39">
        <v>200</v>
      </c>
      <c r="T198" s="45">
        <v>45838</v>
      </c>
      <c r="U198" s="52"/>
      <c r="V198" s="53"/>
      <c r="W198" s="54" t="s">
        <v>1056</v>
      </c>
      <c r="X198" s="30"/>
      <c r="Y198" s="31">
        <v>14772</v>
      </c>
      <c r="Z198" s="30"/>
      <c r="AA198" s="56"/>
      <c r="AB198" s="74" t="s">
        <v>44</v>
      </c>
      <c r="AC198" s="30" t="s">
        <v>44</v>
      </c>
      <c r="AD198" s="30" t="s">
        <v>982</v>
      </c>
    </row>
    <row r="199" spans="1:30" x14ac:dyDescent="0.2">
      <c r="A199" s="34">
        <v>45839.317257708331</v>
      </c>
      <c r="B199" s="35" t="s">
        <v>30</v>
      </c>
      <c r="C199" s="30" t="s">
        <v>31</v>
      </c>
      <c r="D199" s="30" t="s">
        <v>29</v>
      </c>
      <c r="E199" s="30" t="s">
        <v>63</v>
      </c>
      <c r="F199" s="30" t="s">
        <v>29</v>
      </c>
      <c r="G199" s="30" t="s">
        <v>47</v>
      </c>
      <c r="H199" s="28" t="s">
        <v>34</v>
      </c>
      <c r="I199" s="36" t="str">
        <f ca="1">IFERROR(__xludf.DUMMYFUNCTION("""COMPUTED_VALUE""")," ")</f>
        <v xml:space="preserve"> </v>
      </c>
      <c r="J199" s="51" t="s">
        <v>1057</v>
      </c>
      <c r="K199" s="30" t="s">
        <v>1058</v>
      </c>
      <c r="L199" s="38">
        <v>392380918</v>
      </c>
      <c r="M199" s="30" t="s">
        <v>698</v>
      </c>
      <c r="N199" s="30" t="s">
        <v>1059</v>
      </c>
      <c r="O199" s="30" t="s">
        <v>107</v>
      </c>
      <c r="P199" s="30" t="s">
        <v>1060</v>
      </c>
      <c r="Q199" s="23">
        <v>16940</v>
      </c>
      <c r="R199" s="28" t="s">
        <v>29</v>
      </c>
      <c r="S199" s="39">
        <v>100</v>
      </c>
      <c r="T199" s="45">
        <v>45838</v>
      </c>
      <c r="U199" s="52"/>
      <c r="V199" s="53"/>
      <c r="W199" s="54" t="s">
        <v>1061</v>
      </c>
      <c r="X199" s="30"/>
      <c r="Y199" s="31">
        <v>16840</v>
      </c>
      <c r="Z199" s="30"/>
      <c r="AA199" s="55"/>
      <c r="AB199" s="73" t="s">
        <v>44</v>
      </c>
      <c r="AC199" s="30" t="s">
        <v>44</v>
      </c>
      <c r="AD199" s="30" t="s">
        <v>982</v>
      </c>
    </row>
    <row r="200" spans="1:30" x14ac:dyDescent="0.2">
      <c r="A200" s="34">
        <v>45839.883073032412</v>
      </c>
      <c r="B200" s="35" t="s">
        <v>30</v>
      </c>
      <c r="C200" s="30" t="s">
        <v>31</v>
      </c>
      <c r="D200" s="30" t="s">
        <v>29</v>
      </c>
      <c r="E200" s="30" t="s">
        <v>32</v>
      </c>
      <c r="F200" s="30" t="s">
        <v>29</v>
      </c>
      <c r="G200" s="30" t="s">
        <v>33</v>
      </c>
      <c r="H200" s="28" t="s">
        <v>153</v>
      </c>
      <c r="I200" s="36" t="str">
        <f ca="1">IFERROR(__xludf.DUMMYFUNCTION("""COMPUTED_VALUE""")," ")</f>
        <v xml:space="preserve"> </v>
      </c>
      <c r="J200" s="51" t="s">
        <v>1062</v>
      </c>
      <c r="K200" s="30" t="s">
        <v>1063</v>
      </c>
      <c r="L200" s="38">
        <v>352443645</v>
      </c>
      <c r="M200" s="30" t="s">
        <v>605</v>
      </c>
      <c r="N200" s="30" t="s">
        <v>337</v>
      </c>
      <c r="O200" s="30" t="s">
        <v>107</v>
      </c>
      <c r="P200" s="30" t="s">
        <v>1064</v>
      </c>
      <c r="Q200" s="23">
        <v>14972</v>
      </c>
      <c r="R200" s="28" t="s">
        <v>29</v>
      </c>
      <c r="S200" s="39">
        <v>100</v>
      </c>
      <c r="T200" s="45">
        <v>45837</v>
      </c>
      <c r="U200" s="52"/>
      <c r="V200" s="53"/>
      <c r="W200" s="54" t="s">
        <v>1065</v>
      </c>
      <c r="X200" s="30"/>
      <c r="Y200" s="31">
        <v>14872</v>
      </c>
      <c r="Z200" s="30"/>
      <c r="AA200" s="56"/>
      <c r="AB200" s="74" t="s">
        <v>44</v>
      </c>
      <c r="AC200" s="30" t="s">
        <v>44</v>
      </c>
      <c r="AD200" s="30" t="s">
        <v>982</v>
      </c>
    </row>
    <row r="201" spans="1:30" x14ac:dyDescent="0.2">
      <c r="A201" s="34">
        <v>45839.953975092591</v>
      </c>
      <c r="B201" s="35" t="s">
        <v>30</v>
      </c>
      <c r="C201" s="30" t="s">
        <v>31</v>
      </c>
      <c r="D201" s="30" t="s">
        <v>29</v>
      </c>
      <c r="E201" s="30" t="s">
        <v>410</v>
      </c>
      <c r="F201" s="30" t="s">
        <v>29</v>
      </c>
      <c r="G201" s="30" t="s">
        <v>33</v>
      </c>
      <c r="H201" s="28" t="s">
        <v>34</v>
      </c>
      <c r="I201" s="36" t="str">
        <f ca="1">IFERROR(__xludf.DUMMYFUNCTION("""COMPUTED_VALUE""")," ")</f>
        <v xml:space="preserve"> </v>
      </c>
      <c r="J201" s="51" t="s">
        <v>1066</v>
      </c>
      <c r="K201" s="30" t="s">
        <v>1067</v>
      </c>
      <c r="L201" s="38">
        <v>336847146</v>
      </c>
      <c r="M201" s="30" t="s">
        <v>605</v>
      </c>
      <c r="N201" s="30" t="s">
        <v>708</v>
      </c>
      <c r="O201" s="30" t="s">
        <v>107</v>
      </c>
      <c r="P201" s="30" t="s">
        <v>1068</v>
      </c>
      <c r="Q201" s="23">
        <v>3968</v>
      </c>
      <c r="R201" s="28" t="s">
        <v>29</v>
      </c>
      <c r="S201" s="39">
        <f>100+4000</f>
        <v>4100</v>
      </c>
      <c r="T201" s="49" t="s">
        <v>1069</v>
      </c>
      <c r="U201" s="52"/>
      <c r="V201" s="53"/>
      <c r="W201" s="54" t="s">
        <v>1070</v>
      </c>
      <c r="X201" s="30"/>
      <c r="Y201" s="31">
        <v>-132</v>
      </c>
      <c r="Z201" s="61" t="s">
        <v>43</v>
      </c>
      <c r="AA201" s="55"/>
      <c r="AB201" s="73" t="s">
        <v>44</v>
      </c>
      <c r="AC201" s="30" t="s">
        <v>44</v>
      </c>
      <c r="AD201" s="30" t="s">
        <v>982</v>
      </c>
    </row>
    <row r="202" spans="1:30" x14ac:dyDescent="0.2">
      <c r="A202" s="34">
        <v>45840.319481250001</v>
      </c>
      <c r="B202" s="35" t="s">
        <v>30</v>
      </c>
      <c r="C202" s="30" t="s">
        <v>31</v>
      </c>
      <c r="D202" s="30" t="s">
        <v>29</v>
      </c>
      <c r="E202" s="30" t="s">
        <v>32</v>
      </c>
      <c r="F202" s="30" t="s">
        <v>29</v>
      </c>
      <c r="G202" s="30" t="s">
        <v>33</v>
      </c>
      <c r="H202" s="28" t="s">
        <v>34</v>
      </c>
      <c r="I202" s="36" t="str">
        <f ca="1">IFERROR(__xludf.DUMMYFUNCTION("""COMPUTED_VALUE""")," ")</f>
        <v xml:space="preserve"> </v>
      </c>
      <c r="J202" s="51" t="s">
        <v>1071</v>
      </c>
      <c r="K202" s="30" t="s">
        <v>1072</v>
      </c>
      <c r="L202" s="38">
        <v>338040143</v>
      </c>
      <c r="M202" s="30" t="s">
        <v>130</v>
      </c>
      <c r="N202" s="30" t="s">
        <v>529</v>
      </c>
      <c r="O202" s="30" t="s">
        <v>1073</v>
      </c>
      <c r="P202" s="30" t="s">
        <v>1074</v>
      </c>
      <c r="Q202" s="23">
        <v>14972</v>
      </c>
      <c r="R202" s="28" t="s">
        <v>29</v>
      </c>
      <c r="S202" s="39">
        <v>200</v>
      </c>
      <c r="T202" s="45">
        <v>45839</v>
      </c>
      <c r="U202" s="52"/>
      <c r="V202" s="53"/>
      <c r="W202" s="75" t="s">
        <v>1075</v>
      </c>
      <c r="X202" s="30"/>
      <c r="Y202" s="31">
        <v>14772</v>
      </c>
      <c r="Z202" s="30"/>
      <c r="AA202" s="56"/>
      <c r="AB202" s="74" t="s">
        <v>44</v>
      </c>
      <c r="AC202" s="30" t="s">
        <v>44</v>
      </c>
      <c r="AD202" s="30" t="s">
        <v>982</v>
      </c>
    </row>
    <row r="203" spans="1:30" x14ac:dyDescent="0.2">
      <c r="A203" s="34">
        <v>45840.909873240744</v>
      </c>
      <c r="B203" s="35" t="s">
        <v>30</v>
      </c>
      <c r="C203" s="30" t="s">
        <v>31</v>
      </c>
      <c r="D203" s="30" t="s">
        <v>29</v>
      </c>
      <c r="E203" s="30" t="s">
        <v>63</v>
      </c>
      <c r="F203" s="30" t="s">
        <v>29</v>
      </c>
      <c r="G203" s="30" t="s">
        <v>47</v>
      </c>
      <c r="H203" s="28" t="s">
        <v>34</v>
      </c>
      <c r="I203" s="36" t="str">
        <f ca="1">IFERROR(__xludf.DUMMYFUNCTION("""COMPUTED_VALUE""")," ")</f>
        <v xml:space="preserve"> </v>
      </c>
      <c r="J203" s="51" t="s">
        <v>1076</v>
      </c>
      <c r="K203" s="30" t="s">
        <v>1077</v>
      </c>
      <c r="L203" s="38">
        <v>363148744</v>
      </c>
      <c r="M203" s="30" t="s">
        <v>466</v>
      </c>
      <c r="N203" s="30" t="s">
        <v>623</v>
      </c>
      <c r="O203" s="30" t="s">
        <v>1078</v>
      </c>
      <c r="P203" s="30" t="s">
        <v>1079</v>
      </c>
      <c r="Q203" s="23">
        <v>16940</v>
      </c>
      <c r="R203" s="28" t="s">
        <v>29</v>
      </c>
      <c r="S203" s="39">
        <v>100</v>
      </c>
      <c r="T203" s="45">
        <v>45840</v>
      </c>
      <c r="U203" s="52"/>
      <c r="V203" s="53"/>
      <c r="W203" s="54" t="s">
        <v>1080</v>
      </c>
      <c r="X203" s="30"/>
      <c r="Y203" s="31">
        <v>16840</v>
      </c>
      <c r="Z203" s="30"/>
      <c r="AA203" s="55"/>
      <c r="AB203" s="73" t="s">
        <v>44</v>
      </c>
      <c r="AC203" s="30" t="s">
        <v>44</v>
      </c>
      <c r="AD203" s="30" t="s">
        <v>982</v>
      </c>
    </row>
    <row r="204" spans="1:30" x14ac:dyDescent="0.2">
      <c r="A204" s="34">
        <v>45840.912740254629</v>
      </c>
      <c r="B204" s="35" t="s">
        <v>30</v>
      </c>
      <c r="C204" s="30" t="s">
        <v>31</v>
      </c>
      <c r="D204" s="30" t="s">
        <v>29</v>
      </c>
      <c r="E204" s="30" t="s">
        <v>63</v>
      </c>
      <c r="F204" s="30" t="s">
        <v>29</v>
      </c>
      <c r="G204" s="30" t="s">
        <v>47</v>
      </c>
      <c r="H204" s="28" t="s">
        <v>34</v>
      </c>
      <c r="I204" s="36" t="str">
        <f ca="1">IFERROR(__xludf.DUMMYFUNCTION("""COMPUTED_VALUE""")," ")</f>
        <v xml:space="preserve"> </v>
      </c>
      <c r="J204" s="51" t="s">
        <v>1081</v>
      </c>
      <c r="K204" s="30" t="s">
        <v>1082</v>
      </c>
      <c r="L204" s="38">
        <v>912455808</v>
      </c>
      <c r="M204" s="30" t="s">
        <v>466</v>
      </c>
      <c r="N204" s="30" t="s">
        <v>1083</v>
      </c>
      <c r="O204" s="30" t="s">
        <v>1084</v>
      </c>
      <c r="P204" s="30" t="s">
        <v>1085</v>
      </c>
      <c r="Q204" s="23">
        <v>16940</v>
      </c>
      <c r="R204" s="28" t="s">
        <v>29</v>
      </c>
      <c r="S204" s="39">
        <v>200</v>
      </c>
      <c r="T204" s="45">
        <v>45840</v>
      </c>
      <c r="U204" s="52"/>
      <c r="V204" s="53"/>
      <c r="W204" s="54" t="s">
        <v>1086</v>
      </c>
      <c r="X204" s="30"/>
      <c r="Y204" s="31">
        <v>16740</v>
      </c>
      <c r="Z204" s="30"/>
      <c r="AA204" s="56"/>
      <c r="AB204" s="74" t="s">
        <v>44</v>
      </c>
      <c r="AC204" s="30" t="s">
        <v>44</v>
      </c>
      <c r="AD204" s="30" t="s">
        <v>982</v>
      </c>
    </row>
    <row r="205" spans="1:30" x14ac:dyDescent="0.2">
      <c r="A205" s="34">
        <v>45840.954928032406</v>
      </c>
      <c r="B205" s="35" t="s">
        <v>30</v>
      </c>
      <c r="C205" s="30" t="s">
        <v>31</v>
      </c>
      <c r="D205" s="30" t="s">
        <v>29</v>
      </c>
      <c r="E205" s="30" t="s">
        <v>201</v>
      </c>
      <c r="F205" s="30" t="s">
        <v>29</v>
      </c>
      <c r="G205" s="30" t="s">
        <v>47</v>
      </c>
      <c r="H205" s="28" t="s">
        <v>34</v>
      </c>
      <c r="I205" s="36" t="str">
        <f ca="1">IFERROR(__xludf.DUMMYFUNCTION("""COMPUTED_VALUE""")," ")</f>
        <v xml:space="preserve"> </v>
      </c>
      <c r="J205" s="51" t="s">
        <v>1087</v>
      </c>
      <c r="K205" s="30" t="s">
        <v>1088</v>
      </c>
      <c r="L205" s="38">
        <v>888570152</v>
      </c>
      <c r="M205" s="30" t="s">
        <v>454</v>
      </c>
      <c r="N205" s="30" t="s">
        <v>148</v>
      </c>
      <c r="O205" s="30" t="s">
        <v>1089</v>
      </c>
      <c r="P205" s="30" t="s">
        <v>1090</v>
      </c>
      <c r="Q205" s="23">
        <v>5936</v>
      </c>
      <c r="R205" s="28" t="s">
        <v>29</v>
      </c>
      <c r="S205" s="39">
        <v>100</v>
      </c>
      <c r="T205" s="45">
        <v>45840</v>
      </c>
      <c r="U205" s="52"/>
      <c r="V205" s="53"/>
      <c r="W205" s="54" t="s">
        <v>1091</v>
      </c>
      <c r="X205" s="30"/>
      <c r="Y205" s="31">
        <v>5836</v>
      </c>
      <c r="Z205" s="30"/>
      <c r="AA205" s="55"/>
      <c r="AB205" s="73" t="s">
        <v>44</v>
      </c>
      <c r="AC205" s="30" t="s">
        <v>44</v>
      </c>
      <c r="AD205" s="30" t="s">
        <v>982</v>
      </c>
    </row>
    <row r="206" spans="1:30" x14ac:dyDescent="0.2">
      <c r="A206" s="34">
        <v>45840.963634641201</v>
      </c>
      <c r="B206" s="35" t="s">
        <v>30</v>
      </c>
      <c r="C206" s="30" t="s">
        <v>31</v>
      </c>
      <c r="D206" s="30" t="s">
        <v>29</v>
      </c>
      <c r="E206" s="30" t="s">
        <v>63</v>
      </c>
      <c r="F206" s="30" t="s">
        <v>29</v>
      </c>
      <c r="G206" s="30" t="s">
        <v>47</v>
      </c>
      <c r="H206" s="28" t="s">
        <v>34</v>
      </c>
      <c r="I206" s="36" t="str">
        <f ca="1">IFERROR(__xludf.DUMMYFUNCTION("""COMPUTED_VALUE""")," ")</f>
        <v xml:space="preserve"> </v>
      </c>
      <c r="J206" s="51" t="s">
        <v>1092</v>
      </c>
      <c r="K206" s="30" t="s">
        <v>1093</v>
      </c>
      <c r="L206" s="38">
        <v>363659002</v>
      </c>
      <c r="M206" s="30" t="s">
        <v>122</v>
      </c>
      <c r="N206" s="30" t="s">
        <v>1094</v>
      </c>
      <c r="O206" s="30" t="s">
        <v>1095</v>
      </c>
      <c r="P206" s="30" t="s">
        <v>1096</v>
      </c>
      <c r="Q206" s="23">
        <v>16940</v>
      </c>
      <c r="R206" s="28" t="s">
        <v>29</v>
      </c>
      <c r="S206" s="39">
        <v>100</v>
      </c>
      <c r="T206" s="45">
        <v>45840</v>
      </c>
      <c r="U206" s="52"/>
      <c r="V206" s="53"/>
      <c r="W206" s="54" t="s">
        <v>1097</v>
      </c>
      <c r="X206" s="30"/>
      <c r="Y206" s="31">
        <v>16840</v>
      </c>
      <c r="Z206" s="30"/>
      <c r="AA206" s="56"/>
      <c r="AB206" s="74" t="s">
        <v>44</v>
      </c>
      <c r="AC206" s="30" t="s">
        <v>44</v>
      </c>
      <c r="AD206" s="30" t="s">
        <v>982</v>
      </c>
    </row>
    <row r="207" spans="1:30" x14ac:dyDescent="0.2">
      <c r="A207" s="34">
        <v>45841.85914836805</v>
      </c>
      <c r="B207" s="35" t="s">
        <v>30</v>
      </c>
      <c r="C207" s="30" t="s">
        <v>31</v>
      </c>
      <c r="D207" s="30" t="s">
        <v>29</v>
      </c>
      <c r="E207" s="30" t="s">
        <v>63</v>
      </c>
      <c r="F207" s="30" t="s">
        <v>29</v>
      </c>
      <c r="G207" s="30" t="s">
        <v>87</v>
      </c>
      <c r="H207" s="28" t="s">
        <v>1098</v>
      </c>
      <c r="I207" s="36" t="str">
        <f ca="1">IFERROR(__xludf.DUMMYFUNCTION("""COMPUTED_VALUE""")," ")</f>
        <v xml:space="preserve"> </v>
      </c>
      <c r="J207" s="51" t="s">
        <v>1099</v>
      </c>
      <c r="K207" s="30" t="s">
        <v>1100</v>
      </c>
      <c r="L207" s="38">
        <v>972153756</v>
      </c>
      <c r="M207" s="30" t="s">
        <v>692</v>
      </c>
      <c r="N207" s="30" t="s">
        <v>1101</v>
      </c>
      <c r="O207" s="30" t="s">
        <v>1102</v>
      </c>
      <c r="P207" s="30" t="s">
        <v>428</v>
      </c>
      <c r="Q207" s="23">
        <v>16940</v>
      </c>
      <c r="R207" s="28" t="s">
        <v>29</v>
      </c>
      <c r="S207" s="39">
        <v>100</v>
      </c>
      <c r="T207" s="45">
        <v>45841</v>
      </c>
      <c r="U207" s="52"/>
      <c r="V207" s="53"/>
      <c r="W207" s="54" t="s">
        <v>1103</v>
      </c>
      <c r="X207" s="30"/>
      <c r="Y207" s="31">
        <v>16840</v>
      </c>
      <c r="Z207" s="30"/>
      <c r="AA207" s="55"/>
      <c r="AB207" s="73" t="s">
        <v>44</v>
      </c>
      <c r="AC207" s="30" t="s">
        <v>44</v>
      </c>
      <c r="AD207" s="30" t="s">
        <v>74</v>
      </c>
    </row>
    <row r="208" spans="1:30" x14ac:dyDescent="0.2">
      <c r="A208" s="34">
        <v>45841.865005868051</v>
      </c>
      <c r="B208" s="35" t="s">
        <v>30</v>
      </c>
      <c r="C208" s="30" t="s">
        <v>31</v>
      </c>
      <c r="D208" s="30" t="s">
        <v>29</v>
      </c>
      <c r="E208" s="30" t="s">
        <v>63</v>
      </c>
      <c r="F208" s="30" t="s">
        <v>29</v>
      </c>
      <c r="G208" s="30" t="s">
        <v>87</v>
      </c>
      <c r="H208" s="28" t="s">
        <v>1098</v>
      </c>
      <c r="I208" s="36" t="str">
        <f ca="1">IFERROR(__xludf.DUMMYFUNCTION("""COMPUTED_VALUE""")," ")</f>
        <v xml:space="preserve"> </v>
      </c>
      <c r="J208" s="51" t="s">
        <v>1099</v>
      </c>
      <c r="K208" s="30" t="s">
        <v>1100</v>
      </c>
      <c r="L208" s="38">
        <v>972153756</v>
      </c>
      <c r="M208" s="30" t="s">
        <v>692</v>
      </c>
      <c r="N208" s="30" t="s">
        <v>1101</v>
      </c>
      <c r="O208" s="30" t="s">
        <v>1102</v>
      </c>
      <c r="P208" s="30" t="s">
        <v>1104</v>
      </c>
      <c r="Q208" s="23">
        <v>16940</v>
      </c>
      <c r="R208" s="28" t="s">
        <v>29</v>
      </c>
      <c r="S208" s="39">
        <v>100</v>
      </c>
      <c r="T208" s="45">
        <v>45841</v>
      </c>
      <c r="U208" s="52"/>
      <c r="V208" s="53"/>
      <c r="W208" s="54" t="s">
        <v>1105</v>
      </c>
      <c r="X208" s="30"/>
      <c r="Y208" s="31">
        <v>16840</v>
      </c>
      <c r="Z208" s="30"/>
      <c r="AA208" s="56"/>
      <c r="AB208" s="74" t="s">
        <v>44</v>
      </c>
      <c r="AC208" s="30" t="s">
        <v>44</v>
      </c>
      <c r="AD208" s="30" t="s">
        <v>74</v>
      </c>
    </row>
    <row r="209" spans="1:30" x14ac:dyDescent="0.2">
      <c r="A209" s="34">
        <v>45841.940182546299</v>
      </c>
      <c r="B209" s="35" t="s">
        <v>30</v>
      </c>
      <c r="C209" s="30" t="s">
        <v>31</v>
      </c>
      <c r="D209" s="30" t="s">
        <v>29</v>
      </c>
      <c r="E209" s="30" t="s">
        <v>63</v>
      </c>
      <c r="F209" s="30" t="s">
        <v>29</v>
      </c>
      <c r="G209" s="30" t="s">
        <v>47</v>
      </c>
      <c r="H209" s="28" t="s">
        <v>34</v>
      </c>
      <c r="I209" s="36" t="str">
        <f ca="1">IFERROR(__xludf.DUMMYFUNCTION("""COMPUTED_VALUE""")," ")</f>
        <v xml:space="preserve"> </v>
      </c>
      <c r="J209" s="51" t="s">
        <v>1106</v>
      </c>
      <c r="K209" s="30" t="s">
        <v>1107</v>
      </c>
      <c r="L209" s="38">
        <v>382268185</v>
      </c>
      <c r="M209" s="30" t="s">
        <v>466</v>
      </c>
      <c r="N209" s="30" t="s">
        <v>970</v>
      </c>
      <c r="O209" s="30" t="s">
        <v>1108</v>
      </c>
      <c r="P209" s="30" t="s">
        <v>1109</v>
      </c>
      <c r="Q209" s="23">
        <v>16940</v>
      </c>
      <c r="R209" s="28" t="s">
        <v>29</v>
      </c>
      <c r="S209" s="39">
        <v>200</v>
      </c>
      <c r="T209" s="45">
        <v>45841</v>
      </c>
      <c r="U209" s="52"/>
      <c r="V209" s="53"/>
      <c r="W209" s="54" t="s">
        <v>1110</v>
      </c>
      <c r="X209" s="30"/>
      <c r="Y209" s="31">
        <v>16740</v>
      </c>
      <c r="Z209" s="30"/>
      <c r="AA209" s="55"/>
      <c r="AB209" s="73" t="s">
        <v>44</v>
      </c>
      <c r="AC209" s="30" t="s">
        <v>44</v>
      </c>
      <c r="AD209" s="30" t="s">
        <v>982</v>
      </c>
    </row>
    <row r="210" spans="1:30" x14ac:dyDescent="0.2">
      <c r="A210" s="34">
        <v>45842.313220081021</v>
      </c>
      <c r="B210" s="35" t="s">
        <v>30</v>
      </c>
      <c r="C210" s="30" t="s">
        <v>31</v>
      </c>
      <c r="D210" s="30" t="s">
        <v>29</v>
      </c>
      <c r="E210" s="30" t="s">
        <v>63</v>
      </c>
      <c r="F210" s="30" t="s">
        <v>29</v>
      </c>
      <c r="G210" s="30" t="s">
        <v>47</v>
      </c>
      <c r="H210" s="28" t="s">
        <v>153</v>
      </c>
      <c r="I210" s="36" t="str">
        <f ca="1">IFERROR(__xludf.DUMMYFUNCTION("""COMPUTED_VALUE""")," ")</f>
        <v xml:space="preserve"> </v>
      </c>
      <c r="J210" s="51" t="s">
        <v>1111</v>
      </c>
      <c r="K210" s="30" t="s">
        <v>1112</v>
      </c>
      <c r="L210" s="38">
        <v>923932965</v>
      </c>
      <c r="M210" s="30" t="s">
        <v>698</v>
      </c>
      <c r="N210" s="30" t="s">
        <v>1059</v>
      </c>
      <c r="O210" s="30" t="s">
        <v>107</v>
      </c>
      <c r="P210" s="30" t="s">
        <v>1113</v>
      </c>
      <c r="Q210" s="23">
        <v>16940</v>
      </c>
      <c r="R210" s="28" t="s">
        <v>29</v>
      </c>
      <c r="S210" s="39">
        <v>100</v>
      </c>
      <c r="T210" s="45">
        <v>45841</v>
      </c>
      <c r="U210" s="52"/>
      <c r="V210" s="53"/>
      <c r="W210" s="54" t="s">
        <v>1114</v>
      </c>
      <c r="X210" s="30"/>
      <c r="Y210" s="31">
        <v>16840</v>
      </c>
      <c r="Z210" s="30"/>
      <c r="AA210" s="56"/>
      <c r="AB210" s="56" t="s">
        <v>44</v>
      </c>
      <c r="AC210" s="30" t="s">
        <v>44</v>
      </c>
      <c r="AD210" s="30" t="s">
        <v>982</v>
      </c>
    </row>
    <row r="211" spans="1:30" x14ac:dyDescent="0.2">
      <c r="A211" s="34">
        <v>45842.366782800927</v>
      </c>
      <c r="B211" s="35" t="s">
        <v>30</v>
      </c>
      <c r="C211" s="30" t="s">
        <v>31</v>
      </c>
      <c r="D211" s="30" t="s">
        <v>29</v>
      </c>
      <c r="E211" s="30" t="s">
        <v>63</v>
      </c>
      <c r="F211" s="30" t="s">
        <v>29</v>
      </c>
      <c r="G211" s="30" t="s">
        <v>47</v>
      </c>
      <c r="H211" s="28" t="s">
        <v>34</v>
      </c>
      <c r="I211" s="36" t="str">
        <f ca="1">IFERROR(__xludf.DUMMYFUNCTION("""COMPUTED_VALUE""")," ")</f>
        <v xml:space="preserve"> </v>
      </c>
      <c r="J211" s="51" t="s">
        <v>1115</v>
      </c>
      <c r="K211" s="30" t="s">
        <v>1116</v>
      </c>
      <c r="L211" s="38">
        <v>961695412</v>
      </c>
      <c r="M211" s="30" t="s">
        <v>664</v>
      </c>
      <c r="N211" s="30" t="s">
        <v>66</v>
      </c>
      <c r="O211" s="30" t="s">
        <v>107</v>
      </c>
      <c r="P211" s="30" t="s">
        <v>1117</v>
      </c>
      <c r="Q211" s="23">
        <v>16940</v>
      </c>
      <c r="R211" s="28" t="s">
        <v>29</v>
      </c>
      <c r="S211" s="39">
        <v>100</v>
      </c>
      <c r="T211" s="45">
        <v>45842</v>
      </c>
      <c r="U211" s="52"/>
      <c r="V211" s="53"/>
      <c r="W211" s="54" t="s">
        <v>1118</v>
      </c>
      <c r="X211" s="30"/>
      <c r="Y211" s="31">
        <v>16840</v>
      </c>
      <c r="Z211" s="30"/>
      <c r="AA211" s="55"/>
      <c r="AB211" s="55" t="s">
        <v>44</v>
      </c>
      <c r="AC211" s="30" t="s">
        <v>44</v>
      </c>
      <c r="AD211" s="30" t="s">
        <v>982</v>
      </c>
    </row>
    <row r="212" spans="1:30" x14ac:dyDescent="0.2">
      <c r="A212" s="34">
        <v>45842.465986504627</v>
      </c>
      <c r="B212" s="35" t="s">
        <v>30</v>
      </c>
      <c r="C212" s="30" t="s">
        <v>31</v>
      </c>
      <c r="D212" s="30" t="s">
        <v>29</v>
      </c>
      <c r="E212" s="30" t="s">
        <v>63</v>
      </c>
      <c r="F212" s="30" t="s">
        <v>29</v>
      </c>
      <c r="G212" s="30" t="s">
        <v>87</v>
      </c>
      <c r="H212" s="28" t="s">
        <v>1098</v>
      </c>
      <c r="I212" s="36" t="str">
        <f ca="1">IFERROR(__xludf.DUMMYFUNCTION("""COMPUTED_VALUE""")," ")</f>
        <v xml:space="preserve"> </v>
      </c>
      <c r="J212" s="51" t="s">
        <v>1119</v>
      </c>
      <c r="K212" s="30" t="s">
        <v>1120</v>
      </c>
      <c r="L212" s="38">
        <v>325508115</v>
      </c>
      <c r="M212" s="30" t="s">
        <v>664</v>
      </c>
      <c r="N212" s="30" t="s">
        <v>66</v>
      </c>
      <c r="O212" s="30" t="s">
        <v>107</v>
      </c>
      <c r="P212" s="30" t="s">
        <v>80</v>
      </c>
      <c r="Q212" s="23">
        <v>16940</v>
      </c>
      <c r="R212" s="28" t="s">
        <v>29</v>
      </c>
      <c r="S212" s="39">
        <v>100</v>
      </c>
      <c r="T212" s="45">
        <v>45842</v>
      </c>
      <c r="U212" s="52"/>
      <c r="V212" s="53"/>
      <c r="W212" s="54" t="s">
        <v>1121</v>
      </c>
      <c r="X212" s="30"/>
      <c r="Y212" s="31">
        <v>16840</v>
      </c>
      <c r="Z212" s="30"/>
      <c r="AA212" s="56"/>
      <c r="AB212" s="56" t="s">
        <v>44</v>
      </c>
      <c r="AC212" s="30" t="s">
        <v>44</v>
      </c>
      <c r="AD212" s="30" t="s">
        <v>74</v>
      </c>
    </row>
    <row r="213" spans="1:30" x14ac:dyDescent="0.2">
      <c r="A213" s="34">
        <v>45842.467298773146</v>
      </c>
      <c r="B213" s="35" t="s">
        <v>30</v>
      </c>
      <c r="C213" s="30" t="s">
        <v>31</v>
      </c>
      <c r="D213" s="30" t="s">
        <v>29</v>
      </c>
      <c r="E213" s="30" t="s">
        <v>63</v>
      </c>
      <c r="F213" s="30" t="s">
        <v>29</v>
      </c>
      <c r="G213" s="30" t="s">
        <v>47</v>
      </c>
      <c r="H213" s="33" t="s">
        <v>34</v>
      </c>
      <c r="I213" s="36" t="str">
        <f ca="1">IFERROR(__xludf.DUMMYFUNCTION("""COMPUTED_VALUE""")," ")</f>
        <v xml:space="preserve"> </v>
      </c>
      <c r="J213" s="51" t="s">
        <v>1122</v>
      </c>
      <c r="K213" s="30" t="s">
        <v>1123</v>
      </c>
      <c r="L213" s="38">
        <v>363644146</v>
      </c>
      <c r="M213" s="30" t="s">
        <v>664</v>
      </c>
      <c r="N213" s="30" t="s">
        <v>66</v>
      </c>
      <c r="O213" s="30" t="s">
        <v>107</v>
      </c>
      <c r="P213" s="30" t="s">
        <v>1124</v>
      </c>
      <c r="Q213" s="23">
        <v>16940</v>
      </c>
      <c r="R213" s="28" t="s">
        <v>29</v>
      </c>
      <c r="S213" s="39">
        <v>100</v>
      </c>
      <c r="T213" s="45">
        <v>45841</v>
      </c>
      <c r="U213" s="52"/>
      <c r="V213" s="53"/>
      <c r="W213" s="54" t="s">
        <v>1125</v>
      </c>
      <c r="X213" s="30"/>
      <c r="Y213" s="31">
        <v>16840</v>
      </c>
      <c r="Z213" s="30"/>
      <c r="AA213" s="55"/>
      <c r="AB213" s="55" t="s">
        <v>44</v>
      </c>
      <c r="AC213" s="30" t="s">
        <v>44</v>
      </c>
      <c r="AD213" s="30" t="s">
        <v>982</v>
      </c>
    </row>
    <row r="214" spans="1:30" x14ac:dyDescent="0.2">
      <c r="A214" s="34">
        <v>45842.475491423611</v>
      </c>
      <c r="B214" s="35" t="s">
        <v>30</v>
      </c>
      <c r="C214" s="30" t="s">
        <v>31</v>
      </c>
      <c r="D214" s="30" t="s">
        <v>29</v>
      </c>
      <c r="E214" s="30" t="s">
        <v>63</v>
      </c>
      <c r="F214" s="30" t="s">
        <v>29</v>
      </c>
      <c r="G214" s="30" t="s">
        <v>47</v>
      </c>
      <c r="H214" s="28" t="s">
        <v>34</v>
      </c>
      <c r="I214" s="36" t="str">
        <f ca="1">IFERROR(__xludf.DUMMYFUNCTION("""COMPUTED_VALUE""")," ")</f>
        <v xml:space="preserve"> </v>
      </c>
      <c r="J214" s="51" t="s">
        <v>1126</v>
      </c>
      <c r="K214" s="30" t="s">
        <v>1127</v>
      </c>
      <c r="L214" s="38">
        <v>986625585</v>
      </c>
      <c r="M214" s="30" t="s">
        <v>466</v>
      </c>
      <c r="N214" s="30" t="s">
        <v>623</v>
      </c>
      <c r="O214" s="30" t="s">
        <v>1128</v>
      </c>
      <c r="P214" s="30" t="s">
        <v>1129</v>
      </c>
      <c r="Q214" s="23">
        <v>16940</v>
      </c>
      <c r="R214" s="28" t="s">
        <v>29</v>
      </c>
      <c r="S214" s="39">
        <v>200</v>
      </c>
      <c r="T214" s="45">
        <v>45842</v>
      </c>
      <c r="U214" s="52"/>
      <c r="V214" s="53"/>
      <c r="W214" s="54" t="s">
        <v>1130</v>
      </c>
      <c r="X214" s="30"/>
      <c r="Y214" s="31">
        <v>16740</v>
      </c>
      <c r="Z214" s="30"/>
      <c r="AA214" s="56"/>
      <c r="AB214" s="56" t="s">
        <v>44</v>
      </c>
      <c r="AC214" s="30" t="s">
        <v>44</v>
      </c>
      <c r="AD214" s="30" t="s">
        <v>982</v>
      </c>
    </row>
    <row r="215" spans="1:30" x14ac:dyDescent="0.2">
      <c r="A215" s="34">
        <v>45842.893130613425</v>
      </c>
      <c r="B215" s="35" t="s">
        <v>30</v>
      </c>
      <c r="C215" s="30" t="s">
        <v>31</v>
      </c>
      <c r="D215" s="30" t="s">
        <v>29</v>
      </c>
      <c r="E215" s="30" t="s">
        <v>63</v>
      </c>
      <c r="F215" s="30" t="s">
        <v>29</v>
      </c>
      <c r="G215" s="30" t="s">
        <v>47</v>
      </c>
      <c r="H215" s="28" t="s">
        <v>34</v>
      </c>
      <c r="I215" s="36" t="str">
        <f ca="1">IFERROR(__xludf.DUMMYFUNCTION("""COMPUTED_VALUE""")," ")</f>
        <v xml:space="preserve"> </v>
      </c>
      <c r="J215" s="51" t="s">
        <v>1131</v>
      </c>
      <c r="K215" s="30" t="s">
        <v>1132</v>
      </c>
      <c r="L215" s="38">
        <v>982126355</v>
      </c>
      <c r="M215" s="30" t="s">
        <v>874</v>
      </c>
      <c r="N215" s="30" t="s">
        <v>248</v>
      </c>
      <c r="O215" s="30" t="s">
        <v>1133</v>
      </c>
      <c r="P215" s="30" t="s">
        <v>1134</v>
      </c>
      <c r="Q215" s="23">
        <v>16940</v>
      </c>
      <c r="R215" s="28" t="s">
        <v>29</v>
      </c>
      <c r="S215" s="39">
        <v>100</v>
      </c>
      <c r="T215" s="45">
        <v>45842</v>
      </c>
      <c r="U215" s="52"/>
      <c r="V215" s="53"/>
      <c r="W215" s="54" t="s">
        <v>1135</v>
      </c>
      <c r="X215" s="30"/>
      <c r="Y215" s="31">
        <v>16840</v>
      </c>
      <c r="Z215" s="30"/>
      <c r="AA215" s="55"/>
      <c r="AB215" s="55"/>
      <c r="AC215" s="30" t="s">
        <v>44</v>
      </c>
      <c r="AD215" s="30" t="s">
        <v>982</v>
      </c>
    </row>
    <row r="216" spans="1:30" x14ac:dyDescent="0.2">
      <c r="A216" s="34">
        <v>45842.979910231486</v>
      </c>
      <c r="B216" s="35" t="s">
        <v>30</v>
      </c>
      <c r="C216" s="30" t="s">
        <v>31</v>
      </c>
      <c r="D216" s="30" t="s">
        <v>29</v>
      </c>
      <c r="E216" s="30" t="s">
        <v>63</v>
      </c>
      <c r="F216" s="30" t="s">
        <v>29</v>
      </c>
      <c r="G216" s="30" t="s">
        <v>47</v>
      </c>
      <c r="H216" s="28" t="s">
        <v>34</v>
      </c>
      <c r="I216" s="36" t="str">
        <f ca="1">IFERROR(__xludf.DUMMYFUNCTION("""COMPUTED_VALUE""")," ")</f>
        <v xml:space="preserve"> </v>
      </c>
      <c r="J216" s="51" t="s">
        <v>1136</v>
      </c>
      <c r="K216" s="30" t="s">
        <v>1137</v>
      </c>
      <c r="L216" s="38">
        <v>393684067</v>
      </c>
      <c r="M216" s="30" t="s">
        <v>186</v>
      </c>
      <c r="N216" s="30" t="s">
        <v>964</v>
      </c>
      <c r="O216" s="30" t="s">
        <v>1138</v>
      </c>
      <c r="P216" s="30" t="s">
        <v>1139</v>
      </c>
      <c r="Q216" s="23">
        <v>16940</v>
      </c>
      <c r="R216" s="30" t="s">
        <v>429</v>
      </c>
      <c r="S216" s="39">
        <v>200</v>
      </c>
      <c r="T216" s="45">
        <v>45842</v>
      </c>
      <c r="U216" s="52"/>
      <c r="V216" s="53"/>
      <c r="W216" s="54" t="s">
        <v>1140</v>
      </c>
      <c r="X216" s="30"/>
      <c r="Y216" s="31">
        <v>16740</v>
      </c>
      <c r="Z216" s="30"/>
      <c r="AA216" s="56"/>
      <c r="AB216" s="56" t="s">
        <v>44</v>
      </c>
      <c r="AC216" s="30" t="s">
        <v>44</v>
      </c>
      <c r="AD216" s="30" t="s">
        <v>982</v>
      </c>
    </row>
    <row r="217" spans="1:30" x14ac:dyDescent="0.2">
      <c r="A217" s="34">
        <v>45842.982868449079</v>
      </c>
      <c r="B217" s="35" t="s">
        <v>252</v>
      </c>
      <c r="C217" s="30" t="s">
        <v>31</v>
      </c>
      <c r="D217" s="30" t="s">
        <v>29</v>
      </c>
      <c r="E217" s="30" t="s">
        <v>63</v>
      </c>
      <c r="F217" s="30" t="s">
        <v>29</v>
      </c>
      <c r="G217" s="30" t="s">
        <v>47</v>
      </c>
      <c r="H217" s="28" t="s">
        <v>34</v>
      </c>
      <c r="I217" s="36" t="str">
        <f ca="1">IFERROR(__xludf.DUMMYFUNCTION("""COMPUTED_VALUE""")," ")</f>
        <v xml:space="preserve"> </v>
      </c>
      <c r="J217" s="51" t="s">
        <v>1141</v>
      </c>
      <c r="K217" s="30" t="s">
        <v>1142</v>
      </c>
      <c r="L217" s="38">
        <v>945075278</v>
      </c>
      <c r="M217" s="30" t="s">
        <v>186</v>
      </c>
      <c r="N217" s="30" t="s">
        <v>1143</v>
      </c>
      <c r="O217" s="30" t="s">
        <v>1144</v>
      </c>
      <c r="P217" s="30" t="s">
        <v>1145</v>
      </c>
      <c r="Q217" s="23">
        <v>16940</v>
      </c>
      <c r="R217" s="30" t="s">
        <v>429</v>
      </c>
      <c r="S217" s="39">
        <v>200</v>
      </c>
      <c r="T217" s="45">
        <v>45842</v>
      </c>
      <c r="U217" s="52"/>
      <c r="V217" s="53"/>
      <c r="W217" s="54" t="s">
        <v>1146</v>
      </c>
      <c r="X217" s="30"/>
      <c r="Y217" s="31">
        <v>16740</v>
      </c>
      <c r="Z217" s="30"/>
      <c r="AA217" s="55"/>
      <c r="AB217" s="55" t="s">
        <v>44</v>
      </c>
      <c r="AC217" s="30" t="s">
        <v>44</v>
      </c>
      <c r="AD217" s="30" t="s">
        <v>982</v>
      </c>
    </row>
    <row r="218" spans="1:30" x14ac:dyDescent="0.2">
      <c r="A218" s="34">
        <v>45843.84513991898</v>
      </c>
      <c r="B218" s="35" t="s">
        <v>30</v>
      </c>
      <c r="C218" s="30" t="s">
        <v>31</v>
      </c>
      <c r="D218" s="30" t="s">
        <v>29</v>
      </c>
      <c r="E218" s="30" t="s">
        <v>32</v>
      </c>
      <c r="F218" s="30" t="s">
        <v>29</v>
      </c>
      <c r="G218" s="30" t="s">
        <v>33</v>
      </c>
      <c r="H218" s="28" t="s">
        <v>34</v>
      </c>
      <c r="I218" s="36" t="str">
        <f ca="1">IFERROR(__xludf.DUMMYFUNCTION("""COMPUTED_VALUE""")," ")</f>
        <v xml:space="preserve"> </v>
      </c>
      <c r="J218" s="51" t="s">
        <v>1147</v>
      </c>
      <c r="K218" s="30" t="s">
        <v>1148</v>
      </c>
      <c r="L218" s="38">
        <v>862584974</v>
      </c>
      <c r="M218" s="30" t="s">
        <v>713</v>
      </c>
      <c r="N218" s="30" t="s">
        <v>512</v>
      </c>
      <c r="O218" s="30" t="s">
        <v>107</v>
      </c>
      <c r="P218" s="30" t="s">
        <v>1149</v>
      </c>
      <c r="Q218" s="23">
        <v>14972</v>
      </c>
      <c r="R218" s="28" t="s">
        <v>29</v>
      </c>
      <c r="S218" s="39">
        <v>100</v>
      </c>
      <c r="T218" s="45">
        <v>45839</v>
      </c>
      <c r="U218" s="52"/>
      <c r="V218" s="53"/>
      <c r="W218" s="54" t="s">
        <v>1150</v>
      </c>
      <c r="X218" s="30"/>
      <c r="Y218" s="31">
        <v>14872</v>
      </c>
      <c r="Z218" s="30"/>
      <c r="AA218" s="56"/>
      <c r="AB218" s="56" t="s">
        <v>44</v>
      </c>
      <c r="AC218" s="30" t="s">
        <v>44</v>
      </c>
      <c r="AD218" s="30" t="s">
        <v>982</v>
      </c>
    </row>
    <row r="219" spans="1:30" x14ac:dyDescent="0.2">
      <c r="A219" s="34">
        <v>45844.294653576391</v>
      </c>
      <c r="B219" s="35" t="s">
        <v>30</v>
      </c>
      <c r="C219" s="30" t="s">
        <v>31</v>
      </c>
      <c r="D219" s="30" t="s">
        <v>29</v>
      </c>
      <c r="E219" s="30" t="s">
        <v>32</v>
      </c>
      <c r="F219" s="30" t="s">
        <v>29</v>
      </c>
      <c r="G219" s="30" t="s">
        <v>33</v>
      </c>
      <c r="H219" s="28" t="s">
        <v>34</v>
      </c>
      <c r="I219" s="36" t="str">
        <f ca="1">IFERROR(__xludf.DUMMYFUNCTION("""COMPUTED_VALUE""")," ")</f>
        <v xml:space="preserve"> </v>
      </c>
      <c r="J219" s="51" t="s">
        <v>1151</v>
      </c>
      <c r="K219" s="30" t="s">
        <v>1152</v>
      </c>
      <c r="L219" s="38">
        <v>817658186</v>
      </c>
      <c r="M219" s="30" t="s">
        <v>130</v>
      </c>
      <c r="N219" s="30" t="s">
        <v>1153</v>
      </c>
      <c r="O219" s="30" t="s">
        <v>1154</v>
      </c>
      <c r="P219" s="30" t="s">
        <v>1155</v>
      </c>
      <c r="Q219" s="23">
        <v>14972</v>
      </c>
      <c r="R219" s="28" t="s">
        <v>29</v>
      </c>
      <c r="S219" s="39">
        <v>200</v>
      </c>
      <c r="T219" s="45">
        <v>45844</v>
      </c>
      <c r="U219" s="52"/>
      <c r="V219" s="53"/>
      <c r="W219" s="54" t="s">
        <v>1156</v>
      </c>
      <c r="X219" s="30"/>
      <c r="Y219" s="31">
        <v>14772</v>
      </c>
      <c r="Z219" s="30"/>
      <c r="AA219" s="55"/>
      <c r="AB219" s="55" t="s">
        <v>44</v>
      </c>
      <c r="AC219" s="30" t="s">
        <v>44</v>
      </c>
      <c r="AD219" s="30" t="s">
        <v>982</v>
      </c>
    </row>
    <row r="220" spans="1:30" x14ac:dyDescent="0.2">
      <c r="A220" s="34">
        <v>45844.730520254627</v>
      </c>
      <c r="B220" s="35" t="s">
        <v>30</v>
      </c>
      <c r="C220" s="30" t="s">
        <v>31</v>
      </c>
      <c r="D220" s="30" t="s">
        <v>29</v>
      </c>
      <c r="E220" s="30" t="s">
        <v>63</v>
      </c>
      <c r="F220" s="30" t="s">
        <v>29</v>
      </c>
      <c r="G220" s="30" t="s">
        <v>47</v>
      </c>
      <c r="H220" s="28" t="s">
        <v>34</v>
      </c>
      <c r="I220" s="36" t="str">
        <f ca="1">IFERROR(__xludf.DUMMYFUNCTION("""COMPUTED_VALUE""")," ")</f>
        <v xml:space="preserve"> </v>
      </c>
      <c r="J220" s="51" t="s">
        <v>1157</v>
      </c>
      <c r="K220" s="30" t="s">
        <v>1158</v>
      </c>
      <c r="L220" s="38">
        <v>899068355</v>
      </c>
      <c r="M220" s="30" t="s">
        <v>605</v>
      </c>
      <c r="N220" s="30" t="s">
        <v>970</v>
      </c>
      <c r="O220" s="30" t="s">
        <v>107</v>
      </c>
      <c r="P220" s="30" t="s">
        <v>1159</v>
      </c>
      <c r="Q220" s="23">
        <v>16940</v>
      </c>
      <c r="R220" s="28" t="s">
        <v>29</v>
      </c>
      <c r="S220" s="39">
        <v>100</v>
      </c>
      <c r="T220" s="45">
        <v>45844</v>
      </c>
      <c r="U220" s="52"/>
      <c r="V220" s="53"/>
      <c r="W220" s="54" t="s">
        <v>1160</v>
      </c>
      <c r="X220" s="30"/>
      <c r="Y220" s="31">
        <v>16840</v>
      </c>
      <c r="Z220" s="30"/>
      <c r="AA220" s="56"/>
      <c r="AB220" s="56" t="s">
        <v>44</v>
      </c>
      <c r="AC220" s="30" t="s">
        <v>44</v>
      </c>
      <c r="AD220" s="30" t="s">
        <v>982</v>
      </c>
    </row>
    <row r="221" spans="1:30" x14ac:dyDescent="0.2">
      <c r="A221" s="34">
        <v>45844.921997708334</v>
      </c>
      <c r="B221" s="35" t="s">
        <v>252</v>
      </c>
      <c r="C221" s="30" t="s">
        <v>31</v>
      </c>
      <c r="D221" s="30" t="s">
        <v>29</v>
      </c>
      <c r="E221" s="30" t="s">
        <v>32</v>
      </c>
      <c r="F221" s="30" t="s">
        <v>29</v>
      </c>
      <c r="G221" s="30" t="s">
        <v>33</v>
      </c>
      <c r="H221" s="28" t="s">
        <v>34</v>
      </c>
      <c r="I221" s="36" t="str">
        <f ca="1">IFERROR(__xludf.DUMMYFUNCTION("""COMPUTED_VALUE""")," ")</f>
        <v xml:space="preserve"> </v>
      </c>
      <c r="J221" s="51" t="s">
        <v>1161</v>
      </c>
      <c r="K221" s="30" t="s">
        <v>1162</v>
      </c>
      <c r="L221" s="38">
        <v>332774561</v>
      </c>
      <c r="M221" s="30" t="s">
        <v>713</v>
      </c>
      <c r="N221" s="30" t="s">
        <v>512</v>
      </c>
      <c r="O221" s="30" t="s">
        <v>1163</v>
      </c>
      <c r="P221" s="30" t="s">
        <v>1164</v>
      </c>
      <c r="Q221" s="23">
        <v>14972</v>
      </c>
      <c r="R221" s="28" t="s">
        <v>29</v>
      </c>
      <c r="S221" s="39">
        <v>100</v>
      </c>
      <c r="T221" s="45">
        <v>45843</v>
      </c>
      <c r="U221" s="52"/>
      <c r="V221" s="53"/>
      <c r="W221" s="54" t="s">
        <v>1165</v>
      </c>
      <c r="X221" s="30"/>
      <c r="Y221" s="31">
        <v>14872</v>
      </c>
      <c r="Z221" s="30"/>
      <c r="AA221" s="55"/>
      <c r="AB221" s="55" t="s">
        <v>44</v>
      </c>
      <c r="AC221" s="30" t="s">
        <v>44</v>
      </c>
      <c r="AD221" s="30" t="s">
        <v>982</v>
      </c>
    </row>
    <row r="222" spans="1:30" x14ac:dyDescent="0.2">
      <c r="A222" s="34">
        <v>45844.986661250005</v>
      </c>
      <c r="B222" s="35" t="s">
        <v>30</v>
      </c>
      <c r="C222" s="30" t="s">
        <v>31</v>
      </c>
      <c r="D222" s="30" t="s">
        <v>29</v>
      </c>
      <c r="E222" s="30" t="s">
        <v>63</v>
      </c>
      <c r="F222" s="30" t="s">
        <v>29</v>
      </c>
      <c r="G222" s="30" t="s">
        <v>47</v>
      </c>
      <c r="H222" s="28" t="s">
        <v>34</v>
      </c>
      <c r="I222" s="36" t="str">
        <f ca="1">IFERROR(__xludf.DUMMYFUNCTION("""COMPUTED_VALUE""")," ")</f>
        <v xml:space="preserve"> </v>
      </c>
      <c r="J222" s="51" t="s">
        <v>1166</v>
      </c>
      <c r="K222" s="30" t="s">
        <v>1167</v>
      </c>
      <c r="L222" s="38">
        <v>386905883</v>
      </c>
      <c r="M222" s="30" t="s">
        <v>633</v>
      </c>
      <c r="N222" s="30" t="s">
        <v>362</v>
      </c>
      <c r="O222" s="30" t="s">
        <v>107</v>
      </c>
      <c r="P222" s="30" t="s">
        <v>1168</v>
      </c>
      <c r="Q222" s="23">
        <v>16940</v>
      </c>
      <c r="R222" s="30" t="s">
        <v>1169</v>
      </c>
      <c r="S222" s="39">
        <v>100</v>
      </c>
      <c r="T222" s="45">
        <v>45844</v>
      </c>
      <c r="U222" s="52"/>
      <c r="V222" s="53"/>
      <c r="W222" s="54" t="s">
        <v>1170</v>
      </c>
      <c r="X222" s="30"/>
      <c r="Y222" s="31">
        <v>16840</v>
      </c>
      <c r="Z222" s="30"/>
      <c r="AA222" s="56"/>
      <c r="AB222" s="56" t="s">
        <v>44</v>
      </c>
      <c r="AC222" s="30" t="s">
        <v>44</v>
      </c>
      <c r="AD222" s="30" t="s">
        <v>982</v>
      </c>
    </row>
    <row r="223" spans="1:30" x14ac:dyDescent="0.2">
      <c r="A223" s="78">
        <v>45845.442865405093</v>
      </c>
      <c r="B223" s="35" t="s">
        <v>76</v>
      </c>
      <c r="C223" s="30" t="s">
        <v>31</v>
      </c>
      <c r="D223" s="30" t="s">
        <v>29</v>
      </c>
      <c r="E223" s="30" t="s">
        <v>63</v>
      </c>
      <c r="F223" s="30" t="s">
        <v>29</v>
      </c>
      <c r="G223" s="30" t="s">
        <v>47</v>
      </c>
      <c r="H223" s="28" t="s">
        <v>34</v>
      </c>
      <c r="I223" s="36" t="str">
        <f ca="1">IFERROR(__xludf.DUMMYFUNCTION("""COMPUTED_VALUE""")," ")</f>
        <v xml:space="preserve"> </v>
      </c>
      <c r="J223" s="51" t="s">
        <v>1171</v>
      </c>
      <c r="K223" s="30" t="s">
        <v>1172</v>
      </c>
      <c r="L223" s="38">
        <v>332149126</v>
      </c>
      <c r="M223" s="30" t="s">
        <v>466</v>
      </c>
      <c r="N223" s="30" t="s">
        <v>72</v>
      </c>
      <c r="O223" s="30" t="s">
        <v>1173</v>
      </c>
      <c r="P223" s="30" t="s">
        <v>1174</v>
      </c>
      <c r="Q223" s="23">
        <v>16940</v>
      </c>
      <c r="R223" s="28" t="s">
        <v>29</v>
      </c>
      <c r="S223" s="39">
        <v>200</v>
      </c>
      <c r="T223" s="45">
        <v>45845</v>
      </c>
      <c r="U223" s="52"/>
      <c r="V223" s="53"/>
      <c r="W223" s="54" t="s">
        <v>1175</v>
      </c>
      <c r="X223" s="30"/>
      <c r="Y223" s="31">
        <v>16740</v>
      </c>
      <c r="Z223" s="30"/>
      <c r="AA223" s="55"/>
      <c r="AB223" s="55" t="s">
        <v>44</v>
      </c>
      <c r="AC223" s="30" t="s">
        <v>44</v>
      </c>
      <c r="AD223" s="30" t="s">
        <v>982</v>
      </c>
    </row>
    <row r="224" spans="1:30" x14ac:dyDescent="0.2">
      <c r="A224" s="34">
        <v>45845.72121831018</v>
      </c>
      <c r="B224" s="35" t="s">
        <v>30</v>
      </c>
      <c r="C224" s="30" t="s">
        <v>31</v>
      </c>
      <c r="D224" s="30" t="s">
        <v>29</v>
      </c>
      <c r="E224" s="30" t="s">
        <v>63</v>
      </c>
      <c r="F224" s="30" t="s">
        <v>29</v>
      </c>
      <c r="G224" s="30" t="s">
        <v>47</v>
      </c>
      <c r="H224" s="28" t="s">
        <v>34</v>
      </c>
      <c r="I224" s="36" t="str">
        <f ca="1">IFERROR(__xludf.DUMMYFUNCTION("""COMPUTED_VALUE""")," ")</f>
        <v xml:space="preserve"> </v>
      </c>
      <c r="J224" s="51" t="s">
        <v>1176</v>
      </c>
      <c r="K224" s="30" t="s">
        <v>1177</v>
      </c>
      <c r="L224" s="38">
        <v>986267912</v>
      </c>
      <c r="M224" s="30" t="s">
        <v>130</v>
      </c>
      <c r="N224" s="30" t="s">
        <v>1008</v>
      </c>
      <c r="O224" s="30" t="s">
        <v>1178</v>
      </c>
      <c r="P224" s="30" t="s">
        <v>1179</v>
      </c>
      <c r="Q224" s="23">
        <v>16940</v>
      </c>
      <c r="R224" s="28" t="s">
        <v>29</v>
      </c>
      <c r="S224" s="39">
        <v>200</v>
      </c>
      <c r="T224" s="45">
        <v>45845</v>
      </c>
      <c r="U224" s="52"/>
      <c r="V224" s="53"/>
      <c r="W224" s="54" t="s">
        <v>1180</v>
      </c>
      <c r="X224" s="30"/>
      <c r="Y224" s="31">
        <v>16740</v>
      </c>
      <c r="Z224" s="30"/>
      <c r="AA224" s="56"/>
      <c r="AB224" s="56" t="s">
        <v>44</v>
      </c>
      <c r="AC224" s="30" t="s">
        <v>44</v>
      </c>
      <c r="AD224" s="30" t="s">
        <v>982</v>
      </c>
    </row>
    <row r="225" spans="1:30" x14ac:dyDescent="0.2">
      <c r="A225" s="34">
        <v>45845.851553680557</v>
      </c>
      <c r="B225" s="35" t="s">
        <v>252</v>
      </c>
      <c r="C225" s="30" t="s">
        <v>31</v>
      </c>
      <c r="D225" s="30" t="s">
        <v>29</v>
      </c>
      <c r="E225" s="30" t="s">
        <v>32</v>
      </c>
      <c r="F225" s="30" t="s">
        <v>29</v>
      </c>
      <c r="G225" s="30" t="s">
        <v>33</v>
      </c>
      <c r="H225" s="28" t="s">
        <v>34</v>
      </c>
      <c r="I225" s="36" t="str">
        <f ca="1">IFERROR(__xludf.DUMMYFUNCTION("""COMPUTED_VALUE""")," ")</f>
        <v xml:space="preserve"> </v>
      </c>
      <c r="J225" s="51" t="s">
        <v>1181</v>
      </c>
      <c r="K225" s="30" t="s">
        <v>1182</v>
      </c>
      <c r="L225" s="38">
        <v>812481422</v>
      </c>
      <c r="M225" s="30" t="s">
        <v>466</v>
      </c>
      <c r="N225" s="30" t="s">
        <v>72</v>
      </c>
      <c r="O225" s="30" t="s">
        <v>1183</v>
      </c>
      <c r="P225" s="30" t="s">
        <v>1184</v>
      </c>
      <c r="Q225" s="23">
        <v>14972</v>
      </c>
      <c r="R225" s="28" t="s">
        <v>29</v>
      </c>
      <c r="S225" s="39">
        <v>200</v>
      </c>
      <c r="T225" s="45">
        <v>45845</v>
      </c>
      <c r="U225" s="52"/>
      <c r="V225" s="53"/>
      <c r="W225" s="54" t="s">
        <v>1185</v>
      </c>
      <c r="X225" s="30"/>
      <c r="Y225" s="31">
        <v>14772</v>
      </c>
      <c r="Z225" s="30"/>
      <c r="AA225" s="55"/>
      <c r="AB225" s="55" t="s">
        <v>44</v>
      </c>
      <c r="AC225" s="30" t="s">
        <v>44</v>
      </c>
      <c r="AD225" s="30" t="s">
        <v>982</v>
      </c>
    </row>
    <row r="226" spans="1:30" x14ac:dyDescent="0.2">
      <c r="A226" s="34">
        <v>45845.925695636572</v>
      </c>
      <c r="B226" s="35" t="s">
        <v>30</v>
      </c>
      <c r="C226" s="30" t="s">
        <v>31</v>
      </c>
      <c r="D226" s="30" t="s">
        <v>29</v>
      </c>
      <c r="E226" s="30" t="s">
        <v>32</v>
      </c>
      <c r="F226" s="30" t="s">
        <v>29</v>
      </c>
      <c r="G226" s="30" t="s">
        <v>33</v>
      </c>
      <c r="H226" s="28" t="s">
        <v>34</v>
      </c>
      <c r="I226" s="36" t="str">
        <f ca="1">IFERROR(__xludf.DUMMYFUNCTION("""COMPUTED_VALUE""")," ")</f>
        <v xml:space="preserve"> </v>
      </c>
      <c r="J226" s="51" t="s">
        <v>1186</v>
      </c>
      <c r="K226" s="30" t="s">
        <v>1187</v>
      </c>
      <c r="L226" s="38">
        <v>354100946</v>
      </c>
      <c r="M226" s="30" t="s">
        <v>130</v>
      </c>
      <c r="N226" s="30" t="s">
        <v>1008</v>
      </c>
      <c r="O226" s="30" t="s">
        <v>1188</v>
      </c>
      <c r="P226" s="30" t="s">
        <v>1189</v>
      </c>
      <c r="Q226" s="23">
        <v>14972</v>
      </c>
      <c r="R226" s="28" t="s">
        <v>29</v>
      </c>
      <c r="S226" s="39">
        <v>200</v>
      </c>
      <c r="T226" s="45">
        <v>45845</v>
      </c>
      <c r="U226" s="52"/>
      <c r="V226" s="53"/>
      <c r="W226" s="54" t="s">
        <v>1190</v>
      </c>
      <c r="X226" s="30"/>
      <c r="Y226" s="31">
        <v>14772</v>
      </c>
      <c r="Z226" s="30"/>
      <c r="AA226" s="56"/>
      <c r="AB226" s="56" t="s">
        <v>44</v>
      </c>
      <c r="AC226" s="30" t="s">
        <v>44</v>
      </c>
      <c r="AD226" s="30" t="s">
        <v>982</v>
      </c>
    </row>
    <row r="227" spans="1:30" x14ac:dyDescent="0.2">
      <c r="A227" s="34">
        <v>45846.605428148148</v>
      </c>
      <c r="B227" s="35" t="s">
        <v>30</v>
      </c>
      <c r="C227" s="30" t="s">
        <v>31</v>
      </c>
      <c r="D227" s="30" t="s">
        <v>29</v>
      </c>
      <c r="E227" s="30" t="s">
        <v>32</v>
      </c>
      <c r="F227" s="30" t="s">
        <v>29</v>
      </c>
      <c r="G227" s="30" t="s">
        <v>33</v>
      </c>
      <c r="H227" s="28" t="s">
        <v>34</v>
      </c>
      <c r="I227" s="36" t="str">
        <f ca="1">IFERROR(__xludf.DUMMYFUNCTION("""COMPUTED_VALUE""")," ")</f>
        <v xml:space="preserve"> </v>
      </c>
      <c r="J227" s="51" t="s">
        <v>1191</v>
      </c>
      <c r="K227" s="30" t="s">
        <v>1192</v>
      </c>
      <c r="L227" s="38">
        <v>946453829</v>
      </c>
      <c r="M227" s="30" t="s">
        <v>664</v>
      </c>
      <c r="N227" s="30" t="s">
        <v>869</v>
      </c>
      <c r="O227" s="30" t="s">
        <v>107</v>
      </c>
      <c r="P227" s="30" t="s">
        <v>1193</v>
      </c>
      <c r="Q227" s="23">
        <v>14972</v>
      </c>
      <c r="R227" s="28" t="s">
        <v>29</v>
      </c>
      <c r="S227" s="39">
        <v>100</v>
      </c>
      <c r="T227" s="45">
        <v>45846</v>
      </c>
      <c r="U227" s="52"/>
      <c r="V227" s="53"/>
      <c r="W227" s="54" t="s">
        <v>1194</v>
      </c>
      <c r="X227" s="30"/>
      <c r="Y227" s="31">
        <v>14872</v>
      </c>
      <c r="Z227" s="30"/>
      <c r="AA227" s="55"/>
      <c r="AB227" s="55" t="s">
        <v>44</v>
      </c>
      <c r="AC227" s="30" t="s">
        <v>44</v>
      </c>
      <c r="AD227" s="30" t="s">
        <v>982</v>
      </c>
    </row>
    <row r="228" spans="1:30" x14ac:dyDescent="0.2">
      <c r="A228" s="34">
        <v>45846.929397337968</v>
      </c>
      <c r="B228" s="35" t="s">
        <v>30</v>
      </c>
      <c r="C228" s="30" t="s">
        <v>31</v>
      </c>
      <c r="D228" s="30" t="s">
        <v>29</v>
      </c>
      <c r="E228" s="30" t="s">
        <v>32</v>
      </c>
      <c r="F228" s="30" t="s">
        <v>29</v>
      </c>
      <c r="G228" s="30" t="s">
        <v>33</v>
      </c>
      <c r="H228" s="28" t="s">
        <v>34</v>
      </c>
      <c r="I228" s="36" t="str">
        <f ca="1">IFERROR(__xludf.DUMMYFUNCTION("""COMPUTED_VALUE""")," ")</f>
        <v xml:space="preserve"> </v>
      </c>
      <c r="J228" s="51" t="s">
        <v>1195</v>
      </c>
      <c r="K228" s="30" t="s">
        <v>1196</v>
      </c>
      <c r="L228" s="38">
        <v>839503154</v>
      </c>
      <c r="M228" s="30" t="s">
        <v>466</v>
      </c>
      <c r="N228" s="30" t="s">
        <v>1083</v>
      </c>
      <c r="O228" s="30" t="s">
        <v>1197</v>
      </c>
      <c r="P228" s="30" t="s">
        <v>1198</v>
      </c>
      <c r="Q228" s="23">
        <v>14972</v>
      </c>
      <c r="R228" s="28" t="s">
        <v>29</v>
      </c>
      <c r="S228" s="39">
        <v>150</v>
      </c>
      <c r="T228" s="45">
        <v>45846</v>
      </c>
      <c r="U228" s="52"/>
      <c r="V228" s="53"/>
      <c r="W228" s="54" t="s">
        <v>1199</v>
      </c>
      <c r="X228" s="30"/>
      <c r="Y228" s="31">
        <v>14822</v>
      </c>
      <c r="Z228" s="30"/>
      <c r="AA228" s="56"/>
      <c r="AB228" s="56" t="s">
        <v>44</v>
      </c>
      <c r="AC228" s="30" t="s">
        <v>44</v>
      </c>
      <c r="AD228" s="30" t="s">
        <v>982</v>
      </c>
    </row>
    <row r="229" spans="1:30" x14ac:dyDescent="0.2">
      <c r="A229" s="34">
        <v>45847.463374293977</v>
      </c>
      <c r="B229" s="35" t="s">
        <v>30</v>
      </c>
      <c r="C229" s="30" t="s">
        <v>31</v>
      </c>
      <c r="D229" s="30" t="s">
        <v>29</v>
      </c>
      <c r="E229" s="30" t="s">
        <v>63</v>
      </c>
      <c r="F229" s="30" t="s">
        <v>29</v>
      </c>
      <c r="G229" s="30" t="s">
        <v>47</v>
      </c>
      <c r="H229" s="28" t="s">
        <v>34</v>
      </c>
      <c r="I229" s="36" t="str">
        <f ca="1">IFERROR(__xludf.DUMMYFUNCTION("""COMPUTED_VALUE""")," ")</f>
        <v xml:space="preserve"> </v>
      </c>
      <c r="J229" s="51" t="s">
        <v>1200</v>
      </c>
      <c r="K229" s="30" t="s">
        <v>1201</v>
      </c>
      <c r="L229" s="38">
        <v>335316819</v>
      </c>
      <c r="M229" s="30" t="s">
        <v>454</v>
      </c>
      <c r="N229" s="30" t="s">
        <v>1202</v>
      </c>
      <c r="O229" s="30" t="s">
        <v>1203</v>
      </c>
      <c r="P229" s="30" t="s">
        <v>1204</v>
      </c>
      <c r="Q229" s="23">
        <v>16940</v>
      </c>
      <c r="R229" s="28" t="s">
        <v>29</v>
      </c>
      <c r="S229" s="39">
        <v>200</v>
      </c>
      <c r="T229" s="45">
        <v>45847</v>
      </c>
      <c r="U229" s="52"/>
      <c r="V229" s="53"/>
      <c r="W229" s="54" t="s">
        <v>1205</v>
      </c>
      <c r="X229" s="30"/>
      <c r="Y229" s="31">
        <v>16740</v>
      </c>
      <c r="Z229" s="30"/>
      <c r="AA229" s="55"/>
      <c r="AB229" s="55" t="s">
        <v>44</v>
      </c>
      <c r="AC229" s="30" t="s">
        <v>44</v>
      </c>
      <c r="AD229" s="30" t="s">
        <v>982</v>
      </c>
    </row>
    <row r="230" spans="1:30" x14ac:dyDescent="0.2">
      <c r="A230" s="34">
        <v>45847.84476576389</v>
      </c>
      <c r="B230" s="35" t="s">
        <v>30</v>
      </c>
      <c r="C230" s="30" t="s">
        <v>31</v>
      </c>
      <c r="D230" s="30" t="s">
        <v>29</v>
      </c>
      <c r="E230" s="30" t="s">
        <v>46</v>
      </c>
      <c r="F230" s="30" t="s">
        <v>29</v>
      </c>
      <c r="G230" s="30" t="s">
        <v>47</v>
      </c>
      <c r="H230" s="28" t="s">
        <v>34</v>
      </c>
      <c r="I230" s="36" t="str">
        <f ca="1">IFERROR(__xludf.DUMMYFUNCTION("""COMPUTED_VALUE""")," ")</f>
        <v xml:space="preserve"> </v>
      </c>
      <c r="J230" s="51" t="s">
        <v>1206</v>
      </c>
      <c r="K230" s="30" t="s">
        <v>1207</v>
      </c>
      <c r="L230" s="38">
        <v>989186107</v>
      </c>
      <c r="M230" s="30" t="s">
        <v>156</v>
      </c>
      <c r="N230" s="30" t="s">
        <v>1208</v>
      </c>
      <c r="O230" s="30" t="s">
        <v>1209</v>
      </c>
      <c r="P230" s="30" t="s">
        <v>1210</v>
      </c>
      <c r="Q230" s="23">
        <v>2468</v>
      </c>
      <c r="R230" s="28" t="s">
        <v>29</v>
      </c>
      <c r="S230" s="39">
        <v>200</v>
      </c>
      <c r="T230" s="45">
        <v>45847</v>
      </c>
      <c r="U230" s="52"/>
      <c r="V230" s="53"/>
      <c r="W230" s="54" t="s">
        <v>1211</v>
      </c>
      <c r="X230" s="30"/>
      <c r="Y230" s="31">
        <v>2268</v>
      </c>
      <c r="Z230" s="30"/>
      <c r="AA230" s="56"/>
      <c r="AB230" s="56" t="s">
        <v>44</v>
      </c>
      <c r="AC230" s="30" t="s">
        <v>44</v>
      </c>
      <c r="AD230" s="30" t="s">
        <v>982</v>
      </c>
    </row>
    <row r="231" spans="1:30" x14ac:dyDescent="0.2">
      <c r="A231" s="34">
        <v>45847.908031238425</v>
      </c>
      <c r="B231" s="35" t="s">
        <v>30</v>
      </c>
      <c r="C231" s="30" t="s">
        <v>31</v>
      </c>
      <c r="D231" s="30" t="s">
        <v>29</v>
      </c>
      <c r="E231" s="30" t="s">
        <v>63</v>
      </c>
      <c r="F231" s="30" t="s">
        <v>29</v>
      </c>
      <c r="G231" s="30" t="s">
        <v>47</v>
      </c>
      <c r="H231" s="28" t="s">
        <v>1212</v>
      </c>
      <c r="I231" s="36" t="str">
        <f ca="1">IFERROR(__xludf.DUMMYFUNCTION("""COMPUTED_VALUE""")," ")</f>
        <v xml:space="preserve"> </v>
      </c>
      <c r="J231" s="51" t="s">
        <v>1213</v>
      </c>
      <c r="K231" s="30" t="s">
        <v>1214</v>
      </c>
      <c r="L231" s="38">
        <v>335355608</v>
      </c>
      <c r="M231" s="30" t="s">
        <v>785</v>
      </c>
      <c r="N231" s="30" t="s">
        <v>131</v>
      </c>
      <c r="O231" s="30" t="s">
        <v>202</v>
      </c>
      <c r="P231" s="30" t="s">
        <v>1215</v>
      </c>
      <c r="Q231" s="23">
        <v>16940</v>
      </c>
      <c r="R231" s="28" t="s">
        <v>29</v>
      </c>
      <c r="S231" s="39">
        <v>100</v>
      </c>
      <c r="T231" s="45">
        <v>45847</v>
      </c>
      <c r="U231" s="52"/>
      <c r="V231" s="53"/>
      <c r="W231" s="54" t="s">
        <v>1216</v>
      </c>
      <c r="X231" s="30"/>
      <c r="Y231" s="31">
        <v>16840</v>
      </c>
      <c r="Z231" s="30"/>
      <c r="AA231" s="55"/>
      <c r="AB231" s="55" t="s">
        <v>44</v>
      </c>
      <c r="AC231" s="30" t="s">
        <v>44</v>
      </c>
      <c r="AD231" s="30" t="s">
        <v>982</v>
      </c>
    </row>
    <row r="232" spans="1:30" x14ac:dyDescent="0.2">
      <c r="A232" s="34">
        <v>45848.343877777777</v>
      </c>
      <c r="B232" s="35" t="s">
        <v>30</v>
      </c>
      <c r="C232" s="30" t="s">
        <v>31</v>
      </c>
      <c r="D232" s="30" t="s">
        <v>29</v>
      </c>
      <c r="E232" s="30" t="s">
        <v>46</v>
      </c>
      <c r="F232" s="30" t="s">
        <v>29</v>
      </c>
      <c r="G232" s="30" t="s">
        <v>47</v>
      </c>
      <c r="H232" s="28" t="s">
        <v>34</v>
      </c>
      <c r="I232" s="36" t="str">
        <f ca="1">IFERROR(__xludf.DUMMYFUNCTION("""COMPUTED_VALUE""")," ")</f>
        <v xml:space="preserve"> </v>
      </c>
      <c r="J232" s="51" t="s">
        <v>1217</v>
      </c>
      <c r="K232" s="58" t="s">
        <v>1218</v>
      </c>
      <c r="L232" s="38">
        <v>373243768</v>
      </c>
      <c r="M232" s="30" t="s">
        <v>163</v>
      </c>
      <c r="N232" s="30" t="s">
        <v>1219</v>
      </c>
      <c r="O232" s="30" t="s">
        <v>29</v>
      </c>
      <c r="P232" s="30" t="s">
        <v>1220</v>
      </c>
      <c r="Q232" s="23">
        <v>2468</v>
      </c>
      <c r="R232" s="28" t="s">
        <v>29</v>
      </c>
      <c r="S232" s="39">
        <v>100</v>
      </c>
      <c r="T232" s="45">
        <v>45847</v>
      </c>
      <c r="U232" s="52"/>
      <c r="V232" s="53"/>
      <c r="W232" s="54" t="s">
        <v>1221</v>
      </c>
      <c r="X232" s="30"/>
      <c r="Y232" s="31">
        <v>2368</v>
      </c>
      <c r="Z232" s="30"/>
      <c r="AA232" s="56"/>
      <c r="AB232" s="56"/>
      <c r="AC232" s="30" t="s">
        <v>44</v>
      </c>
      <c r="AD232" s="30" t="s">
        <v>982</v>
      </c>
    </row>
    <row r="233" spans="1:30" x14ac:dyDescent="0.2">
      <c r="A233" s="34">
        <v>45848.472955983802</v>
      </c>
      <c r="B233" s="35" t="s">
        <v>76</v>
      </c>
      <c r="C233" s="30" t="s">
        <v>31</v>
      </c>
      <c r="D233" s="30" t="s">
        <v>29</v>
      </c>
      <c r="E233" s="30" t="s">
        <v>46</v>
      </c>
      <c r="F233" s="30" t="s">
        <v>29</v>
      </c>
      <c r="G233" s="30" t="s">
        <v>47</v>
      </c>
      <c r="H233" s="28" t="s">
        <v>1222</v>
      </c>
      <c r="I233" s="36">
        <f ca="1">IFERROR(__xludf.DUMMYFUNCTION("""COMPUTED_VALUE"""),45854)</f>
        <v>45854</v>
      </c>
      <c r="J233" s="51" t="s">
        <v>1223</v>
      </c>
      <c r="K233" s="30" t="s">
        <v>1224</v>
      </c>
      <c r="L233" s="38">
        <v>325325855</v>
      </c>
      <c r="M233" s="30" t="s">
        <v>874</v>
      </c>
      <c r="N233" s="30" t="s">
        <v>875</v>
      </c>
      <c r="O233" s="30" t="s">
        <v>876</v>
      </c>
      <c r="P233" s="30" t="s">
        <v>1225</v>
      </c>
      <c r="Q233" s="23">
        <v>2468</v>
      </c>
      <c r="R233" s="28" t="s">
        <v>29</v>
      </c>
      <c r="S233" s="39">
        <f>200+2000</f>
        <v>2200</v>
      </c>
      <c r="T233" s="49" t="s">
        <v>1226</v>
      </c>
      <c r="U233" s="52"/>
      <c r="V233" s="53"/>
      <c r="W233" s="54" t="s">
        <v>1227</v>
      </c>
      <c r="X233" s="30"/>
      <c r="Y233" s="31">
        <v>268</v>
      </c>
      <c r="Z233" s="61" t="s">
        <v>43</v>
      </c>
      <c r="AA233" s="55"/>
      <c r="AB233" s="55" t="s">
        <v>44</v>
      </c>
      <c r="AC233" s="30" t="s">
        <v>44</v>
      </c>
      <c r="AD233" s="30" t="s">
        <v>982</v>
      </c>
    </row>
    <row r="234" spans="1:30" x14ac:dyDescent="0.2">
      <c r="A234" s="34">
        <v>45848.480131782402</v>
      </c>
      <c r="B234" s="35" t="s">
        <v>30</v>
      </c>
      <c r="C234" s="30" t="s">
        <v>31</v>
      </c>
      <c r="D234" s="30" t="s">
        <v>29</v>
      </c>
      <c r="E234" s="30" t="s">
        <v>82</v>
      </c>
      <c r="F234" s="30" t="s">
        <v>29</v>
      </c>
      <c r="G234" s="30" t="s">
        <v>47</v>
      </c>
      <c r="H234" s="28" t="s">
        <v>34</v>
      </c>
      <c r="I234" s="36" t="str">
        <f ca="1">IFERROR(__xludf.DUMMYFUNCTION("""COMPUTED_VALUE""")," ")</f>
        <v xml:space="preserve"> </v>
      </c>
      <c r="J234" s="51" t="s">
        <v>1228</v>
      </c>
      <c r="K234" s="30" t="s">
        <v>1229</v>
      </c>
      <c r="L234" s="38">
        <v>386794093</v>
      </c>
      <c r="M234" s="30" t="s">
        <v>713</v>
      </c>
      <c r="N234" s="30" t="s">
        <v>1230</v>
      </c>
      <c r="O234" s="30" t="s">
        <v>107</v>
      </c>
      <c r="P234" s="30" t="s">
        <v>1231</v>
      </c>
      <c r="Q234" s="23">
        <v>9704</v>
      </c>
      <c r="R234" s="28" t="s">
        <v>29</v>
      </c>
      <c r="S234" s="39">
        <v>150</v>
      </c>
      <c r="T234" s="45">
        <v>45848</v>
      </c>
      <c r="U234" s="52"/>
      <c r="V234" s="53"/>
      <c r="W234" s="54" t="s">
        <v>1232</v>
      </c>
      <c r="X234" s="30"/>
      <c r="Y234" s="31">
        <v>9554</v>
      </c>
      <c r="Z234" s="30"/>
      <c r="AA234" s="56"/>
      <c r="AB234" s="56" t="s">
        <v>44</v>
      </c>
      <c r="AC234" s="30" t="s">
        <v>44</v>
      </c>
      <c r="AD234" s="30" t="s">
        <v>982</v>
      </c>
    </row>
    <row r="235" spans="1:30" x14ac:dyDescent="0.2">
      <c r="A235" s="34">
        <v>45848.983200428236</v>
      </c>
      <c r="B235" s="35" t="s">
        <v>30</v>
      </c>
      <c r="C235" s="30" t="s">
        <v>31</v>
      </c>
      <c r="D235" s="30" t="s">
        <v>29</v>
      </c>
      <c r="E235" s="30" t="s">
        <v>32</v>
      </c>
      <c r="F235" s="30" t="s">
        <v>29</v>
      </c>
      <c r="G235" s="30" t="s">
        <v>33</v>
      </c>
      <c r="H235" s="28" t="s">
        <v>34</v>
      </c>
      <c r="I235" s="36" t="str">
        <f ca="1">IFERROR(__xludf.DUMMYFUNCTION("""COMPUTED_VALUE""")," ")</f>
        <v xml:space="preserve"> </v>
      </c>
      <c r="J235" s="51" t="s">
        <v>1233</v>
      </c>
      <c r="K235" s="30" t="s">
        <v>1234</v>
      </c>
      <c r="L235" s="38">
        <v>969773150</v>
      </c>
      <c r="M235" s="30" t="s">
        <v>130</v>
      </c>
      <c r="N235" s="30" t="s">
        <v>1235</v>
      </c>
      <c r="O235" s="30" t="s">
        <v>1236</v>
      </c>
      <c r="P235" s="30" t="s">
        <v>1237</v>
      </c>
      <c r="Q235" s="23">
        <v>14972</v>
      </c>
      <c r="R235" s="30" t="s">
        <v>429</v>
      </c>
      <c r="S235" s="39">
        <v>200</v>
      </c>
      <c r="T235" s="45">
        <v>45848</v>
      </c>
      <c r="U235" s="52"/>
      <c r="V235" s="53"/>
      <c r="W235" s="54" t="s">
        <v>1238</v>
      </c>
      <c r="X235" s="30"/>
      <c r="Y235" s="31">
        <v>14772</v>
      </c>
      <c r="Z235" s="30"/>
      <c r="AA235" s="55"/>
      <c r="AB235" s="55" t="s">
        <v>44</v>
      </c>
      <c r="AC235" s="30" t="s">
        <v>44</v>
      </c>
      <c r="AD235" s="30" t="s">
        <v>982</v>
      </c>
    </row>
    <row r="236" spans="1:30" x14ac:dyDescent="0.2">
      <c r="A236" s="34">
        <v>45848.984342800926</v>
      </c>
      <c r="B236" s="35" t="s">
        <v>30</v>
      </c>
      <c r="C236" s="30" t="s">
        <v>31</v>
      </c>
      <c r="D236" s="30" t="s">
        <v>29</v>
      </c>
      <c r="E236" s="30" t="s">
        <v>1239</v>
      </c>
      <c r="F236" s="30" t="s">
        <v>29</v>
      </c>
      <c r="G236" s="30" t="s">
        <v>33</v>
      </c>
      <c r="H236" s="28" t="s">
        <v>34</v>
      </c>
      <c r="I236" s="36" t="str">
        <f ca="1">IFERROR(__xludf.DUMMYFUNCTION("""COMPUTED_VALUE""")," ")</f>
        <v xml:space="preserve"> </v>
      </c>
      <c r="J236" s="51" t="s">
        <v>1240</v>
      </c>
      <c r="K236" s="30" t="s">
        <v>1241</v>
      </c>
      <c r="L236" s="38">
        <v>368410486</v>
      </c>
      <c r="M236" s="30" t="s">
        <v>130</v>
      </c>
      <c r="N236" s="30" t="s">
        <v>1235</v>
      </c>
      <c r="O236" s="30" t="s">
        <v>1236</v>
      </c>
      <c r="P236" s="30" t="s">
        <v>1242</v>
      </c>
      <c r="Q236" s="23">
        <v>15040</v>
      </c>
      <c r="R236" s="28" t="s">
        <v>29</v>
      </c>
      <c r="S236" s="39">
        <v>100</v>
      </c>
      <c r="T236" s="45">
        <v>45848</v>
      </c>
      <c r="U236" s="52"/>
      <c r="V236" s="53"/>
      <c r="W236" s="54" t="s">
        <v>1243</v>
      </c>
      <c r="X236" s="30"/>
      <c r="Y236" s="31">
        <v>14940</v>
      </c>
      <c r="Z236" s="30"/>
      <c r="AA236" s="56"/>
      <c r="AB236" s="56" t="s">
        <v>44</v>
      </c>
      <c r="AC236" s="30" t="s">
        <v>44</v>
      </c>
      <c r="AD236" s="30" t="s">
        <v>982</v>
      </c>
    </row>
    <row r="237" spans="1:30" x14ac:dyDescent="0.2">
      <c r="A237" s="34">
        <v>45849.408932719904</v>
      </c>
      <c r="B237" s="35" t="s">
        <v>30</v>
      </c>
      <c r="C237" s="30" t="s">
        <v>31</v>
      </c>
      <c r="D237" s="30" t="s">
        <v>29</v>
      </c>
      <c r="E237" s="30" t="s">
        <v>63</v>
      </c>
      <c r="F237" s="30" t="s">
        <v>29</v>
      </c>
      <c r="G237" s="30" t="s">
        <v>47</v>
      </c>
      <c r="H237" s="28" t="s">
        <v>34</v>
      </c>
      <c r="I237" s="36" t="str">
        <f ca="1">IFERROR(__xludf.DUMMYFUNCTION("""COMPUTED_VALUE""")," ")</f>
        <v xml:space="preserve"> </v>
      </c>
      <c r="J237" s="51" t="s">
        <v>1244</v>
      </c>
      <c r="K237" s="30" t="s">
        <v>1245</v>
      </c>
      <c r="L237" s="38">
        <v>705777186</v>
      </c>
      <c r="M237" s="30" t="s">
        <v>466</v>
      </c>
      <c r="N237" s="30" t="s">
        <v>1083</v>
      </c>
      <c r="O237" s="30" t="s">
        <v>1246</v>
      </c>
      <c r="P237" s="30" t="s">
        <v>1247</v>
      </c>
      <c r="Q237" s="23">
        <v>16940</v>
      </c>
      <c r="R237" s="28" t="s">
        <v>29</v>
      </c>
      <c r="S237" s="39">
        <v>200</v>
      </c>
      <c r="T237" s="45">
        <v>45849</v>
      </c>
      <c r="U237" s="52"/>
      <c r="V237" s="53"/>
      <c r="W237" s="54" t="s">
        <v>1248</v>
      </c>
      <c r="X237" s="30"/>
      <c r="Y237" s="31">
        <v>16740</v>
      </c>
      <c r="Z237" s="30"/>
      <c r="AA237" s="55"/>
      <c r="AB237" s="55" t="s">
        <v>44</v>
      </c>
      <c r="AC237" s="30" t="s">
        <v>44</v>
      </c>
      <c r="AD237" s="30" t="s">
        <v>982</v>
      </c>
    </row>
    <row r="238" spans="1:30" x14ac:dyDescent="0.2">
      <c r="A238" s="34">
        <v>45849.423264745375</v>
      </c>
      <c r="B238" s="35" t="s">
        <v>30</v>
      </c>
      <c r="C238" s="30" t="s">
        <v>31</v>
      </c>
      <c r="D238" s="30" t="s">
        <v>29</v>
      </c>
      <c r="E238" s="30" t="s">
        <v>63</v>
      </c>
      <c r="F238" s="30" t="s">
        <v>29</v>
      </c>
      <c r="G238" s="30" t="s">
        <v>87</v>
      </c>
      <c r="H238" s="28" t="s">
        <v>34</v>
      </c>
      <c r="I238" s="36" t="str">
        <f ca="1">IFERROR(__xludf.DUMMYFUNCTION("""COMPUTED_VALUE""")," ")</f>
        <v xml:space="preserve"> </v>
      </c>
      <c r="J238" s="51" t="s">
        <v>1249</v>
      </c>
      <c r="K238" s="30" t="s">
        <v>1250</v>
      </c>
      <c r="L238" s="38">
        <v>775382173</v>
      </c>
      <c r="M238" s="30" t="s">
        <v>633</v>
      </c>
      <c r="N238" s="30" t="s">
        <v>164</v>
      </c>
      <c r="O238" s="30" t="s">
        <v>107</v>
      </c>
      <c r="P238" s="30" t="s">
        <v>1251</v>
      </c>
      <c r="Q238" s="23">
        <v>16940</v>
      </c>
      <c r="R238" s="28" t="s">
        <v>29</v>
      </c>
      <c r="S238" s="39">
        <v>200</v>
      </c>
      <c r="T238" s="45">
        <v>45848</v>
      </c>
      <c r="U238" s="52"/>
      <c r="V238" s="53"/>
      <c r="W238" s="54" t="s">
        <v>1252</v>
      </c>
      <c r="X238" s="30"/>
      <c r="Y238" s="31">
        <v>16740</v>
      </c>
      <c r="Z238" s="30"/>
      <c r="AA238" s="56"/>
      <c r="AB238" s="74"/>
      <c r="AC238" s="30"/>
      <c r="AD238" s="30" t="s">
        <v>74</v>
      </c>
    </row>
    <row r="239" spans="1:30" x14ac:dyDescent="0.2">
      <c r="A239" s="34">
        <v>45849.710972986111</v>
      </c>
      <c r="B239" s="35" t="s">
        <v>252</v>
      </c>
      <c r="C239" s="30" t="s">
        <v>31</v>
      </c>
      <c r="D239" s="30" t="s">
        <v>29</v>
      </c>
      <c r="E239" s="30" t="s">
        <v>55</v>
      </c>
      <c r="F239" s="30" t="s">
        <v>29</v>
      </c>
      <c r="G239" s="30" t="s">
        <v>33</v>
      </c>
      <c r="H239" s="28" t="s">
        <v>34</v>
      </c>
      <c r="I239" s="36" t="str">
        <f ca="1">IFERROR(__xludf.DUMMYFUNCTION("""COMPUTED_VALUE""")," ")</f>
        <v xml:space="preserve"> </v>
      </c>
      <c r="J239" s="51" t="s">
        <v>1253</v>
      </c>
      <c r="K239" s="30" t="s">
        <v>1254</v>
      </c>
      <c r="L239" s="38">
        <v>859330512</v>
      </c>
      <c r="M239" s="30" t="s">
        <v>713</v>
      </c>
      <c r="N239" s="30" t="s">
        <v>512</v>
      </c>
      <c r="O239" s="30" t="s">
        <v>107</v>
      </c>
      <c r="P239" s="30" t="s">
        <v>1255</v>
      </c>
      <c r="Q239" s="23">
        <v>7736</v>
      </c>
      <c r="R239" s="28" t="s">
        <v>29</v>
      </c>
      <c r="S239" s="39">
        <v>100</v>
      </c>
      <c r="T239" s="45">
        <v>45849</v>
      </c>
      <c r="U239" s="52"/>
      <c r="V239" s="53"/>
      <c r="W239" s="54" t="s">
        <v>1256</v>
      </c>
      <c r="X239" s="30"/>
      <c r="Y239" s="31">
        <v>7636</v>
      </c>
      <c r="Z239" s="30"/>
      <c r="AA239" s="55"/>
      <c r="AB239" s="55" t="s">
        <v>44</v>
      </c>
      <c r="AC239" s="30" t="s">
        <v>44</v>
      </c>
      <c r="AD239" s="30" t="s">
        <v>982</v>
      </c>
    </row>
    <row r="240" spans="1:30" x14ac:dyDescent="0.2">
      <c r="A240" s="34">
        <v>45849.913976377313</v>
      </c>
      <c r="B240" s="35" t="s">
        <v>30</v>
      </c>
      <c r="C240" s="30" t="s">
        <v>31</v>
      </c>
      <c r="D240" s="30" t="s">
        <v>29</v>
      </c>
      <c r="E240" s="30" t="s">
        <v>82</v>
      </c>
      <c r="F240" s="30" t="s">
        <v>29</v>
      </c>
      <c r="G240" s="30" t="s">
        <v>47</v>
      </c>
      <c r="H240" s="28" t="s">
        <v>34</v>
      </c>
      <c r="I240" s="36" t="str">
        <f ca="1">IFERROR(__xludf.DUMMYFUNCTION("""COMPUTED_VALUE""")," ")</f>
        <v xml:space="preserve"> </v>
      </c>
      <c r="J240" s="51" t="s">
        <v>1257</v>
      </c>
      <c r="K240" s="58" t="s">
        <v>1258</v>
      </c>
      <c r="L240" s="48">
        <v>777157591</v>
      </c>
      <c r="M240" s="58" t="s">
        <v>713</v>
      </c>
      <c r="N240" s="58" t="s">
        <v>1259</v>
      </c>
      <c r="O240" s="58" t="s">
        <v>107</v>
      </c>
      <c r="P240" s="58" t="s">
        <v>1260</v>
      </c>
      <c r="Q240" s="23">
        <v>9704</v>
      </c>
      <c r="R240" s="28" t="s">
        <v>29</v>
      </c>
      <c r="S240" s="39">
        <v>100</v>
      </c>
      <c r="T240" s="45">
        <v>45849</v>
      </c>
      <c r="U240" s="52"/>
      <c r="V240" s="53"/>
      <c r="W240" s="54" t="s">
        <v>1261</v>
      </c>
      <c r="X240" s="30"/>
      <c r="Y240" s="31">
        <v>9604</v>
      </c>
      <c r="Z240" s="30"/>
      <c r="AA240" s="56"/>
      <c r="AB240" s="56" t="s">
        <v>44</v>
      </c>
      <c r="AC240" s="30" t="s">
        <v>44</v>
      </c>
      <c r="AD240" s="30" t="s">
        <v>982</v>
      </c>
    </row>
    <row r="241" spans="1:30" x14ac:dyDescent="0.2">
      <c r="A241" s="34">
        <v>45849.933571666668</v>
      </c>
      <c r="B241" s="35" t="s">
        <v>30</v>
      </c>
      <c r="C241" s="30" t="s">
        <v>31</v>
      </c>
      <c r="D241" s="30" t="s">
        <v>29</v>
      </c>
      <c r="E241" s="30" t="s">
        <v>63</v>
      </c>
      <c r="F241" s="30" t="s">
        <v>29</v>
      </c>
      <c r="G241" s="30" t="s">
        <v>47</v>
      </c>
      <c r="H241" s="28" t="s">
        <v>34</v>
      </c>
      <c r="I241" s="36" t="str">
        <f ca="1">IFERROR(__xludf.DUMMYFUNCTION("""COMPUTED_VALUE""")," ")</f>
        <v xml:space="preserve"> </v>
      </c>
      <c r="J241" s="51" t="s">
        <v>1262</v>
      </c>
      <c r="K241" s="30" t="s">
        <v>1263</v>
      </c>
      <c r="L241" s="38">
        <v>384934358</v>
      </c>
      <c r="M241" s="30" t="s">
        <v>664</v>
      </c>
      <c r="N241" s="30" t="s">
        <v>1264</v>
      </c>
      <c r="O241" s="30" t="s">
        <v>107</v>
      </c>
      <c r="P241" s="30" t="s">
        <v>1265</v>
      </c>
      <c r="Q241" s="23">
        <v>16940</v>
      </c>
      <c r="R241" s="28" t="s">
        <v>29</v>
      </c>
      <c r="S241" s="39">
        <v>100</v>
      </c>
      <c r="T241" s="45">
        <v>45849</v>
      </c>
      <c r="U241" s="52"/>
      <c r="V241" s="53"/>
      <c r="W241" s="54" t="s">
        <v>1266</v>
      </c>
      <c r="X241" s="30"/>
      <c r="Y241" s="31">
        <v>16840</v>
      </c>
      <c r="Z241" s="30"/>
      <c r="AA241" s="55"/>
      <c r="AB241" s="55" t="s">
        <v>44</v>
      </c>
      <c r="AC241" s="30" t="s">
        <v>44</v>
      </c>
      <c r="AD241" s="30" t="s">
        <v>982</v>
      </c>
    </row>
    <row r="242" spans="1:30" x14ac:dyDescent="0.2">
      <c r="A242" s="34">
        <v>45849.942256249997</v>
      </c>
      <c r="B242" s="35" t="s">
        <v>76</v>
      </c>
      <c r="C242" s="30" t="s">
        <v>31</v>
      </c>
      <c r="D242" s="30" t="s">
        <v>29</v>
      </c>
      <c r="E242" s="30" t="s">
        <v>63</v>
      </c>
      <c r="F242" s="30" t="s">
        <v>29</v>
      </c>
      <c r="G242" s="30" t="s">
        <v>47</v>
      </c>
      <c r="H242" s="28" t="s">
        <v>1212</v>
      </c>
      <c r="I242" s="36" t="str">
        <f ca="1">IFERROR(__xludf.DUMMYFUNCTION("""COMPUTED_VALUE""")," ")</f>
        <v xml:space="preserve"> </v>
      </c>
      <c r="J242" s="51" t="s">
        <v>1267</v>
      </c>
      <c r="K242" s="30" t="s">
        <v>1268</v>
      </c>
      <c r="L242" s="38">
        <v>392647100</v>
      </c>
      <c r="M242" s="30" t="s">
        <v>247</v>
      </c>
      <c r="N242" s="30" t="s">
        <v>1269</v>
      </c>
      <c r="O242" s="30" t="s">
        <v>107</v>
      </c>
      <c r="P242" s="30" t="s">
        <v>1270</v>
      </c>
      <c r="Q242" s="23">
        <v>16940</v>
      </c>
      <c r="R242" s="28" t="s">
        <v>29</v>
      </c>
      <c r="S242" s="39">
        <v>200</v>
      </c>
      <c r="T242" s="45">
        <v>45849</v>
      </c>
      <c r="U242" s="52"/>
      <c r="V242" s="53"/>
      <c r="W242" s="54" t="s">
        <v>1271</v>
      </c>
      <c r="X242" s="30"/>
      <c r="Y242" s="31">
        <v>16740</v>
      </c>
      <c r="Z242" s="30"/>
      <c r="AA242" s="56"/>
      <c r="AB242" s="56" t="s">
        <v>44</v>
      </c>
      <c r="AC242" s="30" t="s">
        <v>44</v>
      </c>
      <c r="AD242" s="30" t="s">
        <v>982</v>
      </c>
    </row>
    <row r="243" spans="1:30" x14ac:dyDescent="0.2">
      <c r="A243" s="34">
        <v>45850.476229085645</v>
      </c>
      <c r="B243" s="35" t="s">
        <v>30</v>
      </c>
      <c r="C243" s="30" t="s">
        <v>31</v>
      </c>
      <c r="D243" s="30" t="s">
        <v>29</v>
      </c>
      <c r="E243" s="30" t="s">
        <v>63</v>
      </c>
      <c r="F243" s="30" t="s">
        <v>29</v>
      </c>
      <c r="G243" s="30" t="s">
        <v>47</v>
      </c>
      <c r="H243" s="28" t="s">
        <v>34</v>
      </c>
      <c r="I243" s="36" t="str">
        <f ca="1">IFERROR(__xludf.DUMMYFUNCTION("""COMPUTED_VALUE""")," ")</f>
        <v xml:space="preserve"> </v>
      </c>
      <c r="J243" s="51" t="s">
        <v>1272</v>
      </c>
      <c r="K243" s="28" t="s">
        <v>1273</v>
      </c>
      <c r="L243" s="38">
        <v>339160029</v>
      </c>
      <c r="M243" s="30" t="s">
        <v>122</v>
      </c>
      <c r="N243" s="30" t="s">
        <v>1274</v>
      </c>
      <c r="O243" s="30" t="s">
        <v>1095</v>
      </c>
      <c r="P243" s="30" t="s">
        <v>1275</v>
      </c>
      <c r="Q243" s="23">
        <v>16940</v>
      </c>
      <c r="R243" s="28" t="s">
        <v>29</v>
      </c>
      <c r="S243" s="39">
        <v>100</v>
      </c>
      <c r="T243" s="45">
        <v>45850</v>
      </c>
      <c r="U243" s="52"/>
      <c r="V243" s="53"/>
      <c r="W243" s="54" t="s">
        <v>1276</v>
      </c>
      <c r="X243" s="30"/>
      <c r="Y243" s="31">
        <v>16840</v>
      </c>
      <c r="Z243" s="30"/>
      <c r="AA243" s="55"/>
      <c r="AB243" s="55" t="s">
        <v>44</v>
      </c>
      <c r="AC243" s="30" t="s">
        <v>44</v>
      </c>
      <c r="AD243" s="30" t="s">
        <v>982</v>
      </c>
    </row>
    <row r="244" spans="1:30" x14ac:dyDescent="0.2">
      <c r="A244" s="34">
        <v>45850.565768599539</v>
      </c>
      <c r="B244" s="35" t="s">
        <v>30</v>
      </c>
      <c r="C244" s="30" t="s">
        <v>31</v>
      </c>
      <c r="D244" s="30" t="s">
        <v>29</v>
      </c>
      <c r="E244" s="30" t="s">
        <v>63</v>
      </c>
      <c r="F244" s="30" t="s">
        <v>29</v>
      </c>
      <c r="G244" s="30" t="s">
        <v>47</v>
      </c>
      <c r="H244" s="28" t="s">
        <v>34</v>
      </c>
      <c r="I244" s="36" t="str">
        <f ca="1">IFERROR(__xludf.DUMMYFUNCTION("""COMPUTED_VALUE""")," ")</f>
        <v xml:space="preserve"> </v>
      </c>
      <c r="J244" s="51" t="s">
        <v>1277</v>
      </c>
      <c r="K244" s="58" t="s">
        <v>1278</v>
      </c>
      <c r="L244" s="38">
        <v>338054696</v>
      </c>
      <c r="M244" s="30" t="s">
        <v>130</v>
      </c>
      <c r="N244" s="30" t="s">
        <v>1008</v>
      </c>
      <c r="O244" s="30" t="s">
        <v>1279</v>
      </c>
      <c r="P244" s="30" t="s">
        <v>1280</v>
      </c>
      <c r="Q244" s="23">
        <v>16940</v>
      </c>
      <c r="R244" s="28" t="s">
        <v>29</v>
      </c>
      <c r="S244" s="39">
        <v>100</v>
      </c>
      <c r="T244" s="45">
        <v>45849</v>
      </c>
      <c r="U244" s="52"/>
      <c r="V244" s="53"/>
      <c r="W244" s="54" t="s">
        <v>1281</v>
      </c>
      <c r="X244" s="30"/>
      <c r="Y244" s="31">
        <v>16840</v>
      </c>
      <c r="Z244" s="30"/>
      <c r="AA244" s="56"/>
      <c r="AB244" s="56" t="s">
        <v>44</v>
      </c>
      <c r="AC244" s="30" t="s">
        <v>44</v>
      </c>
      <c r="AD244" s="30" t="s">
        <v>982</v>
      </c>
    </row>
    <row r="245" spans="1:30" x14ac:dyDescent="0.2">
      <c r="A245" s="34">
        <v>45850.587464988421</v>
      </c>
      <c r="B245" s="35" t="s">
        <v>30</v>
      </c>
      <c r="C245" s="30" t="s">
        <v>31</v>
      </c>
      <c r="D245" s="30" t="s">
        <v>29</v>
      </c>
      <c r="E245" s="30" t="s">
        <v>63</v>
      </c>
      <c r="F245" s="30" t="s">
        <v>29</v>
      </c>
      <c r="G245" s="30" t="s">
        <v>47</v>
      </c>
      <c r="H245" s="28" t="s">
        <v>34</v>
      </c>
      <c r="I245" s="36" t="str">
        <f ca="1">IFERROR(__xludf.DUMMYFUNCTION("""COMPUTED_VALUE""")," ")</f>
        <v xml:space="preserve"> </v>
      </c>
      <c r="J245" s="51" t="s">
        <v>1282</v>
      </c>
      <c r="K245" s="30" t="s">
        <v>1283</v>
      </c>
      <c r="L245" s="38">
        <v>889677449</v>
      </c>
      <c r="M245" s="30" t="s">
        <v>605</v>
      </c>
      <c r="N245" s="30" t="s">
        <v>708</v>
      </c>
      <c r="O245" s="30" t="s">
        <v>107</v>
      </c>
      <c r="P245" s="30" t="s">
        <v>1284</v>
      </c>
      <c r="Q245" s="23">
        <v>16940</v>
      </c>
      <c r="R245" s="28" t="s">
        <v>29</v>
      </c>
      <c r="S245" s="39">
        <v>50</v>
      </c>
      <c r="T245" s="45">
        <v>45850</v>
      </c>
      <c r="U245" s="52"/>
      <c r="V245" s="53"/>
      <c r="W245" s="54" t="s">
        <v>1285</v>
      </c>
      <c r="X245" s="30"/>
      <c r="Y245" s="31">
        <v>16890</v>
      </c>
      <c r="Z245" s="30"/>
      <c r="AA245" s="55"/>
      <c r="AB245" s="55" t="s">
        <v>44</v>
      </c>
      <c r="AC245" s="30" t="s">
        <v>44</v>
      </c>
      <c r="AD245" s="30" t="s">
        <v>982</v>
      </c>
    </row>
    <row r="246" spans="1:30" x14ac:dyDescent="0.2">
      <c r="A246" s="34">
        <v>45850.6009944213</v>
      </c>
      <c r="B246" s="35" t="s">
        <v>30</v>
      </c>
      <c r="C246" s="30" t="s">
        <v>31</v>
      </c>
      <c r="D246" s="30" t="s">
        <v>29</v>
      </c>
      <c r="E246" s="30" t="s">
        <v>63</v>
      </c>
      <c r="F246" s="30" t="s">
        <v>29</v>
      </c>
      <c r="G246" s="30" t="s">
        <v>87</v>
      </c>
      <c r="H246" s="28" t="s">
        <v>34</v>
      </c>
      <c r="I246" s="36" t="str">
        <f ca="1">IFERROR(__xludf.DUMMYFUNCTION("""COMPUTED_VALUE""")," ")</f>
        <v xml:space="preserve"> </v>
      </c>
      <c r="J246" s="51" t="s">
        <v>1286</v>
      </c>
      <c r="K246" s="30" t="s">
        <v>1287</v>
      </c>
      <c r="L246" s="38">
        <v>968113917</v>
      </c>
      <c r="M246" s="30" t="s">
        <v>713</v>
      </c>
      <c r="N246" s="30" t="s">
        <v>512</v>
      </c>
      <c r="O246" s="30" t="s">
        <v>107</v>
      </c>
      <c r="P246" s="30" t="s">
        <v>1288</v>
      </c>
      <c r="Q246" s="23">
        <v>16940</v>
      </c>
      <c r="R246" s="28" t="s">
        <v>29</v>
      </c>
      <c r="S246" s="39">
        <v>100</v>
      </c>
      <c r="T246" s="45">
        <v>45849</v>
      </c>
      <c r="U246" s="52"/>
      <c r="V246" s="53"/>
      <c r="W246" s="54" t="s">
        <v>1289</v>
      </c>
      <c r="X246" s="30"/>
      <c r="Y246" s="31">
        <v>16840</v>
      </c>
      <c r="Z246" s="30"/>
      <c r="AA246" s="56"/>
      <c r="AB246" s="56" t="s">
        <v>44</v>
      </c>
      <c r="AC246" s="30" t="s">
        <v>44</v>
      </c>
      <c r="AD246" s="30" t="s">
        <v>982</v>
      </c>
    </row>
    <row r="247" spans="1:30" x14ac:dyDescent="0.2">
      <c r="A247" s="34">
        <v>45850.919273368054</v>
      </c>
      <c r="B247" s="35" t="s">
        <v>30</v>
      </c>
      <c r="C247" s="30" t="s">
        <v>31</v>
      </c>
      <c r="D247" s="30" t="s">
        <v>29</v>
      </c>
      <c r="E247" s="30" t="s">
        <v>46</v>
      </c>
      <c r="F247" s="30" t="s">
        <v>29</v>
      </c>
      <c r="G247" s="30" t="s">
        <v>47</v>
      </c>
      <c r="H247" s="28" t="s">
        <v>34</v>
      </c>
      <c r="I247" s="36" t="str">
        <f ca="1">IFERROR(__xludf.DUMMYFUNCTION("""COMPUTED_VALUE""")," ")</f>
        <v xml:space="preserve"> </v>
      </c>
      <c r="J247" s="51" t="s">
        <v>1290</v>
      </c>
      <c r="K247" s="30" t="s">
        <v>1291</v>
      </c>
      <c r="L247" s="38">
        <v>386737536</v>
      </c>
      <c r="M247" s="30" t="s">
        <v>163</v>
      </c>
      <c r="N247" s="30" t="s">
        <v>131</v>
      </c>
      <c r="O247" s="30" t="s">
        <v>202</v>
      </c>
      <c r="P247" s="30" t="s">
        <v>1292</v>
      </c>
      <c r="Q247" s="23">
        <v>2468</v>
      </c>
      <c r="R247" s="28" t="s">
        <v>29</v>
      </c>
      <c r="S247" s="39">
        <v>200</v>
      </c>
      <c r="T247" s="45">
        <v>45850</v>
      </c>
      <c r="U247" s="52"/>
      <c r="V247" s="53"/>
      <c r="W247" s="54" t="s">
        <v>1293</v>
      </c>
      <c r="X247" s="30"/>
      <c r="Y247" s="31">
        <v>2268</v>
      </c>
      <c r="Z247" s="30"/>
      <c r="AA247" s="55"/>
      <c r="AB247" s="55" t="s">
        <v>44</v>
      </c>
      <c r="AC247" s="30" t="s">
        <v>44</v>
      </c>
      <c r="AD247" s="30" t="s">
        <v>982</v>
      </c>
    </row>
    <row r="248" spans="1:30" x14ac:dyDescent="0.2">
      <c r="A248" s="34">
        <v>45851.468005462964</v>
      </c>
      <c r="B248" s="35" t="s">
        <v>76</v>
      </c>
      <c r="C248" s="30" t="s">
        <v>31</v>
      </c>
      <c r="D248" s="30" t="s">
        <v>29</v>
      </c>
      <c r="E248" s="30" t="s">
        <v>63</v>
      </c>
      <c r="F248" s="30" t="s">
        <v>29</v>
      </c>
      <c r="G248" s="30" t="s">
        <v>87</v>
      </c>
      <c r="H248" s="28" t="s">
        <v>1212</v>
      </c>
      <c r="I248" s="36" t="str">
        <f ca="1">IFERROR(__xludf.DUMMYFUNCTION("""COMPUTED_VALUE""")," ")</f>
        <v xml:space="preserve"> </v>
      </c>
      <c r="J248" s="51" t="s">
        <v>1294</v>
      </c>
      <c r="K248" s="30" t="s">
        <v>1295</v>
      </c>
      <c r="L248" s="38">
        <v>846260507</v>
      </c>
      <c r="M248" s="30" t="s">
        <v>186</v>
      </c>
      <c r="N248" s="30" t="s">
        <v>1296</v>
      </c>
      <c r="O248" s="30" t="s">
        <v>1297</v>
      </c>
      <c r="P248" s="30" t="s">
        <v>1298</v>
      </c>
      <c r="Q248" s="23">
        <v>16940</v>
      </c>
      <c r="R248" s="28" t="s">
        <v>29</v>
      </c>
      <c r="S248" s="39">
        <v>500</v>
      </c>
      <c r="T248" s="45">
        <v>45850</v>
      </c>
      <c r="U248" s="52"/>
      <c r="V248" s="53"/>
      <c r="W248" s="54" t="s">
        <v>1299</v>
      </c>
      <c r="X248" s="30"/>
      <c r="Y248" s="31">
        <v>16440</v>
      </c>
      <c r="Z248" s="30"/>
      <c r="AA248" s="56"/>
      <c r="AB248" s="56" t="s">
        <v>44</v>
      </c>
      <c r="AC248" s="30" t="s">
        <v>44</v>
      </c>
      <c r="AD248" s="30" t="s">
        <v>74</v>
      </c>
    </row>
    <row r="249" spans="1:30" x14ac:dyDescent="0.2">
      <c r="A249" s="34">
        <v>45851.91766269676</v>
      </c>
      <c r="B249" s="35" t="s">
        <v>30</v>
      </c>
      <c r="C249" s="30" t="s">
        <v>31</v>
      </c>
      <c r="D249" s="30" t="s">
        <v>29</v>
      </c>
      <c r="E249" s="30" t="s">
        <v>63</v>
      </c>
      <c r="F249" s="30" t="s">
        <v>29</v>
      </c>
      <c r="G249" s="30" t="s">
        <v>47</v>
      </c>
      <c r="H249" s="28" t="s">
        <v>34</v>
      </c>
      <c r="I249" s="36" t="str">
        <f ca="1">IFERROR(__xludf.DUMMYFUNCTION("""COMPUTED_VALUE""")," ")</f>
        <v xml:space="preserve"> </v>
      </c>
      <c r="J249" s="51" t="s">
        <v>1300</v>
      </c>
      <c r="K249" s="30" t="s">
        <v>1301</v>
      </c>
      <c r="L249" s="38">
        <v>982718159</v>
      </c>
      <c r="M249" s="30" t="s">
        <v>130</v>
      </c>
      <c r="N249" s="30" t="s">
        <v>529</v>
      </c>
      <c r="O249" s="30" t="s">
        <v>1302</v>
      </c>
      <c r="P249" s="30" t="s">
        <v>1303</v>
      </c>
      <c r="Q249" s="23">
        <v>16940</v>
      </c>
      <c r="R249" s="28" t="s">
        <v>29</v>
      </c>
      <c r="S249" s="39">
        <v>200</v>
      </c>
      <c r="T249" s="45">
        <v>45851</v>
      </c>
      <c r="U249" s="52"/>
      <c r="V249" s="53"/>
      <c r="W249" s="54" t="s">
        <v>1304</v>
      </c>
      <c r="X249" s="30"/>
      <c r="Y249" s="31">
        <v>16740</v>
      </c>
      <c r="Z249" s="30"/>
      <c r="AA249" s="55"/>
      <c r="AB249" s="55" t="s">
        <v>44</v>
      </c>
      <c r="AC249" s="30" t="s">
        <v>44</v>
      </c>
      <c r="AD249" s="30" t="s">
        <v>982</v>
      </c>
    </row>
    <row r="250" spans="1:30" x14ac:dyDescent="0.2">
      <c r="A250" s="34">
        <v>45852.321298912037</v>
      </c>
      <c r="B250" s="35" t="s">
        <v>30</v>
      </c>
      <c r="C250" s="30" t="s">
        <v>31</v>
      </c>
      <c r="D250" s="30" t="s">
        <v>29</v>
      </c>
      <c r="E250" s="30" t="s">
        <v>63</v>
      </c>
      <c r="F250" s="30" t="s">
        <v>29</v>
      </c>
      <c r="G250" s="30" t="s">
        <v>87</v>
      </c>
      <c r="H250" s="28" t="s">
        <v>34</v>
      </c>
      <c r="I250" s="36" t="str">
        <f ca="1">IFERROR(__xludf.DUMMYFUNCTION("""COMPUTED_VALUE""")," ")</f>
        <v xml:space="preserve"> </v>
      </c>
      <c r="J250" s="51" t="s">
        <v>1305</v>
      </c>
      <c r="K250" s="30" t="s">
        <v>1306</v>
      </c>
      <c r="L250" s="38">
        <v>337895507</v>
      </c>
      <c r="M250" s="30" t="s">
        <v>664</v>
      </c>
      <c r="N250" s="30" t="s">
        <v>759</v>
      </c>
      <c r="O250" s="30" t="s">
        <v>107</v>
      </c>
      <c r="P250" s="30" t="s">
        <v>80</v>
      </c>
      <c r="Q250" s="23">
        <v>16940</v>
      </c>
      <c r="R250" s="28" t="s">
        <v>29</v>
      </c>
      <c r="S250" s="39">
        <v>100</v>
      </c>
      <c r="T250" s="45">
        <v>45851</v>
      </c>
      <c r="U250" s="52"/>
      <c r="V250" s="53"/>
      <c r="W250" s="54" t="s">
        <v>1307</v>
      </c>
      <c r="X250" s="30"/>
      <c r="Y250" s="31">
        <v>16840</v>
      </c>
      <c r="Z250" s="30"/>
      <c r="AA250" s="56"/>
      <c r="AB250" s="56" t="s">
        <v>44</v>
      </c>
      <c r="AC250" s="30" t="s">
        <v>44</v>
      </c>
      <c r="AD250" s="30" t="s">
        <v>74</v>
      </c>
    </row>
    <row r="251" spans="1:30" x14ac:dyDescent="0.2">
      <c r="A251" s="34">
        <v>45852.323058518523</v>
      </c>
      <c r="B251" s="35" t="s">
        <v>30</v>
      </c>
      <c r="C251" s="30" t="s">
        <v>31</v>
      </c>
      <c r="D251" s="30" t="s">
        <v>29</v>
      </c>
      <c r="E251" s="30" t="s">
        <v>63</v>
      </c>
      <c r="F251" s="30" t="s">
        <v>29</v>
      </c>
      <c r="G251" s="30" t="s">
        <v>87</v>
      </c>
      <c r="H251" s="28" t="s">
        <v>34</v>
      </c>
      <c r="I251" s="36" t="str">
        <f ca="1">IFERROR(__xludf.DUMMYFUNCTION("""COMPUTED_VALUE""")," ")</f>
        <v xml:space="preserve"> </v>
      </c>
      <c r="J251" s="51" t="s">
        <v>1308</v>
      </c>
      <c r="K251" s="30" t="s">
        <v>1309</v>
      </c>
      <c r="L251" s="38">
        <v>377078607</v>
      </c>
      <c r="M251" s="30" t="s">
        <v>664</v>
      </c>
      <c r="N251" s="30" t="s">
        <v>1310</v>
      </c>
      <c r="O251" s="30" t="s">
        <v>107</v>
      </c>
      <c r="P251" s="30" t="s">
        <v>80</v>
      </c>
      <c r="Q251" s="23">
        <v>16940</v>
      </c>
      <c r="R251" s="28" t="s">
        <v>29</v>
      </c>
      <c r="S251" s="39">
        <v>50</v>
      </c>
      <c r="T251" s="45">
        <v>45850</v>
      </c>
      <c r="U251" s="52"/>
      <c r="V251" s="53"/>
      <c r="W251" s="54" t="s">
        <v>1311</v>
      </c>
      <c r="X251" s="30"/>
      <c r="Y251" s="31">
        <v>16890</v>
      </c>
      <c r="Z251" s="30"/>
      <c r="AA251" s="55"/>
      <c r="AB251" s="55"/>
      <c r="AC251" s="30" t="s">
        <v>44</v>
      </c>
      <c r="AD251" s="30" t="s">
        <v>74</v>
      </c>
    </row>
    <row r="252" spans="1:30" x14ac:dyDescent="0.2">
      <c r="A252" s="34">
        <v>45852.32511017361</v>
      </c>
      <c r="B252" s="35" t="s">
        <v>30</v>
      </c>
      <c r="C252" s="30" t="s">
        <v>31</v>
      </c>
      <c r="D252" s="30" t="s">
        <v>29</v>
      </c>
      <c r="E252" s="30" t="s">
        <v>63</v>
      </c>
      <c r="F252" s="30" t="s">
        <v>29</v>
      </c>
      <c r="G252" s="30" t="s">
        <v>87</v>
      </c>
      <c r="H252" s="28" t="s">
        <v>34</v>
      </c>
      <c r="I252" s="36" t="str">
        <f ca="1">IFERROR(__xludf.DUMMYFUNCTION("""COMPUTED_VALUE""")," ")</f>
        <v xml:space="preserve"> </v>
      </c>
      <c r="J252" s="51" t="s">
        <v>1312</v>
      </c>
      <c r="K252" s="30" t="s">
        <v>1313</v>
      </c>
      <c r="L252" s="38">
        <v>968072862</v>
      </c>
      <c r="M252" s="30" t="s">
        <v>713</v>
      </c>
      <c r="N252" s="30" t="s">
        <v>512</v>
      </c>
      <c r="O252" s="30" t="s">
        <v>107</v>
      </c>
      <c r="P252" s="30" t="s">
        <v>1314</v>
      </c>
      <c r="Q252" s="23">
        <v>16940</v>
      </c>
      <c r="R252" s="28" t="s">
        <v>29</v>
      </c>
      <c r="S252" s="39">
        <v>100</v>
      </c>
      <c r="T252" s="45">
        <v>45851</v>
      </c>
      <c r="U252" s="52"/>
      <c r="V252" s="53"/>
      <c r="W252" s="54" t="s">
        <v>1315</v>
      </c>
      <c r="X252" s="30"/>
      <c r="Y252" s="31">
        <v>16840</v>
      </c>
      <c r="Z252" s="30"/>
      <c r="AA252" s="56"/>
      <c r="AB252" s="56" t="s">
        <v>44</v>
      </c>
      <c r="AC252" s="30" t="s">
        <v>44</v>
      </c>
      <c r="AD252" s="30" t="s">
        <v>74</v>
      </c>
    </row>
    <row r="253" spans="1:30" x14ac:dyDescent="0.2">
      <c r="A253" s="34">
        <v>45852.347247210651</v>
      </c>
      <c r="B253" s="35" t="s">
        <v>76</v>
      </c>
      <c r="C253" s="30" t="s">
        <v>31</v>
      </c>
      <c r="D253" s="30" t="s">
        <v>29</v>
      </c>
      <c r="E253" s="30" t="s">
        <v>63</v>
      </c>
      <c r="F253" s="30" t="s">
        <v>29</v>
      </c>
      <c r="G253" s="30" t="s">
        <v>47</v>
      </c>
      <c r="H253" s="28" t="s">
        <v>34</v>
      </c>
      <c r="I253" s="36" t="str">
        <f ca="1">IFERROR(__xludf.DUMMYFUNCTION("""COMPUTED_VALUE""")," ")</f>
        <v xml:space="preserve"> </v>
      </c>
      <c r="J253" s="51" t="s">
        <v>1316</v>
      </c>
      <c r="K253" s="30" t="s">
        <v>1317</v>
      </c>
      <c r="L253" s="38">
        <v>346235036</v>
      </c>
      <c r="M253" s="30" t="s">
        <v>466</v>
      </c>
      <c r="N253" s="30" t="s">
        <v>895</v>
      </c>
      <c r="O253" s="30" t="s">
        <v>1318</v>
      </c>
      <c r="P253" s="30" t="s">
        <v>1319</v>
      </c>
      <c r="Q253" s="23">
        <v>16940</v>
      </c>
      <c r="R253" s="28" t="s">
        <v>29</v>
      </c>
      <c r="S253" s="39">
        <v>200</v>
      </c>
      <c r="T253" s="45">
        <v>45851</v>
      </c>
      <c r="U253" s="52"/>
      <c r="V253" s="53"/>
      <c r="W253" s="54" t="s">
        <v>1320</v>
      </c>
      <c r="X253" s="30"/>
      <c r="Y253" s="31">
        <v>16740</v>
      </c>
      <c r="Z253" s="30"/>
      <c r="AA253" s="55"/>
      <c r="AB253" s="55" t="s">
        <v>44</v>
      </c>
      <c r="AC253" s="30" t="s">
        <v>44</v>
      </c>
      <c r="AD253" s="30" t="s">
        <v>982</v>
      </c>
    </row>
    <row r="254" spans="1:30" x14ac:dyDescent="0.2">
      <c r="A254" s="34">
        <v>45852.835965104168</v>
      </c>
      <c r="B254" s="35" t="s">
        <v>30</v>
      </c>
      <c r="C254" s="30" t="s">
        <v>31</v>
      </c>
      <c r="D254" s="30" t="s">
        <v>29</v>
      </c>
      <c r="E254" s="30" t="s">
        <v>63</v>
      </c>
      <c r="F254" s="30" t="s">
        <v>29</v>
      </c>
      <c r="G254" s="30" t="s">
        <v>47</v>
      </c>
      <c r="H254" s="28" t="s">
        <v>34</v>
      </c>
      <c r="I254" s="36" t="str">
        <f ca="1">IFERROR(__xludf.DUMMYFUNCTION("""COMPUTED_VALUE""")," ")</f>
        <v xml:space="preserve"> </v>
      </c>
      <c r="J254" s="51" t="s">
        <v>1321</v>
      </c>
      <c r="K254" s="30" t="s">
        <v>1322</v>
      </c>
      <c r="L254" s="38">
        <v>818537992</v>
      </c>
      <c r="M254" s="30" t="s">
        <v>466</v>
      </c>
      <c r="N254" s="30" t="s">
        <v>970</v>
      </c>
      <c r="O254" s="30" t="s">
        <v>1323</v>
      </c>
      <c r="P254" s="30" t="s">
        <v>1324</v>
      </c>
      <c r="Q254" s="23">
        <v>16940</v>
      </c>
      <c r="R254" s="28" t="s">
        <v>29</v>
      </c>
      <c r="S254" s="39">
        <v>200</v>
      </c>
      <c r="T254" s="45">
        <v>45850</v>
      </c>
      <c r="U254" s="52"/>
      <c r="V254" s="53"/>
      <c r="W254" s="54" t="s">
        <v>1325</v>
      </c>
      <c r="X254" s="30"/>
      <c r="Y254" s="31">
        <v>16740</v>
      </c>
      <c r="Z254" s="30"/>
      <c r="AA254" s="56"/>
      <c r="AB254" s="56" t="s">
        <v>44</v>
      </c>
      <c r="AC254" s="30" t="s">
        <v>44</v>
      </c>
      <c r="AD254" s="30" t="s">
        <v>982</v>
      </c>
    </row>
    <row r="255" spans="1:30" x14ac:dyDescent="0.2">
      <c r="A255" s="34">
        <v>45853.847929988427</v>
      </c>
      <c r="B255" s="35" t="s">
        <v>30</v>
      </c>
      <c r="C255" s="30" t="s">
        <v>31</v>
      </c>
      <c r="D255" s="30" t="s">
        <v>29</v>
      </c>
      <c r="E255" s="30" t="s">
        <v>201</v>
      </c>
      <c r="F255" s="30" t="s">
        <v>29</v>
      </c>
      <c r="G255" s="30" t="s">
        <v>47</v>
      </c>
      <c r="H255" s="28" t="s">
        <v>34</v>
      </c>
      <c r="I255" s="36" t="str">
        <f ca="1">IFERROR(__xludf.DUMMYFUNCTION("""COMPUTED_VALUE""")," ")</f>
        <v xml:space="preserve"> </v>
      </c>
      <c r="J255" s="51" t="s">
        <v>1326</v>
      </c>
      <c r="K255" s="30" t="s">
        <v>1327</v>
      </c>
      <c r="L255" s="38">
        <v>933956892</v>
      </c>
      <c r="M255" s="30" t="s">
        <v>713</v>
      </c>
      <c r="N255" s="30" t="s">
        <v>38</v>
      </c>
      <c r="O255" s="30" t="s">
        <v>107</v>
      </c>
      <c r="P255" s="30" t="s">
        <v>1328</v>
      </c>
      <c r="Q255" s="23">
        <v>5936</v>
      </c>
      <c r="R255" s="28" t="s">
        <v>29</v>
      </c>
      <c r="S255" s="39">
        <v>100</v>
      </c>
      <c r="T255" s="45">
        <v>45853</v>
      </c>
      <c r="U255" s="66"/>
      <c r="V255" s="53"/>
      <c r="W255" s="54" t="s">
        <v>1329</v>
      </c>
      <c r="X255" s="30"/>
      <c r="Y255" s="31">
        <v>5836</v>
      </c>
      <c r="Z255" s="30"/>
      <c r="AA255" s="55"/>
      <c r="AB255" s="55" t="s">
        <v>44</v>
      </c>
      <c r="AC255" s="30" t="s">
        <v>44</v>
      </c>
      <c r="AD255" s="30" t="s">
        <v>982</v>
      </c>
    </row>
    <row r="256" spans="1:30" x14ac:dyDescent="0.2">
      <c r="A256" s="34">
        <v>45854.492956828704</v>
      </c>
      <c r="B256" s="35" t="s">
        <v>252</v>
      </c>
      <c r="C256" s="30" t="s">
        <v>31</v>
      </c>
      <c r="D256" s="30" t="s">
        <v>29</v>
      </c>
      <c r="E256" s="30" t="s">
        <v>63</v>
      </c>
      <c r="F256" s="30" t="s">
        <v>29</v>
      </c>
      <c r="G256" s="30" t="s">
        <v>47</v>
      </c>
      <c r="H256" s="28" t="s">
        <v>1330</v>
      </c>
      <c r="I256" s="36" t="str">
        <f ca="1">IFERROR(__xludf.DUMMYFUNCTION("""COMPUTED_VALUE""")," ")</f>
        <v xml:space="preserve"> </v>
      </c>
      <c r="J256" s="51" t="s">
        <v>1331</v>
      </c>
      <c r="K256" s="30" t="s">
        <v>1332</v>
      </c>
      <c r="L256" s="38"/>
      <c r="M256" s="30" t="s">
        <v>130</v>
      </c>
      <c r="N256" s="30" t="s">
        <v>1008</v>
      </c>
      <c r="O256" s="30" t="s">
        <v>1333</v>
      </c>
      <c r="P256" s="30" t="s">
        <v>1334</v>
      </c>
      <c r="Q256" s="23">
        <v>16940</v>
      </c>
      <c r="R256" s="28" t="s">
        <v>29</v>
      </c>
      <c r="S256" s="39">
        <v>200</v>
      </c>
      <c r="T256" s="45">
        <v>45854</v>
      </c>
      <c r="U256" s="52"/>
      <c r="V256" s="53"/>
      <c r="W256" s="54" t="s">
        <v>1335</v>
      </c>
      <c r="X256" s="30"/>
      <c r="Y256" s="31">
        <v>16740</v>
      </c>
      <c r="Z256" s="30"/>
      <c r="AA256" s="56"/>
      <c r="AB256" s="56" t="s">
        <v>44</v>
      </c>
      <c r="AC256" s="30" t="s">
        <v>44</v>
      </c>
      <c r="AD256" s="30" t="s">
        <v>982</v>
      </c>
    </row>
    <row r="257" spans="1:30" x14ac:dyDescent="0.2">
      <c r="A257" s="34">
        <v>45855.375528263889</v>
      </c>
      <c r="B257" s="35" t="s">
        <v>30</v>
      </c>
      <c r="C257" s="30" t="s">
        <v>31</v>
      </c>
      <c r="D257" s="30" t="s">
        <v>29</v>
      </c>
      <c r="E257" s="30" t="s">
        <v>63</v>
      </c>
      <c r="F257" s="30" t="s">
        <v>152</v>
      </c>
      <c r="G257" s="30" t="s">
        <v>87</v>
      </c>
      <c r="H257" s="28" t="s">
        <v>34</v>
      </c>
      <c r="I257" s="36" t="str">
        <f ca="1">IFERROR(__xludf.DUMMYFUNCTION("""COMPUTED_VALUE""")," ")</f>
        <v xml:space="preserve"> </v>
      </c>
      <c r="J257" s="51" t="s">
        <v>1336</v>
      </c>
      <c r="K257" s="30" t="s">
        <v>1337</v>
      </c>
      <c r="L257" s="38">
        <v>384116467</v>
      </c>
      <c r="M257" s="30" t="s">
        <v>713</v>
      </c>
      <c r="N257" s="30" t="s">
        <v>148</v>
      </c>
      <c r="O257" s="30" t="s">
        <v>107</v>
      </c>
      <c r="P257" s="30" t="s">
        <v>424</v>
      </c>
      <c r="Q257" s="23">
        <v>16940</v>
      </c>
      <c r="R257" s="28" t="s">
        <v>29</v>
      </c>
      <c r="S257" s="39">
        <v>100</v>
      </c>
      <c r="T257" s="45">
        <v>45853</v>
      </c>
      <c r="U257" s="52"/>
      <c r="V257" s="53"/>
      <c r="W257" s="54" t="s">
        <v>1338</v>
      </c>
      <c r="X257" s="30"/>
      <c r="Y257" s="31">
        <v>16840</v>
      </c>
      <c r="Z257" s="30"/>
      <c r="AA257" s="55"/>
      <c r="AB257" s="55" t="s">
        <v>44</v>
      </c>
      <c r="AC257" s="30" t="s">
        <v>44</v>
      </c>
      <c r="AD257" s="30" t="s">
        <v>982</v>
      </c>
    </row>
    <row r="258" spans="1:30" x14ac:dyDescent="0.2">
      <c r="A258" s="34">
        <v>45855.746053240742</v>
      </c>
      <c r="B258" s="35" t="s">
        <v>30</v>
      </c>
      <c r="C258" s="30" t="s">
        <v>31</v>
      </c>
      <c r="D258" s="30" t="s">
        <v>29</v>
      </c>
      <c r="E258" s="30" t="s">
        <v>63</v>
      </c>
      <c r="F258" s="30" t="s">
        <v>29</v>
      </c>
      <c r="G258" s="30" t="s">
        <v>47</v>
      </c>
      <c r="H258" s="28" t="s">
        <v>34</v>
      </c>
      <c r="I258" s="36" t="str">
        <f ca="1">IFERROR(__xludf.DUMMYFUNCTION("""COMPUTED_VALUE""")," ")</f>
        <v xml:space="preserve"> </v>
      </c>
      <c r="J258" s="51" t="s">
        <v>1339</v>
      </c>
      <c r="K258" s="30" t="s">
        <v>1340</v>
      </c>
      <c r="L258" s="38">
        <v>336182663</v>
      </c>
      <c r="M258" s="30" t="s">
        <v>454</v>
      </c>
      <c r="N258" s="30" t="s">
        <v>685</v>
      </c>
      <c r="O258" s="30" t="s">
        <v>1341</v>
      </c>
      <c r="P258" s="30" t="s">
        <v>1342</v>
      </c>
      <c r="Q258" s="23">
        <v>16940</v>
      </c>
      <c r="R258" s="28" t="s">
        <v>29</v>
      </c>
      <c r="S258" s="39">
        <v>200</v>
      </c>
      <c r="T258" s="45">
        <v>45855</v>
      </c>
      <c r="U258" s="52"/>
      <c r="V258" s="53"/>
      <c r="W258" s="54" t="s">
        <v>1343</v>
      </c>
      <c r="X258" s="30"/>
      <c r="Y258" s="31">
        <v>16740</v>
      </c>
      <c r="Z258" s="30"/>
      <c r="AA258" s="56"/>
      <c r="AB258" s="56" t="s">
        <v>44</v>
      </c>
      <c r="AC258" s="30" t="s">
        <v>44</v>
      </c>
      <c r="AD258" s="30" t="s">
        <v>982</v>
      </c>
    </row>
    <row r="259" spans="1:30" x14ac:dyDescent="0.2">
      <c r="A259" s="16">
        <v>45856</v>
      </c>
      <c r="B259" s="35" t="s">
        <v>30</v>
      </c>
      <c r="C259" s="79" t="s">
        <v>409</v>
      </c>
      <c r="D259" s="30" t="s">
        <v>29</v>
      </c>
      <c r="E259" s="56" t="s">
        <v>416</v>
      </c>
      <c r="F259" s="30" t="s">
        <v>1344</v>
      </c>
      <c r="G259" s="68" t="s">
        <v>418</v>
      </c>
      <c r="H259" s="28" t="s">
        <v>34</v>
      </c>
      <c r="I259" s="36" t="str">
        <f ca="1">IFERROR(__xludf.DUMMYFUNCTION("""COMPUTED_VALUE""")," ")</f>
        <v xml:space="preserve"> </v>
      </c>
      <c r="J259" s="51" t="s">
        <v>1345</v>
      </c>
      <c r="K259" s="58" t="s">
        <v>1346</v>
      </c>
      <c r="L259" s="38">
        <v>392056775</v>
      </c>
      <c r="M259" s="30" t="s">
        <v>785</v>
      </c>
      <c r="N259" s="30" t="s">
        <v>131</v>
      </c>
      <c r="O259" s="30" t="s">
        <v>202</v>
      </c>
      <c r="P259" s="30" t="s">
        <v>424</v>
      </c>
      <c r="Q259" s="23">
        <v>4268</v>
      </c>
      <c r="R259" s="28" t="s">
        <v>29</v>
      </c>
      <c r="S259" s="39"/>
      <c r="T259" s="45"/>
      <c r="U259" s="52"/>
      <c r="V259" s="53"/>
      <c r="W259" s="54"/>
      <c r="X259" s="30"/>
      <c r="Y259" s="31">
        <v>4268</v>
      </c>
      <c r="Z259" s="30"/>
      <c r="AA259" s="55"/>
      <c r="AB259" s="55"/>
      <c r="AC259" s="30" t="s">
        <v>44</v>
      </c>
      <c r="AD259" s="30" t="s">
        <v>62</v>
      </c>
    </row>
    <row r="260" spans="1:30" x14ac:dyDescent="0.2">
      <c r="A260" s="34">
        <v>45856.607992997684</v>
      </c>
      <c r="B260" s="35" t="s">
        <v>76</v>
      </c>
      <c r="C260" s="30" t="s">
        <v>768</v>
      </c>
      <c r="D260" s="30" t="s">
        <v>29</v>
      </c>
      <c r="E260" s="30" t="s">
        <v>416</v>
      </c>
      <c r="F260" s="30" t="s">
        <v>1344</v>
      </c>
      <c r="G260" s="68" t="s">
        <v>418</v>
      </c>
      <c r="H260" s="28" t="s">
        <v>1212</v>
      </c>
      <c r="I260" s="36" t="str">
        <f ca="1">IFERROR(__xludf.DUMMYFUNCTION("""COMPUTED_VALUE""")," ")</f>
        <v xml:space="preserve"> </v>
      </c>
      <c r="J260" s="51" t="s">
        <v>1347</v>
      </c>
      <c r="K260" s="30" t="s">
        <v>1348</v>
      </c>
      <c r="L260" s="38">
        <v>904170352</v>
      </c>
      <c r="M260" s="30" t="s">
        <v>785</v>
      </c>
      <c r="N260" s="30" t="s">
        <v>131</v>
      </c>
      <c r="O260" s="30" t="s">
        <v>735</v>
      </c>
      <c r="P260" s="30" t="s">
        <v>424</v>
      </c>
      <c r="Q260" s="23">
        <v>4268</v>
      </c>
      <c r="R260" s="28" t="s">
        <v>29</v>
      </c>
      <c r="S260" s="39">
        <v>100</v>
      </c>
      <c r="T260" s="45">
        <v>45856</v>
      </c>
      <c r="U260" s="52"/>
      <c r="V260" s="53"/>
      <c r="W260" s="54" t="s">
        <v>1349</v>
      </c>
      <c r="X260" s="30"/>
      <c r="Y260" s="31">
        <v>4168</v>
      </c>
      <c r="Z260" s="30"/>
      <c r="AA260" s="56"/>
      <c r="AB260" s="56"/>
      <c r="AC260" s="30" t="s">
        <v>44</v>
      </c>
      <c r="AD260" s="30" t="s">
        <v>74</v>
      </c>
    </row>
    <row r="261" spans="1:30" x14ac:dyDescent="0.2">
      <c r="A261" s="16">
        <v>45856</v>
      </c>
      <c r="B261" s="35" t="s">
        <v>30</v>
      </c>
      <c r="C261" s="79" t="s">
        <v>768</v>
      </c>
      <c r="D261" s="30" t="s">
        <v>29</v>
      </c>
      <c r="E261" s="56" t="s">
        <v>416</v>
      </c>
      <c r="F261" s="30" t="s">
        <v>1344</v>
      </c>
      <c r="G261" s="68" t="s">
        <v>418</v>
      </c>
      <c r="H261" s="28" t="s">
        <v>34</v>
      </c>
      <c r="I261" s="36" t="str">
        <f ca="1">IFERROR(__xludf.DUMMYFUNCTION("""COMPUTED_VALUE""")," ")</f>
        <v xml:space="preserve"> </v>
      </c>
      <c r="J261" s="51" t="s">
        <v>1350</v>
      </c>
      <c r="K261" s="58" t="s">
        <v>1351</v>
      </c>
      <c r="L261" s="38">
        <v>974973650</v>
      </c>
      <c r="M261" s="30"/>
      <c r="N261" s="30"/>
      <c r="O261" s="30" t="s">
        <v>1352</v>
      </c>
      <c r="P261" s="30" t="s">
        <v>581</v>
      </c>
      <c r="Q261" s="23">
        <v>4268</v>
      </c>
      <c r="R261" s="28" t="s">
        <v>29</v>
      </c>
      <c r="S261" s="39"/>
      <c r="T261" s="45"/>
      <c r="U261" s="52"/>
      <c r="V261" s="53"/>
      <c r="W261" s="54"/>
      <c r="X261" s="30"/>
      <c r="Y261" s="31">
        <v>4268</v>
      </c>
      <c r="Z261" s="30"/>
      <c r="AA261" s="55"/>
      <c r="AB261" s="55"/>
      <c r="AC261" s="30" t="s">
        <v>44</v>
      </c>
      <c r="AD261" s="30" t="s">
        <v>62</v>
      </c>
    </row>
    <row r="262" spans="1:30" x14ac:dyDescent="0.2">
      <c r="A262" s="34">
        <v>45856.72544947917</v>
      </c>
      <c r="B262" s="35" t="s">
        <v>30</v>
      </c>
      <c r="C262" s="30" t="s">
        <v>31</v>
      </c>
      <c r="D262" s="30" t="s">
        <v>29</v>
      </c>
      <c r="E262" s="30" t="s">
        <v>63</v>
      </c>
      <c r="F262" s="30" t="s">
        <v>29</v>
      </c>
      <c r="G262" s="30" t="s">
        <v>47</v>
      </c>
      <c r="H262" s="33" t="s">
        <v>34</v>
      </c>
      <c r="I262" s="36" t="str">
        <f ca="1">IFERROR(__xludf.DUMMYFUNCTION("""COMPUTED_VALUE""")," ")</f>
        <v xml:space="preserve"> </v>
      </c>
      <c r="J262" s="76" t="s">
        <v>1353</v>
      </c>
      <c r="K262" s="58" t="s">
        <v>1354</v>
      </c>
      <c r="L262" s="38">
        <v>368018411</v>
      </c>
      <c r="M262" s="30" t="s">
        <v>247</v>
      </c>
      <c r="N262" s="30" t="s">
        <v>1355</v>
      </c>
      <c r="O262" s="30" t="s">
        <v>107</v>
      </c>
      <c r="P262" s="30" t="s">
        <v>1356</v>
      </c>
      <c r="Q262" s="23">
        <v>16940</v>
      </c>
      <c r="R262" s="28" t="s">
        <v>29</v>
      </c>
      <c r="S262" s="39">
        <v>200</v>
      </c>
      <c r="T262" s="45">
        <v>45856</v>
      </c>
      <c r="U262" s="52"/>
      <c r="V262" s="53"/>
      <c r="W262" s="54" t="s">
        <v>1357</v>
      </c>
      <c r="X262" s="30"/>
      <c r="Y262" s="31">
        <v>16740</v>
      </c>
      <c r="Z262" s="30"/>
      <c r="AA262" s="56"/>
      <c r="AB262" s="56" t="s">
        <v>44</v>
      </c>
      <c r="AC262" s="30" t="s">
        <v>44</v>
      </c>
      <c r="AD262" s="30" t="s">
        <v>982</v>
      </c>
    </row>
    <row r="263" spans="1:30" x14ac:dyDescent="0.2">
      <c r="A263" s="34">
        <v>45857.631231990745</v>
      </c>
      <c r="B263" s="35" t="s">
        <v>76</v>
      </c>
      <c r="C263" s="30" t="s">
        <v>31</v>
      </c>
      <c r="D263" s="30" t="s">
        <v>29</v>
      </c>
      <c r="E263" s="30" t="s">
        <v>63</v>
      </c>
      <c r="F263" s="30" t="s">
        <v>29</v>
      </c>
      <c r="G263" s="30" t="s">
        <v>47</v>
      </c>
      <c r="H263" s="28" t="s">
        <v>34</v>
      </c>
      <c r="I263" s="36" t="str">
        <f ca="1">IFERROR(__xludf.DUMMYFUNCTION("""COMPUTED_VALUE""")," ")</f>
        <v xml:space="preserve"> </v>
      </c>
      <c r="J263" s="51" t="s">
        <v>1358</v>
      </c>
      <c r="K263" s="30" t="s">
        <v>1359</v>
      </c>
      <c r="L263" s="38">
        <v>917678393</v>
      </c>
      <c r="M263" s="30" t="s">
        <v>130</v>
      </c>
      <c r="N263" s="30" t="s">
        <v>529</v>
      </c>
      <c r="O263" s="30" t="s">
        <v>1360</v>
      </c>
      <c r="P263" s="30" t="s">
        <v>1361</v>
      </c>
      <c r="Q263" s="23">
        <v>16940</v>
      </c>
      <c r="R263" s="28" t="s">
        <v>29</v>
      </c>
      <c r="S263" s="39">
        <v>200</v>
      </c>
      <c r="T263" s="45">
        <v>45857</v>
      </c>
      <c r="U263" s="52"/>
      <c r="V263" s="53"/>
      <c r="W263" s="54" t="s">
        <v>1362</v>
      </c>
      <c r="X263" s="30"/>
      <c r="Y263" s="31">
        <v>16740</v>
      </c>
      <c r="Z263" s="30"/>
      <c r="AA263" s="55"/>
      <c r="AB263" s="55" t="s">
        <v>44</v>
      </c>
      <c r="AC263" s="30" t="s">
        <v>44</v>
      </c>
      <c r="AD263" s="30" t="s">
        <v>982</v>
      </c>
    </row>
    <row r="264" spans="1:30" x14ac:dyDescent="0.2">
      <c r="A264" s="34">
        <v>45857.653570729162</v>
      </c>
      <c r="B264" s="35" t="s">
        <v>30</v>
      </c>
      <c r="C264" s="30" t="s">
        <v>31</v>
      </c>
      <c r="D264" s="30" t="s">
        <v>29</v>
      </c>
      <c r="E264" s="30" t="s">
        <v>82</v>
      </c>
      <c r="F264" s="30" t="s">
        <v>29</v>
      </c>
      <c r="G264" s="30" t="s">
        <v>47</v>
      </c>
      <c r="H264" s="28" t="s">
        <v>34</v>
      </c>
      <c r="I264" s="36" t="str">
        <f ca="1">IFERROR(__xludf.DUMMYFUNCTION("""COMPUTED_VALUE""")," ")</f>
        <v xml:space="preserve"> </v>
      </c>
      <c r="J264" s="51" t="s">
        <v>1363</v>
      </c>
      <c r="K264" s="30" t="s">
        <v>1364</v>
      </c>
      <c r="L264" s="38">
        <v>833663364</v>
      </c>
      <c r="M264" s="30" t="s">
        <v>466</v>
      </c>
      <c r="N264" s="30" t="s">
        <v>72</v>
      </c>
      <c r="O264" s="30" t="s">
        <v>1365</v>
      </c>
      <c r="P264" s="30" t="s">
        <v>1366</v>
      </c>
      <c r="Q264" s="23">
        <v>9704</v>
      </c>
      <c r="R264" s="28" t="s">
        <v>29</v>
      </c>
      <c r="S264" s="39">
        <v>200</v>
      </c>
      <c r="T264" s="45">
        <v>45857</v>
      </c>
      <c r="U264" s="52"/>
      <c r="V264" s="53"/>
      <c r="W264" s="54" t="s">
        <v>1367</v>
      </c>
      <c r="X264" s="30"/>
      <c r="Y264" s="31">
        <v>9504</v>
      </c>
      <c r="Z264" s="30"/>
      <c r="AA264" s="56"/>
      <c r="AB264" s="56" t="s">
        <v>44</v>
      </c>
      <c r="AC264" s="30" t="s">
        <v>44</v>
      </c>
      <c r="AD264" s="30" t="s">
        <v>982</v>
      </c>
    </row>
    <row r="265" spans="1:30" x14ac:dyDescent="0.2">
      <c r="A265" s="34">
        <v>45857.690426921297</v>
      </c>
      <c r="B265" s="35" t="s">
        <v>30</v>
      </c>
      <c r="C265" s="30" t="s">
        <v>31</v>
      </c>
      <c r="D265" s="30" t="s">
        <v>29</v>
      </c>
      <c r="E265" s="30" t="s">
        <v>63</v>
      </c>
      <c r="F265" s="30" t="s">
        <v>29</v>
      </c>
      <c r="G265" s="30" t="s">
        <v>47</v>
      </c>
      <c r="H265" s="28" t="s">
        <v>34</v>
      </c>
      <c r="I265" s="36" t="str">
        <f ca="1">IFERROR(__xludf.DUMMYFUNCTION("""COMPUTED_VALUE""")," ")</f>
        <v xml:space="preserve"> </v>
      </c>
      <c r="J265" s="51" t="s">
        <v>1368</v>
      </c>
      <c r="K265" s="58" t="s">
        <v>1369</v>
      </c>
      <c r="L265" s="38">
        <v>368105646</v>
      </c>
      <c r="M265" s="30" t="s">
        <v>664</v>
      </c>
      <c r="N265" s="30" t="s">
        <v>759</v>
      </c>
      <c r="O265" s="30" t="s">
        <v>107</v>
      </c>
      <c r="P265" s="30" t="s">
        <v>1370</v>
      </c>
      <c r="Q265" s="23">
        <v>16940</v>
      </c>
      <c r="R265" s="28" t="s">
        <v>29</v>
      </c>
      <c r="S265" s="39">
        <v>200</v>
      </c>
      <c r="T265" s="45">
        <v>45825</v>
      </c>
      <c r="U265" s="52"/>
      <c r="V265" s="53"/>
      <c r="W265" s="54" t="s">
        <v>1371</v>
      </c>
      <c r="X265" s="30"/>
      <c r="Y265" s="31">
        <v>16740</v>
      </c>
      <c r="Z265" s="30"/>
      <c r="AA265" s="55"/>
      <c r="AB265" s="55" t="s">
        <v>44</v>
      </c>
      <c r="AC265" s="30" t="s">
        <v>44</v>
      </c>
      <c r="AD265" s="30" t="s">
        <v>982</v>
      </c>
    </row>
    <row r="266" spans="1:30" x14ac:dyDescent="0.2">
      <c r="A266" s="34">
        <v>45857.712154317131</v>
      </c>
      <c r="B266" s="35" t="s">
        <v>30</v>
      </c>
      <c r="C266" s="30" t="s">
        <v>31</v>
      </c>
      <c r="D266" s="30" t="s">
        <v>29</v>
      </c>
      <c r="E266" s="30" t="s">
        <v>63</v>
      </c>
      <c r="F266" s="30" t="s">
        <v>29</v>
      </c>
      <c r="G266" s="30" t="s">
        <v>47</v>
      </c>
      <c r="H266" s="28" t="s">
        <v>34</v>
      </c>
      <c r="I266" s="36" t="str">
        <f ca="1">IFERROR(__xludf.DUMMYFUNCTION("""COMPUTED_VALUE""")," ")</f>
        <v xml:space="preserve"> </v>
      </c>
      <c r="J266" s="51" t="s">
        <v>1372</v>
      </c>
      <c r="K266" s="58" t="s">
        <v>1373</v>
      </c>
      <c r="L266" s="38">
        <v>345244207</v>
      </c>
      <c r="M266" s="30" t="s">
        <v>130</v>
      </c>
      <c r="N266" s="30" t="s">
        <v>529</v>
      </c>
      <c r="O266" s="30" t="s">
        <v>1374</v>
      </c>
      <c r="P266" s="30" t="s">
        <v>1375</v>
      </c>
      <c r="Q266" s="23">
        <v>16940</v>
      </c>
      <c r="R266" s="30" t="s">
        <v>429</v>
      </c>
      <c r="S266" s="39">
        <v>200</v>
      </c>
      <c r="T266" s="45">
        <v>45857</v>
      </c>
      <c r="U266" s="52"/>
      <c r="V266" s="53"/>
      <c r="W266" s="54" t="s">
        <v>1376</v>
      </c>
      <c r="X266" s="30"/>
      <c r="Y266" s="31">
        <v>16740</v>
      </c>
      <c r="Z266" s="30"/>
      <c r="AA266" s="56"/>
      <c r="AB266" s="56" t="s">
        <v>44</v>
      </c>
      <c r="AC266" s="30" t="s">
        <v>44</v>
      </c>
      <c r="AD266" s="30" t="s">
        <v>982</v>
      </c>
    </row>
    <row r="267" spans="1:30" x14ac:dyDescent="0.2">
      <c r="A267" s="34">
        <v>45857.998897835649</v>
      </c>
      <c r="B267" s="35" t="s">
        <v>76</v>
      </c>
      <c r="C267" s="30" t="s">
        <v>31</v>
      </c>
      <c r="D267" s="30" t="s">
        <v>29</v>
      </c>
      <c r="E267" s="30" t="s">
        <v>63</v>
      </c>
      <c r="F267" s="30" t="s">
        <v>29</v>
      </c>
      <c r="G267" s="30" t="s">
        <v>47</v>
      </c>
      <c r="H267" s="28" t="s">
        <v>153</v>
      </c>
      <c r="I267" s="36" t="str">
        <f ca="1">IFERROR(__xludf.DUMMYFUNCTION("""COMPUTED_VALUE""")," ")</f>
        <v xml:space="preserve"> </v>
      </c>
      <c r="J267" s="51" t="s">
        <v>1377</v>
      </c>
      <c r="K267" s="30" t="s">
        <v>1378</v>
      </c>
      <c r="L267" s="38">
        <v>972529326</v>
      </c>
      <c r="M267" s="30" t="s">
        <v>454</v>
      </c>
      <c r="N267" s="30" t="s">
        <v>131</v>
      </c>
      <c r="O267" s="30" t="s">
        <v>1379</v>
      </c>
      <c r="P267" s="30" t="s">
        <v>1380</v>
      </c>
      <c r="Q267" s="23">
        <v>16940</v>
      </c>
      <c r="R267" s="28" t="s">
        <v>29</v>
      </c>
      <c r="S267" s="39">
        <v>200</v>
      </c>
      <c r="T267" s="45">
        <v>45857</v>
      </c>
      <c r="U267" s="52"/>
      <c r="V267" s="53"/>
      <c r="W267" s="54" t="s">
        <v>1381</v>
      </c>
      <c r="X267" s="30"/>
      <c r="Y267" s="31">
        <v>16740</v>
      </c>
      <c r="Z267" s="30"/>
      <c r="AA267" s="55"/>
      <c r="AB267" s="55" t="s">
        <v>44</v>
      </c>
      <c r="AC267" s="30" t="s">
        <v>44</v>
      </c>
      <c r="AD267" s="30" t="s">
        <v>982</v>
      </c>
    </row>
    <row r="268" spans="1:30" x14ac:dyDescent="0.2">
      <c r="A268" s="34">
        <v>45858.471485023147</v>
      </c>
      <c r="B268" s="35" t="s">
        <v>76</v>
      </c>
      <c r="C268" s="30" t="s">
        <v>31</v>
      </c>
      <c r="D268" s="30" t="s">
        <v>29</v>
      </c>
      <c r="E268" s="30" t="s">
        <v>32</v>
      </c>
      <c r="F268" s="30" t="s">
        <v>29</v>
      </c>
      <c r="G268" s="30" t="s">
        <v>33</v>
      </c>
      <c r="H268" s="28" t="s">
        <v>1212</v>
      </c>
      <c r="I268" s="36" t="str">
        <f ca="1">IFERROR(__xludf.DUMMYFUNCTION("""COMPUTED_VALUE""")," ")</f>
        <v xml:space="preserve"> </v>
      </c>
      <c r="J268" s="51" t="s">
        <v>1382</v>
      </c>
      <c r="K268" s="30" t="s">
        <v>1383</v>
      </c>
      <c r="L268" s="38">
        <v>969342780</v>
      </c>
      <c r="M268" s="30" t="s">
        <v>130</v>
      </c>
      <c r="N268" s="30" t="s">
        <v>38</v>
      </c>
      <c r="O268" s="30" t="s">
        <v>1384</v>
      </c>
      <c r="P268" s="30" t="s">
        <v>1385</v>
      </c>
      <c r="Q268" s="23">
        <v>14972</v>
      </c>
      <c r="R268" s="28" t="s">
        <v>29</v>
      </c>
      <c r="S268" s="39">
        <v>100</v>
      </c>
      <c r="T268" s="45">
        <v>45857</v>
      </c>
      <c r="U268" s="52"/>
      <c r="V268" s="53"/>
      <c r="W268" s="54" t="s">
        <v>1386</v>
      </c>
      <c r="X268" s="30"/>
      <c r="Y268" s="31">
        <v>14872</v>
      </c>
      <c r="Z268" s="30"/>
      <c r="AA268" s="56"/>
      <c r="AB268" s="56" t="s">
        <v>44</v>
      </c>
      <c r="AC268" s="30" t="s">
        <v>44</v>
      </c>
      <c r="AD268" s="30" t="s">
        <v>982</v>
      </c>
    </row>
    <row r="269" spans="1:30" x14ac:dyDescent="0.2">
      <c r="A269" s="78">
        <v>45858.793706898148</v>
      </c>
      <c r="B269" s="35" t="s">
        <v>30</v>
      </c>
      <c r="C269" s="30" t="s">
        <v>31</v>
      </c>
      <c r="D269" s="30" t="s">
        <v>29</v>
      </c>
      <c r="E269" s="30" t="s">
        <v>63</v>
      </c>
      <c r="F269" s="30" t="s">
        <v>29</v>
      </c>
      <c r="G269" s="30" t="s">
        <v>47</v>
      </c>
      <c r="H269" s="28" t="s">
        <v>34</v>
      </c>
      <c r="I269" s="36" t="str">
        <f ca="1">IFERROR(__xludf.DUMMYFUNCTION("""COMPUTED_VALUE""")," ")</f>
        <v xml:space="preserve"> </v>
      </c>
      <c r="J269" s="51" t="s">
        <v>1387</v>
      </c>
      <c r="K269" s="30" t="s">
        <v>1388</v>
      </c>
      <c r="L269" s="38">
        <v>586123654</v>
      </c>
      <c r="M269" s="30" t="s">
        <v>186</v>
      </c>
      <c r="N269" s="30" t="s">
        <v>1389</v>
      </c>
      <c r="O269" s="30" t="s">
        <v>1390</v>
      </c>
      <c r="P269" s="30" t="s">
        <v>1391</v>
      </c>
      <c r="Q269" s="23">
        <v>16940</v>
      </c>
      <c r="R269" s="28" t="s">
        <v>29</v>
      </c>
      <c r="S269" s="39">
        <v>200</v>
      </c>
      <c r="T269" s="45">
        <v>45858</v>
      </c>
      <c r="U269" s="52"/>
      <c r="V269" s="53"/>
      <c r="W269" s="54" t="s">
        <v>1392</v>
      </c>
      <c r="X269" s="30"/>
      <c r="Y269" s="31">
        <v>16740</v>
      </c>
      <c r="Z269" s="30"/>
      <c r="AA269" s="55"/>
      <c r="AB269" s="55" t="s">
        <v>44</v>
      </c>
      <c r="AC269" s="30" t="s">
        <v>44</v>
      </c>
      <c r="AD269" s="30" t="s">
        <v>982</v>
      </c>
    </row>
    <row r="270" spans="1:30" x14ac:dyDescent="0.2">
      <c r="A270" s="34">
        <v>45858.852735833338</v>
      </c>
      <c r="B270" s="35" t="s">
        <v>30</v>
      </c>
      <c r="C270" s="30" t="s">
        <v>31</v>
      </c>
      <c r="D270" s="30" t="s">
        <v>29</v>
      </c>
      <c r="E270" s="30" t="s">
        <v>32</v>
      </c>
      <c r="F270" s="30" t="s">
        <v>29</v>
      </c>
      <c r="G270" s="30" t="s">
        <v>33</v>
      </c>
      <c r="H270" s="28" t="s">
        <v>34</v>
      </c>
      <c r="I270" s="36" t="str">
        <f ca="1">IFERROR(__xludf.DUMMYFUNCTION("""COMPUTED_VALUE""")," ")</f>
        <v xml:space="preserve"> </v>
      </c>
      <c r="J270" s="51" t="s">
        <v>1393</v>
      </c>
      <c r="K270" s="30" t="s">
        <v>1394</v>
      </c>
      <c r="L270" s="38">
        <v>962694542</v>
      </c>
      <c r="M270" s="30" t="s">
        <v>874</v>
      </c>
      <c r="N270" s="30" t="s">
        <v>248</v>
      </c>
      <c r="O270" s="30" t="s">
        <v>876</v>
      </c>
      <c r="P270" s="30" t="s">
        <v>1395</v>
      </c>
      <c r="Q270" s="23">
        <v>14972</v>
      </c>
      <c r="R270" s="30" t="s">
        <v>429</v>
      </c>
      <c r="S270" s="39">
        <v>200</v>
      </c>
      <c r="T270" s="45">
        <v>45858</v>
      </c>
      <c r="U270" s="52"/>
      <c r="V270" s="53"/>
      <c r="W270" s="54" t="s">
        <v>1396</v>
      </c>
      <c r="X270" s="30"/>
      <c r="Y270" s="31">
        <v>14772</v>
      </c>
      <c r="Z270" s="30"/>
      <c r="AA270" s="56"/>
      <c r="AB270" s="56" t="s">
        <v>44</v>
      </c>
      <c r="AC270" s="30" t="s">
        <v>44</v>
      </c>
      <c r="AD270" s="30" t="s">
        <v>982</v>
      </c>
    </row>
    <row r="271" spans="1:30" x14ac:dyDescent="0.2">
      <c r="A271" s="34">
        <v>45858.962887986112</v>
      </c>
      <c r="B271" s="35" t="s">
        <v>76</v>
      </c>
      <c r="C271" s="30" t="s">
        <v>31</v>
      </c>
      <c r="D271" s="30" t="s">
        <v>29</v>
      </c>
      <c r="E271" s="30" t="s">
        <v>63</v>
      </c>
      <c r="F271" s="30" t="s">
        <v>29</v>
      </c>
      <c r="G271" s="30" t="s">
        <v>47</v>
      </c>
      <c r="H271" s="28" t="s">
        <v>1212</v>
      </c>
      <c r="I271" s="36" t="str">
        <f ca="1">IFERROR(__xludf.DUMMYFUNCTION("""COMPUTED_VALUE""")," ")</f>
        <v xml:space="preserve"> </v>
      </c>
      <c r="J271" s="51" t="s">
        <v>1397</v>
      </c>
      <c r="K271" s="30" t="s">
        <v>1398</v>
      </c>
      <c r="L271" s="38">
        <v>977433325</v>
      </c>
      <c r="M271" s="30" t="s">
        <v>664</v>
      </c>
      <c r="N271" s="30" t="s">
        <v>869</v>
      </c>
      <c r="O271" s="30" t="s">
        <v>107</v>
      </c>
      <c r="P271" s="30" t="s">
        <v>1399</v>
      </c>
      <c r="Q271" s="23">
        <v>16940</v>
      </c>
      <c r="R271" s="28" t="s">
        <v>29</v>
      </c>
      <c r="S271" s="39">
        <v>100</v>
      </c>
      <c r="T271" s="45">
        <v>45858</v>
      </c>
      <c r="U271" s="52"/>
      <c r="V271" s="53"/>
      <c r="W271" s="54" t="s">
        <v>1400</v>
      </c>
      <c r="X271" s="30"/>
      <c r="Y271" s="31">
        <v>16840</v>
      </c>
      <c r="Z271" s="30"/>
      <c r="AA271" s="55"/>
      <c r="AB271" s="55" t="s">
        <v>44</v>
      </c>
      <c r="AC271" s="30" t="s">
        <v>44</v>
      </c>
      <c r="AD271" s="30" t="s">
        <v>982</v>
      </c>
    </row>
    <row r="272" spans="1:30" x14ac:dyDescent="0.2">
      <c r="A272" s="34">
        <v>45859.455301504626</v>
      </c>
      <c r="B272" s="35" t="s">
        <v>76</v>
      </c>
      <c r="C272" s="30" t="s">
        <v>31</v>
      </c>
      <c r="D272" s="30" t="s">
        <v>29</v>
      </c>
      <c r="E272" s="30" t="s">
        <v>46</v>
      </c>
      <c r="F272" s="30" t="s">
        <v>29</v>
      </c>
      <c r="G272" s="30" t="s">
        <v>47</v>
      </c>
      <c r="H272" s="28" t="s">
        <v>1212</v>
      </c>
      <c r="I272" s="36" t="str">
        <f ca="1">IFERROR(__xludf.DUMMYFUNCTION("""COMPUTED_VALUE""")," ")</f>
        <v xml:space="preserve"> </v>
      </c>
      <c r="J272" s="51" t="s">
        <v>1401</v>
      </c>
      <c r="K272" s="30" t="s">
        <v>1402</v>
      </c>
      <c r="L272" s="38">
        <v>369813524</v>
      </c>
      <c r="M272" s="30" t="s">
        <v>785</v>
      </c>
      <c r="N272" s="30" t="s">
        <v>131</v>
      </c>
      <c r="O272" s="30" t="s">
        <v>1403</v>
      </c>
      <c r="P272" s="30" t="s">
        <v>1404</v>
      </c>
      <c r="Q272" s="23">
        <v>2468</v>
      </c>
      <c r="R272" s="28" t="s">
        <v>29</v>
      </c>
      <c r="S272" s="39">
        <v>200</v>
      </c>
      <c r="T272" s="45">
        <v>45837</v>
      </c>
      <c r="U272" s="52"/>
      <c r="V272" s="53"/>
      <c r="W272" s="54" t="s">
        <v>1405</v>
      </c>
      <c r="X272" s="30"/>
      <c r="Y272" s="31">
        <v>2268</v>
      </c>
      <c r="Z272" s="30"/>
      <c r="AA272" s="56"/>
      <c r="AB272" s="56" t="s">
        <v>44</v>
      </c>
      <c r="AC272" s="30" t="s">
        <v>44</v>
      </c>
      <c r="AD272" s="30" t="s">
        <v>982</v>
      </c>
    </row>
    <row r="273" spans="1:30" x14ac:dyDescent="0.2">
      <c r="A273" s="34">
        <v>45859.728384062502</v>
      </c>
      <c r="B273" s="35" t="s">
        <v>30</v>
      </c>
      <c r="C273" s="30" t="s">
        <v>31</v>
      </c>
      <c r="D273" s="30" t="s">
        <v>29</v>
      </c>
      <c r="E273" s="30" t="s">
        <v>32</v>
      </c>
      <c r="F273" s="30" t="s">
        <v>29</v>
      </c>
      <c r="G273" s="30" t="s">
        <v>33</v>
      </c>
      <c r="H273" s="28" t="s">
        <v>34</v>
      </c>
      <c r="I273" s="36" t="str">
        <f ca="1">IFERROR(__xludf.DUMMYFUNCTION("""COMPUTED_VALUE""")," ")</f>
        <v xml:space="preserve"> </v>
      </c>
      <c r="J273" s="51" t="s">
        <v>1406</v>
      </c>
      <c r="K273" s="30" t="s">
        <v>1407</v>
      </c>
      <c r="L273" s="38">
        <v>985531845</v>
      </c>
      <c r="M273" s="30" t="s">
        <v>633</v>
      </c>
      <c r="N273" s="30" t="s">
        <v>362</v>
      </c>
      <c r="O273" s="30" t="s">
        <v>107</v>
      </c>
      <c r="P273" s="30" t="s">
        <v>1408</v>
      </c>
      <c r="Q273" s="23">
        <v>14972</v>
      </c>
      <c r="R273" s="28" t="s">
        <v>29</v>
      </c>
      <c r="S273" s="39">
        <v>100</v>
      </c>
      <c r="T273" s="45">
        <v>45851</v>
      </c>
      <c r="U273" s="52"/>
      <c r="V273" s="53"/>
      <c r="W273" s="54" t="s">
        <v>1409</v>
      </c>
      <c r="X273" s="30"/>
      <c r="Y273" s="31">
        <v>14872</v>
      </c>
      <c r="Z273" s="30"/>
      <c r="AA273" s="55"/>
      <c r="AB273" s="55" t="s">
        <v>44</v>
      </c>
      <c r="AC273" s="30" t="s">
        <v>44</v>
      </c>
      <c r="AD273" s="30" t="s">
        <v>982</v>
      </c>
    </row>
    <row r="274" spans="1:30" x14ac:dyDescent="0.2">
      <c r="A274" s="34">
        <v>45859.735424236111</v>
      </c>
      <c r="B274" s="35" t="s">
        <v>76</v>
      </c>
      <c r="C274" s="30" t="s">
        <v>31</v>
      </c>
      <c r="D274" s="30" t="s">
        <v>29</v>
      </c>
      <c r="E274" s="30" t="s">
        <v>46</v>
      </c>
      <c r="F274" s="30" t="s">
        <v>29</v>
      </c>
      <c r="G274" s="30" t="s">
        <v>47</v>
      </c>
      <c r="H274" s="28" t="s">
        <v>1410</v>
      </c>
      <c r="I274" s="36">
        <f ca="1">IFERROR(__xludf.DUMMYFUNCTION("""COMPUTED_VALUE"""),45872)</f>
        <v>45872</v>
      </c>
      <c r="J274" s="51" t="s">
        <v>1411</v>
      </c>
      <c r="K274" s="58" t="s">
        <v>1412</v>
      </c>
      <c r="L274" s="38">
        <v>969344785</v>
      </c>
      <c r="M274" s="30" t="s">
        <v>664</v>
      </c>
      <c r="N274" s="30" t="s">
        <v>66</v>
      </c>
      <c r="O274" s="30" t="s">
        <v>107</v>
      </c>
      <c r="P274" s="30" t="s">
        <v>1413</v>
      </c>
      <c r="Q274" s="23">
        <v>2468</v>
      </c>
      <c r="R274" s="28" t="s">
        <v>29</v>
      </c>
      <c r="S274" s="39">
        <v>1000</v>
      </c>
      <c r="T274" s="45">
        <v>45859</v>
      </c>
      <c r="U274" s="52"/>
      <c r="V274" s="53"/>
      <c r="W274" s="54" t="s">
        <v>1414</v>
      </c>
      <c r="X274" s="30"/>
      <c r="Y274" s="31">
        <v>1468</v>
      </c>
      <c r="Z274" s="61" t="s">
        <v>43</v>
      </c>
      <c r="AA274" s="56"/>
      <c r="AB274" s="56" t="s">
        <v>44</v>
      </c>
      <c r="AC274" s="30" t="s">
        <v>44</v>
      </c>
      <c r="AD274" s="30" t="s">
        <v>982</v>
      </c>
    </row>
    <row r="275" spans="1:30" x14ac:dyDescent="0.2">
      <c r="A275" s="34">
        <v>45860.46496513889</v>
      </c>
      <c r="B275" s="35" t="s">
        <v>30</v>
      </c>
      <c r="C275" s="30" t="s">
        <v>31</v>
      </c>
      <c r="D275" s="30" t="s">
        <v>29</v>
      </c>
      <c r="E275" s="30" t="s">
        <v>32</v>
      </c>
      <c r="F275" s="30" t="s">
        <v>29</v>
      </c>
      <c r="G275" s="30" t="s">
        <v>33</v>
      </c>
      <c r="H275" s="28" t="s">
        <v>34</v>
      </c>
      <c r="I275" s="36" t="str">
        <f ca="1">IFERROR(__xludf.DUMMYFUNCTION("""COMPUTED_VALUE""")," ")</f>
        <v xml:space="preserve"> </v>
      </c>
      <c r="J275" s="51" t="s">
        <v>1415</v>
      </c>
      <c r="K275" s="30" t="s">
        <v>1416</v>
      </c>
      <c r="L275" s="38">
        <v>868907671</v>
      </c>
      <c r="M275" s="30" t="s">
        <v>466</v>
      </c>
      <c r="N275" s="30" t="s">
        <v>895</v>
      </c>
      <c r="O275" s="30" t="s">
        <v>1417</v>
      </c>
      <c r="P275" s="30" t="s">
        <v>1418</v>
      </c>
      <c r="Q275" s="23">
        <v>14972</v>
      </c>
      <c r="R275" s="28" t="s">
        <v>29</v>
      </c>
      <c r="S275" s="39">
        <v>200</v>
      </c>
      <c r="T275" s="45">
        <v>45860</v>
      </c>
      <c r="U275" s="52"/>
      <c r="V275" s="53"/>
      <c r="W275" s="54" t="s">
        <v>1419</v>
      </c>
      <c r="X275" s="30"/>
      <c r="Y275" s="31">
        <v>14772</v>
      </c>
      <c r="Z275" s="30"/>
      <c r="AA275" s="55"/>
      <c r="AB275" s="55" t="s">
        <v>44</v>
      </c>
      <c r="AC275" s="30" t="s">
        <v>44</v>
      </c>
      <c r="AD275" s="30" t="s">
        <v>982</v>
      </c>
    </row>
    <row r="276" spans="1:30" x14ac:dyDescent="0.2">
      <c r="A276" s="34">
        <v>45860.47537064815</v>
      </c>
      <c r="B276" s="35" t="s">
        <v>30</v>
      </c>
      <c r="C276" s="30" t="s">
        <v>31</v>
      </c>
      <c r="D276" s="30" t="s">
        <v>29</v>
      </c>
      <c r="E276" s="30" t="s">
        <v>32</v>
      </c>
      <c r="F276" s="30" t="s">
        <v>29</v>
      </c>
      <c r="G276" s="30" t="s">
        <v>33</v>
      </c>
      <c r="H276" s="28" t="s">
        <v>34</v>
      </c>
      <c r="I276" s="36" t="str">
        <f ca="1">IFERROR(__xludf.DUMMYFUNCTION("""COMPUTED_VALUE""")," ")</f>
        <v xml:space="preserve"> </v>
      </c>
      <c r="J276" s="51" t="s">
        <v>1420</v>
      </c>
      <c r="K276" s="30" t="s">
        <v>1421</v>
      </c>
      <c r="L276" s="38">
        <v>396887217</v>
      </c>
      <c r="M276" s="30" t="s">
        <v>130</v>
      </c>
      <c r="N276" s="30" t="s">
        <v>529</v>
      </c>
      <c r="O276" s="30" t="s">
        <v>1422</v>
      </c>
      <c r="P276" s="30" t="s">
        <v>1423</v>
      </c>
      <c r="Q276" s="23">
        <v>14972</v>
      </c>
      <c r="R276" s="28" t="s">
        <v>29</v>
      </c>
      <c r="S276" s="39">
        <v>200</v>
      </c>
      <c r="T276" s="45">
        <v>45860</v>
      </c>
      <c r="U276" s="52"/>
      <c r="V276" s="53"/>
      <c r="W276" s="54" t="s">
        <v>1424</v>
      </c>
      <c r="X276" s="30"/>
      <c r="Y276" s="31">
        <v>14772</v>
      </c>
      <c r="Z276" s="30"/>
      <c r="AA276" s="56"/>
      <c r="AB276" s="56" t="s">
        <v>44</v>
      </c>
      <c r="AC276" s="30" t="s">
        <v>44</v>
      </c>
      <c r="AD276" s="30" t="s">
        <v>982</v>
      </c>
    </row>
    <row r="277" spans="1:30" x14ac:dyDescent="0.2">
      <c r="A277" s="34">
        <v>45860.86962539352</v>
      </c>
      <c r="B277" s="35" t="s">
        <v>30</v>
      </c>
      <c r="C277" s="30" t="s">
        <v>31</v>
      </c>
      <c r="D277" s="30" t="s">
        <v>29</v>
      </c>
      <c r="E277" s="30" t="s">
        <v>63</v>
      </c>
      <c r="F277" s="30" t="s">
        <v>29</v>
      </c>
      <c r="G277" s="30" t="s">
        <v>47</v>
      </c>
      <c r="H277" s="28" t="s">
        <v>34</v>
      </c>
      <c r="I277" s="36" t="str">
        <f ca="1">IFERROR(__xludf.DUMMYFUNCTION("""COMPUTED_VALUE""")," ")</f>
        <v xml:space="preserve"> </v>
      </c>
      <c r="J277" s="51" t="s">
        <v>1425</v>
      </c>
      <c r="K277" s="30" t="s">
        <v>1426</v>
      </c>
      <c r="L277" s="38">
        <v>385098698</v>
      </c>
      <c r="M277" s="30" t="s">
        <v>186</v>
      </c>
      <c r="N277" s="30" t="s">
        <v>1389</v>
      </c>
      <c r="O277" s="30" t="s">
        <v>1427</v>
      </c>
      <c r="P277" s="62" t="s">
        <v>1428</v>
      </c>
      <c r="Q277" s="23">
        <v>16940</v>
      </c>
      <c r="R277" s="28" t="s">
        <v>29</v>
      </c>
      <c r="S277" s="39">
        <v>200</v>
      </c>
      <c r="T277" s="45">
        <v>45860</v>
      </c>
      <c r="U277" s="52"/>
      <c r="V277" s="53"/>
      <c r="W277" s="54" t="s">
        <v>1429</v>
      </c>
      <c r="X277" s="30"/>
      <c r="Y277" s="31">
        <v>16740</v>
      </c>
      <c r="Z277" s="30"/>
      <c r="AA277" s="55"/>
      <c r="AB277" s="55" t="s">
        <v>44</v>
      </c>
      <c r="AC277" s="30" t="s">
        <v>44</v>
      </c>
      <c r="AD277" s="30" t="s">
        <v>982</v>
      </c>
    </row>
    <row r="278" spans="1:30" x14ac:dyDescent="0.2">
      <c r="A278" s="34">
        <v>45861.438686539354</v>
      </c>
      <c r="B278" s="35" t="s">
        <v>30</v>
      </c>
      <c r="C278" s="30" t="s">
        <v>31</v>
      </c>
      <c r="D278" s="30" t="s">
        <v>29</v>
      </c>
      <c r="E278" s="30" t="s">
        <v>32</v>
      </c>
      <c r="F278" s="30" t="s">
        <v>29</v>
      </c>
      <c r="G278" s="30" t="s">
        <v>33</v>
      </c>
      <c r="H278" s="28" t="s">
        <v>34</v>
      </c>
      <c r="I278" s="36" t="str">
        <f ca="1">IFERROR(__xludf.DUMMYFUNCTION("""COMPUTED_VALUE""")," ")</f>
        <v xml:space="preserve"> </v>
      </c>
      <c r="J278" s="51" t="s">
        <v>1430</v>
      </c>
      <c r="K278" s="30" t="s">
        <v>1431</v>
      </c>
      <c r="L278" s="38">
        <v>376825312</v>
      </c>
      <c r="M278" s="30" t="s">
        <v>874</v>
      </c>
      <c r="N278" s="30" t="s">
        <v>875</v>
      </c>
      <c r="O278" s="30" t="s">
        <v>1133</v>
      </c>
      <c r="P278" s="30" t="s">
        <v>1432</v>
      </c>
      <c r="Q278" s="23">
        <v>14972</v>
      </c>
      <c r="R278" s="28" t="s">
        <v>29</v>
      </c>
      <c r="S278" s="39">
        <v>100</v>
      </c>
      <c r="T278" s="45">
        <v>45861</v>
      </c>
      <c r="U278" s="52"/>
      <c r="V278" s="53"/>
      <c r="W278" s="54" t="s">
        <v>1433</v>
      </c>
      <c r="X278" s="30"/>
      <c r="Y278" s="31">
        <v>14872</v>
      </c>
      <c r="Z278" s="30"/>
      <c r="AA278" s="56"/>
      <c r="AB278" s="56" t="s">
        <v>44</v>
      </c>
      <c r="AC278" s="30" t="s">
        <v>44</v>
      </c>
      <c r="AD278" s="30" t="s">
        <v>74</v>
      </c>
    </row>
    <row r="279" spans="1:30" x14ac:dyDescent="0.2">
      <c r="A279" s="34">
        <v>45861.476480335652</v>
      </c>
      <c r="B279" s="35" t="s">
        <v>76</v>
      </c>
      <c r="C279" s="30" t="s">
        <v>31</v>
      </c>
      <c r="D279" s="30" t="s">
        <v>29</v>
      </c>
      <c r="E279" s="30" t="s">
        <v>32</v>
      </c>
      <c r="F279" s="30" t="s">
        <v>29</v>
      </c>
      <c r="G279" s="30" t="s">
        <v>284</v>
      </c>
      <c r="H279" s="28" t="s">
        <v>1212</v>
      </c>
      <c r="I279" s="36" t="str">
        <f ca="1">IFERROR(__xludf.DUMMYFUNCTION("""COMPUTED_VALUE""")," ")</f>
        <v xml:space="preserve"> </v>
      </c>
      <c r="J279" s="51" t="s">
        <v>1434</v>
      </c>
      <c r="K279" s="30" t="s">
        <v>1435</v>
      </c>
      <c r="L279" s="38">
        <v>859282039</v>
      </c>
      <c r="M279" s="30" t="s">
        <v>874</v>
      </c>
      <c r="N279" s="30" t="s">
        <v>875</v>
      </c>
      <c r="O279" s="30" t="s">
        <v>1133</v>
      </c>
      <c r="P279" s="30" t="s">
        <v>1436</v>
      </c>
      <c r="Q279" s="23">
        <v>14972</v>
      </c>
      <c r="R279" s="28" t="s">
        <v>29</v>
      </c>
      <c r="S279" s="39">
        <v>88</v>
      </c>
      <c r="T279" s="45">
        <v>45861</v>
      </c>
      <c r="U279" s="52"/>
      <c r="V279" s="53"/>
      <c r="W279" s="54" t="s">
        <v>1437</v>
      </c>
      <c r="X279" s="30"/>
      <c r="Y279" s="31">
        <v>14884</v>
      </c>
      <c r="Z279" s="30"/>
      <c r="AA279" s="55"/>
      <c r="AB279" s="55" t="s">
        <v>44</v>
      </c>
      <c r="AC279" s="30" t="s">
        <v>44</v>
      </c>
      <c r="AD279" s="30" t="s">
        <v>74</v>
      </c>
    </row>
    <row r="280" spans="1:30" x14ac:dyDescent="0.2">
      <c r="A280" s="34">
        <v>45861.494743113421</v>
      </c>
      <c r="B280" s="35" t="s">
        <v>76</v>
      </c>
      <c r="C280" s="30" t="s">
        <v>31</v>
      </c>
      <c r="D280" s="30" t="s">
        <v>29</v>
      </c>
      <c r="E280" s="30" t="s">
        <v>32</v>
      </c>
      <c r="F280" s="30" t="s">
        <v>29</v>
      </c>
      <c r="G280" s="30" t="s">
        <v>33</v>
      </c>
      <c r="H280" s="33" t="s">
        <v>1438</v>
      </c>
      <c r="I280" s="36">
        <f ca="1">IFERROR(__xludf.DUMMYFUNCTION("""COMPUTED_VALUE"""),45873)</f>
        <v>45873</v>
      </c>
      <c r="J280" s="51" t="s">
        <v>1439</v>
      </c>
      <c r="K280" s="58" t="s">
        <v>1440</v>
      </c>
      <c r="L280" s="48">
        <v>974922529</v>
      </c>
      <c r="M280" s="58" t="s">
        <v>156</v>
      </c>
      <c r="N280" s="58" t="s">
        <v>287</v>
      </c>
      <c r="O280" s="30" t="s">
        <v>1441</v>
      </c>
      <c r="P280" s="30" t="s">
        <v>1442</v>
      </c>
      <c r="Q280" s="23">
        <v>14972</v>
      </c>
      <c r="R280" s="30" t="s">
        <v>1169</v>
      </c>
      <c r="S280" s="39">
        <f t="shared" ref="S280:S282" si="0">200+3800</f>
        <v>4000</v>
      </c>
      <c r="T280" s="49" t="s">
        <v>1443</v>
      </c>
      <c r="U280" s="52"/>
      <c r="V280" s="53"/>
      <c r="W280" s="54" t="s">
        <v>1444</v>
      </c>
      <c r="X280" s="30"/>
      <c r="Y280" s="31">
        <v>10972</v>
      </c>
      <c r="Z280" s="30" t="s">
        <v>43</v>
      </c>
      <c r="AA280" s="80" t="s">
        <v>1445</v>
      </c>
      <c r="AB280" s="56" t="s">
        <v>44</v>
      </c>
      <c r="AC280" s="30" t="s">
        <v>44</v>
      </c>
      <c r="AD280" s="30" t="s">
        <v>982</v>
      </c>
    </row>
    <row r="281" spans="1:30" x14ac:dyDescent="0.2">
      <c r="A281" s="34">
        <v>45861.498669918983</v>
      </c>
      <c r="B281" s="35" t="s">
        <v>76</v>
      </c>
      <c r="C281" s="30" t="s">
        <v>31</v>
      </c>
      <c r="D281" s="30" t="s">
        <v>29</v>
      </c>
      <c r="E281" s="30" t="s">
        <v>32</v>
      </c>
      <c r="F281" s="30" t="s">
        <v>29</v>
      </c>
      <c r="G281" s="30" t="s">
        <v>33</v>
      </c>
      <c r="H281" s="33" t="s">
        <v>1438</v>
      </c>
      <c r="I281" s="36">
        <f ca="1">IFERROR(__xludf.DUMMYFUNCTION("""COMPUTED_VALUE"""),45873)</f>
        <v>45873</v>
      </c>
      <c r="J281" s="51" t="s">
        <v>1446</v>
      </c>
      <c r="K281" s="58" t="s">
        <v>1447</v>
      </c>
      <c r="L281" s="48">
        <v>384595318</v>
      </c>
      <c r="M281" s="58" t="s">
        <v>156</v>
      </c>
      <c r="N281" s="58" t="s">
        <v>287</v>
      </c>
      <c r="O281" s="30" t="s">
        <v>1448</v>
      </c>
      <c r="P281" s="30" t="s">
        <v>1449</v>
      </c>
      <c r="Q281" s="23">
        <v>14972</v>
      </c>
      <c r="R281" s="30" t="s">
        <v>1169</v>
      </c>
      <c r="S281" s="39">
        <f t="shared" si="0"/>
        <v>4000</v>
      </c>
      <c r="T281" s="49" t="s">
        <v>1443</v>
      </c>
      <c r="U281" s="52"/>
      <c r="V281" s="53"/>
      <c r="W281" s="54" t="s">
        <v>1450</v>
      </c>
      <c r="X281" s="30"/>
      <c r="Y281" s="31">
        <v>10972</v>
      </c>
      <c r="Z281" s="30" t="s">
        <v>43</v>
      </c>
      <c r="AA281" s="67" t="s">
        <v>1445</v>
      </c>
      <c r="AB281" s="55" t="s">
        <v>44</v>
      </c>
      <c r="AC281" s="30" t="s">
        <v>44</v>
      </c>
      <c r="AD281" s="30" t="s">
        <v>982</v>
      </c>
    </row>
    <row r="282" spans="1:30" x14ac:dyDescent="0.2">
      <c r="A282" s="34">
        <v>45861.500077974539</v>
      </c>
      <c r="B282" s="35" t="s">
        <v>76</v>
      </c>
      <c r="C282" s="30" t="s">
        <v>31</v>
      </c>
      <c r="D282" s="30" t="s">
        <v>29</v>
      </c>
      <c r="E282" s="30" t="s">
        <v>32</v>
      </c>
      <c r="F282" s="30" t="s">
        <v>29</v>
      </c>
      <c r="G282" s="30" t="s">
        <v>33</v>
      </c>
      <c r="H282" s="33" t="s">
        <v>1438</v>
      </c>
      <c r="I282" s="36">
        <f ca="1">IFERROR(__xludf.DUMMYFUNCTION("""COMPUTED_VALUE"""),45873)</f>
        <v>45873</v>
      </c>
      <c r="J282" s="51" t="s">
        <v>1451</v>
      </c>
      <c r="K282" s="58" t="s">
        <v>1452</v>
      </c>
      <c r="L282" s="48">
        <v>902722007</v>
      </c>
      <c r="M282" s="58" t="s">
        <v>156</v>
      </c>
      <c r="N282" s="58" t="s">
        <v>287</v>
      </c>
      <c r="O282" s="30" t="s">
        <v>1453</v>
      </c>
      <c r="P282" s="30" t="s">
        <v>1454</v>
      </c>
      <c r="Q282" s="23">
        <v>14972</v>
      </c>
      <c r="R282" s="30" t="s">
        <v>1169</v>
      </c>
      <c r="S282" s="39">
        <f t="shared" si="0"/>
        <v>4000</v>
      </c>
      <c r="T282" s="49" t="s">
        <v>1443</v>
      </c>
      <c r="U282" s="52"/>
      <c r="V282" s="53"/>
      <c r="W282" s="54" t="s">
        <v>1455</v>
      </c>
      <c r="X282" s="30"/>
      <c r="Y282" s="31">
        <v>10972</v>
      </c>
      <c r="Z282" s="30" t="s">
        <v>43</v>
      </c>
      <c r="AA282" s="80" t="s">
        <v>1445</v>
      </c>
      <c r="AB282" s="56" t="s">
        <v>44</v>
      </c>
      <c r="AC282" s="30" t="s">
        <v>44</v>
      </c>
      <c r="AD282" s="30" t="s">
        <v>982</v>
      </c>
    </row>
    <row r="283" spans="1:30" x14ac:dyDescent="0.2">
      <c r="A283" s="34">
        <v>45861.542986168977</v>
      </c>
      <c r="B283" s="35" t="s">
        <v>30</v>
      </c>
      <c r="C283" s="30" t="s">
        <v>31</v>
      </c>
      <c r="D283" s="30" t="s">
        <v>29</v>
      </c>
      <c r="E283" s="30" t="s">
        <v>63</v>
      </c>
      <c r="F283" s="30" t="s">
        <v>29</v>
      </c>
      <c r="G283" s="30" t="s">
        <v>87</v>
      </c>
      <c r="H283" s="33" t="s">
        <v>34</v>
      </c>
      <c r="I283" s="36" t="str">
        <f ca="1">IFERROR(__xludf.DUMMYFUNCTION("""COMPUTED_VALUE""")," ")</f>
        <v xml:space="preserve"> </v>
      </c>
      <c r="J283" s="51" t="s">
        <v>1456</v>
      </c>
      <c r="K283" s="30" t="s">
        <v>1457</v>
      </c>
      <c r="L283" s="38">
        <v>976898020</v>
      </c>
      <c r="M283" s="30" t="s">
        <v>664</v>
      </c>
      <c r="N283" s="30" t="s">
        <v>66</v>
      </c>
      <c r="O283" s="30" t="s">
        <v>107</v>
      </c>
      <c r="P283" s="30" t="s">
        <v>68</v>
      </c>
      <c r="Q283" s="23">
        <v>16940</v>
      </c>
      <c r="R283" s="28" t="s">
        <v>29</v>
      </c>
      <c r="S283" s="39">
        <v>100</v>
      </c>
      <c r="T283" s="45">
        <v>45861</v>
      </c>
      <c r="U283" s="52"/>
      <c r="V283" s="53"/>
      <c r="W283" s="54" t="s">
        <v>1458</v>
      </c>
      <c r="X283" s="30"/>
      <c r="Y283" s="31">
        <v>16840</v>
      </c>
      <c r="Z283" s="30"/>
      <c r="AA283" s="55"/>
      <c r="AB283" s="55" t="s">
        <v>44</v>
      </c>
      <c r="AC283" s="30" t="s">
        <v>44</v>
      </c>
      <c r="AD283" s="30" t="s">
        <v>982</v>
      </c>
    </row>
    <row r="284" spans="1:30" x14ac:dyDescent="0.2">
      <c r="A284" s="34">
        <v>45861.939449375001</v>
      </c>
      <c r="B284" s="35" t="s">
        <v>30</v>
      </c>
      <c r="C284" s="30" t="s">
        <v>31</v>
      </c>
      <c r="D284" s="30" t="s">
        <v>29</v>
      </c>
      <c r="E284" s="30" t="s">
        <v>1459</v>
      </c>
      <c r="F284" s="30" t="s">
        <v>29</v>
      </c>
      <c r="G284" s="30" t="s">
        <v>418</v>
      </c>
      <c r="H284" s="33" t="s">
        <v>34</v>
      </c>
      <c r="I284" s="36" t="str">
        <f ca="1">IFERROR(__xludf.DUMMYFUNCTION("""COMPUTED_VALUE""")," ")</f>
        <v xml:space="preserve"> </v>
      </c>
      <c r="J284" s="51" t="s">
        <v>1460</v>
      </c>
      <c r="K284" s="30" t="s">
        <v>1461</v>
      </c>
      <c r="L284" s="38">
        <v>816759113</v>
      </c>
      <c r="M284" s="30" t="s">
        <v>163</v>
      </c>
      <c r="N284" s="30" t="s">
        <v>1462</v>
      </c>
      <c r="O284" s="30" t="s">
        <v>739</v>
      </c>
      <c r="P284" s="30" t="s">
        <v>1463</v>
      </c>
      <c r="Q284" s="23">
        <v>11504</v>
      </c>
      <c r="R284" s="28" t="s">
        <v>29</v>
      </c>
      <c r="S284" s="39">
        <v>200</v>
      </c>
      <c r="T284" s="45">
        <v>45861</v>
      </c>
      <c r="U284" s="52"/>
      <c r="V284" s="53"/>
      <c r="W284" s="54" t="s">
        <v>1464</v>
      </c>
      <c r="X284" s="30"/>
      <c r="Y284" s="31">
        <v>11304</v>
      </c>
      <c r="Z284" s="30"/>
      <c r="AA284" s="56"/>
      <c r="AB284" s="56" t="s">
        <v>44</v>
      </c>
      <c r="AC284" s="30" t="s">
        <v>44</v>
      </c>
      <c r="AD284" s="30" t="s">
        <v>982</v>
      </c>
    </row>
    <row r="285" spans="1:30" x14ac:dyDescent="0.2">
      <c r="A285" s="34">
        <v>45861.961482754632</v>
      </c>
      <c r="B285" s="35" t="s">
        <v>76</v>
      </c>
      <c r="C285" s="30" t="s">
        <v>31</v>
      </c>
      <c r="D285" s="30" t="s">
        <v>29</v>
      </c>
      <c r="E285" s="30" t="s">
        <v>63</v>
      </c>
      <c r="F285" s="30" t="s">
        <v>29</v>
      </c>
      <c r="G285" s="30" t="s">
        <v>47</v>
      </c>
      <c r="H285" s="28" t="s">
        <v>1212</v>
      </c>
      <c r="I285" s="36" t="str">
        <f ca="1">IFERROR(__xludf.DUMMYFUNCTION("""COMPUTED_VALUE""")," ")</f>
        <v xml:space="preserve"> </v>
      </c>
      <c r="J285" s="51" t="s">
        <v>1465</v>
      </c>
      <c r="K285" s="30" t="s">
        <v>1466</v>
      </c>
      <c r="L285" s="38">
        <v>886922907</v>
      </c>
      <c r="M285" s="30" t="s">
        <v>664</v>
      </c>
      <c r="N285" s="30" t="s">
        <v>66</v>
      </c>
      <c r="O285" s="30" t="s">
        <v>107</v>
      </c>
      <c r="P285" s="30" t="s">
        <v>1467</v>
      </c>
      <c r="Q285" s="23">
        <v>16940</v>
      </c>
      <c r="R285" s="28" t="s">
        <v>29</v>
      </c>
      <c r="S285" s="39">
        <v>100</v>
      </c>
      <c r="T285" s="45">
        <v>45861</v>
      </c>
      <c r="U285" s="52"/>
      <c r="V285" s="53"/>
      <c r="W285" s="54" t="s">
        <v>1468</v>
      </c>
      <c r="X285" s="30"/>
      <c r="Y285" s="31">
        <v>16840</v>
      </c>
      <c r="Z285" s="30"/>
      <c r="AA285" s="55"/>
      <c r="AB285" s="55" t="s">
        <v>44</v>
      </c>
      <c r="AC285" s="30" t="s">
        <v>44</v>
      </c>
      <c r="AD285" s="30" t="s">
        <v>982</v>
      </c>
    </row>
    <row r="286" spans="1:30" x14ac:dyDescent="0.2">
      <c r="A286" s="34">
        <v>45861.97413106481</v>
      </c>
      <c r="B286" s="35" t="s">
        <v>30</v>
      </c>
      <c r="C286" s="30" t="s">
        <v>31</v>
      </c>
      <c r="D286" s="30" t="s">
        <v>29</v>
      </c>
      <c r="E286" s="30" t="s">
        <v>63</v>
      </c>
      <c r="F286" s="30" t="s">
        <v>152</v>
      </c>
      <c r="G286" s="30" t="s">
        <v>87</v>
      </c>
      <c r="H286" s="28" t="s">
        <v>34</v>
      </c>
      <c r="I286" s="36" t="str">
        <f ca="1">IFERROR(__xludf.DUMMYFUNCTION("""COMPUTED_VALUE""")," ")</f>
        <v xml:space="preserve"> </v>
      </c>
      <c r="J286" s="51" t="s">
        <v>1469</v>
      </c>
      <c r="K286" s="30" t="s">
        <v>1470</v>
      </c>
      <c r="L286" s="38">
        <v>822299136</v>
      </c>
      <c r="M286" s="30" t="s">
        <v>633</v>
      </c>
      <c r="N286" s="30" t="s">
        <v>164</v>
      </c>
      <c r="O286" s="30" t="s">
        <v>107</v>
      </c>
      <c r="P286" s="30" t="s">
        <v>68</v>
      </c>
      <c r="Q286" s="23">
        <v>16940</v>
      </c>
      <c r="R286" s="28" t="s">
        <v>29</v>
      </c>
      <c r="S286" s="39">
        <v>200</v>
      </c>
      <c r="T286" s="45">
        <v>45861</v>
      </c>
      <c r="U286" s="52"/>
      <c r="V286" s="53"/>
      <c r="W286" s="54" t="s">
        <v>1471</v>
      </c>
      <c r="X286" s="30"/>
      <c r="Y286" s="31">
        <v>16740</v>
      </c>
      <c r="Z286" s="30"/>
      <c r="AA286" s="56"/>
      <c r="AB286" s="56"/>
      <c r="AC286" s="30"/>
      <c r="AD286" s="30" t="s">
        <v>74</v>
      </c>
    </row>
    <row r="287" spans="1:30" x14ac:dyDescent="0.2">
      <c r="A287" s="34">
        <v>45862.34208545139</v>
      </c>
      <c r="B287" s="35" t="s">
        <v>76</v>
      </c>
      <c r="C287" s="30" t="s">
        <v>31</v>
      </c>
      <c r="D287" s="30" t="s">
        <v>29</v>
      </c>
      <c r="E287" s="30" t="s">
        <v>32</v>
      </c>
      <c r="F287" s="30" t="s">
        <v>29</v>
      </c>
      <c r="G287" s="30" t="s">
        <v>33</v>
      </c>
      <c r="H287" s="28" t="s">
        <v>1212</v>
      </c>
      <c r="I287" s="36" t="str">
        <f ca="1">IFERROR(__xludf.DUMMYFUNCTION("""COMPUTED_VALUE""")," ")</f>
        <v xml:space="preserve"> </v>
      </c>
      <c r="J287" s="51" t="s">
        <v>1472</v>
      </c>
      <c r="K287" s="30" t="s">
        <v>1473</v>
      </c>
      <c r="L287" s="38">
        <v>936898427</v>
      </c>
      <c r="M287" s="30" t="s">
        <v>247</v>
      </c>
      <c r="N287" s="30" t="s">
        <v>1355</v>
      </c>
      <c r="O287" s="30" t="s">
        <v>107</v>
      </c>
      <c r="P287" s="30" t="s">
        <v>1474</v>
      </c>
      <c r="Q287" s="23">
        <v>14972</v>
      </c>
      <c r="R287" s="28" t="s">
        <v>29</v>
      </c>
      <c r="S287" s="39">
        <v>200</v>
      </c>
      <c r="T287" s="45">
        <v>45860</v>
      </c>
      <c r="U287" s="52"/>
      <c r="V287" s="53"/>
      <c r="W287" s="54" t="s">
        <v>1475</v>
      </c>
      <c r="X287" s="30"/>
      <c r="Y287" s="31">
        <v>14772</v>
      </c>
      <c r="Z287" s="30"/>
      <c r="AA287" s="55"/>
      <c r="AB287" s="55" t="s">
        <v>44</v>
      </c>
      <c r="AC287" s="30" t="s">
        <v>44</v>
      </c>
      <c r="AD287" s="30" t="s">
        <v>982</v>
      </c>
    </row>
    <row r="288" spans="1:30" x14ac:dyDescent="0.2">
      <c r="A288" s="34">
        <v>45862.659450474537</v>
      </c>
      <c r="B288" s="35" t="s">
        <v>76</v>
      </c>
      <c r="C288" s="30" t="s">
        <v>31</v>
      </c>
      <c r="D288" s="30" t="s">
        <v>29</v>
      </c>
      <c r="E288" s="30" t="s">
        <v>63</v>
      </c>
      <c r="F288" s="30" t="s">
        <v>29</v>
      </c>
      <c r="G288" s="30" t="s">
        <v>47</v>
      </c>
      <c r="H288" s="28" t="s">
        <v>1212</v>
      </c>
      <c r="I288" s="36" t="str">
        <f ca="1">IFERROR(__xludf.DUMMYFUNCTION("""COMPUTED_VALUE""")," ")</f>
        <v xml:space="preserve"> </v>
      </c>
      <c r="J288" s="51" t="s">
        <v>1476</v>
      </c>
      <c r="K288" s="30" t="s">
        <v>1477</v>
      </c>
      <c r="L288" s="38">
        <v>898279599</v>
      </c>
      <c r="M288" s="30" t="s">
        <v>664</v>
      </c>
      <c r="N288" s="30" t="s">
        <v>66</v>
      </c>
      <c r="O288" s="30" t="s">
        <v>107</v>
      </c>
      <c r="P288" s="30" t="s">
        <v>1478</v>
      </c>
      <c r="Q288" s="23">
        <v>16940</v>
      </c>
      <c r="R288" s="30" t="s">
        <v>429</v>
      </c>
      <c r="S288" s="39">
        <v>100</v>
      </c>
      <c r="T288" s="45">
        <v>45862</v>
      </c>
      <c r="U288" s="52"/>
      <c r="V288" s="53"/>
      <c r="W288" s="54" t="s">
        <v>1479</v>
      </c>
      <c r="X288" s="30"/>
      <c r="Y288" s="31">
        <v>16840</v>
      </c>
      <c r="Z288" s="30"/>
      <c r="AA288" s="56"/>
      <c r="AB288" s="56" t="s">
        <v>44</v>
      </c>
      <c r="AC288" s="30" t="s">
        <v>44</v>
      </c>
      <c r="AD288" s="30" t="s">
        <v>982</v>
      </c>
    </row>
    <row r="289" spans="1:30" x14ac:dyDescent="0.2">
      <c r="A289" s="34">
        <v>45862.68348472222</v>
      </c>
      <c r="B289" s="35" t="s">
        <v>30</v>
      </c>
      <c r="C289" s="30" t="s">
        <v>31</v>
      </c>
      <c r="D289" s="30" t="s">
        <v>29</v>
      </c>
      <c r="E289" s="30" t="s">
        <v>63</v>
      </c>
      <c r="F289" s="30" t="s">
        <v>29</v>
      </c>
      <c r="G289" s="30" t="s">
        <v>47</v>
      </c>
      <c r="H289" s="28" t="s">
        <v>34</v>
      </c>
      <c r="I289" s="36" t="str">
        <f ca="1">IFERROR(__xludf.DUMMYFUNCTION("""COMPUTED_VALUE""")," ")</f>
        <v xml:space="preserve"> </v>
      </c>
      <c r="J289" s="51" t="s">
        <v>1480</v>
      </c>
      <c r="K289" s="30" t="s">
        <v>1481</v>
      </c>
      <c r="L289" s="38">
        <v>984738207</v>
      </c>
      <c r="M289" s="30" t="s">
        <v>664</v>
      </c>
      <c r="N289" s="30" t="s">
        <v>66</v>
      </c>
      <c r="O289" s="30" t="s">
        <v>107</v>
      </c>
      <c r="P289" s="30" t="s">
        <v>1482</v>
      </c>
      <c r="Q289" s="23">
        <v>16940</v>
      </c>
      <c r="R289" s="28" t="s">
        <v>29</v>
      </c>
      <c r="S289" s="39">
        <v>100</v>
      </c>
      <c r="T289" s="45">
        <v>45860</v>
      </c>
      <c r="U289" s="52"/>
      <c r="V289" s="53"/>
      <c r="W289" s="54" t="s">
        <v>1483</v>
      </c>
      <c r="X289" s="30"/>
      <c r="Y289" s="31">
        <v>16840</v>
      </c>
      <c r="Z289" s="30"/>
      <c r="AA289" s="55"/>
      <c r="AB289" s="55" t="s">
        <v>44</v>
      </c>
      <c r="AC289" s="30" t="s">
        <v>44</v>
      </c>
      <c r="AD289" s="30" t="s">
        <v>982</v>
      </c>
    </row>
    <row r="290" spans="1:30" x14ac:dyDescent="0.2">
      <c r="A290" s="34">
        <v>45862.951453182875</v>
      </c>
      <c r="B290" s="35" t="s">
        <v>30</v>
      </c>
      <c r="C290" s="30" t="s">
        <v>31</v>
      </c>
      <c r="D290" s="30" t="s">
        <v>29</v>
      </c>
      <c r="E290" s="30" t="s">
        <v>63</v>
      </c>
      <c r="F290" s="30" t="s">
        <v>29</v>
      </c>
      <c r="G290" s="30" t="s">
        <v>47</v>
      </c>
      <c r="H290" s="28" t="s">
        <v>34</v>
      </c>
      <c r="I290" s="36" t="str">
        <f ca="1">IFERROR(__xludf.DUMMYFUNCTION("""COMPUTED_VALUE""")," ")</f>
        <v xml:space="preserve"> </v>
      </c>
      <c r="J290" s="51" t="s">
        <v>1484</v>
      </c>
      <c r="K290" s="30" t="s">
        <v>1485</v>
      </c>
      <c r="L290" s="38">
        <v>837646207</v>
      </c>
      <c r="M290" s="30" t="s">
        <v>664</v>
      </c>
      <c r="N290" s="30" t="s">
        <v>66</v>
      </c>
      <c r="O290" s="30" t="s">
        <v>107</v>
      </c>
      <c r="P290" s="30" t="s">
        <v>1486</v>
      </c>
      <c r="Q290" s="23">
        <v>16940</v>
      </c>
      <c r="R290" s="28" t="s">
        <v>29</v>
      </c>
      <c r="S290" s="39">
        <v>100</v>
      </c>
      <c r="T290" s="45">
        <v>45862</v>
      </c>
      <c r="U290" s="52"/>
      <c r="V290" s="53"/>
      <c r="W290" s="54" t="s">
        <v>1487</v>
      </c>
      <c r="X290" s="30"/>
      <c r="Y290" s="31">
        <v>16840</v>
      </c>
      <c r="Z290" s="30"/>
      <c r="AA290" s="56"/>
      <c r="AB290" s="56" t="s">
        <v>44</v>
      </c>
      <c r="AC290" s="30" t="s">
        <v>44</v>
      </c>
      <c r="AD290" s="30" t="s">
        <v>982</v>
      </c>
    </row>
    <row r="291" spans="1:30" x14ac:dyDescent="0.2">
      <c r="A291" s="34">
        <v>45863.481058148143</v>
      </c>
      <c r="B291" s="35" t="s">
        <v>30</v>
      </c>
      <c r="C291" s="30" t="s">
        <v>31</v>
      </c>
      <c r="D291" s="30" t="s">
        <v>29</v>
      </c>
      <c r="E291" s="30" t="s">
        <v>63</v>
      </c>
      <c r="F291" s="30" t="s">
        <v>29</v>
      </c>
      <c r="G291" s="30" t="s">
        <v>47</v>
      </c>
      <c r="H291" s="28" t="s">
        <v>153</v>
      </c>
      <c r="I291" s="36" t="str">
        <f ca="1">IFERROR(__xludf.DUMMYFUNCTION("""COMPUTED_VALUE""")," ")</f>
        <v xml:space="preserve"> </v>
      </c>
      <c r="J291" s="51" t="s">
        <v>1488</v>
      </c>
      <c r="K291" s="30" t="s">
        <v>1489</v>
      </c>
      <c r="L291" s="38">
        <v>343127705</v>
      </c>
      <c r="M291" s="30" t="s">
        <v>633</v>
      </c>
      <c r="N291" s="30" t="s">
        <v>164</v>
      </c>
      <c r="O291" s="30" t="s">
        <v>107</v>
      </c>
      <c r="P291" s="30" t="s">
        <v>1490</v>
      </c>
      <c r="Q291" s="23">
        <v>16940</v>
      </c>
      <c r="R291" s="28" t="s">
        <v>29</v>
      </c>
      <c r="S291" s="39">
        <v>200</v>
      </c>
      <c r="T291" s="45">
        <v>45863</v>
      </c>
      <c r="U291" s="52"/>
      <c r="V291" s="53"/>
      <c r="W291" s="54" t="s">
        <v>1491</v>
      </c>
      <c r="X291" s="30"/>
      <c r="Y291" s="31">
        <v>16740</v>
      </c>
      <c r="Z291" s="30"/>
      <c r="AA291" s="55"/>
      <c r="AB291" s="55" t="s">
        <v>44</v>
      </c>
      <c r="AC291" s="30" t="s">
        <v>44</v>
      </c>
      <c r="AD291" s="30" t="s">
        <v>982</v>
      </c>
    </row>
    <row r="292" spans="1:30" x14ac:dyDescent="0.2">
      <c r="A292" s="34">
        <v>45863.582508518521</v>
      </c>
      <c r="B292" s="35" t="s">
        <v>76</v>
      </c>
      <c r="C292" s="30" t="s">
        <v>31</v>
      </c>
      <c r="D292" s="30" t="s">
        <v>29</v>
      </c>
      <c r="E292" s="30" t="s">
        <v>63</v>
      </c>
      <c r="F292" s="30" t="s">
        <v>29</v>
      </c>
      <c r="G292" s="30" t="s">
        <v>47</v>
      </c>
      <c r="H292" s="28" t="s">
        <v>1212</v>
      </c>
      <c r="I292" s="36" t="str">
        <f ca="1">IFERROR(__xludf.DUMMYFUNCTION("""COMPUTED_VALUE""")," ")</f>
        <v xml:space="preserve"> </v>
      </c>
      <c r="J292" s="51" t="s">
        <v>1492</v>
      </c>
      <c r="K292" s="30" t="s">
        <v>1493</v>
      </c>
      <c r="L292" s="38">
        <v>793267170</v>
      </c>
      <c r="M292" s="30" t="s">
        <v>664</v>
      </c>
      <c r="N292" s="30" t="s">
        <v>66</v>
      </c>
      <c r="O292" s="30" t="s">
        <v>107</v>
      </c>
      <c r="P292" s="30" t="s">
        <v>1494</v>
      </c>
      <c r="Q292" s="23">
        <v>16940</v>
      </c>
      <c r="R292" s="28" t="s">
        <v>29</v>
      </c>
      <c r="S292" s="39">
        <f>100+3000</f>
        <v>3100</v>
      </c>
      <c r="T292" s="49" t="s">
        <v>1495</v>
      </c>
      <c r="U292" s="52"/>
      <c r="V292" s="53"/>
      <c r="W292" s="54" t="s">
        <v>1496</v>
      </c>
      <c r="X292" s="30"/>
      <c r="Y292" s="31">
        <v>13840</v>
      </c>
      <c r="Z292" s="30" t="s">
        <v>816</v>
      </c>
      <c r="AA292" s="56"/>
      <c r="AB292" s="56" t="s">
        <v>44</v>
      </c>
      <c r="AC292" s="30" t="s">
        <v>44</v>
      </c>
      <c r="AD292" s="30" t="s">
        <v>982</v>
      </c>
    </row>
    <row r="293" spans="1:30" x14ac:dyDescent="0.2">
      <c r="A293" s="34">
        <v>45863.824503483796</v>
      </c>
      <c r="B293" s="35" t="s">
        <v>30</v>
      </c>
      <c r="C293" s="30" t="s">
        <v>31</v>
      </c>
      <c r="D293" s="30" t="s">
        <v>29</v>
      </c>
      <c r="E293" s="30" t="s">
        <v>32</v>
      </c>
      <c r="F293" s="30" t="s">
        <v>29</v>
      </c>
      <c r="G293" s="30" t="s">
        <v>33</v>
      </c>
      <c r="H293" s="28" t="s">
        <v>34</v>
      </c>
      <c r="I293" s="36" t="str">
        <f ca="1">IFERROR(__xludf.DUMMYFUNCTION("""COMPUTED_VALUE""")," ")</f>
        <v xml:space="preserve"> </v>
      </c>
      <c r="J293" s="51" t="s">
        <v>1497</v>
      </c>
      <c r="K293" s="30" t="s">
        <v>1498</v>
      </c>
      <c r="L293" s="38">
        <v>366325861</v>
      </c>
      <c r="M293" s="30" t="s">
        <v>713</v>
      </c>
      <c r="N293" s="30" t="s">
        <v>576</v>
      </c>
      <c r="O293" s="30" t="s">
        <v>107</v>
      </c>
      <c r="P293" s="30" t="s">
        <v>1499</v>
      </c>
      <c r="Q293" s="23">
        <v>14972</v>
      </c>
      <c r="R293" s="28" t="s">
        <v>29</v>
      </c>
      <c r="S293" s="39">
        <v>100</v>
      </c>
      <c r="T293" s="45">
        <v>45863</v>
      </c>
      <c r="U293" s="52"/>
      <c r="V293" s="53"/>
      <c r="W293" s="54" t="s">
        <v>1500</v>
      </c>
      <c r="X293" s="30"/>
      <c r="Y293" s="31">
        <v>14872</v>
      </c>
      <c r="Z293" s="30"/>
      <c r="AA293" s="55"/>
      <c r="AB293" s="55" t="s">
        <v>44</v>
      </c>
      <c r="AC293" s="30" t="s">
        <v>44</v>
      </c>
      <c r="AD293" s="30" t="s">
        <v>982</v>
      </c>
    </row>
    <row r="294" spans="1:30" x14ac:dyDescent="0.2">
      <c r="A294" s="34">
        <v>45863.826873854166</v>
      </c>
      <c r="B294" s="35" t="s">
        <v>30</v>
      </c>
      <c r="C294" s="30" t="s">
        <v>31</v>
      </c>
      <c r="D294" s="30" t="s">
        <v>29</v>
      </c>
      <c r="E294" s="30" t="s">
        <v>63</v>
      </c>
      <c r="F294" s="30" t="s">
        <v>29</v>
      </c>
      <c r="G294" s="30" t="s">
        <v>87</v>
      </c>
      <c r="H294" s="28" t="s">
        <v>34</v>
      </c>
      <c r="I294" s="36" t="str">
        <f ca="1">IFERROR(__xludf.DUMMYFUNCTION("""COMPUTED_VALUE""")," ")</f>
        <v xml:space="preserve"> </v>
      </c>
      <c r="J294" s="51" t="s">
        <v>1501</v>
      </c>
      <c r="K294" s="30" t="s">
        <v>1502</v>
      </c>
      <c r="L294" s="38">
        <v>345535986</v>
      </c>
      <c r="M294" s="30" t="s">
        <v>713</v>
      </c>
      <c r="N294" s="30" t="s">
        <v>512</v>
      </c>
      <c r="O294" s="30" t="s">
        <v>107</v>
      </c>
      <c r="P294" s="30" t="s">
        <v>68</v>
      </c>
      <c r="Q294" s="23">
        <v>16940</v>
      </c>
      <c r="R294" s="28" t="s">
        <v>29</v>
      </c>
      <c r="S294" s="39">
        <v>100</v>
      </c>
      <c r="T294" s="45">
        <v>45863</v>
      </c>
      <c r="U294" s="52"/>
      <c r="V294" s="53"/>
      <c r="W294" s="54" t="s">
        <v>1503</v>
      </c>
      <c r="X294" s="30"/>
      <c r="Y294" s="31">
        <v>16840</v>
      </c>
      <c r="Z294" s="30"/>
      <c r="AA294" s="56"/>
      <c r="AB294" s="56" t="s">
        <v>44</v>
      </c>
      <c r="AC294" s="30" t="s">
        <v>44</v>
      </c>
      <c r="AD294" s="30" t="s">
        <v>74</v>
      </c>
    </row>
    <row r="295" spans="1:30" x14ac:dyDescent="0.2">
      <c r="A295" s="34">
        <v>45864.569079444445</v>
      </c>
      <c r="B295" s="35" t="s">
        <v>30</v>
      </c>
      <c r="C295" s="30" t="s">
        <v>31</v>
      </c>
      <c r="D295" s="30" t="s">
        <v>29</v>
      </c>
      <c r="E295" s="30" t="s">
        <v>32</v>
      </c>
      <c r="F295" s="30" t="s">
        <v>29</v>
      </c>
      <c r="G295" s="30" t="s">
        <v>33</v>
      </c>
      <c r="H295" s="33" t="s">
        <v>34</v>
      </c>
      <c r="I295" s="36" t="str">
        <f ca="1">IFERROR(__xludf.DUMMYFUNCTION("""COMPUTED_VALUE""")," ")</f>
        <v xml:space="preserve"> </v>
      </c>
      <c r="J295" s="51" t="s">
        <v>1504</v>
      </c>
      <c r="K295" s="30" t="s">
        <v>1505</v>
      </c>
      <c r="L295" s="38">
        <v>393109274</v>
      </c>
      <c r="M295" s="30" t="s">
        <v>130</v>
      </c>
      <c r="N295" s="30" t="s">
        <v>529</v>
      </c>
      <c r="O295" s="30" t="s">
        <v>1506</v>
      </c>
      <c r="P295" s="30" t="s">
        <v>1507</v>
      </c>
      <c r="Q295" s="23">
        <v>14972</v>
      </c>
      <c r="R295" s="28" t="s">
        <v>29</v>
      </c>
      <c r="S295" s="39">
        <v>200</v>
      </c>
      <c r="T295" s="45">
        <v>45864</v>
      </c>
      <c r="U295" s="52"/>
      <c r="V295" s="53"/>
      <c r="W295" s="54" t="s">
        <v>1508</v>
      </c>
      <c r="X295" s="30"/>
      <c r="Y295" s="31">
        <v>14772</v>
      </c>
      <c r="Z295" s="30"/>
      <c r="AA295" s="55"/>
      <c r="AB295" s="55" t="s">
        <v>44</v>
      </c>
      <c r="AC295" s="30" t="s">
        <v>44</v>
      </c>
      <c r="AD295" s="30" t="s">
        <v>982</v>
      </c>
    </row>
    <row r="296" spans="1:30" x14ac:dyDescent="0.2">
      <c r="A296" s="34">
        <v>45865.910157141203</v>
      </c>
      <c r="B296" s="35" t="s">
        <v>30</v>
      </c>
      <c r="C296" s="30" t="s">
        <v>31</v>
      </c>
      <c r="D296" s="30" t="s">
        <v>29</v>
      </c>
      <c r="E296" s="30" t="s">
        <v>63</v>
      </c>
      <c r="F296" s="30" t="s">
        <v>152</v>
      </c>
      <c r="G296" s="30" t="s">
        <v>47</v>
      </c>
      <c r="H296" s="33" t="s">
        <v>34</v>
      </c>
      <c r="I296" s="36" t="str">
        <f ca="1">IFERROR(__xludf.DUMMYFUNCTION("""COMPUTED_VALUE""")," ")</f>
        <v xml:space="preserve"> </v>
      </c>
      <c r="J296" s="51" t="s">
        <v>1509</v>
      </c>
      <c r="K296" s="30" t="s">
        <v>1510</v>
      </c>
      <c r="L296" s="38">
        <v>377705270</v>
      </c>
      <c r="M296" s="30" t="s">
        <v>247</v>
      </c>
      <c r="N296" s="30" t="s">
        <v>1355</v>
      </c>
      <c r="O296" s="30" t="s">
        <v>107</v>
      </c>
      <c r="P296" s="30" t="s">
        <v>1511</v>
      </c>
      <c r="Q296" s="23">
        <v>16940</v>
      </c>
      <c r="R296" s="28" t="s">
        <v>29</v>
      </c>
      <c r="S296" s="39">
        <v>200</v>
      </c>
      <c r="T296" s="45">
        <v>45863</v>
      </c>
      <c r="U296" s="52"/>
      <c r="V296" s="53"/>
      <c r="W296" s="54" t="s">
        <v>1512</v>
      </c>
      <c r="X296" s="30"/>
      <c r="Y296" s="31">
        <v>16740</v>
      </c>
      <c r="Z296" s="30"/>
      <c r="AA296" s="56"/>
      <c r="AB296" s="56" t="s">
        <v>44</v>
      </c>
      <c r="AC296" s="30" t="s">
        <v>44</v>
      </c>
      <c r="AD296" s="30" t="s">
        <v>982</v>
      </c>
    </row>
    <row r="297" spans="1:30" x14ac:dyDescent="0.2">
      <c r="A297" s="34">
        <v>45865.983377881945</v>
      </c>
      <c r="B297" s="35" t="s">
        <v>30</v>
      </c>
      <c r="C297" s="30" t="s">
        <v>31</v>
      </c>
      <c r="D297" s="30" t="s">
        <v>29</v>
      </c>
      <c r="E297" s="30" t="s">
        <v>82</v>
      </c>
      <c r="F297" s="30" t="s">
        <v>152</v>
      </c>
      <c r="G297" s="30" t="s">
        <v>87</v>
      </c>
      <c r="H297" s="28" t="s">
        <v>34</v>
      </c>
      <c r="I297" s="36" t="str">
        <f ca="1">IFERROR(__xludf.DUMMYFUNCTION("""COMPUTED_VALUE""")," ")</f>
        <v xml:space="preserve"> </v>
      </c>
      <c r="J297" s="51" t="s">
        <v>1513</v>
      </c>
      <c r="K297" s="30" t="s">
        <v>1514</v>
      </c>
      <c r="L297" s="38">
        <v>385143749</v>
      </c>
      <c r="M297" s="30" t="s">
        <v>556</v>
      </c>
      <c r="N297" s="30" t="s">
        <v>807</v>
      </c>
      <c r="O297" s="30" t="s">
        <v>1515</v>
      </c>
      <c r="P297" s="30" t="s">
        <v>1516</v>
      </c>
      <c r="Q297" s="23">
        <v>9704</v>
      </c>
      <c r="R297" s="28" t="s">
        <v>29</v>
      </c>
      <c r="S297" s="39">
        <v>300</v>
      </c>
      <c r="T297" s="45">
        <v>45864</v>
      </c>
      <c r="U297" s="52"/>
      <c r="V297" s="53"/>
      <c r="W297" s="54" t="s">
        <v>1517</v>
      </c>
      <c r="X297" s="30"/>
      <c r="Y297" s="31">
        <v>9404</v>
      </c>
      <c r="Z297" s="30"/>
      <c r="AA297" s="55"/>
      <c r="AB297" s="55" t="s">
        <v>1518</v>
      </c>
      <c r="AC297" s="30" t="s">
        <v>44</v>
      </c>
      <c r="AD297" s="30" t="s">
        <v>74</v>
      </c>
    </row>
    <row r="298" spans="1:30" x14ac:dyDescent="0.2">
      <c r="A298" s="34">
        <v>45866.994914687501</v>
      </c>
      <c r="B298" s="35" t="s">
        <v>30</v>
      </c>
      <c r="C298" s="30" t="s">
        <v>31</v>
      </c>
      <c r="D298" s="30" t="s">
        <v>29</v>
      </c>
      <c r="E298" s="30" t="s">
        <v>32</v>
      </c>
      <c r="F298" s="30" t="s">
        <v>152</v>
      </c>
      <c r="G298" s="30" t="s">
        <v>284</v>
      </c>
      <c r="H298" s="28" t="s">
        <v>34</v>
      </c>
      <c r="I298" s="36" t="str">
        <f ca="1">IFERROR(__xludf.DUMMYFUNCTION("""COMPUTED_VALUE""")," ")</f>
        <v xml:space="preserve"> </v>
      </c>
      <c r="J298" s="51" t="s">
        <v>1519</v>
      </c>
      <c r="K298" s="30" t="s">
        <v>1520</v>
      </c>
      <c r="L298" s="38">
        <v>385354206</v>
      </c>
      <c r="M298" s="30" t="s">
        <v>130</v>
      </c>
      <c r="N298" s="30" t="s">
        <v>529</v>
      </c>
      <c r="O298" s="30" t="s">
        <v>1521</v>
      </c>
      <c r="P298" s="30" t="s">
        <v>1522</v>
      </c>
      <c r="Q298" s="23">
        <v>14972</v>
      </c>
      <c r="R298" s="28" t="s">
        <v>29</v>
      </c>
      <c r="S298" s="39">
        <v>200</v>
      </c>
      <c r="T298" s="45">
        <v>45866</v>
      </c>
      <c r="U298" s="52"/>
      <c r="V298" s="53"/>
      <c r="W298" s="54" t="s">
        <v>1523</v>
      </c>
      <c r="X298" s="30"/>
      <c r="Y298" s="31">
        <v>14772</v>
      </c>
      <c r="Z298" s="30"/>
      <c r="AA298" s="56"/>
      <c r="AB298" s="56" t="s">
        <v>44</v>
      </c>
      <c r="AC298" s="30" t="s">
        <v>44</v>
      </c>
      <c r="AD298" s="30" t="s">
        <v>74</v>
      </c>
    </row>
    <row r="299" spans="1:30" x14ac:dyDescent="0.2">
      <c r="A299" s="34">
        <v>45867.37598217593</v>
      </c>
      <c r="B299" s="35" t="s">
        <v>76</v>
      </c>
      <c r="C299" s="30" t="s">
        <v>31</v>
      </c>
      <c r="D299" s="30" t="s">
        <v>29</v>
      </c>
      <c r="E299" s="30" t="s">
        <v>63</v>
      </c>
      <c r="F299" s="30" t="s">
        <v>152</v>
      </c>
      <c r="G299" s="30" t="s">
        <v>47</v>
      </c>
      <c r="H299" s="28" t="s">
        <v>34</v>
      </c>
      <c r="I299" s="36" t="str">
        <f ca="1">IFERROR(__xludf.DUMMYFUNCTION("""COMPUTED_VALUE""")," ")</f>
        <v xml:space="preserve"> </v>
      </c>
      <c r="J299" s="51" t="s">
        <v>1524</v>
      </c>
      <c r="K299" s="30" t="s">
        <v>1525</v>
      </c>
      <c r="L299" s="38">
        <v>976217388</v>
      </c>
      <c r="M299" s="30" t="s">
        <v>605</v>
      </c>
      <c r="N299" s="30" t="s">
        <v>1526</v>
      </c>
      <c r="O299" s="30" t="s">
        <v>107</v>
      </c>
      <c r="P299" s="30" t="s">
        <v>1527</v>
      </c>
      <c r="Q299" s="23">
        <v>16940</v>
      </c>
      <c r="R299" s="28" t="s">
        <v>29</v>
      </c>
      <c r="S299" s="39">
        <v>100</v>
      </c>
      <c r="T299" s="45">
        <v>45866</v>
      </c>
      <c r="U299" s="52"/>
      <c r="V299" s="53"/>
      <c r="W299" s="54" t="s">
        <v>1528</v>
      </c>
      <c r="X299" s="30"/>
      <c r="Y299" s="31">
        <v>16840</v>
      </c>
      <c r="Z299" s="30"/>
      <c r="AA299" s="55"/>
      <c r="AB299" s="55" t="s">
        <v>44</v>
      </c>
      <c r="AC299" s="30" t="s">
        <v>44</v>
      </c>
      <c r="AD299" s="30" t="s">
        <v>982</v>
      </c>
    </row>
    <row r="300" spans="1:30" x14ac:dyDescent="0.2">
      <c r="A300" s="16">
        <v>45867</v>
      </c>
      <c r="B300" s="35" t="s">
        <v>30</v>
      </c>
      <c r="C300" s="30" t="s">
        <v>768</v>
      </c>
      <c r="D300" s="30" t="s">
        <v>29</v>
      </c>
      <c r="E300" s="56" t="s">
        <v>416</v>
      </c>
      <c r="F300" s="30" t="s">
        <v>1529</v>
      </c>
      <c r="G300" s="30" t="s">
        <v>418</v>
      </c>
      <c r="H300" s="28" t="s">
        <v>34</v>
      </c>
      <c r="I300" s="36" t="str">
        <f ca="1">IFERROR(__xludf.DUMMYFUNCTION("""COMPUTED_VALUE""")," ")</f>
        <v xml:space="preserve"> </v>
      </c>
      <c r="J300" s="51" t="s">
        <v>1530</v>
      </c>
      <c r="K300" s="81" t="s">
        <v>1531</v>
      </c>
      <c r="L300" s="38">
        <v>915575829</v>
      </c>
      <c r="M300" s="30" t="s">
        <v>1532</v>
      </c>
      <c r="N300" s="30" t="s">
        <v>576</v>
      </c>
      <c r="O300" s="30" t="s">
        <v>107</v>
      </c>
      <c r="P300" s="30" t="s">
        <v>80</v>
      </c>
      <c r="Q300" s="23">
        <v>4268</v>
      </c>
      <c r="R300" s="28" t="s">
        <v>29</v>
      </c>
      <c r="S300" s="39"/>
      <c r="T300" s="45"/>
      <c r="U300" s="52"/>
      <c r="V300" s="53"/>
      <c r="W300" s="54"/>
      <c r="X300" s="30"/>
      <c r="Y300" s="31">
        <v>4268</v>
      </c>
      <c r="Z300" s="30"/>
      <c r="AA300" s="56"/>
      <c r="AB300" s="74"/>
      <c r="AC300" s="30" t="s">
        <v>44</v>
      </c>
      <c r="AD300" s="30" t="s">
        <v>74</v>
      </c>
    </row>
    <row r="301" spans="1:30" x14ac:dyDescent="0.2">
      <c r="A301" s="16">
        <v>45867</v>
      </c>
      <c r="B301" s="35" t="s">
        <v>30</v>
      </c>
      <c r="C301" s="30" t="s">
        <v>768</v>
      </c>
      <c r="D301" s="30" t="s">
        <v>29</v>
      </c>
      <c r="E301" s="56" t="s">
        <v>416</v>
      </c>
      <c r="F301" s="30" t="s">
        <v>1529</v>
      </c>
      <c r="G301" s="30" t="s">
        <v>418</v>
      </c>
      <c r="H301" s="28" t="s">
        <v>34</v>
      </c>
      <c r="I301" s="36" t="str">
        <f ca="1">IFERROR(__xludf.DUMMYFUNCTION("""COMPUTED_VALUE""")," ")</f>
        <v xml:space="preserve"> </v>
      </c>
      <c r="J301" s="51" t="s">
        <v>1533</v>
      </c>
      <c r="K301" s="81" t="s">
        <v>1534</v>
      </c>
      <c r="L301" s="38">
        <v>987311625</v>
      </c>
      <c r="M301" s="30"/>
      <c r="N301" s="30" t="s">
        <v>434</v>
      </c>
      <c r="O301" s="30" t="s">
        <v>1535</v>
      </c>
      <c r="P301" s="30" t="s">
        <v>1536</v>
      </c>
      <c r="Q301" s="23">
        <v>4268</v>
      </c>
      <c r="R301" s="28" t="s">
        <v>29</v>
      </c>
      <c r="S301" s="39"/>
      <c r="T301" s="45"/>
      <c r="U301" s="52"/>
      <c r="V301" s="53"/>
      <c r="W301" s="54"/>
      <c r="X301" s="30"/>
      <c r="Y301" s="31">
        <v>4268</v>
      </c>
      <c r="Z301" s="30"/>
      <c r="AA301" s="55"/>
      <c r="AB301" s="73"/>
      <c r="AC301" s="30" t="s">
        <v>44</v>
      </c>
      <c r="AD301" s="30" t="s">
        <v>74</v>
      </c>
    </row>
    <row r="302" spans="1:30" x14ac:dyDescent="0.2">
      <c r="A302" s="34">
        <v>45867.603833368055</v>
      </c>
      <c r="B302" s="35" t="s">
        <v>30</v>
      </c>
      <c r="C302" s="30" t="s">
        <v>31</v>
      </c>
      <c r="D302" s="30" t="s">
        <v>29</v>
      </c>
      <c r="E302" s="30" t="s">
        <v>46</v>
      </c>
      <c r="F302" s="30" t="s">
        <v>152</v>
      </c>
      <c r="G302" s="30" t="s">
        <v>47</v>
      </c>
      <c r="H302" s="28" t="s">
        <v>34</v>
      </c>
      <c r="I302" s="36" t="str">
        <f ca="1">IFERROR(__xludf.DUMMYFUNCTION("""COMPUTED_VALUE""")," ")</f>
        <v xml:space="preserve"> </v>
      </c>
      <c r="J302" s="51" t="s">
        <v>1537</v>
      </c>
      <c r="K302" s="30" t="s">
        <v>1538</v>
      </c>
      <c r="L302" s="38">
        <v>845373372</v>
      </c>
      <c r="M302" s="30" t="s">
        <v>247</v>
      </c>
      <c r="N302" s="30" t="s">
        <v>1355</v>
      </c>
      <c r="O302" s="30" t="s">
        <v>107</v>
      </c>
      <c r="P302" s="30" t="s">
        <v>1539</v>
      </c>
      <c r="Q302" s="23">
        <v>2468</v>
      </c>
      <c r="R302" s="28" t="s">
        <v>29</v>
      </c>
      <c r="S302" s="39">
        <v>200</v>
      </c>
      <c r="T302" s="45">
        <v>45863</v>
      </c>
      <c r="U302" s="52"/>
      <c r="V302" s="53"/>
      <c r="W302" s="54" t="s">
        <v>1540</v>
      </c>
      <c r="X302" s="30"/>
      <c r="Y302" s="31">
        <v>2268</v>
      </c>
      <c r="Z302" s="30"/>
      <c r="AA302" s="56"/>
      <c r="AB302" s="56" t="s">
        <v>44</v>
      </c>
      <c r="AC302" s="30" t="s">
        <v>44</v>
      </c>
      <c r="AD302" s="30" t="s">
        <v>982</v>
      </c>
    </row>
    <row r="303" spans="1:30" x14ac:dyDescent="0.2">
      <c r="A303" s="34">
        <v>45869.385313530089</v>
      </c>
      <c r="B303" s="35" t="s">
        <v>30</v>
      </c>
      <c r="C303" s="30" t="s">
        <v>31</v>
      </c>
      <c r="D303" s="30" t="s">
        <v>29</v>
      </c>
      <c r="E303" s="30" t="s">
        <v>63</v>
      </c>
      <c r="F303" s="30" t="s">
        <v>152</v>
      </c>
      <c r="G303" s="30" t="s">
        <v>47</v>
      </c>
      <c r="H303" s="28" t="s">
        <v>34</v>
      </c>
      <c r="I303" s="36" t="str">
        <f ca="1">IFERROR(__xludf.DUMMYFUNCTION("""COMPUTED_VALUE""")," ")</f>
        <v xml:space="preserve"> </v>
      </c>
      <c r="J303" s="51" t="s">
        <v>1541</v>
      </c>
      <c r="K303" s="30" t="s">
        <v>1542</v>
      </c>
      <c r="L303" s="38">
        <v>916333982</v>
      </c>
      <c r="M303" s="30" t="s">
        <v>758</v>
      </c>
      <c r="N303" s="30" t="s">
        <v>1543</v>
      </c>
      <c r="O303" s="30" t="s">
        <v>107</v>
      </c>
      <c r="P303" s="30" t="s">
        <v>1544</v>
      </c>
      <c r="Q303" s="23">
        <v>16940</v>
      </c>
      <c r="R303" s="28" t="s">
        <v>29</v>
      </c>
      <c r="S303" s="39">
        <v>50</v>
      </c>
      <c r="T303" s="45">
        <v>45869</v>
      </c>
      <c r="U303" s="52"/>
      <c r="V303" s="53"/>
      <c r="W303" s="54" t="s">
        <v>1545</v>
      </c>
      <c r="X303" s="30"/>
      <c r="Y303" s="31">
        <v>16890</v>
      </c>
      <c r="Z303" s="30"/>
      <c r="AA303" s="55"/>
      <c r="AB303" s="73" t="s">
        <v>44</v>
      </c>
      <c r="AC303" s="30" t="s">
        <v>44</v>
      </c>
      <c r="AD303" s="30" t="s">
        <v>982</v>
      </c>
    </row>
    <row r="304" spans="1:30" x14ac:dyDescent="0.2">
      <c r="A304" s="34">
        <v>45872.410810810186</v>
      </c>
      <c r="B304" s="35" t="s">
        <v>30</v>
      </c>
      <c r="C304" s="30" t="s">
        <v>31</v>
      </c>
      <c r="D304" s="30" t="s">
        <v>29</v>
      </c>
      <c r="E304" s="30" t="s">
        <v>55</v>
      </c>
      <c r="F304" s="30" t="s">
        <v>29</v>
      </c>
      <c r="G304" s="30" t="s">
        <v>33</v>
      </c>
      <c r="H304" s="28" t="s">
        <v>153</v>
      </c>
      <c r="I304" s="36" t="str">
        <f ca="1">IFERROR(__xludf.DUMMYFUNCTION("""COMPUTED_VALUE""")," ")</f>
        <v xml:space="preserve"> </v>
      </c>
      <c r="J304" s="51" t="s">
        <v>1546</v>
      </c>
      <c r="K304" s="30" t="s">
        <v>1547</v>
      </c>
      <c r="L304" s="38">
        <v>374489665</v>
      </c>
      <c r="M304" s="30" t="s">
        <v>874</v>
      </c>
      <c r="N304" s="30" t="s">
        <v>248</v>
      </c>
      <c r="O304" s="30" t="s">
        <v>876</v>
      </c>
      <c r="P304" s="30" t="s">
        <v>1548</v>
      </c>
      <c r="Q304" s="23">
        <v>7736</v>
      </c>
      <c r="R304" s="28" t="s">
        <v>29</v>
      </c>
      <c r="S304" s="39">
        <v>100</v>
      </c>
      <c r="T304" s="45">
        <v>45870</v>
      </c>
      <c r="U304" s="52"/>
      <c r="V304" s="53"/>
      <c r="W304" s="54" t="s">
        <v>1549</v>
      </c>
      <c r="X304" s="30"/>
      <c r="Y304" s="31">
        <v>7636</v>
      </c>
      <c r="Z304" s="30"/>
      <c r="AA304" s="56"/>
      <c r="AB304" s="56" t="s">
        <v>44</v>
      </c>
      <c r="AC304" s="30" t="s">
        <v>44</v>
      </c>
      <c r="AD304" s="30" t="s">
        <v>74</v>
      </c>
    </row>
    <row r="305" spans="1:30" x14ac:dyDescent="0.2">
      <c r="A305" s="34">
        <v>45873.349360949069</v>
      </c>
      <c r="B305" s="35" t="s">
        <v>30</v>
      </c>
      <c r="C305" s="30" t="s">
        <v>31</v>
      </c>
      <c r="D305" s="30" t="s">
        <v>29</v>
      </c>
      <c r="E305" s="30" t="s">
        <v>63</v>
      </c>
      <c r="F305" s="30" t="s">
        <v>29</v>
      </c>
      <c r="G305" s="30" t="s">
        <v>87</v>
      </c>
      <c r="H305" s="28" t="s">
        <v>1550</v>
      </c>
      <c r="I305" s="36" t="str">
        <f ca="1">IFERROR(__xludf.DUMMYFUNCTION("""COMPUTED_VALUE""")," ")</f>
        <v xml:space="preserve"> </v>
      </c>
      <c r="J305" s="51" t="s">
        <v>1551</v>
      </c>
      <c r="K305" s="30" t="s">
        <v>1552</v>
      </c>
      <c r="L305" s="38">
        <v>975057385</v>
      </c>
      <c r="M305" s="30" t="s">
        <v>664</v>
      </c>
      <c r="N305" s="30" t="s">
        <v>66</v>
      </c>
      <c r="O305" s="30" t="s">
        <v>107</v>
      </c>
      <c r="P305" s="30" t="s">
        <v>80</v>
      </c>
      <c r="Q305" s="23">
        <v>16940</v>
      </c>
      <c r="R305" s="30" t="s">
        <v>429</v>
      </c>
      <c r="S305" s="39">
        <v>100</v>
      </c>
      <c r="T305" s="45">
        <v>45871</v>
      </c>
      <c r="U305" s="52"/>
      <c r="V305" s="53"/>
      <c r="W305" s="54" t="s">
        <v>1553</v>
      </c>
      <c r="X305" s="30"/>
      <c r="Y305" s="31">
        <v>16840</v>
      </c>
      <c r="Z305" s="30"/>
      <c r="AA305" s="55"/>
      <c r="AB305" s="55" t="s">
        <v>44</v>
      </c>
      <c r="AC305" s="30" t="s">
        <v>44</v>
      </c>
      <c r="AD305" s="30" t="s">
        <v>74</v>
      </c>
    </row>
    <row r="306" spans="1:30" x14ac:dyDescent="0.2">
      <c r="A306" s="34">
        <v>45873.35041417824</v>
      </c>
      <c r="B306" s="35" t="s">
        <v>30</v>
      </c>
      <c r="C306" s="30" t="s">
        <v>31</v>
      </c>
      <c r="D306" s="30" t="s">
        <v>29</v>
      </c>
      <c r="E306" s="30" t="s">
        <v>63</v>
      </c>
      <c r="F306" s="30" t="s">
        <v>29</v>
      </c>
      <c r="G306" s="30" t="s">
        <v>87</v>
      </c>
      <c r="H306" s="28" t="s">
        <v>1554</v>
      </c>
      <c r="I306" s="36" t="str">
        <f ca="1">IFERROR(__xludf.DUMMYFUNCTION("""COMPUTED_VALUE""")," ")</f>
        <v xml:space="preserve"> </v>
      </c>
      <c r="J306" s="51" t="s">
        <v>1555</v>
      </c>
      <c r="K306" s="30" t="s">
        <v>1556</v>
      </c>
      <c r="L306" s="38">
        <v>926611386</v>
      </c>
      <c r="M306" s="30" t="s">
        <v>664</v>
      </c>
      <c r="N306" s="30" t="s">
        <v>66</v>
      </c>
      <c r="O306" s="30" t="s">
        <v>107</v>
      </c>
      <c r="P306" s="30" t="s">
        <v>80</v>
      </c>
      <c r="Q306" s="23">
        <v>16940</v>
      </c>
      <c r="R306" s="30" t="s">
        <v>429</v>
      </c>
      <c r="S306" s="39">
        <v>100</v>
      </c>
      <c r="T306" s="45">
        <v>45871</v>
      </c>
      <c r="U306" s="52"/>
      <c r="V306" s="53"/>
      <c r="W306" s="54" t="s">
        <v>1557</v>
      </c>
      <c r="X306" s="30"/>
      <c r="Y306" s="31">
        <v>16840</v>
      </c>
      <c r="Z306" s="30"/>
      <c r="AA306" s="56"/>
      <c r="AB306" s="56" t="s">
        <v>44</v>
      </c>
      <c r="AC306" s="30" t="s">
        <v>44</v>
      </c>
      <c r="AD306" s="30" t="s">
        <v>74</v>
      </c>
    </row>
    <row r="307" spans="1:30" x14ac:dyDescent="0.2">
      <c r="A307" s="34">
        <v>45873.902169525463</v>
      </c>
      <c r="B307" s="35" t="s">
        <v>76</v>
      </c>
      <c r="C307" s="30" t="s">
        <v>31</v>
      </c>
      <c r="D307" s="30" t="s">
        <v>29</v>
      </c>
      <c r="E307" s="30" t="s">
        <v>46</v>
      </c>
      <c r="F307" s="30" t="s">
        <v>29</v>
      </c>
      <c r="G307" s="30" t="s">
        <v>47</v>
      </c>
      <c r="H307" s="28" t="s">
        <v>1212</v>
      </c>
      <c r="I307" s="36" t="str">
        <f ca="1">IFERROR(__xludf.DUMMYFUNCTION("""COMPUTED_VALUE""")," ")</f>
        <v xml:space="preserve"> </v>
      </c>
      <c r="J307" s="51" t="s">
        <v>1558</v>
      </c>
      <c r="K307" s="30" t="s">
        <v>1559</v>
      </c>
      <c r="L307" s="38">
        <v>354810922</v>
      </c>
      <c r="M307" s="30" t="s">
        <v>163</v>
      </c>
      <c r="N307" s="30" t="s">
        <v>1219</v>
      </c>
      <c r="O307" s="30" t="s">
        <v>1560</v>
      </c>
      <c r="P307" s="30" t="s">
        <v>1561</v>
      </c>
      <c r="Q307" s="23">
        <v>2468</v>
      </c>
      <c r="R307" s="28" t="s">
        <v>29</v>
      </c>
      <c r="S307" s="39">
        <v>100</v>
      </c>
      <c r="T307" s="45">
        <v>45873</v>
      </c>
      <c r="U307" s="52"/>
      <c r="V307" s="53"/>
      <c r="W307" s="54" t="s">
        <v>1562</v>
      </c>
      <c r="X307" s="30"/>
      <c r="Y307" s="31">
        <v>2368</v>
      </c>
      <c r="Z307" s="30"/>
      <c r="AA307" s="55"/>
      <c r="AB307" s="55" t="s">
        <v>1518</v>
      </c>
      <c r="AC307" s="30" t="s">
        <v>44</v>
      </c>
      <c r="AD307" s="30" t="s">
        <v>982</v>
      </c>
    </row>
    <row r="308" spans="1:30" x14ac:dyDescent="0.2">
      <c r="A308" s="34">
        <v>45873.959539988427</v>
      </c>
      <c r="B308" s="35" t="s">
        <v>30</v>
      </c>
      <c r="C308" s="30" t="s">
        <v>31</v>
      </c>
      <c r="D308" s="30" t="s">
        <v>29</v>
      </c>
      <c r="E308" s="30" t="s">
        <v>63</v>
      </c>
      <c r="F308" s="30" t="s">
        <v>29</v>
      </c>
      <c r="G308" s="30" t="s">
        <v>47</v>
      </c>
      <c r="H308" s="28" t="s">
        <v>34</v>
      </c>
      <c r="I308" s="36" t="str">
        <f ca="1">IFERROR(__xludf.DUMMYFUNCTION("""COMPUTED_VALUE""")," ")</f>
        <v xml:space="preserve"> </v>
      </c>
      <c r="J308" s="51" t="s">
        <v>1563</v>
      </c>
      <c r="K308" s="30" t="s">
        <v>1564</v>
      </c>
      <c r="L308" s="38">
        <v>328470826</v>
      </c>
      <c r="M308" s="30" t="s">
        <v>785</v>
      </c>
      <c r="N308" s="30" t="s">
        <v>131</v>
      </c>
      <c r="O308" s="30" t="s">
        <v>202</v>
      </c>
      <c r="P308" s="30" t="s">
        <v>1565</v>
      </c>
      <c r="Q308" s="23">
        <v>16940</v>
      </c>
      <c r="R308" s="30" t="s">
        <v>429</v>
      </c>
      <c r="S308" s="39">
        <v>100</v>
      </c>
      <c r="T308" s="45">
        <v>45873</v>
      </c>
      <c r="U308" s="52"/>
      <c r="V308" s="53"/>
      <c r="W308" s="54" t="s">
        <v>1566</v>
      </c>
      <c r="X308" s="30"/>
      <c r="Y308" s="31">
        <v>16840</v>
      </c>
      <c r="Z308" s="30"/>
      <c r="AA308" s="56"/>
      <c r="AB308" s="56" t="s">
        <v>44</v>
      </c>
      <c r="AC308" s="30" t="s">
        <v>44</v>
      </c>
      <c r="AD308" s="30" t="s">
        <v>982</v>
      </c>
    </row>
    <row r="309" spans="1:30" x14ac:dyDescent="0.2">
      <c r="A309" s="34">
        <v>45874.46335690972</v>
      </c>
      <c r="B309" s="35" t="s">
        <v>30</v>
      </c>
      <c r="C309" s="30" t="s">
        <v>31</v>
      </c>
      <c r="D309" s="30" t="s">
        <v>29</v>
      </c>
      <c r="E309" s="30" t="s">
        <v>63</v>
      </c>
      <c r="F309" s="30" t="s">
        <v>29</v>
      </c>
      <c r="G309" s="30" t="s">
        <v>87</v>
      </c>
      <c r="H309" s="28" t="s">
        <v>34</v>
      </c>
      <c r="I309" s="36" t="str">
        <f ca="1">IFERROR(__xludf.DUMMYFUNCTION("""COMPUTED_VALUE""")," ")</f>
        <v xml:space="preserve"> </v>
      </c>
      <c r="J309" s="51" t="s">
        <v>1567</v>
      </c>
      <c r="K309" s="30" t="s">
        <v>1568</v>
      </c>
      <c r="L309" s="38">
        <v>374075482</v>
      </c>
      <c r="M309" s="30" t="s">
        <v>713</v>
      </c>
      <c r="N309" s="30" t="s">
        <v>148</v>
      </c>
      <c r="O309" s="30" t="s">
        <v>107</v>
      </c>
      <c r="P309" s="30" t="s">
        <v>80</v>
      </c>
      <c r="Q309" s="23">
        <v>16940</v>
      </c>
      <c r="R309" s="28" t="s">
        <v>29</v>
      </c>
      <c r="S309" s="39">
        <v>100</v>
      </c>
      <c r="T309" s="45">
        <v>45872</v>
      </c>
      <c r="U309" s="52"/>
      <c r="V309" s="53"/>
      <c r="W309" s="54" t="s">
        <v>1569</v>
      </c>
      <c r="X309" s="30"/>
      <c r="Y309" s="31">
        <v>16840</v>
      </c>
      <c r="Z309" s="30"/>
      <c r="AA309" s="55"/>
      <c r="AB309" s="55" t="s">
        <v>44</v>
      </c>
      <c r="AC309" s="30" t="s">
        <v>44</v>
      </c>
      <c r="AD309" s="30" t="s">
        <v>74</v>
      </c>
    </row>
    <row r="310" spans="1:30" x14ac:dyDescent="0.2">
      <c r="A310" s="34">
        <v>45874.464534548606</v>
      </c>
      <c r="B310" s="35" t="s">
        <v>30</v>
      </c>
      <c r="C310" s="30" t="s">
        <v>31</v>
      </c>
      <c r="D310" s="30" t="s">
        <v>29</v>
      </c>
      <c r="E310" s="30" t="s">
        <v>63</v>
      </c>
      <c r="F310" s="30" t="s">
        <v>29</v>
      </c>
      <c r="G310" s="30" t="s">
        <v>87</v>
      </c>
      <c r="H310" s="28" t="s">
        <v>34</v>
      </c>
      <c r="I310" s="36" t="str">
        <f ca="1">IFERROR(__xludf.DUMMYFUNCTION("""COMPUTED_VALUE""")," ")</f>
        <v xml:space="preserve"> </v>
      </c>
      <c r="J310" s="51" t="s">
        <v>1570</v>
      </c>
      <c r="K310" s="30" t="s">
        <v>1571</v>
      </c>
      <c r="L310" s="38">
        <v>976230307</v>
      </c>
      <c r="M310" s="30" t="s">
        <v>713</v>
      </c>
      <c r="N310" s="30" t="s">
        <v>38</v>
      </c>
      <c r="O310" s="30" t="s">
        <v>107</v>
      </c>
      <c r="P310" s="30" t="s">
        <v>80</v>
      </c>
      <c r="Q310" s="23">
        <v>16940</v>
      </c>
      <c r="R310" s="28" t="s">
        <v>29</v>
      </c>
      <c r="S310" s="39">
        <v>100</v>
      </c>
      <c r="T310" s="45">
        <v>45874</v>
      </c>
      <c r="U310" s="52"/>
      <c r="V310" s="53"/>
      <c r="W310" s="54" t="s">
        <v>1572</v>
      </c>
      <c r="X310" s="30"/>
      <c r="Y310" s="31">
        <v>16840</v>
      </c>
      <c r="Z310" s="30"/>
      <c r="AA310" s="56"/>
      <c r="AB310" s="56" t="s">
        <v>44</v>
      </c>
      <c r="AC310" s="30" t="s">
        <v>44</v>
      </c>
      <c r="AD310" s="30" t="s">
        <v>74</v>
      </c>
    </row>
    <row r="311" spans="1:30" x14ac:dyDescent="0.2">
      <c r="A311" s="34">
        <v>45874.882522754633</v>
      </c>
      <c r="B311" s="35" t="s">
        <v>76</v>
      </c>
      <c r="C311" s="30" t="s">
        <v>31</v>
      </c>
      <c r="D311" s="30" t="s">
        <v>29</v>
      </c>
      <c r="E311" s="30" t="s">
        <v>55</v>
      </c>
      <c r="F311" s="30" t="s">
        <v>29</v>
      </c>
      <c r="G311" s="30" t="s">
        <v>284</v>
      </c>
      <c r="H311" s="28" t="s">
        <v>1573</v>
      </c>
      <c r="I311" s="36" t="str">
        <f ca="1">IFERROR(__xludf.DUMMYFUNCTION("""COMPUTED_VALUE""")," ")</f>
        <v xml:space="preserve"> </v>
      </c>
      <c r="J311" s="51" t="s">
        <v>1574</v>
      </c>
      <c r="K311" s="58" t="s">
        <v>1575</v>
      </c>
      <c r="L311" s="38">
        <v>974250631</v>
      </c>
      <c r="M311" s="30" t="s">
        <v>156</v>
      </c>
      <c r="N311" s="30" t="s">
        <v>1576</v>
      </c>
      <c r="O311" s="30" t="s">
        <v>1577</v>
      </c>
      <c r="P311" s="30" t="s">
        <v>313</v>
      </c>
      <c r="Q311" s="23">
        <v>7736</v>
      </c>
      <c r="R311" s="28" t="s">
        <v>29</v>
      </c>
      <c r="S311" s="39">
        <f>4000-4000</f>
        <v>0</v>
      </c>
      <c r="T311" s="45">
        <v>45873</v>
      </c>
      <c r="U311" s="52"/>
      <c r="V311" s="53"/>
      <c r="W311" s="54" t="s">
        <v>1578</v>
      </c>
      <c r="X311" s="30"/>
      <c r="Y311" s="31">
        <v>7736</v>
      </c>
      <c r="Z311" s="30"/>
      <c r="AA311" s="55"/>
      <c r="AB311" s="55" t="s">
        <v>44</v>
      </c>
      <c r="AC311" s="30" t="s">
        <v>44</v>
      </c>
      <c r="AD311" s="30" t="s">
        <v>74</v>
      </c>
    </row>
    <row r="312" spans="1:30" x14ac:dyDescent="0.2">
      <c r="A312" s="34">
        <v>45874.885250543986</v>
      </c>
      <c r="B312" s="35" t="s">
        <v>30</v>
      </c>
      <c r="C312" s="30" t="s">
        <v>31</v>
      </c>
      <c r="D312" s="30" t="s">
        <v>29</v>
      </c>
      <c r="E312" s="30" t="s">
        <v>32</v>
      </c>
      <c r="F312" s="30" t="s">
        <v>29</v>
      </c>
      <c r="G312" s="30" t="s">
        <v>284</v>
      </c>
      <c r="H312" s="28" t="s">
        <v>34</v>
      </c>
      <c r="I312" s="36" t="str">
        <f ca="1">IFERROR(__xludf.DUMMYFUNCTION("""COMPUTED_VALUE""")," ")</f>
        <v xml:space="preserve"> </v>
      </c>
      <c r="J312" s="51" t="s">
        <v>1579</v>
      </c>
      <c r="K312" s="30" t="s">
        <v>1580</v>
      </c>
      <c r="L312" s="38">
        <v>705072190</v>
      </c>
      <c r="M312" s="30" t="s">
        <v>156</v>
      </c>
      <c r="N312" s="30" t="s">
        <v>236</v>
      </c>
      <c r="O312" s="30" t="s">
        <v>647</v>
      </c>
      <c r="P312" s="30" t="s">
        <v>581</v>
      </c>
      <c r="Q312" s="23">
        <v>14972</v>
      </c>
      <c r="R312" s="28" t="s">
        <v>29</v>
      </c>
      <c r="S312" s="39">
        <v>200</v>
      </c>
      <c r="T312" s="45">
        <v>45874</v>
      </c>
      <c r="U312" s="52"/>
      <c r="V312" s="53"/>
      <c r="W312" s="54" t="s">
        <v>1581</v>
      </c>
      <c r="X312" s="30"/>
      <c r="Y312" s="31">
        <v>14772</v>
      </c>
      <c r="Z312" s="30"/>
      <c r="AA312" s="56"/>
      <c r="AB312" s="56" t="s">
        <v>44</v>
      </c>
      <c r="AC312" s="30" t="s">
        <v>44</v>
      </c>
      <c r="AD312" s="30" t="s">
        <v>74</v>
      </c>
    </row>
    <row r="313" spans="1:30" x14ac:dyDescent="0.2">
      <c r="A313" s="34">
        <v>45876.364962615742</v>
      </c>
      <c r="B313" s="35" t="s">
        <v>30</v>
      </c>
      <c r="C313" s="30" t="s">
        <v>31</v>
      </c>
      <c r="D313" s="30" t="s">
        <v>29</v>
      </c>
      <c r="E313" s="30" t="s">
        <v>63</v>
      </c>
      <c r="F313" s="30" t="s">
        <v>29</v>
      </c>
      <c r="G313" s="30" t="s">
        <v>47</v>
      </c>
      <c r="H313" s="28" t="s">
        <v>153</v>
      </c>
      <c r="I313" s="36" t="str">
        <f ca="1">IFERROR(__xludf.DUMMYFUNCTION("""COMPUTED_VALUE""")," ")</f>
        <v xml:space="preserve"> </v>
      </c>
      <c r="J313" s="51" t="s">
        <v>1582</v>
      </c>
      <c r="K313" s="30" t="s">
        <v>1583</v>
      </c>
      <c r="L313" s="38">
        <v>869485212</v>
      </c>
      <c r="M313" s="30" t="s">
        <v>664</v>
      </c>
      <c r="N313" s="30" t="s">
        <v>66</v>
      </c>
      <c r="O313" s="30" t="s">
        <v>107</v>
      </c>
      <c r="P313" s="30" t="s">
        <v>1584</v>
      </c>
      <c r="Q313" s="23">
        <v>16940</v>
      </c>
      <c r="R313" s="28" t="s">
        <v>29</v>
      </c>
      <c r="S313" s="39">
        <v>100</v>
      </c>
      <c r="T313" s="45">
        <v>45875</v>
      </c>
      <c r="U313" s="52"/>
      <c r="V313" s="53"/>
      <c r="W313" s="54" t="s">
        <v>1585</v>
      </c>
      <c r="X313" s="30"/>
      <c r="Y313" s="31">
        <v>16840</v>
      </c>
      <c r="Z313" s="30"/>
      <c r="AA313" s="55"/>
      <c r="AB313" s="55" t="s">
        <v>44</v>
      </c>
      <c r="AC313" s="30" t="s">
        <v>44</v>
      </c>
      <c r="AD313" s="30" t="s">
        <v>982</v>
      </c>
    </row>
    <row r="314" spans="1:30" x14ac:dyDescent="0.2">
      <c r="A314" s="16">
        <v>45872</v>
      </c>
      <c r="B314" s="35" t="s">
        <v>76</v>
      </c>
      <c r="C314" s="64" t="s">
        <v>409</v>
      </c>
      <c r="D314" s="30" t="s">
        <v>29</v>
      </c>
      <c r="E314" s="30" t="s">
        <v>416</v>
      </c>
      <c r="F314" s="30" t="s">
        <v>1586</v>
      </c>
      <c r="G314" s="30" t="s">
        <v>418</v>
      </c>
      <c r="H314" s="28" t="s">
        <v>1587</v>
      </c>
      <c r="I314" s="36">
        <f ca="1">IFERROR(__xludf.DUMMYFUNCTION("""COMPUTED_VALUE"""),45873)</f>
        <v>45873</v>
      </c>
      <c r="J314" s="51" t="s">
        <v>1588</v>
      </c>
      <c r="K314" s="30" t="s">
        <v>1589</v>
      </c>
      <c r="L314" s="38">
        <v>392973512</v>
      </c>
      <c r="M314" s="30" t="s">
        <v>50</v>
      </c>
      <c r="N314" s="30" t="s">
        <v>512</v>
      </c>
      <c r="O314" s="30" t="s">
        <v>107</v>
      </c>
      <c r="P314" s="62" t="s">
        <v>1590</v>
      </c>
      <c r="Q314" s="23">
        <v>4268</v>
      </c>
      <c r="R314" s="28" t="s">
        <v>29</v>
      </c>
      <c r="S314" s="39">
        <v>2334</v>
      </c>
      <c r="T314" s="45">
        <v>45878</v>
      </c>
      <c r="U314" s="52"/>
      <c r="V314" s="53"/>
      <c r="W314" s="54"/>
      <c r="X314" s="30"/>
      <c r="Y314" s="31">
        <v>1934</v>
      </c>
      <c r="Z314" s="30" t="s">
        <v>816</v>
      </c>
      <c r="AA314" s="29"/>
      <c r="AB314" s="56"/>
      <c r="AC314" s="30" t="s">
        <v>44</v>
      </c>
      <c r="AD314" s="30" t="s">
        <v>45</v>
      </c>
    </row>
    <row r="315" spans="1:30" x14ac:dyDescent="0.2">
      <c r="A315" s="34">
        <v>45876.727570243056</v>
      </c>
      <c r="B315" s="35" t="s">
        <v>30</v>
      </c>
      <c r="C315" s="30" t="s">
        <v>31</v>
      </c>
      <c r="D315" s="30" t="s">
        <v>29</v>
      </c>
      <c r="E315" s="30" t="s">
        <v>63</v>
      </c>
      <c r="F315" s="30" t="s">
        <v>29</v>
      </c>
      <c r="G315" s="30" t="s">
        <v>47</v>
      </c>
      <c r="H315" s="28" t="s">
        <v>1212</v>
      </c>
      <c r="I315" s="36" t="str">
        <f ca="1">IFERROR(__xludf.DUMMYFUNCTION("""COMPUTED_VALUE""")," ")</f>
        <v xml:space="preserve"> </v>
      </c>
      <c r="J315" s="51" t="s">
        <v>1591</v>
      </c>
      <c r="K315" s="30" t="s">
        <v>1592</v>
      </c>
      <c r="L315" s="38">
        <v>359575398</v>
      </c>
      <c r="M315" s="30" t="s">
        <v>785</v>
      </c>
      <c r="N315" s="30" t="s">
        <v>131</v>
      </c>
      <c r="O315" s="30" t="s">
        <v>202</v>
      </c>
      <c r="P315" s="30" t="s">
        <v>1593</v>
      </c>
      <c r="Q315" s="23">
        <v>16940</v>
      </c>
      <c r="R315" s="28" t="s">
        <v>29</v>
      </c>
      <c r="S315" s="39">
        <v>50</v>
      </c>
      <c r="T315" s="45">
        <v>45876</v>
      </c>
      <c r="U315" s="52"/>
      <c r="V315" s="53"/>
      <c r="W315" s="54" t="s">
        <v>1594</v>
      </c>
      <c r="X315" s="30"/>
      <c r="Y315" s="31">
        <v>16890</v>
      </c>
      <c r="Z315" s="30"/>
      <c r="AA315" s="55"/>
      <c r="AB315" s="55" t="s">
        <v>1518</v>
      </c>
      <c r="AC315" s="30" t="s">
        <v>44</v>
      </c>
      <c r="AD315" s="30" t="s">
        <v>982</v>
      </c>
    </row>
    <row r="316" spans="1:30" x14ac:dyDescent="0.2">
      <c r="A316" s="34">
        <v>45877.523015590283</v>
      </c>
      <c r="B316" s="35" t="s">
        <v>30</v>
      </c>
      <c r="C316" s="30" t="s">
        <v>31</v>
      </c>
      <c r="D316" s="30" t="s">
        <v>29</v>
      </c>
      <c r="E316" s="30" t="s">
        <v>32</v>
      </c>
      <c r="F316" s="30" t="s">
        <v>29</v>
      </c>
      <c r="G316" s="30" t="s">
        <v>33</v>
      </c>
      <c r="H316" s="28" t="s">
        <v>1595</v>
      </c>
      <c r="I316" s="36" t="str">
        <f ca="1">IFERROR(__xludf.DUMMYFUNCTION("""COMPUTED_VALUE""")," ")</f>
        <v xml:space="preserve"> </v>
      </c>
      <c r="J316" s="51" t="s">
        <v>1596</v>
      </c>
      <c r="K316" s="30" t="s">
        <v>1597</v>
      </c>
      <c r="L316" s="38">
        <v>364087919</v>
      </c>
      <c r="M316" s="30" t="s">
        <v>874</v>
      </c>
      <c r="N316" s="30" t="s">
        <v>875</v>
      </c>
      <c r="O316" s="30" t="s">
        <v>1133</v>
      </c>
      <c r="P316" s="30" t="s">
        <v>1598</v>
      </c>
      <c r="Q316" s="23">
        <v>14972</v>
      </c>
      <c r="R316" s="28" t="s">
        <v>29</v>
      </c>
      <c r="S316" s="39">
        <v>100</v>
      </c>
      <c r="T316" s="45">
        <v>45870</v>
      </c>
      <c r="U316" s="52"/>
      <c r="V316" s="53"/>
      <c r="W316" s="54" t="s">
        <v>1599</v>
      </c>
      <c r="X316" s="30"/>
      <c r="Y316" s="31">
        <v>14872</v>
      </c>
      <c r="Z316" s="30"/>
      <c r="AA316" s="56"/>
      <c r="AB316" s="56" t="s">
        <v>44</v>
      </c>
      <c r="AC316" s="30" t="s">
        <v>44</v>
      </c>
      <c r="AD316" s="30" t="s">
        <v>982</v>
      </c>
    </row>
    <row r="317" spans="1:30" x14ac:dyDescent="0.2">
      <c r="A317" s="34">
        <v>45877.644412280089</v>
      </c>
      <c r="B317" s="35" t="s">
        <v>76</v>
      </c>
      <c r="C317" s="30" t="s">
        <v>31</v>
      </c>
      <c r="D317" s="30" t="s">
        <v>29</v>
      </c>
      <c r="E317" s="30" t="s">
        <v>63</v>
      </c>
      <c r="F317" s="30" t="s">
        <v>29</v>
      </c>
      <c r="G317" s="30" t="s">
        <v>87</v>
      </c>
      <c r="H317" s="28" t="s">
        <v>1212</v>
      </c>
      <c r="I317" s="36" t="str">
        <f ca="1">IFERROR(__xludf.DUMMYFUNCTION("""COMPUTED_VALUE""")," ")</f>
        <v xml:space="preserve"> </v>
      </c>
      <c r="J317" s="51" t="s">
        <v>1600</v>
      </c>
      <c r="K317" s="30" t="s">
        <v>1601</v>
      </c>
      <c r="L317" s="38">
        <v>333912663</v>
      </c>
      <c r="M317" s="30" t="s">
        <v>874</v>
      </c>
      <c r="N317" s="30" t="s">
        <v>248</v>
      </c>
      <c r="O317" s="30" t="s">
        <v>876</v>
      </c>
      <c r="P317" s="30" t="s">
        <v>1602</v>
      </c>
      <c r="Q317" s="23">
        <v>16940</v>
      </c>
      <c r="R317" s="28" t="s">
        <v>29</v>
      </c>
      <c r="S317" s="39">
        <v>200</v>
      </c>
      <c r="T317" s="45">
        <v>45870</v>
      </c>
      <c r="U317" s="52"/>
      <c r="V317" s="53"/>
      <c r="W317" s="54" t="s">
        <v>1603</v>
      </c>
      <c r="X317" s="30"/>
      <c r="Y317" s="31">
        <v>16740</v>
      </c>
      <c r="Z317" s="30"/>
      <c r="AA317" s="55"/>
      <c r="AB317" s="55" t="s">
        <v>44</v>
      </c>
      <c r="AC317" s="30" t="s">
        <v>44</v>
      </c>
      <c r="AD317" s="30" t="s">
        <v>982</v>
      </c>
    </row>
    <row r="318" spans="1:30" x14ac:dyDescent="0.2">
      <c r="A318" s="34">
        <v>45878.002223356481</v>
      </c>
      <c r="B318" s="35" t="s">
        <v>30</v>
      </c>
      <c r="C318" s="30" t="s">
        <v>31</v>
      </c>
      <c r="D318" s="30" t="s">
        <v>29</v>
      </c>
      <c r="E318" s="30" t="s">
        <v>63</v>
      </c>
      <c r="F318" s="30" t="s">
        <v>29</v>
      </c>
      <c r="G318" s="30" t="s">
        <v>47</v>
      </c>
      <c r="H318" s="28" t="s">
        <v>34</v>
      </c>
      <c r="I318" s="36" t="str">
        <f ca="1">IFERROR(__xludf.DUMMYFUNCTION("""COMPUTED_VALUE""")," ")</f>
        <v xml:space="preserve"> </v>
      </c>
      <c r="J318" s="51" t="s">
        <v>1604</v>
      </c>
      <c r="K318" s="30" t="s">
        <v>1605</v>
      </c>
      <c r="L318" s="38">
        <v>966280507</v>
      </c>
      <c r="M318" s="30" t="s">
        <v>664</v>
      </c>
      <c r="N318" s="30" t="s">
        <v>66</v>
      </c>
      <c r="O318" s="30" t="s">
        <v>107</v>
      </c>
      <c r="P318" s="30" t="s">
        <v>1606</v>
      </c>
      <c r="Q318" s="23">
        <v>16940</v>
      </c>
      <c r="R318" s="28" t="s">
        <v>29</v>
      </c>
      <c r="S318" s="39">
        <v>100</v>
      </c>
      <c r="T318" s="45">
        <v>45877</v>
      </c>
      <c r="U318" s="52"/>
      <c r="V318" s="53"/>
      <c r="W318" s="54" t="s">
        <v>1607</v>
      </c>
      <c r="X318" s="30"/>
      <c r="Y318" s="31">
        <v>16840</v>
      </c>
      <c r="Z318" s="30"/>
      <c r="AA318" s="56"/>
      <c r="AB318" s="56" t="s">
        <v>44</v>
      </c>
      <c r="AC318" s="30" t="s">
        <v>44</v>
      </c>
      <c r="AD318" s="30" t="s">
        <v>982</v>
      </c>
    </row>
    <row r="319" spans="1:30" x14ac:dyDescent="0.2">
      <c r="A319" s="34">
        <v>45878.003453842597</v>
      </c>
      <c r="B319" s="35" t="s">
        <v>30</v>
      </c>
      <c r="C319" s="30" t="s">
        <v>31</v>
      </c>
      <c r="D319" s="30" t="s">
        <v>29</v>
      </c>
      <c r="E319" s="30" t="s">
        <v>63</v>
      </c>
      <c r="F319" s="30" t="s">
        <v>29</v>
      </c>
      <c r="G319" s="30" t="s">
        <v>47</v>
      </c>
      <c r="H319" s="28" t="s">
        <v>34</v>
      </c>
      <c r="I319" s="36" t="str">
        <f ca="1">IFERROR(__xludf.DUMMYFUNCTION("""COMPUTED_VALUE""")," ")</f>
        <v xml:space="preserve"> </v>
      </c>
      <c r="J319" s="51" t="s">
        <v>1608</v>
      </c>
      <c r="K319" s="30" t="s">
        <v>1609</v>
      </c>
      <c r="L319" s="38">
        <v>904172663</v>
      </c>
      <c r="M319" s="30" t="s">
        <v>664</v>
      </c>
      <c r="N319" s="30" t="s">
        <v>869</v>
      </c>
      <c r="O319" s="30" t="s">
        <v>107</v>
      </c>
      <c r="P319" s="30" t="s">
        <v>1610</v>
      </c>
      <c r="Q319" s="23">
        <v>16940</v>
      </c>
      <c r="R319" s="28" t="s">
        <v>29</v>
      </c>
      <c r="S319" s="39">
        <v>50</v>
      </c>
      <c r="T319" s="45">
        <v>45877</v>
      </c>
      <c r="U319" s="52"/>
      <c r="V319" s="53"/>
      <c r="W319" s="54" t="s">
        <v>1611</v>
      </c>
      <c r="X319" s="30"/>
      <c r="Y319" s="31">
        <v>16890</v>
      </c>
      <c r="Z319" s="30"/>
      <c r="AA319" s="55"/>
      <c r="AB319" s="55" t="s">
        <v>44</v>
      </c>
      <c r="AC319" s="30" t="s">
        <v>44</v>
      </c>
      <c r="AD319" s="30" t="s">
        <v>982</v>
      </c>
    </row>
    <row r="320" spans="1:30" x14ac:dyDescent="0.2">
      <c r="A320" s="34">
        <v>45878.36180752315</v>
      </c>
      <c r="B320" s="35" t="s">
        <v>30</v>
      </c>
      <c r="C320" s="30" t="s">
        <v>31</v>
      </c>
      <c r="D320" s="30" t="s">
        <v>29</v>
      </c>
      <c r="E320" s="30" t="s">
        <v>32</v>
      </c>
      <c r="F320" s="30" t="s">
        <v>29</v>
      </c>
      <c r="G320" s="30" t="s">
        <v>284</v>
      </c>
      <c r="H320" s="28" t="s">
        <v>34</v>
      </c>
      <c r="I320" s="36" t="str">
        <f ca="1">IFERROR(__xludf.DUMMYFUNCTION("""COMPUTED_VALUE""")," ")</f>
        <v xml:space="preserve"> </v>
      </c>
      <c r="J320" s="51" t="s">
        <v>1612</v>
      </c>
      <c r="K320" s="30" t="s">
        <v>1613</v>
      </c>
      <c r="L320" s="38">
        <v>978128097</v>
      </c>
      <c r="M320" s="30" t="s">
        <v>1614</v>
      </c>
      <c r="N320" s="30" t="s">
        <v>131</v>
      </c>
      <c r="O320" s="30" t="s">
        <v>1615</v>
      </c>
      <c r="P320" s="30" t="s">
        <v>107</v>
      </c>
      <c r="Q320" s="23">
        <v>14972</v>
      </c>
      <c r="R320" s="28" t="s">
        <v>29</v>
      </c>
      <c r="S320" s="39">
        <v>200</v>
      </c>
      <c r="T320" s="45">
        <v>45877</v>
      </c>
      <c r="U320" s="52"/>
      <c r="V320" s="53"/>
      <c r="W320" s="54" t="s">
        <v>1616</v>
      </c>
      <c r="X320" s="30"/>
      <c r="Y320" s="31">
        <v>14772</v>
      </c>
      <c r="Z320" s="30"/>
      <c r="AA320" s="56"/>
      <c r="AB320" s="56" t="s">
        <v>44</v>
      </c>
      <c r="AC320" s="30" t="s">
        <v>44</v>
      </c>
      <c r="AD320" s="30" t="s">
        <v>74</v>
      </c>
    </row>
    <row r="321" spans="1:30" x14ac:dyDescent="0.2">
      <c r="A321" s="34">
        <v>45879.661883807872</v>
      </c>
      <c r="B321" s="35" t="s">
        <v>30</v>
      </c>
      <c r="C321" s="30" t="s">
        <v>31</v>
      </c>
      <c r="D321" s="30" t="s">
        <v>29</v>
      </c>
      <c r="E321" s="30" t="s">
        <v>63</v>
      </c>
      <c r="F321" s="30" t="s">
        <v>29</v>
      </c>
      <c r="G321" s="30" t="s">
        <v>87</v>
      </c>
      <c r="H321" s="28" t="s">
        <v>34</v>
      </c>
      <c r="I321" s="36" t="str">
        <f ca="1">IFERROR(__xludf.DUMMYFUNCTION("""COMPUTED_VALUE""")," ")</f>
        <v xml:space="preserve"> </v>
      </c>
      <c r="J321" s="51" t="s">
        <v>1617</v>
      </c>
      <c r="K321" s="30" t="s">
        <v>1618</v>
      </c>
      <c r="L321" s="38">
        <v>356086207</v>
      </c>
      <c r="M321" s="30" t="s">
        <v>1619</v>
      </c>
      <c r="N321" s="30" t="s">
        <v>529</v>
      </c>
      <c r="O321" s="30" t="s">
        <v>1620</v>
      </c>
      <c r="P321" s="30" t="s">
        <v>1621</v>
      </c>
      <c r="Q321" s="23">
        <v>16940</v>
      </c>
      <c r="R321" s="28" t="s">
        <v>29</v>
      </c>
      <c r="S321" s="39">
        <v>200</v>
      </c>
      <c r="T321" s="45">
        <v>45879</v>
      </c>
      <c r="U321" s="52"/>
      <c r="V321" s="53"/>
      <c r="W321" s="54" t="s">
        <v>1622</v>
      </c>
      <c r="X321" s="30"/>
      <c r="Y321" s="31">
        <v>16740</v>
      </c>
      <c r="Z321" s="30"/>
      <c r="AA321" s="55"/>
      <c r="AB321" s="73" t="s">
        <v>44</v>
      </c>
      <c r="AC321" s="30" t="s">
        <v>44</v>
      </c>
      <c r="AD321" s="30" t="s">
        <v>74</v>
      </c>
    </row>
    <row r="322" spans="1:30" x14ac:dyDescent="0.2">
      <c r="A322" s="34">
        <v>45879.94102431713</v>
      </c>
      <c r="B322" s="35" t="s">
        <v>30</v>
      </c>
      <c r="C322" s="30" t="s">
        <v>31</v>
      </c>
      <c r="D322" s="30" t="s">
        <v>29</v>
      </c>
      <c r="E322" s="30" t="s">
        <v>63</v>
      </c>
      <c r="F322" s="30" t="s">
        <v>29</v>
      </c>
      <c r="G322" s="30" t="s">
        <v>87</v>
      </c>
      <c r="H322" s="28" t="s">
        <v>34</v>
      </c>
      <c r="I322" s="36" t="str">
        <f ca="1">IFERROR(__xludf.DUMMYFUNCTION("""COMPUTED_VALUE""")," ")</f>
        <v xml:space="preserve"> </v>
      </c>
      <c r="J322" s="51" t="s">
        <v>1623</v>
      </c>
      <c r="K322" s="30" t="s">
        <v>1624</v>
      </c>
      <c r="L322" s="38">
        <v>978713056</v>
      </c>
      <c r="M322" s="30" t="s">
        <v>454</v>
      </c>
      <c r="N322" s="30" t="s">
        <v>685</v>
      </c>
      <c r="O322" s="30" t="s">
        <v>1625</v>
      </c>
      <c r="P322" s="30" t="s">
        <v>1626</v>
      </c>
      <c r="Q322" s="23">
        <v>16940</v>
      </c>
      <c r="R322" s="28" t="s">
        <v>29</v>
      </c>
      <c r="S322" s="39">
        <v>200</v>
      </c>
      <c r="T322" s="45">
        <v>45879</v>
      </c>
      <c r="U322" s="52"/>
      <c r="V322" s="53"/>
      <c r="W322" s="54" t="s">
        <v>1627</v>
      </c>
      <c r="X322" s="30"/>
      <c r="Y322" s="31">
        <v>16740</v>
      </c>
      <c r="Z322" s="30"/>
      <c r="AA322" s="56"/>
      <c r="AB322" s="56" t="s">
        <v>44</v>
      </c>
      <c r="AC322" s="30" t="s">
        <v>44</v>
      </c>
      <c r="AD322" s="30" t="s">
        <v>74</v>
      </c>
    </row>
    <row r="323" spans="1:30" x14ac:dyDescent="0.2">
      <c r="A323" s="34">
        <v>45879.95690075231</v>
      </c>
      <c r="B323" s="35" t="s">
        <v>30</v>
      </c>
      <c r="C323" s="30" t="s">
        <v>31</v>
      </c>
      <c r="D323" s="30"/>
      <c r="E323" s="30" t="s">
        <v>55</v>
      </c>
      <c r="F323" s="30" t="s">
        <v>29</v>
      </c>
      <c r="G323" s="30" t="s">
        <v>33</v>
      </c>
      <c r="H323" s="28" t="s">
        <v>153</v>
      </c>
      <c r="I323" s="36" t="str">
        <f ca="1">IFERROR(__xludf.DUMMYFUNCTION("""COMPUTED_VALUE""")," ")</f>
        <v xml:space="preserve"> </v>
      </c>
      <c r="J323" s="51" t="s">
        <v>1628</v>
      </c>
      <c r="K323" s="30" t="s">
        <v>1629</v>
      </c>
      <c r="L323" s="38">
        <v>946815906</v>
      </c>
      <c r="M323" s="30" t="s">
        <v>1630</v>
      </c>
      <c r="N323" s="30" t="s">
        <v>1631</v>
      </c>
      <c r="O323" s="30" t="s">
        <v>1632</v>
      </c>
      <c r="P323" s="30" t="s">
        <v>1633</v>
      </c>
      <c r="Q323" s="23">
        <v>7736</v>
      </c>
      <c r="R323" s="30" t="s">
        <v>1169</v>
      </c>
      <c r="S323" s="39">
        <v>100</v>
      </c>
      <c r="T323" s="45">
        <v>45878</v>
      </c>
      <c r="U323" s="52"/>
      <c r="V323" s="53"/>
      <c r="W323" s="54" t="s">
        <v>1634</v>
      </c>
      <c r="X323" s="30"/>
      <c r="Y323" s="31">
        <v>7636</v>
      </c>
      <c r="Z323" s="30"/>
      <c r="AA323" s="55"/>
      <c r="AB323" s="55" t="s">
        <v>44</v>
      </c>
      <c r="AC323" s="30" t="s">
        <v>44</v>
      </c>
      <c r="AD323" s="30" t="s">
        <v>982</v>
      </c>
    </row>
    <row r="324" spans="1:30" x14ac:dyDescent="0.2">
      <c r="A324" s="34">
        <v>45880.768694965278</v>
      </c>
      <c r="B324" s="35" t="s">
        <v>30</v>
      </c>
      <c r="C324" s="30" t="s">
        <v>31</v>
      </c>
      <c r="D324" s="30" t="s">
        <v>29</v>
      </c>
      <c r="E324" s="30" t="s">
        <v>32</v>
      </c>
      <c r="F324" s="30" t="s">
        <v>29</v>
      </c>
      <c r="G324" s="30" t="s">
        <v>284</v>
      </c>
      <c r="H324" s="28" t="s">
        <v>153</v>
      </c>
      <c r="I324" s="36" t="str">
        <f ca="1">IFERROR(__xludf.DUMMYFUNCTION("""COMPUTED_VALUE""")," ")</f>
        <v xml:space="preserve"> </v>
      </c>
      <c r="J324" s="51" t="s">
        <v>1635</v>
      </c>
      <c r="K324" s="30" t="s">
        <v>1636</v>
      </c>
      <c r="L324" s="38">
        <v>936528255</v>
      </c>
      <c r="M324" s="30" t="s">
        <v>156</v>
      </c>
      <c r="N324" s="30" t="s">
        <v>1637</v>
      </c>
      <c r="O324" s="30" t="s">
        <v>1638</v>
      </c>
      <c r="P324" s="30" t="s">
        <v>313</v>
      </c>
      <c r="Q324" s="23">
        <v>14972</v>
      </c>
      <c r="R324" s="28" t="s">
        <v>29</v>
      </c>
      <c r="S324" s="39">
        <v>200</v>
      </c>
      <c r="T324" s="45">
        <v>45880</v>
      </c>
      <c r="U324" s="52"/>
      <c r="V324" s="53"/>
      <c r="W324" s="54" t="s">
        <v>1639</v>
      </c>
      <c r="X324" s="30"/>
      <c r="Y324" s="31">
        <v>14772</v>
      </c>
      <c r="Z324" s="30"/>
      <c r="AA324" s="56"/>
      <c r="AB324" s="56" t="s">
        <v>44</v>
      </c>
      <c r="AC324" s="30" t="s">
        <v>44</v>
      </c>
      <c r="AD324" s="30" t="s">
        <v>74</v>
      </c>
    </row>
    <row r="325" spans="1:30" x14ac:dyDescent="0.2">
      <c r="A325" s="34">
        <v>45881.324616770835</v>
      </c>
      <c r="B325" s="35" t="s">
        <v>30</v>
      </c>
      <c r="C325" s="30" t="s">
        <v>31</v>
      </c>
      <c r="D325" s="30" t="s">
        <v>29</v>
      </c>
      <c r="E325" s="30" t="s">
        <v>46</v>
      </c>
      <c r="F325" s="30" t="s">
        <v>29</v>
      </c>
      <c r="G325" s="30" t="s">
        <v>47</v>
      </c>
      <c r="H325" s="28" t="s">
        <v>153</v>
      </c>
      <c r="I325" s="36" t="str">
        <f ca="1">IFERROR(__xludf.DUMMYFUNCTION("""COMPUTED_VALUE""")," ")</f>
        <v xml:space="preserve"> </v>
      </c>
      <c r="J325" s="51" t="s">
        <v>1640</v>
      </c>
      <c r="K325" s="30" t="s">
        <v>1641</v>
      </c>
      <c r="L325" s="38">
        <v>859926616</v>
      </c>
      <c r="M325" s="30" t="s">
        <v>698</v>
      </c>
      <c r="N325" s="30" t="s">
        <v>1642</v>
      </c>
      <c r="O325" s="30" t="s">
        <v>107</v>
      </c>
      <c r="P325" s="30" t="s">
        <v>1643</v>
      </c>
      <c r="Q325" s="23">
        <v>2468</v>
      </c>
      <c r="R325" s="28" t="s">
        <v>29</v>
      </c>
      <c r="S325" s="39">
        <v>100</v>
      </c>
      <c r="T325" s="45">
        <v>45879</v>
      </c>
      <c r="U325" s="52"/>
      <c r="V325" s="53"/>
      <c r="W325" s="54" t="s">
        <v>1644</v>
      </c>
      <c r="X325" s="30"/>
      <c r="Y325" s="31">
        <v>2368</v>
      </c>
      <c r="Z325" s="30"/>
      <c r="AA325" s="55"/>
      <c r="AB325" s="55" t="s">
        <v>44</v>
      </c>
      <c r="AC325" s="30" t="s">
        <v>44</v>
      </c>
      <c r="AD325" s="30" t="s">
        <v>982</v>
      </c>
    </row>
    <row r="326" spans="1:30" x14ac:dyDescent="0.2">
      <c r="A326" s="34">
        <v>45881.387010891209</v>
      </c>
      <c r="B326" s="35" t="s">
        <v>30</v>
      </c>
      <c r="C326" s="30" t="s">
        <v>31</v>
      </c>
      <c r="D326" s="30" t="s">
        <v>29</v>
      </c>
      <c r="E326" s="30" t="s">
        <v>46</v>
      </c>
      <c r="F326" s="30" t="s">
        <v>29</v>
      </c>
      <c r="G326" s="30" t="s">
        <v>47</v>
      </c>
      <c r="H326" s="28" t="s">
        <v>34</v>
      </c>
      <c r="I326" s="36" t="str">
        <f ca="1">IFERROR(__xludf.DUMMYFUNCTION("""COMPUTED_VALUE""")," ")</f>
        <v xml:space="preserve"> </v>
      </c>
      <c r="J326" s="51" t="s">
        <v>1645</v>
      </c>
      <c r="K326" s="30" t="s">
        <v>1646</v>
      </c>
      <c r="L326" s="38">
        <v>349201861</v>
      </c>
      <c r="M326" s="30" t="s">
        <v>713</v>
      </c>
      <c r="N326" s="30" t="s">
        <v>38</v>
      </c>
      <c r="O326" s="30" t="s">
        <v>107</v>
      </c>
      <c r="P326" s="30" t="s">
        <v>1554</v>
      </c>
      <c r="Q326" s="23">
        <v>2468</v>
      </c>
      <c r="R326" s="28" t="s">
        <v>29</v>
      </c>
      <c r="S326" s="39">
        <v>100</v>
      </c>
      <c r="T326" s="45">
        <v>45879</v>
      </c>
      <c r="U326" s="52"/>
      <c r="V326" s="53"/>
      <c r="W326" s="54" t="s">
        <v>1647</v>
      </c>
      <c r="X326" s="30"/>
      <c r="Y326" s="31">
        <v>2368</v>
      </c>
      <c r="Z326" s="30"/>
      <c r="AA326" s="56"/>
      <c r="AB326" s="56" t="s">
        <v>44</v>
      </c>
      <c r="AC326" s="30" t="s">
        <v>44</v>
      </c>
      <c r="AD326" s="30" t="s">
        <v>74</v>
      </c>
    </row>
    <row r="327" spans="1:30" x14ac:dyDescent="0.2">
      <c r="A327" s="34">
        <v>45881.912054745371</v>
      </c>
      <c r="B327" s="35" t="s">
        <v>30</v>
      </c>
      <c r="C327" s="30" t="s">
        <v>31</v>
      </c>
      <c r="D327" s="30" t="s">
        <v>29</v>
      </c>
      <c r="E327" s="30" t="s">
        <v>63</v>
      </c>
      <c r="F327" s="30" t="s">
        <v>29</v>
      </c>
      <c r="G327" s="30" t="s">
        <v>87</v>
      </c>
      <c r="H327" s="28" t="s">
        <v>34</v>
      </c>
      <c r="I327" s="36" t="str">
        <f ca="1">IFERROR(__xludf.DUMMYFUNCTION("""COMPUTED_VALUE""")," ")</f>
        <v xml:space="preserve"> </v>
      </c>
      <c r="J327" s="51" t="s">
        <v>1648</v>
      </c>
      <c r="K327" s="30" t="s">
        <v>1649</v>
      </c>
      <c r="L327" s="38">
        <v>395806613</v>
      </c>
      <c r="M327" s="30" t="s">
        <v>713</v>
      </c>
      <c r="N327" s="30" t="s">
        <v>38</v>
      </c>
      <c r="O327" s="30" t="s">
        <v>107</v>
      </c>
      <c r="P327" s="30" t="s">
        <v>68</v>
      </c>
      <c r="Q327" s="23">
        <v>16940</v>
      </c>
      <c r="R327" s="28" t="s">
        <v>29</v>
      </c>
      <c r="S327" s="39">
        <v>100</v>
      </c>
      <c r="T327" s="45">
        <v>45881</v>
      </c>
      <c r="U327" s="52"/>
      <c r="V327" s="53"/>
      <c r="W327" s="54" t="s">
        <v>1650</v>
      </c>
      <c r="X327" s="30"/>
      <c r="Y327" s="31">
        <v>16840</v>
      </c>
      <c r="Z327" s="30"/>
      <c r="AA327" s="55"/>
      <c r="AB327" s="55" t="s">
        <v>44</v>
      </c>
      <c r="AC327" s="30" t="s">
        <v>44</v>
      </c>
      <c r="AD327" s="30" t="s">
        <v>74</v>
      </c>
    </row>
    <row r="328" spans="1:30" x14ac:dyDescent="0.2">
      <c r="A328" s="34">
        <v>45881.913956724537</v>
      </c>
      <c r="B328" s="35" t="s">
        <v>30</v>
      </c>
      <c r="C328" s="30" t="s">
        <v>31</v>
      </c>
      <c r="D328" s="30" t="s">
        <v>29</v>
      </c>
      <c r="E328" s="30" t="s">
        <v>63</v>
      </c>
      <c r="F328" s="30" t="s">
        <v>29</v>
      </c>
      <c r="G328" s="30" t="s">
        <v>47</v>
      </c>
      <c r="H328" s="28" t="s">
        <v>34</v>
      </c>
      <c r="I328" s="36" t="str">
        <f ca="1">IFERROR(__xludf.DUMMYFUNCTION("""COMPUTED_VALUE""")," ")</f>
        <v xml:space="preserve"> </v>
      </c>
      <c r="J328" s="51" t="s">
        <v>1651</v>
      </c>
      <c r="K328" s="30" t="s">
        <v>1652</v>
      </c>
      <c r="L328" s="38">
        <v>975615179</v>
      </c>
      <c r="M328" s="30" t="s">
        <v>713</v>
      </c>
      <c r="N328" s="30" t="s">
        <v>38</v>
      </c>
      <c r="O328" s="30" t="s">
        <v>107</v>
      </c>
      <c r="P328" s="30" t="s">
        <v>1653</v>
      </c>
      <c r="Q328" s="23">
        <v>16940</v>
      </c>
      <c r="R328" s="28" t="s">
        <v>29</v>
      </c>
      <c r="S328" s="39">
        <v>100</v>
      </c>
      <c r="T328" s="45">
        <v>45881</v>
      </c>
      <c r="U328" s="52"/>
      <c r="V328" s="53"/>
      <c r="W328" s="54" t="s">
        <v>1654</v>
      </c>
      <c r="X328" s="30"/>
      <c r="Y328" s="31">
        <v>16840</v>
      </c>
      <c r="Z328" s="30"/>
      <c r="AA328" s="56"/>
      <c r="AB328" s="56" t="s">
        <v>44</v>
      </c>
      <c r="AC328" s="30" t="s">
        <v>44</v>
      </c>
      <c r="AD328" s="30" t="s">
        <v>982</v>
      </c>
    </row>
    <row r="329" spans="1:30" x14ac:dyDescent="0.2">
      <c r="A329" s="34">
        <v>45881.975174108797</v>
      </c>
      <c r="B329" s="35" t="s">
        <v>252</v>
      </c>
      <c r="C329" s="30" t="s">
        <v>31</v>
      </c>
      <c r="D329" s="30" t="s">
        <v>29</v>
      </c>
      <c r="E329" s="30" t="s">
        <v>32</v>
      </c>
      <c r="F329" s="30" t="s">
        <v>29</v>
      </c>
      <c r="G329" s="30" t="s">
        <v>33</v>
      </c>
      <c r="H329" s="28" t="s">
        <v>34</v>
      </c>
      <c r="I329" s="36" t="str">
        <f ca="1">IFERROR(__xludf.DUMMYFUNCTION("""COMPUTED_VALUE""")," ")</f>
        <v xml:space="preserve"> </v>
      </c>
      <c r="J329" s="51" t="s">
        <v>1655</v>
      </c>
      <c r="K329" s="30" t="s">
        <v>1656</v>
      </c>
      <c r="L329" s="38">
        <v>944275646</v>
      </c>
      <c r="M329" s="30" t="s">
        <v>1614</v>
      </c>
      <c r="N329" s="30" t="s">
        <v>131</v>
      </c>
      <c r="O329" s="30" t="s">
        <v>1657</v>
      </c>
      <c r="P329" s="30" t="s">
        <v>1658</v>
      </c>
      <c r="Q329" s="23">
        <v>14972</v>
      </c>
      <c r="R329" s="28" t="s">
        <v>29</v>
      </c>
      <c r="S329" s="39">
        <v>100</v>
      </c>
      <c r="T329" s="45">
        <v>45881</v>
      </c>
      <c r="U329" s="52"/>
      <c r="V329" s="53"/>
      <c r="W329" s="54" t="s">
        <v>1659</v>
      </c>
      <c r="X329" s="30"/>
      <c r="Y329" s="31">
        <v>14872</v>
      </c>
      <c r="Z329" s="30"/>
      <c r="AA329" s="55"/>
      <c r="AB329" s="55" t="s">
        <v>44</v>
      </c>
      <c r="AC329" s="30" t="s">
        <v>44</v>
      </c>
      <c r="AD329" s="30" t="s">
        <v>982</v>
      </c>
    </row>
    <row r="330" spans="1:30" x14ac:dyDescent="0.2">
      <c r="A330" s="34">
        <v>45882.550479942132</v>
      </c>
      <c r="B330" s="35" t="s">
        <v>30</v>
      </c>
      <c r="C330" s="30" t="s">
        <v>31</v>
      </c>
      <c r="D330" s="30" t="s">
        <v>29</v>
      </c>
      <c r="E330" s="30" t="s">
        <v>63</v>
      </c>
      <c r="F330" s="30" t="s">
        <v>29</v>
      </c>
      <c r="G330" s="30" t="s">
        <v>47</v>
      </c>
      <c r="H330" s="28" t="s">
        <v>34</v>
      </c>
      <c r="I330" s="36" t="str">
        <f ca="1">IFERROR(__xludf.DUMMYFUNCTION("""COMPUTED_VALUE""")," ")</f>
        <v xml:space="preserve"> </v>
      </c>
      <c r="J330" s="51" t="s">
        <v>1660</v>
      </c>
      <c r="K330" s="30" t="s">
        <v>1661</v>
      </c>
      <c r="L330" s="38">
        <v>972310903</v>
      </c>
      <c r="M330" s="30" t="s">
        <v>664</v>
      </c>
      <c r="N330" s="30" t="s">
        <v>66</v>
      </c>
      <c r="O330" s="30" t="s">
        <v>107</v>
      </c>
      <c r="P330" s="30" t="s">
        <v>1662</v>
      </c>
      <c r="Q330" s="23">
        <v>16940</v>
      </c>
      <c r="R330" s="28" t="s">
        <v>29</v>
      </c>
      <c r="S330" s="39">
        <v>100</v>
      </c>
      <c r="T330" s="45">
        <v>45882</v>
      </c>
      <c r="U330" s="52"/>
      <c r="V330" s="53"/>
      <c r="W330" s="54" t="s">
        <v>1663</v>
      </c>
      <c r="X330" s="30"/>
      <c r="Y330" s="31">
        <v>16840</v>
      </c>
      <c r="Z330" s="30"/>
      <c r="AA330" s="56"/>
      <c r="AB330" s="56" t="s">
        <v>44</v>
      </c>
      <c r="AC330" s="30" t="s">
        <v>44</v>
      </c>
      <c r="AD330" s="30" t="s">
        <v>982</v>
      </c>
    </row>
    <row r="331" spans="1:30" x14ac:dyDescent="0.2">
      <c r="A331" s="34">
        <v>45882.721297013893</v>
      </c>
      <c r="B331" s="35" t="s">
        <v>30</v>
      </c>
      <c r="C331" s="30" t="s">
        <v>31</v>
      </c>
      <c r="D331" s="30" t="s">
        <v>29</v>
      </c>
      <c r="E331" s="30" t="s">
        <v>32</v>
      </c>
      <c r="F331" s="30" t="s">
        <v>29</v>
      </c>
      <c r="G331" s="30" t="s">
        <v>33</v>
      </c>
      <c r="H331" s="28" t="s">
        <v>34</v>
      </c>
      <c r="I331" s="36" t="str">
        <f ca="1">IFERROR(__xludf.DUMMYFUNCTION("""COMPUTED_VALUE""")," ")</f>
        <v xml:space="preserve"> </v>
      </c>
      <c r="J331" s="51" t="s">
        <v>1664</v>
      </c>
      <c r="K331" s="58" t="s">
        <v>1665</v>
      </c>
      <c r="L331" s="38">
        <v>356621465</v>
      </c>
      <c r="M331" s="30" t="s">
        <v>247</v>
      </c>
      <c r="N331" s="30" t="s">
        <v>1355</v>
      </c>
      <c r="O331" s="30" t="s">
        <v>107</v>
      </c>
      <c r="P331" s="30" t="s">
        <v>1666</v>
      </c>
      <c r="Q331" s="23">
        <v>14972</v>
      </c>
      <c r="R331" s="28" t="s">
        <v>29</v>
      </c>
      <c r="S331" s="39">
        <v>100</v>
      </c>
      <c r="T331" s="45">
        <v>45882</v>
      </c>
      <c r="U331" s="52"/>
      <c r="V331" s="53"/>
      <c r="W331" s="54" t="s">
        <v>1667</v>
      </c>
      <c r="X331" s="30"/>
      <c r="Y331" s="31">
        <v>14872</v>
      </c>
      <c r="Z331" s="30"/>
      <c r="AA331" s="55"/>
      <c r="AB331" s="55" t="s">
        <v>44</v>
      </c>
      <c r="AC331" s="30" t="s">
        <v>44</v>
      </c>
      <c r="AD331" s="30" t="s">
        <v>982</v>
      </c>
    </row>
    <row r="332" spans="1:30" x14ac:dyDescent="0.2">
      <c r="A332" s="34">
        <v>45882.922726562501</v>
      </c>
      <c r="B332" s="35" t="s">
        <v>252</v>
      </c>
      <c r="C332" s="30" t="s">
        <v>31</v>
      </c>
      <c r="D332" s="30" t="s">
        <v>29</v>
      </c>
      <c r="E332" s="30" t="s">
        <v>32</v>
      </c>
      <c r="F332" s="30" t="s">
        <v>202</v>
      </c>
      <c r="G332" s="30" t="s">
        <v>33</v>
      </c>
      <c r="H332" s="28" t="s">
        <v>34</v>
      </c>
      <c r="I332" s="36" t="str">
        <f ca="1">IFERROR(__xludf.DUMMYFUNCTION("""COMPUTED_VALUE""")," ")</f>
        <v xml:space="preserve"> </v>
      </c>
      <c r="J332" s="51" t="s">
        <v>1668</v>
      </c>
      <c r="K332" s="30" t="s">
        <v>1669</v>
      </c>
      <c r="L332" s="38">
        <v>969095422</v>
      </c>
      <c r="M332" s="30" t="s">
        <v>785</v>
      </c>
      <c r="N332" s="30" t="s">
        <v>131</v>
      </c>
      <c r="O332" s="30" t="s">
        <v>202</v>
      </c>
      <c r="P332" s="30" t="s">
        <v>1670</v>
      </c>
      <c r="Q332" s="23">
        <v>14972</v>
      </c>
      <c r="R332" s="30" t="s">
        <v>429</v>
      </c>
      <c r="S332" s="39">
        <v>200</v>
      </c>
      <c r="T332" s="45">
        <v>45882</v>
      </c>
      <c r="U332" s="52"/>
      <c r="V332" s="53"/>
      <c r="W332" s="54" t="s">
        <v>1671</v>
      </c>
      <c r="X332" s="30"/>
      <c r="Y332" s="31">
        <v>14772</v>
      </c>
      <c r="Z332" s="30"/>
      <c r="AA332" s="56"/>
      <c r="AB332" s="56" t="s">
        <v>44</v>
      </c>
      <c r="AC332" s="30" t="s">
        <v>44</v>
      </c>
      <c r="AD332" s="30" t="s">
        <v>982</v>
      </c>
    </row>
    <row r="333" spans="1:30" x14ac:dyDescent="0.2">
      <c r="A333" s="34">
        <v>45882.945846932867</v>
      </c>
      <c r="B333" s="35" t="s">
        <v>30</v>
      </c>
      <c r="C333" s="30" t="s">
        <v>31</v>
      </c>
      <c r="D333" s="30" t="s">
        <v>29</v>
      </c>
      <c r="E333" s="30" t="s">
        <v>63</v>
      </c>
      <c r="F333" s="30" t="s">
        <v>29</v>
      </c>
      <c r="G333" s="30" t="s">
        <v>47</v>
      </c>
      <c r="H333" s="28" t="s">
        <v>34</v>
      </c>
      <c r="I333" s="36" t="str">
        <f ca="1">IFERROR(__xludf.DUMMYFUNCTION("""COMPUTED_VALUE""")," ")</f>
        <v xml:space="preserve"> </v>
      </c>
      <c r="J333" s="51" t="s">
        <v>1672</v>
      </c>
      <c r="K333" s="30" t="s">
        <v>1673</v>
      </c>
      <c r="L333" s="38">
        <v>387873603</v>
      </c>
      <c r="M333" s="30" t="s">
        <v>1619</v>
      </c>
      <c r="N333" s="30" t="s">
        <v>529</v>
      </c>
      <c r="O333" s="30" t="s">
        <v>1674</v>
      </c>
      <c r="P333" s="30" t="s">
        <v>1675</v>
      </c>
      <c r="Q333" s="23">
        <v>16940</v>
      </c>
      <c r="R333" s="28" t="s">
        <v>29</v>
      </c>
      <c r="S333" s="39">
        <v>90</v>
      </c>
      <c r="T333" s="45">
        <v>45882</v>
      </c>
      <c r="U333" s="52"/>
      <c r="V333" s="53"/>
      <c r="W333" s="54" t="s">
        <v>1676</v>
      </c>
      <c r="X333" s="30"/>
      <c r="Y333" s="31">
        <v>16850</v>
      </c>
      <c r="Z333" s="30"/>
      <c r="AA333" s="55"/>
      <c r="AB333" s="55" t="s">
        <v>44</v>
      </c>
      <c r="AC333" s="30" t="s">
        <v>44</v>
      </c>
      <c r="AD333" s="30" t="s">
        <v>982</v>
      </c>
    </row>
    <row r="334" spans="1:30" x14ac:dyDescent="0.2">
      <c r="A334" s="34">
        <v>45883.470115810182</v>
      </c>
      <c r="B334" s="35" t="s">
        <v>76</v>
      </c>
      <c r="C334" s="30" t="s">
        <v>31</v>
      </c>
      <c r="D334" s="30" t="s">
        <v>29</v>
      </c>
      <c r="E334" s="30" t="s">
        <v>46</v>
      </c>
      <c r="F334" s="30" t="s">
        <v>29</v>
      </c>
      <c r="G334" s="30" t="s">
        <v>47</v>
      </c>
      <c r="H334" s="28" t="s">
        <v>1212</v>
      </c>
      <c r="I334" s="36" t="str">
        <f ca="1">IFERROR(__xludf.DUMMYFUNCTION("""COMPUTED_VALUE""")," ")</f>
        <v xml:space="preserve"> </v>
      </c>
      <c r="J334" s="51" t="s">
        <v>1677</v>
      </c>
      <c r="K334" s="56" t="s">
        <v>1678</v>
      </c>
      <c r="L334" s="38">
        <v>828003005</v>
      </c>
      <c r="M334" s="30" t="s">
        <v>130</v>
      </c>
      <c r="N334" s="30" t="s">
        <v>38</v>
      </c>
      <c r="O334" s="30" t="s">
        <v>1679</v>
      </c>
      <c r="P334" s="30" t="s">
        <v>1680</v>
      </c>
      <c r="Q334" s="23">
        <v>2468</v>
      </c>
      <c r="R334" s="28" t="s">
        <v>29</v>
      </c>
      <c r="S334" s="39">
        <f>200+800</f>
        <v>1000</v>
      </c>
      <c r="T334" s="49" t="s">
        <v>1681</v>
      </c>
      <c r="U334" s="66"/>
      <c r="V334" s="45"/>
      <c r="W334" s="30" t="s">
        <v>1682</v>
      </c>
      <c r="X334" s="30"/>
      <c r="Y334" s="31">
        <v>1468</v>
      </c>
      <c r="Z334" s="30" t="s">
        <v>816</v>
      </c>
      <c r="AA334" s="56"/>
      <c r="AB334" s="74" t="s">
        <v>44</v>
      </c>
      <c r="AC334" s="30" t="s">
        <v>44</v>
      </c>
      <c r="AD334" s="30" t="s">
        <v>982</v>
      </c>
    </row>
    <row r="335" spans="1:30" x14ac:dyDescent="0.2">
      <c r="A335" s="34">
        <v>45884.3303853588</v>
      </c>
      <c r="B335" s="35" t="s">
        <v>30</v>
      </c>
      <c r="C335" s="30" t="s">
        <v>31</v>
      </c>
      <c r="D335" s="30" t="s">
        <v>29</v>
      </c>
      <c r="E335" s="30" t="s">
        <v>63</v>
      </c>
      <c r="F335" s="30" t="s">
        <v>29</v>
      </c>
      <c r="G335" s="30" t="s">
        <v>87</v>
      </c>
      <c r="H335" s="28" t="s">
        <v>1683</v>
      </c>
      <c r="I335" s="36" t="str">
        <f ca="1">IFERROR(__xludf.DUMMYFUNCTION("""COMPUTED_VALUE""")," ")</f>
        <v xml:space="preserve"> </v>
      </c>
      <c r="J335" s="51" t="s">
        <v>1684</v>
      </c>
      <c r="K335" s="30" t="s">
        <v>1685</v>
      </c>
      <c r="L335" s="38">
        <v>945502566</v>
      </c>
      <c r="M335" s="30" t="s">
        <v>664</v>
      </c>
      <c r="N335" s="30" t="s">
        <v>66</v>
      </c>
      <c r="O335" s="30" t="s">
        <v>107</v>
      </c>
      <c r="P335" s="30" t="s">
        <v>1686</v>
      </c>
      <c r="Q335" s="23">
        <v>16940</v>
      </c>
      <c r="R335" s="28" t="s">
        <v>29</v>
      </c>
      <c r="S335" s="39">
        <f>100+2500</f>
        <v>2600</v>
      </c>
      <c r="T335" s="49" t="s">
        <v>1687</v>
      </c>
      <c r="U335" s="52"/>
      <c r="V335" s="53"/>
      <c r="W335" s="54" t="s">
        <v>1688</v>
      </c>
      <c r="X335" s="30"/>
      <c r="Y335" s="31">
        <v>14340</v>
      </c>
      <c r="Z335" s="30" t="s">
        <v>43</v>
      </c>
      <c r="AA335" s="55"/>
      <c r="AB335" s="55" t="s">
        <v>44</v>
      </c>
      <c r="AC335" s="30" t="s">
        <v>44</v>
      </c>
      <c r="AD335" s="30" t="s">
        <v>74</v>
      </c>
    </row>
    <row r="336" spans="1:30" x14ac:dyDescent="0.2">
      <c r="A336" s="34">
        <v>45884.331461678245</v>
      </c>
      <c r="B336" s="35" t="s">
        <v>30</v>
      </c>
      <c r="C336" s="30" t="s">
        <v>31</v>
      </c>
      <c r="D336" s="30" t="s">
        <v>29</v>
      </c>
      <c r="E336" s="30" t="s">
        <v>63</v>
      </c>
      <c r="F336" s="30" t="s">
        <v>29</v>
      </c>
      <c r="G336" s="30" t="s">
        <v>87</v>
      </c>
      <c r="H336" s="28" t="s">
        <v>34</v>
      </c>
      <c r="I336" s="36" t="str">
        <f ca="1">IFERROR(__xludf.DUMMYFUNCTION("""COMPUTED_VALUE""")," ")</f>
        <v xml:space="preserve"> </v>
      </c>
      <c r="J336" s="51" t="s">
        <v>1689</v>
      </c>
      <c r="K336" s="30" t="s">
        <v>1690</v>
      </c>
      <c r="L336" s="38">
        <v>367620969</v>
      </c>
      <c r="M336" s="30" t="s">
        <v>664</v>
      </c>
      <c r="N336" s="30" t="s">
        <v>66</v>
      </c>
      <c r="O336" s="30" t="s">
        <v>107</v>
      </c>
      <c r="P336" s="30" t="s">
        <v>1686</v>
      </c>
      <c r="Q336" s="23">
        <v>16940</v>
      </c>
      <c r="R336" s="28" t="s">
        <v>29</v>
      </c>
      <c r="S336" s="39">
        <v>100</v>
      </c>
      <c r="T336" s="45">
        <v>45883</v>
      </c>
      <c r="U336" s="52"/>
      <c r="V336" s="53"/>
      <c r="W336" s="54" t="s">
        <v>1691</v>
      </c>
      <c r="X336" s="30"/>
      <c r="Y336" s="31">
        <v>16840</v>
      </c>
      <c r="Z336" s="30"/>
      <c r="AA336" s="56"/>
      <c r="AB336" s="56" t="s">
        <v>44</v>
      </c>
      <c r="AC336" s="30" t="s">
        <v>44</v>
      </c>
      <c r="AD336" s="30" t="s">
        <v>982</v>
      </c>
    </row>
    <row r="337" spans="1:30" x14ac:dyDescent="0.2">
      <c r="A337" s="34">
        <v>45884.950366863428</v>
      </c>
      <c r="B337" s="35" t="s">
        <v>252</v>
      </c>
      <c r="C337" s="30" t="s">
        <v>31</v>
      </c>
      <c r="D337" s="30"/>
      <c r="E337" s="30" t="s">
        <v>32</v>
      </c>
      <c r="F337" s="30" t="s">
        <v>29</v>
      </c>
      <c r="G337" s="30" t="s">
        <v>33</v>
      </c>
      <c r="H337" s="33" t="s">
        <v>34</v>
      </c>
      <c r="I337" s="36" t="str">
        <f ca="1">IFERROR(__xludf.DUMMYFUNCTION("""COMPUTED_VALUE""")," ")</f>
        <v xml:space="preserve"> </v>
      </c>
      <c r="J337" s="51" t="s">
        <v>1692</v>
      </c>
      <c r="K337" s="58" t="s">
        <v>1693</v>
      </c>
      <c r="L337" s="38">
        <v>363476465</v>
      </c>
      <c r="M337" s="30" t="s">
        <v>1619</v>
      </c>
      <c r="N337" s="30" t="s">
        <v>1008</v>
      </c>
      <c r="O337" s="30" t="s">
        <v>1694</v>
      </c>
      <c r="P337" s="30" t="s">
        <v>1695</v>
      </c>
      <c r="Q337" s="23">
        <v>14972</v>
      </c>
      <c r="R337" s="28" t="s">
        <v>29</v>
      </c>
      <c r="S337" s="39">
        <v>100</v>
      </c>
      <c r="T337" s="45">
        <v>45884</v>
      </c>
      <c r="U337" s="52"/>
      <c r="V337" s="53"/>
      <c r="W337" s="54" t="s">
        <v>1696</v>
      </c>
      <c r="X337" s="30"/>
      <c r="Y337" s="31">
        <v>14872</v>
      </c>
      <c r="Z337" s="30"/>
      <c r="AA337" s="55"/>
      <c r="AB337" s="55" t="s">
        <v>44</v>
      </c>
      <c r="AC337" s="30" t="s">
        <v>44</v>
      </c>
      <c r="AD337" s="30" t="s">
        <v>74</v>
      </c>
    </row>
    <row r="338" spans="1:30" x14ac:dyDescent="0.2">
      <c r="A338" s="34">
        <v>45885.925789398148</v>
      </c>
      <c r="B338" s="35" t="s">
        <v>252</v>
      </c>
      <c r="C338" s="30" t="s">
        <v>31</v>
      </c>
      <c r="D338" s="30" t="s">
        <v>29</v>
      </c>
      <c r="E338" s="30" t="s">
        <v>63</v>
      </c>
      <c r="F338" s="30" t="s">
        <v>29</v>
      </c>
      <c r="G338" s="30" t="s">
        <v>47</v>
      </c>
      <c r="H338" s="28" t="s">
        <v>34</v>
      </c>
      <c r="I338" s="36" t="str">
        <f ca="1">IFERROR(__xludf.DUMMYFUNCTION("""COMPUTED_VALUE""")," ")</f>
        <v xml:space="preserve"> </v>
      </c>
      <c r="J338" s="51" t="s">
        <v>1697</v>
      </c>
      <c r="K338" s="30" t="s">
        <v>1698</v>
      </c>
      <c r="L338" s="38">
        <v>396129518</v>
      </c>
      <c r="M338" s="30" t="s">
        <v>664</v>
      </c>
      <c r="N338" s="30" t="s">
        <v>66</v>
      </c>
      <c r="O338" s="30" t="s">
        <v>107</v>
      </c>
      <c r="P338" s="30" t="s">
        <v>1699</v>
      </c>
      <c r="Q338" s="23">
        <v>16940</v>
      </c>
      <c r="R338" s="28" t="s">
        <v>29</v>
      </c>
      <c r="S338" s="39">
        <v>100</v>
      </c>
      <c r="T338" s="45">
        <v>45869</v>
      </c>
      <c r="U338" s="52"/>
      <c r="V338" s="53"/>
      <c r="W338" s="54" t="s">
        <v>1700</v>
      </c>
      <c r="X338" s="30"/>
      <c r="Y338" s="31">
        <v>16840</v>
      </c>
      <c r="Z338" s="30"/>
      <c r="AA338" s="56"/>
      <c r="AB338" s="56" t="s">
        <v>44</v>
      </c>
      <c r="AC338" s="30" t="s">
        <v>44</v>
      </c>
      <c r="AD338" s="30" t="s">
        <v>982</v>
      </c>
    </row>
    <row r="339" spans="1:30" x14ac:dyDescent="0.2">
      <c r="A339" s="16">
        <v>45887</v>
      </c>
      <c r="B339" s="35" t="s">
        <v>252</v>
      </c>
      <c r="C339" s="30" t="s">
        <v>409</v>
      </c>
      <c r="D339" s="30" t="s">
        <v>29</v>
      </c>
      <c r="E339" s="58" t="s">
        <v>416</v>
      </c>
      <c r="F339" s="30" t="s">
        <v>1701</v>
      </c>
      <c r="G339" s="30" t="s">
        <v>418</v>
      </c>
      <c r="H339" s="28" t="s">
        <v>34</v>
      </c>
      <c r="I339" s="36" t="str">
        <f ca="1">IFERROR(__xludf.DUMMYFUNCTION("""COMPUTED_VALUE""")," ")</f>
        <v xml:space="preserve"> </v>
      </c>
      <c r="J339" s="51" t="s">
        <v>1702</v>
      </c>
      <c r="K339" s="30" t="s">
        <v>1703</v>
      </c>
      <c r="L339" s="38">
        <v>835882764</v>
      </c>
      <c r="M339" s="30" t="s">
        <v>421</v>
      </c>
      <c r="N339" s="30" t="s">
        <v>820</v>
      </c>
      <c r="O339" s="30" t="s">
        <v>202</v>
      </c>
      <c r="P339" s="30" t="s">
        <v>424</v>
      </c>
      <c r="Q339" s="23">
        <v>4268</v>
      </c>
      <c r="R339" s="28" t="s">
        <v>29</v>
      </c>
      <c r="S339" s="39"/>
      <c r="T339" s="45"/>
      <c r="U339" s="52"/>
      <c r="V339" s="53"/>
      <c r="W339" s="54"/>
      <c r="X339" s="30"/>
      <c r="Y339" s="31">
        <v>4268</v>
      </c>
      <c r="Z339" s="30"/>
      <c r="AA339" s="55"/>
      <c r="AB339" s="55"/>
      <c r="AC339" s="30" t="s">
        <v>44</v>
      </c>
      <c r="AD339" s="30" t="s">
        <v>74</v>
      </c>
    </row>
    <row r="340" spans="1:30" x14ac:dyDescent="0.2">
      <c r="A340" s="34">
        <v>45888.030377789357</v>
      </c>
      <c r="B340" s="35" t="s">
        <v>30</v>
      </c>
      <c r="C340" s="30" t="s">
        <v>31</v>
      </c>
      <c r="D340" s="30"/>
      <c r="E340" s="30" t="s">
        <v>63</v>
      </c>
      <c r="F340" s="30" t="s">
        <v>29</v>
      </c>
      <c r="G340" s="30" t="s">
        <v>47</v>
      </c>
      <c r="H340" s="28" t="s">
        <v>34</v>
      </c>
      <c r="I340" s="36" t="str">
        <f ca="1">IFERROR(__xludf.DUMMYFUNCTION("""COMPUTED_VALUE""")," ")</f>
        <v xml:space="preserve"> </v>
      </c>
      <c r="J340" s="51" t="s">
        <v>1704</v>
      </c>
      <c r="K340" s="30" t="s">
        <v>1705</v>
      </c>
      <c r="L340" s="38">
        <v>777159728</v>
      </c>
      <c r="M340" s="30" t="s">
        <v>1619</v>
      </c>
      <c r="N340" s="30" t="s">
        <v>1008</v>
      </c>
      <c r="O340" s="30" t="s">
        <v>1706</v>
      </c>
      <c r="P340" s="30" t="s">
        <v>1707</v>
      </c>
      <c r="Q340" s="23">
        <v>16940</v>
      </c>
      <c r="R340" s="28" t="s">
        <v>29</v>
      </c>
      <c r="S340" s="39">
        <v>200</v>
      </c>
      <c r="T340" s="45">
        <v>45888</v>
      </c>
      <c r="U340" s="52"/>
      <c r="V340" s="53"/>
      <c r="W340" s="54" t="s">
        <v>1708</v>
      </c>
      <c r="X340" s="30"/>
      <c r="Y340" s="31">
        <v>16740</v>
      </c>
      <c r="Z340" s="30"/>
      <c r="AA340" s="56"/>
      <c r="AB340" s="56" t="s">
        <v>44</v>
      </c>
      <c r="AC340" s="30" t="s">
        <v>44</v>
      </c>
      <c r="AD340" s="30" t="s">
        <v>982</v>
      </c>
    </row>
    <row r="341" spans="1:30" x14ac:dyDescent="0.2">
      <c r="A341" s="34">
        <v>45888.965950532409</v>
      </c>
      <c r="B341" s="35" t="s">
        <v>30</v>
      </c>
      <c r="C341" s="30" t="s">
        <v>31</v>
      </c>
      <c r="D341" s="30" t="s">
        <v>29</v>
      </c>
      <c r="E341" s="30" t="s">
        <v>63</v>
      </c>
      <c r="F341" s="30" t="s">
        <v>29</v>
      </c>
      <c r="G341" s="30" t="s">
        <v>87</v>
      </c>
      <c r="H341" s="28" t="s">
        <v>34</v>
      </c>
      <c r="I341" s="36" t="str">
        <f ca="1">IFERROR(__xludf.DUMMYFUNCTION("""COMPUTED_VALUE""")," ")</f>
        <v xml:space="preserve"> </v>
      </c>
      <c r="J341" s="51" t="s">
        <v>1709</v>
      </c>
      <c r="K341" s="30" t="s">
        <v>1710</v>
      </c>
      <c r="L341" s="38">
        <v>969366146</v>
      </c>
      <c r="M341" s="30" t="s">
        <v>874</v>
      </c>
      <c r="N341" s="30" t="s">
        <v>1711</v>
      </c>
      <c r="O341" s="30" t="s">
        <v>876</v>
      </c>
      <c r="P341" s="30" t="s">
        <v>1712</v>
      </c>
      <c r="Q341" s="23">
        <v>16940</v>
      </c>
      <c r="R341" s="28" t="s">
        <v>29</v>
      </c>
      <c r="S341" s="39">
        <v>100</v>
      </c>
      <c r="T341" s="45">
        <v>45888</v>
      </c>
      <c r="U341" s="52"/>
      <c r="V341" s="53"/>
      <c r="W341" s="54" t="s">
        <v>1713</v>
      </c>
      <c r="X341" s="30"/>
      <c r="Y341" s="31">
        <v>16840</v>
      </c>
      <c r="Z341" s="30"/>
      <c r="AA341" s="55"/>
      <c r="AB341" s="55" t="s">
        <v>44</v>
      </c>
      <c r="AC341" s="30" t="s">
        <v>44</v>
      </c>
      <c r="AD341" s="30" t="s">
        <v>74</v>
      </c>
    </row>
    <row r="342" spans="1:30" x14ac:dyDescent="0.2">
      <c r="A342" s="34">
        <v>45890.714247361109</v>
      </c>
      <c r="B342" s="35" t="s">
        <v>30</v>
      </c>
      <c r="C342" s="30" t="s">
        <v>31</v>
      </c>
      <c r="D342" s="30"/>
      <c r="E342" s="30" t="s">
        <v>63</v>
      </c>
      <c r="F342" s="30" t="s">
        <v>29</v>
      </c>
      <c r="G342" s="30" t="s">
        <v>87</v>
      </c>
      <c r="H342" s="28" t="s">
        <v>34</v>
      </c>
      <c r="I342" s="36" t="str">
        <f ca="1">IFERROR(__xludf.DUMMYFUNCTION("""COMPUTED_VALUE""")," ")</f>
        <v xml:space="preserve"> </v>
      </c>
      <c r="J342" s="51" t="s">
        <v>1714</v>
      </c>
      <c r="K342" s="30" t="s">
        <v>1715</v>
      </c>
      <c r="L342" s="38">
        <v>357346693</v>
      </c>
      <c r="M342" s="30" t="s">
        <v>1619</v>
      </c>
      <c r="N342" s="30" t="s">
        <v>529</v>
      </c>
      <c r="O342" s="30" t="s">
        <v>1716</v>
      </c>
      <c r="P342" s="30" t="s">
        <v>1717</v>
      </c>
      <c r="Q342" s="23">
        <v>16940</v>
      </c>
      <c r="R342" s="30" t="s">
        <v>429</v>
      </c>
      <c r="S342" s="39">
        <v>50</v>
      </c>
      <c r="T342" s="45">
        <v>45890</v>
      </c>
      <c r="U342" s="52"/>
      <c r="V342" s="53"/>
      <c r="W342" s="54" t="s">
        <v>1718</v>
      </c>
      <c r="X342" s="30"/>
      <c r="Y342" s="31">
        <v>16890</v>
      </c>
      <c r="Z342" s="30"/>
      <c r="AA342" s="56"/>
      <c r="AB342" s="56" t="s">
        <v>44</v>
      </c>
      <c r="AC342" s="30" t="s">
        <v>44</v>
      </c>
      <c r="AD342" s="30" t="s">
        <v>74</v>
      </c>
    </row>
    <row r="343" spans="1:30" x14ac:dyDescent="0.2">
      <c r="A343" s="34">
        <v>45892.795702037038</v>
      </c>
      <c r="B343" s="35" t="s">
        <v>252</v>
      </c>
      <c r="C343" s="30" t="s">
        <v>31</v>
      </c>
      <c r="D343" s="30"/>
      <c r="E343" s="30" t="s">
        <v>63</v>
      </c>
      <c r="F343" s="30" t="s">
        <v>29</v>
      </c>
      <c r="G343" s="30" t="s">
        <v>87</v>
      </c>
      <c r="H343" s="28" t="s">
        <v>34</v>
      </c>
      <c r="I343" s="36" t="str">
        <f ca="1">IFERROR(__xludf.DUMMYFUNCTION("""COMPUTED_VALUE""")," ")</f>
        <v xml:space="preserve"> </v>
      </c>
      <c r="J343" s="82" t="s">
        <v>1719</v>
      </c>
      <c r="K343" s="30" t="s">
        <v>1720</v>
      </c>
      <c r="L343" s="38">
        <v>352355967</v>
      </c>
      <c r="M343" s="30" t="s">
        <v>1619</v>
      </c>
      <c r="N343" s="30" t="s">
        <v>1008</v>
      </c>
      <c r="O343" s="30" t="s">
        <v>1721</v>
      </c>
      <c r="P343" s="30" t="s">
        <v>1722</v>
      </c>
      <c r="Q343" s="23">
        <v>16940</v>
      </c>
      <c r="R343" s="28" t="s">
        <v>29</v>
      </c>
      <c r="S343" s="39">
        <v>200</v>
      </c>
      <c r="T343" s="45">
        <v>45892</v>
      </c>
      <c r="U343" s="52"/>
      <c r="V343" s="53"/>
      <c r="W343" s="54" t="s">
        <v>1723</v>
      </c>
      <c r="X343" s="30"/>
      <c r="Y343" s="31">
        <v>16740</v>
      </c>
      <c r="Z343" s="30"/>
      <c r="AA343" s="55"/>
      <c r="AB343" s="55" t="s">
        <v>44</v>
      </c>
      <c r="AC343" s="30" t="s">
        <v>44</v>
      </c>
      <c r="AD343" s="30" t="s">
        <v>74</v>
      </c>
    </row>
    <row r="344" spans="1:30" x14ac:dyDescent="0.2">
      <c r="A344" s="34">
        <v>45893.053693854163</v>
      </c>
      <c r="B344" s="35" t="s">
        <v>30</v>
      </c>
      <c r="C344" s="30" t="s">
        <v>31</v>
      </c>
      <c r="D344" s="30" t="s">
        <v>29</v>
      </c>
      <c r="E344" s="30" t="s">
        <v>32</v>
      </c>
      <c r="F344" s="30" t="s">
        <v>29</v>
      </c>
      <c r="G344" s="30" t="s">
        <v>33</v>
      </c>
      <c r="H344" s="28" t="s">
        <v>34</v>
      </c>
      <c r="I344" s="36" t="str">
        <f ca="1">IFERROR(__xludf.DUMMYFUNCTION("""COMPUTED_VALUE""")," ")</f>
        <v xml:space="preserve"> </v>
      </c>
      <c r="J344" s="51" t="s">
        <v>1724</v>
      </c>
      <c r="K344" s="58" t="s">
        <v>1725</v>
      </c>
      <c r="L344" s="38">
        <v>982578388</v>
      </c>
      <c r="M344" s="30" t="s">
        <v>664</v>
      </c>
      <c r="N344" s="30" t="s">
        <v>1310</v>
      </c>
      <c r="O344" s="30" t="s">
        <v>107</v>
      </c>
      <c r="P344" s="30" t="s">
        <v>1726</v>
      </c>
      <c r="Q344" s="23">
        <v>14972</v>
      </c>
      <c r="R344" s="28" t="s">
        <v>29</v>
      </c>
      <c r="S344" s="39">
        <v>50</v>
      </c>
      <c r="T344" s="45">
        <v>45892</v>
      </c>
      <c r="U344" s="52"/>
      <c r="V344" s="53"/>
      <c r="W344" s="54" t="s">
        <v>1727</v>
      </c>
      <c r="X344" s="30"/>
      <c r="Y344" s="31">
        <v>14922</v>
      </c>
      <c r="Z344" s="30"/>
      <c r="AA344" s="56"/>
      <c r="AB344" s="56" t="s">
        <v>44</v>
      </c>
      <c r="AC344" s="30" t="s">
        <v>44</v>
      </c>
      <c r="AD344" s="30" t="s">
        <v>982</v>
      </c>
    </row>
    <row r="345" spans="1:30" x14ac:dyDescent="0.2">
      <c r="A345" s="34">
        <v>45893.097907951393</v>
      </c>
      <c r="B345" s="35" t="s">
        <v>252</v>
      </c>
      <c r="C345" s="30" t="s">
        <v>31</v>
      </c>
      <c r="D345" s="30"/>
      <c r="E345" s="30" t="s">
        <v>32</v>
      </c>
      <c r="F345" s="30" t="s">
        <v>29</v>
      </c>
      <c r="G345" s="30" t="s">
        <v>284</v>
      </c>
      <c r="H345" s="28" t="s">
        <v>1728</v>
      </c>
      <c r="I345" s="36" t="str">
        <f ca="1">IFERROR(__xludf.DUMMYFUNCTION("""COMPUTED_VALUE""")," ")</f>
        <v xml:space="preserve"> </v>
      </c>
      <c r="J345" s="51" t="s">
        <v>1729</v>
      </c>
      <c r="K345" s="30" t="s">
        <v>1730</v>
      </c>
      <c r="L345" s="38">
        <v>965458432</v>
      </c>
      <c r="M345" s="30" t="s">
        <v>1619</v>
      </c>
      <c r="N345" s="30" t="s">
        <v>1008</v>
      </c>
      <c r="O345" s="30" t="s">
        <v>1731</v>
      </c>
      <c r="P345" s="30" t="s">
        <v>1732</v>
      </c>
      <c r="Q345" s="23">
        <v>14972</v>
      </c>
      <c r="R345" s="28" t="s">
        <v>29</v>
      </c>
      <c r="S345" s="39">
        <v>200</v>
      </c>
      <c r="T345" s="45">
        <v>45892</v>
      </c>
      <c r="U345" s="52"/>
      <c r="V345" s="53"/>
      <c r="W345" s="54" t="s">
        <v>1733</v>
      </c>
      <c r="X345" s="30"/>
      <c r="Y345" s="31">
        <v>14772</v>
      </c>
      <c r="Z345" s="30"/>
      <c r="AA345" s="55"/>
      <c r="AB345" s="55" t="s">
        <v>44</v>
      </c>
      <c r="AC345" s="30" t="s">
        <v>44</v>
      </c>
      <c r="AD345" s="30" t="s">
        <v>74</v>
      </c>
    </row>
    <row r="346" spans="1:30" x14ac:dyDescent="0.2">
      <c r="A346" s="34">
        <v>45893.757472002311</v>
      </c>
      <c r="B346" s="35" t="s">
        <v>76</v>
      </c>
      <c r="C346" s="30" t="s">
        <v>31</v>
      </c>
      <c r="D346" s="30" t="s">
        <v>29</v>
      </c>
      <c r="E346" s="30" t="s">
        <v>32</v>
      </c>
      <c r="F346" s="30" t="s">
        <v>202</v>
      </c>
      <c r="G346" s="30" t="s">
        <v>284</v>
      </c>
      <c r="H346" s="28" t="s">
        <v>1212</v>
      </c>
      <c r="I346" s="36" t="str">
        <f ca="1">IFERROR(__xludf.DUMMYFUNCTION("""COMPUTED_VALUE""")," ")</f>
        <v xml:space="preserve"> </v>
      </c>
      <c r="J346" s="51" t="s">
        <v>1734</v>
      </c>
      <c r="K346" s="30" t="s">
        <v>1735</v>
      </c>
      <c r="L346" s="38">
        <v>945358295</v>
      </c>
      <c r="M346" s="30" t="s">
        <v>466</v>
      </c>
      <c r="N346" s="30" t="s">
        <v>72</v>
      </c>
      <c r="O346" s="30" t="s">
        <v>1736</v>
      </c>
      <c r="P346" s="30" t="s">
        <v>1737</v>
      </c>
      <c r="Q346" s="23">
        <v>14972</v>
      </c>
      <c r="R346" s="28" t="s">
        <v>29</v>
      </c>
      <c r="S346" s="39">
        <v>200</v>
      </c>
      <c r="T346" s="45">
        <v>45893</v>
      </c>
      <c r="U346" s="52"/>
      <c r="V346" s="53"/>
      <c r="W346" s="54" t="s">
        <v>1738</v>
      </c>
      <c r="X346" s="30"/>
      <c r="Y346" s="31">
        <v>14772</v>
      </c>
      <c r="Z346" s="30"/>
      <c r="AA346" s="56"/>
      <c r="AB346" s="56" t="s">
        <v>44</v>
      </c>
      <c r="AC346" s="30" t="s">
        <v>44</v>
      </c>
      <c r="AD346" s="30" t="s">
        <v>74</v>
      </c>
    </row>
    <row r="347" spans="1:30" x14ac:dyDescent="0.2">
      <c r="A347" s="34">
        <v>45893.924961365745</v>
      </c>
      <c r="B347" s="35" t="s">
        <v>30</v>
      </c>
      <c r="C347" s="30" t="s">
        <v>31</v>
      </c>
      <c r="D347" s="30" t="s">
        <v>29</v>
      </c>
      <c r="E347" s="30" t="s">
        <v>32</v>
      </c>
      <c r="F347" s="30" t="s">
        <v>29</v>
      </c>
      <c r="G347" s="30" t="s">
        <v>33</v>
      </c>
      <c r="H347" s="28" t="s">
        <v>34</v>
      </c>
      <c r="I347" s="36" t="str">
        <f ca="1">IFERROR(__xludf.DUMMYFUNCTION("""COMPUTED_VALUE""")," ")</f>
        <v xml:space="preserve"> </v>
      </c>
      <c r="J347" s="51" t="s">
        <v>1739</v>
      </c>
      <c r="K347" s="30" t="s">
        <v>1740</v>
      </c>
      <c r="L347" s="38">
        <v>387042366</v>
      </c>
      <c r="M347" s="30" t="s">
        <v>466</v>
      </c>
      <c r="N347" s="30" t="s">
        <v>72</v>
      </c>
      <c r="O347" s="30" t="s">
        <v>1741</v>
      </c>
      <c r="P347" s="30" t="s">
        <v>468</v>
      </c>
      <c r="Q347" s="23">
        <v>14972</v>
      </c>
      <c r="R347" s="28" t="s">
        <v>29</v>
      </c>
      <c r="S347" s="39">
        <v>200</v>
      </c>
      <c r="T347" s="45">
        <v>45893</v>
      </c>
      <c r="U347" s="52"/>
      <c r="V347" s="53"/>
      <c r="W347" s="54" t="s">
        <v>1742</v>
      </c>
      <c r="X347" s="30"/>
      <c r="Y347" s="31">
        <v>14772</v>
      </c>
      <c r="Z347" s="30"/>
      <c r="AA347" s="55"/>
      <c r="AB347" s="55" t="s">
        <v>44</v>
      </c>
      <c r="AC347" s="30" t="s">
        <v>44</v>
      </c>
      <c r="AD347" s="30" t="s">
        <v>74</v>
      </c>
    </row>
    <row r="348" spans="1:30" x14ac:dyDescent="0.2">
      <c r="A348" s="34">
        <v>45893.949532673607</v>
      </c>
      <c r="B348" s="35" t="s">
        <v>76</v>
      </c>
      <c r="C348" s="30" t="s">
        <v>31</v>
      </c>
      <c r="D348" s="30" t="s">
        <v>29</v>
      </c>
      <c r="E348" s="30" t="s">
        <v>46</v>
      </c>
      <c r="F348" s="30" t="s">
        <v>29</v>
      </c>
      <c r="G348" s="30" t="s">
        <v>47</v>
      </c>
      <c r="H348" s="28" t="s">
        <v>1743</v>
      </c>
      <c r="I348" s="36">
        <f ca="1">IFERROR(__xludf.DUMMYFUNCTION("""COMPUTED_VALUE"""),45980)</f>
        <v>45980</v>
      </c>
      <c r="J348" s="51" t="s">
        <v>1744</v>
      </c>
      <c r="K348" s="30" t="s">
        <v>1745</v>
      </c>
      <c r="L348" s="38">
        <v>852785466</v>
      </c>
      <c r="M348" s="58" t="s">
        <v>1619</v>
      </c>
      <c r="N348" s="30" t="s">
        <v>529</v>
      </c>
      <c r="O348" s="30" t="s">
        <v>1746</v>
      </c>
      <c r="P348" s="30" t="s">
        <v>428</v>
      </c>
      <c r="Q348" s="23">
        <v>2468</v>
      </c>
      <c r="R348" s="28" t="s">
        <v>29</v>
      </c>
      <c r="S348" s="39">
        <f>200+2800-532</f>
        <v>2468</v>
      </c>
      <c r="T348" s="49" t="s">
        <v>1747</v>
      </c>
      <c r="U348" s="52"/>
      <c r="V348" s="53"/>
      <c r="W348" s="54" t="s">
        <v>1748</v>
      </c>
      <c r="X348" s="30"/>
      <c r="Y348" s="31">
        <v>0</v>
      </c>
      <c r="Z348" s="30" t="s">
        <v>43</v>
      </c>
      <c r="AA348" s="56"/>
      <c r="AB348" s="56" t="s">
        <v>44</v>
      </c>
      <c r="AC348" s="30" t="s">
        <v>44</v>
      </c>
      <c r="AD348" s="30" t="s">
        <v>74</v>
      </c>
    </row>
    <row r="349" spans="1:30" x14ac:dyDescent="0.2">
      <c r="A349" s="34">
        <v>45893.953372326388</v>
      </c>
      <c r="B349" s="35" t="s">
        <v>30</v>
      </c>
      <c r="C349" s="30" t="s">
        <v>31</v>
      </c>
      <c r="D349" s="30" t="s">
        <v>29</v>
      </c>
      <c r="E349" s="30" t="s">
        <v>32</v>
      </c>
      <c r="F349" s="30" t="s">
        <v>29</v>
      </c>
      <c r="G349" s="30" t="s">
        <v>284</v>
      </c>
      <c r="H349" s="28" t="s">
        <v>1749</v>
      </c>
      <c r="I349" s="36" t="str">
        <f ca="1">IFERROR(__xludf.DUMMYFUNCTION("""COMPUTED_VALUE""")," ")</f>
        <v xml:space="preserve"> </v>
      </c>
      <c r="J349" s="51" t="s">
        <v>1750</v>
      </c>
      <c r="K349" s="30" t="s">
        <v>1751</v>
      </c>
      <c r="L349" s="38">
        <v>356265330</v>
      </c>
      <c r="M349" s="30" t="s">
        <v>1619</v>
      </c>
      <c r="N349" s="30" t="s">
        <v>529</v>
      </c>
      <c r="O349" s="30" t="s">
        <v>1752</v>
      </c>
      <c r="P349" s="30" t="s">
        <v>428</v>
      </c>
      <c r="Q349" s="23">
        <v>14972</v>
      </c>
      <c r="R349" s="30" t="s">
        <v>429</v>
      </c>
      <c r="S349" s="39">
        <v>100</v>
      </c>
      <c r="T349" s="45">
        <v>45893</v>
      </c>
      <c r="U349" s="52"/>
      <c r="V349" s="53"/>
      <c r="W349" s="54" t="s">
        <v>1753</v>
      </c>
      <c r="X349" s="30"/>
      <c r="Y349" s="31">
        <v>14872</v>
      </c>
      <c r="Z349" s="30"/>
      <c r="AA349" s="55"/>
      <c r="AB349" s="55" t="s">
        <v>44</v>
      </c>
      <c r="AC349" s="30" t="s">
        <v>44</v>
      </c>
      <c r="AD349" s="30" t="s">
        <v>74</v>
      </c>
    </row>
    <row r="350" spans="1:30" x14ac:dyDescent="0.2">
      <c r="A350" s="34">
        <v>45893.986208761577</v>
      </c>
      <c r="B350" s="35" t="s">
        <v>76</v>
      </c>
      <c r="C350" s="30" t="s">
        <v>31</v>
      </c>
      <c r="D350" s="30" t="s">
        <v>29</v>
      </c>
      <c r="E350" s="30" t="s">
        <v>32</v>
      </c>
      <c r="F350" s="30" t="s">
        <v>29</v>
      </c>
      <c r="G350" s="30" t="s">
        <v>284</v>
      </c>
      <c r="H350" s="28" t="s">
        <v>1212</v>
      </c>
      <c r="I350" s="36" t="str">
        <f ca="1">IFERROR(__xludf.DUMMYFUNCTION("""COMPUTED_VALUE""")," ")</f>
        <v xml:space="preserve"> </v>
      </c>
      <c r="J350" s="51" t="s">
        <v>1754</v>
      </c>
      <c r="K350" s="30" t="s">
        <v>1755</v>
      </c>
      <c r="L350" s="38">
        <v>764439270</v>
      </c>
      <c r="M350" s="30" t="s">
        <v>1614</v>
      </c>
      <c r="N350" s="30" t="s">
        <v>131</v>
      </c>
      <c r="O350" s="30" t="s">
        <v>1756</v>
      </c>
      <c r="P350" s="30" t="s">
        <v>1757</v>
      </c>
      <c r="Q350" s="23">
        <v>14972</v>
      </c>
      <c r="R350" s="28" t="s">
        <v>29</v>
      </c>
      <c r="S350" s="39">
        <v>200</v>
      </c>
      <c r="T350" s="45">
        <v>45893</v>
      </c>
      <c r="U350" s="52"/>
      <c r="V350" s="53"/>
      <c r="W350" s="54" t="s">
        <v>1758</v>
      </c>
      <c r="X350" s="30"/>
      <c r="Y350" s="31">
        <v>14772</v>
      </c>
      <c r="Z350" s="30"/>
      <c r="AA350" s="56"/>
      <c r="AB350" s="56" t="s">
        <v>44</v>
      </c>
      <c r="AC350" s="30" t="s">
        <v>44</v>
      </c>
      <c r="AD350" s="30" t="s">
        <v>74</v>
      </c>
    </row>
    <row r="351" spans="1:30" x14ac:dyDescent="0.2">
      <c r="A351" s="34">
        <v>45894.000408599539</v>
      </c>
      <c r="B351" s="35" t="s">
        <v>30</v>
      </c>
      <c r="C351" s="30" t="s">
        <v>31</v>
      </c>
      <c r="D351" s="30" t="s">
        <v>29</v>
      </c>
      <c r="E351" s="30" t="s">
        <v>32</v>
      </c>
      <c r="F351" s="30" t="s">
        <v>29</v>
      </c>
      <c r="G351" s="30" t="s">
        <v>284</v>
      </c>
      <c r="H351" s="28" t="s">
        <v>1759</v>
      </c>
      <c r="I351" s="36" t="str">
        <f ca="1">IFERROR(__xludf.DUMMYFUNCTION("""COMPUTED_VALUE""")," ")</f>
        <v xml:space="preserve"> </v>
      </c>
      <c r="J351" s="51" t="s">
        <v>1760</v>
      </c>
      <c r="K351" s="30" t="s">
        <v>1761</v>
      </c>
      <c r="L351" s="38">
        <v>862739035</v>
      </c>
      <c r="M351" s="30" t="s">
        <v>1614</v>
      </c>
      <c r="N351" s="30" t="s">
        <v>131</v>
      </c>
      <c r="O351" s="30" t="s">
        <v>1762</v>
      </c>
      <c r="P351" s="30" t="s">
        <v>1757</v>
      </c>
      <c r="Q351" s="23">
        <v>14972</v>
      </c>
      <c r="R351" s="28" t="s">
        <v>29</v>
      </c>
      <c r="S351" s="39">
        <v>200</v>
      </c>
      <c r="T351" s="45">
        <v>45893</v>
      </c>
      <c r="U351" s="52"/>
      <c r="V351" s="53"/>
      <c r="W351" s="54" t="s">
        <v>1763</v>
      </c>
      <c r="X351" s="30"/>
      <c r="Y351" s="31">
        <v>14772</v>
      </c>
      <c r="Z351" s="30"/>
      <c r="AA351" s="55"/>
      <c r="AB351" s="55" t="s">
        <v>44</v>
      </c>
      <c r="AC351" s="30" t="s">
        <v>44</v>
      </c>
      <c r="AD351" s="30" t="s">
        <v>74</v>
      </c>
    </row>
    <row r="352" spans="1:30" x14ac:dyDescent="0.2">
      <c r="A352" s="34">
        <v>45894.028979317125</v>
      </c>
      <c r="B352" s="35" t="s">
        <v>30</v>
      </c>
      <c r="C352" s="30" t="s">
        <v>31</v>
      </c>
      <c r="D352" s="30" t="s">
        <v>29</v>
      </c>
      <c r="E352" s="30" t="s">
        <v>32</v>
      </c>
      <c r="F352" s="30" t="s">
        <v>29</v>
      </c>
      <c r="G352" s="30" t="s">
        <v>33</v>
      </c>
      <c r="H352" s="33" t="s">
        <v>34</v>
      </c>
      <c r="I352" s="36" t="str">
        <f ca="1">IFERROR(__xludf.DUMMYFUNCTION("""COMPUTED_VALUE""")," ")</f>
        <v xml:space="preserve"> </v>
      </c>
      <c r="J352" s="51" t="s">
        <v>1764</v>
      </c>
      <c r="K352" s="58" t="s">
        <v>1765</v>
      </c>
      <c r="L352" s="38">
        <v>388799411</v>
      </c>
      <c r="M352" s="30" t="s">
        <v>874</v>
      </c>
      <c r="N352" s="30" t="s">
        <v>875</v>
      </c>
      <c r="O352" s="30" t="s">
        <v>876</v>
      </c>
      <c r="P352" s="30" t="s">
        <v>1766</v>
      </c>
      <c r="Q352" s="23">
        <v>14972</v>
      </c>
      <c r="R352" s="28" t="s">
        <v>29</v>
      </c>
      <c r="S352" s="39">
        <v>100</v>
      </c>
      <c r="T352" s="45">
        <v>45892</v>
      </c>
      <c r="U352" s="52"/>
      <c r="V352" s="45"/>
      <c r="W352" s="54" t="s">
        <v>1767</v>
      </c>
      <c r="X352" s="30"/>
      <c r="Y352" s="31">
        <v>14872</v>
      </c>
      <c r="Z352" s="30"/>
      <c r="AA352" s="56"/>
      <c r="AB352" s="56" t="s">
        <v>44</v>
      </c>
      <c r="AC352" s="30" t="s">
        <v>44</v>
      </c>
      <c r="AD352" s="30" t="s">
        <v>982</v>
      </c>
    </row>
    <row r="353" spans="1:30" x14ac:dyDescent="0.2">
      <c r="A353" s="34">
        <v>45894.322429305554</v>
      </c>
      <c r="B353" s="35" t="s">
        <v>30</v>
      </c>
      <c r="C353" s="30" t="s">
        <v>31</v>
      </c>
      <c r="D353" s="30" t="s">
        <v>29</v>
      </c>
      <c r="E353" s="30" t="s">
        <v>63</v>
      </c>
      <c r="F353" s="30" t="s">
        <v>29</v>
      </c>
      <c r="G353" s="30" t="s">
        <v>87</v>
      </c>
      <c r="H353" s="28" t="s">
        <v>34</v>
      </c>
      <c r="I353" s="36" t="str">
        <f ca="1">IFERROR(__xludf.DUMMYFUNCTION("""COMPUTED_VALUE""")," ")</f>
        <v xml:space="preserve"> </v>
      </c>
      <c r="J353" s="51" t="s">
        <v>1768</v>
      </c>
      <c r="K353" s="30" t="s">
        <v>1769</v>
      </c>
      <c r="L353" s="38">
        <v>325481263</v>
      </c>
      <c r="M353" s="30" t="s">
        <v>664</v>
      </c>
      <c r="N353" s="30" t="s">
        <v>66</v>
      </c>
      <c r="O353" s="30" t="s">
        <v>107</v>
      </c>
      <c r="P353" s="30" t="s">
        <v>80</v>
      </c>
      <c r="Q353" s="23">
        <v>16940</v>
      </c>
      <c r="R353" s="28" t="s">
        <v>29</v>
      </c>
      <c r="S353" s="39">
        <v>100</v>
      </c>
      <c r="T353" s="45">
        <v>45893</v>
      </c>
      <c r="U353" s="52"/>
      <c r="V353" s="53"/>
      <c r="W353" s="54" t="s">
        <v>1770</v>
      </c>
      <c r="X353" s="30"/>
      <c r="Y353" s="31">
        <v>16840</v>
      </c>
      <c r="Z353" s="30"/>
      <c r="AA353" s="55"/>
      <c r="AB353" s="55" t="s">
        <v>44</v>
      </c>
      <c r="AC353" s="30" t="s">
        <v>44</v>
      </c>
      <c r="AD353" s="30" t="s">
        <v>74</v>
      </c>
    </row>
    <row r="354" spans="1:30" x14ac:dyDescent="0.2">
      <c r="A354" s="34">
        <v>45894.325522673607</v>
      </c>
      <c r="B354" s="35" t="s">
        <v>30</v>
      </c>
      <c r="C354" s="30" t="s">
        <v>31</v>
      </c>
      <c r="D354" s="30" t="s">
        <v>29</v>
      </c>
      <c r="E354" s="30" t="s">
        <v>63</v>
      </c>
      <c r="F354" s="30" t="s">
        <v>29</v>
      </c>
      <c r="G354" s="30" t="s">
        <v>47</v>
      </c>
      <c r="H354" s="28" t="s">
        <v>153</v>
      </c>
      <c r="I354" s="36" t="str">
        <f ca="1">IFERROR(__xludf.DUMMYFUNCTION("""COMPUTED_VALUE""")," ")</f>
        <v xml:space="preserve"> </v>
      </c>
      <c r="J354" s="51" t="s">
        <v>1771</v>
      </c>
      <c r="K354" s="30" t="s">
        <v>1772</v>
      </c>
      <c r="L354" s="38">
        <v>395341081</v>
      </c>
      <c r="M354" s="30" t="s">
        <v>664</v>
      </c>
      <c r="N354" s="30" t="s">
        <v>66</v>
      </c>
      <c r="O354" s="30" t="s">
        <v>107</v>
      </c>
      <c r="P354" s="30" t="s">
        <v>1773</v>
      </c>
      <c r="Q354" s="23">
        <v>16940</v>
      </c>
      <c r="R354" s="28" t="s">
        <v>29</v>
      </c>
      <c r="S354" s="39">
        <v>50</v>
      </c>
      <c r="T354" s="45">
        <v>45892</v>
      </c>
      <c r="U354" s="52"/>
      <c r="V354" s="53"/>
      <c r="W354" s="54" t="s">
        <v>1774</v>
      </c>
      <c r="X354" s="30"/>
      <c r="Y354" s="31">
        <v>16890</v>
      </c>
      <c r="Z354" s="30"/>
      <c r="AA354" s="56"/>
      <c r="AB354" s="56" t="s">
        <v>44</v>
      </c>
      <c r="AC354" s="30" t="s">
        <v>44</v>
      </c>
      <c r="AD354" s="30" t="s">
        <v>982</v>
      </c>
    </row>
    <row r="355" spans="1:30" x14ac:dyDescent="0.2">
      <c r="A355" s="34">
        <v>45894.326625729169</v>
      </c>
      <c r="B355" s="35" t="s">
        <v>30</v>
      </c>
      <c r="C355" s="30" t="s">
        <v>31</v>
      </c>
      <c r="D355" s="30" t="s">
        <v>29</v>
      </c>
      <c r="E355" s="30" t="s">
        <v>63</v>
      </c>
      <c r="F355" s="30" t="s">
        <v>29</v>
      </c>
      <c r="G355" s="30" t="s">
        <v>87</v>
      </c>
      <c r="H355" s="28" t="s">
        <v>153</v>
      </c>
      <c r="I355" s="36" t="str">
        <f ca="1">IFERROR(__xludf.DUMMYFUNCTION("""COMPUTED_VALUE""")," ")</f>
        <v xml:space="preserve"> </v>
      </c>
      <c r="J355" s="51" t="s">
        <v>1775</v>
      </c>
      <c r="K355" s="30" t="s">
        <v>1776</v>
      </c>
      <c r="L355" s="38">
        <v>385365117</v>
      </c>
      <c r="M355" s="30" t="s">
        <v>664</v>
      </c>
      <c r="N355" s="30" t="s">
        <v>66</v>
      </c>
      <c r="O355" s="30" t="s">
        <v>1777</v>
      </c>
      <c r="P355" s="30" t="s">
        <v>80</v>
      </c>
      <c r="Q355" s="23">
        <v>16940</v>
      </c>
      <c r="R355" s="28" t="s">
        <v>29</v>
      </c>
      <c r="S355" s="39">
        <v>100</v>
      </c>
      <c r="T355" s="45">
        <v>45892</v>
      </c>
      <c r="U355" s="52"/>
      <c r="V355" s="53"/>
      <c r="W355" s="54" t="s">
        <v>1778</v>
      </c>
      <c r="X355" s="30"/>
      <c r="Y355" s="31">
        <v>16840</v>
      </c>
      <c r="Z355" s="30"/>
      <c r="AA355" s="55"/>
      <c r="AB355" s="55" t="s">
        <v>44</v>
      </c>
      <c r="AC355" s="30" t="s">
        <v>44</v>
      </c>
      <c r="AD355" s="30" t="s">
        <v>74</v>
      </c>
    </row>
    <row r="356" spans="1:30" x14ac:dyDescent="0.2">
      <c r="A356" s="34">
        <v>45894.32794481481</v>
      </c>
      <c r="B356" s="35" t="s">
        <v>30</v>
      </c>
      <c r="C356" s="30" t="s">
        <v>31</v>
      </c>
      <c r="D356" s="30" t="s">
        <v>29</v>
      </c>
      <c r="E356" s="30" t="s">
        <v>63</v>
      </c>
      <c r="F356" s="30" t="s">
        <v>29</v>
      </c>
      <c r="G356" s="30" t="s">
        <v>87</v>
      </c>
      <c r="H356" s="28" t="s">
        <v>153</v>
      </c>
      <c r="I356" s="36" t="str">
        <f ca="1">IFERROR(__xludf.DUMMYFUNCTION("""COMPUTED_VALUE""")," ")</f>
        <v xml:space="preserve"> </v>
      </c>
      <c r="J356" s="51" t="s">
        <v>1779</v>
      </c>
      <c r="K356" s="30" t="s">
        <v>1780</v>
      </c>
      <c r="L356" s="38">
        <v>339720319</v>
      </c>
      <c r="M356" s="30" t="s">
        <v>664</v>
      </c>
      <c r="N356" s="30" t="s">
        <v>869</v>
      </c>
      <c r="O356" s="30" t="s">
        <v>107</v>
      </c>
      <c r="P356" s="30" t="s">
        <v>80</v>
      </c>
      <c r="Q356" s="23">
        <v>16940</v>
      </c>
      <c r="R356" s="28" t="s">
        <v>29</v>
      </c>
      <c r="S356" s="39">
        <v>100</v>
      </c>
      <c r="T356" s="45">
        <v>45890</v>
      </c>
      <c r="U356" s="52"/>
      <c r="V356" s="53"/>
      <c r="W356" s="54" t="s">
        <v>1781</v>
      </c>
      <c r="X356" s="30"/>
      <c r="Y356" s="31">
        <v>16840</v>
      </c>
      <c r="Z356" s="30"/>
      <c r="AA356" s="56"/>
      <c r="AB356" s="56" t="s">
        <v>44</v>
      </c>
      <c r="AC356" s="30" t="s">
        <v>44</v>
      </c>
      <c r="AD356" s="30" t="s">
        <v>74</v>
      </c>
    </row>
    <row r="357" spans="1:30" x14ac:dyDescent="0.2">
      <c r="A357" s="34">
        <v>45894.330175219904</v>
      </c>
      <c r="B357" s="35" t="s">
        <v>30</v>
      </c>
      <c r="C357" s="30" t="s">
        <v>31</v>
      </c>
      <c r="D357" s="30" t="s">
        <v>29</v>
      </c>
      <c r="E357" s="30" t="s">
        <v>63</v>
      </c>
      <c r="F357" s="30" t="s">
        <v>29</v>
      </c>
      <c r="G357" s="30" t="s">
        <v>87</v>
      </c>
      <c r="H357" s="28" t="s">
        <v>34</v>
      </c>
      <c r="I357" s="36" t="str">
        <f ca="1">IFERROR(__xludf.DUMMYFUNCTION("""COMPUTED_VALUE""")," ")</f>
        <v xml:space="preserve"> </v>
      </c>
      <c r="J357" s="51" t="s">
        <v>1782</v>
      </c>
      <c r="K357" s="30" t="s">
        <v>1783</v>
      </c>
      <c r="L357" s="38">
        <v>359902830</v>
      </c>
      <c r="M357" s="30" t="s">
        <v>664</v>
      </c>
      <c r="N357" s="30" t="s">
        <v>66</v>
      </c>
      <c r="O357" s="30" t="s">
        <v>107</v>
      </c>
      <c r="P357" s="30" t="s">
        <v>80</v>
      </c>
      <c r="Q357" s="23">
        <v>16940</v>
      </c>
      <c r="R357" s="28" t="s">
        <v>29</v>
      </c>
      <c r="S357" s="39">
        <v>100</v>
      </c>
      <c r="T357" s="45">
        <v>45884</v>
      </c>
      <c r="U357" s="52"/>
      <c r="V357" s="53"/>
      <c r="W357" s="54" t="s">
        <v>1784</v>
      </c>
      <c r="X357" s="30"/>
      <c r="Y357" s="31">
        <v>16840</v>
      </c>
      <c r="Z357" s="30"/>
      <c r="AA357" s="55"/>
      <c r="AB357" s="55" t="s">
        <v>44</v>
      </c>
      <c r="AC357" s="30" t="s">
        <v>44</v>
      </c>
      <c r="AD357" s="30" t="s">
        <v>74</v>
      </c>
    </row>
    <row r="358" spans="1:30" x14ac:dyDescent="0.2">
      <c r="A358" s="34">
        <v>45894.334251921297</v>
      </c>
      <c r="B358" s="35" t="s">
        <v>30</v>
      </c>
      <c r="C358" s="30" t="s">
        <v>31</v>
      </c>
      <c r="D358" s="30" t="s">
        <v>29</v>
      </c>
      <c r="E358" s="30" t="s">
        <v>63</v>
      </c>
      <c r="F358" s="30" t="s">
        <v>29</v>
      </c>
      <c r="G358" s="30" t="s">
        <v>87</v>
      </c>
      <c r="H358" s="28" t="s">
        <v>153</v>
      </c>
      <c r="I358" s="36" t="str">
        <f ca="1">IFERROR(__xludf.DUMMYFUNCTION("""COMPUTED_VALUE""")," ")</f>
        <v xml:space="preserve"> </v>
      </c>
      <c r="J358" s="51" t="s">
        <v>1785</v>
      </c>
      <c r="K358" s="30" t="s">
        <v>1786</v>
      </c>
      <c r="L358" s="38">
        <v>395657883</v>
      </c>
      <c r="M358" s="30" t="s">
        <v>713</v>
      </c>
      <c r="N358" s="30" t="s">
        <v>512</v>
      </c>
      <c r="O358" s="30" t="s">
        <v>107</v>
      </c>
      <c r="P358" s="30" t="s">
        <v>1787</v>
      </c>
      <c r="Q358" s="23">
        <v>16940</v>
      </c>
      <c r="R358" s="28" t="s">
        <v>29</v>
      </c>
      <c r="S358" s="39">
        <v>100</v>
      </c>
      <c r="T358" s="45">
        <v>45884</v>
      </c>
      <c r="U358" s="52"/>
      <c r="V358" s="53"/>
      <c r="W358" s="54" t="s">
        <v>1788</v>
      </c>
      <c r="X358" s="30"/>
      <c r="Y358" s="31">
        <v>16840</v>
      </c>
      <c r="Z358" s="30"/>
      <c r="AA358" s="56"/>
      <c r="AB358" s="56" t="s">
        <v>44</v>
      </c>
      <c r="AC358" s="30" t="s">
        <v>44</v>
      </c>
      <c r="AD358" s="30" t="s">
        <v>74</v>
      </c>
    </row>
    <row r="359" spans="1:30" x14ac:dyDescent="0.2">
      <c r="A359" s="34">
        <v>45894.459075856481</v>
      </c>
      <c r="B359" s="35" t="s">
        <v>252</v>
      </c>
      <c r="C359" s="30" t="s">
        <v>31</v>
      </c>
      <c r="D359" s="30" t="s">
        <v>29</v>
      </c>
      <c r="E359" s="30" t="s">
        <v>63</v>
      </c>
      <c r="F359" s="30" t="s">
        <v>29</v>
      </c>
      <c r="G359" s="30" t="s">
        <v>87</v>
      </c>
      <c r="H359" s="28" t="s">
        <v>34</v>
      </c>
      <c r="I359" s="36" t="str">
        <f ca="1">IFERROR(__xludf.DUMMYFUNCTION("""COMPUTED_VALUE""")," ")</f>
        <v xml:space="preserve"> </v>
      </c>
      <c r="J359" s="51" t="s">
        <v>1789</v>
      </c>
      <c r="K359" s="58" t="s">
        <v>1790</v>
      </c>
      <c r="L359" s="48">
        <v>392579354</v>
      </c>
      <c r="M359" s="58" t="s">
        <v>454</v>
      </c>
      <c r="N359" s="30" t="s">
        <v>685</v>
      </c>
      <c r="O359" s="30" t="s">
        <v>1791</v>
      </c>
      <c r="P359" s="30" t="s">
        <v>462</v>
      </c>
      <c r="Q359" s="23">
        <v>16940</v>
      </c>
      <c r="R359" s="28" t="s">
        <v>29</v>
      </c>
      <c r="S359" s="39">
        <v>150</v>
      </c>
      <c r="T359" s="45">
        <v>45894</v>
      </c>
      <c r="U359" s="52"/>
      <c r="V359" s="53"/>
      <c r="W359" s="54" t="s">
        <v>1792</v>
      </c>
      <c r="X359" s="30"/>
      <c r="Y359" s="31">
        <v>16790</v>
      </c>
      <c r="Z359" s="30"/>
      <c r="AA359" s="55"/>
      <c r="AB359" s="55" t="s">
        <v>44</v>
      </c>
      <c r="AC359" s="30" t="s">
        <v>44</v>
      </c>
      <c r="AD359" s="30" t="s">
        <v>74</v>
      </c>
    </row>
    <row r="360" spans="1:30" x14ac:dyDescent="0.2">
      <c r="A360" s="34">
        <v>45894.467644189819</v>
      </c>
      <c r="B360" s="35" t="s">
        <v>30</v>
      </c>
      <c r="C360" s="30" t="s">
        <v>31</v>
      </c>
      <c r="D360" s="30" t="s">
        <v>29</v>
      </c>
      <c r="E360" s="30" t="s">
        <v>63</v>
      </c>
      <c r="F360" s="30" t="s">
        <v>29</v>
      </c>
      <c r="G360" s="30" t="s">
        <v>87</v>
      </c>
      <c r="H360" s="28" t="s">
        <v>34</v>
      </c>
      <c r="I360" s="36" t="str">
        <f ca="1">IFERROR(__xludf.DUMMYFUNCTION("""COMPUTED_VALUE""")," ")</f>
        <v xml:space="preserve"> </v>
      </c>
      <c r="J360" s="51" t="s">
        <v>1793</v>
      </c>
      <c r="K360" s="30" t="s">
        <v>1794</v>
      </c>
      <c r="L360" s="38">
        <v>398013754</v>
      </c>
      <c r="M360" s="30" t="s">
        <v>454</v>
      </c>
      <c r="N360" s="30" t="s">
        <v>685</v>
      </c>
      <c r="O360" s="30" t="s">
        <v>1795</v>
      </c>
      <c r="P360" s="30" t="s">
        <v>462</v>
      </c>
      <c r="Q360" s="23">
        <v>16940</v>
      </c>
      <c r="R360" s="28" t="s">
        <v>29</v>
      </c>
      <c r="S360" s="39">
        <v>200</v>
      </c>
      <c r="T360" s="45">
        <v>45894</v>
      </c>
      <c r="U360" s="52"/>
      <c r="V360" s="53"/>
      <c r="W360" s="54" t="s">
        <v>1796</v>
      </c>
      <c r="X360" s="30"/>
      <c r="Y360" s="31">
        <v>16740</v>
      </c>
      <c r="Z360" s="30"/>
      <c r="AA360" s="56"/>
      <c r="AB360" s="56" t="s">
        <v>44</v>
      </c>
      <c r="AC360" s="30" t="s">
        <v>44</v>
      </c>
      <c r="AD360" s="30" t="s">
        <v>74</v>
      </c>
    </row>
    <row r="361" spans="1:30" x14ac:dyDescent="0.2">
      <c r="A361" s="34">
        <v>45894.946732824072</v>
      </c>
      <c r="B361" s="35" t="s">
        <v>30</v>
      </c>
      <c r="C361" s="30" t="s">
        <v>31</v>
      </c>
      <c r="D361" s="30" t="s">
        <v>29</v>
      </c>
      <c r="E361" s="30" t="s">
        <v>63</v>
      </c>
      <c r="F361" s="30" t="s">
        <v>29</v>
      </c>
      <c r="G361" s="30" t="s">
        <v>47</v>
      </c>
      <c r="H361" s="28" t="s">
        <v>34</v>
      </c>
      <c r="I361" s="36" t="str">
        <f ca="1">IFERROR(__xludf.DUMMYFUNCTION("""COMPUTED_VALUE""")," ")</f>
        <v xml:space="preserve"> </v>
      </c>
      <c r="J361" s="51" t="s">
        <v>1797</v>
      </c>
      <c r="K361" s="58" t="s">
        <v>1798</v>
      </c>
      <c r="L361" s="38">
        <v>835391447</v>
      </c>
      <c r="M361" s="30" t="s">
        <v>1619</v>
      </c>
      <c r="N361" s="30" t="s">
        <v>529</v>
      </c>
      <c r="O361" s="30" t="s">
        <v>1799</v>
      </c>
      <c r="P361" s="30" t="s">
        <v>1800</v>
      </c>
      <c r="Q361" s="23">
        <v>16940</v>
      </c>
      <c r="R361" s="28" t="s">
        <v>29</v>
      </c>
      <c r="S361" s="39">
        <v>200</v>
      </c>
      <c r="T361" s="45">
        <v>45893</v>
      </c>
      <c r="U361" s="52"/>
      <c r="V361" s="53"/>
      <c r="W361" s="54" t="s">
        <v>1801</v>
      </c>
      <c r="X361" s="30"/>
      <c r="Y361" s="31">
        <v>16740</v>
      </c>
      <c r="Z361" s="30"/>
      <c r="AA361" s="55"/>
      <c r="AB361" s="55" t="s">
        <v>44</v>
      </c>
      <c r="AC361" s="30" t="s">
        <v>44</v>
      </c>
      <c r="AD361" s="30" t="s">
        <v>982</v>
      </c>
    </row>
    <row r="362" spans="1:30" x14ac:dyDescent="0.2">
      <c r="A362" s="34">
        <v>45895.315750856476</v>
      </c>
      <c r="B362" s="35" t="s">
        <v>30</v>
      </c>
      <c r="C362" s="30" t="s">
        <v>31</v>
      </c>
      <c r="D362" s="30" t="s">
        <v>29</v>
      </c>
      <c r="E362" s="30" t="s">
        <v>32</v>
      </c>
      <c r="F362" s="30" t="s">
        <v>29</v>
      </c>
      <c r="G362" s="30" t="s">
        <v>33</v>
      </c>
      <c r="H362" s="28" t="s">
        <v>34</v>
      </c>
      <c r="I362" s="36" t="str">
        <f ca="1">IFERROR(__xludf.DUMMYFUNCTION("""COMPUTED_VALUE""")," ")</f>
        <v xml:space="preserve"> </v>
      </c>
      <c r="J362" s="51" t="s">
        <v>1802</v>
      </c>
      <c r="K362" s="30" t="s">
        <v>1803</v>
      </c>
      <c r="L362" s="38">
        <v>962855542</v>
      </c>
      <c r="M362" s="30" t="s">
        <v>130</v>
      </c>
      <c r="N362" s="30" t="s">
        <v>38</v>
      </c>
      <c r="O362" s="30" t="s">
        <v>1403</v>
      </c>
      <c r="P362" s="30" t="s">
        <v>1804</v>
      </c>
      <c r="Q362" s="23">
        <v>14972</v>
      </c>
      <c r="R362" s="30" t="s">
        <v>429</v>
      </c>
      <c r="S362" s="39">
        <v>100</v>
      </c>
      <c r="T362" s="45">
        <v>45894</v>
      </c>
      <c r="U362" s="52"/>
      <c r="V362" s="53"/>
      <c r="W362" s="54" t="s">
        <v>1805</v>
      </c>
      <c r="X362" s="30"/>
      <c r="Y362" s="31">
        <v>14872</v>
      </c>
      <c r="Z362" s="30"/>
      <c r="AA362" s="56"/>
      <c r="AB362" s="56" t="s">
        <v>44</v>
      </c>
      <c r="AC362" s="30" t="s">
        <v>44</v>
      </c>
      <c r="AD362" s="30" t="s">
        <v>982</v>
      </c>
    </row>
    <row r="363" spans="1:30" x14ac:dyDescent="0.2">
      <c r="A363" s="34">
        <v>45895.320366261571</v>
      </c>
      <c r="B363" s="35" t="s">
        <v>30</v>
      </c>
      <c r="C363" s="30" t="s">
        <v>31</v>
      </c>
      <c r="D363" s="30" t="s">
        <v>29</v>
      </c>
      <c r="E363" s="30" t="s">
        <v>63</v>
      </c>
      <c r="F363" s="30" t="s">
        <v>29</v>
      </c>
      <c r="G363" s="30" t="s">
        <v>87</v>
      </c>
      <c r="H363" s="28" t="s">
        <v>34</v>
      </c>
      <c r="I363" s="36" t="str">
        <f ca="1">IFERROR(__xludf.DUMMYFUNCTION("""COMPUTED_VALUE""")," ")</f>
        <v xml:space="preserve"> </v>
      </c>
      <c r="J363" s="51" t="s">
        <v>1806</v>
      </c>
      <c r="K363" s="83" t="s">
        <v>1807</v>
      </c>
      <c r="L363" s="38">
        <v>336421686</v>
      </c>
      <c r="M363" s="30" t="s">
        <v>130</v>
      </c>
      <c r="N363" s="30" t="s">
        <v>38</v>
      </c>
      <c r="O363" s="30" t="s">
        <v>1403</v>
      </c>
      <c r="P363" s="30" t="s">
        <v>1808</v>
      </c>
      <c r="Q363" s="23">
        <v>16940</v>
      </c>
      <c r="R363" s="30" t="s">
        <v>429</v>
      </c>
      <c r="S363" s="39">
        <v>100</v>
      </c>
      <c r="T363" s="45">
        <v>45892</v>
      </c>
      <c r="U363" s="52"/>
      <c r="V363" s="53"/>
      <c r="W363" s="54" t="s">
        <v>1809</v>
      </c>
      <c r="X363" s="30"/>
      <c r="Y363" s="31">
        <v>16840</v>
      </c>
      <c r="Z363" s="30"/>
      <c r="AA363" s="55"/>
      <c r="AB363" s="55" t="s">
        <v>44</v>
      </c>
      <c r="AC363" s="30" t="s">
        <v>44</v>
      </c>
      <c r="AD363" s="30" t="s">
        <v>74</v>
      </c>
    </row>
    <row r="364" spans="1:30" x14ac:dyDescent="0.2">
      <c r="A364" s="34">
        <v>45895.323494502314</v>
      </c>
      <c r="B364" s="35" t="s">
        <v>30</v>
      </c>
      <c r="C364" s="30" t="s">
        <v>31</v>
      </c>
      <c r="D364" s="30" t="s">
        <v>29</v>
      </c>
      <c r="E364" s="30" t="s">
        <v>63</v>
      </c>
      <c r="F364" s="30" t="s">
        <v>29</v>
      </c>
      <c r="G364" s="30" t="s">
        <v>87</v>
      </c>
      <c r="H364" s="30" t="s">
        <v>34</v>
      </c>
      <c r="I364" s="36" t="str">
        <f ca="1">IFERROR(__xludf.DUMMYFUNCTION("""COMPUTED_VALUE""")," ")</f>
        <v xml:space="preserve"> </v>
      </c>
      <c r="J364" s="51" t="s">
        <v>1810</v>
      </c>
      <c r="K364" s="30" t="s">
        <v>1811</v>
      </c>
      <c r="L364" s="38">
        <v>966133202</v>
      </c>
      <c r="M364" s="30" t="s">
        <v>130</v>
      </c>
      <c r="N364" s="30" t="s">
        <v>38</v>
      </c>
      <c r="O364" s="30" t="s">
        <v>1236</v>
      </c>
      <c r="P364" s="30" t="s">
        <v>1812</v>
      </c>
      <c r="Q364" s="23">
        <v>16940</v>
      </c>
      <c r="R364" s="30" t="s">
        <v>429</v>
      </c>
      <c r="S364" s="39">
        <v>200</v>
      </c>
      <c r="T364" s="45">
        <v>45892</v>
      </c>
      <c r="U364" s="52"/>
      <c r="V364" s="53"/>
      <c r="W364" s="54" t="s">
        <v>1813</v>
      </c>
      <c r="X364" s="30"/>
      <c r="Y364" s="31">
        <v>16740</v>
      </c>
      <c r="Z364" s="30"/>
      <c r="AA364" s="56"/>
      <c r="AB364" s="56" t="s">
        <v>44</v>
      </c>
      <c r="AC364" s="30" t="s">
        <v>44</v>
      </c>
      <c r="AD364" s="30" t="s">
        <v>74</v>
      </c>
    </row>
    <row r="365" spans="1:30" x14ac:dyDescent="0.2">
      <c r="A365" s="34">
        <v>45895.348412071762</v>
      </c>
      <c r="B365" s="35" t="s">
        <v>30</v>
      </c>
      <c r="C365" s="30" t="s">
        <v>31</v>
      </c>
      <c r="D365" s="30" t="s">
        <v>29</v>
      </c>
      <c r="E365" s="30" t="s">
        <v>63</v>
      </c>
      <c r="F365" s="30" t="s">
        <v>29</v>
      </c>
      <c r="G365" s="30" t="s">
        <v>87</v>
      </c>
      <c r="H365" s="30" t="s">
        <v>34</v>
      </c>
      <c r="I365" s="36" t="str">
        <f ca="1">IFERROR(__xludf.DUMMYFUNCTION("""COMPUTED_VALUE""")," ")</f>
        <v xml:space="preserve"> </v>
      </c>
      <c r="J365" s="51" t="s">
        <v>1814</v>
      </c>
      <c r="K365" s="30" t="s">
        <v>1815</v>
      </c>
      <c r="L365" s="38">
        <v>343506280</v>
      </c>
      <c r="M365" s="30" t="s">
        <v>664</v>
      </c>
      <c r="N365" s="30" t="s">
        <v>66</v>
      </c>
      <c r="O365" s="30" t="s">
        <v>107</v>
      </c>
      <c r="P365" s="30" t="s">
        <v>80</v>
      </c>
      <c r="Q365" s="23">
        <v>16940</v>
      </c>
      <c r="R365" s="28" t="s">
        <v>29</v>
      </c>
      <c r="S365" s="39">
        <v>100</v>
      </c>
      <c r="T365" s="45">
        <v>45894</v>
      </c>
      <c r="U365" s="52"/>
      <c r="V365" s="53"/>
      <c r="W365" s="54" t="s">
        <v>1816</v>
      </c>
      <c r="X365" s="30"/>
      <c r="Y365" s="31">
        <v>16840</v>
      </c>
      <c r="Z365" s="30"/>
      <c r="AA365" s="55"/>
      <c r="AB365" s="55" t="s">
        <v>44</v>
      </c>
      <c r="AC365" s="30" t="s">
        <v>44</v>
      </c>
      <c r="AD365" s="30" t="s">
        <v>74</v>
      </c>
    </row>
    <row r="366" spans="1:30" x14ac:dyDescent="0.2">
      <c r="A366" s="34">
        <v>45895.349887256947</v>
      </c>
      <c r="B366" s="35" t="s">
        <v>30</v>
      </c>
      <c r="C366" s="30" t="s">
        <v>31</v>
      </c>
      <c r="D366" s="30" t="s">
        <v>29</v>
      </c>
      <c r="E366" s="30" t="s">
        <v>82</v>
      </c>
      <c r="F366" s="30" t="s">
        <v>29</v>
      </c>
      <c r="G366" s="30" t="s">
        <v>47</v>
      </c>
      <c r="H366" s="28" t="s">
        <v>34</v>
      </c>
      <c r="I366" s="36" t="str">
        <f ca="1">IFERROR(__xludf.DUMMYFUNCTION("""COMPUTED_VALUE""")," ")</f>
        <v xml:space="preserve"> </v>
      </c>
      <c r="J366" s="51" t="s">
        <v>1817</v>
      </c>
      <c r="K366" s="58" t="s">
        <v>1818</v>
      </c>
      <c r="L366" s="38">
        <v>364403607</v>
      </c>
      <c r="M366" s="30" t="s">
        <v>713</v>
      </c>
      <c r="N366" s="30" t="s">
        <v>576</v>
      </c>
      <c r="O366" s="30" t="s">
        <v>107</v>
      </c>
      <c r="P366" s="30" t="s">
        <v>1819</v>
      </c>
      <c r="Q366" s="23">
        <v>9704</v>
      </c>
      <c r="R366" s="28" t="s">
        <v>29</v>
      </c>
      <c r="S366" s="39">
        <v>100</v>
      </c>
      <c r="T366" s="45">
        <v>45894</v>
      </c>
      <c r="U366" s="52"/>
      <c r="V366" s="53"/>
      <c r="W366" s="54" t="s">
        <v>1820</v>
      </c>
      <c r="X366" s="30"/>
      <c r="Y366" s="31">
        <v>9604</v>
      </c>
      <c r="Z366" s="30"/>
      <c r="AA366" s="56"/>
      <c r="AB366" s="56" t="s">
        <v>44</v>
      </c>
      <c r="AC366" s="30" t="s">
        <v>44</v>
      </c>
      <c r="AD366" s="30" t="s">
        <v>982</v>
      </c>
    </row>
    <row r="367" spans="1:30" x14ac:dyDescent="0.2">
      <c r="A367" s="34">
        <v>45895.353599872687</v>
      </c>
      <c r="B367" s="35" t="s">
        <v>30</v>
      </c>
      <c r="C367" s="30" t="s">
        <v>31</v>
      </c>
      <c r="D367" s="30" t="s">
        <v>29</v>
      </c>
      <c r="E367" s="30" t="s">
        <v>63</v>
      </c>
      <c r="F367" s="30" t="s">
        <v>29</v>
      </c>
      <c r="G367" s="30" t="s">
        <v>87</v>
      </c>
      <c r="H367" s="28" t="s">
        <v>34</v>
      </c>
      <c r="I367" s="36" t="str">
        <f ca="1">IFERROR(__xludf.DUMMYFUNCTION("""COMPUTED_VALUE""")," ")</f>
        <v xml:space="preserve"> </v>
      </c>
      <c r="J367" s="51" t="s">
        <v>1821</v>
      </c>
      <c r="K367" s="30" t="s">
        <v>1822</v>
      </c>
      <c r="L367" s="38">
        <v>374472908</v>
      </c>
      <c r="M367" s="30" t="s">
        <v>713</v>
      </c>
      <c r="N367" s="30" t="s">
        <v>1230</v>
      </c>
      <c r="O367" s="30" t="s">
        <v>107</v>
      </c>
      <c r="P367" s="30" t="s">
        <v>80</v>
      </c>
      <c r="Q367" s="23">
        <v>16940</v>
      </c>
      <c r="R367" s="28" t="s">
        <v>29</v>
      </c>
      <c r="S367" s="39">
        <v>100</v>
      </c>
      <c r="T367" s="45">
        <v>45894</v>
      </c>
      <c r="U367" s="52"/>
      <c r="V367" s="53"/>
      <c r="W367" s="54" t="s">
        <v>1823</v>
      </c>
      <c r="X367" s="30"/>
      <c r="Y367" s="31">
        <v>16840</v>
      </c>
      <c r="Z367" s="30"/>
      <c r="AA367" s="55"/>
      <c r="AB367" s="55" t="s">
        <v>44</v>
      </c>
      <c r="AC367" s="30" t="s">
        <v>44</v>
      </c>
      <c r="AD367" s="30" t="s">
        <v>74</v>
      </c>
    </row>
    <row r="368" spans="1:30" x14ac:dyDescent="0.2">
      <c r="A368" s="34">
        <v>45895.40250600694</v>
      </c>
      <c r="B368" s="35" t="s">
        <v>30</v>
      </c>
      <c r="C368" s="30" t="s">
        <v>31</v>
      </c>
      <c r="D368" s="30" t="s">
        <v>29</v>
      </c>
      <c r="E368" s="30" t="s">
        <v>63</v>
      </c>
      <c r="F368" s="30" t="s">
        <v>29</v>
      </c>
      <c r="G368" s="30" t="s">
        <v>47</v>
      </c>
      <c r="H368" s="28" t="s">
        <v>34</v>
      </c>
      <c r="I368" s="36" t="str">
        <f ca="1">IFERROR(__xludf.DUMMYFUNCTION("""COMPUTED_VALUE""")," ")</f>
        <v xml:space="preserve"> </v>
      </c>
      <c r="J368" s="51" t="s">
        <v>1824</v>
      </c>
      <c r="K368" s="58" t="s">
        <v>1825</v>
      </c>
      <c r="L368" s="38">
        <v>799159858</v>
      </c>
      <c r="M368" s="30" t="s">
        <v>664</v>
      </c>
      <c r="N368" s="30" t="s">
        <v>66</v>
      </c>
      <c r="O368" s="30" t="s">
        <v>107</v>
      </c>
      <c r="P368" s="30" t="s">
        <v>1826</v>
      </c>
      <c r="Q368" s="23">
        <v>16940</v>
      </c>
      <c r="R368" s="28" t="s">
        <v>29</v>
      </c>
      <c r="S368" s="39">
        <v>100</v>
      </c>
      <c r="T368" s="45">
        <v>45894</v>
      </c>
      <c r="U368" s="52"/>
      <c r="V368" s="53"/>
      <c r="W368" s="54" t="s">
        <v>1827</v>
      </c>
      <c r="X368" s="30"/>
      <c r="Y368" s="31">
        <v>16840</v>
      </c>
      <c r="Z368" s="30"/>
      <c r="AA368" s="56"/>
      <c r="AB368" s="56" t="s">
        <v>44</v>
      </c>
      <c r="AC368" s="30" t="s">
        <v>44</v>
      </c>
      <c r="AD368" s="30" t="s">
        <v>982</v>
      </c>
    </row>
    <row r="369" spans="1:30" x14ac:dyDescent="0.2">
      <c r="A369" s="34">
        <v>45895.832974641206</v>
      </c>
      <c r="B369" s="35" t="s">
        <v>76</v>
      </c>
      <c r="C369" s="30" t="s">
        <v>31</v>
      </c>
      <c r="D369" s="30" t="s">
        <v>29</v>
      </c>
      <c r="E369" s="30" t="s">
        <v>32</v>
      </c>
      <c r="F369" s="30" t="s">
        <v>29</v>
      </c>
      <c r="G369" s="30" t="s">
        <v>284</v>
      </c>
      <c r="H369" s="30" t="s">
        <v>34</v>
      </c>
      <c r="I369" s="36" t="str">
        <f ca="1">IFERROR(__xludf.DUMMYFUNCTION("""COMPUTED_VALUE""")," ")</f>
        <v xml:space="preserve"> </v>
      </c>
      <c r="J369" s="51" t="s">
        <v>1828</v>
      </c>
      <c r="K369" s="58" t="s">
        <v>1829</v>
      </c>
      <c r="L369" s="48">
        <v>347373862</v>
      </c>
      <c r="M369" s="58" t="s">
        <v>1619</v>
      </c>
      <c r="N369" s="58" t="s">
        <v>529</v>
      </c>
      <c r="O369" s="30" t="s">
        <v>1830</v>
      </c>
      <c r="P369" s="30" t="s">
        <v>1831</v>
      </c>
      <c r="Q369" s="23">
        <v>14972</v>
      </c>
      <c r="R369" s="28" t="s">
        <v>29</v>
      </c>
      <c r="S369" s="39">
        <v>200</v>
      </c>
      <c r="T369" s="45">
        <v>45895</v>
      </c>
      <c r="U369" s="52"/>
      <c r="V369" s="53"/>
      <c r="W369" s="54" t="s">
        <v>1832</v>
      </c>
      <c r="X369" s="30"/>
      <c r="Y369" s="31">
        <v>14772</v>
      </c>
      <c r="Z369" s="30"/>
      <c r="AA369" s="55"/>
      <c r="AB369" s="55" t="s">
        <v>44</v>
      </c>
      <c r="AC369" s="30" t="s">
        <v>44</v>
      </c>
      <c r="AD369" s="30" t="s">
        <v>74</v>
      </c>
    </row>
    <row r="370" spans="1:30" x14ac:dyDescent="0.2">
      <c r="A370" s="34">
        <v>45895.859231122682</v>
      </c>
      <c r="B370" s="35" t="s">
        <v>30</v>
      </c>
      <c r="C370" s="30" t="s">
        <v>31</v>
      </c>
      <c r="D370" s="30" t="s">
        <v>29</v>
      </c>
      <c r="E370" s="30" t="s">
        <v>63</v>
      </c>
      <c r="F370" s="30" t="s">
        <v>29</v>
      </c>
      <c r="G370" s="30" t="s">
        <v>47</v>
      </c>
      <c r="H370" s="30" t="s">
        <v>34</v>
      </c>
      <c r="I370" s="36" t="str">
        <f ca="1">IFERROR(__xludf.DUMMYFUNCTION("""COMPUTED_VALUE""")," ")</f>
        <v xml:space="preserve"> </v>
      </c>
      <c r="J370" s="51" t="s">
        <v>1833</v>
      </c>
      <c r="K370" s="58" t="s">
        <v>1834</v>
      </c>
      <c r="L370" s="38">
        <v>333387465</v>
      </c>
      <c r="M370" s="58" t="s">
        <v>758</v>
      </c>
      <c r="N370" s="58" t="s">
        <v>832</v>
      </c>
      <c r="O370" s="63" t="s">
        <v>1835</v>
      </c>
      <c r="P370" s="63" t="s">
        <v>1836</v>
      </c>
      <c r="Q370" s="23">
        <v>16940</v>
      </c>
      <c r="R370" s="30" t="s">
        <v>766</v>
      </c>
      <c r="S370" s="39">
        <v>200</v>
      </c>
      <c r="T370" s="45">
        <v>45895</v>
      </c>
      <c r="U370" s="52"/>
      <c r="V370" s="53"/>
      <c r="W370" s="54" t="s">
        <v>1837</v>
      </c>
      <c r="X370" s="30"/>
      <c r="Y370" s="31">
        <v>16740</v>
      </c>
      <c r="Z370" s="30"/>
      <c r="AA370" s="56"/>
      <c r="AB370" s="56" t="s">
        <v>44</v>
      </c>
      <c r="AC370" s="30" t="s">
        <v>44</v>
      </c>
      <c r="AD370" s="30" t="s">
        <v>982</v>
      </c>
    </row>
    <row r="371" spans="1:30" x14ac:dyDescent="0.2">
      <c r="A371" s="34">
        <v>45895.890288009265</v>
      </c>
      <c r="B371" s="35" t="s">
        <v>30</v>
      </c>
      <c r="C371" s="30" t="s">
        <v>31</v>
      </c>
      <c r="D371" s="30" t="s">
        <v>29</v>
      </c>
      <c r="E371" s="30" t="s">
        <v>63</v>
      </c>
      <c r="F371" s="30" t="s">
        <v>29</v>
      </c>
      <c r="G371" s="30" t="s">
        <v>47</v>
      </c>
      <c r="H371" s="30" t="s">
        <v>34</v>
      </c>
      <c r="I371" s="36" t="str">
        <f ca="1">IFERROR(__xludf.DUMMYFUNCTION("""COMPUTED_VALUE""")," ")</f>
        <v xml:space="preserve"> </v>
      </c>
      <c r="J371" s="51" t="s">
        <v>1838</v>
      </c>
      <c r="K371" s="58" t="s">
        <v>1839</v>
      </c>
      <c r="L371" s="38">
        <v>964363380</v>
      </c>
      <c r="M371" s="58" t="s">
        <v>758</v>
      </c>
      <c r="N371" s="58" t="s">
        <v>832</v>
      </c>
      <c r="O371" s="63" t="s">
        <v>1840</v>
      </c>
      <c r="P371" s="63" t="s">
        <v>1841</v>
      </c>
      <c r="Q371" s="23">
        <v>16940</v>
      </c>
      <c r="R371" s="30" t="s">
        <v>766</v>
      </c>
      <c r="S371" s="39">
        <v>200</v>
      </c>
      <c r="T371" s="45">
        <v>45895</v>
      </c>
      <c r="U371" s="52"/>
      <c r="V371" s="53"/>
      <c r="W371" s="54" t="s">
        <v>1842</v>
      </c>
      <c r="X371" s="30"/>
      <c r="Y371" s="31">
        <v>16740</v>
      </c>
      <c r="Z371" s="30"/>
      <c r="AA371" s="55"/>
      <c r="AB371" s="55" t="s">
        <v>44</v>
      </c>
      <c r="AC371" s="30" t="s">
        <v>44</v>
      </c>
      <c r="AD371" s="30" t="s">
        <v>982</v>
      </c>
    </row>
    <row r="372" spans="1:30" x14ac:dyDescent="0.2">
      <c r="A372" s="34">
        <v>45895.894134722221</v>
      </c>
      <c r="B372" s="35" t="s">
        <v>30</v>
      </c>
      <c r="C372" s="30" t="s">
        <v>31</v>
      </c>
      <c r="D372" s="30" t="s">
        <v>29</v>
      </c>
      <c r="E372" s="30" t="s">
        <v>63</v>
      </c>
      <c r="F372" s="30" t="s">
        <v>29</v>
      </c>
      <c r="G372" s="30" t="s">
        <v>47</v>
      </c>
      <c r="H372" s="30" t="s">
        <v>34</v>
      </c>
      <c r="I372" s="36" t="str">
        <f ca="1">IFERROR(__xludf.DUMMYFUNCTION("""COMPUTED_VALUE""")," ")</f>
        <v xml:space="preserve"> </v>
      </c>
      <c r="J372" s="51" t="s">
        <v>1843</v>
      </c>
      <c r="K372" s="58" t="s">
        <v>1844</v>
      </c>
      <c r="L372" s="38">
        <v>986698776</v>
      </c>
      <c r="M372" s="30" t="s">
        <v>1619</v>
      </c>
      <c r="N372" s="30" t="s">
        <v>1845</v>
      </c>
      <c r="O372" s="30" t="s">
        <v>1846</v>
      </c>
      <c r="P372" s="30" t="s">
        <v>74</v>
      </c>
      <c r="Q372" s="23">
        <v>16940</v>
      </c>
      <c r="R372" s="28" t="s">
        <v>29</v>
      </c>
      <c r="S372" s="39">
        <v>500</v>
      </c>
      <c r="T372" s="45">
        <v>45895</v>
      </c>
      <c r="U372" s="52"/>
      <c r="V372" s="53"/>
      <c r="W372" s="54" t="s">
        <v>1847</v>
      </c>
      <c r="X372" s="30"/>
      <c r="Y372" s="31">
        <v>16440</v>
      </c>
      <c r="Z372" s="30"/>
      <c r="AA372" s="56"/>
      <c r="AB372" s="56" t="s">
        <v>44</v>
      </c>
      <c r="AC372" s="30" t="s">
        <v>44</v>
      </c>
      <c r="AD372" s="30" t="s">
        <v>74</v>
      </c>
    </row>
    <row r="373" spans="1:30" x14ac:dyDescent="0.2">
      <c r="A373" s="34">
        <v>45895.903820879626</v>
      </c>
      <c r="B373" s="35" t="s">
        <v>30</v>
      </c>
      <c r="C373" s="30" t="s">
        <v>31</v>
      </c>
      <c r="D373" s="30" t="s">
        <v>29</v>
      </c>
      <c r="E373" s="30" t="s">
        <v>32</v>
      </c>
      <c r="F373" s="30" t="s">
        <v>29</v>
      </c>
      <c r="G373" s="30" t="s">
        <v>33</v>
      </c>
      <c r="H373" s="30" t="s">
        <v>34</v>
      </c>
      <c r="I373" s="36" t="str">
        <f ca="1">IFERROR(__xludf.DUMMYFUNCTION("""COMPUTED_VALUE""")," ")</f>
        <v xml:space="preserve"> </v>
      </c>
      <c r="J373" s="51" t="s">
        <v>1848</v>
      </c>
      <c r="K373" s="58" t="s">
        <v>1849</v>
      </c>
      <c r="L373" s="38">
        <v>396711136</v>
      </c>
      <c r="M373" s="30" t="s">
        <v>664</v>
      </c>
      <c r="N373" s="30" t="s">
        <v>1310</v>
      </c>
      <c r="O373" s="30" t="s">
        <v>107</v>
      </c>
      <c r="P373" s="30" t="s">
        <v>1850</v>
      </c>
      <c r="Q373" s="23">
        <v>14972</v>
      </c>
      <c r="R373" s="28" t="s">
        <v>29</v>
      </c>
      <c r="S373" s="39">
        <v>100</v>
      </c>
      <c r="T373" s="45">
        <v>45895</v>
      </c>
      <c r="U373" s="52"/>
      <c r="V373" s="53"/>
      <c r="W373" s="54" t="s">
        <v>1851</v>
      </c>
      <c r="X373" s="30"/>
      <c r="Y373" s="31">
        <v>14872</v>
      </c>
      <c r="Z373" s="30"/>
      <c r="AA373" s="55"/>
      <c r="AB373" s="55" t="s">
        <v>44</v>
      </c>
      <c r="AC373" s="30" t="s">
        <v>44</v>
      </c>
      <c r="AD373" s="30" t="s">
        <v>982</v>
      </c>
    </row>
    <row r="374" spans="1:30" x14ac:dyDescent="0.2">
      <c r="A374" s="34">
        <v>45895.92098657407</v>
      </c>
      <c r="B374" s="35" t="s">
        <v>30</v>
      </c>
      <c r="C374" s="30" t="s">
        <v>31</v>
      </c>
      <c r="D374" s="30" t="s">
        <v>29</v>
      </c>
      <c r="E374" s="30" t="s">
        <v>63</v>
      </c>
      <c r="F374" s="30" t="s">
        <v>29</v>
      </c>
      <c r="G374" s="30" t="s">
        <v>47</v>
      </c>
      <c r="H374" s="30" t="s">
        <v>34</v>
      </c>
      <c r="I374" s="36" t="str">
        <f ca="1">IFERROR(__xludf.DUMMYFUNCTION("""COMPUTED_VALUE""")," ")</f>
        <v xml:space="preserve"> </v>
      </c>
      <c r="J374" s="51" t="s">
        <v>1852</v>
      </c>
      <c r="K374" s="58" t="s">
        <v>1853</v>
      </c>
      <c r="L374" s="38">
        <v>969245345</v>
      </c>
      <c r="M374" s="58" t="s">
        <v>664</v>
      </c>
      <c r="N374" s="58" t="s">
        <v>759</v>
      </c>
      <c r="O374" s="63" t="s">
        <v>107</v>
      </c>
      <c r="P374" s="63" t="s">
        <v>1854</v>
      </c>
      <c r="Q374" s="23">
        <v>16940</v>
      </c>
      <c r="R374" s="28" t="s">
        <v>29</v>
      </c>
      <c r="S374" s="39">
        <v>100</v>
      </c>
      <c r="T374" s="45">
        <v>45895</v>
      </c>
      <c r="U374" s="52"/>
      <c r="V374" s="53"/>
      <c r="W374" s="54" t="s">
        <v>1855</v>
      </c>
      <c r="X374" s="30"/>
      <c r="Y374" s="31">
        <v>16840</v>
      </c>
      <c r="Z374" s="30"/>
      <c r="AA374" s="56"/>
      <c r="AB374" s="56" t="s">
        <v>44</v>
      </c>
      <c r="AC374" s="30" t="s">
        <v>44</v>
      </c>
      <c r="AD374" s="30" t="s">
        <v>982</v>
      </c>
    </row>
    <row r="375" spans="1:30" x14ac:dyDescent="0.2">
      <c r="A375" s="34">
        <v>45896.030630289351</v>
      </c>
      <c r="B375" s="35" t="s">
        <v>30</v>
      </c>
      <c r="C375" s="30" t="s">
        <v>31</v>
      </c>
      <c r="D375" s="30" t="s">
        <v>29</v>
      </c>
      <c r="E375" s="30" t="s">
        <v>63</v>
      </c>
      <c r="F375" s="30" t="s">
        <v>29</v>
      </c>
      <c r="G375" s="30" t="s">
        <v>47</v>
      </c>
      <c r="H375" s="30" t="s">
        <v>34</v>
      </c>
      <c r="I375" s="36" t="str">
        <f ca="1">IFERROR(__xludf.DUMMYFUNCTION("""COMPUTED_VALUE""")," ")</f>
        <v xml:space="preserve"> </v>
      </c>
      <c r="J375" s="51" t="s">
        <v>1856</v>
      </c>
      <c r="K375" s="30" t="s">
        <v>1857</v>
      </c>
      <c r="L375" s="38">
        <v>347745820</v>
      </c>
      <c r="M375" s="30" t="s">
        <v>454</v>
      </c>
      <c r="N375" s="30" t="s">
        <v>685</v>
      </c>
      <c r="O375" s="30" t="s">
        <v>1858</v>
      </c>
      <c r="P375" s="30" t="s">
        <v>1859</v>
      </c>
      <c r="Q375" s="23">
        <v>16940</v>
      </c>
      <c r="R375" s="28" t="s">
        <v>29</v>
      </c>
      <c r="S375" s="39">
        <v>200</v>
      </c>
      <c r="T375" s="45">
        <v>45895</v>
      </c>
      <c r="U375" s="52"/>
      <c r="V375" s="53"/>
      <c r="W375" s="54" t="s">
        <v>1860</v>
      </c>
      <c r="X375" s="30"/>
      <c r="Y375" s="31">
        <v>16740</v>
      </c>
      <c r="Z375" s="30"/>
      <c r="AA375" s="55"/>
      <c r="AB375" s="55" t="s">
        <v>44</v>
      </c>
      <c r="AC375" s="30" t="s">
        <v>44</v>
      </c>
      <c r="AD375" s="30" t="s">
        <v>982</v>
      </c>
    </row>
    <row r="376" spans="1:30" x14ac:dyDescent="0.2">
      <c r="A376" s="34">
        <v>45896.330576608801</v>
      </c>
      <c r="B376" s="35" t="s">
        <v>30</v>
      </c>
      <c r="C376" s="30" t="s">
        <v>31</v>
      </c>
      <c r="D376" s="30" t="s">
        <v>29</v>
      </c>
      <c r="E376" s="30" t="s">
        <v>32</v>
      </c>
      <c r="F376" s="30" t="s">
        <v>29</v>
      </c>
      <c r="G376" s="30" t="s">
        <v>33</v>
      </c>
      <c r="H376" s="30" t="s">
        <v>34</v>
      </c>
      <c r="I376" s="36" t="str">
        <f ca="1">IFERROR(__xludf.DUMMYFUNCTION("""COMPUTED_VALUE""")," ")</f>
        <v xml:space="preserve"> </v>
      </c>
      <c r="J376" s="51" t="s">
        <v>1861</v>
      </c>
      <c r="K376" s="30" t="s">
        <v>1862</v>
      </c>
      <c r="L376" s="38">
        <v>862083396</v>
      </c>
      <c r="M376" s="30" t="s">
        <v>130</v>
      </c>
      <c r="N376" s="30" t="s">
        <v>38</v>
      </c>
      <c r="O376" s="30" t="s">
        <v>1236</v>
      </c>
      <c r="P376" s="30" t="s">
        <v>1863</v>
      </c>
      <c r="Q376" s="23">
        <v>14972</v>
      </c>
      <c r="R376" s="30" t="s">
        <v>429</v>
      </c>
      <c r="S376" s="39">
        <v>100</v>
      </c>
      <c r="T376" s="45">
        <v>45895</v>
      </c>
      <c r="U376" s="52"/>
      <c r="V376" s="53"/>
      <c r="W376" s="54" t="s">
        <v>1864</v>
      </c>
      <c r="X376" s="30"/>
      <c r="Y376" s="31">
        <v>14872</v>
      </c>
      <c r="Z376" s="30"/>
      <c r="AA376" s="56"/>
      <c r="AB376" s="56" t="s">
        <v>44</v>
      </c>
      <c r="AC376" s="30" t="s">
        <v>44</v>
      </c>
      <c r="AD376" s="30" t="s">
        <v>982</v>
      </c>
    </row>
    <row r="377" spans="1:30" x14ac:dyDescent="0.2">
      <c r="A377" s="34">
        <v>45896.349916793981</v>
      </c>
      <c r="B377" s="35" t="s">
        <v>30</v>
      </c>
      <c r="C377" s="30" t="s">
        <v>31</v>
      </c>
      <c r="D377" s="30" t="s">
        <v>29</v>
      </c>
      <c r="E377" s="30" t="s">
        <v>63</v>
      </c>
      <c r="F377" s="30" t="s">
        <v>29</v>
      </c>
      <c r="G377" s="30" t="s">
        <v>87</v>
      </c>
      <c r="H377" s="30" t="s">
        <v>34</v>
      </c>
      <c r="I377" s="36" t="str">
        <f ca="1">IFERROR(__xludf.DUMMYFUNCTION("""COMPUTED_VALUE""")," ")</f>
        <v xml:space="preserve"> </v>
      </c>
      <c r="J377" s="51" t="s">
        <v>1865</v>
      </c>
      <c r="K377" s="30" t="s">
        <v>1866</v>
      </c>
      <c r="L377" s="38">
        <v>963578637</v>
      </c>
      <c r="M377" s="30" t="s">
        <v>664</v>
      </c>
      <c r="N377" s="30" t="s">
        <v>869</v>
      </c>
      <c r="O377" s="30" t="s">
        <v>107</v>
      </c>
      <c r="P377" s="30" t="s">
        <v>80</v>
      </c>
      <c r="Q377" s="23">
        <v>16940</v>
      </c>
      <c r="R377" s="28" t="s">
        <v>29</v>
      </c>
      <c r="S377" s="39">
        <v>100</v>
      </c>
      <c r="T377" s="45">
        <v>45895</v>
      </c>
      <c r="U377" s="52"/>
      <c r="V377" s="53"/>
      <c r="W377" s="54" t="s">
        <v>1867</v>
      </c>
      <c r="X377" s="30"/>
      <c r="Y377" s="31">
        <v>16840</v>
      </c>
      <c r="Z377" s="30"/>
      <c r="AA377" s="55"/>
      <c r="AB377" s="55" t="s">
        <v>44</v>
      </c>
      <c r="AC377" s="30" t="s">
        <v>44</v>
      </c>
      <c r="AD377" s="30" t="s">
        <v>74</v>
      </c>
    </row>
    <row r="378" spans="1:30" x14ac:dyDescent="0.2">
      <c r="A378" s="34">
        <v>45896.358903391199</v>
      </c>
      <c r="B378" s="35" t="s">
        <v>76</v>
      </c>
      <c r="C378" s="30" t="s">
        <v>31</v>
      </c>
      <c r="D378" s="30" t="s">
        <v>29</v>
      </c>
      <c r="E378" s="30" t="s">
        <v>46</v>
      </c>
      <c r="F378" s="30" t="s">
        <v>29</v>
      </c>
      <c r="G378" s="30" t="s">
        <v>47</v>
      </c>
      <c r="H378" s="84" t="s">
        <v>1212</v>
      </c>
      <c r="I378" s="36" t="str">
        <f ca="1">IFERROR(__xludf.DUMMYFUNCTION("""COMPUTED_VALUE""")," ")</f>
        <v xml:space="preserve"> </v>
      </c>
      <c r="J378" s="82" t="s">
        <v>1868</v>
      </c>
      <c r="K378" s="30" t="s">
        <v>1869</v>
      </c>
      <c r="L378" s="38">
        <v>353858556</v>
      </c>
      <c r="M378" s="30" t="s">
        <v>664</v>
      </c>
      <c r="N378" s="30" t="s">
        <v>1870</v>
      </c>
      <c r="O378" s="30" t="s">
        <v>107</v>
      </c>
      <c r="P378" s="30" t="s">
        <v>107</v>
      </c>
      <c r="Q378" s="23">
        <v>2468</v>
      </c>
      <c r="R378" s="30" t="s">
        <v>429</v>
      </c>
      <c r="S378" s="39">
        <v>50</v>
      </c>
      <c r="T378" s="45">
        <v>45890</v>
      </c>
      <c r="U378" s="52"/>
      <c r="V378" s="53"/>
      <c r="W378" s="54" t="s">
        <v>1871</v>
      </c>
      <c r="X378" s="30"/>
      <c r="Y378" s="31">
        <v>2418</v>
      </c>
      <c r="Z378" s="30"/>
      <c r="AA378" s="56"/>
      <c r="AB378" s="56" t="s">
        <v>44</v>
      </c>
      <c r="AC378" s="30" t="s">
        <v>44</v>
      </c>
      <c r="AD378" s="30" t="s">
        <v>982</v>
      </c>
    </row>
    <row r="379" spans="1:30" x14ac:dyDescent="0.2">
      <c r="A379" s="34">
        <v>45896.359668622681</v>
      </c>
      <c r="B379" s="35" t="s">
        <v>76</v>
      </c>
      <c r="C379" s="30" t="s">
        <v>31</v>
      </c>
      <c r="D379" s="30" t="s">
        <v>29</v>
      </c>
      <c r="E379" s="30" t="s">
        <v>46</v>
      </c>
      <c r="F379" s="30" t="s">
        <v>29</v>
      </c>
      <c r="G379" s="30" t="s">
        <v>47</v>
      </c>
      <c r="H379" s="84" t="s">
        <v>1212</v>
      </c>
      <c r="I379" s="36" t="str">
        <f ca="1">IFERROR(__xludf.DUMMYFUNCTION("""COMPUTED_VALUE""")," ")</f>
        <v xml:space="preserve"> </v>
      </c>
      <c r="J379" s="82" t="s">
        <v>1868</v>
      </c>
      <c r="K379" s="56" t="s">
        <v>1872</v>
      </c>
      <c r="L379" s="38">
        <v>375259640</v>
      </c>
      <c r="M379" s="30" t="s">
        <v>664</v>
      </c>
      <c r="N379" s="30" t="s">
        <v>1870</v>
      </c>
      <c r="O379" s="30" t="s">
        <v>107</v>
      </c>
      <c r="P379" s="30" t="s">
        <v>107</v>
      </c>
      <c r="Q379" s="23">
        <v>2468</v>
      </c>
      <c r="R379" s="28" t="s">
        <v>29</v>
      </c>
      <c r="S379" s="39">
        <v>50</v>
      </c>
      <c r="T379" s="45">
        <v>45890</v>
      </c>
      <c r="U379" s="52"/>
      <c r="V379" s="53"/>
      <c r="W379" s="54" t="s">
        <v>1873</v>
      </c>
      <c r="X379" s="30"/>
      <c r="Y379" s="31">
        <v>2418</v>
      </c>
      <c r="Z379" s="30"/>
      <c r="AA379" s="55"/>
      <c r="AB379" s="55" t="s">
        <v>44</v>
      </c>
      <c r="AC379" s="30" t="s">
        <v>44</v>
      </c>
      <c r="AD379" s="30" t="s">
        <v>982</v>
      </c>
    </row>
    <row r="380" spans="1:30" x14ac:dyDescent="0.2">
      <c r="A380" s="34">
        <v>45896.365903055557</v>
      </c>
      <c r="B380" s="35" t="s">
        <v>30</v>
      </c>
      <c r="C380" s="30" t="s">
        <v>31</v>
      </c>
      <c r="D380" s="30" t="s">
        <v>29</v>
      </c>
      <c r="E380" s="30" t="s">
        <v>63</v>
      </c>
      <c r="F380" s="30" t="s">
        <v>29</v>
      </c>
      <c r="G380" s="30" t="s">
        <v>87</v>
      </c>
      <c r="H380" s="30" t="s">
        <v>34</v>
      </c>
      <c r="I380" s="36" t="str">
        <f ca="1">IFERROR(__xludf.DUMMYFUNCTION("""COMPUTED_VALUE""")," ")</f>
        <v xml:space="preserve"> </v>
      </c>
      <c r="J380" s="51" t="s">
        <v>1874</v>
      </c>
      <c r="K380" s="30" t="s">
        <v>1875</v>
      </c>
      <c r="L380" s="38">
        <v>855251556</v>
      </c>
      <c r="M380" s="30" t="s">
        <v>664</v>
      </c>
      <c r="N380" s="30" t="s">
        <v>1876</v>
      </c>
      <c r="O380" s="30" t="s">
        <v>107</v>
      </c>
      <c r="P380" s="30" t="s">
        <v>80</v>
      </c>
      <c r="Q380" s="23">
        <v>16940</v>
      </c>
      <c r="R380" s="28" t="s">
        <v>29</v>
      </c>
      <c r="S380" s="39">
        <v>100</v>
      </c>
      <c r="T380" s="45">
        <v>45895</v>
      </c>
      <c r="U380" s="52"/>
      <c r="V380" s="53"/>
      <c r="W380" s="54" t="s">
        <v>1877</v>
      </c>
      <c r="X380" s="30"/>
      <c r="Y380" s="31">
        <v>16840</v>
      </c>
      <c r="Z380" s="30"/>
      <c r="AA380" s="56"/>
      <c r="AB380" s="56" t="s">
        <v>44</v>
      </c>
      <c r="AC380" s="30" t="s">
        <v>44</v>
      </c>
      <c r="AD380" s="30" t="s">
        <v>74</v>
      </c>
    </row>
    <row r="381" spans="1:30" x14ac:dyDescent="0.2">
      <c r="A381" s="34">
        <v>45896.407620520833</v>
      </c>
      <c r="B381" s="35" t="s">
        <v>30</v>
      </c>
      <c r="C381" s="30" t="s">
        <v>31</v>
      </c>
      <c r="D381" s="30" t="s">
        <v>29</v>
      </c>
      <c r="E381" s="30" t="s">
        <v>82</v>
      </c>
      <c r="F381" s="30" t="s">
        <v>29</v>
      </c>
      <c r="G381" s="30" t="s">
        <v>87</v>
      </c>
      <c r="H381" s="30" t="s">
        <v>34</v>
      </c>
      <c r="I381" s="36" t="str">
        <f ca="1">IFERROR(__xludf.DUMMYFUNCTION("""COMPUTED_VALUE""")," ")</f>
        <v xml:space="preserve"> </v>
      </c>
      <c r="J381" s="51" t="s">
        <v>1878</v>
      </c>
      <c r="K381" s="30" t="s">
        <v>1879</v>
      </c>
      <c r="L381" s="38">
        <v>962417380</v>
      </c>
      <c r="M381" s="30" t="s">
        <v>122</v>
      </c>
      <c r="N381" s="30" t="s">
        <v>1880</v>
      </c>
      <c r="O381" s="30" t="s">
        <v>1095</v>
      </c>
      <c r="P381" s="30" t="s">
        <v>428</v>
      </c>
      <c r="Q381" s="23">
        <v>9704</v>
      </c>
      <c r="R381" s="28" t="s">
        <v>29</v>
      </c>
      <c r="S381" s="39">
        <v>200</v>
      </c>
      <c r="T381" s="45">
        <v>45894</v>
      </c>
      <c r="U381" s="52"/>
      <c r="V381" s="53"/>
      <c r="W381" s="54" t="s">
        <v>1881</v>
      </c>
      <c r="X381" s="30"/>
      <c r="Y381" s="31">
        <v>9504</v>
      </c>
      <c r="Z381" s="30"/>
      <c r="AA381" s="55"/>
      <c r="AB381" s="55" t="s">
        <v>44</v>
      </c>
      <c r="AC381" s="30" t="s">
        <v>44</v>
      </c>
      <c r="AD381" s="30" t="s">
        <v>74</v>
      </c>
    </row>
    <row r="382" spans="1:30" x14ac:dyDescent="0.2">
      <c r="A382" s="16">
        <v>45896</v>
      </c>
      <c r="B382" s="35" t="s">
        <v>30</v>
      </c>
      <c r="C382" s="85" t="s">
        <v>409</v>
      </c>
      <c r="D382" s="30" t="s">
        <v>29</v>
      </c>
      <c r="E382" s="30" t="s">
        <v>32</v>
      </c>
      <c r="F382" s="30" t="s">
        <v>1882</v>
      </c>
      <c r="G382" s="30" t="s">
        <v>33</v>
      </c>
      <c r="H382" s="28" t="s">
        <v>34</v>
      </c>
      <c r="I382" s="36" t="str">
        <f ca="1">IFERROR(__xludf.DUMMYFUNCTION("""COMPUTED_VALUE""")," ")</f>
        <v xml:space="preserve"> </v>
      </c>
      <c r="J382" s="51" t="s">
        <v>1883</v>
      </c>
      <c r="K382" s="58" t="s">
        <v>1884</v>
      </c>
      <c r="L382" s="38">
        <v>937997495</v>
      </c>
      <c r="M382" s="30" t="s">
        <v>454</v>
      </c>
      <c r="N382" s="30" t="s">
        <v>148</v>
      </c>
      <c r="O382" s="30" t="s">
        <v>1885</v>
      </c>
      <c r="P382" s="30" t="s">
        <v>1886</v>
      </c>
      <c r="Q382" s="23">
        <v>14972</v>
      </c>
      <c r="R382" s="28" t="s">
        <v>29</v>
      </c>
      <c r="S382" s="39"/>
      <c r="T382" s="86"/>
      <c r="U382" s="52"/>
      <c r="V382" s="53"/>
      <c r="W382" s="54"/>
      <c r="X382" s="30"/>
      <c r="Y382" s="31">
        <v>14972</v>
      </c>
      <c r="Z382" s="30"/>
      <c r="AA382" s="56"/>
      <c r="AB382" s="74" t="s">
        <v>44</v>
      </c>
      <c r="AC382" s="30" t="s">
        <v>44</v>
      </c>
      <c r="AD382" s="30" t="s">
        <v>982</v>
      </c>
    </row>
    <row r="383" spans="1:30" x14ac:dyDescent="0.2">
      <c r="A383" s="34">
        <v>45896.78800641204</v>
      </c>
      <c r="B383" s="35" t="s">
        <v>252</v>
      </c>
      <c r="C383" s="30" t="s">
        <v>31</v>
      </c>
      <c r="D383" s="30" t="s">
        <v>29</v>
      </c>
      <c r="E383" s="30" t="s">
        <v>46</v>
      </c>
      <c r="F383" s="30" t="s">
        <v>29</v>
      </c>
      <c r="G383" s="30" t="s">
        <v>47</v>
      </c>
      <c r="H383" s="30" t="s">
        <v>34</v>
      </c>
      <c r="I383" s="36" t="str">
        <f ca="1">IFERROR(__xludf.DUMMYFUNCTION("""COMPUTED_VALUE""")," ")</f>
        <v xml:space="preserve"> </v>
      </c>
      <c r="J383" s="51" t="s">
        <v>1887</v>
      </c>
      <c r="K383" s="30" t="s">
        <v>1888</v>
      </c>
      <c r="L383" s="38">
        <v>367370224</v>
      </c>
      <c r="M383" s="30" t="s">
        <v>758</v>
      </c>
      <c r="N383" s="30" t="s">
        <v>832</v>
      </c>
      <c r="O383" s="30" t="s">
        <v>1889</v>
      </c>
      <c r="P383" s="30" t="s">
        <v>1890</v>
      </c>
      <c r="Q383" s="23">
        <v>2468</v>
      </c>
      <c r="R383" s="30" t="s">
        <v>766</v>
      </c>
      <c r="S383" s="39">
        <v>50</v>
      </c>
      <c r="T383" s="45">
        <v>45896</v>
      </c>
      <c r="U383" s="52"/>
      <c r="V383" s="53"/>
      <c r="W383" s="54" t="s">
        <v>1891</v>
      </c>
      <c r="X383" s="30"/>
      <c r="Y383" s="31">
        <v>2418</v>
      </c>
      <c r="Z383" s="30"/>
      <c r="AA383" s="55"/>
      <c r="AB383" s="55" t="s">
        <v>44</v>
      </c>
      <c r="AC383" s="30" t="s">
        <v>44</v>
      </c>
      <c r="AD383" s="30" t="s">
        <v>982</v>
      </c>
    </row>
    <row r="384" spans="1:30" x14ac:dyDescent="0.2">
      <c r="A384" s="34">
        <v>45897.343107372682</v>
      </c>
      <c r="B384" s="35" t="s">
        <v>30</v>
      </c>
      <c r="C384" s="30" t="s">
        <v>31</v>
      </c>
      <c r="D384" s="30" t="s">
        <v>29</v>
      </c>
      <c r="E384" s="30" t="s">
        <v>63</v>
      </c>
      <c r="F384" s="30" t="s">
        <v>29</v>
      </c>
      <c r="G384" s="30" t="s">
        <v>87</v>
      </c>
      <c r="H384" s="30" t="s">
        <v>1892</v>
      </c>
      <c r="I384" s="36" t="str">
        <f ca="1">IFERROR(__xludf.DUMMYFUNCTION("""COMPUTED_VALUE""")," ")</f>
        <v xml:space="preserve"> </v>
      </c>
      <c r="J384" s="51" t="s">
        <v>1893</v>
      </c>
      <c r="K384" s="30" t="s">
        <v>1894</v>
      </c>
      <c r="L384" s="38">
        <v>357261784</v>
      </c>
      <c r="M384" s="30" t="s">
        <v>664</v>
      </c>
      <c r="N384" s="30" t="s">
        <v>66</v>
      </c>
      <c r="O384" s="30" t="s">
        <v>107</v>
      </c>
      <c r="P384" s="30" t="s">
        <v>1686</v>
      </c>
      <c r="Q384" s="23">
        <v>16940</v>
      </c>
      <c r="R384" s="28" t="s">
        <v>29</v>
      </c>
      <c r="S384" s="39">
        <v>100</v>
      </c>
      <c r="T384" s="45">
        <v>45889</v>
      </c>
      <c r="U384" s="52"/>
      <c r="V384" s="53"/>
      <c r="W384" s="54" t="s">
        <v>1895</v>
      </c>
      <c r="X384" s="30"/>
      <c r="Y384" s="31">
        <v>16840</v>
      </c>
      <c r="Z384" s="30"/>
      <c r="AA384" s="56"/>
      <c r="AB384" s="56" t="s">
        <v>44</v>
      </c>
      <c r="AC384" s="30" t="s">
        <v>44</v>
      </c>
      <c r="AD384" s="30" t="s">
        <v>74</v>
      </c>
    </row>
    <row r="385" spans="1:30" x14ac:dyDescent="0.2">
      <c r="A385" s="34">
        <v>45897.344623587967</v>
      </c>
      <c r="B385" s="35" t="s">
        <v>252</v>
      </c>
      <c r="C385" s="30" t="s">
        <v>31</v>
      </c>
      <c r="D385" s="30" t="s">
        <v>29</v>
      </c>
      <c r="E385" s="30" t="s">
        <v>63</v>
      </c>
      <c r="F385" s="30" t="s">
        <v>29</v>
      </c>
      <c r="G385" s="30" t="s">
        <v>87</v>
      </c>
      <c r="H385" s="30" t="s">
        <v>1896</v>
      </c>
      <c r="I385" s="36" t="str">
        <f ca="1">IFERROR(__xludf.DUMMYFUNCTION("""COMPUTED_VALUE""")," ")</f>
        <v xml:space="preserve"> </v>
      </c>
      <c r="J385" s="51" t="s">
        <v>1897</v>
      </c>
      <c r="K385" s="30" t="s">
        <v>1898</v>
      </c>
      <c r="L385" s="38">
        <v>981184705</v>
      </c>
      <c r="M385" s="30" t="s">
        <v>664</v>
      </c>
      <c r="N385" s="30" t="s">
        <v>66</v>
      </c>
      <c r="O385" s="30" t="s">
        <v>107</v>
      </c>
      <c r="P385" s="30" t="s">
        <v>1899</v>
      </c>
      <c r="Q385" s="23">
        <v>16940</v>
      </c>
      <c r="R385" s="28" t="s">
        <v>29</v>
      </c>
      <c r="S385" s="39">
        <v>100</v>
      </c>
      <c r="T385" s="45">
        <v>45884</v>
      </c>
      <c r="U385" s="52"/>
      <c r="V385" s="53"/>
      <c r="W385" s="54" t="s">
        <v>1900</v>
      </c>
      <c r="X385" s="30"/>
      <c r="Y385" s="31">
        <v>16840</v>
      </c>
      <c r="Z385" s="30"/>
      <c r="AA385" s="55"/>
      <c r="AB385" s="55" t="s">
        <v>44</v>
      </c>
      <c r="AC385" s="30" t="s">
        <v>44</v>
      </c>
      <c r="AD385" s="30" t="s">
        <v>74</v>
      </c>
    </row>
    <row r="386" spans="1:30" x14ac:dyDescent="0.2">
      <c r="A386" s="34">
        <v>45897.883355335653</v>
      </c>
      <c r="B386" s="35" t="s">
        <v>408</v>
      </c>
      <c r="C386" s="30" t="s">
        <v>31</v>
      </c>
      <c r="D386" s="30" t="s">
        <v>29</v>
      </c>
      <c r="E386" s="30" t="s">
        <v>32</v>
      </c>
      <c r="F386" s="30" t="s">
        <v>152</v>
      </c>
      <c r="G386" s="30" t="s">
        <v>284</v>
      </c>
      <c r="H386" s="30" t="s">
        <v>34</v>
      </c>
      <c r="I386" s="36" t="str">
        <f ca="1">IFERROR(__xludf.DUMMYFUNCTION("""COMPUTED_VALUE""")," ")</f>
        <v xml:space="preserve"> </v>
      </c>
      <c r="J386" s="51" t="s">
        <v>1901</v>
      </c>
      <c r="K386" s="30" t="s">
        <v>1902</v>
      </c>
      <c r="L386" s="38">
        <v>352497764</v>
      </c>
      <c r="M386" s="30" t="s">
        <v>1619</v>
      </c>
      <c r="N386" s="30" t="s">
        <v>529</v>
      </c>
      <c r="O386" s="30" t="s">
        <v>1903</v>
      </c>
      <c r="P386" s="30" t="s">
        <v>1904</v>
      </c>
      <c r="Q386" s="23">
        <v>14972</v>
      </c>
      <c r="R386" s="28" t="s">
        <v>29</v>
      </c>
      <c r="S386" s="39">
        <v>200</v>
      </c>
      <c r="T386" s="45">
        <v>45897</v>
      </c>
      <c r="U386" s="52"/>
      <c r="V386" s="53"/>
      <c r="W386" s="54" t="s">
        <v>1905</v>
      </c>
      <c r="X386" s="30"/>
      <c r="Y386" s="31">
        <v>14772</v>
      </c>
      <c r="Z386" s="30"/>
      <c r="AA386" s="56"/>
      <c r="AB386" s="56" t="s">
        <v>44</v>
      </c>
      <c r="AC386" s="30" t="s">
        <v>44</v>
      </c>
      <c r="AD386" s="30" t="s">
        <v>74</v>
      </c>
    </row>
    <row r="387" spans="1:30" x14ac:dyDescent="0.2">
      <c r="A387" s="34">
        <v>45897.901385983801</v>
      </c>
      <c r="B387" s="35" t="s">
        <v>30</v>
      </c>
      <c r="C387" s="30" t="s">
        <v>31</v>
      </c>
      <c r="D387" s="30" t="s">
        <v>29</v>
      </c>
      <c r="E387" s="30" t="s">
        <v>63</v>
      </c>
      <c r="F387" s="30" t="s">
        <v>152</v>
      </c>
      <c r="G387" s="30" t="s">
        <v>47</v>
      </c>
      <c r="H387" s="30" t="s">
        <v>34</v>
      </c>
      <c r="I387" s="36" t="str">
        <f ca="1">IFERROR(__xludf.DUMMYFUNCTION("""COMPUTED_VALUE""")," ")</f>
        <v xml:space="preserve"> </v>
      </c>
      <c r="J387" s="51" t="s">
        <v>1906</v>
      </c>
      <c r="K387" s="30" t="s">
        <v>1907</v>
      </c>
      <c r="L387" s="38">
        <v>867129146</v>
      </c>
      <c r="M387" s="30" t="s">
        <v>758</v>
      </c>
      <c r="N387" s="30" t="s">
        <v>832</v>
      </c>
      <c r="O387" s="30" t="s">
        <v>1908</v>
      </c>
      <c r="P387" s="30" t="s">
        <v>1909</v>
      </c>
      <c r="Q387" s="23">
        <v>16940</v>
      </c>
      <c r="R387" s="28" t="s">
        <v>29</v>
      </c>
      <c r="S387" s="39">
        <v>200</v>
      </c>
      <c r="T387" s="45">
        <v>45897</v>
      </c>
      <c r="U387" s="52"/>
      <c r="V387" s="53"/>
      <c r="W387" s="54" t="s">
        <v>1910</v>
      </c>
      <c r="X387" s="30"/>
      <c r="Y387" s="31">
        <v>16740</v>
      </c>
      <c r="Z387" s="30"/>
      <c r="AA387" s="55"/>
      <c r="AB387" s="55" t="s">
        <v>44</v>
      </c>
      <c r="AC387" s="30" t="s">
        <v>44</v>
      </c>
      <c r="AD387" s="30" t="s">
        <v>982</v>
      </c>
    </row>
    <row r="388" spans="1:30" x14ac:dyDescent="0.2">
      <c r="A388" s="34">
        <v>45897.936190763889</v>
      </c>
      <c r="B388" s="35" t="s">
        <v>30</v>
      </c>
      <c r="C388" s="30" t="s">
        <v>31</v>
      </c>
      <c r="D388" s="30" t="s">
        <v>29</v>
      </c>
      <c r="E388" s="30" t="s">
        <v>32</v>
      </c>
      <c r="F388" s="30" t="s">
        <v>152</v>
      </c>
      <c r="G388" s="30" t="s">
        <v>33</v>
      </c>
      <c r="H388" s="30" t="s">
        <v>34</v>
      </c>
      <c r="I388" s="36" t="str">
        <f ca="1">IFERROR(__xludf.DUMMYFUNCTION("""COMPUTED_VALUE""")," ")</f>
        <v xml:space="preserve"> </v>
      </c>
      <c r="J388" s="51" t="s">
        <v>1911</v>
      </c>
      <c r="K388" s="30" t="s">
        <v>1912</v>
      </c>
      <c r="L388" s="38">
        <v>838896624</v>
      </c>
      <c r="M388" s="30" t="s">
        <v>466</v>
      </c>
      <c r="N388" s="30" t="s">
        <v>72</v>
      </c>
      <c r="O388" s="30" t="s">
        <v>1913</v>
      </c>
      <c r="P388" s="30" t="s">
        <v>1732</v>
      </c>
      <c r="Q388" s="23">
        <v>14972</v>
      </c>
      <c r="R388" s="28" t="s">
        <v>29</v>
      </c>
      <c r="S388" s="39">
        <v>200</v>
      </c>
      <c r="T388" s="45">
        <v>45897</v>
      </c>
      <c r="U388" s="52"/>
      <c r="V388" s="53"/>
      <c r="W388" s="54" t="s">
        <v>1914</v>
      </c>
      <c r="X388" s="30"/>
      <c r="Y388" s="31">
        <v>14772</v>
      </c>
      <c r="Z388" s="30"/>
      <c r="AA388" s="56"/>
      <c r="AB388" s="56" t="s">
        <v>44</v>
      </c>
      <c r="AC388" s="30" t="s">
        <v>44</v>
      </c>
      <c r="AD388" s="30" t="s">
        <v>74</v>
      </c>
    </row>
    <row r="389" spans="1:30" x14ac:dyDescent="0.2">
      <c r="A389" s="34">
        <v>45897.988261701394</v>
      </c>
      <c r="B389" s="35" t="s">
        <v>30</v>
      </c>
      <c r="C389" s="30" t="s">
        <v>31</v>
      </c>
      <c r="D389" s="30" t="s">
        <v>29</v>
      </c>
      <c r="E389" s="30" t="s">
        <v>32</v>
      </c>
      <c r="F389" s="30" t="s">
        <v>152</v>
      </c>
      <c r="G389" s="30" t="s">
        <v>33</v>
      </c>
      <c r="H389" s="30" t="s">
        <v>1915</v>
      </c>
      <c r="I389" s="36" t="str">
        <f ca="1">IFERROR(__xludf.DUMMYFUNCTION("""COMPUTED_VALUE""")," ")</f>
        <v xml:space="preserve"> </v>
      </c>
      <c r="J389" s="51" t="s">
        <v>1916</v>
      </c>
      <c r="K389" s="30" t="s">
        <v>1917</v>
      </c>
      <c r="L389" s="38">
        <v>965351343</v>
      </c>
      <c r="M389" s="30" t="s">
        <v>466</v>
      </c>
      <c r="N389" s="30" t="s">
        <v>623</v>
      </c>
      <c r="O389" s="30" t="s">
        <v>1918</v>
      </c>
      <c r="P389" s="30" t="s">
        <v>468</v>
      </c>
      <c r="Q389" s="23">
        <v>14972</v>
      </c>
      <c r="R389" s="28" t="s">
        <v>29</v>
      </c>
      <c r="S389" s="39">
        <v>100</v>
      </c>
      <c r="T389" s="45">
        <v>45897</v>
      </c>
      <c r="U389" s="52"/>
      <c r="V389" s="53"/>
      <c r="W389" s="54" t="s">
        <v>1919</v>
      </c>
      <c r="X389" s="30"/>
      <c r="Y389" s="31">
        <v>14872</v>
      </c>
      <c r="Z389" s="30"/>
      <c r="AA389" s="55"/>
      <c r="AB389" s="55" t="s">
        <v>44</v>
      </c>
      <c r="AC389" s="30" t="s">
        <v>44</v>
      </c>
      <c r="AD389" s="30" t="s">
        <v>74</v>
      </c>
    </row>
    <row r="390" spans="1:30" x14ac:dyDescent="0.2">
      <c r="A390" s="34">
        <v>45898.370958483792</v>
      </c>
      <c r="B390" s="35" t="s">
        <v>30</v>
      </c>
      <c r="C390" s="30" t="s">
        <v>31</v>
      </c>
      <c r="D390" s="30" t="s">
        <v>29</v>
      </c>
      <c r="E390" s="30" t="s">
        <v>63</v>
      </c>
      <c r="F390" s="30" t="s">
        <v>152</v>
      </c>
      <c r="G390" s="30" t="s">
        <v>87</v>
      </c>
      <c r="H390" s="30" t="s">
        <v>1892</v>
      </c>
      <c r="I390" s="36" t="str">
        <f ca="1">IFERROR(__xludf.DUMMYFUNCTION("""COMPUTED_VALUE""")," ")</f>
        <v xml:space="preserve"> </v>
      </c>
      <c r="J390" s="51" t="s">
        <v>1920</v>
      </c>
      <c r="K390" s="30" t="s">
        <v>1921</v>
      </c>
      <c r="L390" s="38">
        <v>947480200</v>
      </c>
      <c r="M390" s="30" t="s">
        <v>664</v>
      </c>
      <c r="N390" s="30" t="s">
        <v>1310</v>
      </c>
      <c r="O390" s="30" t="s">
        <v>107</v>
      </c>
      <c r="P390" s="30" t="s">
        <v>1686</v>
      </c>
      <c r="Q390" s="23">
        <v>16940</v>
      </c>
      <c r="R390" s="28" t="s">
        <v>29</v>
      </c>
      <c r="S390" s="39">
        <v>50</v>
      </c>
      <c r="T390" s="45">
        <v>45897</v>
      </c>
      <c r="U390" s="52"/>
      <c r="V390" s="53"/>
      <c r="W390" s="54" t="s">
        <v>1922</v>
      </c>
      <c r="X390" s="30"/>
      <c r="Y390" s="31">
        <v>16890</v>
      </c>
      <c r="Z390" s="30"/>
      <c r="AA390" s="56"/>
      <c r="AB390" s="56" t="s">
        <v>44</v>
      </c>
      <c r="AC390" s="30" t="s">
        <v>44</v>
      </c>
      <c r="AD390" s="30" t="s">
        <v>74</v>
      </c>
    </row>
    <row r="391" spans="1:30" x14ac:dyDescent="0.2">
      <c r="A391" s="34">
        <v>45898.420374583337</v>
      </c>
      <c r="B391" s="35" t="s">
        <v>30</v>
      </c>
      <c r="C391" s="30" t="s">
        <v>31</v>
      </c>
      <c r="D391" s="30" t="s">
        <v>29</v>
      </c>
      <c r="E391" s="30" t="s">
        <v>63</v>
      </c>
      <c r="F391" s="30" t="s">
        <v>152</v>
      </c>
      <c r="G391" s="30" t="s">
        <v>47</v>
      </c>
      <c r="H391" s="28" t="s">
        <v>34</v>
      </c>
      <c r="I391" s="36" t="str">
        <f ca="1">IFERROR(__xludf.DUMMYFUNCTION("""COMPUTED_VALUE""")," ")</f>
        <v xml:space="preserve"> </v>
      </c>
      <c r="J391" s="51" t="s">
        <v>1923</v>
      </c>
      <c r="K391" s="58" t="s">
        <v>1924</v>
      </c>
      <c r="L391" s="38">
        <v>988921807</v>
      </c>
      <c r="M391" s="30" t="s">
        <v>664</v>
      </c>
      <c r="N391" s="30" t="s">
        <v>1264</v>
      </c>
      <c r="O391" s="30" t="s">
        <v>107</v>
      </c>
      <c r="P391" s="30" t="s">
        <v>1925</v>
      </c>
      <c r="Q391" s="23">
        <v>16940</v>
      </c>
      <c r="R391" s="28" t="s">
        <v>29</v>
      </c>
      <c r="S391" s="39">
        <v>100</v>
      </c>
      <c r="T391" s="45">
        <v>45898</v>
      </c>
      <c r="U391" s="52"/>
      <c r="V391" s="53"/>
      <c r="W391" s="54" t="s">
        <v>1926</v>
      </c>
      <c r="X391" s="30"/>
      <c r="Y391" s="31">
        <v>16840</v>
      </c>
      <c r="Z391" s="30"/>
      <c r="AA391" s="55"/>
      <c r="AB391" s="55" t="s">
        <v>44</v>
      </c>
      <c r="AC391" s="30" t="s">
        <v>44</v>
      </c>
      <c r="AD391" s="30" t="s">
        <v>982</v>
      </c>
    </row>
    <row r="392" spans="1:30" x14ac:dyDescent="0.2">
      <c r="A392" s="34">
        <v>45898.532027141206</v>
      </c>
      <c r="B392" s="35" t="s">
        <v>76</v>
      </c>
      <c r="C392" s="30" t="s">
        <v>31</v>
      </c>
      <c r="D392" s="30" t="s">
        <v>29</v>
      </c>
      <c r="E392" s="30" t="s">
        <v>32</v>
      </c>
      <c r="F392" s="30" t="s">
        <v>152</v>
      </c>
      <c r="G392" s="30" t="s">
        <v>33</v>
      </c>
      <c r="H392" s="30" t="s">
        <v>1212</v>
      </c>
      <c r="I392" s="36" t="str">
        <f ca="1">IFERROR(__xludf.DUMMYFUNCTION("""COMPUTED_VALUE""")," ")</f>
        <v xml:space="preserve"> </v>
      </c>
      <c r="J392" s="51" t="s">
        <v>1927</v>
      </c>
      <c r="K392" s="30" t="s">
        <v>1928</v>
      </c>
      <c r="L392" s="38">
        <v>966855726</v>
      </c>
      <c r="M392" s="30" t="s">
        <v>247</v>
      </c>
      <c r="N392" s="30" t="s">
        <v>1355</v>
      </c>
      <c r="O392" s="30" t="s">
        <v>107</v>
      </c>
      <c r="P392" s="30" t="s">
        <v>1929</v>
      </c>
      <c r="Q392" s="23">
        <v>14972</v>
      </c>
      <c r="R392" s="28" t="s">
        <v>29</v>
      </c>
      <c r="S392" s="39">
        <v>200</v>
      </c>
      <c r="T392" s="45">
        <v>45898</v>
      </c>
      <c r="U392" s="52"/>
      <c r="V392" s="53"/>
      <c r="W392" s="54" t="s">
        <v>1930</v>
      </c>
      <c r="X392" s="30"/>
      <c r="Y392" s="31">
        <v>14772</v>
      </c>
      <c r="Z392" s="30"/>
      <c r="AA392" s="56"/>
      <c r="AB392" s="56" t="s">
        <v>44</v>
      </c>
      <c r="AC392" s="30" t="s">
        <v>44</v>
      </c>
      <c r="AD392" s="30" t="s">
        <v>982</v>
      </c>
    </row>
    <row r="393" spans="1:30" x14ac:dyDescent="0.2">
      <c r="A393" s="34">
        <v>45898.579872685186</v>
      </c>
      <c r="B393" s="35" t="s">
        <v>30</v>
      </c>
      <c r="C393" s="30" t="s">
        <v>31</v>
      </c>
      <c r="D393" s="30" t="s">
        <v>29</v>
      </c>
      <c r="E393" s="30" t="s">
        <v>63</v>
      </c>
      <c r="F393" s="30" t="s">
        <v>152</v>
      </c>
      <c r="G393" s="30" t="s">
        <v>47</v>
      </c>
      <c r="H393" s="30" t="s">
        <v>34</v>
      </c>
      <c r="I393" s="36" t="str">
        <f ca="1">IFERROR(__xludf.DUMMYFUNCTION("""COMPUTED_VALUE""")," ")</f>
        <v xml:space="preserve"> </v>
      </c>
      <c r="J393" s="51" t="s">
        <v>1931</v>
      </c>
      <c r="K393" s="30" t="s">
        <v>1932</v>
      </c>
      <c r="L393" s="38">
        <v>839257630</v>
      </c>
      <c r="M393" s="30" t="s">
        <v>90</v>
      </c>
      <c r="N393" s="30" t="s">
        <v>685</v>
      </c>
      <c r="O393" s="30" t="s">
        <v>1933</v>
      </c>
      <c r="P393" s="30" t="s">
        <v>1934</v>
      </c>
      <c r="Q393" s="23">
        <v>16940</v>
      </c>
      <c r="R393" s="28" t="s">
        <v>29</v>
      </c>
      <c r="S393" s="39">
        <v>200</v>
      </c>
      <c r="T393" s="45">
        <v>45898</v>
      </c>
      <c r="U393" s="52"/>
      <c r="V393" s="53"/>
      <c r="W393" s="54" t="s">
        <v>1935</v>
      </c>
      <c r="X393" s="30"/>
      <c r="Y393" s="31">
        <v>16740</v>
      </c>
      <c r="Z393" s="30"/>
      <c r="AA393" s="55"/>
      <c r="AB393" s="55" t="s">
        <v>44</v>
      </c>
      <c r="AC393" s="30" t="s">
        <v>44</v>
      </c>
      <c r="AD393" s="30" t="s">
        <v>74</v>
      </c>
    </row>
    <row r="394" spans="1:30" x14ac:dyDescent="0.2">
      <c r="A394" s="16">
        <v>45898</v>
      </c>
      <c r="B394" s="35" t="s">
        <v>76</v>
      </c>
      <c r="C394" s="30" t="s">
        <v>768</v>
      </c>
      <c r="D394" s="30" t="s">
        <v>29</v>
      </c>
      <c r="E394" s="30" t="s">
        <v>416</v>
      </c>
      <c r="F394" s="30" t="s">
        <v>1936</v>
      </c>
      <c r="G394" s="68" t="s">
        <v>418</v>
      </c>
      <c r="H394" s="30" t="s">
        <v>1937</v>
      </c>
      <c r="I394" s="36">
        <f ca="1">IFERROR(__xludf.DUMMYFUNCTION("""COMPUTED_VALUE"""),45903)</f>
        <v>45903</v>
      </c>
      <c r="J394" s="51" t="s">
        <v>1938</v>
      </c>
      <c r="K394" s="58" t="s">
        <v>1939</v>
      </c>
      <c r="L394" s="38">
        <v>356773802</v>
      </c>
      <c r="M394" s="30" t="s">
        <v>247</v>
      </c>
      <c r="N394" s="30" t="s">
        <v>576</v>
      </c>
      <c r="O394" s="30" t="s">
        <v>107</v>
      </c>
      <c r="P394" s="62" t="s">
        <v>1940</v>
      </c>
      <c r="Q394" s="23">
        <v>4268</v>
      </c>
      <c r="R394" s="28" t="s">
        <v>29</v>
      </c>
      <c r="S394" s="39">
        <v>2134</v>
      </c>
      <c r="T394" s="45">
        <v>45906</v>
      </c>
      <c r="U394" s="66"/>
      <c r="V394" s="45"/>
      <c r="W394" s="54" t="s">
        <v>1941</v>
      </c>
      <c r="X394" s="30"/>
      <c r="Y394" s="31">
        <v>2134</v>
      </c>
      <c r="Z394" s="30" t="s">
        <v>816</v>
      </c>
      <c r="AA394" s="80" t="s">
        <v>1942</v>
      </c>
      <c r="AB394" s="56"/>
      <c r="AC394" s="30" t="s">
        <v>44</v>
      </c>
      <c r="AD394" s="30" t="s">
        <v>62</v>
      </c>
    </row>
    <row r="395" spans="1:30" x14ac:dyDescent="0.2">
      <c r="A395" s="34">
        <v>45898.841387824075</v>
      </c>
      <c r="B395" s="35" t="s">
        <v>252</v>
      </c>
      <c r="C395" s="30" t="s">
        <v>31</v>
      </c>
      <c r="D395" s="30"/>
      <c r="E395" s="30" t="s">
        <v>63</v>
      </c>
      <c r="F395" s="30" t="s">
        <v>152</v>
      </c>
      <c r="G395" s="30" t="s">
        <v>87</v>
      </c>
      <c r="H395" s="30" t="s">
        <v>34</v>
      </c>
      <c r="I395" s="36" t="str">
        <f ca="1">IFERROR(__xludf.DUMMYFUNCTION("""COMPUTED_VALUE""")," ")</f>
        <v xml:space="preserve"> </v>
      </c>
      <c r="J395" s="51" t="s">
        <v>1943</v>
      </c>
      <c r="K395" s="30" t="s">
        <v>1944</v>
      </c>
      <c r="L395" s="38">
        <v>344072486</v>
      </c>
      <c r="M395" s="30" t="s">
        <v>1619</v>
      </c>
      <c r="N395" s="30" t="s">
        <v>529</v>
      </c>
      <c r="O395" s="30" t="s">
        <v>1945</v>
      </c>
      <c r="P395" s="30" t="s">
        <v>1946</v>
      </c>
      <c r="Q395" s="23">
        <v>16940</v>
      </c>
      <c r="R395" s="28" t="s">
        <v>29</v>
      </c>
      <c r="S395" s="39">
        <v>200</v>
      </c>
      <c r="T395" s="45">
        <v>45898</v>
      </c>
      <c r="U395" s="52"/>
      <c r="V395" s="53"/>
      <c r="W395" s="54" t="s">
        <v>1947</v>
      </c>
      <c r="X395" s="30"/>
      <c r="Y395" s="31">
        <v>16740</v>
      </c>
      <c r="Z395" s="30"/>
      <c r="AA395" s="55"/>
      <c r="AB395" s="55" t="s">
        <v>44</v>
      </c>
      <c r="AC395" s="30" t="s">
        <v>44</v>
      </c>
      <c r="AD395" s="30" t="s">
        <v>74</v>
      </c>
    </row>
    <row r="396" spans="1:30" x14ac:dyDescent="0.2">
      <c r="A396" s="34">
        <v>45898.848893483795</v>
      </c>
      <c r="B396" s="35" t="s">
        <v>76</v>
      </c>
      <c r="C396" s="30" t="s">
        <v>31</v>
      </c>
      <c r="D396" s="30" t="s">
        <v>29</v>
      </c>
      <c r="E396" s="30" t="s">
        <v>46</v>
      </c>
      <c r="F396" s="30" t="s">
        <v>152</v>
      </c>
      <c r="G396" s="30" t="s">
        <v>47</v>
      </c>
      <c r="H396" s="30" t="s">
        <v>1948</v>
      </c>
      <c r="I396" s="36">
        <f ca="1">IFERROR(__xludf.DUMMYFUNCTION("""COMPUTED_VALUE"""),46111)</f>
        <v>46111</v>
      </c>
      <c r="J396" s="51" t="s">
        <v>1949</v>
      </c>
      <c r="K396" s="30" t="s">
        <v>1950</v>
      </c>
      <c r="L396" s="38">
        <v>354418894</v>
      </c>
      <c r="M396" s="30" t="s">
        <v>156</v>
      </c>
      <c r="N396" s="30" t="s">
        <v>287</v>
      </c>
      <c r="O396" s="30" t="s">
        <v>647</v>
      </c>
      <c r="P396" s="30" t="s">
        <v>1951</v>
      </c>
      <c r="Q396" s="23">
        <v>2468</v>
      </c>
      <c r="R396" s="28" t="s">
        <v>29</v>
      </c>
      <c r="S396" s="39">
        <f>4000-1532</f>
        <v>2468</v>
      </c>
      <c r="T396" s="45">
        <v>45898</v>
      </c>
      <c r="U396" s="52"/>
      <c r="V396" s="53"/>
      <c r="W396" s="54" t="s">
        <v>1952</v>
      </c>
      <c r="X396" s="30"/>
      <c r="Y396" s="31">
        <v>0</v>
      </c>
      <c r="Z396" s="30" t="s">
        <v>43</v>
      </c>
      <c r="AA396" s="56"/>
      <c r="AB396" s="56" t="s">
        <v>44</v>
      </c>
      <c r="AC396" s="30" t="s">
        <v>44</v>
      </c>
      <c r="AD396" s="30" t="s">
        <v>74</v>
      </c>
    </row>
    <row r="397" spans="1:30" x14ac:dyDescent="0.2">
      <c r="A397" s="34">
        <v>45898.863513182871</v>
      </c>
      <c r="B397" s="35" t="s">
        <v>76</v>
      </c>
      <c r="C397" s="30" t="s">
        <v>31</v>
      </c>
      <c r="D397" s="30" t="s">
        <v>29</v>
      </c>
      <c r="E397" s="30" t="s">
        <v>32</v>
      </c>
      <c r="F397" s="30" t="s">
        <v>152</v>
      </c>
      <c r="G397" s="30" t="s">
        <v>284</v>
      </c>
      <c r="H397" s="30" t="s">
        <v>1212</v>
      </c>
      <c r="I397" s="36" t="str">
        <f ca="1">IFERROR(__xludf.DUMMYFUNCTION("""COMPUTED_VALUE""")," ")</f>
        <v xml:space="preserve"> </v>
      </c>
      <c r="J397" s="51" t="s">
        <v>1953</v>
      </c>
      <c r="K397" s="30" t="s">
        <v>1954</v>
      </c>
      <c r="L397" s="38">
        <v>889321507</v>
      </c>
      <c r="M397" s="30" t="s">
        <v>1614</v>
      </c>
      <c r="N397" s="30" t="s">
        <v>131</v>
      </c>
      <c r="O397" s="30" t="s">
        <v>1955</v>
      </c>
      <c r="P397" s="30" t="s">
        <v>1757</v>
      </c>
      <c r="Q397" s="23">
        <v>14972</v>
      </c>
      <c r="R397" s="28" t="s">
        <v>29</v>
      </c>
      <c r="S397" s="39">
        <f>200-200</f>
        <v>0</v>
      </c>
      <c r="T397" s="45">
        <v>45898</v>
      </c>
      <c r="U397" s="52"/>
      <c r="V397" s="53"/>
      <c r="W397" s="54" t="s">
        <v>1956</v>
      </c>
      <c r="X397" s="30"/>
      <c r="Y397" s="31">
        <v>14972</v>
      </c>
      <c r="Z397" s="30"/>
      <c r="AA397" s="55"/>
      <c r="AB397" s="55" t="s">
        <v>44</v>
      </c>
      <c r="AC397" s="30" t="s">
        <v>44</v>
      </c>
      <c r="AD397" s="30" t="s">
        <v>74</v>
      </c>
    </row>
    <row r="398" spans="1:30" x14ac:dyDescent="0.2">
      <c r="A398" s="34">
        <v>45898.879349351853</v>
      </c>
      <c r="B398" s="35" t="s">
        <v>252</v>
      </c>
      <c r="C398" s="30" t="s">
        <v>31</v>
      </c>
      <c r="D398" s="30" t="s">
        <v>29</v>
      </c>
      <c r="E398" s="30" t="s">
        <v>63</v>
      </c>
      <c r="F398" s="30" t="s">
        <v>152</v>
      </c>
      <c r="G398" s="30" t="s">
        <v>87</v>
      </c>
      <c r="H398" s="30" t="s">
        <v>1957</v>
      </c>
      <c r="I398" s="36" t="str">
        <f ca="1">IFERROR(__xludf.DUMMYFUNCTION("""COMPUTED_VALUE""")," ")</f>
        <v xml:space="preserve"> </v>
      </c>
      <c r="J398" s="51" t="s">
        <v>1958</v>
      </c>
      <c r="K398" s="30" t="s">
        <v>1959</v>
      </c>
      <c r="L398" s="38">
        <v>912380004</v>
      </c>
      <c r="M398" s="30" t="s">
        <v>633</v>
      </c>
      <c r="N398" s="30" t="s">
        <v>164</v>
      </c>
      <c r="O398" s="30" t="s">
        <v>107</v>
      </c>
      <c r="P398" s="30" t="s">
        <v>1757</v>
      </c>
      <c r="Q398" s="23">
        <v>16940</v>
      </c>
      <c r="R398" s="28" t="s">
        <v>29</v>
      </c>
      <c r="S398" s="39">
        <v>500</v>
      </c>
      <c r="T398" s="45">
        <v>45898</v>
      </c>
      <c r="U398" s="52"/>
      <c r="V398" s="53"/>
      <c r="W398" s="54" t="s">
        <v>1960</v>
      </c>
      <c r="X398" s="30"/>
      <c r="Y398" s="31">
        <v>16440</v>
      </c>
      <c r="Z398" s="30"/>
      <c r="AA398" s="56"/>
      <c r="AB398" s="56"/>
      <c r="AC398" s="30"/>
      <c r="AD398" s="30" t="s">
        <v>74</v>
      </c>
    </row>
    <row r="399" spans="1:30" x14ac:dyDescent="0.2">
      <c r="A399" s="34">
        <v>45898.905737916662</v>
      </c>
      <c r="B399" s="35" t="s">
        <v>252</v>
      </c>
      <c r="C399" s="30" t="s">
        <v>31</v>
      </c>
      <c r="D399" s="30" t="s">
        <v>29</v>
      </c>
      <c r="E399" s="30" t="s">
        <v>63</v>
      </c>
      <c r="F399" s="30" t="s">
        <v>152</v>
      </c>
      <c r="G399" s="30" t="s">
        <v>87</v>
      </c>
      <c r="H399" s="30" t="s">
        <v>34</v>
      </c>
      <c r="I399" s="36" t="str">
        <f ca="1">IFERROR(__xludf.DUMMYFUNCTION("""COMPUTED_VALUE""")," ")</f>
        <v xml:space="preserve"> </v>
      </c>
      <c r="J399" s="51" t="s">
        <v>1961</v>
      </c>
      <c r="K399" s="30" t="s">
        <v>1962</v>
      </c>
      <c r="L399" s="38">
        <v>949420647</v>
      </c>
      <c r="M399" s="30" t="s">
        <v>664</v>
      </c>
      <c r="N399" s="30" t="s">
        <v>869</v>
      </c>
      <c r="O399" s="30" t="s">
        <v>107</v>
      </c>
      <c r="P399" s="30" t="s">
        <v>80</v>
      </c>
      <c r="Q399" s="23">
        <v>16940</v>
      </c>
      <c r="R399" s="28" t="s">
        <v>29</v>
      </c>
      <c r="S399" s="39">
        <v>100</v>
      </c>
      <c r="T399" s="45">
        <v>45898</v>
      </c>
      <c r="U399" s="52"/>
      <c r="V399" s="53"/>
      <c r="W399" s="54" t="s">
        <v>1963</v>
      </c>
      <c r="X399" s="30"/>
      <c r="Y399" s="31">
        <v>16840</v>
      </c>
      <c r="Z399" s="30"/>
      <c r="AA399" s="55"/>
      <c r="AB399" s="55" t="s">
        <v>44</v>
      </c>
      <c r="AC399" s="30" t="s">
        <v>44</v>
      </c>
      <c r="AD399" s="30" t="s">
        <v>74</v>
      </c>
    </row>
    <row r="400" spans="1:30" x14ac:dyDescent="0.2">
      <c r="A400" s="34">
        <v>45898.91008804398</v>
      </c>
      <c r="B400" s="35" t="s">
        <v>30</v>
      </c>
      <c r="C400" s="30" t="s">
        <v>31</v>
      </c>
      <c r="D400" s="30" t="s">
        <v>29</v>
      </c>
      <c r="E400" s="30" t="s">
        <v>32</v>
      </c>
      <c r="F400" s="30" t="s">
        <v>152</v>
      </c>
      <c r="G400" s="30" t="s">
        <v>284</v>
      </c>
      <c r="H400" s="30" t="s">
        <v>34</v>
      </c>
      <c r="I400" s="36" t="str">
        <f ca="1">IFERROR(__xludf.DUMMYFUNCTION("""COMPUTED_VALUE""")," ")</f>
        <v xml:space="preserve"> </v>
      </c>
      <c r="J400" s="51" t="s">
        <v>1964</v>
      </c>
      <c r="K400" s="30" t="s">
        <v>1965</v>
      </c>
      <c r="L400" s="38">
        <v>348575933</v>
      </c>
      <c r="M400" s="30" t="s">
        <v>664</v>
      </c>
      <c r="N400" s="30" t="s">
        <v>1310</v>
      </c>
      <c r="O400" s="30" t="s">
        <v>107</v>
      </c>
      <c r="P400" s="30" t="s">
        <v>80</v>
      </c>
      <c r="Q400" s="23">
        <v>14972</v>
      </c>
      <c r="R400" s="28" t="s">
        <v>29</v>
      </c>
      <c r="S400" s="39">
        <v>200</v>
      </c>
      <c r="T400" s="45">
        <v>45897</v>
      </c>
      <c r="U400" s="52"/>
      <c r="V400" s="53"/>
      <c r="W400" s="54" t="s">
        <v>1966</v>
      </c>
      <c r="X400" s="30"/>
      <c r="Y400" s="31">
        <v>14772</v>
      </c>
      <c r="Z400" s="30"/>
      <c r="AA400" s="56"/>
      <c r="AB400" s="56" t="s">
        <v>44</v>
      </c>
      <c r="AC400" s="30" t="s">
        <v>44</v>
      </c>
      <c r="AD400" s="30" t="s">
        <v>74</v>
      </c>
    </row>
    <row r="401" spans="1:30" x14ac:dyDescent="0.2">
      <c r="A401" s="34">
        <v>45898.941017291669</v>
      </c>
      <c r="B401" s="35" t="s">
        <v>76</v>
      </c>
      <c r="C401" s="30" t="s">
        <v>31</v>
      </c>
      <c r="D401" s="30"/>
      <c r="E401" s="30" t="s">
        <v>32</v>
      </c>
      <c r="F401" s="30" t="s">
        <v>152</v>
      </c>
      <c r="G401" s="30" t="s">
        <v>33</v>
      </c>
      <c r="H401" s="30" t="s">
        <v>1212</v>
      </c>
      <c r="I401" s="36" t="str">
        <f ca="1">IFERROR(__xludf.DUMMYFUNCTION("""COMPUTED_VALUE""")," ")</f>
        <v xml:space="preserve"> </v>
      </c>
      <c r="J401" s="51" t="s">
        <v>1967</v>
      </c>
      <c r="K401" s="30" t="s">
        <v>1968</v>
      </c>
      <c r="L401" s="38">
        <v>333172474</v>
      </c>
      <c r="M401" s="30" t="s">
        <v>1619</v>
      </c>
      <c r="N401" s="30" t="s">
        <v>529</v>
      </c>
      <c r="O401" s="30" t="s">
        <v>1969</v>
      </c>
      <c r="P401" s="30" t="s">
        <v>1970</v>
      </c>
      <c r="Q401" s="23">
        <v>14972</v>
      </c>
      <c r="R401" s="28" t="s">
        <v>29</v>
      </c>
      <c r="S401" s="39">
        <f>200-200</f>
        <v>0</v>
      </c>
      <c r="T401" s="45">
        <v>45898</v>
      </c>
      <c r="U401" s="52"/>
      <c r="V401" s="53"/>
      <c r="W401" s="54" t="s">
        <v>1971</v>
      </c>
      <c r="X401" s="30"/>
      <c r="Y401" s="31">
        <v>14972</v>
      </c>
      <c r="Z401" s="30"/>
      <c r="AA401" s="55"/>
      <c r="AB401" s="55" t="s">
        <v>44</v>
      </c>
      <c r="AC401" s="30" t="s">
        <v>44</v>
      </c>
      <c r="AD401" s="30" t="s">
        <v>982</v>
      </c>
    </row>
    <row r="402" spans="1:30" x14ac:dyDescent="0.2">
      <c r="A402" s="34">
        <v>45899.530666458333</v>
      </c>
      <c r="B402" s="35" t="s">
        <v>30</v>
      </c>
      <c r="C402" s="30" t="s">
        <v>31</v>
      </c>
      <c r="D402" s="30" t="s">
        <v>29</v>
      </c>
      <c r="E402" s="30" t="s">
        <v>82</v>
      </c>
      <c r="F402" s="30" t="s">
        <v>29</v>
      </c>
      <c r="G402" s="30" t="s">
        <v>47</v>
      </c>
      <c r="H402" s="28" t="s">
        <v>34</v>
      </c>
      <c r="I402" s="36" t="str">
        <f ca="1">IFERROR(__xludf.DUMMYFUNCTION("""COMPUTED_VALUE""")," ")</f>
        <v xml:space="preserve"> </v>
      </c>
      <c r="J402" s="51" t="s">
        <v>1972</v>
      </c>
      <c r="K402" s="58" t="s">
        <v>1973</v>
      </c>
      <c r="L402" s="38">
        <v>964661907</v>
      </c>
      <c r="M402" s="30" t="s">
        <v>556</v>
      </c>
      <c r="N402" s="30" t="s">
        <v>1974</v>
      </c>
      <c r="O402" s="30" t="s">
        <v>1975</v>
      </c>
      <c r="P402" s="30" t="s">
        <v>1976</v>
      </c>
      <c r="Q402" s="23">
        <v>9704</v>
      </c>
      <c r="R402" s="28" t="s">
        <v>29</v>
      </c>
      <c r="S402" s="39">
        <v>300</v>
      </c>
      <c r="T402" s="45">
        <v>45898</v>
      </c>
      <c r="U402" s="52"/>
      <c r="V402" s="53"/>
      <c r="W402" s="54" t="s">
        <v>1977</v>
      </c>
      <c r="X402" s="30"/>
      <c r="Y402" s="31">
        <v>9404</v>
      </c>
      <c r="Z402" s="30"/>
      <c r="AA402" s="56"/>
      <c r="AB402" s="56" t="s">
        <v>1518</v>
      </c>
      <c r="AC402" s="30" t="s">
        <v>44</v>
      </c>
      <c r="AD402" s="30" t="s">
        <v>982</v>
      </c>
    </row>
    <row r="403" spans="1:30" x14ac:dyDescent="0.2">
      <c r="A403" s="34">
        <v>45900.946286180551</v>
      </c>
      <c r="B403" s="35" t="s">
        <v>30</v>
      </c>
      <c r="C403" s="30" t="s">
        <v>31</v>
      </c>
      <c r="D403" s="30" t="s">
        <v>29</v>
      </c>
      <c r="E403" s="30" t="s">
        <v>63</v>
      </c>
      <c r="F403" s="30" t="s">
        <v>29</v>
      </c>
      <c r="G403" s="30" t="s">
        <v>47</v>
      </c>
      <c r="H403" s="30" t="s">
        <v>34</v>
      </c>
      <c r="I403" s="36" t="str">
        <f ca="1">IFERROR(__xludf.DUMMYFUNCTION("""COMPUTED_VALUE""")," ")</f>
        <v xml:space="preserve"> </v>
      </c>
      <c r="J403" s="51" t="s">
        <v>1978</v>
      </c>
      <c r="K403" s="30" t="s">
        <v>1979</v>
      </c>
      <c r="L403" s="38">
        <v>975093270</v>
      </c>
      <c r="M403" s="30" t="s">
        <v>664</v>
      </c>
      <c r="N403" s="30" t="s">
        <v>66</v>
      </c>
      <c r="O403" s="30" t="s">
        <v>107</v>
      </c>
      <c r="P403" s="30" t="s">
        <v>1980</v>
      </c>
      <c r="Q403" s="23">
        <v>16940</v>
      </c>
      <c r="R403" s="28" t="s">
        <v>29</v>
      </c>
      <c r="S403" s="39">
        <v>2500</v>
      </c>
      <c r="T403" s="45">
        <v>45900</v>
      </c>
      <c r="U403" s="52"/>
      <c r="V403" s="53"/>
      <c r="W403" s="54" t="s">
        <v>1981</v>
      </c>
      <c r="X403" s="30"/>
      <c r="Y403" s="31">
        <v>14440</v>
      </c>
      <c r="Z403" s="30" t="s">
        <v>43</v>
      </c>
      <c r="AA403" s="55"/>
      <c r="AB403" s="55" t="s">
        <v>44</v>
      </c>
      <c r="AC403" s="30" t="s">
        <v>44</v>
      </c>
      <c r="AD403" s="30" t="s">
        <v>982</v>
      </c>
    </row>
    <row r="404" spans="1:30" x14ac:dyDescent="0.2">
      <c r="A404" s="34">
        <v>45900.950857696764</v>
      </c>
      <c r="B404" s="35" t="s">
        <v>252</v>
      </c>
      <c r="C404" s="30" t="s">
        <v>31</v>
      </c>
      <c r="D404" s="30" t="s">
        <v>29</v>
      </c>
      <c r="E404" s="30" t="s">
        <v>63</v>
      </c>
      <c r="F404" s="30" t="s">
        <v>29</v>
      </c>
      <c r="G404" s="30" t="s">
        <v>87</v>
      </c>
      <c r="H404" s="30" t="s">
        <v>153</v>
      </c>
      <c r="I404" s="36" t="str">
        <f ca="1">IFERROR(__xludf.DUMMYFUNCTION("""COMPUTED_VALUE""")," ")</f>
        <v xml:space="preserve"> </v>
      </c>
      <c r="J404" s="51" t="s">
        <v>1982</v>
      </c>
      <c r="K404" s="30" t="s">
        <v>1983</v>
      </c>
      <c r="L404" s="38">
        <v>944420002</v>
      </c>
      <c r="M404" s="30" t="s">
        <v>713</v>
      </c>
      <c r="N404" s="30" t="s">
        <v>38</v>
      </c>
      <c r="O404" s="30" t="s">
        <v>107</v>
      </c>
      <c r="P404" s="30" t="s">
        <v>80</v>
      </c>
      <c r="Q404" s="23">
        <v>16940</v>
      </c>
      <c r="R404" s="28" t="s">
        <v>29</v>
      </c>
      <c r="S404" s="39">
        <v>100</v>
      </c>
      <c r="T404" s="45">
        <v>45900</v>
      </c>
      <c r="U404" s="52"/>
      <c r="V404" s="53"/>
      <c r="W404" s="54" t="s">
        <v>1984</v>
      </c>
      <c r="X404" s="30"/>
      <c r="Y404" s="31">
        <v>16840</v>
      </c>
      <c r="Z404" s="30"/>
      <c r="AA404" s="56"/>
      <c r="AB404" s="56" t="s">
        <v>44</v>
      </c>
      <c r="AC404" s="30" t="s">
        <v>44</v>
      </c>
      <c r="AD404" s="30" t="s">
        <v>74</v>
      </c>
    </row>
    <row r="405" spans="1:30" x14ac:dyDescent="0.2">
      <c r="A405" s="34">
        <v>45902.012623657407</v>
      </c>
      <c r="B405" s="35" t="s">
        <v>30</v>
      </c>
      <c r="C405" s="30" t="s">
        <v>31</v>
      </c>
      <c r="D405" s="30" t="s">
        <v>29</v>
      </c>
      <c r="E405" s="30" t="s">
        <v>63</v>
      </c>
      <c r="F405" s="30" t="s">
        <v>29</v>
      </c>
      <c r="G405" s="30" t="s">
        <v>87</v>
      </c>
      <c r="H405" s="30" t="s">
        <v>34</v>
      </c>
      <c r="I405" s="36" t="str">
        <f ca="1">IFERROR(__xludf.DUMMYFUNCTION("""COMPUTED_VALUE""")," ")</f>
        <v xml:space="preserve"> </v>
      </c>
      <c r="J405" s="51" t="s">
        <v>1985</v>
      </c>
      <c r="K405" s="30" t="s">
        <v>1986</v>
      </c>
      <c r="L405" s="38">
        <v>362390040</v>
      </c>
      <c r="M405" s="30" t="s">
        <v>122</v>
      </c>
      <c r="N405" s="30" t="s">
        <v>1094</v>
      </c>
      <c r="O405" s="30" t="s">
        <v>1987</v>
      </c>
      <c r="P405" s="30" t="s">
        <v>1988</v>
      </c>
      <c r="Q405" s="23">
        <v>16940</v>
      </c>
      <c r="R405" s="28" t="s">
        <v>29</v>
      </c>
      <c r="S405" s="39">
        <v>100</v>
      </c>
      <c r="T405" s="45">
        <v>45900</v>
      </c>
      <c r="U405" s="52"/>
      <c r="V405" s="53"/>
      <c r="W405" s="54" t="s">
        <v>1989</v>
      </c>
      <c r="X405" s="30"/>
      <c r="Y405" s="31">
        <v>16840</v>
      </c>
      <c r="Z405" s="30"/>
      <c r="AA405" s="55"/>
      <c r="AB405" s="55" t="s">
        <v>1518</v>
      </c>
      <c r="AC405" s="30" t="s">
        <v>44</v>
      </c>
      <c r="AD405" s="30" t="s">
        <v>74</v>
      </c>
    </row>
    <row r="406" spans="1:30" x14ac:dyDescent="0.2">
      <c r="A406" s="34">
        <v>45903.333385347221</v>
      </c>
      <c r="B406" s="35" t="s">
        <v>30</v>
      </c>
      <c r="C406" s="30" t="s">
        <v>31</v>
      </c>
      <c r="D406" s="30" t="s">
        <v>29</v>
      </c>
      <c r="E406" s="30" t="s">
        <v>63</v>
      </c>
      <c r="F406" s="30" t="s">
        <v>29</v>
      </c>
      <c r="G406" s="30" t="s">
        <v>47</v>
      </c>
      <c r="H406" s="30" t="s">
        <v>34</v>
      </c>
      <c r="I406" s="36" t="str">
        <f ca="1">IFERROR(__xludf.DUMMYFUNCTION("""COMPUTED_VALUE""")," ")</f>
        <v xml:space="preserve"> </v>
      </c>
      <c r="J406" s="51" t="s">
        <v>1990</v>
      </c>
      <c r="K406" s="30" t="s">
        <v>1991</v>
      </c>
      <c r="L406" s="38">
        <v>814882952</v>
      </c>
      <c r="M406" s="30" t="s">
        <v>664</v>
      </c>
      <c r="N406" s="30" t="s">
        <v>66</v>
      </c>
      <c r="O406" s="30" t="s">
        <v>107</v>
      </c>
      <c r="P406" s="30" t="s">
        <v>1992</v>
      </c>
      <c r="Q406" s="23">
        <v>16940</v>
      </c>
      <c r="R406" s="28" t="s">
        <v>29</v>
      </c>
      <c r="S406" s="39">
        <v>100</v>
      </c>
      <c r="T406" s="45">
        <v>45902</v>
      </c>
      <c r="U406" s="52"/>
      <c r="V406" s="53"/>
      <c r="W406" s="54" t="s">
        <v>1993</v>
      </c>
      <c r="X406" s="30"/>
      <c r="Y406" s="31">
        <v>16840</v>
      </c>
      <c r="Z406" s="30"/>
      <c r="AA406" s="56"/>
      <c r="AB406" s="56" t="s">
        <v>44</v>
      </c>
      <c r="AC406" s="30" t="s">
        <v>44</v>
      </c>
      <c r="AD406" s="30" t="s">
        <v>982</v>
      </c>
    </row>
    <row r="407" spans="1:30" x14ac:dyDescent="0.2">
      <c r="A407" s="34">
        <v>45903.438803611112</v>
      </c>
      <c r="B407" s="35" t="s">
        <v>30</v>
      </c>
      <c r="C407" s="30" t="s">
        <v>31</v>
      </c>
      <c r="D407" s="30" t="s">
        <v>29</v>
      </c>
      <c r="E407" s="30" t="s">
        <v>63</v>
      </c>
      <c r="F407" s="30" t="s">
        <v>29</v>
      </c>
      <c r="G407" s="30" t="s">
        <v>87</v>
      </c>
      <c r="H407" s="30" t="s">
        <v>1994</v>
      </c>
      <c r="I407" s="36" t="str">
        <f ca="1">IFERROR(__xludf.DUMMYFUNCTION("""COMPUTED_VALUE""")," ")</f>
        <v xml:space="preserve"> </v>
      </c>
      <c r="J407" s="51" t="s">
        <v>1995</v>
      </c>
      <c r="K407" s="30" t="s">
        <v>1996</v>
      </c>
      <c r="L407" s="38">
        <v>363280036</v>
      </c>
      <c r="M407" s="30" t="s">
        <v>1619</v>
      </c>
      <c r="N407" s="30" t="s">
        <v>529</v>
      </c>
      <c r="O407" s="30" t="s">
        <v>1997</v>
      </c>
      <c r="P407" s="30" t="s">
        <v>1998</v>
      </c>
      <c r="Q407" s="23">
        <v>16940</v>
      </c>
      <c r="R407" s="28" t="s">
        <v>29</v>
      </c>
      <c r="S407" s="87">
        <v>200</v>
      </c>
      <c r="T407" s="45">
        <v>45903</v>
      </c>
      <c r="U407" s="52"/>
      <c r="V407" s="53"/>
      <c r="W407" s="54" t="s">
        <v>1999</v>
      </c>
      <c r="X407" s="30"/>
      <c r="Y407" s="31">
        <v>16740</v>
      </c>
      <c r="Z407" s="30"/>
      <c r="AA407" s="55"/>
      <c r="AB407" s="55" t="s">
        <v>44</v>
      </c>
      <c r="AC407" s="30" t="s">
        <v>44</v>
      </c>
      <c r="AD407" s="30" t="s">
        <v>74</v>
      </c>
    </row>
    <row r="408" spans="1:30" x14ac:dyDescent="0.2">
      <c r="A408" s="16">
        <v>45903</v>
      </c>
      <c r="B408" s="35" t="s">
        <v>30</v>
      </c>
      <c r="C408" s="30" t="s">
        <v>409</v>
      </c>
      <c r="D408" s="30" t="s">
        <v>29</v>
      </c>
      <c r="E408" s="30" t="s">
        <v>410</v>
      </c>
      <c r="F408" s="30" t="s">
        <v>2000</v>
      </c>
      <c r="G408" s="30" t="s">
        <v>33</v>
      </c>
      <c r="H408" s="30" t="s">
        <v>34</v>
      </c>
      <c r="I408" s="36" t="str">
        <f ca="1">IFERROR(__xludf.DUMMYFUNCTION("""COMPUTED_VALUE""")," ")</f>
        <v xml:space="preserve"> </v>
      </c>
      <c r="J408" s="51" t="s">
        <v>2001</v>
      </c>
      <c r="K408" s="30" t="s">
        <v>2002</v>
      </c>
      <c r="L408" s="38">
        <v>365480964</v>
      </c>
      <c r="M408" s="30" t="s">
        <v>466</v>
      </c>
      <c r="N408" s="30" t="s">
        <v>72</v>
      </c>
      <c r="O408" s="30" t="s">
        <v>2003</v>
      </c>
      <c r="P408" s="30" t="s">
        <v>2004</v>
      </c>
      <c r="Q408" s="23">
        <v>3968</v>
      </c>
      <c r="R408" s="28" t="s">
        <v>29</v>
      </c>
      <c r="S408" s="39"/>
      <c r="T408" s="49"/>
      <c r="U408" s="52"/>
      <c r="V408" s="53"/>
      <c r="W408" s="54"/>
      <c r="X408" s="30"/>
      <c r="Y408" s="31">
        <v>3968</v>
      </c>
      <c r="Z408" s="30"/>
      <c r="AA408" s="56"/>
      <c r="AB408" s="56"/>
      <c r="AC408" s="30" t="s">
        <v>44</v>
      </c>
      <c r="AD408" s="30" t="s">
        <v>982</v>
      </c>
    </row>
    <row r="409" spans="1:30" x14ac:dyDescent="0.2">
      <c r="A409" s="34">
        <v>45903.608725972226</v>
      </c>
      <c r="B409" s="35" t="s">
        <v>30</v>
      </c>
      <c r="C409" s="30" t="s">
        <v>31</v>
      </c>
      <c r="D409" s="30" t="s">
        <v>29</v>
      </c>
      <c r="E409" s="30" t="s">
        <v>63</v>
      </c>
      <c r="F409" s="30" t="s">
        <v>29</v>
      </c>
      <c r="G409" s="30" t="s">
        <v>47</v>
      </c>
      <c r="H409" s="30" t="s">
        <v>34</v>
      </c>
      <c r="I409" s="36" t="str">
        <f ca="1">IFERROR(__xludf.DUMMYFUNCTION("""COMPUTED_VALUE""")," ")</f>
        <v xml:space="preserve"> </v>
      </c>
      <c r="J409" s="51" t="s">
        <v>2005</v>
      </c>
      <c r="K409" s="30" t="s">
        <v>2006</v>
      </c>
      <c r="L409" s="38">
        <v>972698854</v>
      </c>
      <c r="M409" s="30" t="s">
        <v>156</v>
      </c>
      <c r="N409" s="30" t="s">
        <v>1208</v>
      </c>
      <c r="O409" s="30" t="s">
        <v>647</v>
      </c>
      <c r="P409" s="30" t="s">
        <v>313</v>
      </c>
      <c r="Q409" s="23">
        <v>16940</v>
      </c>
      <c r="R409" s="28" t="s">
        <v>29</v>
      </c>
      <c r="S409" s="87">
        <v>8000</v>
      </c>
      <c r="T409" s="45">
        <v>45903</v>
      </c>
      <c r="U409" s="52"/>
      <c r="V409" s="53"/>
      <c r="W409" s="54" t="s">
        <v>2007</v>
      </c>
      <c r="X409" s="30"/>
      <c r="Y409" s="31">
        <v>8940</v>
      </c>
      <c r="Z409" s="30" t="s">
        <v>43</v>
      </c>
      <c r="AA409" s="55"/>
      <c r="AB409" s="55" t="s">
        <v>44</v>
      </c>
      <c r="AC409" s="30" t="s">
        <v>44</v>
      </c>
      <c r="AD409" s="30" t="s">
        <v>74</v>
      </c>
    </row>
    <row r="410" spans="1:30" x14ac:dyDescent="0.2">
      <c r="A410" s="34">
        <v>45903.608875231483</v>
      </c>
      <c r="B410" s="35" t="s">
        <v>252</v>
      </c>
      <c r="C410" s="30" t="s">
        <v>31</v>
      </c>
      <c r="D410" s="30" t="s">
        <v>29</v>
      </c>
      <c r="E410" s="30" t="s">
        <v>63</v>
      </c>
      <c r="F410" s="30" t="s">
        <v>29</v>
      </c>
      <c r="G410" s="30" t="s">
        <v>47</v>
      </c>
      <c r="H410" s="30" t="s">
        <v>34</v>
      </c>
      <c r="I410" s="36" t="str">
        <f ca="1">IFERROR(__xludf.DUMMYFUNCTION("""COMPUTED_VALUE""")," ")</f>
        <v xml:space="preserve"> </v>
      </c>
      <c r="J410" s="51" t="s">
        <v>2008</v>
      </c>
      <c r="K410" s="30" t="s">
        <v>2009</v>
      </c>
      <c r="L410" s="38">
        <v>343136566</v>
      </c>
      <c r="M410" s="30" t="s">
        <v>664</v>
      </c>
      <c r="N410" s="30" t="s">
        <v>66</v>
      </c>
      <c r="O410" s="30" t="s">
        <v>107</v>
      </c>
      <c r="P410" s="30" t="s">
        <v>2010</v>
      </c>
      <c r="Q410" s="23">
        <v>16940</v>
      </c>
      <c r="R410" s="28" t="s">
        <v>29</v>
      </c>
      <c r="S410" s="39">
        <v>100</v>
      </c>
      <c r="T410" s="45">
        <v>45903</v>
      </c>
      <c r="U410" s="52"/>
      <c r="V410" s="53"/>
      <c r="W410" s="54" t="s">
        <v>2011</v>
      </c>
      <c r="X410" s="30"/>
      <c r="Y410" s="31">
        <v>16840</v>
      </c>
      <c r="Z410" s="30"/>
      <c r="AA410" s="56"/>
      <c r="AB410" s="56" t="s">
        <v>44</v>
      </c>
      <c r="AC410" s="30" t="s">
        <v>44</v>
      </c>
      <c r="AD410" s="30" t="s">
        <v>982</v>
      </c>
    </row>
    <row r="411" spans="1:30" x14ac:dyDescent="0.2">
      <c r="A411" s="34">
        <v>45903.615660833333</v>
      </c>
      <c r="B411" s="35" t="s">
        <v>252</v>
      </c>
      <c r="C411" s="30" t="s">
        <v>31</v>
      </c>
      <c r="D411" s="30" t="s">
        <v>29</v>
      </c>
      <c r="E411" s="30" t="s">
        <v>63</v>
      </c>
      <c r="F411" s="30" t="s">
        <v>29</v>
      </c>
      <c r="G411" s="30" t="s">
        <v>87</v>
      </c>
      <c r="H411" s="30" t="s">
        <v>34</v>
      </c>
      <c r="I411" s="36" t="str">
        <f ca="1">IFERROR(__xludf.DUMMYFUNCTION("""COMPUTED_VALUE""")," ")</f>
        <v xml:space="preserve"> </v>
      </c>
      <c r="J411" s="51" t="s">
        <v>2012</v>
      </c>
      <c r="K411" s="30" t="s">
        <v>2013</v>
      </c>
      <c r="L411" s="38">
        <v>867722189</v>
      </c>
      <c r="M411" s="30" t="s">
        <v>713</v>
      </c>
      <c r="N411" s="30" t="s">
        <v>1230</v>
      </c>
      <c r="O411" s="30" t="s">
        <v>107</v>
      </c>
      <c r="P411" s="30" t="s">
        <v>80</v>
      </c>
      <c r="Q411" s="23">
        <v>16940</v>
      </c>
      <c r="R411" s="28" t="s">
        <v>29</v>
      </c>
      <c r="S411" s="39">
        <v>200</v>
      </c>
      <c r="T411" s="45">
        <v>45903</v>
      </c>
      <c r="U411" s="52"/>
      <c r="V411" s="53"/>
      <c r="W411" s="54" t="s">
        <v>2014</v>
      </c>
      <c r="X411" s="30"/>
      <c r="Y411" s="31">
        <v>16740</v>
      </c>
      <c r="Z411" s="30"/>
      <c r="AA411" s="55"/>
      <c r="AB411" s="55" t="s">
        <v>44</v>
      </c>
      <c r="AC411" s="30" t="s">
        <v>44</v>
      </c>
      <c r="AD411" s="30" t="s">
        <v>74</v>
      </c>
    </row>
    <row r="412" spans="1:30" x14ac:dyDescent="0.2">
      <c r="A412" s="34">
        <v>45903.617266527777</v>
      </c>
      <c r="B412" s="35" t="s">
        <v>30</v>
      </c>
      <c r="C412" s="30" t="s">
        <v>31</v>
      </c>
      <c r="D412" s="30" t="s">
        <v>29</v>
      </c>
      <c r="E412" s="30" t="s">
        <v>63</v>
      </c>
      <c r="F412" s="30" t="s">
        <v>29</v>
      </c>
      <c r="G412" s="30" t="s">
        <v>47</v>
      </c>
      <c r="H412" s="28" t="s">
        <v>34</v>
      </c>
      <c r="I412" s="36" t="str">
        <f ca="1">IFERROR(__xludf.DUMMYFUNCTION("""COMPUTED_VALUE""")," ")</f>
        <v xml:space="preserve"> </v>
      </c>
      <c r="J412" s="51" t="s">
        <v>2015</v>
      </c>
      <c r="K412" s="30" t="s">
        <v>2016</v>
      </c>
      <c r="L412" s="38">
        <v>877836524</v>
      </c>
      <c r="M412" s="30" t="s">
        <v>713</v>
      </c>
      <c r="N412" s="30" t="s">
        <v>38</v>
      </c>
      <c r="O412" s="30" t="s">
        <v>107</v>
      </c>
      <c r="P412" s="30" t="s">
        <v>80</v>
      </c>
      <c r="Q412" s="23">
        <v>16940</v>
      </c>
      <c r="R412" s="30" t="s">
        <v>429</v>
      </c>
      <c r="S412" s="39">
        <v>100</v>
      </c>
      <c r="T412" s="45">
        <v>45903</v>
      </c>
      <c r="U412" s="52"/>
      <c r="V412" s="53"/>
      <c r="W412" s="54" t="s">
        <v>2017</v>
      </c>
      <c r="X412" s="30"/>
      <c r="Y412" s="31">
        <v>16840</v>
      </c>
      <c r="Z412" s="30"/>
      <c r="AA412" s="56"/>
      <c r="AB412" s="56" t="s">
        <v>44</v>
      </c>
      <c r="AC412" s="30" t="s">
        <v>44</v>
      </c>
      <c r="AD412" s="30" t="s">
        <v>74</v>
      </c>
    </row>
    <row r="413" spans="1:30" x14ac:dyDescent="0.2">
      <c r="A413" s="34">
        <v>45903.620737754631</v>
      </c>
      <c r="B413" s="35" t="s">
        <v>30</v>
      </c>
      <c r="C413" s="30" t="s">
        <v>31</v>
      </c>
      <c r="D413" s="30" t="s">
        <v>29</v>
      </c>
      <c r="E413" s="30" t="s">
        <v>63</v>
      </c>
      <c r="F413" s="30" t="s">
        <v>29</v>
      </c>
      <c r="G413" s="30" t="s">
        <v>87</v>
      </c>
      <c r="H413" s="30" t="s">
        <v>34</v>
      </c>
      <c r="I413" s="36" t="str">
        <f ca="1">IFERROR(__xludf.DUMMYFUNCTION("""COMPUTED_VALUE""")," ")</f>
        <v xml:space="preserve"> </v>
      </c>
      <c r="J413" s="51" t="s">
        <v>2018</v>
      </c>
      <c r="K413" s="30" t="s">
        <v>2019</v>
      </c>
      <c r="L413" s="38">
        <v>365990208</v>
      </c>
      <c r="M413" s="30" t="s">
        <v>664</v>
      </c>
      <c r="N413" s="30" t="s">
        <v>66</v>
      </c>
      <c r="O413" s="30" t="s">
        <v>107</v>
      </c>
      <c r="P413" s="30" t="s">
        <v>80</v>
      </c>
      <c r="Q413" s="23">
        <v>16940</v>
      </c>
      <c r="R413" s="28" t="s">
        <v>29</v>
      </c>
      <c r="S413" s="39">
        <v>100</v>
      </c>
      <c r="T413" s="45">
        <v>45901</v>
      </c>
      <c r="U413" s="52"/>
      <c r="V413" s="53"/>
      <c r="W413" s="54" t="s">
        <v>2020</v>
      </c>
      <c r="X413" s="30"/>
      <c r="Y413" s="31">
        <v>16840</v>
      </c>
      <c r="Z413" s="30"/>
      <c r="AA413" s="55"/>
      <c r="AB413" s="55" t="s">
        <v>44</v>
      </c>
      <c r="AC413" s="30" t="s">
        <v>44</v>
      </c>
      <c r="AD413" s="30" t="s">
        <v>74</v>
      </c>
    </row>
    <row r="414" spans="1:30" x14ac:dyDescent="0.2">
      <c r="A414" s="16">
        <v>45903</v>
      </c>
      <c r="B414" s="35" t="s">
        <v>30</v>
      </c>
      <c r="C414" s="30" t="s">
        <v>409</v>
      </c>
      <c r="D414" s="30" t="s">
        <v>29</v>
      </c>
      <c r="E414" s="30" t="s">
        <v>410</v>
      </c>
      <c r="F414" s="30" t="s">
        <v>2021</v>
      </c>
      <c r="G414" s="30" t="s">
        <v>33</v>
      </c>
      <c r="H414" s="30" t="s">
        <v>34</v>
      </c>
      <c r="I414" s="36" t="str">
        <f ca="1">IFERROR(__xludf.DUMMYFUNCTION("""COMPUTED_VALUE""")," ")</f>
        <v xml:space="preserve"> </v>
      </c>
      <c r="J414" s="51" t="s">
        <v>2022</v>
      </c>
      <c r="K414" s="58" t="s">
        <v>2023</v>
      </c>
      <c r="L414" s="38">
        <v>989330421</v>
      </c>
      <c r="M414" s="30" t="s">
        <v>130</v>
      </c>
      <c r="N414" s="30" t="s">
        <v>588</v>
      </c>
      <c r="O414" s="30" t="s">
        <v>2024</v>
      </c>
      <c r="P414" s="30" t="s">
        <v>2025</v>
      </c>
      <c r="Q414" s="23">
        <v>3968</v>
      </c>
      <c r="R414" s="28" t="s">
        <v>29</v>
      </c>
      <c r="S414" s="39"/>
      <c r="T414" s="45"/>
      <c r="U414" s="52"/>
      <c r="V414" s="30"/>
      <c r="W414" s="54"/>
      <c r="X414" s="30"/>
      <c r="Y414" s="31">
        <v>3968</v>
      </c>
      <c r="Z414" s="30"/>
      <c r="AA414" s="56"/>
      <c r="AB414" s="74"/>
      <c r="AC414" s="30" t="s">
        <v>44</v>
      </c>
      <c r="AD414" s="30" t="s">
        <v>982</v>
      </c>
    </row>
    <row r="415" spans="1:30" x14ac:dyDescent="0.2">
      <c r="A415" s="34">
        <v>45903.678544282404</v>
      </c>
      <c r="B415" s="35" t="s">
        <v>30</v>
      </c>
      <c r="C415" s="30" t="s">
        <v>31</v>
      </c>
      <c r="D415" s="30" t="s">
        <v>29</v>
      </c>
      <c r="E415" s="30" t="s">
        <v>63</v>
      </c>
      <c r="F415" s="30" t="s">
        <v>29</v>
      </c>
      <c r="G415" s="30" t="s">
        <v>87</v>
      </c>
      <c r="H415" s="30" t="s">
        <v>34</v>
      </c>
      <c r="I415" s="36" t="str">
        <f ca="1">IFERROR(__xludf.DUMMYFUNCTION("""COMPUTED_VALUE""")," ")</f>
        <v xml:space="preserve"> </v>
      </c>
      <c r="J415" s="51" t="s">
        <v>2026</v>
      </c>
      <c r="K415" s="30" t="s">
        <v>2027</v>
      </c>
      <c r="L415" s="38">
        <v>966752955</v>
      </c>
      <c r="M415" s="30" t="s">
        <v>466</v>
      </c>
      <c r="N415" s="30" t="s">
        <v>2028</v>
      </c>
      <c r="O415" s="30" t="s">
        <v>2029</v>
      </c>
      <c r="P415" s="30" t="s">
        <v>1686</v>
      </c>
      <c r="Q415" s="23">
        <v>16940</v>
      </c>
      <c r="R415" s="28" t="s">
        <v>29</v>
      </c>
      <c r="S415" s="39">
        <v>300</v>
      </c>
      <c r="T415" s="45">
        <v>45903</v>
      </c>
      <c r="U415" s="52"/>
      <c r="V415" s="53"/>
      <c r="W415" s="54" t="s">
        <v>2030</v>
      </c>
      <c r="X415" s="30"/>
      <c r="Y415" s="31">
        <v>16640</v>
      </c>
      <c r="Z415" s="30"/>
      <c r="AA415" s="55"/>
      <c r="AB415" s="55" t="s">
        <v>44</v>
      </c>
      <c r="AC415" s="30" t="s">
        <v>44</v>
      </c>
      <c r="AD415" s="30" t="s">
        <v>74</v>
      </c>
    </row>
    <row r="416" spans="1:30" x14ac:dyDescent="0.2">
      <c r="A416" s="34">
        <v>45905.348216331018</v>
      </c>
      <c r="B416" s="35" t="s">
        <v>30</v>
      </c>
      <c r="C416" s="30" t="s">
        <v>31</v>
      </c>
      <c r="D416" s="30" t="s">
        <v>29</v>
      </c>
      <c r="E416" s="30" t="s">
        <v>63</v>
      </c>
      <c r="F416" s="30" t="s">
        <v>29</v>
      </c>
      <c r="G416" s="30" t="s">
        <v>87</v>
      </c>
      <c r="H416" s="30" t="s">
        <v>2031</v>
      </c>
      <c r="I416" s="36" t="str">
        <f ca="1">IFERROR(__xludf.DUMMYFUNCTION("""COMPUTED_VALUE""")," ")</f>
        <v xml:space="preserve"> </v>
      </c>
      <c r="J416" s="51" t="s">
        <v>2032</v>
      </c>
      <c r="K416" s="30" t="s">
        <v>2033</v>
      </c>
      <c r="L416" s="38">
        <v>974855647</v>
      </c>
      <c r="M416" s="30" t="s">
        <v>664</v>
      </c>
      <c r="N416" s="30" t="s">
        <v>869</v>
      </c>
      <c r="O416" s="30" t="s">
        <v>107</v>
      </c>
      <c r="P416" s="30" t="s">
        <v>80</v>
      </c>
      <c r="Q416" s="23">
        <v>16940</v>
      </c>
      <c r="R416" s="28" t="s">
        <v>29</v>
      </c>
      <c r="S416" s="39">
        <v>100</v>
      </c>
      <c r="T416" s="45">
        <v>45904</v>
      </c>
      <c r="U416" s="52"/>
      <c r="V416" s="53"/>
      <c r="W416" s="54" t="s">
        <v>2034</v>
      </c>
      <c r="X416" s="30"/>
      <c r="Y416" s="31">
        <v>16840</v>
      </c>
      <c r="Z416" s="30"/>
      <c r="AA416" s="56"/>
      <c r="AB416" s="56" t="s">
        <v>44</v>
      </c>
      <c r="AC416" s="30" t="s">
        <v>44</v>
      </c>
      <c r="AD416" s="30" t="s">
        <v>74</v>
      </c>
    </row>
    <row r="417" spans="1:30" x14ac:dyDescent="0.2">
      <c r="A417" s="34">
        <v>45905.349836504625</v>
      </c>
      <c r="B417" s="35" t="s">
        <v>30</v>
      </c>
      <c r="C417" s="30" t="s">
        <v>31</v>
      </c>
      <c r="D417" s="30" t="s">
        <v>29</v>
      </c>
      <c r="E417" s="30" t="s">
        <v>63</v>
      </c>
      <c r="F417" s="30" t="s">
        <v>29</v>
      </c>
      <c r="G417" s="30" t="s">
        <v>87</v>
      </c>
      <c r="H417" s="30" t="s">
        <v>2035</v>
      </c>
      <c r="I417" s="36" t="str">
        <f ca="1">IFERROR(__xludf.DUMMYFUNCTION("""COMPUTED_VALUE""")," ")</f>
        <v xml:space="preserve"> </v>
      </c>
      <c r="J417" s="51" t="s">
        <v>2036</v>
      </c>
      <c r="K417" s="30" t="s">
        <v>2037</v>
      </c>
      <c r="L417" s="38">
        <v>965629207</v>
      </c>
      <c r="M417" s="30" t="s">
        <v>664</v>
      </c>
      <c r="N417" s="30" t="s">
        <v>66</v>
      </c>
      <c r="O417" s="30" t="s">
        <v>107</v>
      </c>
      <c r="P417" s="30" t="s">
        <v>80</v>
      </c>
      <c r="Q417" s="23">
        <v>16940</v>
      </c>
      <c r="R417" s="28" t="s">
        <v>29</v>
      </c>
      <c r="S417" s="39">
        <v>100</v>
      </c>
      <c r="T417" s="45">
        <v>45904</v>
      </c>
      <c r="U417" s="52"/>
      <c r="V417" s="53"/>
      <c r="W417" s="54" t="s">
        <v>2038</v>
      </c>
      <c r="X417" s="30"/>
      <c r="Y417" s="31">
        <v>16840</v>
      </c>
      <c r="Z417" s="30"/>
      <c r="AA417" s="55"/>
      <c r="AB417" s="55" t="s">
        <v>44</v>
      </c>
      <c r="AC417" s="30" t="s">
        <v>44</v>
      </c>
      <c r="AD417" s="30" t="s">
        <v>74</v>
      </c>
    </row>
    <row r="418" spans="1:30" x14ac:dyDescent="0.2">
      <c r="A418" s="34">
        <v>45905.450491585652</v>
      </c>
      <c r="B418" s="35" t="s">
        <v>30</v>
      </c>
      <c r="C418" s="30" t="s">
        <v>31</v>
      </c>
      <c r="D418" s="30" t="s">
        <v>29</v>
      </c>
      <c r="E418" s="30" t="s">
        <v>63</v>
      </c>
      <c r="F418" s="30" t="s">
        <v>29</v>
      </c>
      <c r="G418" s="30" t="s">
        <v>87</v>
      </c>
      <c r="H418" s="30" t="s">
        <v>34</v>
      </c>
      <c r="I418" s="36" t="str">
        <f ca="1">IFERROR(__xludf.DUMMYFUNCTION("""COMPUTED_VALUE""")," ")</f>
        <v xml:space="preserve"> </v>
      </c>
      <c r="J418" s="51" t="s">
        <v>2039</v>
      </c>
      <c r="K418" s="30" t="s">
        <v>2040</v>
      </c>
      <c r="L418" s="38">
        <v>364379654</v>
      </c>
      <c r="M418" s="30" t="s">
        <v>454</v>
      </c>
      <c r="N418" s="30" t="s">
        <v>148</v>
      </c>
      <c r="O418" s="30" t="s">
        <v>2041</v>
      </c>
      <c r="P418" s="30" t="s">
        <v>541</v>
      </c>
      <c r="Q418" s="23">
        <v>16940</v>
      </c>
      <c r="R418" s="28" t="s">
        <v>29</v>
      </c>
      <c r="S418" s="39">
        <v>200</v>
      </c>
      <c r="T418" s="45">
        <v>45905</v>
      </c>
      <c r="U418" s="52"/>
      <c r="V418" s="53"/>
      <c r="W418" s="54" t="s">
        <v>2042</v>
      </c>
      <c r="X418" s="30"/>
      <c r="Y418" s="31">
        <v>16740</v>
      </c>
      <c r="Z418" s="30"/>
      <c r="AA418" s="56"/>
      <c r="AB418" s="56" t="s">
        <v>44</v>
      </c>
      <c r="AC418" s="30" t="s">
        <v>44</v>
      </c>
      <c r="AD418" s="30" t="s">
        <v>74</v>
      </c>
    </row>
    <row r="419" spans="1:30" x14ac:dyDescent="0.2">
      <c r="A419" s="16">
        <v>45905</v>
      </c>
      <c r="B419" s="35" t="s">
        <v>76</v>
      </c>
      <c r="C419" s="30" t="s">
        <v>768</v>
      </c>
      <c r="D419" s="30" t="s">
        <v>29</v>
      </c>
      <c r="E419" s="30" t="s">
        <v>410</v>
      </c>
      <c r="F419" s="30" t="s">
        <v>1222</v>
      </c>
      <c r="G419" s="30" t="s">
        <v>33</v>
      </c>
      <c r="H419" s="28" t="s">
        <v>2043</v>
      </c>
      <c r="I419" s="36">
        <f ca="1">IFERROR(__xludf.DUMMYFUNCTION("""COMPUTED_VALUE"""),45914)</f>
        <v>45914</v>
      </c>
      <c r="J419" s="51" t="s">
        <v>2044</v>
      </c>
      <c r="K419" s="58" t="s">
        <v>2045</v>
      </c>
      <c r="L419" s="38">
        <v>911284820</v>
      </c>
      <c r="M419" s="30" t="s">
        <v>466</v>
      </c>
      <c r="N419" s="30" t="s">
        <v>1083</v>
      </c>
      <c r="O419" s="30" t="s">
        <v>2046</v>
      </c>
      <c r="P419" s="30" t="s">
        <v>2047</v>
      </c>
      <c r="Q419" s="23">
        <v>3968</v>
      </c>
      <c r="R419" s="28" t="s">
        <v>29</v>
      </c>
      <c r="S419" s="39">
        <v>1532</v>
      </c>
      <c r="T419" s="47" t="s">
        <v>2048</v>
      </c>
      <c r="U419" s="52"/>
      <c r="V419" s="53"/>
      <c r="W419" s="54" t="s">
        <v>2049</v>
      </c>
      <c r="X419" s="30"/>
      <c r="Y419" s="31">
        <v>2436</v>
      </c>
      <c r="Z419" s="30"/>
      <c r="AA419" s="55"/>
      <c r="AB419" s="55" t="s">
        <v>44</v>
      </c>
      <c r="AC419" s="30" t="s">
        <v>44</v>
      </c>
      <c r="AD419" s="30" t="s">
        <v>982</v>
      </c>
    </row>
    <row r="420" spans="1:30" x14ac:dyDescent="0.2">
      <c r="A420" s="16">
        <v>45905</v>
      </c>
      <c r="B420" s="35" t="s">
        <v>30</v>
      </c>
      <c r="C420" s="30" t="s">
        <v>768</v>
      </c>
      <c r="D420" s="30" t="s">
        <v>29</v>
      </c>
      <c r="E420" s="30" t="s">
        <v>410</v>
      </c>
      <c r="F420" s="30" t="s">
        <v>2050</v>
      </c>
      <c r="G420" s="30" t="s">
        <v>33</v>
      </c>
      <c r="H420" s="28" t="s">
        <v>34</v>
      </c>
      <c r="I420" s="36" t="str">
        <f ca="1">IFERROR(__xludf.DUMMYFUNCTION("""COMPUTED_VALUE""")," ")</f>
        <v xml:space="preserve"> </v>
      </c>
      <c r="J420" s="51" t="s">
        <v>2051</v>
      </c>
      <c r="K420" s="58" t="s">
        <v>2052</v>
      </c>
      <c r="L420" s="38">
        <v>987802869</v>
      </c>
      <c r="M420" s="30"/>
      <c r="N420" s="30"/>
      <c r="O420" s="30" t="s">
        <v>202</v>
      </c>
      <c r="P420" s="30" t="s">
        <v>2053</v>
      </c>
      <c r="Q420" s="23">
        <v>3968</v>
      </c>
      <c r="R420" s="28" t="s">
        <v>29</v>
      </c>
      <c r="S420" s="39"/>
      <c r="T420" s="45"/>
      <c r="U420" s="52"/>
      <c r="V420" s="53"/>
      <c r="W420" s="54"/>
      <c r="X420" s="30"/>
      <c r="Y420" s="31">
        <v>3968</v>
      </c>
      <c r="Z420" s="30"/>
      <c r="AA420" s="56"/>
      <c r="AB420" s="56" t="s">
        <v>44</v>
      </c>
      <c r="AC420" s="30" t="s">
        <v>44</v>
      </c>
      <c r="AD420" s="30" t="s">
        <v>982</v>
      </c>
    </row>
    <row r="421" spans="1:30" x14ac:dyDescent="0.2">
      <c r="A421" s="16">
        <v>45905</v>
      </c>
      <c r="B421" s="35" t="s">
        <v>30</v>
      </c>
      <c r="C421" s="30" t="s">
        <v>768</v>
      </c>
      <c r="D421" s="30" t="s">
        <v>29</v>
      </c>
      <c r="E421" s="30" t="s">
        <v>410</v>
      </c>
      <c r="F421" s="30" t="s">
        <v>2054</v>
      </c>
      <c r="G421" s="30" t="s">
        <v>33</v>
      </c>
      <c r="H421" s="28" t="s">
        <v>1212</v>
      </c>
      <c r="I421" s="36" t="str">
        <f ca="1">IFERROR(__xludf.DUMMYFUNCTION("""COMPUTED_VALUE""")," ")</f>
        <v xml:space="preserve"> </v>
      </c>
      <c r="J421" s="51" t="s">
        <v>2055</v>
      </c>
      <c r="K421" s="58" t="s">
        <v>2056</v>
      </c>
      <c r="L421" s="38">
        <v>974099510</v>
      </c>
      <c r="M421" s="30" t="s">
        <v>130</v>
      </c>
      <c r="N421" s="30" t="s">
        <v>1008</v>
      </c>
      <c r="O421" s="30" t="s">
        <v>2057</v>
      </c>
      <c r="P421" s="30" t="s">
        <v>2058</v>
      </c>
      <c r="Q421" s="23">
        <v>3968</v>
      </c>
      <c r="R421" s="28" t="s">
        <v>29</v>
      </c>
      <c r="S421" s="39">
        <v>532</v>
      </c>
      <c r="T421" s="47" t="s">
        <v>2048</v>
      </c>
      <c r="U421" s="52"/>
      <c r="V421" s="53"/>
      <c r="W421" s="54" t="s">
        <v>2059</v>
      </c>
      <c r="X421" s="30"/>
      <c r="Y421" s="31">
        <v>3436</v>
      </c>
      <c r="Z421" s="30"/>
      <c r="AA421" s="55"/>
      <c r="AB421" s="55" t="s">
        <v>44</v>
      </c>
      <c r="AC421" s="30" t="s">
        <v>44</v>
      </c>
      <c r="AD421" s="30" t="s">
        <v>982</v>
      </c>
    </row>
    <row r="422" spans="1:30" x14ac:dyDescent="0.2">
      <c r="A422" s="34">
        <v>45905.613677280096</v>
      </c>
      <c r="B422" s="35" t="s">
        <v>252</v>
      </c>
      <c r="C422" s="30" t="s">
        <v>31</v>
      </c>
      <c r="D422" s="30" t="s">
        <v>29</v>
      </c>
      <c r="E422" s="30" t="s">
        <v>63</v>
      </c>
      <c r="F422" s="30" t="s">
        <v>29</v>
      </c>
      <c r="G422" s="30" t="s">
        <v>47</v>
      </c>
      <c r="H422" s="30" t="s">
        <v>2060</v>
      </c>
      <c r="I422" s="36" t="str">
        <f ca="1">IFERROR(__xludf.DUMMYFUNCTION("""COMPUTED_VALUE""")," ")</f>
        <v xml:space="preserve"> </v>
      </c>
      <c r="J422" s="51" t="s">
        <v>2061</v>
      </c>
      <c r="K422" s="30" t="s">
        <v>2062</v>
      </c>
      <c r="L422" s="38">
        <v>365647181</v>
      </c>
      <c r="M422" s="30" t="s">
        <v>466</v>
      </c>
      <c r="N422" s="30" t="s">
        <v>895</v>
      </c>
      <c r="O422" s="30" t="s">
        <v>2063</v>
      </c>
      <c r="P422" s="30" t="s">
        <v>2064</v>
      </c>
      <c r="Q422" s="23">
        <v>16940</v>
      </c>
      <c r="R422" s="28" t="s">
        <v>29</v>
      </c>
      <c r="S422" s="39">
        <v>200</v>
      </c>
      <c r="T422" s="45">
        <v>45905</v>
      </c>
      <c r="U422" s="52"/>
      <c r="V422" s="53"/>
      <c r="W422" s="54" t="s">
        <v>2065</v>
      </c>
      <c r="X422" s="30"/>
      <c r="Y422" s="31">
        <v>16740</v>
      </c>
      <c r="Z422" s="30"/>
      <c r="AA422" s="56"/>
      <c r="AB422" s="56" t="s">
        <v>44</v>
      </c>
      <c r="AC422" s="30" t="s">
        <v>44</v>
      </c>
      <c r="AD422" s="30" t="s">
        <v>982</v>
      </c>
    </row>
    <row r="423" spans="1:30" x14ac:dyDescent="0.2">
      <c r="A423" s="34">
        <v>45905.879880289351</v>
      </c>
      <c r="B423" s="35" t="s">
        <v>76</v>
      </c>
      <c r="C423" s="30" t="s">
        <v>31</v>
      </c>
      <c r="D423" s="30"/>
      <c r="E423" s="30" t="s">
        <v>32</v>
      </c>
      <c r="F423" s="30" t="s">
        <v>29</v>
      </c>
      <c r="G423" s="30" t="s">
        <v>284</v>
      </c>
      <c r="H423" s="30" t="s">
        <v>1212</v>
      </c>
      <c r="I423" s="36" t="str">
        <f ca="1">IFERROR(__xludf.DUMMYFUNCTION("""COMPUTED_VALUE""")," ")</f>
        <v xml:space="preserve"> </v>
      </c>
      <c r="J423" s="51" t="s">
        <v>2066</v>
      </c>
      <c r="K423" s="30" t="s">
        <v>2067</v>
      </c>
      <c r="L423" s="38">
        <v>374120738</v>
      </c>
      <c r="M423" s="30" t="s">
        <v>1619</v>
      </c>
      <c r="N423" s="30" t="s">
        <v>529</v>
      </c>
      <c r="O423" s="30" t="s">
        <v>2068</v>
      </c>
      <c r="P423" s="30" t="s">
        <v>2069</v>
      </c>
      <c r="Q423" s="23">
        <v>14972</v>
      </c>
      <c r="R423" s="28" t="s">
        <v>29</v>
      </c>
      <c r="S423" s="39">
        <v>200</v>
      </c>
      <c r="T423" s="45">
        <v>45905</v>
      </c>
      <c r="U423" s="52"/>
      <c r="V423" s="53"/>
      <c r="W423" s="54" t="s">
        <v>2070</v>
      </c>
      <c r="X423" s="30"/>
      <c r="Y423" s="31">
        <v>14772</v>
      </c>
      <c r="Z423" s="30"/>
      <c r="AA423" s="55"/>
      <c r="AB423" s="55" t="s">
        <v>44</v>
      </c>
      <c r="AC423" s="30" t="s">
        <v>44</v>
      </c>
      <c r="AD423" s="30" t="s">
        <v>74</v>
      </c>
    </row>
    <row r="424" spans="1:30" x14ac:dyDescent="0.2">
      <c r="A424" s="34">
        <v>45905.990351805551</v>
      </c>
      <c r="B424" s="35" t="s">
        <v>30</v>
      </c>
      <c r="C424" s="30" t="s">
        <v>31</v>
      </c>
      <c r="D424" s="30" t="s">
        <v>29</v>
      </c>
      <c r="E424" s="30" t="s">
        <v>32</v>
      </c>
      <c r="F424" s="30" t="s">
        <v>29</v>
      </c>
      <c r="G424" s="30" t="s">
        <v>284</v>
      </c>
      <c r="H424" s="30" t="s">
        <v>34</v>
      </c>
      <c r="I424" s="36" t="str">
        <f ca="1">IFERROR(__xludf.DUMMYFUNCTION("""COMPUTED_VALUE""")," ")</f>
        <v xml:space="preserve"> </v>
      </c>
      <c r="J424" s="51" t="s">
        <v>2071</v>
      </c>
      <c r="K424" s="30" t="s">
        <v>2072</v>
      </c>
      <c r="L424" s="38">
        <v>819256998</v>
      </c>
      <c r="M424" s="30" t="s">
        <v>1619</v>
      </c>
      <c r="N424" s="30" t="s">
        <v>1008</v>
      </c>
      <c r="O424" s="30" t="s">
        <v>2073</v>
      </c>
      <c r="P424" s="30" t="s">
        <v>428</v>
      </c>
      <c r="Q424" s="23">
        <v>14972</v>
      </c>
      <c r="R424" s="28" t="s">
        <v>29</v>
      </c>
      <c r="S424" s="39">
        <v>200</v>
      </c>
      <c r="T424" s="45">
        <v>45905</v>
      </c>
      <c r="U424" s="52"/>
      <c r="V424" s="53"/>
      <c r="W424" s="54" t="s">
        <v>2074</v>
      </c>
      <c r="X424" s="30"/>
      <c r="Y424" s="31">
        <v>14772</v>
      </c>
      <c r="Z424" s="30"/>
      <c r="AA424" s="56"/>
      <c r="AB424" s="56" t="s">
        <v>44</v>
      </c>
      <c r="AC424" s="30" t="s">
        <v>44</v>
      </c>
      <c r="AD424" s="30" t="s">
        <v>74</v>
      </c>
    </row>
    <row r="425" spans="1:30" x14ac:dyDescent="0.2">
      <c r="A425" s="34">
        <v>45906.655123900462</v>
      </c>
      <c r="B425" s="35" t="s">
        <v>30</v>
      </c>
      <c r="C425" s="30" t="s">
        <v>31</v>
      </c>
      <c r="D425" s="30" t="s">
        <v>29</v>
      </c>
      <c r="E425" s="30" t="s">
        <v>63</v>
      </c>
      <c r="F425" s="30" t="s">
        <v>29</v>
      </c>
      <c r="G425" s="30" t="s">
        <v>47</v>
      </c>
      <c r="H425" s="30" t="s">
        <v>34</v>
      </c>
      <c r="I425" s="36" t="str">
        <f ca="1">IFERROR(__xludf.DUMMYFUNCTION("""COMPUTED_VALUE""")," ")</f>
        <v xml:space="preserve"> </v>
      </c>
      <c r="J425" s="51" t="s">
        <v>2075</v>
      </c>
      <c r="K425" s="30" t="s">
        <v>2076</v>
      </c>
      <c r="L425" s="38">
        <v>382811109</v>
      </c>
      <c r="M425" s="30" t="s">
        <v>247</v>
      </c>
      <c r="N425" s="30" t="s">
        <v>337</v>
      </c>
      <c r="O425" s="30" t="s">
        <v>107</v>
      </c>
      <c r="P425" s="30" t="s">
        <v>2077</v>
      </c>
      <c r="Q425" s="23">
        <v>16940</v>
      </c>
      <c r="R425" s="28" t="s">
        <v>29</v>
      </c>
      <c r="S425" s="39">
        <v>200</v>
      </c>
      <c r="T425" s="45">
        <v>45906</v>
      </c>
      <c r="U425" s="52"/>
      <c r="V425" s="53"/>
      <c r="W425" s="54" t="s">
        <v>2078</v>
      </c>
      <c r="X425" s="30"/>
      <c r="Y425" s="31">
        <v>16740</v>
      </c>
      <c r="Z425" s="30"/>
      <c r="AA425" s="55"/>
      <c r="AB425" s="55" t="s">
        <v>44</v>
      </c>
      <c r="AC425" s="30" t="s">
        <v>44</v>
      </c>
      <c r="AD425" s="30" t="s">
        <v>982</v>
      </c>
    </row>
    <row r="426" spans="1:30" x14ac:dyDescent="0.2">
      <c r="A426" s="34">
        <v>45906.720434259259</v>
      </c>
      <c r="B426" s="35" t="s">
        <v>30</v>
      </c>
      <c r="C426" s="30" t="s">
        <v>31</v>
      </c>
      <c r="D426" s="30" t="s">
        <v>29</v>
      </c>
      <c r="E426" s="30" t="s">
        <v>63</v>
      </c>
      <c r="F426" s="30" t="s">
        <v>29</v>
      </c>
      <c r="G426" s="30" t="s">
        <v>87</v>
      </c>
      <c r="H426" s="30" t="s">
        <v>34</v>
      </c>
      <c r="I426" s="36" t="str">
        <f ca="1">IFERROR(__xludf.DUMMYFUNCTION("""COMPUTED_VALUE""")," ")</f>
        <v xml:space="preserve"> </v>
      </c>
      <c r="J426" s="51" t="s">
        <v>2079</v>
      </c>
      <c r="K426" s="30" t="s">
        <v>2080</v>
      </c>
      <c r="L426" s="38">
        <v>977904909</v>
      </c>
      <c r="M426" s="30" t="s">
        <v>130</v>
      </c>
      <c r="N426" s="30" t="s">
        <v>38</v>
      </c>
      <c r="O426" s="30" t="s">
        <v>2081</v>
      </c>
      <c r="P426" s="30" t="s">
        <v>428</v>
      </c>
      <c r="Q426" s="23">
        <v>16940</v>
      </c>
      <c r="R426" s="30" t="s">
        <v>429</v>
      </c>
      <c r="S426" s="39">
        <v>100</v>
      </c>
      <c r="T426" s="45">
        <v>45906</v>
      </c>
      <c r="U426" s="52"/>
      <c r="V426" s="53"/>
      <c r="W426" s="54" t="s">
        <v>2082</v>
      </c>
      <c r="X426" s="30"/>
      <c r="Y426" s="31">
        <v>16840</v>
      </c>
      <c r="Z426" s="30"/>
      <c r="AA426" s="56"/>
      <c r="AB426" s="56" t="s">
        <v>44</v>
      </c>
      <c r="AC426" s="30" t="s">
        <v>44</v>
      </c>
      <c r="AD426" s="30" t="s">
        <v>982</v>
      </c>
    </row>
    <row r="427" spans="1:30" x14ac:dyDescent="0.2">
      <c r="A427" s="34">
        <v>45906.952304155093</v>
      </c>
      <c r="B427" s="35" t="s">
        <v>30</v>
      </c>
      <c r="C427" s="30" t="s">
        <v>31</v>
      </c>
      <c r="D427" s="30" t="s">
        <v>29</v>
      </c>
      <c r="E427" s="30" t="s">
        <v>63</v>
      </c>
      <c r="F427" s="30" t="s">
        <v>29</v>
      </c>
      <c r="G427" s="30" t="s">
        <v>47</v>
      </c>
      <c r="H427" s="30" t="s">
        <v>34</v>
      </c>
      <c r="I427" s="36" t="str">
        <f ca="1">IFERROR(__xludf.DUMMYFUNCTION("""COMPUTED_VALUE""")," ")</f>
        <v xml:space="preserve"> </v>
      </c>
      <c r="J427" s="51" t="s">
        <v>2083</v>
      </c>
      <c r="K427" s="30" t="s">
        <v>2084</v>
      </c>
      <c r="L427" s="38">
        <v>365509207</v>
      </c>
      <c r="M427" s="30" t="s">
        <v>466</v>
      </c>
      <c r="N427" s="30" t="s">
        <v>72</v>
      </c>
      <c r="O427" s="30" t="s">
        <v>2085</v>
      </c>
      <c r="P427" s="30" t="s">
        <v>468</v>
      </c>
      <c r="Q427" s="23">
        <v>16940</v>
      </c>
      <c r="R427" s="28" t="s">
        <v>29</v>
      </c>
      <c r="S427" s="39">
        <v>200</v>
      </c>
      <c r="T427" s="45">
        <v>45906</v>
      </c>
      <c r="U427" s="52"/>
      <c r="V427" s="53"/>
      <c r="W427" s="54" t="s">
        <v>2086</v>
      </c>
      <c r="X427" s="30"/>
      <c r="Y427" s="31">
        <v>16740</v>
      </c>
      <c r="Z427" s="30"/>
      <c r="AA427" s="55"/>
      <c r="AB427" s="55" t="s">
        <v>44</v>
      </c>
      <c r="AC427" s="30" t="s">
        <v>44</v>
      </c>
      <c r="AD427" s="30" t="s">
        <v>74</v>
      </c>
    </row>
    <row r="428" spans="1:30" x14ac:dyDescent="0.2">
      <c r="A428" s="34">
        <v>45906.957346585652</v>
      </c>
      <c r="B428" s="35" t="s">
        <v>30</v>
      </c>
      <c r="C428" s="30" t="s">
        <v>31</v>
      </c>
      <c r="D428" s="30" t="s">
        <v>29</v>
      </c>
      <c r="E428" s="30" t="s">
        <v>32</v>
      </c>
      <c r="F428" s="30" t="s">
        <v>29</v>
      </c>
      <c r="G428" s="30" t="s">
        <v>284</v>
      </c>
      <c r="H428" s="30" t="s">
        <v>34</v>
      </c>
      <c r="I428" s="36" t="str">
        <f ca="1">IFERROR(__xludf.DUMMYFUNCTION("""COMPUTED_VALUE""")," ")</f>
        <v xml:space="preserve"> </v>
      </c>
      <c r="J428" s="51" t="s">
        <v>2087</v>
      </c>
      <c r="K428" s="30" t="s">
        <v>2088</v>
      </c>
      <c r="L428" s="38">
        <v>783234080</v>
      </c>
      <c r="M428" s="30" t="s">
        <v>1614</v>
      </c>
      <c r="N428" s="30" t="s">
        <v>337</v>
      </c>
      <c r="O428" s="30" t="s">
        <v>2089</v>
      </c>
      <c r="P428" s="30" t="s">
        <v>1757</v>
      </c>
      <c r="Q428" s="23">
        <v>14972</v>
      </c>
      <c r="R428" s="28" t="s">
        <v>29</v>
      </c>
      <c r="S428" s="39">
        <v>100</v>
      </c>
      <c r="T428" s="45">
        <v>45906</v>
      </c>
      <c r="U428" s="52"/>
      <c r="V428" s="53"/>
      <c r="W428" s="54" t="s">
        <v>2090</v>
      </c>
      <c r="X428" s="30"/>
      <c r="Y428" s="31">
        <v>14872</v>
      </c>
      <c r="Z428" s="30"/>
      <c r="AA428" s="56"/>
      <c r="AB428" s="56" t="s">
        <v>44</v>
      </c>
      <c r="AC428" s="30" t="s">
        <v>44</v>
      </c>
      <c r="AD428" s="30" t="s">
        <v>74</v>
      </c>
    </row>
    <row r="429" spans="1:30" x14ac:dyDescent="0.2">
      <c r="A429" s="34">
        <v>45907.670574155098</v>
      </c>
      <c r="B429" s="35" t="s">
        <v>30</v>
      </c>
      <c r="C429" s="30" t="s">
        <v>31</v>
      </c>
      <c r="D429" s="30" t="s">
        <v>29</v>
      </c>
      <c r="E429" s="30" t="s">
        <v>46</v>
      </c>
      <c r="F429" s="30" t="s">
        <v>29</v>
      </c>
      <c r="G429" s="30" t="s">
        <v>47</v>
      </c>
      <c r="H429" s="30" t="s">
        <v>34</v>
      </c>
      <c r="I429" s="36" t="str">
        <f ca="1">IFERROR(__xludf.DUMMYFUNCTION("""COMPUTED_VALUE""")," ")</f>
        <v xml:space="preserve"> </v>
      </c>
      <c r="J429" s="51" t="s">
        <v>2091</v>
      </c>
      <c r="K429" s="30" t="s">
        <v>2092</v>
      </c>
      <c r="L429" s="38">
        <v>703773082</v>
      </c>
      <c r="M429" s="30" t="s">
        <v>2093</v>
      </c>
      <c r="N429" s="30" t="s">
        <v>1219</v>
      </c>
      <c r="O429" s="30" t="s">
        <v>735</v>
      </c>
      <c r="P429" s="30" t="s">
        <v>2094</v>
      </c>
      <c r="Q429" s="23">
        <v>2468</v>
      </c>
      <c r="R429" s="28" t="s">
        <v>29</v>
      </c>
      <c r="S429" s="39">
        <v>300</v>
      </c>
      <c r="T429" s="45">
        <v>45905</v>
      </c>
      <c r="U429" s="52"/>
      <c r="V429" s="53"/>
      <c r="W429" s="54" t="s">
        <v>2095</v>
      </c>
      <c r="X429" s="30"/>
      <c r="Y429" s="31">
        <v>2168</v>
      </c>
      <c r="Z429" s="30"/>
      <c r="AA429" s="55"/>
      <c r="AB429" s="55" t="s">
        <v>44</v>
      </c>
      <c r="AC429" s="30" t="s">
        <v>44</v>
      </c>
      <c r="AD429" s="30" t="s">
        <v>982</v>
      </c>
    </row>
    <row r="430" spans="1:30" x14ac:dyDescent="0.2">
      <c r="A430" s="34">
        <v>45907.671757800927</v>
      </c>
      <c r="B430" s="35" t="s">
        <v>30</v>
      </c>
      <c r="C430" s="30" t="s">
        <v>31</v>
      </c>
      <c r="D430" s="30" t="s">
        <v>29</v>
      </c>
      <c r="E430" s="30" t="s">
        <v>46</v>
      </c>
      <c r="F430" s="30" t="s">
        <v>29</v>
      </c>
      <c r="G430" s="30" t="s">
        <v>47</v>
      </c>
      <c r="H430" s="30" t="s">
        <v>34</v>
      </c>
      <c r="I430" s="36" t="str">
        <f ca="1">IFERROR(__xludf.DUMMYFUNCTION("""COMPUTED_VALUE""")," ")</f>
        <v xml:space="preserve"> </v>
      </c>
      <c r="J430" s="51" t="s">
        <v>2096</v>
      </c>
      <c r="K430" s="30" t="s">
        <v>2097</v>
      </c>
      <c r="L430" s="38">
        <v>785587642</v>
      </c>
      <c r="M430" s="30" t="s">
        <v>1630</v>
      </c>
      <c r="N430" s="30" t="s">
        <v>1631</v>
      </c>
      <c r="O430" s="30" t="s">
        <v>735</v>
      </c>
      <c r="P430" s="30" t="s">
        <v>2098</v>
      </c>
      <c r="Q430" s="23">
        <v>2468</v>
      </c>
      <c r="R430" s="28" t="s">
        <v>29</v>
      </c>
      <c r="S430" s="39">
        <v>100</v>
      </c>
      <c r="T430" s="45">
        <v>45906</v>
      </c>
      <c r="U430" s="52"/>
      <c r="V430" s="53"/>
      <c r="W430" s="54" t="s">
        <v>2099</v>
      </c>
      <c r="X430" s="30"/>
      <c r="Y430" s="31">
        <v>2368</v>
      </c>
      <c r="Z430" s="30"/>
      <c r="AA430" s="56"/>
      <c r="AB430" s="56" t="s">
        <v>44</v>
      </c>
      <c r="AC430" s="30" t="s">
        <v>44</v>
      </c>
      <c r="AD430" s="30" t="s">
        <v>982</v>
      </c>
    </row>
    <row r="431" spans="1:30" x14ac:dyDescent="0.2">
      <c r="A431" s="34">
        <v>45908.338276446761</v>
      </c>
      <c r="B431" s="35" t="s">
        <v>30</v>
      </c>
      <c r="C431" s="30" t="s">
        <v>31</v>
      </c>
      <c r="D431" s="30" t="s">
        <v>29</v>
      </c>
      <c r="E431" s="30" t="s">
        <v>63</v>
      </c>
      <c r="F431" s="30" t="s">
        <v>29</v>
      </c>
      <c r="G431" s="30" t="s">
        <v>87</v>
      </c>
      <c r="H431" s="30" t="s">
        <v>34</v>
      </c>
      <c r="I431" s="36" t="str">
        <f ca="1">IFERROR(__xludf.DUMMYFUNCTION("""COMPUTED_VALUE""")," ")</f>
        <v xml:space="preserve"> </v>
      </c>
      <c r="J431" s="51" t="s">
        <v>2100</v>
      </c>
      <c r="K431" s="30" t="s">
        <v>2101</v>
      </c>
      <c r="L431" s="38">
        <v>392368661</v>
      </c>
      <c r="M431" s="30" t="s">
        <v>664</v>
      </c>
      <c r="N431" s="30" t="s">
        <v>66</v>
      </c>
      <c r="O431" s="30" t="s">
        <v>107</v>
      </c>
      <c r="P431" s="30" t="s">
        <v>80</v>
      </c>
      <c r="Q431" s="23">
        <v>16940</v>
      </c>
      <c r="R431" s="28" t="s">
        <v>29</v>
      </c>
      <c r="S431" s="39">
        <v>100</v>
      </c>
      <c r="T431" s="45">
        <v>45905</v>
      </c>
      <c r="U431" s="52"/>
      <c r="V431" s="53"/>
      <c r="W431" s="54" t="s">
        <v>2102</v>
      </c>
      <c r="X431" s="30"/>
      <c r="Y431" s="31">
        <v>16840</v>
      </c>
      <c r="Z431" s="30"/>
      <c r="AA431" s="55"/>
      <c r="AB431" s="55" t="s">
        <v>44</v>
      </c>
      <c r="AC431" s="30" t="s">
        <v>44</v>
      </c>
      <c r="AD431" s="30" t="s">
        <v>74</v>
      </c>
    </row>
    <row r="432" spans="1:30" x14ac:dyDescent="0.2">
      <c r="A432" s="34">
        <v>45908.351013969906</v>
      </c>
      <c r="B432" s="35" t="s">
        <v>252</v>
      </c>
      <c r="C432" s="30" t="s">
        <v>31</v>
      </c>
      <c r="D432" s="30" t="s">
        <v>29</v>
      </c>
      <c r="E432" s="30" t="s">
        <v>63</v>
      </c>
      <c r="F432" s="30" t="s">
        <v>152</v>
      </c>
      <c r="G432" s="30" t="s">
        <v>87</v>
      </c>
      <c r="H432" s="30" t="s">
        <v>34</v>
      </c>
      <c r="I432" s="36" t="str">
        <f ca="1">IFERROR(__xludf.DUMMYFUNCTION("""COMPUTED_VALUE""")," ")</f>
        <v xml:space="preserve"> </v>
      </c>
      <c r="J432" s="51" t="s">
        <v>2103</v>
      </c>
      <c r="K432" s="30" t="s">
        <v>2104</v>
      </c>
      <c r="L432" s="38">
        <v>328249490</v>
      </c>
      <c r="M432" s="30" t="s">
        <v>247</v>
      </c>
      <c r="N432" s="30" t="s">
        <v>2105</v>
      </c>
      <c r="O432" s="30" t="s">
        <v>107</v>
      </c>
      <c r="P432" s="30" t="s">
        <v>2106</v>
      </c>
      <c r="Q432" s="23">
        <v>16940</v>
      </c>
      <c r="R432" s="28" t="s">
        <v>29</v>
      </c>
      <c r="S432" s="39">
        <v>200</v>
      </c>
      <c r="T432" s="45">
        <v>45905</v>
      </c>
      <c r="U432" s="52"/>
      <c r="V432" s="53"/>
      <c r="W432" s="54" t="s">
        <v>2107</v>
      </c>
      <c r="X432" s="30"/>
      <c r="Y432" s="31">
        <v>16740</v>
      </c>
      <c r="Z432" s="30"/>
      <c r="AA432" s="56"/>
      <c r="AB432" s="56" t="s">
        <v>44</v>
      </c>
      <c r="AC432" s="30" t="s">
        <v>44</v>
      </c>
      <c r="AD432" s="30" t="s">
        <v>982</v>
      </c>
    </row>
    <row r="433" spans="1:30" x14ac:dyDescent="0.2">
      <c r="A433" s="34">
        <v>45908.451435833333</v>
      </c>
      <c r="B433" s="35" t="s">
        <v>30</v>
      </c>
      <c r="C433" s="30" t="s">
        <v>31</v>
      </c>
      <c r="D433" s="30" t="s">
        <v>29</v>
      </c>
      <c r="E433" s="30" t="s">
        <v>82</v>
      </c>
      <c r="F433" s="30" t="s">
        <v>29</v>
      </c>
      <c r="G433" s="30" t="s">
        <v>47</v>
      </c>
      <c r="H433" s="30" t="s">
        <v>34</v>
      </c>
      <c r="I433" s="36" t="str">
        <f ca="1">IFERROR(__xludf.DUMMYFUNCTION("""COMPUTED_VALUE""")," ")</f>
        <v xml:space="preserve"> </v>
      </c>
      <c r="J433" s="51" t="s">
        <v>2108</v>
      </c>
      <c r="K433" s="30" t="s">
        <v>2109</v>
      </c>
      <c r="L433" s="38">
        <v>865578952</v>
      </c>
      <c r="M433" s="30" t="s">
        <v>163</v>
      </c>
      <c r="N433" s="30" t="s">
        <v>1219</v>
      </c>
      <c r="O433" s="30" t="s">
        <v>735</v>
      </c>
      <c r="P433" s="30" t="s">
        <v>581</v>
      </c>
      <c r="Q433" s="23">
        <v>9704</v>
      </c>
      <c r="R433" s="28" t="s">
        <v>29</v>
      </c>
      <c r="S433" s="39">
        <v>100</v>
      </c>
      <c r="T433" s="45">
        <v>45908</v>
      </c>
      <c r="U433" s="52"/>
      <c r="V433" s="53"/>
      <c r="W433" s="54" t="s">
        <v>2110</v>
      </c>
      <c r="X433" s="30"/>
      <c r="Y433" s="31">
        <v>9604</v>
      </c>
      <c r="Z433" s="30"/>
      <c r="AA433" s="55"/>
      <c r="AB433" s="55" t="s">
        <v>44</v>
      </c>
      <c r="AC433" s="30" t="s">
        <v>44</v>
      </c>
      <c r="AD433" s="30" t="s">
        <v>74</v>
      </c>
    </row>
    <row r="434" spans="1:30" x14ac:dyDescent="0.2">
      <c r="A434" s="34">
        <v>45908.658355104169</v>
      </c>
      <c r="B434" s="35" t="s">
        <v>252</v>
      </c>
      <c r="C434" s="30" t="s">
        <v>31</v>
      </c>
      <c r="D434" s="30" t="s">
        <v>29</v>
      </c>
      <c r="E434" s="30" t="s">
        <v>63</v>
      </c>
      <c r="F434" s="30" t="s">
        <v>29</v>
      </c>
      <c r="G434" s="30" t="s">
        <v>47</v>
      </c>
      <c r="H434" s="30" t="s">
        <v>34</v>
      </c>
      <c r="I434" s="36" t="str">
        <f ca="1">IFERROR(__xludf.DUMMYFUNCTION("""COMPUTED_VALUE""")," ")</f>
        <v xml:space="preserve"> </v>
      </c>
      <c r="J434" s="51" t="s">
        <v>2111</v>
      </c>
      <c r="K434" s="30" t="s">
        <v>2112</v>
      </c>
      <c r="L434" s="38">
        <v>966826700</v>
      </c>
      <c r="M434" s="30" t="s">
        <v>785</v>
      </c>
      <c r="N434" s="30" t="s">
        <v>131</v>
      </c>
      <c r="O434" s="30" t="s">
        <v>202</v>
      </c>
      <c r="P434" s="30" t="s">
        <v>2113</v>
      </c>
      <c r="Q434" s="23">
        <v>16940</v>
      </c>
      <c r="R434" s="30" t="s">
        <v>429</v>
      </c>
      <c r="S434" s="39">
        <v>50</v>
      </c>
      <c r="T434" s="45">
        <v>45908</v>
      </c>
      <c r="U434" s="52"/>
      <c r="V434" s="53"/>
      <c r="W434" s="54" t="s">
        <v>2114</v>
      </c>
      <c r="X434" s="30"/>
      <c r="Y434" s="31">
        <v>16890</v>
      </c>
      <c r="Z434" s="30"/>
      <c r="AA434" s="56"/>
      <c r="AB434" s="56" t="s">
        <v>44</v>
      </c>
      <c r="AC434" s="30" t="s">
        <v>44</v>
      </c>
      <c r="AD434" s="30" t="s">
        <v>982</v>
      </c>
    </row>
    <row r="435" spans="1:30" x14ac:dyDescent="0.2">
      <c r="A435" s="34">
        <v>45909.009615219911</v>
      </c>
      <c r="B435" s="35" t="s">
        <v>30</v>
      </c>
      <c r="C435" s="30" t="s">
        <v>31</v>
      </c>
      <c r="D435" s="30" t="s">
        <v>29</v>
      </c>
      <c r="E435" s="30" t="s">
        <v>32</v>
      </c>
      <c r="F435" s="30" t="s">
        <v>29</v>
      </c>
      <c r="G435" s="30" t="s">
        <v>33</v>
      </c>
      <c r="H435" s="30" t="s">
        <v>2115</v>
      </c>
      <c r="I435" s="36" t="str">
        <f ca="1">IFERROR(__xludf.DUMMYFUNCTION("""COMPUTED_VALUE""")," ")</f>
        <v xml:space="preserve"> </v>
      </c>
      <c r="J435" s="51" t="s">
        <v>2116</v>
      </c>
      <c r="K435" s="30" t="s">
        <v>2117</v>
      </c>
      <c r="L435" s="38">
        <v>333205400</v>
      </c>
      <c r="M435" s="30" t="s">
        <v>874</v>
      </c>
      <c r="N435" s="30" t="s">
        <v>2118</v>
      </c>
      <c r="O435" s="30" t="s">
        <v>876</v>
      </c>
      <c r="P435" s="30" t="s">
        <v>2119</v>
      </c>
      <c r="Q435" s="23">
        <v>14972</v>
      </c>
      <c r="R435" s="28" t="s">
        <v>29</v>
      </c>
      <c r="S435" s="39">
        <v>150</v>
      </c>
      <c r="T435" s="45">
        <v>45908</v>
      </c>
      <c r="U435" s="52"/>
      <c r="V435" s="53"/>
      <c r="W435" s="54" t="s">
        <v>2120</v>
      </c>
      <c r="X435" s="30"/>
      <c r="Y435" s="31">
        <v>14822</v>
      </c>
      <c r="Z435" s="30"/>
      <c r="AA435" s="55"/>
      <c r="AB435" s="55" t="s">
        <v>44</v>
      </c>
      <c r="AC435" s="30" t="s">
        <v>44</v>
      </c>
      <c r="AD435" s="30" t="s">
        <v>982</v>
      </c>
    </row>
    <row r="436" spans="1:30" x14ac:dyDescent="0.2">
      <c r="A436" s="34">
        <v>45909.922540335647</v>
      </c>
      <c r="B436" s="35" t="s">
        <v>30</v>
      </c>
      <c r="C436" s="30" t="s">
        <v>31</v>
      </c>
      <c r="D436" s="30" t="s">
        <v>29</v>
      </c>
      <c r="E436" s="30" t="s">
        <v>32</v>
      </c>
      <c r="F436" s="30" t="s">
        <v>29</v>
      </c>
      <c r="G436" s="30" t="s">
        <v>33</v>
      </c>
      <c r="H436" s="30" t="s">
        <v>34</v>
      </c>
      <c r="I436" s="36" t="str">
        <f ca="1">IFERROR(__xludf.DUMMYFUNCTION("""COMPUTED_VALUE""")," ")</f>
        <v xml:space="preserve"> </v>
      </c>
      <c r="J436" s="51" t="s">
        <v>2121</v>
      </c>
      <c r="K436" s="30" t="s">
        <v>2122</v>
      </c>
      <c r="L436" s="38">
        <v>826522326</v>
      </c>
      <c r="M436" s="30" t="s">
        <v>466</v>
      </c>
      <c r="N436" s="30" t="s">
        <v>2028</v>
      </c>
      <c r="O436" s="30" t="s">
        <v>643</v>
      </c>
      <c r="P436" s="30" t="s">
        <v>2123</v>
      </c>
      <c r="Q436" s="23">
        <v>14972</v>
      </c>
      <c r="R436" s="28" t="s">
        <v>29</v>
      </c>
      <c r="S436" s="39">
        <v>300</v>
      </c>
      <c r="T436" s="45">
        <v>45909</v>
      </c>
      <c r="U436" s="52"/>
      <c r="V436" s="53"/>
      <c r="W436" s="54" t="s">
        <v>2124</v>
      </c>
      <c r="X436" s="30"/>
      <c r="Y436" s="31">
        <v>14672</v>
      </c>
      <c r="Z436" s="30"/>
      <c r="AA436" s="56"/>
      <c r="AB436" s="56" t="s">
        <v>44</v>
      </c>
      <c r="AC436" s="30" t="s">
        <v>44</v>
      </c>
      <c r="AD436" s="30" t="s">
        <v>982</v>
      </c>
    </row>
    <row r="437" spans="1:30" x14ac:dyDescent="0.2">
      <c r="A437" s="34">
        <v>45910.601795671297</v>
      </c>
      <c r="B437" s="35" t="s">
        <v>30</v>
      </c>
      <c r="C437" s="30" t="s">
        <v>31</v>
      </c>
      <c r="D437" s="30" t="s">
        <v>29</v>
      </c>
      <c r="E437" s="30" t="s">
        <v>63</v>
      </c>
      <c r="F437" s="30" t="s">
        <v>29</v>
      </c>
      <c r="G437" s="30" t="s">
        <v>87</v>
      </c>
      <c r="H437" s="30" t="s">
        <v>2035</v>
      </c>
      <c r="I437" s="36" t="str">
        <f ca="1">IFERROR(__xludf.DUMMYFUNCTION("""COMPUTED_VALUE""")," ")</f>
        <v xml:space="preserve"> </v>
      </c>
      <c r="J437" s="51" t="s">
        <v>2125</v>
      </c>
      <c r="K437" s="30" t="s">
        <v>2126</v>
      </c>
      <c r="L437" s="38">
        <v>962989241</v>
      </c>
      <c r="M437" s="30" t="s">
        <v>664</v>
      </c>
      <c r="N437" s="30" t="s">
        <v>2127</v>
      </c>
      <c r="O437" s="30" t="s">
        <v>107</v>
      </c>
      <c r="P437" s="30" t="s">
        <v>80</v>
      </c>
      <c r="Q437" s="23">
        <v>16940</v>
      </c>
      <c r="R437" s="28" t="s">
        <v>29</v>
      </c>
      <c r="S437" s="39">
        <v>100</v>
      </c>
      <c r="T437" s="45">
        <v>45909</v>
      </c>
      <c r="U437" s="52"/>
      <c r="V437" s="53"/>
      <c r="W437" s="54" t="s">
        <v>2128</v>
      </c>
      <c r="X437" s="30"/>
      <c r="Y437" s="31">
        <v>16840</v>
      </c>
      <c r="Z437" s="30"/>
      <c r="AA437" s="55"/>
      <c r="AB437" s="55" t="s">
        <v>44</v>
      </c>
      <c r="AC437" s="30" t="s">
        <v>44</v>
      </c>
      <c r="AD437" s="30" t="s">
        <v>74</v>
      </c>
    </row>
    <row r="438" spans="1:30" x14ac:dyDescent="0.2">
      <c r="A438" s="34">
        <v>45910.603106273149</v>
      </c>
      <c r="B438" s="35" t="s">
        <v>30</v>
      </c>
      <c r="C438" s="30" t="s">
        <v>31</v>
      </c>
      <c r="D438" s="30" t="s">
        <v>29</v>
      </c>
      <c r="E438" s="30" t="s">
        <v>32</v>
      </c>
      <c r="F438" s="30" t="s">
        <v>29</v>
      </c>
      <c r="G438" s="30" t="s">
        <v>284</v>
      </c>
      <c r="H438" s="30" t="s">
        <v>34</v>
      </c>
      <c r="I438" s="36" t="str">
        <f ca="1">IFERROR(__xludf.DUMMYFUNCTION("""COMPUTED_VALUE""")," ")</f>
        <v xml:space="preserve"> </v>
      </c>
      <c r="J438" s="51" t="s">
        <v>2129</v>
      </c>
      <c r="K438" s="30" t="s">
        <v>2130</v>
      </c>
      <c r="L438" s="38">
        <v>769978999</v>
      </c>
      <c r="M438" s="30" t="s">
        <v>664</v>
      </c>
      <c r="N438" s="30" t="s">
        <v>66</v>
      </c>
      <c r="O438" s="30" t="s">
        <v>107</v>
      </c>
      <c r="P438" s="30" t="s">
        <v>80</v>
      </c>
      <c r="Q438" s="23">
        <v>14972</v>
      </c>
      <c r="R438" s="28" t="s">
        <v>29</v>
      </c>
      <c r="S438" s="39">
        <v>200</v>
      </c>
      <c r="T438" s="45">
        <v>45909</v>
      </c>
      <c r="U438" s="52"/>
      <c r="V438" s="53"/>
      <c r="W438" s="54" t="s">
        <v>2131</v>
      </c>
      <c r="X438" s="30"/>
      <c r="Y438" s="31">
        <v>14772</v>
      </c>
      <c r="Z438" s="30"/>
      <c r="AA438" s="56"/>
      <c r="AB438" s="56" t="s">
        <v>44</v>
      </c>
      <c r="AC438" s="30" t="s">
        <v>44</v>
      </c>
      <c r="AD438" s="30" t="s">
        <v>74</v>
      </c>
    </row>
    <row r="439" spans="1:30" x14ac:dyDescent="0.2">
      <c r="A439" s="34">
        <v>45910.856917708334</v>
      </c>
      <c r="B439" s="35" t="s">
        <v>76</v>
      </c>
      <c r="C439" s="30" t="s">
        <v>31</v>
      </c>
      <c r="D439" s="30"/>
      <c r="E439" s="30" t="s">
        <v>32</v>
      </c>
      <c r="F439" s="30" t="s">
        <v>29</v>
      </c>
      <c r="G439" s="30" t="s">
        <v>33</v>
      </c>
      <c r="H439" s="30" t="s">
        <v>2132</v>
      </c>
      <c r="I439" s="36" t="str">
        <f ca="1">IFERROR(__xludf.DUMMYFUNCTION("""COMPUTED_VALUE""")," ")</f>
        <v xml:space="preserve"> </v>
      </c>
      <c r="J439" s="51" t="s">
        <v>2133</v>
      </c>
      <c r="K439" s="30" t="s">
        <v>2134</v>
      </c>
      <c r="L439" s="38">
        <v>364940045</v>
      </c>
      <c r="M439" s="30" t="s">
        <v>1619</v>
      </c>
      <c r="N439" s="30" t="s">
        <v>529</v>
      </c>
      <c r="O439" s="30" t="s">
        <v>2135</v>
      </c>
      <c r="P439" s="30" t="s">
        <v>428</v>
      </c>
      <c r="Q439" s="23">
        <v>14972</v>
      </c>
      <c r="R439" s="28" t="s">
        <v>29</v>
      </c>
      <c r="S439" s="39">
        <v>200</v>
      </c>
      <c r="T439" s="45">
        <v>45939</v>
      </c>
      <c r="U439" s="52"/>
      <c r="V439" s="53"/>
      <c r="W439" s="54" t="s">
        <v>2136</v>
      </c>
      <c r="X439" s="30"/>
      <c r="Y439" s="31">
        <v>14772</v>
      </c>
      <c r="Z439" s="30"/>
      <c r="AA439" s="55"/>
      <c r="AB439" s="55" t="s">
        <v>44</v>
      </c>
      <c r="AC439" s="30" t="s">
        <v>44</v>
      </c>
      <c r="AD439" s="30" t="s">
        <v>74</v>
      </c>
    </row>
    <row r="440" spans="1:30" x14ac:dyDescent="0.2">
      <c r="A440" s="34">
        <v>45911.415259965273</v>
      </c>
      <c r="B440" s="35" t="s">
        <v>76</v>
      </c>
      <c r="C440" s="30" t="s">
        <v>31</v>
      </c>
      <c r="D440" s="30" t="s">
        <v>29</v>
      </c>
      <c r="E440" s="30" t="s">
        <v>82</v>
      </c>
      <c r="F440" s="30" t="s">
        <v>29</v>
      </c>
      <c r="G440" s="30" t="s">
        <v>87</v>
      </c>
      <c r="H440" s="30" t="s">
        <v>1212</v>
      </c>
      <c r="I440" s="36" t="str">
        <f ca="1">IFERROR(__xludf.DUMMYFUNCTION("""COMPUTED_VALUE""")," ")</f>
        <v xml:space="preserve"> </v>
      </c>
      <c r="J440" s="51" t="s">
        <v>2137</v>
      </c>
      <c r="K440" s="30" t="s">
        <v>2138</v>
      </c>
      <c r="L440" s="38">
        <v>967216623</v>
      </c>
      <c r="M440" s="30" t="s">
        <v>556</v>
      </c>
      <c r="N440" s="30" t="s">
        <v>1974</v>
      </c>
      <c r="O440" s="30" t="s">
        <v>2139</v>
      </c>
      <c r="P440" s="30" t="s">
        <v>2140</v>
      </c>
      <c r="Q440" s="23">
        <v>9704</v>
      </c>
      <c r="R440" s="28" t="s">
        <v>29</v>
      </c>
      <c r="S440" s="39">
        <f>300-300</f>
        <v>0</v>
      </c>
      <c r="T440" s="45">
        <v>45911</v>
      </c>
      <c r="U440" s="52"/>
      <c r="V440" s="53"/>
      <c r="W440" s="54" t="s">
        <v>2141</v>
      </c>
      <c r="X440" s="30"/>
      <c r="Y440" s="31">
        <v>9704</v>
      </c>
      <c r="Z440" s="30"/>
      <c r="AA440" s="56"/>
      <c r="AB440" s="56" t="s">
        <v>1518</v>
      </c>
      <c r="AC440" s="30" t="s">
        <v>44</v>
      </c>
      <c r="AD440" s="30" t="s">
        <v>74</v>
      </c>
    </row>
    <row r="441" spans="1:30" x14ac:dyDescent="0.2">
      <c r="A441" s="34">
        <v>45911.834587928242</v>
      </c>
      <c r="B441" s="35" t="s">
        <v>30</v>
      </c>
      <c r="C441" s="30" t="s">
        <v>31</v>
      </c>
      <c r="D441" s="30" t="s">
        <v>29</v>
      </c>
      <c r="E441" s="30" t="s">
        <v>32</v>
      </c>
      <c r="F441" s="30" t="s">
        <v>29</v>
      </c>
      <c r="G441" s="30" t="s">
        <v>284</v>
      </c>
      <c r="H441" s="28" t="s">
        <v>2142</v>
      </c>
      <c r="I441" s="36" t="str">
        <f ca="1">IFERROR(__xludf.DUMMYFUNCTION("""COMPUTED_VALUE""")," ")</f>
        <v xml:space="preserve"> </v>
      </c>
      <c r="J441" s="51" t="s">
        <v>2143</v>
      </c>
      <c r="K441" s="30" t="s">
        <v>2144</v>
      </c>
      <c r="L441" s="38">
        <v>383892907</v>
      </c>
      <c r="M441" s="30" t="s">
        <v>1619</v>
      </c>
      <c r="N441" s="30" t="s">
        <v>529</v>
      </c>
      <c r="O441" s="30" t="s">
        <v>2145</v>
      </c>
      <c r="P441" s="30" t="s">
        <v>1946</v>
      </c>
      <c r="Q441" s="23">
        <v>14972</v>
      </c>
      <c r="R441" s="30" t="s">
        <v>429</v>
      </c>
      <c r="S441" s="39">
        <v>200</v>
      </c>
      <c r="T441" s="45">
        <v>45970</v>
      </c>
      <c r="U441" s="52"/>
      <c r="V441" s="53"/>
      <c r="W441" s="54" t="s">
        <v>2146</v>
      </c>
      <c r="X441" s="30"/>
      <c r="Y441" s="31">
        <v>14772</v>
      </c>
      <c r="Z441" s="30"/>
      <c r="AA441" s="55"/>
      <c r="AB441" s="55" t="s">
        <v>44</v>
      </c>
      <c r="AC441" s="30" t="s">
        <v>44</v>
      </c>
      <c r="AD441" s="30" t="s">
        <v>74</v>
      </c>
    </row>
    <row r="442" spans="1:30" x14ac:dyDescent="0.2">
      <c r="A442" s="34">
        <v>45912.340777488425</v>
      </c>
      <c r="B442" s="35" t="s">
        <v>30</v>
      </c>
      <c r="C442" s="30" t="s">
        <v>31</v>
      </c>
      <c r="D442" s="30" t="s">
        <v>29</v>
      </c>
      <c r="E442" s="30" t="s">
        <v>63</v>
      </c>
      <c r="F442" s="30" t="s">
        <v>29</v>
      </c>
      <c r="G442" s="30" t="s">
        <v>87</v>
      </c>
      <c r="H442" s="30" t="s">
        <v>34</v>
      </c>
      <c r="I442" s="36" t="str">
        <f ca="1">IFERROR(__xludf.DUMMYFUNCTION("""COMPUTED_VALUE""")," ")</f>
        <v xml:space="preserve"> </v>
      </c>
      <c r="J442" s="51" t="s">
        <v>2147</v>
      </c>
      <c r="K442" s="30" t="s">
        <v>2148</v>
      </c>
      <c r="L442" s="38">
        <v>865936405</v>
      </c>
      <c r="M442" s="30" t="s">
        <v>633</v>
      </c>
      <c r="N442" s="30" t="s">
        <v>164</v>
      </c>
      <c r="O442" s="30" t="s">
        <v>107</v>
      </c>
      <c r="P442" s="30" t="s">
        <v>68</v>
      </c>
      <c r="Q442" s="23">
        <v>16940</v>
      </c>
      <c r="R442" s="28" t="s">
        <v>29</v>
      </c>
      <c r="S442" s="39">
        <v>100</v>
      </c>
      <c r="T442" s="45">
        <v>45866</v>
      </c>
      <c r="U442" s="52"/>
      <c r="V442" s="53"/>
      <c r="W442" s="54" t="s">
        <v>2149</v>
      </c>
      <c r="X442" s="30"/>
      <c r="Y442" s="31">
        <v>16840</v>
      </c>
      <c r="Z442" s="30"/>
      <c r="AA442" s="56"/>
      <c r="AB442" s="56"/>
      <c r="AC442" s="30"/>
      <c r="AD442" s="30" t="s">
        <v>74</v>
      </c>
    </row>
    <row r="443" spans="1:30" x14ac:dyDescent="0.2">
      <c r="A443" s="34">
        <v>45912.360189988423</v>
      </c>
      <c r="B443" s="35" t="s">
        <v>76</v>
      </c>
      <c r="C443" s="30" t="s">
        <v>31</v>
      </c>
      <c r="D443" s="30" t="s">
        <v>29</v>
      </c>
      <c r="E443" s="30" t="s">
        <v>32</v>
      </c>
      <c r="F443" s="30" t="s">
        <v>29</v>
      </c>
      <c r="G443" s="30" t="s">
        <v>284</v>
      </c>
      <c r="H443" s="30" t="s">
        <v>34</v>
      </c>
      <c r="I443" s="36" t="str">
        <f ca="1">IFERROR(__xludf.DUMMYFUNCTION("""COMPUTED_VALUE""")," ")</f>
        <v xml:space="preserve"> </v>
      </c>
      <c r="J443" s="51" t="s">
        <v>2150</v>
      </c>
      <c r="K443" s="30" t="s">
        <v>2151</v>
      </c>
      <c r="L443" s="38">
        <v>868419180</v>
      </c>
      <c r="M443" s="30" t="s">
        <v>247</v>
      </c>
      <c r="N443" s="30" t="s">
        <v>2152</v>
      </c>
      <c r="O443" s="30" t="s">
        <v>107</v>
      </c>
      <c r="P443" s="30" t="s">
        <v>80</v>
      </c>
      <c r="Q443" s="23">
        <v>14972</v>
      </c>
      <c r="R443" s="28" t="s">
        <v>29</v>
      </c>
      <c r="S443" s="39">
        <v>200</v>
      </c>
      <c r="T443" s="45">
        <v>45911</v>
      </c>
      <c r="U443" s="52"/>
      <c r="V443" s="53"/>
      <c r="W443" s="54" t="s">
        <v>2153</v>
      </c>
      <c r="X443" s="30"/>
      <c r="Y443" s="31">
        <v>14772</v>
      </c>
      <c r="Z443" s="30"/>
      <c r="AA443" s="55"/>
      <c r="AB443" s="55" t="s">
        <v>44</v>
      </c>
      <c r="AC443" s="30" t="s">
        <v>44</v>
      </c>
      <c r="AD443" s="30" t="s">
        <v>74</v>
      </c>
    </row>
    <row r="444" spans="1:30" x14ac:dyDescent="0.2">
      <c r="A444" s="34">
        <v>45912.444242847225</v>
      </c>
      <c r="B444" s="35" t="s">
        <v>30</v>
      </c>
      <c r="C444" s="30" t="s">
        <v>31</v>
      </c>
      <c r="D444" s="30" t="s">
        <v>29</v>
      </c>
      <c r="E444" s="30" t="s">
        <v>63</v>
      </c>
      <c r="F444" s="30" t="s">
        <v>29</v>
      </c>
      <c r="G444" s="30" t="s">
        <v>87</v>
      </c>
      <c r="H444" s="30" t="s">
        <v>34</v>
      </c>
      <c r="I444" s="36" t="str">
        <f ca="1">IFERROR(__xludf.DUMMYFUNCTION("""COMPUTED_VALUE""")," ")</f>
        <v xml:space="preserve"> </v>
      </c>
      <c r="J444" s="51" t="s">
        <v>2154</v>
      </c>
      <c r="K444" s="30" t="s">
        <v>2155</v>
      </c>
      <c r="L444" s="38">
        <v>963761128</v>
      </c>
      <c r="M444" s="30" t="s">
        <v>664</v>
      </c>
      <c r="N444" s="30" t="s">
        <v>869</v>
      </c>
      <c r="O444" s="30" t="s">
        <v>107</v>
      </c>
      <c r="P444" s="30" t="s">
        <v>80</v>
      </c>
      <c r="Q444" s="23">
        <v>16940</v>
      </c>
      <c r="R444" s="28" t="s">
        <v>29</v>
      </c>
      <c r="S444" s="39">
        <v>200</v>
      </c>
      <c r="T444" s="45">
        <v>45912</v>
      </c>
      <c r="U444" s="52"/>
      <c r="V444" s="53"/>
      <c r="W444" s="54" t="s">
        <v>2156</v>
      </c>
      <c r="X444" s="30"/>
      <c r="Y444" s="31">
        <v>16740</v>
      </c>
      <c r="Z444" s="30"/>
      <c r="AA444" s="56"/>
      <c r="AB444" s="56" t="s">
        <v>44</v>
      </c>
      <c r="AC444" s="30" t="s">
        <v>44</v>
      </c>
      <c r="AD444" s="30" t="s">
        <v>74</v>
      </c>
    </row>
    <row r="445" spans="1:30" x14ac:dyDescent="0.2">
      <c r="A445" s="34">
        <v>45912.539198761573</v>
      </c>
      <c r="B445" s="35" t="s">
        <v>30</v>
      </c>
      <c r="C445" s="30" t="s">
        <v>31</v>
      </c>
      <c r="D445" s="30" t="s">
        <v>29</v>
      </c>
      <c r="E445" s="30" t="s">
        <v>63</v>
      </c>
      <c r="F445" s="30" t="s">
        <v>29</v>
      </c>
      <c r="G445" s="30" t="s">
        <v>47</v>
      </c>
      <c r="H445" s="30" t="s">
        <v>34</v>
      </c>
      <c r="I445" s="36" t="str">
        <f ca="1">IFERROR(__xludf.DUMMYFUNCTION("""COMPUTED_VALUE""")," ")</f>
        <v xml:space="preserve"> </v>
      </c>
      <c r="J445" s="51" t="s">
        <v>2157</v>
      </c>
      <c r="K445" s="30" t="s">
        <v>2158</v>
      </c>
      <c r="L445" s="38">
        <v>337126132</v>
      </c>
      <c r="M445" s="30" t="s">
        <v>454</v>
      </c>
      <c r="N445" s="30" t="s">
        <v>685</v>
      </c>
      <c r="O445" s="30" t="s">
        <v>2159</v>
      </c>
      <c r="P445" s="30" t="s">
        <v>2160</v>
      </c>
      <c r="Q445" s="23">
        <v>16940</v>
      </c>
      <c r="R445" s="28" t="s">
        <v>29</v>
      </c>
      <c r="S445" s="39">
        <v>200</v>
      </c>
      <c r="T445" s="45">
        <v>45912</v>
      </c>
      <c r="U445" s="52"/>
      <c r="V445" s="53"/>
      <c r="W445" s="30" t="s">
        <v>2161</v>
      </c>
      <c r="X445" s="30"/>
      <c r="Y445" s="31">
        <v>16740</v>
      </c>
      <c r="Z445" s="30"/>
      <c r="AA445" s="55"/>
      <c r="AB445" s="55" t="s">
        <v>44</v>
      </c>
      <c r="AC445" s="30" t="s">
        <v>44</v>
      </c>
      <c r="AD445" s="30" t="s">
        <v>982</v>
      </c>
    </row>
    <row r="446" spans="1:30" x14ac:dyDescent="0.2">
      <c r="A446" s="34">
        <v>45913.507173668986</v>
      </c>
      <c r="B446" s="35" t="s">
        <v>252</v>
      </c>
      <c r="C446" s="30" t="s">
        <v>31</v>
      </c>
      <c r="D446" s="30" t="s">
        <v>29</v>
      </c>
      <c r="E446" s="30" t="s">
        <v>63</v>
      </c>
      <c r="F446" s="30" t="s">
        <v>29</v>
      </c>
      <c r="G446" s="30" t="s">
        <v>87</v>
      </c>
      <c r="H446" s="30" t="s">
        <v>34</v>
      </c>
      <c r="I446" s="36" t="str">
        <f ca="1">IFERROR(__xludf.DUMMYFUNCTION("""COMPUTED_VALUE""")," ")</f>
        <v xml:space="preserve"> </v>
      </c>
      <c r="J446" s="51" t="s">
        <v>2162</v>
      </c>
      <c r="K446" s="30" t="s">
        <v>2163</v>
      </c>
      <c r="L446" s="38">
        <v>348428815</v>
      </c>
      <c r="M446" s="30" t="s">
        <v>163</v>
      </c>
      <c r="N446" s="30" t="s">
        <v>1462</v>
      </c>
      <c r="O446" s="30" t="s">
        <v>29</v>
      </c>
      <c r="P446" s="30" t="s">
        <v>581</v>
      </c>
      <c r="Q446" s="23">
        <v>16940</v>
      </c>
      <c r="R446" s="28" t="s">
        <v>29</v>
      </c>
      <c r="S446" s="39">
        <v>200</v>
      </c>
      <c r="T446" s="45">
        <v>45912</v>
      </c>
      <c r="U446" s="52"/>
      <c r="V446" s="53"/>
      <c r="W446" s="54" t="s">
        <v>2164</v>
      </c>
      <c r="X446" s="30"/>
      <c r="Y446" s="31">
        <v>16740</v>
      </c>
      <c r="Z446" s="30"/>
      <c r="AA446" s="56"/>
      <c r="AB446" s="56" t="s">
        <v>1518</v>
      </c>
      <c r="AC446" s="30" t="s">
        <v>44</v>
      </c>
      <c r="AD446" s="30" t="s">
        <v>74</v>
      </c>
    </row>
    <row r="447" spans="1:30" x14ac:dyDescent="0.2">
      <c r="A447" s="34">
        <v>45913.930039155093</v>
      </c>
      <c r="B447" s="35" t="s">
        <v>30</v>
      </c>
      <c r="C447" s="30" t="s">
        <v>31</v>
      </c>
      <c r="D447" s="30" t="s">
        <v>29</v>
      </c>
      <c r="E447" s="30" t="s">
        <v>63</v>
      </c>
      <c r="F447" s="30" t="s">
        <v>152</v>
      </c>
      <c r="G447" s="30" t="s">
        <v>87</v>
      </c>
      <c r="H447" s="30" t="s">
        <v>153</v>
      </c>
      <c r="I447" s="36" t="str">
        <f ca="1">IFERROR(__xludf.DUMMYFUNCTION("""COMPUTED_VALUE""")," ")</f>
        <v xml:space="preserve"> </v>
      </c>
      <c r="J447" s="51" t="s">
        <v>2165</v>
      </c>
      <c r="K447" s="30" t="s">
        <v>2166</v>
      </c>
      <c r="L447" s="38">
        <v>348714015</v>
      </c>
      <c r="M447" s="30" t="s">
        <v>698</v>
      </c>
      <c r="N447" s="30" t="s">
        <v>2167</v>
      </c>
      <c r="O447" s="30" t="s">
        <v>107</v>
      </c>
      <c r="P447" s="30" t="s">
        <v>2168</v>
      </c>
      <c r="Q447" s="23">
        <v>16940</v>
      </c>
      <c r="R447" s="28" t="s">
        <v>29</v>
      </c>
      <c r="S447" s="39">
        <v>200</v>
      </c>
      <c r="T447" s="45">
        <v>45913</v>
      </c>
      <c r="U447" s="52"/>
      <c r="V447" s="53"/>
      <c r="W447" s="54" t="s">
        <v>2169</v>
      </c>
      <c r="X447" s="30"/>
      <c r="Y447" s="31">
        <v>16740</v>
      </c>
      <c r="Z447" s="30"/>
      <c r="AA447" s="55"/>
      <c r="AB447" s="55" t="s">
        <v>44</v>
      </c>
      <c r="AC447" s="30" t="s">
        <v>44</v>
      </c>
      <c r="AD447" s="30" t="s">
        <v>74</v>
      </c>
    </row>
    <row r="448" spans="1:30" x14ac:dyDescent="0.2">
      <c r="A448" s="16">
        <v>45914</v>
      </c>
      <c r="B448" s="35" t="s">
        <v>30</v>
      </c>
      <c r="C448" s="64" t="s">
        <v>31</v>
      </c>
      <c r="D448" s="30" t="s">
        <v>46</v>
      </c>
      <c r="E448" s="30" t="s">
        <v>2170</v>
      </c>
      <c r="F448" s="30" t="s">
        <v>2171</v>
      </c>
      <c r="G448" s="30" t="s">
        <v>2172</v>
      </c>
      <c r="H448" s="30" t="s">
        <v>34</v>
      </c>
      <c r="I448" s="36" t="str">
        <f ca="1">IFERROR(__xludf.DUMMYFUNCTION("""COMPUTED_VALUE""")," ")</f>
        <v xml:space="preserve"> </v>
      </c>
      <c r="J448" s="51" t="s">
        <v>2173</v>
      </c>
      <c r="K448" s="58" t="s">
        <v>2174</v>
      </c>
      <c r="L448" s="38">
        <v>914894139</v>
      </c>
      <c r="M448" s="30" t="s">
        <v>2175</v>
      </c>
      <c r="N448" s="30" t="s">
        <v>422</v>
      </c>
      <c r="O448" s="30" t="s">
        <v>2176</v>
      </c>
      <c r="P448" s="30" t="s">
        <v>2177</v>
      </c>
      <c r="Q448" s="23">
        <v>3968</v>
      </c>
      <c r="R448" s="28" t="s">
        <v>29</v>
      </c>
      <c r="S448" s="39"/>
      <c r="T448" s="49"/>
      <c r="U448" s="52"/>
      <c r="V448" s="53"/>
      <c r="W448" s="54"/>
      <c r="X448" s="30"/>
      <c r="Y448" s="31">
        <v>3968</v>
      </c>
      <c r="Z448" s="30"/>
      <c r="AA448" s="29"/>
      <c r="AB448" s="56"/>
      <c r="AC448" s="30" t="s">
        <v>44</v>
      </c>
      <c r="AD448" s="30" t="s">
        <v>74</v>
      </c>
    </row>
    <row r="449" spans="1:30" x14ac:dyDescent="0.2">
      <c r="A449" s="34">
        <v>45915.37371615741</v>
      </c>
      <c r="B449" s="35" t="s">
        <v>30</v>
      </c>
      <c r="C449" s="30" t="s">
        <v>31</v>
      </c>
      <c r="D449" s="30" t="s">
        <v>29</v>
      </c>
      <c r="E449" s="30" t="s">
        <v>63</v>
      </c>
      <c r="F449" s="30" t="s">
        <v>29</v>
      </c>
      <c r="G449" s="30" t="s">
        <v>87</v>
      </c>
      <c r="H449" s="30" t="s">
        <v>153</v>
      </c>
      <c r="I449" s="36" t="str">
        <f ca="1">IFERROR(__xludf.DUMMYFUNCTION("""COMPUTED_VALUE""")," ")</f>
        <v xml:space="preserve"> </v>
      </c>
      <c r="J449" s="51" t="s">
        <v>2178</v>
      </c>
      <c r="K449" s="30" t="s">
        <v>2179</v>
      </c>
      <c r="L449" s="38">
        <v>337373700</v>
      </c>
      <c r="M449" s="30" t="s">
        <v>664</v>
      </c>
      <c r="N449" s="30" t="s">
        <v>66</v>
      </c>
      <c r="O449" s="30" t="s">
        <v>107</v>
      </c>
      <c r="P449" s="30" t="s">
        <v>80</v>
      </c>
      <c r="Q449" s="23">
        <v>16940</v>
      </c>
      <c r="R449" s="28" t="s">
        <v>29</v>
      </c>
      <c r="S449" s="39">
        <v>200</v>
      </c>
      <c r="T449" s="45">
        <v>45913</v>
      </c>
      <c r="U449" s="52"/>
      <c r="V449" s="53"/>
      <c r="W449" s="54" t="s">
        <v>2180</v>
      </c>
      <c r="X449" s="30"/>
      <c r="Y449" s="31">
        <v>16740</v>
      </c>
      <c r="Z449" s="30"/>
      <c r="AA449" s="55"/>
      <c r="AB449" s="55" t="s">
        <v>44</v>
      </c>
      <c r="AC449" s="30" t="s">
        <v>44</v>
      </c>
      <c r="AD449" s="30" t="s">
        <v>74</v>
      </c>
    </row>
    <row r="450" spans="1:30" x14ac:dyDescent="0.2">
      <c r="A450" s="34">
        <v>45915.374950798607</v>
      </c>
      <c r="B450" s="35" t="s">
        <v>30</v>
      </c>
      <c r="C450" s="30" t="s">
        <v>31</v>
      </c>
      <c r="D450" s="30" t="s">
        <v>29</v>
      </c>
      <c r="E450" s="30" t="s">
        <v>63</v>
      </c>
      <c r="F450" s="30" t="s">
        <v>29</v>
      </c>
      <c r="G450" s="30" t="s">
        <v>87</v>
      </c>
      <c r="H450" s="30" t="s">
        <v>34</v>
      </c>
      <c r="I450" s="36" t="str">
        <f ca="1">IFERROR(__xludf.DUMMYFUNCTION("""COMPUTED_VALUE""")," ")</f>
        <v xml:space="preserve"> </v>
      </c>
      <c r="J450" s="51" t="s">
        <v>2181</v>
      </c>
      <c r="K450" s="30" t="s">
        <v>2182</v>
      </c>
      <c r="L450" s="38">
        <v>352207829</v>
      </c>
      <c r="M450" s="30" t="s">
        <v>664</v>
      </c>
      <c r="N450" s="30" t="s">
        <v>66</v>
      </c>
      <c r="O450" s="30" t="s">
        <v>107</v>
      </c>
      <c r="P450" s="30" t="s">
        <v>80</v>
      </c>
      <c r="Q450" s="23">
        <v>16940</v>
      </c>
      <c r="R450" s="28" t="s">
        <v>29</v>
      </c>
      <c r="S450" s="39">
        <v>200</v>
      </c>
      <c r="T450" s="45">
        <v>45912</v>
      </c>
      <c r="U450" s="52"/>
      <c r="V450" s="53"/>
      <c r="W450" s="54" t="s">
        <v>2183</v>
      </c>
      <c r="X450" s="30"/>
      <c r="Y450" s="31">
        <v>16740</v>
      </c>
      <c r="Z450" s="30"/>
      <c r="AA450" s="56"/>
      <c r="AB450" s="56" t="s">
        <v>44</v>
      </c>
      <c r="AC450" s="30" t="s">
        <v>44</v>
      </c>
      <c r="AD450" s="30" t="s">
        <v>74</v>
      </c>
    </row>
    <row r="451" spans="1:30" x14ac:dyDescent="0.2">
      <c r="A451" s="34">
        <v>45916.542840509261</v>
      </c>
      <c r="B451" s="35" t="s">
        <v>76</v>
      </c>
      <c r="C451" s="30" t="s">
        <v>31</v>
      </c>
      <c r="D451" s="30" t="s">
        <v>29</v>
      </c>
      <c r="E451" s="30" t="s">
        <v>46</v>
      </c>
      <c r="F451" s="30" t="s">
        <v>29</v>
      </c>
      <c r="G451" s="30" t="s">
        <v>47</v>
      </c>
      <c r="H451" s="30" t="s">
        <v>1212</v>
      </c>
      <c r="I451" s="88" t="str">
        <f ca="1">IFERROR(__xludf.DUMMYFUNCTION("""COMPUTED_VALUE""")," ")</f>
        <v xml:space="preserve"> </v>
      </c>
      <c r="J451" s="82" t="s">
        <v>1868</v>
      </c>
      <c r="K451" s="30" t="s">
        <v>2184</v>
      </c>
      <c r="L451" s="38">
        <v>377894197</v>
      </c>
      <c r="M451" s="30" t="s">
        <v>664</v>
      </c>
      <c r="N451" s="30" t="s">
        <v>66</v>
      </c>
      <c r="O451" s="30" t="s">
        <v>107</v>
      </c>
      <c r="P451" s="30" t="s">
        <v>107</v>
      </c>
      <c r="Q451" s="23">
        <v>2468</v>
      </c>
      <c r="R451" s="28" t="s">
        <v>29</v>
      </c>
      <c r="S451" s="39">
        <v>100</v>
      </c>
      <c r="T451" s="45">
        <v>45882</v>
      </c>
      <c r="U451" s="52"/>
      <c r="V451" s="53"/>
      <c r="W451" s="54" t="s">
        <v>2185</v>
      </c>
      <c r="X451" s="30"/>
      <c r="Y451" s="31">
        <v>2368</v>
      </c>
      <c r="Z451" s="30"/>
      <c r="AA451" s="55"/>
      <c r="AB451" s="55" t="s">
        <v>44</v>
      </c>
      <c r="AC451" s="30" t="s">
        <v>44</v>
      </c>
      <c r="AD451" s="30" t="s">
        <v>74</v>
      </c>
    </row>
    <row r="452" spans="1:30" x14ac:dyDescent="0.2">
      <c r="A452" s="89">
        <v>45916.842299525466</v>
      </c>
      <c r="B452" s="35" t="s">
        <v>76</v>
      </c>
      <c r="C452" s="30" t="s">
        <v>31</v>
      </c>
      <c r="D452" s="30" t="s">
        <v>29</v>
      </c>
      <c r="E452" s="30" t="s">
        <v>63</v>
      </c>
      <c r="F452" s="30" t="s">
        <v>29</v>
      </c>
      <c r="G452" s="30" t="s">
        <v>47</v>
      </c>
      <c r="H452" s="30" t="s">
        <v>1212</v>
      </c>
      <c r="I452" s="36" t="str">
        <f ca="1">IFERROR(__xludf.DUMMYFUNCTION("""COMPUTED_VALUE""")," ")</f>
        <v xml:space="preserve"> </v>
      </c>
      <c r="J452" s="51" t="s">
        <v>2186</v>
      </c>
      <c r="K452" s="30" t="s">
        <v>2187</v>
      </c>
      <c r="L452" s="38">
        <v>886105013</v>
      </c>
      <c r="M452" s="30" t="s">
        <v>130</v>
      </c>
      <c r="N452" s="30" t="s">
        <v>38</v>
      </c>
      <c r="O452" s="30" t="s">
        <v>2188</v>
      </c>
      <c r="P452" s="30" t="s">
        <v>2081</v>
      </c>
      <c r="Q452" s="23">
        <v>16940</v>
      </c>
      <c r="R452" s="30" t="s">
        <v>429</v>
      </c>
      <c r="S452" s="39">
        <v>200</v>
      </c>
      <c r="T452" s="45">
        <v>45915</v>
      </c>
      <c r="U452" s="52"/>
      <c r="V452" s="53"/>
      <c r="W452" s="54" t="s">
        <v>2189</v>
      </c>
      <c r="X452" s="30"/>
      <c r="Y452" s="31">
        <v>16740</v>
      </c>
      <c r="Z452" s="30"/>
      <c r="AA452" s="56"/>
      <c r="AB452" s="56" t="s">
        <v>44</v>
      </c>
      <c r="AC452" s="30" t="s">
        <v>44</v>
      </c>
      <c r="AD452" s="30" t="s">
        <v>982</v>
      </c>
    </row>
    <row r="453" spans="1:30" x14ac:dyDescent="0.2">
      <c r="A453" s="89">
        <v>45916.936456053241</v>
      </c>
      <c r="B453" s="35" t="s">
        <v>30</v>
      </c>
      <c r="C453" s="30" t="s">
        <v>31</v>
      </c>
      <c r="D453" s="30" t="s">
        <v>29</v>
      </c>
      <c r="E453" s="30" t="s">
        <v>63</v>
      </c>
      <c r="F453" s="30" t="s">
        <v>29</v>
      </c>
      <c r="G453" s="30" t="s">
        <v>87</v>
      </c>
      <c r="H453" s="30" t="s">
        <v>34</v>
      </c>
      <c r="I453" s="36" t="str">
        <f ca="1">IFERROR(__xludf.DUMMYFUNCTION("""COMPUTED_VALUE""")," ")</f>
        <v xml:space="preserve"> </v>
      </c>
      <c r="J453" s="51" t="s">
        <v>2190</v>
      </c>
      <c r="K453" s="30" t="s">
        <v>2191</v>
      </c>
      <c r="L453" s="38">
        <v>378944558</v>
      </c>
      <c r="M453" s="30" t="s">
        <v>633</v>
      </c>
      <c r="N453" s="30" t="s">
        <v>164</v>
      </c>
      <c r="O453" s="30" t="s">
        <v>107</v>
      </c>
      <c r="P453" s="30" t="s">
        <v>2192</v>
      </c>
      <c r="Q453" s="23">
        <v>16940</v>
      </c>
      <c r="R453" s="28" t="s">
        <v>29</v>
      </c>
      <c r="S453" s="39">
        <v>500</v>
      </c>
      <c r="T453" s="45">
        <v>45915</v>
      </c>
      <c r="U453" s="52"/>
      <c r="V453" s="53"/>
      <c r="W453" s="54" t="s">
        <v>2193</v>
      </c>
      <c r="X453" s="30"/>
      <c r="Y453" s="31">
        <v>16440</v>
      </c>
      <c r="Z453" s="30"/>
      <c r="AA453" s="55"/>
      <c r="AB453" s="55"/>
      <c r="AC453" s="30"/>
      <c r="AD453" s="30" t="s">
        <v>74</v>
      </c>
    </row>
    <row r="454" spans="1:30" x14ac:dyDescent="0.2">
      <c r="A454" s="89">
        <v>45917.964413217589</v>
      </c>
      <c r="B454" s="35" t="s">
        <v>30</v>
      </c>
      <c r="C454" s="30" t="s">
        <v>31</v>
      </c>
      <c r="D454" s="30" t="s">
        <v>29</v>
      </c>
      <c r="E454" s="30" t="s">
        <v>63</v>
      </c>
      <c r="F454" s="30" t="s">
        <v>29</v>
      </c>
      <c r="G454" s="30" t="s">
        <v>87</v>
      </c>
      <c r="H454" s="30" t="s">
        <v>34</v>
      </c>
      <c r="I454" s="36" t="str">
        <f ca="1">IFERROR(__xludf.DUMMYFUNCTION("""COMPUTED_VALUE""")," ")</f>
        <v xml:space="preserve"> </v>
      </c>
      <c r="J454" s="51" t="s">
        <v>2194</v>
      </c>
      <c r="K454" s="30" t="s">
        <v>2195</v>
      </c>
      <c r="L454" s="38">
        <v>393218691</v>
      </c>
      <c r="M454" s="30" t="s">
        <v>633</v>
      </c>
      <c r="N454" s="30" t="s">
        <v>164</v>
      </c>
      <c r="O454" s="30" t="s">
        <v>107</v>
      </c>
      <c r="P454" s="30" t="s">
        <v>2196</v>
      </c>
      <c r="Q454" s="23">
        <v>16940</v>
      </c>
      <c r="R454" s="28" t="s">
        <v>29</v>
      </c>
      <c r="S454" s="39">
        <v>500</v>
      </c>
      <c r="T454" s="45">
        <v>45917</v>
      </c>
      <c r="U454" s="52"/>
      <c r="V454" s="53"/>
      <c r="W454" s="54" t="s">
        <v>2197</v>
      </c>
      <c r="X454" s="30"/>
      <c r="Y454" s="31">
        <v>16440</v>
      </c>
      <c r="Z454" s="30"/>
      <c r="AA454" s="56"/>
      <c r="AB454" s="56"/>
      <c r="AC454" s="30"/>
      <c r="AD454" s="30" t="s">
        <v>74</v>
      </c>
    </row>
    <row r="455" spans="1:30" x14ac:dyDescent="0.2">
      <c r="A455" s="89">
        <v>45918.367459189816</v>
      </c>
      <c r="B455" s="35" t="s">
        <v>76</v>
      </c>
      <c r="C455" s="30" t="s">
        <v>31</v>
      </c>
      <c r="D455" s="30" t="s">
        <v>29</v>
      </c>
      <c r="E455" s="30" t="s">
        <v>55</v>
      </c>
      <c r="F455" s="30" t="s">
        <v>29</v>
      </c>
      <c r="G455" s="30" t="s">
        <v>33</v>
      </c>
      <c r="H455" s="62" t="s">
        <v>1212</v>
      </c>
      <c r="I455" s="36" t="str">
        <f ca="1">IFERROR(__xludf.DUMMYFUNCTION("""COMPUTED_VALUE""")," ")</f>
        <v xml:space="preserve"> </v>
      </c>
      <c r="J455" s="51" t="s">
        <v>2198</v>
      </c>
      <c r="K455" s="30" t="s">
        <v>2199</v>
      </c>
      <c r="L455" s="38">
        <v>705761723</v>
      </c>
      <c r="M455" s="30" t="s">
        <v>785</v>
      </c>
      <c r="N455" s="30" t="s">
        <v>131</v>
      </c>
      <c r="O455" s="30" t="s">
        <v>202</v>
      </c>
      <c r="P455" s="30" t="s">
        <v>2200</v>
      </c>
      <c r="Q455" s="23">
        <v>7736</v>
      </c>
      <c r="R455" s="28" t="s">
        <v>29</v>
      </c>
      <c r="S455" s="39">
        <v>200</v>
      </c>
      <c r="T455" s="45">
        <v>45917</v>
      </c>
      <c r="U455" s="52"/>
      <c r="V455" s="53"/>
      <c r="W455" s="54" t="s">
        <v>2201</v>
      </c>
      <c r="X455" s="30"/>
      <c r="Y455" s="31">
        <v>7536</v>
      </c>
      <c r="Z455" s="30"/>
      <c r="AA455" s="55"/>
      <c r="AB455" s="55" t="s">
        <v>1518</v>
      </c>
      <c r="AC455" s="30" t="s">
        <v>44</v>
      </c>
      <c r="AD455" s="30" t="s">
        <v>982</v>
      </c>
    </row>
    <row r="456" spans="1:30" x14ac:dyDescent="0.2">
      <c r="A456" s="89">
        <v>45919.358066365741</v>
      </c>
      <c r="B456" s="35" t="s">
        <v>30</v>
      </c>
      <c r="C456" s="30" t="s">
        <v>31</v>
      </c>
      <c r="D456" s="30" t="s">
        <v>29</v>
      </c>
      <c r="E456" s="30" t="s">
        <v>63</v>
      </c>
      <c r="F456" s="30" t="s">
        <v>29</v>
      </c>
      <c r="G456" s="30" t="s">
        <v>87</v>
      </c>
      <c r="H456" s="30" t="s">
        <v>34</v>
      </c>
      <c r="I456" s="36" t="str">
        <f ca="1">IFERROR(__xludf.DUMMYFUNCTION("""COMPUTED_VALUE""")," ")</f>
        <v xml:space="preserve"> </v>
      </c>
      <c r="J456" s="51" t="s">
        <v>2202</v>
      </c>
      <c r="K456" s="30" t="s">
        <v>2203</v>
      </c>
      <c r="L456" s="38">
        <v>399322753</v>
      </c>
      <c r="M456" s="30" t="s">
        <v>713</v>
      </c>
      <c r="N456" s="30" t="s">
        <v>38</v>
      </c>
      <c r="O456" s="30" t="s">
        <v>2204</v>
      </c>
      <c r="P456" s="30" t="s">
        <v>80</v>
      </c>
      <c r="Q456" s="23">
        <v>16940</v>
      </c>
      <c r="R456" s="28" t="s">
        <v>29</v>
      </c>
      <c r="S456" s="39">
        <v>200</v>
      </c>
      <c r="T456" s="45">
        <v>45918</v>
      </c>
      <c r="U456" s="52"/>
      <c r="V456" s="53"/>
      <c r="W456" s="54" t="s">
        <v>2205</v>
      </c>
      <c r="X456" s="30"/>
      <c r="Y456" s="31">
        <v>16740</v>
      </c>
      <c r="Z456" s="30"/>
      <c r="AA456" s="56"/>
      <c r="AB456" s="56" t="s">
        <v>44</v>
      </c>
      <c r="AC456" s="30" t="s">
        <v>44</v>
      </c>
      <c r="AD456" s="30" t="s">
        <v>74</v>
      </c>
    </row>
    <row r="457" spans="1:30" x14ac:dyDescent="0.2">
      <c r="A457" s="89">
        <v>45920.650607094911</v>
      </c>
      <c r="B457" s="35" t="s">
        <v>30</v>
      </c>
      <c r="C457" s="30" t="s">
        <v>31</v>
      </c>
      <c r="D457" s="30" t="s">
        <v>29</v>
      </c>
      <c r="E457" s="30" t="s">
        <v>2170</v>
      </c>
      <c r="F457" s="30" t="s">
        <v>29</v>
      </c>
      <c r="G457" s="30" t="s">
        <v>671</v>
      </c>
      <c r="H457" s="30" t="s">
        <v>153</v>
      </c>
      <c r="I457" s="36" t="str">
        <f ca="1">IFERROR(__xludf.DUMMYFUNCTION("""COMPUTED_VALUE""")," ")</f>
        <v xml:space="preserve"> </v>
      </c>
      <c r="J457" s="51" t="s">
        <v>2206</v>
      </c>
      <c r="K457" s="30" t="s">
        <v>2207</v>
      </c>
      <c r="L457" s="38">
        <v>867885018</v>
      </c>
      <c r="M457" s="30" t="s">
        <v>1630</v>
      </c>
      <c r="N457" s="30" t="s">
        <v>1631</v>
      </c>
      <c r="O457" s="30" t="s">
        <v>739</v>
      </c>
      <c r="P457" s="30" t="s">
        <v>2208</v>
      </c>
      <c r="Q457" s="23">
        <v>3968</v>
      </c>
      <c r="R457" s="28" t="s">
        <v>29</v>
      </c>
      <c r="S457" s="39">
        <v>200</v>
      </c>
      <c r="T457" s="45">
        <v>45919</v>
      </c>
      <c r="U457" s="52"/>
      <c r="V457" s="53"/>
      <c r="W457" s="54" t="s">
        <v>2209</v>
      </c>
      <c r="X457" s="30"/>
      <c r="Y457" s="31">
        <v>3768</v>
      </c>
      <c r="Z457" s="30"/>
      <c r="AA457" s="55"/>
      <c r="AB457" s="55" t="s">
        <v>44</v>
      </c>
      <c r="AC457" s="30" t="s">
        <v>44</v>
      </c>
      <c r="AD457" s="30" t="s">
        <v>74</v>
      </c>
    </row>
    <row r="458" spans="1:30" x14ac:dyDescent="0.2">
      <c r="A458" s="89">
        <v>45921.402040740737</v>
      </c>
      <c r="B458" s="35" t="s">
        <v>252</v>
      </c>
      <c r="C458" s="30" t="s">
        <v>31</v>
      </c>
      <c r="D458" s="30" t="s">
        <v>29</v>
      </c>
      <c r="E458" s="30" t="s">
        <v>32</v>
      </c>
      <c r="F458" s="30" t="s">
        <v>29</v>
      </c>
      <c r="G458" s="30" t="s">
        <v>284</v>
      </c>
      <c r="H458" s="30" t="s">
        <v>34</v>
      </c>
      <c r="I458" s="36" t="str">
        <f ca="1">IFERROR(__xludf.DUMMYFUNCTION("""COMPUTED_VALUE""")," ")</f>
        <v xml:space="preserve"> </v>
      </c>
      <c r="J458" s="51" t="s">
        <v>2210</v>
      </c>
      <c r="K458" s="30" t="s">
        <v>2211</v>
      </c>
      <c r="L458" s="38">
        <v>378751772</v>
      </c>
      <c r="M458" s="30" t="s">
        <v>633</v>
      </c>
      <c r="N458" s="30" t="s">
        <v>164</v>
      </c>
      <c r="O458" s="30" t="s">
        <v>107</v>
      </c>
      <c r="P458" s="30" t="s">
        <v>68</v>
      </c>
      <c r="Q458" s="23">
        <v>14972</v>
      </c>
      <c r="R458" s="28" t="s">
        <v>29</v>
      </c>
      <c r="S458" s="39">
        <v>50</v>
      </c>
      <c r="T458" s="45">
        <v>45858</v>
      </c>
      <c r="U458" s="52"/>
      <c r="V458" s="53"/>
      <c r="W458" s="54" t="s">
        <v>2212</v>
      </c>
      <c r="X458" s="30"/>
      <c r="Y458" s="31">
        <v>14922</v>
      </c>
      <c r="Z458" s="30"/>
      <c r="AA458" s="56"/>
      <c r="AB458" s="56"/>
      <c r="AC458" s="30"/>
      <c r="AD458" s="30" t="s">
        <v>74</v>
      </c>
    </row>
    <row r="459" spans="1:30" x14ac:dyDescent="0.2">
      <c r="A459" s="89">
        <v>45921.486448229167</v>
      </c>
      <c r="B459" s="35" t="s">
        <v>30</v>
      </c>
      <c r="C459" s="30" t="s">
        <v>31</v>
      </c>
      <c r="D459" s="30" t="s">
        <v>29</v>
      </c>
      <c r="E459" s="30" t="s">
        <v>63</v>
      </c>
      <c r="F459" s="30" t="s">
        <v>29</v>
      </c>
      <c r="G459" s="30" t="s">
        <v>87</v>
      </c>
      <c r="H459" s="30" t="s">
        <v>34</v>
      </c>
      <c r="I459" s="36" t="str">
        <f ca="1">IFERROR(__xludf.DUMMYFUNCTION("""COMPUTED_VALUE""")," ")</f>
        <v xml:space="preserve"> </v>
      </c>
      <c r="J459" s="51" t="s">
        <v>2213</v>
      </c>
      <c r="K459" s="30" t="s">
        <v>2214</v>
      </c>
      <c r="L459" s="38">
        <v>988469706</v>
      </c>
      <c r="M459" s="30" t="s">
        <v>2215</v>
      </c>
      <c r="N459" s="30" t="s">
        <v>763</v>
      </c>
      <c r="O459" s="30" t="s">
        <v>2216</v>
      </c>
      <c r="P459" s="30" t="s">
        <v>2217</v>
      </c>
      <c r="Q459" s="23">
        <v>16940</v>
      </c>
      <c r="R459" s="28" t="s">
        <v>29</v>
      </c>
      <c r="S459" s="39">
        <v>300</v>
      </c>
      <c r="T459" s="45">
        <v>45921</v>
      </c>
      <c r="U459" s="52"/>
      <c r="V459" s="53"/>
      <c r="W459" s="54" t="s">
        <v>2218</v>
      </c>
      <c r="X459" s="30"/>
      <c r="Y459" s="31">
        <v>16640</v>
      </c>
      <c r="Z459" s="30"/>
      <c r="AA459" s="55"/>
      <c r="AB459" s="55" t="s">
        <v>1518</v>
      </c>
      <c r="AC459" s="30" t="s">
        <v>44</v>
      </c>
      <c r="AD459" s="30" t="s">
        <v>74</v>
      </c>
    </row>
    <row r="460" spans="1:30" x14ac:dyDescent="0.2">
      <c r="A460" s="89">
        <v>45922.316384317128</v>
      </c>
      <c r="B460" s="35" t="s">
        <v>30</v>
      </c>
      <c r="C460" s="30" t="s">
        <v>31</v>
      </c>
      <c r="D460" s="30" t="s">
        <v>29</v>
      </c>
      <c r="E460" s="30" t="s">
        <v>63</v>
      </c>
      <c r="F460" s="30" t="s">
        <v>152</v>
      </c>
      <c r="G460" s="30" t="s">
        <v>87</v>
      </c>
      <c r="H460" s="28" t="s">
        <v>34</v>
      </c>
      <c r="I460" s="36" t="str">
        <f ca="1">IFERROR(__xludf.DUMMYFUNCTION("""COMPUTED_VALUE""")," ")</f>
        <v xml:space="preserve"> </v>
      </c>
      <c r="J460" s="51" t="s">
        <v>2219</v>
      </c>
      <c r="K460" s="30" t="s">
        <v>2220</v>
      </c>
      <c r="L460" s="38">
        <v>332289707</v>
      </c>
      <c r="M460" s="30" t="s">
        <v>664</v>
      </c>
      <c r="N460" s="30" t="s">
        <v>1310</v>
      </c>
      <c r="O460" s="30" t="s">
        <v>107</v>
      </c>
      <c r="P460" s="30" t="s">
        <v>2221</v>
      </c>
      <c r="Q460" s="23">
        <v>16940</v>
      </c>
      <c r="R460" s="28" t="s">
        <v>29</v>
      </c>
      <c r="S460" s="39">
        <v>200</v>
      </c>
      <c r="T460" s="45">
        <v>45920</v>
      </c>
      <c r="U460" s="52"/>
      <c r="V460" s="53"/>
      <c r="W460" s="54" t="s">
        <v>2222</v>
      </c>
      <c r="X460" s="30"/>
      <c r="Y460" s="31">
        <v>16740</v>
      </c>
      <c r="Z460" s="30"/>
      <c r="AA460" s="56"/>
      <c r="AB460" s="74" t="s">
        <v>44</v>
      </c>
      <c r="AC460" s="30" t="s">
        <v>44</v>
      </c>
      <c r="AD460" s="30" t="s">
        <v>74</v>
      </c>
    </row>
    <row r="461" spans="1:30" x14ac:dyDescent="0.2">
      <c r="A461" s="89">
        <v>45922.382910462962</v>
      </c>
      <c r="B461" s="35" t="s">
        <v>76</v>
      </c>
      <c r="C461" s="30" t="s">
        <v>31</v>
      </c>
      <c r="D461" s="30" t="s">
        <v>29</v>
      </c>
      <c r="E461" s="30" t="s">
        <v>46</v>
      </c>
      <c r="F461" s="30" t="s">
        <v>29</v>
      </c>
      <c r="G461" s="30" t="s">
        <v>47</v>
      </c>
      <c r="H461" s="30" t="s">
        <v>2223</v>
      </c>
      <c r="I461" s="36" t="str">
        <f ca="1">IFERROR(__xludf.DUMMYFUNCTION("""COMPUTED_VALUE""")," ")</f>
        <v xml:space="preserve"> </v>
      </c>
      <c r="J461" s="51" t="s">
        <v>2224</v>
      </c>
      <c r="K461" s="30" t="s">
        <v>2225</v>
      </c>
      <c r="L461" s="38">
        <v>375769294</v>
      </c>
      <c r="M461" s="30"/>
      <c r="N461" s="30"/>
      <c r="O461" s="30" t="s">
        <v>2226</v>
      </c>
      <c r="P461" s="30" t="s">
        <v>2227</v>
      </c>
      <c r="Q461" s="23">
        <v>2468</v>
      </c>
      <c r="R461" s="28" t="s">
        <v>29</v>
      </c>
      <c r="S461" s="39">
        <v>200</v>
      </c>
      <c r="T461" s="45">
        <v>45896</v>
      </c>
      <c r="U461" s="52"/>
      <c r="V461" s="45">
        <v>45922</v>
      </c>
      <c r="W461" s="30" t="s">
        <v>2228</v>
      </c>
      <c r="X461" s="30"/>
      <c r="Y461" s="31">
        <v>2268</v>
      </c>
      <c r="Z461" s="30"/>
      <c r="AA461" s="55"/>
      <c r="AB461" s="73" t="s">
        <v>44</v>
      </c>
      <c r="AC461" s="30" t="s">
        <v>44</v>
      </c>
      <c r="AD461" s="30"/>
    </row>
    <row r="462" spans="1:30" x14ac:dyDescent="0.2">
      <c r="A462" s="90">
        <v>46044</v>
      </c>
      <c r="B462" s="35" t="s">
        <v>30</v>
      </c>
      <c r="C462" s="30" t="s">
        <v>31</v>
      </c>
      <c r="D462" s="30" t="s">
        <v>29</v>
      </c>
      <c r="E462" s="30" t="s">
        <v>410</v>
      </c>
      <c r="F462" s="30" t="s">
        <v>29</v>
      </c>
      <c r="G462" s="30" t="s">
        <v>33</v>
      </c>
      <c r="H462" s="30" t="s">
        <v>34</v>
      </c>
      <c r="I462" s="36" t="str">
        <f ca="1">IFERROR(__xludf.DUMMYFUNCTION("""COMPUTED_VALUE""")," ")</f>
        <v xml:space="preserve"> </v>
      </c>
      <c r="J462" s="51" t="s">
        <v>2229</v>
      </c>
      <c r="K462" s="30" t="s">
        <v>2230</v>
      </c>
      <c r="L462" s="38">
        <v>866932207</v>
      </c>
      <c r="M462" s="30" t="s">
        <v>1630</v>
      </c>
      <c r="N462" s="30" t="s">
        <v>1631</v>
      </c>
      <c r="O462" s="30" t="s">
        <v>735</v>
      </c>
      <c r="P462" s="30" t="s">
        <v>2231</v>
      </c>
      <c r="Q462" s="23">
        <v>3968</v>
      </c>
      <c r="R462" s="28" t="s">
        <v>29</v>
      </c>
      <c r="S462" s="39">
        <v>200</v>
      </c>
      <c r="T462" s="45">
        <v>45921</v>
      </c>
      <c r="U462" s="52"/>
      <c r="V462" s="53"/>
      <c r="W462" s="54" t="s">
        <v>2232</v>
      </c>
      <c r="X462" s="30"/>
      <c r="Y462" s="31">
        <v>3768</v>
      </c>
      <c r="Z462" s="30"/>
      <c r="AA462" s="56"/>
      <c r="AB462" s="74" t="s">
        <v>44</v>
      </c>
      <c r="AC462" s="30" t="s">
        <v>44</v>
      </c>
      <c r="AD462" s="30" t="s">
        <v>982</v>
      </c>
    </row>
    <row r="463" spans="1:30" x14ac:dyDescent="0.2">
      <c r="A463" s="89">
        <v>45923.364058622683</v>
      </c>
      <c r="B463" s="35" t="s">
        <v>30</v>
      </c>
      <c r="C463" s="30" t="s">
        <v>31</v>
      </c>
      <c r="D463" s="30" t="s">
        <v>29</v>
      </c>
      <c r="E463" s="30" t="s">
        <v>63</v>
      </c>
      <c r="F463" s="30" t="s">
        <v>29</v>
      </c>
      <c r="G463" s="30" t="s">
        <v>47</v>
      </c>
      <c r="H463" s="30" t="s">
        <v>2233</v>
      </c>
      <c r="I463" s="36" t="str">
        <f ca="1">IFERROR(__xludf.DUMMYFUNCTION("""COMPUTED_VALUE""")," ")</f>
        <v xml:space="preserve"> </v>
      </c>
      <c r="J463" s="51" t="s">
        <v>2234</v>
      </c>
      <c r="K463" s="30" t="s">
        <v>2235</v>
      </c>
      <c r="L463" s="38">
        <v>325884760</v>
      </c>
      <c r="M463" s="30" t="s">
        <v>664</v>
      </c>
      <c r="N463" s="30" t="s">
        <v>869</v>
      </c>
      <c r="O463" s="30" t="s">
        <v>107</v>
      </c>
      <c r="P463" s="30" t="s">
        <v>2236</v>
      </c>
      <c r="Q463" s="23">
        <v>16940</v>
      </c>
      <c r="R463" s="28" t="s">
        <v>29</v>
      </c>
      <c r="S463" s="39">
        <v>200</v>
      </c>
      <c r="T463" s="45">
        <v>45920</v>
      </c>
      <c r="U463" s="52"/>
      <c r="V463" s="53"/>
      <c r="W463" s="54" t="s">
        <v>2237</v>
      </c>
      <c r="X463" s="30"/>
      <c r="Y463" s="31">
        <v>16740</v>
      </c>
      <c r="Z463" s="30"/>
      <c r="AA463" s="55"/>
      <c r="AB463" s="73" t="s">
        <v>44</v>
      </c>
      <c r="AC463" s="30" t="s">
        <v>44</v>
      </c>
      <c r="AD463" s="30" t="s">
        <v>982</v>
      </c>
    </row>
    <row r="464" spans="1:30" x14ac:dyDescent="0.2">
      <c r="A464" s="89">
        <v>45924.341663483792</v>
      </c>
      <c r="B464" s="35" t="s">
        <v>30</v>
      </c>
      <c r="C464" s="30" t="s">
        <v>31</v>
      </c>
      <c r="D464" s="30" t="s">
        <v>29</v>
      </c>
      <c r="E464" s="30" t="s">
        <v>46</v>
      </c>
      <c r="F464" s="30" t="s">
        <v>29</v>
      </c>
      <c r="G464" s="30" t="s">
        <v>47</v>
      </c>
      <c r="H464" s="30" t="s">
        <v>34</v>
      </c>
      <c r="I464" s="36" t="str">
        <f ca="1">IFERROR(__xludf.DUMMYFUNCTION("""COMPUTED_VALUE""")," ")</f>
        <v xml:space="preserve"> </v>
      </c>
      <c r="J464" s="51" t="s">
        <v>2238</v>
      </c>
      <c r="K464" s="30" t="s">
        <v>2239</v>
      </c>
      <c r="L464" s="38">
        <v>366839975</v>
      </c>
      <c r="M464" s="30" t="s">
        <v>1630</v>
      </c>
      <c r="N464" s="30" t="s">
        <v>1631</v>
      </c>
      <c r="O464" s="30" t="s">
        <v>735</v>
      </c>
      <c r="P464" s="30" t="s">
        <v>2240</v>
      </c>
      <c r="Q464" s="23">
        <v>2468</v>
      </c>
      <c r="R464" s="28" t="s">
        <v>29</v>
      </c>
      <c r="S464" s="39">
        <v>200</v>
      </c>
      <c r="T464" s="45">
        <v>45922</v>
      </c>
      <c r="U464" s="52"/>
      <c r="V464" s="53"/>
      <c r="W464" s="54" t="s">
        <v>2241</v>
      </c>
      <c r="X464" s="30"/>
      <c r="Y464" s="31">
        <v>2268</v>
      </c>
      <c r="Z464" s="30"/>
      <c r="AA464" s="56"/>
      <c r="AB464" s="74" t="s">
        <v>44</v>
      </c>
      <c r="AC464" s="30" t="s">
        <v>44</v>
      </c>
      <c r="AD464" s="30" t="s">
        <v>982</v>
      </c>
    </row>
    <row r="465" spans="1:30" x14ac:dyDescent="0.2">
      <c r="A465" s="89">
        <v>45924.34569800926</v>
      </c>
      <c r="B465" s="35" t="s">
        <v>30</v>
      </c>
      <c r="C465" s="30" t="s">
        <v>31</v>
      </c>
      <c r="D465" s="30" t="s">
        <v>29</v>
      </c>
      <c r="E465" s="30" t="s">
        <v>32</v>
      </c>
      <c r="F465" s="30" t="s">
        <v>29</v>
      </c>
      <c r="G465" s="30" t="s">
        <v>33</v>
      </c>
      <c r="H465" s="30" t="s">
        <v>2242</v>
      </c>
      <c r="I465" s="36" t="str">
        <f ca="1">IFERROR(__xludf.DUMMYFUNCTION("""COMPUTED_VALUE""")," ")</f>
        <v xml:space="preserve"> </v>
      </c>
      <c r="J465" s="51" t="s">
        <v>2243</v>
      </c>
      <c r="K465" s="30" t="s">
        <v>2244</v>
      </c>
      <c r="L465" s="38">
        <v>385976143</v>
      </c>
      <c r="M465" s="30" t="s">
        <v>163</v>
      </c>
      <c r="N465" s="30" t="s">
        <v>2245</v>
      </c>
      <c r="O465" s="30" t="s">
        <v>735</v>
      </c>
      <c r="P465" s="30" t="s">
        <v>2246</v>
      </c>
      <c r="Q465" s="23">
        <v>14972</v>
      </c>
      <c r="R465" s="28" t="s">
        <v>29</v>
      </c>
      <c r="S465" s="39">
        <v>300</v>
      </c>
      <c r="T465" s="45">
        <v>45923</v>
      </c>
      <c r="U465" s="52"/>
      <c r="V465" s="53"/>
      <c r="W465" s="54" t="s">
        <v>2247</v>
      </c>
      <c r="X465" s="30"/>
      <c r="Y465" s="31">
        <v>14672</v>
      </c>
      <c r="Z465" s="30"/>
      <c r="AA465" s="55"/>
      <c r="AB465" s="73" t="s">
        <v>44</v>
      </c>
      <c r="AC465" s="30" t="s">
        <v>44</v>
      </c>
      <c r="AD465" s="30" t="s">
        <v>982</v>
      </c>
    </row>
    <row r="466" spans="1:30" x14ac:dyDescent="0.2">
      <c r="A466" s="89">
        <v>45924.633316180552</v>
      </c>
      <c r="B466" s="35" t="s">
        <v>252</v>
      </c>
      <c r="C466" s="30" t="s">
        <v>31</v>
      </c>
      <c r="D466" s="30" t="s">
        <v>29</v>
      </c>
      <c r="E466" s="30" t="s">
        <v>63</v>
      </c>
      <c r="F466" s="30" t="s">
        <v>29</v>
      </c>
      <c r="G466" s="30" t="s">
        <v>47</v>
      </c>
      <c r="H466" s="30" t="s">
        <v>34</v>
      </c>
      <c r="I466" s="36" t="str">
        <f ca="1">IFERROR(__xludf.DUMMYFUNCTION("""COMPUTED_VALUE""")," ")</f>
        <v xml:space="preserve"> </v>
      </c>
      <c r="J466" s="51" t="s">
        <v>2248</v>
      </c>
      <c r="K466" s="30" t="s">
        <v>2249</v>
      </c>
      <c r="L466" s="38">
        <v>393579818</v>
      </c>
      <c r="M466" s="30" t="s">
        <v>664</v>
      </c>
      <c r="N466" s="30" t="s">
        <v>2250</v>
      </c>
      <c r="O466" s="30" t="s">
        <v>107</v>
      </c>
      <c r="P466" s="30" t="s">
        <v>2251</v>
      </c>
      <c r="Q466" s="23">
        <v>16940</v>
      </c>
      <c r="R466" s="28" t="s">
        <v>29</v>
      </c>
      <c r="S466" s="39">
        <v>200</v>
      </c>
      <c r="T466" s="45">
        <v>45924</v>
      </c>
      <c r="U466" s="52"/>
      <c r="V466" s="53"/>
      <c r="W466" s="54" t="s">
        <v>2252</v>
      </c>
      <c r="X466" s="30"/>
      <c r="Y466" s="31">
        <v>16740</v>
      </c>
      <c r="Z466" s="30"/>
      <c r="AA466" s="56"/>
      <c r="AB466" s="74" t="s">
        <v>44</v>
      </c>
      <c r="AC466" s="30" t="s">
        <v>44</v>
      </c>
      <c r="AD466" s="30" t="s">
        <v>982</v>
      </c>
    </row>
    <row r="467" spans="1:30" x14ac:dyDescent="0.2">
      <c r="A467" s="89">
        <v>45924.944941307869</v>
      </c>
      <c r="B467" s="35" t="s">
        <v>30</v>
      </c>
      <c r="C467" s="30" t="s">
        <v>31</v>
      </c>
      <c r="D467" s="30" t="s">
        <v>29</v>
      </c>
      <c r="E467" s="30" t="s">
        <v>1239</v>
      </c>
      <c r="F467" s="30" t="s">
        <v>29</v>
      </c>
      <c r="G467" s="30" t="s">
        <v>87</v>
      </c>
      <c r="H467" s="30" t="s">
        <v>34</v>
      </c>
      <c r="I467" s="36" t="str">
        <f ca="1">IFERROR(__xludf.DUMMYFUNCTION("""COMPUTED_VALUE""")," ")</f>
        <v xml:space="preserve"> </v>
      </c>
      <c r="J467" s="51" t="s">
        <v>2253</v>
      </c>
      <c r="K467" s="30" t="s">
        <v>2254</v>
      </c>
      <c r="L467" s="38">
        <v>866969284</v>
      </c>
      <c r="M467" s="30" t="s">
        <v>130</v>
      </c>
      <c r="N467" s="30" t="s">
        <v>38</v>
      </c>
      <c r="O467" s="30" t="s">
        <v>2081</v>
      </c>
      <c r="P467" s="30" t="s">
        <v>2255</v>
      </c>
      <c r="Q467" s="23">
        <v>15040</v>
      </c>
      <c r="R467" s="28" t="s">
        <v>29</v>
      </c>
      <c r="S467" s="39">
        <v>200</v>
      </c>
      <c r="T467" s="45">
        <v>45924</v>
      </c>
      <c r="U467" s="52"/>
      <c r="V467" s="53"/>
      <c r="W467" s="54" t="s">
        <v>2256</v>
      </c>
      <c r="X467" s="30"/>
      <c r="Y467" s="31">
        <v>14840</v>
      </c>
      <c r="Z467" s="30"/>
      <c r="AA467" s="55"/>
      <c r="AB467" s="73" t="s">
        <v>44</v>
      </c>
      <c r="AC467" s="30" t="s">
        <v>44</v>
      </c>
      <c r="AD467" s="30" t="s">
        <v>74</v>
      </c>
    </row>
    <row r="468" spans="1:30" x14ac:dyDescent="0.2">
      <c r="A468" s="89">
        <v>45926.353551504624</v>
      </c>
      <c r="B468" s="35" t="s">
        <v>30</v>
      </c>
      <c r="C468" s="30" t="s">
        <v>31</v>
      </c>
      <c r="D468" s="30" t="s">
        <v>29</v>
      </c>
      <c r="E468" s="30" t="s">
        <v>63</v>
      </c>
      <c r="F468" s="30" t="s">
        <v>152</v>
      </c>
      <c r="G468" s="30" t="s">
        <v>47</v>
      </c>
      <c r="H468" s="30" t="s">
        <v>34</v>
      </c>
      <c r="I468" s="36" t="str">
        <f ca="1">IFERROR(__xludf.DUMMYFUNCTION("""COMPUTED_VALUE""")," ")</f>
        <v xml:space="preserve"> </v>
      </c>
      <c r="J468" s="51" t="s">
        <v>2257</v>
      </c>
      <c r="K468" s="30" t="s">
        <v>2258</v>
      </c>
      <c r="L468" s="38">
        <v>889582722</v>
      </c>
      <c r="M468" s="30" t="s">
        <v>664</v>
      </c>
      <c r="N468" s="30" t="s">
        <v>66</v>
      </c>
      <c r="O468" s="30" t="s">
        <v>2204</v>
      </c>
      <c r="P468" s="30" t="s">
        <v>2259</v>
      </c>
      <c r="Q468" s="23">
        <v>16940</v>
      </c>
      <c r="R468" s="28" t="s">
        <v>29</v>
      </c>
      <c r="S468" s="39">
        <v>200</v>
      </c>
      <c r="T468" s="45">
        <v>45925</v>
      </c>
      <c r="U468" s="52"/>
      <c r="V468" s="53"/>
      <c r="W468" s="54" t="s">
        <v>2260</v>
      </c>
      <c r="X468" s="30"/>
      <c r="Y468" s="31">
        <v>16740</v>
      </c>
      <c r="Z468" s="30"/>
      <c r="AA468" s="56"/>
      <c r="AB468" s="74" t="s">
        <v>44</v>
      </c>
      <c r="AC468" s="30" t="s">
        <v>44</v>
      </c>
      <c r="AD468" s="30" t="s">
        <v>982</v>
      </c>
    </row>
    <row r="469" spans="1:30" x14ac:dyDescent="0.2">
      <c r="A469" s="89">
        <v>45926.39575693287</v>
      </c>
      <c r="B469" s="35" t="s">
        <v>76</v>
      </c>
      <c r="C469" s="30" t="s">
        <v>31</v>
      </c>
      <c r="D469" s="30" t="s">
        <v>29</v>
      </c>
      <c r="E469" s="30" t="s">
        <v>46</v>
      </c>
      <c r="F469" s="30" t="s">
        <v>202</v>
      </c>
      <c r="G469" s="30" t="s">
        <v>47</v>
      </c>
      <c r="H469" s="30" t="s">
        <v>1212</v>
      </c>
      <c r="I469" s="36" t="str">
        <f ca="1">IFERROR(__xludf.DUMMYFUNCTION("""COMPUTED_VALUE""")," ")</f>
        <v xml:space="preserve"> </v>
      </c>
      <c r="J469" s="51" t="s">
        <v>2261</v>
      </c>
      <c r="K469" s="30" t="s">
        <v>2262</v>
      </c>
      <c r="L469" s="38">
        <v>797612404</v>
      </c>
      <c r="M469" s="30" t="s">
        <v>785</v>
      </c>
      <c r="N469" s="30" t="s">
        <v>131</v>
      </c>
      <c r="O469" s="30" t="s">
        <v>202</v>
      </c>
      <c r="P469" s="30" t="s">
        <v>2263</v>
      </c>
      <c r="Q469" s="23">
        <v>2468</v>
      </c>
      <c r="R469" s="28" t="s">
        <v>29</v>
      </c>
      <c r="S469" s="39">
        <v>100</v>
      </c>
      <c r="T469" s="45">
        <v>45926</v>
      </c>
      <c r="U469" s="52"/>
      <c r="V469" s="53"/>
      <c r="W469" s="54" t="s">
        <v>2264</v>
      </c>
      <c r="X469" s="30"/>
      <c r="Y469" s="31">
        <v>2368</v>
      </c>
      <c r="Z469" s="30"/>
      <c r="AA469" s="55"/>
      <c r="AB469" s="73" t="s">
        <v>1518</v>
      </c>
      <c r="AC469" s="30" t="s">
        <v>44</v>
      </c>
      <c r="AD469" s="30" t="s">
        <v>982</v>
      </c>
    </row>
    <row r="470" spans="1:30" x14ac:dyDescent="0.2">
      <c r="A470" s="89">
        <v>45926.806814097217</v>
      </c>
      <c r="B470" s="35" t="s">
        <v>30</v>
      </c>
      <c r="C470" s="30" t="s">
        <v>31</v>
      </c>
      <c r="D470" s="30" t="s">
        <v>29</v>
      </c>
      <c r="E470" s="30" t="s">
        <v>82</v>
      </c>
      <c r="F470" s="30" t="s">
        <v>29</v>
      </c>
      <c r="G470" s="30" t="s">
        <v>47</v>
      </c>
      <c r="H470" s="30" t="s">
        <v>34</v>
      </c>
      <c r="I470" s="36" t="str">
        <f ca="1">IFERROR(__xludf.DUMMYFUNCTION("""COMPUTED_VALUE""")," ")</f>
        <v xml:space="preserve"> </v>
      </c>
      <c r="J470" s="51" t="s">
        <v>2265</v>
      </c>
      <c r="K470" s="30" t="s">
        <v>2266</v>
      </c>
      <c r="L470" s="38">
        <v>984973693</v>
      </c>
      <c r="M470" s="30" t="s">
        <v>156</v>
      </c>
      <c r="N470" s="30" t="s">
        <v>236</v>
      </c>
      <c r="O470" s="30" t="s">
        <v>2267</v>
      </c>
      <c r="P470" s="30" t="s">
        <v>2268</v>
      </c>
      <c r="Q470" s="23">
        <v>9704</v>
      </c>
      <c r="R470" s="28" t="s">
        <v>29</v>
      </c>
      <c r="S470" s="39">
        <v>100</v>
      </c>
      <c r="T470" s="45">
        <v>45926</v>
      </c>
      <c r="U470" s="52"/>
      <c r="V470" s="53"/>
      <c r="W470" s="54" t="s">
        <v>2269</v>
      </c>
      <c r="X470" s="30"/>
      <c r="Y470" s="31">
        <v>9604</v>
      </c>
      <c r="Z470" s="30"/>
      <c r="AA470" s="56"/>
      <c r="AB470" s="74" t="s">
        <v>44</v>
      </c>
      <c r="AC470" s="30" t="s">
        <v>44</v>
      </c>
      <c r="AD470" s="30" t="s">
        <v>982</v>
      </c>
    </row>
    <row r="471" spans="1:30" x14ac:dyDescent="0.2">
      <c r="A471" s="16">
        <v>45927</v>
      </c>
      <c r="B471" s="35" t="s">
        <v>30</v>
      </c>
      <c r="C471" s="64" t="s">
        <v>409</v>
      </c>
      <c r="D471" s="30" t="s">
        <v>29</v>
      </c>
      <c r="E471" s="30" t="s">
        <v>410</v>
      </c>
      <c r="F471" s="30" t="s">
        <v>2270</v>
      </c>
      <c r="G471" s="30" t="s">
        <v>33</v>
      </c>
      <c r="H471" s="30" t="s">
        <v>34</v>
      </c>
      <c r="I471" s="36" t="str">
        <f ca="1">IFERROR(__xludf.DUMMYFUNCTION("""COMPUTED_VALUE""")," ")</f>
        <v xml:space="preserve"> </v>
      </c>
      <c r="J471" s="51" t="s">
        <v>2271</v>
      </c>
      <c r="K471" s="58" t="s">
        <v>2272</v>
      </c>
      <c r="L471" s="38">
        <v>349898316</v>
      </c>
      <c r="M471" s="30"/>
      <c r="N471" s="30"/>
      <c r="O471" s="30" t="s">
        <v>2273</v>
      </c>
      <c r="P471" s="30" t="s">
        <v>2274</v>
      </c>
      <c r="Q471" s="23">
        <v>3968</v>
      </c>
      <c r="R471" s="28" t="s">
        <v>29</v>
      </c>
      <c r="S471" s="39"/>
      <c r="T471" s="45"/>
      <c r="U471" s="52"/>
      <c r="V471" s="53"/>
      <c r="W471" s="54"/>
      <c r="X471" s="30"/>
      <c r="Y471" s="31">
        <v>3968</v>
      </c>
      <c r="Z471" s="30"/>
      <c r="AA471" s="55"/>
      <c r="AB471" s="55" t="s">
        <v>1518</v>
      </c>
      <c r="AC471" s="30" t="s">
        <v>44</v>
      </c>
      <c r="AD471" s="30" t="s">
        <v>982</v>
      </c>
    </row>
    <row r="472" spans="1:30" x14ac:dyDescent="0.2">
      <c r="A472" s="89">
        <v>45928.018036516209</v>
      </c>
      <c r="B472" s="35" t="s">
        <v>30</v>
      </c>
      <c r="C472" s="30" t="s">
        <v>31</v>
      </c>
      <c r="D472" s="30" t="s">
        <v>29</v>
      </c>
      <c r="E472" s="30" t="s">
        <v>82</v>
      </c>
      <c r="F472" s="30" t="s">
        <v>29</v>
      </c>
      <c r="G472" s="30" t="s">
        <v>87</v>
      </c>
      <c r="H472" s="28" t="s">
        <v>34</v>
      </c>
      <c r="I472" s="36" t="str">
        <f ca="1">IFERROR(__xludf.DUMMYFUNCTION("""COMPUTED_VALUE""")," ")</f>
        <v xml:space="preserve"> </v>
      </c>
      <c r="J472" s="51" t="s">
        <v>2275</v>
      </c>
      <c r="K472" s="30" t="s">
        <v>2276</v>
      </c>
      <c r="L472" s="38">
        <v>961408461</v>
      </c>
      <c r="M472" s="30" t="s">
        <v>713</v>
      </c>
      <c r="N472" s="30" t="s">
        <v>1259</v>
      </c>
      <c r="O472" s="30" t="s">
        <v>107</v>
      </c>
      <c r="P472" s="30" t="s">
        <v>68</v>
      </c>
      <c r="Q472" s="23">
        <v>9704</v>
      </c>
      <c r="R472" s="28" t="s">
        <v>29</v>
      </c>
      <c r="S472" s="39">
        <v>200</v>
      </c>
      <c r="T472" s="45">
        <v>45927</v>
      </c>
      <c r="U472" s="52"/>
      <c r="V472" s="53"/>
      <c r="W472" s="54" t="s">
        <v>2277</v>
      </c>
      <c r="X472" s="30"/>
      <c r="Y472" s="31">
        <v>9504</v>
      </c>
      <c r="Z472" s="30"/>
      <c r="AA472" s="56"/>
      <c r="AB472" s="74" t="s">
        <v>44</v>
      </c>
      <c r="AC472" s="30" t="s">
        <v>44</v>
      </c>
      <c r="AD472" s="30" t="s">
        <v>74</v>
      </c>
    </row>
    <row r="473" spans="1:30" x14ac:dyDescent="0.2">
      <c r="A473" s="89">
        <v>45928.021746770828</v>
      </c>
      <c r="B473" s="35" t="s">
        <v>252</v>
      </c>
      <c r="C473" s="30" t="s">
        <v>31</v>
      </c>
      <c r="D473" s="30" t="s">
        <v>29</v>
      </c>
      <c r="E473" s="30" t="s">
        <v>63</v>
      </c>
      <c r="F473" s="30" t="s">
        <v>29</v>
      </c>
      <c r="G473" s="30" t="s">
        <v>87</v>
      </c>
      <c r="H473" s="28" t="s">
        <v>34</v>
      </c>
      <c r="I473" s="36" t="str">
        <f ca="1">IFERROR(__xludf.DUMMYFUNCTION("""COMPUTED_VALUE""")," ")</f>
        <v xml:space="preserve"> </v>
      </c>
      <c r="J473" s="51" t="s">
        <v>2278</v>
      </c>
      <c r="K473" s="30" t="s">
        <v>2279</v>
      </c>
      <c r="L473" s="38">
        <v>327048016</v>
      </c>
      <c r="M473" s="30" t="s">
        <v>664</v>
      </c>
      <c r="N473" s="30" t="s">
        <v>66</v>
      </c>
      <c r="O473" s="30" t="s">
        <v>107</v>
      </c>
      <c r="P473" s="30" t="s">
        <v>68</v>
      </c>
      <c r="Q473" s="23">
        <v>16940</v>
      </c>
      <c r="R473" s="30" t="s">
        <v>429</v>
      </c>
      <c r="S473" s="39">
        <v>200</v>
      </c>
      <c r="T473" s="45">
        <v>45927</v>
      </c>
      <c r="U473" s="52"/>
      <c r="V473" s="53"/>
      <c r="W473" s="54" t="s">
        <v>2280</v>
      </c>
      <c r="X473" s="30"/>
      <c r="Y473" s="31">
        <v>16740</v>
      </c>
      <c r="Z473" s="30"/>
      <c r="AA473" s="55"/>
      <c r="AB473" s="73" t="s">
        <v>44</v>
      </c>
      <c r="AC473" s="30" t="s">
        <v>44</v>
      </c>
      <c r="AD473" s="30" t="s">
        <v>74</v>
      </c>
    </row>
    <row r="474" spans="1:30" x14ac:dyDescent="0.2">
      <c r="A474" s="89">
        <v>45928.515084618055</v>
      </c>
      <c r="B474" s="35" t="s">
        <v>76</v>
      </c>
      <c r="C474" s="30" t="s">
        <v>31</v>
      </c>
      <c r="D474" s="30" t="s">
        <v>29</v>
      </c>
      <c r="E474" s="30" t="s">
        <v>410</v>
      </c>
      <c r="F474" s="30" t="s">
        <v>29</v>
      </c>
      <c r="G474" s="30" t="s">
        <v>284</v>
      </c>
      <c r="H474" s="30" t="s">
        <v>2281</v>
      </c>
      <c r="I474" s="36" t="str">
        <f ca="1">IFERROR(__xludf.DUMMYFUNCTION("""COMPUTED_VALUE""")," ")</f>
        <v xml:space="preserve"> </v>
      </c>
      <c r="J474" s="51" t="s">
        <v>2282</v>
      </c>
      <c r="K474" s="30" t="s">
        <v>2283</v>
      </c>
      <c r="L474" s="38">
        <v>385272842</v>
      </c>
      <c r="M474" s="30" t="s">
        <v>163</v>
      </c>
      <c r="N474" s="30" t="s">
        <v>1219</v>
      </c>
      <c r="O474" s="30" t="s">
        <v>735</v>
      </c>
      <c r="P474" s="30" t="s">
        <v>2284</v>
      </c>
      <c r="Q474" s="23">
        <v>3968</v>
      </c>
      <c r="R474" s="30" t="s">
        <v>429</v>
      </c>
      <c r="S474" s="39">
        <v>200</v>
      </c>
      <c r="T474" s="45">
        <v>45928</v>
      </c>
      <c r="U474" s="52"/>
      <c r="V474" s="53"/>
      <c r="W474" s="54" t="s">
        <v>2285</v>
      </c>
      <c r="X474" s="30"/>
      <c r="Y474" s="31">
        <v>3768</v>
      </c>
      <c r="Z474" s="30"/>
      <c r="AA474" s="56"/>
      <c r="AB474" s="74" t="s">
        <v>1518</v>
      </c>
      <c r="AC474" s="30" t="s">
        <v>44</v>
      </c>
      <c r="AD474" s="30" t="s">
        <v>74</v>
      </c>
    </row>
    <row r="475" spans="1:30" x14ac:dyDescent="0.2">
      <c r="A475" s="89">
        <v>45928.517157152775</v>
      </c>
      <c r="B475" s="35" t="s">
        <v>76</v>
      </c>
      <c r="C475" s="30" t="s">
        <v>31</v>
      </c>
      <c r="D475" s="30" t="s">
        <v>29</v>
      </c>
      <c r="E475" s="30" t="s">
        <v>410</v>
      </c>
      <c r="F475" s="30" t="s">
        <v>29</v>
      </c>
      <c r="G475" s="30" t="s">
        <v>284</v>
      </c>
      <c r="H475" s="30" t="s">
        <v>2281</v>
      </c>
      <c r="I475" s="36" t="str">
        <f ca="1">IFERROR(__xludf.DUMMYFUNCTION("""COMPUTED_VALUE""")," ")</f>
        <v xml:space="preserve"> </v>
      </c>
      <c r="J475" s="51" t="s">
        <v>2286</v>
      </c>
      <c r="K475" s="30" t="s">
        <v>2287</v>
      </c>
      <c r="L475" s="38">
        <v>392295908</v>
      </c>
      <c r="M475" s="30" t="s">
        <v>163</v>
      </c>
      <c r="N475" s="30" t="s">
        <v>1219</v>
      </c>
      <c r="O475" s="30" t="s">
        <v>735</v>
      </c>
      <c r="P475" s="30" t="s">
        <v>2288</v>
      </c>
      <c r="Q475" s="23">
        <v>3968</v>
      </c>
      <c r="R475" s="30" t="s">
        <v>429</v>
      </c>
      <c r="S475" s="39">
        <v>200</v>
      </c>
      <c r="T475" s="45">
        <v>45928</v>
      </c>
      <c r="U475" s="52"/>
      <c r="V475" s="53"/>
      <c r="W475" s="54" t="s">
        <v>2289</v>
      </c>
      <c r="X475" s="30"/>
      <c r="Y475" s="31">
        <v>3768</v>
      </c>
      <c r="Z475" s="30"/>
      <c r="AA475" s="55"/>
      <c r="AB475" s="73" t="s">
        <v>1518</v>
      </c>
      <c r="AC475" s="30" t="s">
        <v>44</v>
      </c>
      <c r="AD475" s="30" t="s">
        <v>74</v>
      </c>
    </row>
    <row r="476" spans="1:30" x14ac:dyDescent="0.2">
      <c r="A476" s="89">
        <v>45929.739461041667</v>
      </c>
      <c r="B476" s="35" t="s">
        <v>30</v>
      </c>
      <c r="C476" s="30" t="s">
        <v>31</v>
      </c>
      <c r="D476" s="30" t="s">
        <v>29</v>
      </c>
      <c r="E476" s="30" t="s">
        <v>63</v>
      </c>
      <c r="F476" s="30" t="s">
        <v>29</v>
      </c>
      <c r="G476" s="30" t="s">
        <v>47</v>
      </c>
      <c r="H476" s="30" t="s">
        <v>34</v>
      </c>
      <c r="I476" s="36" t="str">
        <f ca="1">IFERROR(__xludf.DUMMYFUNCTION("""COMPUTED_VALUE""")," ")</f>
        <v xml:space="preserve"> </v>
      </c>
      <c r="J476" s="51" t="s">
        <v>2290</v>
      </c>
      <c r="K476" s="30" t="s">
        <v>2291</v>
      </c>
      <c r="L476" s="38">
        <v>943887333</v>
      </c>
      <c r="M476" s="30" t="s">
        <v>466</v>
      </c>
      <c r="N476" s="30" t="s">
        <v>2028</v>
      </c>
      <c r="O476" s="30" t="s">
        <v>2292</v>
      </c>
      <c r="P476" s="30" t="s">
        <v>2293</v>
      </c>
      <c r="Q476" s="23">
        <v>16940</v>
      </c>
      <c r="R476" s="28" t="s">
        <v>29</v>
      </c>
      <c r="S476" s="39">
        <v>300</v>
      </c>
      <c r="T476" s="45">
        <v>45929</v>
      </c>
      <c r="U476" s="52"/>
      <c r="V476" s="53"/>
      <c r="W476" s="54" t="s">
        <v>2294</v>
      </c>
      <c r="X476" s="30"/>
      <c r="Y476" s="31">
        <v>16640</v>
      </c>
      <c r="Z476" s="30"/>
      <c r="AA476" s="56"/>
      <c r="AB476" s="74" t="s">
        <v>44</v>
      </c>
      <c r="AC476" s="30" t="s">
        <v>44</v>
      </c>
      <c r="AD476" s="30" t="s">
        <v>982</v>
      </c>
    </row>
    <row r="477" spans="1:30" x14ac:dyDescent="0.2">
      <c r="A477" s="16">
        <v>45933</v>
      </c>
      <c r="B477" s="35" t="s">
        <v>30</v>
      </c>
      <c r="C477" s="30" t="s">
        <v>409</v>
      </c>
      <c r="D477" s="30" t="s">
        <v>29</v>
      </c>
      <c r="E477" s="30" t="s">
        <v>410</v>
      </c>
      <c r="F477" s="30" t="s">
        <v>2295</v>
      </c>
      <c r="G477" s="30" t="s">
        <v>33</v>
      </c>
      <c r="H477" s="28" t="s">
        <v>2142</v>
      </c>
      <c r="I477" s="36" t="str">
        <f ca="1">IFERROR(__xludf.DUMMYFUNCTION("""COMPUTED_VALUE""")," ")</f>
        <v xml:space="preserve"> </v>
      </c>
      <c r="J477" s="51" t="s">
        <v>2296</v>
      </c>
      <c r="K477" s="58" t="s">
        <v>2297</v>
      </c>
      <c r="L477" s="38">
        <v>365234249</v>
      </c>
      <c r="M477" s="30" t="s">
        <v>874</v>
      </c>
      <c r="N477" s="30" t="s">
        <v>2298</v>
      </c>
      <c r="O477" s="30" t="s">
        <v>876</v>
      </c>
      <c r="P477" s="30" t="s">
        <v>2299</v>
      </c>
      <c r="Q477" s="23">
        <v>3968</v>
      </c>
      <c r="R477" s="28" t="s">
        <v>29</v>
      </c>
      <c r="S477" s="39"/>
      <c r="T477" s="49"/>
      <c r="U477" s="52"/>
      <c r="V477" s="53"/>
      <c r="W477" s="54"/>
      <c r="X477" s="30"/>
      <c r="Y477" s="31">
        <v>3968</v>
      </c>
      <c r="Z477" s="30"/>
      <c r="AA477" s="55"/>
      <c r="AB477" s="55" t="s">
        <v>44</v>
      </c>
      <c r="AC477" s="30" t="s">
        <v>44</v>
      </c>
      <c r="AD477" s="30" t="s">
        <v>982</v>
      </c>
    </row>
    <row r="478" spans="1:30" x14ac:dyDescent="0.2">
      <c r="A478" s="89">
        <v>45934.639407199073</v>
      </c>
      <c r="B478" s="35" t="s">
        <v>30</v>
      </c>
      <c r="C478" s="30" t="s">
        <v>31</v>
      </c>
      <c r="D478" s="30" t="s">
        <v>29</v>
      </c>
      <c r="E478" s="30" t="s">
        <v>32</v>
      </c>
      <c r="F478" s="30" t="s">
        <v>29</v>
      </c>
      <c r="G478" s="30" t="s">
        <v>284</v>
      </c>
      <c r="H478" s="30" t="s">
        <v>34</v>
      </c>
      <c r="I478" s="36" t="str">
        <f ca="1">IFERROR(__xludf.DUMMYFUNCTION("""COMPUTED_VALUE""")," ")</f>
        <v xml:space="preserve"> </v>
      </c>
      <c r="J478" s="51" t="s">
        <v>2300</v>
      </c>
      <c r="K478" s="30" t="s">
        <v>2301</v>
      </c>
      <c r="L478" s="38">
        <v>914391431</v>
      </c>
      <c r="M478" s="30" t="s">
        <v>454</v>
      </c>
      <c r="N478" s="30" t="s">
        <v>685</v>
      </c>
      <c r="O478" s="30" t="s">
        <v>2302</v>
      </c>
      <c r="P478" s="30" t="s">
        <v>2303</v>
      </c>
      <c r="Q478" s="23">
        <v>14972</v>
      </c>
      <c r="R478" s="28" t="s">
        <v>29</v>
      </c>
      <c r="S478" s="39">
        <v>200</v>
      </c>
      <c r="T478" s="45">
        <v>45934</v>
      </c>
      <c r="U478" s="52"/>
      <c r="V478" s="53"/>
      <c r="W478" s="54" t="s">
        <v>2304</v>
      </c>
      <c r="X478" s="30"/>
      <c r="Y478" s="31">
        <v>14772</v>
      </c>
      <c r="Z478" s="30"/>
      <c r="AA478" s="56"/>
      <c r="AB478" s="74" t="s">
        <v>44</v>
      </c>
      <c r="AC478" s="30" t="s">
        <v>44</v>
      </c>
      <c r="AD478" s="30" t="s">
        <v>74</v>
      </c>
    </row>
    <row r="479" spans="1:30" x14ac:dyDescent="0.2">
      <c r="A479" s="89">
        <v>45935.402192939815</v>
      </c>
      <c r="B479" s="35" t="s">
        <v>252</v>
      </c>
      <c r="C479" s="30" t="s">
        <v>31</v>
      </c>
      <c r="D479" s="30" t="s">
        <v>29</v>
      </c>
      <c r="E479" s="30" t="s">
        <v>63</v>
      </c>
      <c r="F479" s="30" t="s">
        <v>29</v>
      </c>
      <c r="G479" s="30" t="s">
        <v>47</v>
      </c>
      <c r="H479" s="30" t="s">
        <v>34</v>
      </c>
      <c r="I479" s="36" t="str">
        <f ca="1">IFERROR(__xludf.DUMMYFUNCTION("""COMPUTED_VALUE""")," ")</f>
        <v xml:space="preserve"> </v>
      </c>
      <c r="J479" s="51" t="s">
        <v>2305</v>
      </c>
      <c r="K479" s="30" t="s">
        <v>2306</v>
      </c>
      <c r="L479" s="38">
        <v>849375386</v>
      </c>
      <c r="M479" s="30" t="s">
        <v>664</v>
      </c>
      <c r="N479" s="30" t="s">
        <v>66</v>
      </c>
      <c r="O479" s="30" t="s">
        <v>107</v>
      </c>
      <c r="P479" s="30" t="s">
        <v>2307</v>
      </c>
      <c r="Q479" s="23">
        <v>16940</v>
      </c>
      <c r="R479" s="28" t="s">
        <v>29</v>
      </c>
      <c r="S479" s="39">
        <v>200</v>
      </c>
      <c r="T479" s="45">
        <v>45935</v>
      </c>
      <c r="U479" s="52"/>
      <c r="V479" s="53"/>
      <c r="W479" s="54" t="s">
        <v>2308</v>
      </c>
      <c r="X479" s="30"/>
      <c r="Y479" s="31">
        <v>16740</v>
      </c>
      <c r="Z479" s="30"/>
      <c r="AA479" s="55"/>
      <c r="AB479" s="73" t="s">
        <v>44</v>
      </c>
      <c r="AC479" s="30" t="s">
        <v>44</v>
      </c>
      <c r="AD479" s="30" t="s">
        <v>982</v>
      </c>
    </row>
    <row r="480" spans="1:30" x14ac:dyDescent="0.2">
      <c r="A480" s="89">
        <v>45936.950212824071</v>
      </c>
      <c r="B480" s="35" t="s">
        <v>30</v>
      </c>
      <c r="C480" s="30" t="s">
        <v>31</v>
      </c>
      <c r="D480" s="30" t="s">
        <v>29</v>
      </c>
      <c r="E480" s="30" t="s">
        <v>32</v>
      </c>
      <c r="F480" s="30" t="s">
        <v>29</v>
      </c>
      <c r="G480" s="30" t="s">
        <v>284</v>
      </c>
      <c r="H480" s="30" t="s">
        <v>34</v>
      </c>
      <c r="I480" s="36" t="str">
        <f ca="1">IFERROR(__xludf.DUMMYFUNCTION("""COMPUTED_VALUE""")," ")</f>
        <v xml:space="preserve"> </v>
      </c>
      <c r="J480" s="51" t="s">
        <v>2309</v>
      </c>
      <c r="K480" s="30" t="s">
        <v>2310</v>
      </c>
      <c r="L480" s="38">
        <v>862729862</v>
      </c>
      <c r="M480" s="30" t="s">
        <v>713</v>
      </c>
      <c r="N480" s="30" t="s">
        <v>1259</v>
      </c>
      <c r="O480" s="30" t="s">
        <v>107</v>
      </c>
      <c r="P480" s="30" t="s">
        <v>2311</v>
      </c>
      <c r="Q480" s="23">
        <v>14972</v>
      </c>
      <c r="R480" s="28" t="s">
        <v>29</v>
      </c>
      <c r="S480" s="39">
        <v>200</v>
      </c>
      <c r="T480" s="45">
        <v>45935</v>
      </c>
      <c r="U480" s="52"/>
      <c r="V480" s="53"/>
      <c r="W480" s="54" t="s">
        <v>2312</v>
      </c>
      <c r="X480" s="30"/>
      <c r="Y480" s="31">
        <v>14772</v>
      </c>
      <c r="Z480" s="30"/>
      <c r="AA480" s="56"/>
      <c r="AB480" s="74" t="s">
        <v>44</v>
      </c>
      <c r="AC480" s="30" t="s">
        <v>44</v>
      </c>
      <c r="AD480" s="30" t="s">
        <v>74</v>
      </c>
    </row>
    <row r="481" spans="1:30" x14ac:dyDescent="0.2">
      <c r="A481" s="89">
        <v>45937.311596111111</v>
      </c>
      <c r="B481" s="35" t="s">
        <v>30</v>
      </c>
      <c r="C481" s="30" t="s">
        <v>31</v>
      </c>
      <c r="D481" s="30" t="s">
        <v>29</v>
      </c>
      <c r="E481" s="30" t="s">
        <v>32</v>
      </c>
      <c r="F481" s="30" t="s">
        <v>29</v>
      </c>
      <c r="G481" s="30" t="s">
        <v>33</v>
      </c>
      <c r="H481" s="30" t="s">
        <v>153</v>
      </c>
      <c r="I481" s="36" t="str">
        <f ca="1">IFERROR(__xludf.DUMMYFUNCTION("""COMPUTED_VALUE""")," ")</f>
        <v xml:space="preserve"> </v>
      </c>
      <c r="J481" s="51" t="s">
        <v>2313</v>
      </c>
      <c r="K481" s="30" t="s">
        <v>2314</v>
      </c>
      <c r="L481" s="38">
        <v>914769191</v>
      </c>
      <c r="M481" s="30" t="s">
        <v>698</v>
      </c>
      <c r="N481" s="30" t="s">
        <v>1059</v>
      </c>
      <c r="O481" s="30" t="s">
        <v>107</v>
      </c>
      <c r="P481" s="30" t="s">
        <v>2315</v>
      </c>
      <c r="Q481" s="23">
        <v>14972</v>
      </c>
      <c r="R481" s="28" t="s">
        <v>29</v>
      </c>
      <c r="S481" s="39">
        <v>200</v>
      </c>
      <c r="T481" s="45">
        <v>45936</v>
      </c>
      <c r="U481" s="52"/>
      <c r="V481" s="53"/>
      <c r="W481" s="54" t="s">
        <v>2316</v>
      </c>
      <c r="X481" s="30"/>
      <c r="Y481" s="31">
        <v>14772</v>
      </c>
      <c r="Z481" s="30"/>
      <c r="AA481" s="55"/>
      <c r="AB481" s="73" t="s">
        <v>44</v>
      </c>
      <c r="AC481" s="30" t="s">
        <v>44</v>
      </c>
      <c r="AD481" s="30" t="s">
        <v>982</v>
      </c>
    </row>
    <row r="482" spans="1:30" x14ac:dyDescent="0.2">
      <c r="A482" s="16">
        <v>45937</v>
      </c>
      <c r="B482" s="35" t="s">
        <v>30</v>
      </c>
      <c r="C482" s="64" t="s">
        <v>409</v>
      </c>
      <c r="D482" s="30" t="s">
        <v>29</v>
      </c>
      <c r="E482" s="30" t="s">
        <v>410</v>
      </c>
      <c r="F482" s="30" t="s">
        <v>2317</v>
      </c>
      <c r="G482" s="30" t="s">
        <v>33</v>
      </c>
      <c r="H482" s="30" t="s">
        <v>34</v>
      </c>
      <c r="I482" s="36" t="str">
        <f ca="1">IFERROR(__xludf.DUMMYFUNCTION("""COMPUTED_VALUE""")," ")</f>
        <v xml:space="preserve"> </v>
      </c>
      <c r="J482" s="51" t="s">
        <v>2318</v>
      </c>
      <c r="K482" s="30" t="s">
        <v>2319</v>
      </c>
      <c r="L482" s="38">
        <v>964956034</v>
      </c>
      <c r="M482" s="30" t="s">
        <v>785</v>
      </c>
      <c r="N482" s="30" t="s">
        <v>131</v>
      </c>
      <c r="O482" s="30" t="s">
        <v>202</v>
      </c>
      <c r="P482" s="30" t="s">
        <v>2320</v>
      </c>
      <c r="Q482" s="23">
        <v>3968</v>
      </c>
      <c r="R482" s="28" t="s">
        <v>29</v>
      </c>
      <c r="S482" s="39">
        <v>100</v>
      </c>
      <c r="T482" s="45">
        <v>45923</v>
      </c>
      <c r="U482" s="52"/>
      <c r="V482" s="53"/>
      <c r="W482" s="54" t="s">
        <v>2321</v>
      </c>
      <c r="X482" s="30"/>
      <c r="Y482" s="31">
        <v>3868</v>
      </c>
      <c r="Z482" s="30"/>
      <c r="AA482" s="56"/>
      <c r="AB482" s="74" t="s">
        <v>1518</v>
      </c>
      <c r="AC482" s="30" t="s">
        <v>44</v>
      </c>
      <c r="AD482" s="30" t="s">
        <v>982</v>
      </c>
    </row>
    <row r="483" spans="1:30" x14ac:dyDescent="0.2">
      <c r="A483" s="89">
        <v>45937.93564664352</v>
      </c>
      <c r="B483" s="35" t="s">
        <v>30</v>
      </c>
      <c r="C483" s="30" t="s">
        <v>31</v>
      </c>
      <c r="D483" s="30" t="s">
        <v>29</v>
      </c>
      <c r="E483" s="30" t="s">
        <v>32</v>
      </c>
      <c r="F483" s="30" t="s">
        <v>29</v>
      </c>
      <c r="G483" s="30" t="s">
        <v>33</v>
      </c>
      <c r="H483" s="30" t="s">
        <v>34</v>
      </c>
      <c r="I483" s="36" t="str">
        <f ca="1">IFERROR(__xludf.DUMMYFUNCTION("""COMPUTED_VALUE""")," ")</f>
        <v xml:space="preserve"> </v>
      </c>
      <c r="J483" s="51" t="s">
        <v>2322</v>
      </c>
      <c r="K483" s="30" t="s">
        <v>2323</v>
      </c>
      <c r="L483" s="38">
        <v>378909771</v>
      </c>
      <c r="M483" s="30" t="s">
        <v>466</v>
      </c>
      <c r="N483" s="30" t="s">
        <v>72</v>
      </c>
      <c r="O483" s="30" t="s">
        <v>2324</v>
      </c>
      <c r="P483" s="30" t="s">
        <v>2325</v>
      </c>
      <c r="Q483" s="23">
        <v>14972</v>
      </c>
      <c r="R483" s="28" t="s">
        <v>29</v>
      </c>
      <c r="S483" s="39">
        <v>200</v>
      </c>
      <c r="T483" s="45">
        <v>45937</v>
      </c>
      <c r="U483" s="52"/>
      <c r="V483" s="53"/>
      <c r="W483" s="54" t="s">
        <v>2326</v>
      </c>
      <c r="X483" s="30"/>
      <c r="Y483" s="31">
        <v>14772</v>
      </c>
      <c r="Z483" s="30"/>
      <c r="AA483" s="55"/>
      <c r="AB483" s="73" t="s">
        <v>44</v>
      </c>
      <c r="AC483" s="30" t="s">
        <v>44</v>
      </c>
      <c r="AD483" s="30" t="s">
        <v>982</v>
      </c>
    </row>
    <row r="484" spans="1:30" x14ac:dyDescent="0.2">
      <c r="A484" s="89">
        <v>45938.566812962963</v>
      </c>
      <c r="B484" s="35" t="s">
        <v>30</v>
      </c>
      <c r="C484" s="30" t="s">
        <v>31</v>
      </c>
      <c r="D484" s="30" t="s">
        <v>29</v>
      </c>
      <c r="E484" s="30" t="s">
        <v>63</v>
      </c>
      <c r="F484" s="30" t="s">
        <v>2327</v>
      </c>
      <c r="G484" s="30" t="s">
        <v>47</v>
      </c>
      <c r="H484" s="30" t="s">
        <v>2328</v>
      </c>
      <c r="I484" s="36" t="str">
        <f ca="1">IFERROR(__xludf.DUMMYFUNCTION("""COMPUTED_VALUE""")," ")</f>
        <v xml:space="preserve"> </v>
      </c>
      <c r="J484" s="51" t="s">
        <v>2329</v>
      </c>
      <c r="K484" s="30" t="s">
        <v>2330</v>
      </c>
      <c r="L484" s="38">
        <v>394461820</v>
      </c>
      <c r="M484" s="30" t="s">
        <v>1630</v>
      </c>
      <c r="N484" s="30" t="s">
        <v>1631</v>
      </c>
      <c r="O484" s="30" t="s">
        <v>2331</v>
      </c>
      <c r="P484" s="30" t="s">
        <v>2332</v>
      </c>
      <c r="Q484" s="23">
        <v>16940</v>
      </c>
      <c r="R484" s="28" t="s">
        <v>29</v>
      </c>
      <c r="S484" s="39">
        <v>200</v>
      </c>
      <c r="T484" s="45">
        <v>45937</v>
      </c>
      <c r="U484" s="52"/>
      <c r="V484" s="53"/>
      <c r="W484" s="54" t="s">
        <v>2333</v>
      </c>
      <c r="X484" s="30"/>
      <c r="Y484" s="31">
        <v>16740</v>
      </c>
      <c r="Z484" s="30"/>
      <c r="AA484" s="56"/>
      <c r="AB484" s="74" t="s">
        <v>44</v>
      </c>
      <c r="AC484" s="30" t="s">
        <v>44</v>
      </c>
      <c r="AD484" s="30" t="s">
        <v>982</v>
      </c>
    </row>
    <row r="485" spans="1:30" x14ac:dyDescent="0.2">
      <c r="A485" s="89">
        <v>45939.868877858797</v>
      </c>
      <c r="B485" s="35" t="s">
        <v>30</v>
      </c>
      <c r="C485" s="30" t="s">
        <v>31</v>
      </c>
      <c r="D485" s="30" t="s">
        <v>29</v>
      </c>
      <c r="E485" s="30" t="s">
        <v>82</v>
      </c>
      <c r="F485" s="30" t="s">
        <v>29</v>
      </c>
      <c r="G485" s="30" t="s">
        <v>47</v>
      </c>
      <c r="H485" s="30" t="s">
        <v>153</v>
      </c>
      <c r="I485" s="36" t="str">
        <f ca="1">IFERROR(__xludf.DUMMYFUNCTION("""COMPUTED_VALUE""")," ")</f>
        <v xml:space="preserve"> </v>
      </c>
      <c r="J485" s="51" t="s">
        <v>2334</v>
      </c>
      <c r="K485" s="30" t="s">
        <v>2335</v>
      </c>
      <c r="L485" s="38">
        <v>333839201</v>
      </c>
      <c r="M485" s="30" t="s">
        <v>874</v>
      </c>
      <c r="N485" s="30" t="s">
        <v>2336</v>
      </c>
      <c r="O485" s="30" t="s">
        <v>876</v>
      </c>
      <c r="P485" s="30" t="s">
        <v>2337</v>
      </c>
      <c r="Q485" s="23">
        <v>9704</v>
      </c>
      <c r="R485" s="28" t="s">
        <v>29</v>
      </c>
      <c r="S485" s="39">
        <v>200</v>
      </c>
      <c r="T485" s="45">
        <v>45939</v>
      </c>
      <c r="U485" s="52"/>
      <c r="V485" s="53"/>
      <c r="W485" s="54" t="s">
        <v>2338</v>
      </c>
      <c r="X485" s="30"/>
      <c r="Y485" s="31">
        <v>9504</v>
      </c>
      <c r="Z485" s="30"/>
      <c r="AA485" s="55"/>
      <c r="AB485" s="73" t="s">
        <v>44</v>
      </c>
      <c r="AC485" s="30" t="s">
        <v>44</v>
      </c>
      <c r="AD485" s="30" t="s">
        <v>982</v>
      </c>
    </row>
    <row r="486" spans="1:30" x14ac:dyDescent="0.2">
      <c r="A486" s="16">
        <v>45940</v>
      </c>
      <c r="B486" s="35" t="s">
        <v>30</v>
      </c>
      <c r="C486" s="64" t="s">
        <v>409</v>
      </c>
      <c r="D486" s="30" t="s">
        <v>29</v>
      </c>
      <c r="E486" s="30" t="s">
        <v>416</v>
      </c>
      <c r="F486" s="30" t="s">
        <v>2339</v>
      </c>
      <c r="G486" s="68" t="s">
        <v>418</v>
      </c>
      <c r="H486" s="58" t="s">
        <v>34</v>
      </c>
      <c r="I486" s="36" t="str">
        <f ca="1">IFERROR(__xludf.DUMMYFUNCTION("""COMPUTED_VALUE""")," ")</f>
        <v xml:space="preserve"> </v>
      </c>
      <c r="J486" s="51" t="s">
        <v>2340</v>
      </c>
      <c r="K486" s="58" t="s">
        <v>2341</v>
      </c>
      <c r="L486" s="38">
        <v>987830387</v>
      </c>
      <c r="M486" s="30"/>
      <c r="N486" s="30"/>
      <c r="O486" s="30" t="s">
        <v>2342</v>
      </c>
      <c r="P486" s="62" t="s">
        <v>2343</v>
      </c>
      <c r="Q486" s="23">
        <v>4268</v>
      </c>
      <c r="R486" s="28" t="s">
        <v>29</v>
      </c>
      <c r="S486" s="39"/>
      <c r="T486" s="45"/>
      <c r="U486" s="52"/>
      <c r="V486" s="53"/>
      <c r="W486" s="54"/>
      <c r="X486" s="30"/>
      <c r="Y486" s="31">
        <v>4268</v>
      </c>
      <c r="Z486" s="30"/>
      <c r="AA486" s="56"/>
      <c r="AB486" s="56"/>
      <c r="AC486" s="30" t="s">
        <v>44</v>
      </c>
      <c r="AD486" s="30" t="s">
        <v>45</v>
      </c>
    </row>
    <row r="487" spans="1:30" x14ac:dyDescent="0.2">
      <c r="A487" s="16">
        <v>45940</v>
      </c>
      <c r="B487" s="35" t="s">
        <v>30</v>
      </c>
      <c r="C487" s="64" t="s">
        <v>409</v>
      </c>
      <c r="D487" s="30" t="s">
        <v>29</v>
      </c>
      <c r="E487" s="30" t="s">
        <v>416</v>
      </c>
      <c r="F487" s="30" t="s">
        <v>2339</v>
      </c>
      <c r="G487" s="68" t="s">
        <v>418</v>
      </c>
      <c r="H487" s="58" t="s">
        <v>34</v>
      </c>
      <c r="I487" s="36" t="str">
        <f ca="1">IFERROR(__xludf.DUMMYFUNCTION("""COMPUTED_VALUE""")," ")</f>
        <v xml:space="preserve"> </v>
      </c>
      <c r="J487" s="51" t="s">
        <v>2344</v>
      </c>
      <c r="K487" s="58" t="s">
        <v>2345</v>
      </c>
      <c r="L487" s="38">
        <v>584724725</v>
      </c>
      <c r="M487" s="30"/>
      <c r="N487" s="30"/>
      <c r="O487" s="30" t="s">
        <v>2346</v>
      </c>
      <c r="P487" s="30" t="s">
        <v>2347</v>
      </c>
      <c r="Q487" s="23">
        <v>4268</v>
      </c>
      <c r="R487" s="28" t="s">
        <v>29</v>
      </c>
      <c r="S487" s="39"/>
      <c r="T487" s="45"/>
      <c r="U487" s="52"/>
      <c r="V487" s="53"/>
      <c r="W487" s="54"/>
      <c r="X487" s="30"/>
      <c r="Y487" s="31">
        <v>4268</v>
      </c>
      <c r="Z487" s="30"/>
      <c r="AA487" s="55"/>
      <c r="AB487" s="55"/>
      <c r="AC487" s="30" t="s">
        <v>44</v>
      </c>
      <c r="AD487" s="30" t="s">
        <v>45</v>
      </c>
    </row>
    <row r="488" spans="1:30" x14ac:dyDescent="0.2">
      <c r="A488" s="16">
        <v>45940</v>
      </c>
      <c r="B488" s="35" t="s">
        <v>30</v>
      </c>
      <c r="C488" s="64" t="s">
        <v>409</v>
      </c>
      <c r="D488" s="30" t="s">
        <v>29</v>
      </c>
      <c r="E488" s="30" t="s">
        <v>416</v>
      </c>
      <c r="F488" s="30" t="s">
        <v>2339</v>
      </c>
      <c r="G488" s="68" t="s">
        <v>418</v>
      </c>
      <c r="H488" s="58" t="s">
        <v>34</v>
      </c>
      <c r="I488" s="36" t="str">
        <f ca="1">IFERROR(__xludf.DUMMYFUNCTION("""COMPUTED_VALUE""")," ")</f>
        <v xml:space="preserve"> </v>
      </c>
      <c r="J488" s="51" t="s">
        <v>2348</v>
      </c>
      <c r="K488" s="58" t="s">
        <v>2349</v>
      </c>
      <c r="L488" s="38">
        <v>387168534</v>
      </c>
      <c r="M488" s="30"/>
      <c r="N488" s="30"/>
      <c r="O488" s="30" t="s">
        <v>2350</v>
      </c>
      <c r="P488" s="62" t="s">
        <v>2351</v>
      </c>
      <c r="Q488" s="23">
        <v>4268</v>
      </c>
      <c r="R488" s="28" t="s">
        <v>29</v>
      </c>
      <c r="S488" s="39"/>
      <c r="T488" s="45"/>
      <c r="U488" s="52"/>
      <c r="V488" s="53"/>
      <c r="W488" s="54"/>
      <c r="X488" s="30"/>
      <c r="Y488" s="31">
        <v>4268</v>
      </c>
      <c r="Z488" s="30"/>
      <c r="AA488" s="56"/>
      <c r="AB488" s="56"/>
      <c r="AC488" s="30" t="s">
        <v>44</v>
      </c>
      <c r="AD488" s="30" t="s">
        <v>45</v>
      </c>
    </row>
    <row r="489" spans="1:30" x14ac:dyDescent="0.2">
      <c r="A489" s="89">
        <v>45941.321095057865</v>
      </c>
      <c r="B489" s="35" t="s">
        <v>30</v>
      </c>
      <c r="C489" s="30" t="s">
        <v>31</v>
      </c>
      <c r="D489" s="30" t="s">
        <v>29</v>
      </c>
      <c r="E489" s="30" t="s">
        <v>63</v>
      </c>
      <c r="F489" s="30" t="s">
        <v>29</v>
      </c>
      <c r="G489" s="30" t="s">
        <v>47</v>
      </c>
      <c r="H489" s="30" t="s">
        <v>1915</v>
      </c>
      <c r="I489" s="36" t="str">
        <f ca="1">IFERROR(__xludf.DUMMYFUNCTION("""COMPUTED_VALUE""")," ")</f>
        <v xml:space="preserve"> </v>
      </c>
      <c r="J489" s="51" t="s">
        <v>2352</v>
      </c>
      <c r="K489" s="30" t="s">
        <v>2353</v>
      </c>
      <c r="L489" s="38">
        <v>342896362</v>
      </c>
      <c r="M489" s="30" t="s">
        <v>664</v>
      </c>
      <c r="N489" s="30" t="s">
        <v>869</v>
      </c>
      <c r="O489" s="30" t="s">
        <v>107</v>
      </c>
      <c r="P489" s="30" t="s">
        <v>2354</v>
      </c>
      <c r="Q489" s="23">
        <v>16940</v>
      </c>
      <c r="R489" s="28" t="s">
        <v>29</v>
      </c>
      <c r="S489" s="39">
        <v>200</v>
      </c>
      <c r="T489" s="45">
        <v>45940</v>
      </c>
      <c r="U489" s="52"/>
      <c r="V489" s="53"/>
      <c r="W489" s="54" t="s">
        <v>2355</v>
      </c>
      <c r="X489" s="30"/>
      <c r="Y489" s="31">
        <v>16740</v>
      </c>
      <c r="Z489" s="30"/>
      <c r="AA489" s="55"/>
      <c r="AB489" s="73" t="s">
        <v>44</v>
      </c>
      <c r="AC489" s="30" t="s">
        <v>44</v>
      </c>
      <c r="AD489" s="30" t="s">
        <v>982</v>
      </c>
    </row>
    <row r="490" spans="1:30" x14ac:dyDescent="0.2">
      <c r="A490" s="89">
        <v>45941.481284907408</v>
      </c>
      <c r="B490" s="35" t="s">
        <v>30</v>
      </c>
      <c r="C490" s="30" t="s">
        <v>31</v>
      </c>
      <c r="D490" s="30" t="s">
        <v>29</v>
      </c>
      <c r="E490" s="30" t="s">
        <v>410</v>
      </c>
      <c r="F490" s="30" t="s">
        <v>29</v>
      </c>
      <c r="G490" s="30" t="s">
        <v>33</v>
      </c>
      <c r="H490" s="30" t="s">
        <v>2356</v>
      </c>
      <c r="I490" s="36" t="str">
        <f ca="1">IFERROR(__xludf.DUMMYFUNCTION("""COMPUTED_VALUE""")," ")</f>
        <v xml:space="preserve"> </v>
      </c>
      <c r="J490" s="51" t="s">
        <v>2357</v>
      </c>
      <c r="K490" s="30" t="s">
        <v>2358</v>
      </c>
      <c r="L490" s="38">
        <v>772265981</v>
      </c>
      <c r="M490" s="30" t="s">
        <v>1630</v>
      </c>
      <c r="N490" s="30" t="s">
        <v>1631</v>
      </c>
      <c r="O490" s="30" t="s">
        <v>2359</v>
      </c>
      <c r="P490" s="30" t="s">
        <v>2360</v>
      </c>
      <c r="Q490" s="23">
        <v>3968</v>
      </c>
      <c r="R490" s="28" t="s">
        <v>29</v>
      </c>
      <c r="S490" s="39">
        <v>200</v>
      </c>
      <c r="T490" s="45">
        <v>45941</v>
      </c>
      <c r="U490" s="52"/>
      <c r="V490" s="53"/>
      <c r="W490" s="54" t="s">
        <v>2361</v>
      </c>
      <c r="X490" s="30"/>
      <c r="Y490" s="31">
        <v>3768</v>
      </c>
      <c r="Z490" s="30"/>
      <c r="AA490" s="56"/>
      <c r="AB490" s="74" t="s">
        <v>44</v>
      </c>
      <c r="AC490" s="30" t="s">
        <v>44</v>
      </c>
      <c r="AD490" s="30" t="s">
        <v>982</v>
      </c>
    </row>
    <row r="491" spans="1:30" x14ac:dyDescent="0.2">
      <c r="A491" s="89">
        <v>45942.956773483791</v>
      </c>
      <c r="B491" s="35" t="s">
        <v>252</v>
      </c>
      <c r="C491" s="30" t="s">
        <v>31</v>
      </c>
      <c r="D491" s="30" t="s">
        <v>29</v>
      </c>
      <c r="E491" s="30" t="s">
        <v>63</v>
      </c>
      <c r="F491" s="30" t="s">
        <v>29</v>
      </c>
      <c r="G491" s="30" t="s">
        <v>47</v>
      </c>
      <c r="H491" s="30" t="s">
        <v>2362</v>
      </c>
      <c r="I491" s="36" t="str">
        <f ca="1">IFERROR(__xludf.DUMMYFUNCTION("""COMPUTED_VALUE""")," ")</f>
        <v xml:space="preserve"> </v>
      </c>
      <c r="J491" s="51" t="s">
        <v>2363</v>
      </c>
      <c r="K491" s="30" t="s">
        <v>2364</v>
      </c>
      <c r="L491" s="38">
        <v>898925547</v>
      </c>
      <c r="M491" s="30" t="s">
        <v>713</v>
      </c>
      <c r="N491" s="30" t="s">
        <v>512</v>
      </c>
      <c r="O491" s="30" t="s">
        <v>107</v>
      </c>
      <c r="P491" s="30" t="s">
        <v>2365</v>
      </c>
      <c r="Q491" s="23">
        <v>16940</v>
      </c>
      <c r="R491" s="28" t="s">
        <v>29</v>
      </c>
      <c r="S491" s="39">
        <v>200</v>
      </c>
      <c r="T491" s="45">
        <v>45942</v>
      </c>
      <c r="U491" s="52"/>
      <c r="V491" s="53"/>
      <c r="W491" s="54" t="s">
        <v>2366</v>
      </c>
      <c r="X491" s="30"/>
      <c r="Y491" s="31">
        <v>16740</v>
      </c>
      <c r="Z491" s="30"/>
      <c r="AA491" s="55"/>
      <c r="AB491" s="73" t="s">
        <v>44</v>
      </c>
      <c r="AC491" s="30" t="s">
        <v>44</v>
      </c>
      <c r="AD491" s="30" t="s">
        <v>982</v>
      </c>
    </row>
    <row r="492" spans="1:30" x14ac:dyDescent="0.2">
      <c r="A492" s="65">
        <v>45943</v>
      </c>
      <c r="B492" s="35" t="s">
        <v>30</v>
      </c>
      <c r="C492" s="64" t="s">
        <v>409</v>
      </c>
      <c r="D492" s="30" t="s">
        <v>29</v>
      </c>
      <c r="E492" s="30" t="s">
        <v>410</v>
      </c>
      <c r="F492" s="30" t="s">
        <v>2367</v>
      </c>
      <c r="G492" s="30" t="s">
        <v>33</v>
      </c>
      <c r="H492" s="91" t="s">
        <v>34</v>
      </c>
      <c r="I492" s="36" t="str">
        <f ca="1">IFERROR(__xludf.DUMMYFUNCTION("""COMPUTED_VALUE""")," ")</f>
        <v xml:space="preserve"> </v>
      </c>
      <c r="J492" s="51" t="s">
        <v>2368</v>
      </c>
      <c r="K492" s="30" t="s">
        <v>2369</v>
      </c>
      <c r="L492" s="38">
        <v>966903182</v>
      </c>
      <c r="M492" s="30"/>
      <c r="N492" s="30"/>
      <c r="O492" s="30" t="s">
        <v>2370</v>
      </c>
      <c r="P492" s="30" t="s">
        <v>2371</v>
      </c>
      <c r="Q492" s="23">
        <v>3968</v>
      </c>
      <c r="R492" s="28" t="s">
        <v>29</v>
      </c>
      <c r="S492" s="39"/>
      <c r="T492" s="45"/>
      <c r="U492" s="52"/>
      <c r="V492" s="53"/>
      <c r="W492" s="54"/>
      <c r="X492" s="30"/>
      <c r="Y492" s="31">
        <v>3968</v>
      </c>
      <c r="Z492" s="30"/>
      <c r="AA492" s="56"/>
      <c r="AB492" s="56"/>
      <c r="AC492" s="30" t="s">
        <v>44</v>
      </c>
      <c r="AD492" s="30" t="s">
        <v>982</v>
      </c>
    </row>
    <row r="493" spans="1:30" x14ac:dyDescent="0.2">
      <c r="A493" s="89">
        <v>45943.800285729165</v>
      </c>
      <c r="B493" s="35" t="s">
        <v>76</v>
      </c>
      <c r="C493" s="30" t="s">
        <v>31</v>
      </c>
      <c r="D493" s="30" t="s">
        <v>29</v>
      </c>
      <c r="E493" s="30" t="s">
        <v>63</v>
      </c>
      <c r="F493" s="30" t="s">
        <v>29</v>
      </c>
      <c r="G493" s="30" t="s">
        <v>47</v>
      </c>
      <c r="H493" s="30" t="s">
        <v>2372</v>
      </c>
      <c r="I493" s="36">
        <f ca="1">IFERROR(__xludf.DUMMYFUNCTION("""COMPUTED_VALUE"""),45958)</f>
        <v>45958</v>
      </c>
      <c r="J493" s="51" t="s">
        <v>2373</v>
      </c>
      <c r="K493" s="30" t="s">
        <v>2374</v>
      </c>
      <c r="L493" s="38">
        <v>965801126</v>
      </c>
      <c r="M493" s="30" t="s">
        <v>664</v>
      </c>
      <c r="N493" s="30" t="s">
        <v>1264</v>
      </c>
      <c r="O493" s="30" t="s">
        <v>107</v>
      </c>
      <c r="P493" s="62" t="s">
        <v>2375</v>
      </c>
      <c r="Q493" s="23">
        <v>16940</v>
      </c>
      <c r="R493" s="28" t="s">
        <v>29</v>
      </c>
      <c r="S493" s="39">
        <f>200+2300</f>
        <v>2500</v>
      </c>
      <c r="T493" s="49" t="s">
        <v>2376</v>
      </c>
      <c r="U493" s="52"/>
      <c r="V493" s="53"/>
      <c r="W493" s="54" t="s">
        <v>2377</v>
      </c>
      <c r="X493" s="30"/>
      <c r="Y493" s="31">
        <v>14440</v>
      </c>
      <c r="Z493" s="30" t="s">
        <v>43</v>
      </c>
      <c r="AA493" s="55"/>
      <c r="AB493" s="73" t="s">
        <v>44</v>
      </c>
      <c r="AC493" s="30" t="s">
        <v>44</v>
      </c>
      <c r="AD493" s="30" t="s">
        <v>74</v>
      </c>
    </row>
    <row r="494" spans="1:30" x14ac:dyDescent="0.2">
      <c r="A494" s="89">
        <v>45944.42325359954</v>
      </c>
      <c r="B494" s="35" t="s">
        <v>30</v>
      </c>
      <c r="C494" s="30" t="s">
        <v>31</v>
      </c>
      <c r="D494" s="30" t="s">
        <v>29</v>
      </c>
      <c r="E494" s="30" t="s">
        <v>63</v>
      </c>
      <c r="F494" s="30" t="s">
        <v>29</v>
      </c>
      <c r="G494" s="30" t="s">
        <v>87</v>
      </c>
      <c r="H494" s="30" t="s">
        <v>2378</v>
      </c>
      <c r="I494" s="36" t="str">
        <f ca="1">IFERROR(__xludf.DUMMYFUNCTION("""COMPUTED_VALUE""")," ")</f>
        <v xml:space="preserve"> </v>
      </c>
      <c r="J494" s="51" t="s">
        <v>2379</v>
      </c>
      <c r="K494" s="30" t="s">
        <v>2380</v>
      </c>
      <c r="L494" s="38">
        <v>343496656</v>
      </c>
      <c r="M494" s="30" t="s">
        <v>713</v>
      </c>
      <c r="N494" s="30" t="s">
        <v>148</v>
      </c>
      <c r="O494" s="30" t="s">
        <v>107</v>
      </c>
      <c r="P494" s="30" t="s">
        <v>2381</v>
      </c>
      <c r="Q494" s="23">
        <v>16940</v>
      </c>
      <c r="R494" s="30" t="s">
        <v>766</v>
      </c>
      <c r="S494" s="39">
        <v>200</v>
      </c>
      <c r="T494" s="45">
        <v>45942</v>
      </c>
      <c r="U494" s="52"/>
      <c r="V494" s="53"/>
      <c r="W494" s="54" t="s">
        <v>2382</v>
      </c>
      <c r="X494" s="30"/>
      <c r="Y494" s="31">
        <v>16740</v>
      </c>
      <c r="Z494" s="30"/>
      <c r="AA494" s="56"/>
      <c r="AB494" s="74" t="s">
        <v>44</v>
      </c>
      <c r="AC494" s="30" t="s">
        <v>44</v>
      </c>
      <c r="AD494" s="30" t="s">
        <v>74</v>
      </c>
    </row>
    <row r="495" spans="1:30" x14ac:dyDescent="0.2">
      <c r="A495" s="89">
        <v>45944.424147986108</v>
      </c>
      <c r="B495" s="35" t="s">
        <v>30</v>
      </c>
      <c r="C495" s="30" t="s">
        <v>31</v>
      </c>
      <c r="D495" s="30" t="s">
        <v>29</v>
      </c>
      <c r="E495" s="30" t="s">
        <v>63</v>
      </c>
      <c r="F495" s="30" t="s">
        <v>29</v>
      </c>
      <c r="G495" s="30" t="s">
        <v>87</v>
      </c>
      <c r="H495" s="30" t="s">
        <v>34</v>
      </c>
      <c r="I495" s="36" t="str">
        <f ca="1">IFERROR(__xludf.DUMMYFUNCTION("""COMPUTED_VALUE""")," ")</f>
        <v xml:space="preserve"> </v>
      </c>
      <c r="J495" s="51" t="s">
        <v>2383</v>
      </c>
      <c r="K495" s="30" t="s">
        <v>2384</v>
      </c>
      <c r="L495" s="38">
        <v>332968748</v>
      </c>
      <c r="M495" s="30" t="s">
        <v>713</v>
      </c>
      <c r="N495" s="30" t="s">
        <v>148</v>
      </c>
      <c r="O495" s="30" t="s">
        <v>107</v>
      </c>
      <c r="P495" s="30" t="s">
        <v>2381</v>
      </c>
      <c r="Q495" s="23">
        <v>16940</v>
      </c>
      <c r="R495" s="30" t="s">
        <v>766</v>
      </c>
      <c r="S495" s="39">
        <v>200</v>
      </c>
      <c r="T495" s="45">
        <v>45942</v>
      </c>
      <c r="U495" s="52"/>
      <c r="V495" s="53"/>
      <c r="W495" s="54" t="s">
        <v>2385</v>
      </c>
      <c r="X495" s="30"/>
      <c r="Y495" s="31">
        <v>16740</v>
      </c>
      <c r="Z495" s="30"/>
      <c r="AA495" s="55"/>
      <c r="AB495" s="73" t="s">
        <v>44</v>
      </c>
      <c r="AC495" s="30" t="s">
        <v>44</v>
      </c>
      <c r="AD495" s="30" t="s">
        <v>74</v>
      </c>
    </row>
    <row r="496" spans="1:30" x14ac:dyDescent="0.2">
      <c r="A496" s="89">
        <v>45944.425024398151</v>
      </c>
      <c r="B496" s="35" t="s">
        <v>30</v>
      </c>
      <c r="C496" s="30" t="s">
        <v>31</v>
      </c>
      <c r="D496" s="30" t="s">
        <v>29</v>
      </c>
      <c r="E496" s="30" t="s">
        <v>63</v>
      </c>
      <c r="F496" s="30" t="s">
        <v>29</v>
      </c>
      <c r="G496" s="30" t="s">
        <v>87</v>
      </c>
      <c r="H496" s="30" t="s">
        <v>34</v>
      </c>
      <c r="I496" s="36" t="str">
        <f ca="1">IFERROR(__xludf.DUMMYFUNCTION("""COMPUTED_VALUE""")," ")</f>
        <v xml:space="preserve"> </v>
      </c>
      <c r="J496" s="51" t="s">
        <v>2386</v>
      </c>
      <c r="K496" s="30" t="s">
        <v>2387</v>
      </c>
      <c r="L496" s="38">
        <v>379407827</v>
      </c>
      <c r="M496" s="30" t="s">
        <v>713</v>
      </c>
      <c r="N496" s="30" t="s">
        <v>148</v>
      </c>
      <c r="O496" s="30" t="s">
        <v>107</v>
      </c>
      <c r="P496" s="30" t="s">
        <v>2381</v>
      </c>
      <c r="Q496" s="23">
        <v>16940</v>
      </c>
      <c r="R496" s="30" t="s">
        <v>766</v>
      </c>
      <c r="S496" s="39">
        <v>200</v>
      </c>
      <c r="T496" s="45">
        <v>45942</v>
      </c>
      <c r="U496" s="52"/>
      <c r="V496" s="53"/>
      <c r="W496" s="54" t="s">
        <v>2388</v>
      </c>
      <c r="X496" s="30"/>
      <c r="Y496" s="31">
        <v>16740</v>
      </c>
      <c r="Z496" s="30"/>
      <c r="AA496" s="56"/>
      <c r="AB496" s="74" t="s">
        <v>44</v>
      </c>
      <c r="AC496" s="30" t="s">
        <v>44</v>
      </c>
      <c r="AD496" s="30" t="s">
        <v>74</v>
      </c>
    </row>
    <row r="497" spans="1:30" x14ac:dyDescent="0.2">
      <c r="A497" s="89">
        <v>45947.489538900467</v>
      </c>
      <c r="B497" s="35" t="s">
        <v>30</v>
      </c>
      <c r="C497" s="30" t="s">
        <v>31</v>
      </c>
      <c r="D497" s="30" t="s">
        <v>29</v>
      </c>
      <c r="E497" s="30" t="s">
        <v>63</v>
      </c>
      <c r="F497" s="30" t="s">
        <v>29</v>
      </c>
      <c r="G497" s="30" t="s">
        <v>87</v>
      </c>
      <c r="H497" s="30" t="s">
        <v>34</v>
      </c>
      <c r="I497" s="36" t="str">
        <f ca="1">IFERROR(__xludf.DUMMYFUNCTION("""COMPUTED_VALUE""")," ")</f>
        <v xml:space="preserve"> </v>
      </c>
      <c r="J497" s="51" t="s">
        <v>2389</v>
      </c>
      <c r="K497" s="30" t="s">
        <v>2390</v>
      </c>
      <c r="L497" s="38" t="s">
        <v>107</v>
      </c>
      <c r="M497" s="30" t="s">
        <v>874</v>
      </c>
      <c r="N497" s="30" t="s">
        <v>248</v>
      </c>
      <c r="O497" s="30" t="s">
        <v>876</v>
      </c>
      <c r="P497" s="30" t="s">
        <v>2391</v>
      </c>
      <c r="Q497" s="23">
        <v>16940</v>
      </c>
      <c r="R497" s="28" t="s">
        <v>29</v>
      </c>
      <c r="S497" s="39">
        <v>2500</v>
      </c>
      <c r="T497" s="92">
        <v>45947</v>
      </c>
      <c r="U497" s="52"/>
      <c r="V497" s="53"/>
      <c r="W497" s="75" t="s">
        <v>2392</v>
      </c>
      <c r="X497" s="30"/>
      <c r="Y497" s="31">
        <v>14440</v>
      </c>
      <c r="Z497" s="30"/>
      <c r="AA497" s="55"/>
      <c r="AB497" s="73" t="s">
        <v>44</v>
      </c>
      <c r="AC497" s="30" t="s">
        <v>44</v>
      </c>
      <c r="AD497" s="30" t="s">
        <v>982</v>
      </c>
    </row>
    <row r="498" spans="1:30" x14ac:dyDescent="0.2">
      <c r="A498" s="89">
        <v>45948.664154641199</v>
      </c>
      <c r="B498" s="35" t="s">
        <v>30</v>
      </c>
      <c r="C498" s="30" t="s">
        <v>31</v>
      </c>
      <c r="D498" s="30" t="s">
        <v>29</v>
      </c>
      <c r="E498" s="30" t="s">
        <v>63</v>
      </c>
      <c r="F498" s="30" t="s">
        <v>29</v>
      </c>
      <c r="G498" s="30" t="s">
        <v>87</v>
      </c>
      <c r="H498" s="30" t="s">
        <v>34</v>
      </c>
      <c r="I498" s="36" t="str">
        <f ca="1">IFERROR(__xludf.DUMMYFUNCTION("""COMPUTED_VALUE""")," ")</f>
        <v xml:space="preserve"> </v>
      </c>
      <c r="J498" s="51" t="s">
        <v>2393</v>
      </c>
      <c r="K498" s="30" t="s">
        <v>2394</v>
      </c>
      <c r="L498" s="38">
        <v>985745632</v>
      </c>
      <c r="M498" s="30" t="s">
        <v>454</v>
      </c>
      <c r="N498" s="30" t="s">
        <v>148</v>
      </c>
      <c r="O498" s="30" t="s">
        <v>2395</v>
      </c>
      <c r="P498" s="30" t="s">
        <v>2396</v>
      </c>
      <c r="Q498" s="23">
        <v>16940</v>
      </c>
      <c r="R498" s="28" t="s">
        <v>29</v>
      </c>
      <c r="S498" s="39">
        <v>200</v>
      </c>
      <c r="T498" s="45">
        <v>45948</v>
      </c>
      <c r="U498" s="52"/>
      <c r="V498" s="53"/>
      <c r="W498" s="54" t="s">
        <v>2397</v>
      </c>
      <c r="X498" s="30"/>
      <c r="Y498" s="31">
        <v>16740</v>
      </c>
      <c r="Z498" s="30"/>
      <c r="AA498" s="56"/>
      <c r="AB498" s="74" t="s">
        <v>44</v>
      </c>
      <c r="AC498" s="30" t="s">
        <v>44</v>
      </c>
      <c r="AD498" s="30" t="s">
        <v>74</v>
      </c>
    </row>
    <row r="499" spans="1:30" x14ac:dyDescent="0.2">
      <c r="A499" s="89">
        <v>45949.785691724537</v>
      </c>
      <c r="B499" s="35" t="s">
        <v>30</v>
      </c>
      <c r="C499" s="30" t="s">
        <v>31</v>
      </c>
      <c r="D499" s="30" t="s">
        <v>29</v>
      </c>
      <c r="E499" s="30" t="s">
        <v>410</v>
      </c>
      <c r="F499" s="30" t="s">
        <v>29</v>
      </c>
      <c r="G499" s="30" t="s">
        <v>284</v>
      </c>
      <c r="H499" s="30" t="s">
        <v>34</v>
      </c>
      <c r="I499" s="36" t="str">
        <f ca="1">IFERROR(__xludf.DUMMYFUNCTION("""COMPUTED_VALUE""")," ")</f>
        <v xml:space="preserve"> </v>
      </c>
      <c r="J499" s="51" t="s">
        <v>2398</v>
      </c>
      <c r="K499" s="56" t="s">
        <v>2399</v>
      </c>
      <c r="L499" s="38">
        <v>362284532</v>
      </c>
      <c r="M499" s="30" t="s">
        <v>874</v>
      </c>
      <c r="N499" s="30" t="s">
        <v>248</v>
      </c>
      <c r="O499" s="30" t="s">
        <v>876</v>
      </c>
      <c r="P499" s="30" t="s">
        <v>2400</v>
      </c>
      <c r="Q499" s="23">
        <v>3968</v>
      </c>
      <c r="R499" s="28" t="s">
        <v>29</v>
      </c>
      <c r="S499" s="39">
        <v>200</v>
      </c>
      <c r="T499" s="45">
        <v>45949</v>
      </c>
      <c r="U499" s="52"/>
      <c r="V499" s="53"/>
      <c r="W499" s="54" t="s">
        <v>2401</v>
      </c>
      <c r="X499" s="30"/>
      <c r="Y499" s="31">
        <v>3768</v>
      </c>
      <c r="Z499" s="30"/>
      <c r="AA499" s="55"/>
      <c r="AB499" s="73" t="s">
        <v>1518</v>
      </c>
      <c r="AC499" s="30" t="s">
        <v>44</v>
      </c>
      <c r="AD499" s="30" t="s">
        <v>74</v>
      </c>
    </row>
    <row r="500" spans="1:30" x14ac:dyDescent="0.2">
      <c r="A500" s="89">
        <v>45951.359950081023</v>
      </c>
      <c r="B500" s="35" t="s">
        <v>30</v>
      </c>
      <c r="C500" s="30" t="s">
        <v>31</v>
      </c>
      <c r="D500" s="30" t="s">
        <v>29</v>
      </c>
      <c r="E500" s="30" t="s">
        <v>63</v>
      </c>
      <c r="F500" s="30" t="s">
        <v>29</v>
      </c>
      <c r="G500" s="30" t="s">
        <v>87</v>
      </c>
      <c r="H500" s="30" t="s">
        <v>34</v>
      </c>
      <c r="I500" s="36" t="str">
        <f ca="1">IFERROR(__xludf.DUMMYFUNCTION("""COMPUTED_VALUE""")," ")</f>
        <v xml:space="preserve"> </v>
      </c>
      <c r="J500" s="51" t="s">
        <v>2402</v>
      </c>
      <c r="K500" s="30" t="s">
        <v>2403</v>
      </c>
      <c r="L500" s="38">
        <v>971957207</v>
      </c>
      <c r="M500" s="30" t="s">
        <v>713</v>
      </c>
      <c r="N500" s="30" t="s">
        <v>38</v>
      </c>
      <c r="O500" s="30" t="s">
        <v>107</v>
      </c>
      <c r="P500" s="30" t="s">
        <v>2204</v>
      </c>
      <c r="Q500" s="23">
        <v>16940</v>
      </c>
      <c r="R500" s="30" t="s">
        <v>429</v>
      </c>
      <c r="S500" s="39">
        <v>200</v>
      </c>
      <c r="T500" s="45">
        <v>45950</v>
      </c>
      <c r="U500" s="52"/>
      <c r="V500" s="53"/>
      <c r="W500" s="54" t="s">
        <v>2404</v>
      </c>
      <c r="X500" s="30"/>
      <c r="Y500" s="31">
        <v>16740</v>
      </c>
      <c r="Z500" s="30"/>
      <c r="AA500" s="56"/>
      <c r="AB500" s="74" t="s">
        <v>44</v>
      </c>
      <c r="AC500" s="30" t="s">
        <v>44</v>
      </c>
      <c r="AD500" s="30" t="s">
        <v>74</v>
      </c>
    </row>
    <row r="501" spans="1:30" x14ac:dyDescent="0.2">
      <c r="A501" s="65">
        <v>45952</v>
      </c>
      <c r="B501" s="35" t="s">
        <v>30</v>
      </c>
      <c r="C501" s="64" t="s">
        <v>409</v>
      </c>
      <c r="D501" s="30" t="s">
        <v>29</v>
      </c>
      <c r="E501" s="30" t="s">
        <v>410</v>
      </c>
      <c r="F501" s="30" t="s">
        <v>2405</v>
      </c>
      <c r="G501" s="30" t="s">
        <v>33</v>
      </c>
      <c r="H501" s="30" t="s">
        <v>34</v>
      </c>
      <c r="I501" s="36" t="str">
        <f ca="1">IFERROR(__xludf.DUMMYFUNCTION("""COMPUTED_VALUE""")," ")</f>
        <v xml:space="preserve"> </v>
      </c>
      <c r="J501" s="51" t="s">
        <v>2406</v>
      </c>
      <c r="K501" s="58" t="s">
        <v>2407</v>
      </c>
      <c r="L501" s="38">
        <v>966608217</v>
      </c>
      <c r="M501" s="30"/>
      <c r="N501" s="30"/>
      <c r="O501" s="30" t="s">
        <v>2408</v>
      </c>
      <c r="P501" s="30" t="s">
        <v>2409</v>
      </c>
      <c r="Q501" s="23">
        <v>3968</v>
      </c>
      <c r="R501" s="30" t="s">
        <v>29</v>
      </c>
      <c r="S501" s="39"/>
      <c r="T501" s="45"/>
      <c r="U501" s="52"/>
      <c r="V501" s="53"/>
      <c r="W501" s="54"/>
      <c r="X501" s="30"/>
      <c r="Y501" s="31">
        <v>3968</v>
      </c>
      <c r="Z501" s="30"/>
      <c r="AA501" s="55"/>
      <c r="AB501" s="55"/>
      <c r="AC501" s="30" t="s">
        <v>44</v>
      </c>
      <c r="AD501" s="30" t="s">
        <v>982</v>
      </c>
    </row>
    <row r="502" spans="1:30" x14ac:dyDescent="0.2">
      <c r="A502" s="89">
        <v>45953.366908090276</v>
      </c>
      <c r="B502" s="35" t="s">
        <v>30</v>
      </c>
      <c r="C502" s="30" t="s">
        <v>31</v>
      </c>
      <c r="D502" s="30" t="s">
        <v>29</v>
      </c>
      <c r="E502" s="30" t="s">
        <v>63</v>
      </c>
      <c r="F502" s="30" t="s">
        <v>29</v>
      </c>
      <c r="G502" s="30" t="s">
        <v>87</v>
      </c>
      <c r="H502" s="93" t="s">
        <v>34</v>
      </c>
      <c r="I502" s="36" t="str">
        <f ca="1">IFERROR(__xludf.DUMMYFUNCTION("""COMPUTED_VALUE""")," ")</f>
        <v xml:space="preserve"> </v>
      </c>
      <c r="J502" s="51" t="s">
        <v>2410</v>
      </c>
      <c r="K502" s="30" t="s">
        <v>2411</v>
      </c>
      <c r="L502" s="38">
        <v>976803007</v>
      </c>
      <c r="M502" s="30" t="s">
        <v>664</v>
      </c>
      <c r="N502" s="30" t="s">
        <v>66</v>
      </c>
      <c r="O502" s="30" t="s">
        <v>107</v>
      </c>
      <c r="P502" s="30" t="s">
        <v>80</v>
      </c>
      <c r="Q502" s="23">
        <v>16940</v>
      </c>
      <c r="R502" s="30" t="s">
        <v>29</v>
      </c>
      <c r="S502" s="39">
        <v>200</v>
      </c>
      <c r="T502" s="45">
        <v>45950</v>
      </c>
      <c r="U502" s="52"/>
      <c r="V502" s="53"/>
      <c r="W502" s="54" t="s">
        <v>2412</v>
      </c>
      <c r="X502" s="30"/>
      <c r="Y502" s="31">
        <v>16740</v>
      </c>
      <c r="Z502" s="30"/>
      <c r="AA502" s="56"/>
      <c r="AB502" s="74" t="s">
        <v>1518</v>
      </c>
      <c r="AC502" s="30" t="s">
        <v>44</v>
      </c>
      <c r="AD502" s="30" t="s">
        <v>74</v>
      </c>
    </row>
    <row r="503" spans="1:30" x14ac:dyDescent="0.2">
      <c r="A503" s="89">
        <v>45953.36817829861</v>
      </c>
      <c r="B503" s="35" t="s">
        <v>30</v>
      </c>
      <c r="C503" s="30" t="s">
        <v>31</v>
      </c>
      <c r="D503" s="30" t="s">
        <v>29</v>
      </c>
      <c r="E503" s="30" t="s">
        <v>63</v>
      </c>
      <c r="F503" s="30" t="s">
        <v>29</v>
      </c>
      <c r="G503" s="30" t="s">
        <v>87</v>
      </c>
      <c r="H503" s="93" t="s">
        <v>34</v>
      </c>
      <c r="I503" s="36" t="str">
        <f ca="1">IFERROR(__xludf.DUMMYFUNCTION("""COMPUTED_VALUE""")," ")</f>
        <v xml:space="preserve"> </v>
      </c>
      <c r="J503" s="51" t="s">
        <v>2413</v>
      </c>
      <c r="K503" s="30" t="s">
        <v>2414</v>
      </c>
      <c r="L503" s="38">
        <v>981560293</v>
      </c>
      <c r="M503" s="30" t="s">
        <v>664</v>
      </c>
      <c r="N503" s="30" t="s">
        <v>66</v>
      </c>
      <c r="O503" s="30" t="s">
        <v>107</v>
      </c>
      <c r="P503" s="30" t="s">
        <v>2415</v>
      </c>
      <c r="Q503" s="23">
        <v>16940</v>
      </c>
      <c r="R503" s="30" t="s">
        <v>429</v>
      </c>
      <c r="S503" s="39">
        <v>200</v>
      </c>
      <c r="T503" s="45">
        <v>45949</v>
      </c>
      <c r="U503" s="52"/>
      <c r="V503" s="53"/>
      <c r="W503" s="54" t="s">
        <v>2416</v>
      </c>
      <c r="X503" s="30"/>
      <c r="Y503" s="31">
        <v>16740</v>
      </c>
      <c r="Z503" s="30"/>
      <c r="AA503" s="55"/>
      <c r="AB503" s="73" t="s">
        <v>44</v>
      </c>
      <c r="AC503" s="30" t="s">
        <v>44</v>
      </c>
      <c r="AD503" s="30" t="s">
        <v>74</v>
      </c>
    </row>
    <row r="504" spans="1:30" x14ac:dyDescent="0.2">
      <c r="A504" s="16">
        <v>45954</v>
      </c>
      <c r="B504" s="35" t="s">
        <v>30</v>
      </c>
      <c r="C504" s="30" t="s">
        <v>768</v>
      </c>
      <c r="D504" s="30" t="s">
        <v>29</v>
      </c>
      <c r="E504" s="30" t="s">
        <v>410</v>
      </c>
      <c r="F504" s="28" t="s">
        <v>2417</v>
      </c>
      <c r="G504" s="30" t="s">
        <v>33</v>
      </c>
      <c r="H504" s="28" t="s">
        <v>2142</v>
      </c>
      <c r="I504" s="36" t="str">
        <f ca="1">IFERROR(__xludf.DUMMYFUNCTION("""COMPUTED_VALUE""")," ")</f>
        <v xml:space="preserve"> </v>
      </c>
      <c r="J504" s="51" t="s">
        <v>2418</v>
      </c>
      <c r="K504" s="30" t="s">
        <v>2419</v>
      </c>
      <c r="L504" s="38">
        <v>966951892</v>
      </c>
      <c r="M504" s="30"/>
      <c r="N504" s="30"/>
      <c r="O504" s="30" t="s">
        <v>2420</v>
      </c>
      <c r="P504" s="30" t="s">
        <v>2421</v>
      </c>
      <c r="Q504" s="23">
        <v>3968</v>
      </c>
      <c r="R504" s="28" t="s">
        <v>29</v>
      </c>
      <c r="S504" s="39"/>
      <c r="T504" s="45"/>
      <c r="U504" s="52"/>
      <c r="V504" s="53"/>
      <c r="W504" s="54"/>
      <c r="X504" s="30"/>
      <c r="Y504" s="31">
        <v>3968</v>
      </c>
      <c r="Z504" s="30"/>
      <c r="AA504" s="56"/>
      <c r="AB504" s="56"/>
      <c r="AC504" s="30" t="s">
        <v>44</v>
      </c>
      <c r="AD504" s="30" t="s">
        <v>982</v>
      </c>
    </row>
    <row r="505" spans="1:30" x14ac:dyDescent="0.2">
      <c r="A505" s="89">
        <v>45955.959837407412</v>
      </c>
      <c r="B505" s="35" t="s">
        <v>30</v>
      </c>
      <c r="C505" s="30" t="s">
        <v>31</v>
      </c>
      <c r="D505" s="30" t="s">
        <v>29</v>
      </c>
      <c r="E505" s="30" t="s">
        <v>82</v>
      </c>
      <c r="F505" s="30" t="s">
        <v>29</v>
      </c>
      <c r="G505" s="30" t="s">
        <v>87</v>
      </c>
      <c r="H505" s="30" t="s">
        <v>34</v>
      </c>
      <c r="I505" s="36" t="str">
        <f ca="1">IFERROR(__xludf.DUMMYFUNCTION("""COMPUTED_VALUE""")," ")</f>
        <v xml:space="preserve"> </v>
      </c>
      <c r="J505" s="51" t="s">
        <v>2422</v>
      </c>
      <c r="K505" s="30" t="s">
        <v>2423</v>
      </c>
      <c r="L505" s="38">
        <v>985864291</v>
      </c>
      <c r="M505" s="30" t="s">
        <v>2215</v>
      </c>
      <c r="N505" s="30" t="s">
        <v>763</v>
      </c>
      <c r="O505" s="30" t="s">
        <v>2424</v>
      </c>
      <c r="P505" s="30" t="s">
        <v>2425</v>
      </c>
      <c r="Q505" s="23">
        <v>9704</v>
      </c>
      <c r="R505" s="30" t="s">
        <v>429</v>
      </c>
      <c r="S505" s="39">
        <v>200</v>
      </c>
      <c r="T505" s="45">
        <v>45955</v>
      </c>
      <c r="U505" s="52"/>
      <c r="V505" s="53"/>
      <c r="W505" s="54" t="s">
        <v>2426</v>
      </c>
      <c r="X505" s="30"/>
      <c r="Y505" s="31">
        <v>9504</v>
      </c>
      <c r="Z505" s="30"/>
      <c r="AA505" s="55"/>
      <c r="AB505" s="73" t="s">
        <v>44</v>
      </c>
      <c r="AC505" s="30" t="s">
        <v>44</v>
      </c>
      <c r="AD505" s="30" t="s">
        <v>74</v>
      </c>
    </row>
    <row r="506" spans="1:30" x14ac:dyDescent="0.2">
      <c r="A506" s="89">
        <v>45957.397048587962</v>
      </c>
      <c r="B506" s="35" t="s">
        <v>76</v>
      </c>
      <c r="C506" s="30" t="s">
        <v>31</v>
      </c>
      <c r="D506" s="30" t="s">
        <v>29</v>
      </c>
      <c r="E506" s="30" t="s">
        <v>82</v>
      </c>
      <c r="F506" s="30" t="s">
        <v>29</v>
      </c>
      <c r="G506" s="30" t="s">
        <v>87</v>
      </c>
      <c r="H506" s="30" t="s">
        <v>2427</v>
      </c>
      <c r="I506" s="36" t="str">
        <f ca="1">IFERROR(__xludf.DUMMYFUNCTION("""COMPUTED_VALUE""")," ")</f>
        <v xml:space="preserve"> </v>
      </c>
      <c r="J506" s="51" t="s">
        <v>2428</v>
      </c>
      <c r="K506" s="56" t="s">
        <v>2429</v>
      </c>
      <c r="L506" s="38">
        <v>342901393</v>
      </c>
      <c r="M506" s="30" t="s">
        <v>380</v>
      </c>
      <c r="N506" s="30" t="s">
        <v>434</v>
      </c>
      <c r="O506" s="30" t="s">
        <v>2430</v>
      </c>
      <c r="P506" s="30" t="s">
        <v>2431</v>
      </c>
      <c r="Q506" s="23">
        <v>9704</v>
      </c>
      <c r="R506" s="30" t="s">
        <v>29</v>
      </c>
      <c r="S506" s="39">
        <v>300</v>
      </c>
      <c r="T506" s="45">
        <v>45956</v>
      </c>
      <c r="U506" s="52"/>
      <c r="V506" s="53"/>
      <c r="W506" s="54" t="s">
        <v>2432</v>
      </c>
      <c r="X506" s="30"/>
      <c r="Y506" s="31">
        <v>9404</v>
      </c>
      <c r="Z506" s="30"/>
      <c r="AA506" s="56"/>
      <c r="AB506" s="74" t="s">
        <v>44</v>
      </c>
      <c r="AC506" s="30" t="s">
        <v>44</v>
      </c>
      <c r="AD506" s="30" t="s">
        <v>74</v>
      </c>
    </row>
    <row r="507" spans="1:30" x14ac:dyDescent="0.2">
      <c r="A507" s="89">
        <v>45958.425860023148</v>
      </c>
      <c r="B507" s="35" t="s">
        <v>30</v>
      </c>
      <c r="C507" s="30" t="s">
        <v>31</v>
      </c>
      <c r="D507" s="30" t="s">
        <v>29</v>
      </c>
      <c r="E507" s="30" t="s">
        <v>63</v>
      </c>
      <c r="F507" s="30" t="s">
        <v>29</v>
      </c>
      <c r="G507" s="30" t="s">
        <v>87</v>
      </c>
      <c r="H507" s="30" t="s">
        <v>34</v>
      </c>
      <c r="I507" s="36" t="str">
        <f ca="1">IFERROR(__xludf.DUMMYFUNCTION("""COMPUTED_VALUE""")," ")</f>
        <v xml:space="preserve"> </v>
      </c>
      <c r="J507" s="51" t="s">
        <v>2433</v>
      </c>
      <c r="K507" s="30" t="s">
        <v>2434</v>
      </c>
      <c r="L507" s="38">
        <v>393696410</v>
      </c>
      <c r="M507" s="30" t="s">
        <v>664</v>
      </c>
      <c r="N507" s="30" t="s">
        <v>2435</v>
      </c>
      <c r="O507" s="30" t="s">
        <v>107</v>
      </c>
      <c r="P507" s="30" t="s">
        <v>2436</v>
      </c>
      <c r="Q507" s="23">
        <v>16940</v>
      </c>
      <c r="R507" s="30" t="s">
        <v>29</v>
      </c>
      <c r="S507" s="39">
        <v>200</v>
      </c>
      <c r="T507" s="45">
        <v>45955</v>
      </c>
      <c r="U507" s="52"/>
      <c r="V507" s="53"/>
      <c r="W507" s="54" t="s">
        <v>2437</v>
      </c>
      <c r="X507" s="30"/>
      <c r="Y507" s="31">
        <v>16740</v>
      </c>
      <c r="Z507" s="30"/>
      <c r="AA507" s="55"/>
      <c r="AB507" s="73" t="s">
        <v>44</v>
      </c>
      <c r="AC507" s="30" t="s">
        <v>44</v>
      </c>
      <c r="AD507" s="30" t="s">
        <v>74</v>
      </c>
    </row>
    <row r="508" spans="1:30" x14ac:dyDescent="0.2">
      <c r="A508" s="89">
        <v>45959.721943888886</v>
      </c>
      <c r="B508" s="35" t="s">
        <v>30</v>
      </c>
      <c r="C508" s="30" t="s">
        <v>31</v>
      </c>
      <c r="D508" s="30" t="s">
        <v>29</v>
      </c>
      <c r="E508" s="30" t="s">
        <v>63</v>
      </c>
      <c r="F508" s="30" t="s">
        <v>29</v>
      </c>
      <c r="G508" s="30" t="s">
        <v>87</v>
      </c>
      <c r="H508" s="30" t="s">
        <v>34</v>
      </c>
      <c r="I508" s="36" t="str">
        <f ca="1">IFERROR(__xludf.DUMMYFUNCTION("""COMPUTED_VALUE""")," ")</f>
        <v xml:space="preserve"> </v>
      </c>
      <c r="J508" s="51" t="s">
        <v>2438</v>
      </c>
      <c r="K508" s="30" t="s">
        <v>2439</v>
      </c>
      <c r="L508" s="38">
        <v>388614322</v>
      </c>
      <c r="M508" s="30" t="s">
        <v>664</v>
      </c>
      <c r="N508" s="30" t="s">
        <v>66</v>
      </c>
      <c r="O508" s="30" t="s">
        <v>107</v>
      </c>
      <c r="P508" s="30" t="s">
        <v>2440</v>
      </c>
      <c r="Q508" s="23">
        <v>16940</v>
      </c>
      <c r="R508" s="30" t="s">
        <v>29</v>
      </c>
      <c r="S508" s="39">
        <v>200</v>
      </c>
      <c r="T508" s="45">
        <v>45959</v>
      </c>
      <c r="U508" s="52"/>
      <c r="V508" s="53"/>
      <c r="W508" s="54" t="s">
        <v>2441</v>
      </c>
      <c r="X508" s="30"/>
      <c r="Y508" s="31">
        <v>16740</v>
      </c>
      <c r="Z508" s="30"/>
      <c r="AA508" s="56"/>
      <c r="AB508" s="74" t="s">
        <v>44</v>
      </c>
      <c r="AC508" s="30" t="s">
        <v>44</v>
      </c>
      <c r="AD508" s="30" t="s">
        <v>74</v>
      </c>
    </row>
    <row r="509" spans="1:30" x14ac:dyDescent="0.2">
      <c r="A509" s="94">
        <v>45960</v>
      </c>
      <c r="B509" s="95" t="s">
        <v>30</v>
      </c>
      <c r="C509" s="30" t="s">
        <v>409</v>
      </c>
      <c r="D509" s="30" t="s">
        <v>29</v>
      </c>
      <c r="E509" s="96" t="s">
        <v>416</v>
      </c>
      <c r="F509" s="56" t="s">
        <v>2442</v>
      </c>
      <c r="G509" s="68" t="s">
        <v>418</v>
      </c>
      <c r="H509" s="30" t="s">
        <v>2443</v>
      </c>
      <c r="I509" s="36" t="str">
        <f ca="1">IFERROR(__xludf.DUMMYFUNCTION("""COMPUTED_VALUE""")," ")</f>
        <v xml:space="preserve"> </v>
      </c>
      <c r="J509" s="97" t="s">
        <v>2444</v>
      </c>
      <c r="K509" s="56" t="s">
        <v>2445</v>
      </c>
      <c r="L509" s="98">
        <v>379443357</v>
      </c>
      <c r="M509" s="30"/>
      <c r="N509" s="30" t="s">
        <v>807</v>
      </c>
      <c r="O509" s="30" t="s">
        <v>2446</v>
      </c>
      <c r="P509" s="30" t="s">
        <v>2447</v>
      </c>
      <c r="Q509" s="23">
        <v>4268</v>
      </c>
      <c r="R509" s="30" t="s">
        <v>29</v>
      </c>
      <c r="S509" s="39"/>
      <c r="T509" s="45"/>
      <c r="U509" s="52"/>
      <c r="V509" s="53"/>
      <c r="W509" s="99"/>
      <c r="X509" s="30"/>
      <c r="Y509" s="31">
        <v>4268</v>
      </c>
      <c r="Z509" s="30"/>
      <c r="AA509" s="55"/>
      <c r="AB509" s="55"/>
      <c r="AC509" s="30" t="s">
        <v>44</v>
      </c>
      <c r="AD509" s="30" t="s">
        <v>45</v>
      </c>
    </row>
    <row r="510" spans="1:30" x14ac:dyDescent="0.2">
      <c r="A510" s="100">
        <v>45960.98656153935</v>
      </c>
      <c r="B510" s="101" t="s">
        <v>76</v>
      </c>
      <c r="C510" s="30" t="s">
        <v>816</v>
      </c>
      <c r="D510" s="30" t="s">
        <v>29</v>
      </c>
      <c r="E510" s="30" t="s">
        <v>410</v>
      </c>
      <c r="F510" s="81" t="s">
        <v>2448</v>
      </c>
      <c r="G510" s="30" t="s">
        <v>33</v>
      </c>
      <c r="H510" s="30" t="s">
        <v>2449</v>
      </c>
      <c r="I510" s="36">
        <f ca="1">IFERROR(__xludf.DUMMYFUNCTION("""COMPUTED_VALUE"""),45971)</f>
        <v>45971</v>
      </c>
      <c r="J510" s="102" t="s">
        <v>2450</v>
      </c>
      <c r="K510" s="81" t="s">
        <v>2451</v>
      </c>
      <c r="L510" s="103">
        <v>384827675</v>
      </c>
      <c r="M510" s="30" t="s">
        <v>785</v>
      </c>
      <c r="N510" s="30" t="s">
        <v>131</v>
      </c>
      <c r="O510" s="30" t="s">
        <v>714</v>
      </c>
      <c r="P510" s="30" t="s">
        <v>2452</v>
      </c>
      <c r="Q510" s="23">
        <v>3968</v>
      </c>
      <c r="R510" s="30" t="s">
        <v>29</v>
      </c>
      <c r="S510" s="39">
        <v>1984</v>
      </c>
      <c r="T510" s="45">
        <v>45960</v>
      </c>
      <c r="U510" s="52"/>
      <c r="V510" s="53"/>
      <c r="W510" s="81" t="s">
        <v>2453</v>
      </c>
      <c r="X510" s="30"/>
      <c r="Y510" s="31">
        <v>1984</v>
      </c>
      <c r="Z510" s="30"/>
      <c r="AA510" s="56"/>
      <c r="AB510" s="74" t="s">
        <v>1518</v>
      </c>
      <c r="AC510" s="30" t="s">
        <v>44</v>
      </c>
      <c r="AD510" s="30" t="s">
        <v>74</v>
      </c>
    </row>
    <row r="511" spans="1:30" x14ac:dyDescent="0.2">
      <c r="A511" s="65">
        <v>45964</v>
      </c>
      <c r="B511" s="35" t="s">
        <v>30</v>
      </c>
      <c r="C511" s="64" t="s">
        <v>409</v>
      </c>
      <c r="D511" s="30" t="s">
        <v>29</v>
      </c>
      <c r="E511" s="30" t="s">
        <v>410</v>
      </c>
      <c r="F511" s="58" t="s">
        <v>2454</v>
      </c>
      <c r="G511" s="30" t="s">
        <v>33</v>
      </c>
      <c r="H511" s="30" t="s">
        <v>34</v>
      </c>
      <c r="I511" s="36" t="str">
        <f ca="1">IFERROR(__xludf.DUMMYFUNCTION("""COMPUTED_VALUE""")," ")</f>
        <v xml:space="preserve"> </v>
      </c>
      <c r="J511" s="51" t="s">
        <v>2455</v>
      </c>
      <c r="K511" s="58" t="s">
        <v>2456</v>
      </c>
      <c r="L511" s="38">
        <v>348003981</v>
      </c>
      <c r="M511" s="30"/>
      <c r="N511" s="30"/>
      <c r="O511" s="30" t="s">
        <v>107</v>
      </c>
      <c r="P511" s="30" t="s">
        <v>2457</v>
      </c>
      <c r="Q511" s="23">
        <v>3968</v>
      </c>
      <c r="R511" s="30" t="s">
        <v>29</v>
      </c>
      <c r="S511" s="39">
        <f>200+2800-2468</f>
        <v>532</v>
      </c>
      <c r="T511" s="45" t="s">
        <v>2458</v>
      </c>
      <c r="U511" s="52"/>
      <c r="V511" s="53"/>
      <c r="W511" s="54" t="s">
        <v>2459</v>
      </c>
      <c r="X511" s="30"/>
      <c r="Y511" s="31">
        <v>3436</v>
      </c>
      <c r="Z511" s="30"/>
      <c r="AA511" s="55"/>
      <c r="AB511" s="55"/>
      <c r="AC511" s="30" t="s">
        <v>44</v>
      </c>
      <c r="AD511" s="30" t="s">
        <v>982</v>
      </c>
    </row>
    <row r="512" spans="1:30" x14ac:dyDescent="0.2">
      <c r="A512" s="16">
        <v>45965</v>
      </c>
      <c r="B512" s="35" t="s">
        <v>30</v>
      </c>
      <c r="C512" s="64" t="s">
        <v>409</v>
      </c>
      <c r="D512" s="30" t="s">
        <v>29</v>
      </c>
      <c r="E512" s="30" t="s">
        <v>410</v>
      </c>
      <c r="F512" s="30" t="s">
        <v>2460</v>
      </c>
      <c r="G512" s="30" t="s">
        <v>284</v>
      </c>
      <c r="H512" s="28" t="s">
        <v>1212</v>
      </c>
      <c r="I512" s="36" t="str">
        <f ca="1">IFERROR(__xludf.DUMMYFUNCTION("""COMPUTED_VALUE""")," ")</f>
        <v xml:space="preserve"> </v>
      </c>
      <c r="J512" s="51" t="s">
        <v>2461</v>
      </c>
      <c r="K512" s="30" t="s">
        <v>2462</v>
      </c>
      <c r="L512" s="38">
        <v>913362962</v>
      </c>
      <c r="M512" s="30" t="s">
        <v>2175</v>
      </c>
      <c r="N512" s="30" t="s">
        <v>422</v>
      </c>
      <c r="O512" s="30" t="s">
        <v>2463</v>
      </c>
      <c r="P512" s="30" t="s">
        <v>2464</v>
      </c>
      <c r="Q512" s="23">
        <v>3968</v>
      </c>
      <c r="R512" s="30" t="s">
        <v>29</v>
      </c>
      <c r="S512" s="39"/>
      <c r="T512" s="45"/>
      <c r="U512" s="52"/>
      <c r="V512" s="53"/>
      <c r="W512" s="54"/>
      <c r="X512" s="30"/>
      <c r="Y512" s="31">
        <v>3968</v>
      </c>
      <c r="Z512" s="30"/>
      <c r="AA512" s="56"/>
      <c r="AB512" s="56"/>
      <c r="AC512" s="30" t="s">
        <v>44</v>
      </c>
      <c r="AD512" s="30" t="s">
        <v>74</v>
      </c>
    </row>
    <row r="513" spans="1:30" x14ac:dyDescent="0.2">
      <c r="A513" s="89">
        <v>45967.663391851849</v>
      </c>
      <c r="B513" s="35" t="s">
        <v>30</v>
      </c>
      <c r="C513" s="30" t="s">
        <v>31</v>
      </c>
      <c r="D513" s="30" t="s">
        <v>29</v>
      </c>
      <c r="E513" s="30" t="s">
        <v>63</v>
      </c>
      <c r="F513" s="30" t="s">
        <v>152</v>
      </c>
      <c r="G513" s="30" t="s">
        <v>87</v>
      </c>
      <c r="H513" s="30" t="s">
        <v>2465</v>
      </c>
      <c r="I513" s="36" t="str">
        <f ca="1">IFERROR(__xludf.DUMMYFUNCTION("""COMPUTED_VALUE""")," ")</f>
        <v xml:space="preserve"> </v>
      </c>
      <c r="J513" s="51" t="s">
        <v>2466</v>
      </c>
      <c r="K513" s="30" t="s">
        <v>2467</v>
      </c>
      <c r="L513" s="38">
        <v>985764502</v>
      </c>
      <c r="M513" s="30" t="s">
        <v>874</v>
      </c>
      <c r="N513" s="30" t="s">
        <v>248</v>
      </c>
      <c r="O513" s="30" t="s">
        <v>2468</v>
      </c>
      <c r="P513" s="30" t="s">
        <v>68</v>
      </c>
      <c r="Q513" s="23">
        <v>16940</v>
      </c>
      <c r="R513" s="30" t="s">
        <v>29</v>
      </c>
      <c r="S513" s="39">
        <f>200+2300</f>
        <v>2500</v>
      </c>
      <c r="T513" s="49" t="s">
        <v>2469</v>
      </c>
      <c r="U513" s="52"/>
      <c r="V513" s="53"/>
      <c r="W513" s="54" t="s">
        <v>2470</v>
      </c>
      <c r="X513" s="30"/>
      <c r="Y513" s="31">
        <v>14440</v>
      </c>
      <c r="Z513" s="30" t="s">
        <v>43</v>
      </c>
      <c r="AA513" s="55"/>
      <c r="AB513" s="73" t="s">
        <v>44</v>
      </c>
      <c r="AC513" s="30" t="s">
        <v>44</v>
      </c>
      <c r="AD513" s="30" t="s">
        <v>74</v>
      </c>
    </row>
    <row r="514" spans="1:30" x14ac:dyDescent="0.2">
      <c r="A514" s="89">
        <v>45969.803072800925</v>
      </c>
      <c r="B514" s="35" t="s">
        <v>30</v>
      </c>
      <c r="C514" s="30" t="s">
        <v>31</v>
      </c>
      <c r="D514" s="30" t="s">
        <v>29</v>
      </c>
      <c r="E514" s="30" t="s">
        <v>63</v>
      </c>
      <c r="F514" s="30" t="s">
        <v>29</v>
      </c>
      <c r="G514" s="30" t="s">
        <v>47</v>
      </c>
      <c r="H514" s="30" t="s">
        <v>34</v>
      </c>
      <c r="I514" s="36" t="str">
        <f ca="1">IFERROR(__xludf.DUMMYFUNCTION("""COMPUTED_VALUE""")," ")</f>
        <v xml:space="preserve"> </v>
      </c>
      <c r="J514" s="51" t="s">
        <v>2471</v>
      </c>
      <c r="K514" s="30" t="s">
        <v>2472</v>
      </c>
      <c r="L514" s="38">
        <v>917792663</v>
      </c>
      <c r="M514" s="30" t="s">
        <v>454</v>
      </c>
      <c r="N514" s="30" t="s">
        <v>148</v>
      </c>
      <c r="O514" s="30" t="s">
        <v>2473</v>
      </c>
      <c r="P514" s="30" t="s">
        <v>2474</v>
      </c>
      <c r="Q514" s="23">
        <v>16940</v>
      </c>
      <c r="R514" s="30" t="s">
        <v>29</v>
      </c>
      <c r="S514" s="39">
        <f>200</f>
        <v>200</v>
      </c>
      <c r="T514" s="90">
        <v>45969</v>
      </c>
      <c r="U514" s="52"/>
      <c r="V514" s="53"/>
      <c r="W514" s="54" t="s">
        <v>2475</v>
      </c>
      <c r="X514" s="30"/>
      <c r="Y514" s="31">
        <v>16740</v>
      </c>
      <c r="Z514" s="30"/>
      <c r="AA514" s="56"/>
      <c r="AB514" s="74" t="s">
        <v>44</v>
      </c>
      <c r="AC514" s="30" t="s">
        <v>44</v>
      </c>
      <c r="AD514" s="30" t="s">
        <v>982</v>
      </c>
    </row>
    <row r="515" spans="1:30" x14ac:dyDescent="0.2">
      <c r="A515" s="89">
        <v>45969.989590104167</v>
      </c>
      <c r="B515" s="35" t="s">
        <v>76</v>
      </c>
      <c r="C515" s="30" t="s">
        <v>31</v>
      </c>
      <c r="D515" s="30" t="s">
        <v>29</v>
      </c>
      <c r="E515" s="30" t="s">
        <v>82</v>
      </c>
      <c r="F515" s="30" t="s">
        <v>202</v>
      </c>
      <c r="G515" s="30" t="s">
        <v>47</v>
      </c>
      <c r="H515" s="30" t="s">
        <v>1212</v>
      </c>
      <c r="I515" s="36" t="str">
        <f ca="1">IFERROR(__xludf.DUMMYFUNCTION("""COMPUTED_VALUE""")," ")</f>
        <v xml:space="preserve"> </v>
      </c>
      <c r="J515" s="51" t="s">
        <v>2476</v>
      </c>
      <c r="K515" s="30" t="s">
        <v>2477</v>
      </c>
      <c r="L515" s="38">
        <v>388587286</v>
      </c>
      <c r="M515" s="30" t="s">
        <v>785</v>
      </c>
      <c r="N515" s="30" t="s">
        <v>131</v>
      </c>
      <c r="O515" s="30" t="s">
        <v>202</v>
      </c>
      <c r="P515" s="30" t="s">
        <v>2478</v>
      </c>
      <c r="Q515" s="23">
        <v>9704</v>
      </c>
      <c r="R515" s="30" t="s">
        <v>29</v>
      </c>
      <c r="S515" s="39">
        <v>200</v>
      </c>
      <c r="T515" s="45">
        <v>45969</v>
      </c>
      <c r="U515" s="52"/>
      <c r="V515" s="53"/>
      <c r="W515" s="54" t="s">
        <v>2479</v>
      </c>
      <c r="X515" s="30"/>
      <c r="Y515" s="31">
        <v>9504</v>
      </c>
      <c r="Z515" s="30"/>
      <c r="AA515" s="55"/>
      <c r="AB515" s="73" t="s">
        <v>1518</v>
      </c>
      <c r="AC515" s="30" t="s">
        <v>44</v>
      </c>
      <c r="AD515" s="30" t="s">
        <v>982</v>
      </c>
    </row>
    <row r="516" spans="1:30" x14ac:dyDescent="0.2">
      <c r="A516" s="89">
        <v>45971.589673981478</v>
      </c>
      <c r="B516" s="35" t="s">
        <v>76</v>
      </c>
      <c r="C516" s="30" t="s">
        <v>31</v>
      </c>
      <c r="D516" s="30" t="s">
        <v>29</v>
      </c>
      <c r="E516" s="30" t="s">
        <v>63</v>
      </c>
      <c r="F516" s="30" t="s">
        <v>29</v>
      </c>
      <c r="G516" s="30" t="s">
        <v>87</v>
      </c>
      <c r="H516" s="30" t="s">
        <v>1212</v>
      </c>
      <c r="I516" s="36" t="str">
        <f ca="1">IFERROR(__xludf.DUMMYFUNCTION("""COMPUTED_VALUE""")," ")</f>
        <v xml:space="preserve"> </v>
      </c>
      <c r="J516" s="51" t="s">
        <v>2480</v>
      </c>
      <c r="K516" s="30" t="s">
        <v>2481</v>
      </c>
      <c r="L516" s="38">
        <v>358658307</v>
      </c>
      <c r="M516" s="30" t="s">
        <v>1614</v>
      </c>
      <c r="N516" s="30" t="s">
        <v>131</v>
      </c>
      <c r="O516" s="30" t="s">
        <v>2482</v>
      </c>
      <c r="P516" s="30" t="s">
        <v>2483</v>
      </c>
      <c r="Q516" s="23">
        <v>16940</v>
      </c>
      <c r="R516" s="30" t="s">
        <v>29</v>
      </c>
      <c r="S516" s="39">
        <v>200</v>
      </c>
      <c r="T516" s="45">
        <v>45970</v>
      </c>
      <c r="U516" s="52"/>
      <c r="V516" s="53"/>
      <c r="W516" s="54" t="s">
        <v>2484</v>
      </c>
      <c r="X516" s="30"/>
      <c r="Y516" s="31">
        <v>16740</v>
      </c>
      <c r="Z516" s="30"/>
      <c r="AA516" s="56"/>
      <c r="AB516" s="74" t="s">
        <v>44</v>
      </c>
      <c r="AC516" s="30" t="s">
        <v>44</v>
      </c>
      <c r="AD516" s="30" t="s">
        <v>74</v>
      </c>
    </row>
    <row r="517" spans="1:30" x14ac:dyDescent="0.2">
      <c r="A517" s="89">
        <v>45971.628474664351</v>
      </c>
      <c r="B517" s="35" t="s">
        <v>76</v>
      </c>
      <c r="C517" s="30" t="s">
        <v>31</v>
      </c>
      <c r="D517" s="30" t="s">
        <v>29</v>
      </c>
      <c r="E517" s="30" t="s">
        <v>46</v>
      </c>
      <c r="F517" s="30" t="s">
        <v>29</v>
      </c>
      <c r="G517" s="30" t="s">
        <v>87</v>
      </c>
      <c r="H517" s="30" t="s">
        <v>1212</v>
      </c>
      <c r="I517" s="36" t="str">
        <f ca="1">IFERROR(__xludf.DUMMYFUNCTION("""COMPUTED_VALUE""")," ")</f>
        <v xml:space="preserve"> </v>
      </c>
      <c r="J517" s="51" t="s">
        <v>2485</v>
      </c>
      <c r="K517" s="30" t="s">
        <v>2486</v>
      </c>
      <c r="L517" s="38">
        <v>971941508</v>
      </c>
      <c r="M517" s="30" t="s">
        <v>1614</v>
      </c>
      <c r="N517" s="30" t="s">
        <v>337</v>
      </c>
      <c r="O517" s="30" t="s">
        <v>2487</v>
      </c>
      <c r="P517" s="30" t="s">
        <v>1757</v>
      </c>
      <c r="Q517" s="23">
        <v>2468</v>
      </c>
      <c r="R517" s="30" t="s">
        <v>29</v>
      </c>
      <c r="S517" s="39">
        <v>200</v>
      </c>
      <c r="T517" s="45">
        <v>45964</v>
      </c>
      <c r="U517" s="52"/>
      <c r="V517" s="53"/>
      <c r="W517" s="54" t="s">
        <v>2488</v>
      </c>
      <c r="X517" s="30"/>
      <c r="Y517" s="31">
        <v>2268</v>
      </c>
      <c r="Z517" s="30"/>
      <c r="AA517" s="55"/>
      <c r="AB517" s="73" t="s">
        <v>44</v>
      </c>
      <c r="AC517" s="30" t="s">
        <v>44</v>
      </c>
      <c r="AD517" s="30" t="s">
        <v>74</v>
      </c>
    </row>
    <row r="518" spans="1:30" x14ac:dyDescent="0.2">
      <c r="A518" s="89">
        <v>45972.374577314811</v>
      </c>
      <c r="B518" s="35" t="s">
        <v>30</v>
      </c>
      <c r="C518" s="30" t="s">
        <v>31</v>
      </c>
      <c r="D518" s="30" t="s">
        <v>29</v>
      </c>
      <c r="E518" s="30" t="s">
        <v>63</v>
      </c>
      <c r="F518" s="30" t="s">
        <v>152</v>
      </c>
      <c r="G518" s="30" t="s">
        <v>87</v>
      </c>
      <c r="H518" s="30" t="s">
        <v>34</v>
      </c>
      <c r="I518" s="36" t="str">
        <f ca="1">IFERROR(__xludf.DUMMYFUNCTION("""COMPUTED_VALUE""")," ")</f>
        <v xml:space="preserve"> </v>
      </c>
      <c r="J518" s="51" t="s">
        <v>2489</v>
      </c>
      <c r="K518" s="30" t="s">
        <v>2490</v>
      </c>
      <c r="L518" s="38">
        <v>862045038</v>
      </c>
      <c r="M518" s="30" t="s">
        <v>713</v>
      </c>
      <c r="N518" s="30" t="s">
        <v>38</v>
      </c>
      <c r="O518" s="30" t="s">
        <v>107</v>
      </c>
      <c r="P518" s="30" t="s">
        <v>2491</v>
      </c>
      <c r="Q518" s="23">
        <v>16940</v>
      </c>
      <c r="R518" s="30" t="s">
        <v>29</v>
      </c>
      <c r="S518" s="39">
        <v>200</v>
      </c>
      <c r="T518" s="45">
        <v>45971</v>
      </c>
      <c r="U518" s="52"/>
      <c r="V518" s="53"/>
      <c r="W518" s="54" t="s">
        <v>2492</v>
      </c>
      <c r="X518" s="30"/>
      <c r="Y518" s="31">
        <v>16740</v>
      </c>
      <c r="Z518" s="30"/>
      <c r="AA518" s="56"/>
      <c r="AB518" s="74" t="s">
        <v>44</v>
      </c>
      <c r="AC518" s="30" t="s">
        <v>44</v>
      </c>
      <c r="AD518" s="30" t="s">
        <v>74</v>
      </c>
    </row>
    <row r="519" spans="1:30" x14ac:dyDescent="0.2">
      <c r="A519" s="89">
        <v>45973.47028947917</v>
      </c>
      <c r="B519" s="35" t="s">
        <v>30</v>
      </c>
      <c r="C519" s="30" t="s">
        <v>31</v>
      </c>
      <c r="D519" s="30" t="s">
        <v>29</v>
      </c>
      <c r="E519" s="30" t="s">
        <v>63</v>
      </c>
      <c r="F519" s="30" t="s">
        <v>29</v>
      </c>
      <c r="G519" s="30" t="s">
        <v>47</v>
      </c>
      <c r="H519" s="30" t="s">
        <v>2493</v>
      </c>
      <c r="I519" s="36" t="str">
        <f ca="1">IFERROR(__xludf.DUMMYFUNCTION("""COMPUTED_VALUE""")," ")</f>
        <v xml:space="preserve"> </v>
      </c>
      <c r="J519" s="51" t="s">
        <v>2494</v>
      </c>
      <c r="K519" s="30" t="s">
        <v>2495</v>
      </c>
      <c r="L519" s="38">
        <v>969364065</v>
      </c>
      <c r="M519" s="30" t="s">
        <v>2496</v>
      </c>
      <c r="N519" s="30" t="s">
        <v>832</v>
      </c>
      <c r="O519" s="30" t="s">
        <v>2497</v>
      </c>
      <c r="P519" s="30" t="s">
        <v>2498</v>
      </c>
      <c r="Q519" s="23">
        <v>16940</v>
      </c>
      <c r="R519" s="28" t="s">
        <v>29</v>
      </c>
      <c r="S519" s="39">
        <v>200</v>
      </c>
      <c r="T519" s="45">
        <v>45973</v>
      </c>
      <c r="U519" s="52"/>
      <c r="V519" s="53"/>
      <c r="W519" s="54" t="s">
        <v>2499</v>
      </c>
      <c r="X519" s="30"/>
      <c r="Y519" s="31">
        <v>16740</v>
      </c>
      <c r="Z519" s="30"/>
      <c r="AA519" s="55"/>
      <c r="AB519" s="73" t="s">
        <v>44</v>
      </c>
      <c r="AC519" s="30" t="s">
        <v>44</v>
      </c>
      <c r="AD519" s="30" t="s">
        <v>982</v>
      </c>
    </row>
    <row r="520" spans="1:30" x14ac:dyDescent="0.2">
      <c r="A520" s="89">
        <v>45975.411809074074</v>
      </c>
      <c r="B520" s="35" t="s">
        <v>30</v>
      </c>
      <c r="C520" s="64" t="s">
        <v>409</v>
      </c>
      <c r="D520" s="30" t="s">
        <v>29</v>
      </c>
      <c r="E520" s="30" t="s">
        <v>410</v>
      </c>
      <c r="F520" s="30" t="s">
        <v>2500</v>
      </c>
      <c r="G520" s="30" t="s">
        <v>284</v>
      </c>
      <c r="H520" s="30" t="s">
        <v>34</v>
      </c>
      <c r="I520" s="36" t="str">
        <f ca="1">IFERROR(__xludf.DUMMYFUNCTION("""COMPUTED_VALUE""")," ")</f>
        <v xml:space="preserve"> </v>
      </c>
      <c r="J520" s="51" t="s">
        <v>2501</v>
      </c>
      <c r="K520" s="58" t="s">
        <v>2502</v>
      </c>
      <c r="L520" s="38">
        <v>983962746</v>
      </c>
      <c r="M520" s="30" t="s">
        <v>713</v>
      </c>
      <c r="N520" s="30" t="s">
        <v>1259</v>
      </c>
      <c r="O520" s="30" t="s">
        <v>107</v>
      </c>
      <c r="P520" s="30" t="s">
        <v>2503</v>
      </c>
      <c r="Q520" s="23">
        <v>3968</v>
      </c>
      <c r="R520" s="28" t="s">
        <v>29</v>
      </c>
      <c r="S520" s="39"/>
      <c r="T520" s="45"/>
      <c r="U520" s="52"/>
      <c r="V520" s="53"/>
      <c r="W520" s="54"/>
      <c r="X520" s="30"/>
      <c r="Y520" s="31">
        <v>3968</v>
      </c>
      <c r="Z520" s="30"/>
      <c r="AA520" s="56"/>
      <c r="AB520" s="74"/>
      <c r="AC520" s="30" t="s">
        <v>44</v>
      </c>
      <c r="AD520" s="30" t="s">
        <v>74</v>
      </c>
    </row>
    <row r="521" spans="1:30" x14ac:dyDescent="0.2">
      <c r="A521" s="89">
        <v>45979.590189328708</v>
      </c>
      <c r="B521" s="35" t="s">
        <v>30</v>
      </c>
      <c r="C521" s="30" t="s">
        <v>31</v>
      </c>
      <c r="D521" s="30" t="s">
        <v>29</v>
      </c>
      <c r="E521" s="30" t="s">
        <v>63</v>
      </c>
      <c r="F521" s="30" t="s">
        <v>152</v>
      </c>
      <c r="G521" s="30" t="s">
        <v>87</v>
      </c>
      <c r="H521" s="30" t="s">
        <v>2504</v>
      </c>
      <c r="I521" s="36" t="str">
        <f ca="1">IFERROR(__xludf.DUMMYFUNCTION("""COMPUTED_VALUE""")," ")</f>
        <v xml:space="preserve"> </v>
      </c>
      <c r="J521" s="51" t="s">
        <v>2505</v>
      </c>
      <c r="K521" s="30" t="s">
        <v>2506</v>
      </c>
      <c r="L521" s="38">
        <v>928156005</v>
      </c>
      <c r="M521" s="30" t="s">
        <v>713</v>
      </c>
      <c r="N521" s="30" t="s">
        <v>1230</v>
      </c>
      <c r="O521" s="30" t="s">
        <v>107</v>
      </c>
      <c r="P521" s="30" t="s">
        <v>2507</v>
      </c>
      <c r="Q521" s="23">
        <v>16940</v>
      </c>
      <c r="R521" s="30" t="s">
        <v>29</v>
      </c>
      <c r="S521" s="39">
        <f t="shared" ref="S521:S522" si="1">500+3000</f>
        <v>3500</v>
      </c>
      <c r="T521" s="49" t="s">
        <v>2508</v>
      </c>
      <c r="U521" s="52"/>
      <c r="V521" s="53"/>
      <c r="W521" s="54" t="s">
        <v>2509</v>
      </c>
      <c r="X521" s="30"/>
      <c r="Y521" s="31">
        <v>13440</v>
      </c>
      <c r="Z521" s="30" t="s">
        <v>43</v>
      </c>
      <c r="AA521" s="55"/>
      <c r="AB521" s="73" t="s">
        <v>44</v>
      </c>
      <c r="AC521" s="30" t="s">
        <v>44</v>
      </c>
      <c r="AD521" s="30" t="s">
        <v>74</v>
      </c>
    </row>
    <row r="522" spans="1:30" x14ac:dyDescent="0.2">
      <c r="A522" s="89">
        <v>45983.829972743057</v>
      </c>
      <c r="B522" s="35" t="s">
        <v>30</v>
      </c>
      <c r="C522" s="30" t="s">
        <v>31</v>
      </c>
      <c r="D522" s="30" t="s">
        <v>29</v>
      </c>
      <c r="E522" s="30" t="s">
        <v>63</v>
      </c>
      <c r="F522" s="30" t="s">
        <v>152</v>
      </c>
      <c r="G522" s="30" t="s">
        <v>87</v>
      </c>
      <c r="H522" s="30" t="s">
        <v>2510</v>
      </c>
      <c r="I522" s="36" t="str">
        <f ca="1">IFERROR(__xludf.DUMMYFUNCTION("""COMPUTED_VALUE""")," ")</f>
        <v xml:space="preserve"> </v>
      </c>
      <c r="J522" s="51" t="s">
        <v>2511</v>
      </c>
      <c r="K522" s="30" t="s">
        <v>2512</v>
      </c>
      <c r="L522" s="38">
        <v>326563481</v>
      </c>
      <c r="M522" s="30" t="s">
        <v>713</v>
      </c>
      <c r="N522" s="30" t="s">
        <v>1230</v>
      </c>
      <c r="O522" s="30" t="s">
        <v>107</v>
      </c>
      <c r="P522" s="30" t="s">
        <v>2513</v>
      </c>
      <c r="Q522" s="23">
        <v>16940</v>
      </c>
      <c r="R522" s="30" t="s">
        <v>29</v>
      </c>
      <c r="S522" s="39">
        <f t="shared" si="1"/>
        <v>3500</v>
      </c>
      <c r="T522" s="49" t="s">
        <v>2514</v>
      </c>
      <c r="U522" s="52"/>
      <c r="V522" s="53"/>
      <c r="W522" s="54" t="s">
        <v>2515</v>
      </c>
      <c r="X522" s="30"/>
      <c r="Y522" s="31">
        <v>13440</v>
      </c>
      <c r="Z522" s="30" t="s">
        <v>43</v>
      </c>
      <c r="AA522" s="56"/>
      <c r="AB522" s="74" t="s">
        <v>1518</v>
      </c>
      <c r="AC522" s="30" t="s">
        <v>44</v>
      </c>
      <c r="AD522" s="30" t="s">
        <v>74</v>
      </c>
    </row>
    <row r="523" spans="1:30" x14ac:dyDescent="0.2">
      <c r="A523" s="89">
        <v>45985.3592903588</v>
      </c>
      <c r="B523" s="35" t="s">
        <v>30</v>
      </c>
      <c r="C523" s="30" t="s">
        <v>31</v>
      </c>
      <c r="D523" s="30"/>
      <c r="E523" s="30" t="s">
        <v>46</v>
      </c>
      <c r="F523" s="30" t="s">
        <v>152</v>
      </c>
      <c r="G523" s="30" t="s">
        <v>47</v>
      </c>
      <c r="H523" s="30" t="s">
        <v>34</v>
      </c>
      <c r="I523" s="36" t="str">
        <f ca="1">IFERROR(__xludf.DUMMYFUNCTION("""COMPUTED_VALUE""")," ")</f>
        <v xml:space="preserve"> </v>
      </c>
      <c r="J523" s="51" t="s">
        <v>2516</v>
      </c>
      <c r="K523" s="30" t="s">
        <v>2517</v>
      </c>
      <c r="L523" s="38">
        <v>356217534</v>
      </c>
      <c r="M523" s="30" t="s">
        <v>1630</v>
      </c>
      <c r="N523" s="30" t="s">
        <v>2518</v>
      </c>
      <c r="O523" s="30" t="s">
        <v>2519</v>
      </c>
      <c r="P523" s="30" t="s">
        <v>2520</v>
      </c>
      <c r="Q523" s="23">
        <v>2468</v>
      </c>
      <c r="R523" s="30" t="s">
        <v>29</v>
      </c>
      <c r="S523" s="39">
        <v>300</v>
      </c>
      <c r="T523" s="45">
        <v>45972</v>
      </c>
      <c r="U523" s="52"/>
      <c r="V523" s="53"/>
      <c r="W523" s="54" t="s">
        <v>2521</v>
      </c>
      <c r="X523" s="30"/>
      <c r="Y523" s="31">
        <v>2168</v>
      </c>
      <c r="Z523" s="30"/>
      <c r="AA523" s="55"/>
      <c r="AB523" s="73" t="s">
        <v>44</v>
      </c>
      <c r="AC523" s="30" t="s">
        <v>44</v>
      </c>
      <c r="AD523" s="30" t="s">
        <v>982</v>
      </c>
    </row>
    <row r="524" spans="1:30" x14ac:dyDescent="0.2">
      <c r="A524" s="89">
        <v>45985.503994837964</v>
      </c>
      <c r="B524" s="35" t="s">
        <v>30</v>
      </c>
      <c r="C524" s="30" t="s">
        <v>31</v>
      </c>
      <c r="D524" s="30" t="s">
        <v>29</v>
      </c>
      <c r="E524" s="30" t="s">
        <v>63</v>
      </c>
      <c r="F524" s="30" t="s">
        <v>29</v>
      </c>
      <c r="G524" s="30" t="s">
        <v>87</v>
      </c>
      <c r="H524" s="30" t="s">
        <v>34</v>
      </c>
      <c r="I524" s="36" t="str">
        <f ca="1">IFERROR(__xludf.DUMMYFUNCTION("""COMPUTED_VALUE""")," ")</f>
        <v xml:space="preserve"> </v>
      </c>
      <c r="J524" s="51" t="s">
        <v>2522</v>
      </c>
      <c r="K524" s="30" t="s">
        <v>2523</v>
      </c>
      <c r="L524" s="38">
        <v>364234001</v>
      </c>
      <c r="M524" s="30" t="s">
        <v>874</v>
      </c>
      <c r="N524" s="30" t="s">
        <v>248</v>
      </c>
      <c r="O524" s="30" t="s">
        <v>876</v>
      </c>
      <c r="P524" s="30" t="s">
        <v>2524</v>
      </c>
      <c r="Q524" s="23">
        <v>16940</v>
      </c>
      <c r="R524" s="30" t="s">
        <v>29</v>
      </c>
      <c r="S524" s="39">
        <v>200</v>
      </c>
      <c r="T524" s="45">
        <v>45985</v>
      </c>
      <c r="U524" s="52"/>
      <c r="V524" s="53"/>
      <c r="W524" s="54" t="s">
        <v>2525</v>
      </c>
      <c r="X524" s="30"/>
      <c r="Y524" s="31">
        <v>16740</v>
      </c>
      <c r="Z524" s="30"/>
      <c r="AA524" s="56"/>
      <c r="AB524" s="74" t="s">
        <v>44</v>
      </c>
      <c r="AC524" s="30" t="s">
        <v>44</v>
      </c>
      <c r="AD524" s="30" t="s">
        <v>74</v>
      </c>
    </row>
    <row r="525" spans="1:30" x14ac:dyDescent="0.2">
      <c r="A525" s="89">
        <v>45985.51841640046</v>
      </c>
      <c r="B525" s="35" t="s">
        <v>30</v>
      </c>
      <c r="C525" s="30" t="s">
        <v>31</v>
      </c>
      <c r="D525" s="30" t="s">
        <v>29</v>
      </c>
      <c r="E525" s="30" t="s">
        <v>46</v>
      </c>
      <c r="F525" s="30" t="s">
        <v>29</v>
      </c>
      <c r="G525" s="30" t="s">
        <v>47</v>
      </c>
      <c r="H525" s="30" t="s">
        <v>34</v>
      </c>
      <c r="I525" s="36" t="str">
        <f ca="1">IFERROR(__xludf.DUMMYFUNCTION("""COMPUTED_VALUE""")," ")</f>
        <v xml:space="preserve"> </v>
      </c>
      <c r="J525" s="51" t="s">
        <v>2526</v>
      </c>
      <c r="K525" s="30" t="s">
        <v>2527</v>
      </c>
      <c r="L525" s="38">
        <v>358838979</v>
      </c>
      <c r="M525" s="30" t="s">
        <v>1614</v>
      </c>
      <c r="N525" s="30" t="s">
        <v>131</v>
      </c>
      <c r="O525" s="30" t="s">
        <v>2528</v>
      </c>
      <c r="P525" s="30" t="s">
        <v>2529</v>
      </c>
      <c r="Q525" s="23">
        <v>2468</v>
      </c>
      <c r="R525" s="30" t="s">
        <v>29</v>
      </c>
      <c r="S525" s="39">
        <v>200</v>
      </c>
      <c r="T525" s="45">
        <v>45985</v>
      </c>
      <c r="U525" s="52"/>
      <c r="V525" s="53"/>
      <c r="W525" s="54" t="s">
        <v>2530</v>
      </c>
      <c r="X525" s="30"/>
      <c r="Y525" s="31">
        <v>2268</v>
      </c>
      <c r="Z525" s="30"/>
      <c r="AA525" s="55"/>
      <c r="AB525" s="73" t="s">
        <v>44</v>
      </c>
      <c r="AC525" s="30" t="s">
        <v>44</v>
      </c>
      <c r="AD525" s="30" t="s">
        <v>982</v>
      </c>
    </row>
    <row r="526" spans="1:30" x14ac:dyDescent="0.2">
      <c r="A526" s="104">
        <v>45985</v>
      </c>
      <c r="B526" s="35" t="s">
        <v>30</v>
      </c>
      <c r="C526" s="30" t="s">
        <v>409</v>
      </c>
      <c r="D526" s="30" t="s">
        <v>29</v>
      </c>
      <c r="E526" s="30" t="s">
        <v>410</v>
      </c>
      <c r="F526" s="30" t="s">
        <v>2531</v>
      </c>
      <c r="G526" s="30" t="s">
        <v>33</v>
      </c>
      <c r="H526" s="30" t="s">
        <v>153</v>
      </c>
      <c r="I526" s="36" t="str">
        <f ca="1">IFERROR(__xludf.DUMMYFUNCTION("""COMPUTED_VALUE""")," ")</f>
        <v xml:space="preserve"> </v>
      </c>
      <c r="J526" s="51" t="s">
        <v>2532</v>
      </c>
      <c r="K526" s="30" t="s">
        <v>2533</v>
      </c>
      <c r="L526" s="38">
        <v>971101560</v>
      </c>
      <c r="M526" s="30" t="s">
        <v>454</v>
      </c>
      <c r="N526" s="30" t="s">
        <v>148</v>
      </c>
      <c r="O526" s="30" t="s">
        <v>2534</v>
      </c>
      <c r="P526" s="30" t="s">
        <v>2535</v>
      </c>
      <c r="Q526" s="23">
        <v>3968</v>
      </c>
      <c r="R526" s="30" t="s">
        <v>29</v>
      </c>
      <c r="S526" s="39"/>
      <c r="T526" s="45"/>
      <c r="U526" s="52"/>
      <c r="V526" s="53"/>
      <c r="W526" s="54"/>
      <c r="X526" s="30"/>
      <c r="Y526" s="31">
        <v>3968</v>
      </c>
      <c r="Z526" s="30"/>
      <c r="AA526" s="56"/>
      <c r="AB526" s="74"/>
      <c r="AC526" s="30" t="s">
        <v>44</v>
      </c>
      <c r="AD526" s="30" t="s">
        <v>982</v>
      </c>
    </row>
    <row r="527" spans="1:30" x14ac:dyDescent="0.2">
      <c r="A527" s="104">
        <v>45985</v>
      </c>
      <c r="B527" s="35" t="s">
        <v>76</v>
      </c>
      <c r="C527" s="30" t="s">
        <v>409</v>
      </c>
      <c r="D527" s="30" t="s">
        <v>29</v>
      </c>
      <c r="E527" s="30" t="s">
        <v>410</v>
      </c>
      <c r="F527" s="30" t="s">
        <v>2531</v>
      </c>
      <c r="G527" s="30" t="s">
        <v>33</v>
      </c>
      <c r="H527" s="30" t="s">
        <v>2536</v>
      </c>
      <c r="I527" s="36" t="str">
        <f ca="1">IFERROR(__xludf.DUMMYFUNCTION("""COMPUTED_VALUE""")," ")</f>
        <v xml:space="preserve"> </v>
      </c>
      <c r="J527" s="51" t="s">
        <v>2537</v>
      </c>
      <c r="K527" s="30" t="s">
        <v>2538</v>
      </c>
      <c r="L527" s="38">
        <v>399427702</v>
      </c>
      <c r="M527" s="30" t="s">
        <v>90</v>
      </c>
      <c r="N527" s="30" t="s">
        <v>131</v>
      </c>
      <c r="O527" s="30" t="s">
        <v>2539</v>
      </c>
      <c r="P527" s="30" t="s">
        <v>2540</v>
      </c>
      <c r="Q527" s="23">
        <v>3968</v>
      </c>
      <c r="R527" s="30" t="s">
        <v>29</v>
      </c>
      <c r="S527" s="39"/>
      <c r="T527" s="45"/>
      <c r="U527" s="52"/>
      <c r="V527" s="53"/>
      <c r="W527" s="54"/>
      <c r="X527" s="30"/>
      <c r="Y527" s="31">
        <v>3968</v>
      </c>
      <c r="Z527" s="30"/>
      <c r="AA527" s="55"/>
      <c r="AB527" s="73"/>
      <c r="AC527" s="30" t="s">
        <v>44</v>
      </c>
      <c r="AD527" s="30" t="s">
        <v>982</v>
      </c>
    </row>
    <row r="528" spans="1:30" x14ac:dyDescent="0.2">
      <c r="A528" s="89">
        <v>45985.98447299769</v>
      </c>
      <c r="B528" s="35" t="s">
        <v>30</v>
      </c>
      <c r="C528" s="30" t="s">
        <v>31</v>
      </c>
      <c r="D528" s="30" t="s">
        <v>29</v>
      </c>
      <c r="E528" s="30" t="s">
        <v>63</v>
      </c>
      <c r="F528" s="30" t="s">
        <v>29</v>
      </c>
      <c r="G528" s="30" t="s">
        <v>87</v>
      </c>
      <c r="H528" s="30" t="s">
        <v>2541</v>
      </c>
      <c r="I528" s="36" t="str">
        <f ca="1">IFERROR(__xludf.DUMMYFUNCTION("""COMPUTED_VALUE""")," ")</f>
        <v xml:space="preserve"> </v>
      </c>
      <c r="J528" s="51" t="s">
        <v>2542</v>
      </c>
      <c r="K528" s="30" t="s">
        <v>2543</v>
      </c>
      <c r="L528" s="38">
        <v>822139601</v>
      </c>
      <c r="M528" s="30" t="s">
        <v>2544</v>
      </c>
      <c r="N528" s="30" t="s">
        <v>2545</v>
      </c>
      <c r="O528" s="30" t="s">
        <v>2546</v>
      </c>
      <c r="P528" s="30" t="s">
        <v>2547</v>
      </c>
      <c r="Q528" s="23">
        <v>16940</v>
      </c>
      <c r="R528" s="30" t="s">
        <v>29</v>
      </c>
      <c r="S528" s="39">
        <v>200</v>
      </c>
      <c r="T528" s="45">
        <v>45982</v>
      </c>
      <c r="U528" s="52"/>
      <c r="V528" s="53"/>
      <c r="W528" s="54" t="s">
        <v>2548</v>
      </c>
      <c r="X528" s="30"/>
      <c r="Y528" s="31">
        <v>16740</v>
      </c>
      <c r="Z528" s="30"/>
      <c r="AA528" s="56"/>
      <c r="AB528" s="74" t="s">
        <v>44</v>
      </c>
      <c r="AC528" s="30" t="s">
        <v>44</v>
      </c>
      <c r="AD528" s="30" t="s">
        <v>74</v>
      </c>
    </row>
    <row r="529" spans="1:30" x14ac:dyDescent="0.2">
      <c r="A529" s="65">
        <v>45988</v>
      </c>
      <c r="B529" s="50" t="s">
        <v>30</v>
      </c>
      <c r="C529" s="79" t="s">
        <v>409</v>
      </c>
      <c r="D529" s="30" t="s">
        <v>29</v>
      </c>
      <c r="E529" s="68" t="s">
        <v>416</v>
      </c>
      <c r="F529" s="30" t="s">
        <v>2549</v>
      </c>
      <c r="G529" s="30" t="s">
        <v>418</v>
      </c>
      <c r="H529" s="30" t="s">
        <v>1212</v>
      </c>
      <c r="I529" s="36" t="str">
        <f ca="1">IFERROR(__xludf.DUMMYFUNCTION("""COMPUTED_VALUE""")," ")</f>
        <v xml:space="preserve"> </v>
      </c>
      <c r="J529" s="51" t="s">
        <v>2550</v>
      </c>
      <c r="K529" s="56" t="s">
        <v>2551</v>
      </c>
      <c r="L529" s="38">
        <v>387006135</v>
      </c>
      <c r="M529" s="30" t="s">
        <v>421</v>
      </c>
      <c r="N529" s="30" t="s">
        <v>422</v>
      </c>
      <c r="O529" s="30" t="s">
        <v>2552</v>
      </c>
      <c r="P529" s="30" t="s">
        <v>2553</v>
      </c>
      <c r="Q529" s="23">
        <v>4268</v>
      </c>
      <c r="R529" s="30" t="s">
        <v>29</v>
      </c>
      <c r="S529" s="39"/>
      <c r="T529" s="105"/>
      <c r="U529" s="52"/>
      <c r="V529" s="53"/>
      <c r="W529" s="54"/>
      <c r="X529" s="30"/>
      <c r="Y529" s="31">
        <v>4268</v>
      </c>
      <c r="Z529" s="30"/>
      <c r="AA529" s="55"/>
      <c r="AB529" s="55"/>
      <c r="AC529" s="30" t="s">
        <v>44</v>
      </c>
      <c r="AD529" s="30" t="s">
        <v>62</v>
      </c>
    </row>
    <row r="530" spans="1:30" x14ac:dyDescent="0.2">
      <c r="A530" s="89">
        <v>45992.998582812499</v>
      </c>
      <c r="B530" s="35" t="s">
        <v>30</v>
      </c>
      <c r="C530" s="30" t="s">
        <v>31</v>
      </c>
      <c r="D530" s="30" t="s">
        <v>29</v>
      </c>
      <c r="E530" s="30" t="s">
        <v>63</v>
      </c>
      <c r="F530" s="30" t="s">
        <v>29</v>
      </c>
      <c r="G530" s="30" t="s">
        <v>47</v>
      </c>
      <c r="H530" s="30" t="s">
        <v>34</v>
      </c>
      <c r="I530" s="36" t="str">
        <f ca="1">IFERROR(__xludf.DUMMYFUNCTION("""COMPUTED_VALUE""")," ")</f>
        <v xml:space="preserve"> </v>
      </c>
      <c r="J530" s="51" t="s">
        <v>2554</v>
      </c>
      <c r="K530" s="30" t="s">
        <v>2555</v>
      </c>
      <c r="L530" s="38">
        <v>975109384</v>
      </c>
      <c r="M530" s="30" t="s">
        <v>758</v>
      </c>
      <c r="N530" s="30" t="s">
        <v>2028</v>
      </c>
      <c r="O530" s="30" t="s">
        <v>2556</v>
      </c>
      <c r="P530" s="30" t="s">
        <v>2557</v>
      </c>
      <c r="Q530" s="23">
        <v>16940</v>
      </c>
      <c r="R530" s="30" t="s">
        <v>29</v>
      </c>
      <c r="S530" s="39">
        <v>200</v>
      </c>
      <c r="T530" s="45">
        <v>45992</v>
      </c>
      <c r="U530" s="52"/>
      <c r="V530" s="53"/>
      <c r="W530" s="54" t="s">
        <v>2558</v>
      </c>
      <c r="X530" s="30"/>
      <c r="Y530" s="31">
        <v>16740</v>
      </c>
      <c r="Z530" s="30"/>
      <c r="AA530" s="56"/>
      <c r="AB530" s="74" t="s">
        <v>44</v>
      </c>
      <c r="AC530" s="30" t="s">
        <v>44</v>
      </c>
      <c r="AD530" s="30" t="s">
        <v>982</v>
      </c>
    </row>
    <row r="531" spans="1:30" x14ac:dyDescent="0.2">
      <c r="A531" s="57">
        <v>45993</v>
      </c>
      <c r="B531" s="35" t="s">
        <v>76</v>
      </c>
      <c r="C531" s="64" t="s">
        <v>409</v>
      </c>
      <c r="D531" s="30" t="s">
        <v>29</v>
      </c>
      <c r="E531" s="96" t="s">
        <v>416</v>
      </c>
      <c r="F531" s="30" t="s">
        <v>838</v>
      </c>
      <c r="G531" s="30" t="s">
        <v>418</v>
      </c>
      <c r="H531" s="30" t="s">
        <v>2559</v>
      </c>
      <c r="I531" s="36">
        <f ca="1">IFERROR(__xludf.DUMMYFUNCTION("""COMPUTED_VALUE"""),46002)</f>
        <v>46002</v>
      </c>
      <c r="J531" s="51" t="s">
        <v>2560</v>
      </c>
      <c r="K531" s="30" t="s">
        <v>2561</v>
      </c>
      <c r="L531" s="38">
        <v>978951035</v>
      </c>
      <c r="M531" s="30" t="s">
        <v>186</v>
      </c>
      <c r="N531" s="30" t="s">
        <v>1389</v>
      </c>
      <c r="O531" s="30" t="s">
        <v>2562</v>
      </c>
      <c r="P531" s="30" t="s">
        <v>2563</v>
      </c>
      <c r="Q531" s="23">
        <v>4268</v>
      </c>
      <c r="R531" s="30" t="s">
        <v>29</v>
      </c>
      <c r="S531" s="39">
        <v>2334</v>
      </c>
      <c r="T531" s="90">
        <v>46001</v>
      </c>
      <c r="U531" s="66"/>
      <c r="V531" s="45"/>
      <c r="W531" s="54"/>
      <c r="X531" s="30"/>
      <c r="Y531" s="31">
        <v>1934</v>
      </c>
      <c r="Z531" s="30" t="s">
        <v>816</v>
      </c>
      <c r="AA531" s="55"/>
      <c r="AB531" s="55"/>
      <c r="AC531" s="30"/>
      <c r="AD531" s="30" t="s">
        <v>62</v>
      </c>
    </row>
    <row r="532" spans="1:30" x14ac:dyDescent="0.2">
      <c r="A532" s="89">
        <v>45994.323148206022</v>
      </c>
      <c r="B532" s="35" t="s">
        <v>76</v>
      </c>
      <c r="C532" s="30" t="s">
        <v>816</v>
      </c>
      <c r="D532" s="30" t="s">
        <v>29</v>
      </c>
      <c r="E532" s="30" t="s">
        <v>410</v>
      </c>
      <c r="F532" s="30" t="s">
        <v>29</v>
      </c>
      <c r="G532" s="30" t="s">
        <v>284</v>
      </c>
      <c r="H532" s="30" t="s">
        <v>2564</v>
      </c>
      <c r="I532" s="36">
        <f ca="1">IFERROR(__xludf.DUMMYFUNCTION("""COMPUTED_VALUE"""),45994)</f>
        <v>45994</v>
      </c>
      <c r="J532" s="51" t="s">
        <v>2565</v>
      </c>
      <c r="K532" s="30" t="s">
        <v>2566</v>
      </c>
      <c r="L532" s="38">
        <v>826814766</v>
      </c>
      <c r="M532" s="30" t="s">
        <v>758</v>
      </c>
      <c r="N532" s="30" t="s">
        <v>58</v>
      </c>
      <c r="O532" s="30" t="s">
        <v>2567</v>
      </c>
      <c r="P532" s="30" t="s">
        <v>2568</v>
      </c>
      <c r="Q532" s="23">
        <v>3968</v>
      </c>
      <c r="R532" s="30" t="s">
        <v>29</v>
      </c>
      <c r="S532" s="39">
        <v>2084</v>
      </c>
      <c r="T532" s="45">
        <v>45994</v>
      </c>
      <c r="U532" s="52"/>
      <c r="V532" s="53"/>
      <c r="W532" s="30" t="s">
        <v>2569</v>
      </c>
      <c r="X532" s="30"/>
      <c r="Y532" s="31">
        <v>1884</v>
      </c>
      <c r="Z532" s="30" t="s">
        <v>816</v>
      </c>
      <c r="AA532" s="56"/>
      <c r="AB532" s="74" t="s">
        <v>1518</v>
      </c>
      <c r="AC532" s="30" t="s">
        <v>44</v>
      </c>
      <c r="AD532" s="30" t="s">
        <v>74</v>
      </c>
    </row>
    <row r="533" spans="1:30" x14ac:dyDescent="0.2">
      <c r="A533" s="89">
        <v>45994.647829340276</v>
      </c>
      <c r="B533" s="35" t="s">
        <v>30</v>
      </c>
      <c r="C533" s="30" t="s">
        <v>31</v>
      </c>
      <c r="D533" s="30" t="s">
        <v>29</v>
      </c>
      <c r="E533" s="30" t="s">
        <v>63</v>
      </c>
      <c r="F533" s="30" t="s">
        <v>29</v>
      </c>
      <c r="G533" s="30" t="s">
        <v>87</v>
      </c>
      <c r="H533" s="30" t="s">
        <v>34</v>
      </c>
      <c r="I533" s="36" t="str">
        <f ca="1">IFERROR(__xludf.DUMMYFUNCTION("""COMPUTED_VALUE""")," ")</f>
        <v xml:space="preserve"> </v>
      </c>
      <c r="J533" s="51" t="s">
        <v>2570</v>
      </c>
      <c r="K533" s="30" t="s">
        <v>2571</v>
      </c>
      <c r="L533" s="38">
        <v>395236703</v>
      </c>
      <c r="M533" s="30" t="s">
        <v>1619</v>
      </c>
      <c r="N533" s="30" t="s">
        <v>1008</v>
      </c>
      <c r="O533" s="30" t="s">
        <v>2572</v>
      </c>
      <c r="P533" s="30" t="s">
        <v>2573</v>
      </c>
      <c r="Q533" s="23">
        <v>16940</v>
      </c>
      <c r="R533" s="30" t="s">
        <v>29</v>
      </c>
      <c r="S533" s="39">
        <v>200</v>
      </c>
      <c r="T533" s="45">
        <v>45994</v>
      </c>
      <c r="U533" s="52"/>
      <c r="V533" s="53"/>
      <c r="W533" s="54" t="s">
        <v>2574</v>
      </c>
      <c r="X533" s="30"/>
      <c r="Y533" s="31">
        <v>16740</v>
      </c>
      <c r="Z533" s="30"/>
      <c r="AA533" s="55"/>
      <c r="AB533" s="73" t="s">
        <v>44</v>
      </c>
      <c r="AC533" s="30" t="s">
        <v>44</v>
      </c>
      <c r="AD533" s="30" t="s">
        <v>74</v>
      </c>
    </row>
    <row r="534" spans="1:30" x14ac:dyDescent="0.2">
      <c r="A534" s="16">
        <v>45995</v>
      </c>
      <c r="B534" s="35" t="s">
        <v>30</v>
      </c>
      <c r="C534" s="64" t="s">
        <v>409</v>
      </c>
      <c r="D534" s="30" t="s">
        <v>29</v>
      </c>
      <c r="E534" s="68" t="s">
        <v>416</v>
      </c>
      <c r="F534" s="30" t="s">
        <v>2575</v>
      </c>
      <c r="G534" s="30" t="s">
        <v>418</v>
      </c>
      <c r="H534" s="30" t="s">
        <v>34</v>
      </c>
      <c r="I534" s="36" t="str">
        <f ca="1">IFERROR(__xludf.DUMMYFUNCTION("""COMPUTED_VALUE""")," ")</f>
        <v xml:space="preserve"> </v>
      </c>
      <c r="J534" s="51" t="s">
        <v>2576</v>
      </c>
      <c r="K534" s="30" t="s">
        <v>2577</v>
      </c>
      <c r="L534" s="38">
        <v>934231658</v>
      </c>
      <c r="M534" s="30"/>
      <c r="N534" s="30"/>
      <c r="O534" s="30" t="s">
        <v>2578</v>
      </c>
      <c r="P534" s="30" t="s">
        <v>2579</v>
      </c>
      <c r="Q534" s="23">
        <v>4268</v>
      </c>
      <c r="R534" s="30" t="s">
        <v>29</v>
      </c>
      <c r="S534" s="39"/>
      <c r="T534" s="45"/>
      <c r="U534" s="52"/>
      <c r="V534" s="53"/>
      <c r="W534" s="54"/>
      <c r="X534" s="30"/>
      <c r="Y534" s="31">
        <v>4268</v>
      </c>
      <c r="Z534" s="30"/>
      <c r="AA534" s="56"/>
      <c r="AB534" s="56"/>
      <c r="AC534" s="30" t="s">
        <v>44</v>
      </c>
      <c r="AD534" s="30" t="s">
        <v>74</v>
      </c>
    </row>
    <row r="535" spans="1:30" x14ac:dyDescent="0.2">
      <c r="A535" s="89">
        <v>45995.680214282409</v>
      </c>
      <c r="B535" s="35" t="s">
        <v>30</v>
      </c>
      <c r="C535" s="30" t="s">
        <v>31</v>
      </c>
      <c r="D535" s="30" t="s">
        <v>29</v>
      </c>
      <c r="E535" s="30" t="s">
        <v>46</v>
      </c>
      <c r="F535" s="30" t="s">
        <v>29</v>
      </c>
      <c r="G535" s="30" t="s">
        <v>47</v>
      </c>
      <c r="H535" s="30" t="s">
        <v>34</v>
      </c>
      <c r="I535" s="36" t="str">
        <f ca="1">IFERROR(__xludf.DUMMYFUNCTION("""COMPUTED_VALUE""")," ")</f>
        <v xml:space="preserve"> </v>
      </c>
      <c r="J535" s="51" t="s">
        <v>2111</v>
      </c>
      <c r="K535" s="30" t="s">
        <v>2580</v>
      </c>
      <c r="L535" s="38">
        <v>966826700</v>
      </c>
      <c r="M535" s="30" t="s">
        <v>785</v>
      </c>
      <c r="N535" s="30" t="s">
        <v>131</v>
      </c>
      <c r="O535" s="30" t="s">
        <v>202</v>
      </c>
      <c r="P535" s="30" t="s">
        <v>2113</v>
      </c>
      <c r="Q535" s="23">
        <v>2468</v>
      </c>
      <c r="R535" s="30" t="s">
        <v>29</v>
      </c>
      <c r="S535" s="39">
        <v>50</v>
      </c>
      <c r="T535" s="45">
        <v>45908</v>
      </c>
      <c r="U535" s="52"/>
      <c r="V535" s="53"/>
      <c r="W535" s="54" t="s">
        <v>2581</v>
      </c>
      <c r="X535" s="30"/>
      <c r="Y535" s="31">
        <v>2418</v>
      </c>
      <c r="Z535" s="30"/>
      <c r="AA535" s="55"/>
      <c r="AB535" s="73" t="s">
        <v>1518</v>
      </c>
      <c r="AC535" s="30" t="s">
        <v>44</v>
      </c>
      <c r="AD535" s="30" t="s">
        <v>982</v>
      </c>
    </row>
    <row r="536" spans="1:30" x14ac:dyDescent="0.2">
      <c r="A536" s="89">
        <v>45995.689307442131</v>
      </c>
      <c r="B536" s="35" t="s">
        <v>76</v>
      </c>
      <c r="C536" s="30" t="s">
        <v>768</v>
      </c>
      <c r="D536" s="30" t="s">
        <v>29</v>
      </c>
      <c r="E536" s="30" t="s">
        <v>416</v>
      </c>
      <c r="F536" s="30" t="s">
        <v>29</v>
      </c>
      <c r="G536" s="30" t="s">
        <v>418</v>
      </c>
      <c r="H536" s="30" t="s">
        <v>1212</v>
      </c>
      <c r="I536" s="36" t="str">
        <f ca="1">IFERROR(__xludf.DUMMYFUNCTION("""COMPUTED_VALUE""")," ")</f>
        <v xml:space="preserve"> </v>
      </c>
      <c r="J536" s="51" t="s">
        <v>2582</v>
      </c>
      <c r="K536" s="30" t="s">
        <v>2583</v>
      </c>
      <c r="L536" s="38">
        <v>399231891</v>
      </c>
      <c r="M536" s="30" t="s">
        <v>785</v>
      </c>
      <c r="N536" s="30" t="s">
        <v>131</v>
      </c>
      <c r="O536" s="30" t="s">
        <v>202</v>
      </c>
      <c r="P536" s="30" t="s">
        <v>2584</v>
      </c>
      <c r="Q536" s="23">
        <v>4268</v>
      </c>
      <c r="R536" s="30" t="s">
        <v>29</v>
      </c>
      <c r="S536" s="39">
        <v>200</v>
      </c>
      <c r="T536" s="45">
        <v>45947</v>
      </c>
      <c r="U536" s="52"/>
      <c r="V536" s="53"/>
      <c r="W536" s="54" t="s">
        <v>2585</v>
      </c>
      <c r="X536" s="30"/>
      <c r="Y536" s="31">
        <v>4068</v>
      </c>
      <c r="Z536" s="30"/>
      <c r="AA536" s="56"/>
      <c r="AB536" s="74" t="s">
        <v>1518</v>
      </c>
      <c r="AC536" s="30" t="s">
        <v>44</v>
      </c>
      <c r="AD536" s="30" t="s">
        <v>982</v>
      </c>
    </row>
    <row r="537" spans="1:30" x14ac:dyDescent="0.2">
      <c r="A537" s="16">
        <v>45995</v>
      </c>
      <c r="B537" s="35" t="s">
        <v>30</v>
      </c>
      <c r="C537" s="64" t="s">
        <v>409</v>
      </c>
      <c r="D537" s="30" t="s">
        <v>29</v>
      </c>
      <c r="E537" s="30" t="s">
        <v>410</v>
      </c>
      <c r="F537" s="30" t="s">
        <v>2586</v>
      </c>
      <c r="G537" s="30" t="s">
        <v>284</v>
      </c>
      <c r="H537" s="30" t="s">
        <v>34</v>
      </c>
      <c r="I537" s="36" t="str">
        <f ca="1">IFERROR(__xludf.DUMMYFUNCTION("""COMPUTED_VALUE""")," ")</f>
        <v xml:space="preserve"> </v>
      </c>
      <c r="J537" s="51" t="s">
        <v>2587</v>
      </c>
      <c r="K537" s="58" t="s">
        <v>2588</v>
      </c>
      <c r="L537" s="38">
        <v>968475207</v>
      </c>
      <c r="M537" s="30" t="s">
        <v>247</v>
      </c>
      <c r="N537" s="30" t="s">
        <v>2152</v>
      </c>
      <c r="O537" s="30" t="s">
        <v>107</v>
      </c>
      <c r="P537" s="30" t="s">
        <v>581</v>
      </c>
      <c r="Q537" s="23">
        <v>3968</v>
      </c>
      <c r="R537" s="28" t="s">
        <v>29</v>
      </c>
      <c r="S537" s="39"/>
      <c r="T537" s="49"/>
      <c r="U537" s="52"/>
      <c r="V537" s="53"/>
      <c r="W537" s="54"/>
      <c r="X537" s="30"/>
      <c r="Y537" s="31">
        <v>3968</v>
      </c>
      <c r="Z537" s="30"/>
      <c r="AA537" s="55"/>
      <c r="AB537" s="73"/>
      <c r="AC537" s="30" t="s">
        <v>44</v>
      </c>
      <c r="AD537" s="30" t="s">
        <v>74</v>
      </c>
    </row>
    <row r="538" spans="1:30" x14ac:dyDescent="0.2">
      <c r="A538" s="89">
        <v>46000.899000451391</v>
      </c>
      <c r="B538" s="35" t="s">
        <v>76</v>
      </c>
      <c r="C538" s="30" t="s">
        <v>31</v>
      </c>
      <c r="D538" s="30" t="s">
        <v>29</v>
      </c>
      <c r="E538" s="30" t="s">
        <v>63</v>
      </c>
      <c r="F538" s="30" t="s">
        <v>29</v>
      </c>
      <c r="G538" s="30" t="s">
        <v>87</v>
      </c>
      <c r="H538" s="93" t="s">
        <v>2589</v>
      </c>
      <c r="I538" s="36">
        <f ca="1">IFERROR(__xludf.DUMMYFUNCTION("""COMPUTED_VALUE"""),46036)</f>
        <v>46036</v>
      </c>
      <c r="J538" s="51" t="s">
        <v>2590</v>
      </c>
      <c r="K538" s="30" t="s">
        <v>2591</v>
      </c>
      <c r="L538" s="38">
        <v>923763685</v>
      </c>
      <c r="M538" s="30" t="s">
        <v>633</v>
      </c>
      <c r="N538" s="30" t="s">
        <v>164</v>
      </c>
      <c r="O538" s="30" t="s">
        <v>107</v>
      </c>
      <c r="P538" s="30" t="s">
        <v>68</v>
      </c>
      <c r="Q538" s="23">
        <v>16940</v>
      </c>
      <c r="R538" s="30" t="s">
        <v>29</v>
      </c>
      <c r="S538" s="39">
        <v>2468</v>
      </c>
      <c r="T538" s="45">
        <v>46000</v>
      </c>
      <c r="U538" s="52"/>
      <c r="V538" s="53"/>
      <c r="W538" s="54" t="s">
        <v>2592</v>
      </c>
      <c r="X538" s="30"/>
      <c r="Y538" s="31">
        <v>14472</v>
      </c>
      <c r="Z538" s="30" t="s">
        <v>43</v>
      </c>
      <c r="AA538" s="56"/>
      <c r="AB538" s="74" t="s">
        <v>1518</v>
      </c>
      <c r="AC538" s="30" t="s">
        <v>44</v>
      </c>
      <c r="AD538" s="30" t="s">
        <v>74</v>
      </c>
    </row>
    <row r="539" spans="1:30" x14ac:dyDescent="0.2">
      <c r="A539" s="89">
        <v>46000.902270694445</v>
      </c>
      <c r="B539" s="35" t="s">
        <v>30</v>
      </c>
      <c r="C539" s="30" t="s">
        <v>31</v>
      </c>
      <c r="D539" s="30" t="s">
        <v>29</v>
      </c>
      <c r="E539" s="30" t="s">
        <v>63</v>
      </c>
      <c r="F539" s="30" t="s">
        <v>29</v>
      </c>
      <c r="G539" s="30" t="s">
        <v>87</v>
      </c>
      <c r="H539" s="93" t="s">
        <v>34</v>
      </c>
      <c r="I539" s="36" t="str">
        <f ca="1">IFERROR(__xludf.DUMMYFUNCTION("""COMPUTED_VALUE""")," ")</f>
        <v xml:space="preserve"> </v>
      </c>
      <c r="J539" s="51" t="s">
        <v>2593</v>
      </c>
      <c r="K539" s="30" t="s">
        <v>2594</v>
      </c>
      <c r="L539" s="38">
        <v>567278227</v>
      </c>
      <c r="M539" s="30" t="s">
        <v>633</v>
      </c>
      <c r="N539" s="30" t="s">
        <v>164</v>
      </c>
      <c r="O539" s="30" t="s">
        <v>107</v>
      </c>
      <c r="P539" s="30" t="s">
        <v>68</v>
      </c>
      <c r="Q539" s="23">
        <v>16940</v>
      </c>
      <c r="R539" s="30" t="s">
        <v>29</v>
      </c>
      <c r="S539" s="39">
        <v>500</v>
      </c>
      <c r="T539" s="45">
        <v>45996</v>
      </c>
      <c r="U539" s="52"/>
      <c r="V539" s="53"/>
      <c r="W539" s="54" t="s">
        <v>2595</v>
      </c>
      <c r="X539" s="30"/>
      <c r="Y539" s="31">
        <v>16440</v>
      </c>
      <c r="Z539" s="30"/>
      <c r="AA539" s="55"/>
      <c r="AB539" s="73" t="s">
        <v>1518</v>
      </c>
      <c r="AC539" s="30" t="s">
        <v>44</v>
      </c>
      <c r="AD539" s="30" t="s">
        <v>74</v>
      </c>
    </row>
    <row r="540" spans="1:30" x14ac:dyDescent="0.2">
      <c r="A540" s="89">
        <v>46002.639637673608</v>
      </c>
      <c r="B540" s="35" t="s">
        <v>30</v>
      </c>
      <c r="C540" s="30" t="s">
        <v>31</v>
      </c>
      <c r="D540" s="30" t="s">
        <v>29</v>
      </c>
      <c r="E540" s="30" t="s">
        <v>63</v>
      </c>
      <c r="F540" s="30" t="s">
        <v>29</v>
      </c>
      <c r="G540" s="30" t="s">
        <v>87</v>
      </c>
      <c r="H540" s="93" t="s">
        <v>1212</v>
      </c>
      <c r="I540" s="36" t="str">
        <f ca="1">IFERROR(__xludf.DUMMYFUNCTION("""COMPUTED_VALUE""")," ")</f>
        <v xml:space="preserve"> </v>
      </c>
      <c r="J540" s="51" t="s">
        <v>2596</v>
      </c>
      <c r="K540" s="30" t="s">
        <v>2597</v>
      </c>
      <c r="L540" s="38">
        <v>91571307</v>
      </c>
      <c r="M540" s="30" t="s">
        <v>380</v>
      </c>
      <c r="N540" s="30" t="s">
        <v>434</v>
      </c>
      <c r="O540" s="30" t="s">
        <v>2598</v>
      </c>
      <c r="P540" s="30" t="s">
        <v>2599</v>
      </c>
      <c r="Q540" s="23">
        <v>16940</v>
      </c>
      <c r="R540" s="30" t="s">
        <v>29</v>
      </c>
      <c r="S540" s="39">
        <v>300</v>
      </c>
      <c r="T540" s="45">
        <v>46000</v>
      </c>
      <c r="U540" s="52"/>
      <c r="V540" s="53"/>
      <c r="W540" s="54" t="s">
        <v>2600</v>
      </c>
      <c r="X540" s="30"/>
      <c r="Y540" s="31">
        <v>16640</v>
      </c>
      <c r="Z540" s="30"/>
      <c r="AA540" s="56"/>
      <c r="AB540" s="74" t="s">
        <v>1518</v>
      </c>
      <c r="AC540" s="30" t="s">
        <v>44</v>
      </c>
      <c r="AD540" s="30" t="s">
        <v>74</v>
      </c>
    </row>
    <row r="541" spans="1:30" x14ac:dyDescent="0.2">
      <c r="A541" s="16">
        <v>46003</v>
      </c>
      <c r="B541" s="35" t="s">
        <v>30</v>
      </c>
      <c r="C541" s="64" t="s">
        <v>409</v>
      </c>
      <c r="D541" s="30" t="s">
        <v>29</v>
      </c>
      <c r="E541" s="96" t="s">
        <v>410</v>
      </c>
      <c r="F541" s="30" t="s">
        <v>2601</v>
      </c>
      <c r="G541" s="30" t="s">
        <v>33</v>
      </c>
      <c r="H541" s="30" t="s">
        <v>34</v>
      </c>
      <c r="I541" s="36" t="str">
        <f ca="1">IFERROR(__xludf.DUMMYFUNCTION("""COMPUTED_VALUE""")," ")</f>
        <v xml:space="preserve"> </v>
      </c>
      <c r="J541" s="51" t="s">
        <v>2602</v>
      </c>
      <c r="K541" s="58" t="s">
        <v>2603</v>
      </c>
      <c r="L541" s="38">
        <v>383651062</v>
      </c>
      <c r="M541" s="30" t="s">
        <v>605</v>
      </c>
      <c r="N541" s="30" t="s">
        <v>708</v>
      </c>
      <c r="O541" s="30" t="s">
        <v>107</v>
      </c>
      <c r="P541" s="30" t="s">
        <v>2604</v>
      </c>
      <c r="Q541" s="23">
        <v>3968</v>
      </c>
      <c r="R541" s="28" t="s">
        <v>29</v>
      </c>
      <c r="S541" s="39"/>
      <c r="T541" s="49"/>
      <c r="U541" s="52"/>
      <c r="V541" s="53"/>
      <c r="W541" s="54"/>
      <c r="X541" s="30"/>
      <c r="Y541" s="31">
        <v>3968</v>
      </c>
      <c r="Z541" s="30"/>
      <c r="AA541" s="55"/>
      <c r="AB541" s="73"/>
      <c r="AC541" s="30" t="s">
        <v>44</v>
      </c>
      <c r="AD541" s="30" t="s">
        <v>982</v>
      </c>
    </row>
    <row r="542" spans="1:30" x14ac:dyDescent="0.2">
      <c r="A542" s="89">
        <v>46003.59321770833</v>
      </c>
      <c r="B542" s="35" t="s">
        <v>30</v>
      </c>
      <c r="C542" s="30" t="s">
        <v>31</v>
      </c>
      <c r="D542" s="30" t="s">
        <v>29</v>
      </c>
      <c r="E542" s="30" t="s">
        <v>63</v>
      </c>
      <c r="F542" s="30" t="s">
        <v>29</v>
      </c>
      <c r="G542" s="30" t="s">
        <v>47</v>
      </c>
      <c r="H542" s="93" t="s">
        <v>34</v>
      </c>
      <c r="I542" s="36" t="str">
        <f ca="1">IFERROR(__xludf.DUMMYFUNCTION("""COMPUTED_VALUE""")," ")</f>
        <v xml:space="preserve"> </v>
      </c>
      <c r="J542" s="51" t="s">
        <v>2605</v>
      </c>
      <c r="K542" s="30" t="s">
        <v>2606</v>
      </c>
      <c r="L542" s="38">
        <v>396585497</v>
      </c>
      <c r="M542" s="30" t="s">
        <v>454</v>
      </c>
      <c r="N542" s="30" t="s">
        <v>148</v>
      </c>
      <c r="O542" s="30" t="s">
        <v>2607</v>
      </c>
      <c r="P542" s="30" t="s">
        <v>2608</v>
      </c>
      <c r="Q542" s="23">
        <v>16940</v>
      </c>
      <c r="R542" s="30" t="s">
        <v>29</v>
      </c>
      <c r="S542" s="39">
        <v>200</v>
      </c>
      <c r="T542" s="45">
        <v>46003</v>
      </c>
      <c r="U542" s="52"/>
      <c r="V542" s="53"/>
      <c r="W542" s="54" t="s">
        <v>2609</v>
      </c>
      <c r="X542" s="30"/>
      <c r="Y542" s="31">
        <v>16740</v>
      </c>
      <c r="Z542" s="30"/>
      <c r="AA542" s="56"/>
      <c r="AB542" s="74" t="s">
        <v>44</v>
      </c>
      <c r="AC542" s="30" t="s">
        <v>44</v>
      </c>
      <c r="AD542" s="30" t="s">
        <v>982</v>
      </c>
    </row>
    <row r="543" spans="1:30" x14ac:dyDescent="0.2">
      <c r="A543" s="89">
        <v>46003.886267256945</v>
      </c>
      <c r="B543" s="35" t="s">
        <v>252</v>
      </c>
      <c r="C543" s="30" t="s">
        <v>31</v>
      </c>
      <c r="D543" s="30" t="s">
        <v>29</v>
      </c>
      <c r="E543" s="30" t="s">
        <v>63</v>
      </c>
      <c r="F543" s="30" t="s">
        <v>29</v>
      </c>
      <c r="G543" s="30" t="s">
        <v>47</v>
      </c>
      <c r="H543" s="93" t="s">
        <v>34</v>
      </c>
      <c r="I543" s="36" t="str">
        <f ca="1">IFERROR(__xludf.DUMMYFUNCTION("""COMPUTED_VALUE""")," ")</f>
        <v xml:space="preserve"> </v>
      </c>
      <c r="J543" s="51" t="s">
        <v>2610</v>
      </c>
      <c r="K543" s="30" t="s">
        <v>2611</v>
      </c>
      <c r="L543" s="38">
        <v>388260525</v>
      </c>
      <c r="M543" s="30" t="s">
        <v>664</v>
      </c>
      <c r="N543" s="30" t="s">
        <v>869</v>
      </c>
      <c r="O543" s="30" t="s">
        <v>107</v>
      </c>
      <c r="P543" s="30" t="s">
        <v>2612</v>
      </c>
      <c r="Q543" s="23">
        <v>16940</v>
      </c>
      <c r="R543" s="30" t="s">
        <v>429</v>
      </c>
      <c r="S543" s="39">
        <v>200</v>
      </c>
      <c r="T543" s="45">
        <v>46003</v>
      </c>
      <c r="U543" s="52"/>
      <c r="V543" s="53"/>
      <c r="W543" s="54" t="s">
        <v>2613</v>
      </c>
      <c r="X543" s="30"/>
      <c r="Y543" s="31">
        <v>16740</v>
      </c>
      <c r="Z543" s="30"/>
      <c r="AA543" s="55"/>
      <c r="AB543" s="73" t="s">
        <v>44</v>
      </c>
      <c r="AC543" s="30" t="s">
        <v>44</v>
      </c>
      <c r="AD543" s="30" t="s">
        <v>982</v>
      </c>
    </row>
    <row r="544" spans="1:30" x14ac:dyDescent="0.2">
      <c r="A544" s="89">
        <v>46004.314836736114</v>
      </c>
      <c r="B544" s="35" t="s">
        <v>76</v>
      </c>
      <c r="C544" s="30" t="s">
        <v>31</v>
      </c>
      <c r="D544" s="30" t="s">
        <v>29</v>
      </c>
      <c r="E544" s="30" t="s">
        <v>63</v>
      </c>
      <c r="F544" s="30" t="s">
        <v>29</v>
      </c>
      <c r="G544" s="30" t="s">
        <v>47</v>
      </c>
      <c r="H544" s="93" t="s">
        <v>1212</v>
      </c>
      <c r="I544" s="36" t="str">
        <f ca="1">IFERROR(__xludf.DUMMYFUNCTION("""COMPUTED_VALUE""")," ")</f>
        <v xml:space="preserve"> </v>
      </c>
      <c r="J544" s="51" t="s">
        <v>2614</v>
      </c>
      <c r="K544" s="30" t="s">
        <v>2615</v>
      </c>
      <c r="L544" s="38">
        <v>869385339</v>
      </c>
      <c r="M544" s="30" t="s">
        <v>664</v>
      </c>
      <c r="N544" s="30" t="s">
        <v>869</v>
      </c>
      <c r="O544" s="30" t="s">
        <v>107</v>
      </c>
      <c r="P544" s="30" t="s">
        <v>2616</v>
      </c>
      <c r="Q544" s="23">
        <v>16940</v>
      </c>
      <c r="R544" s="30" t="s">
        <v>429</v>
      </c>
      <c r="S544" s="39">
        <v>200</v>
      </c>
      <c r="T544" s="45">
        <v>46002</v>
      </c>
      <c r="U544" s="52"/>
      <c r="V544" s="53"/>
      <c r="W544" s="54" t="s">
        <v>2617</v>
      </c>
      <c r="X544" s="30"/>
      <c r="Y544" s="31">
        <v>16740</v>
      </c>
      <c r="Z544" s="30"/>
      <c r="AA544" s="56"/>
      <c r="AB544" s="74" t="s">
        <v>44</v>
      </c>
      <c r="AC544" s="30" t="s">
        <v>44</v>
      </c>
      <c r="AD544" s="30" t="s">
        <v>982</v>
      </c>
    </row>
    <row r="545" spans="1:30" x14ac:dyDescent="0.2">
      <c r="A545" s="89">
        <v>46005.724279918984</v>
      </c>
      <c r="B545" s="35" t="s">
        <v>30</v>
      </c>
      <c r="C545" s="30" t="s">
        <v>31</v>
      </c>
      <c r="D545" s="30" t="s">
        <v>29</v>
      </c>
      <c r="E545" s="30" t="s">
        <v>82</v>
      </c>
      <c r="F545" s="30" t="s">
        <v>152</v>
      </c>
      <c r="G545" s="30" t="s">
        <v>87</v>
      </c>
      <c r="H545" s="93" t="s">
        <v>34</v>
      </c>
      <c r="I545" s="36" t="str">
        <f ca="1">IFERROR(__xludf.DUMMYFUNCTION("""COMPUTED_VALUE""")," ")</f>
        <v xml:space="preserve"> </v>
      </c>
      <c r="J545" s="51" t="s">
        <v>2618</v>
      </c>
      <c r="K545" s="30" t="s">
        <v>2619</v>
      </c>
      <c r="L545" s="38">
        <v>918327869</v>
      </c>
      <c r="M545" s="30" t="s">
        <v>2544</v>
      </c>
      <c r="N545" s="30" t="s">
        <v>2545</v>
      </c>
      <c r="O545" s="30" t="s">
        <v>2620</v>
      </c>
      <c r="P545" s="30" t="s">
        <v>2621</v>
      </c>
      <c r="Q545" s="23">
        <v>9704</v>
      </c>
      <c r="R545" s="30" t="s">
        <v>2622</v>
      </c>
      <c r="S545" s="39">
        <v>200</v>
      </c>
      <c r="T545" s="45">
        <v>46002</v>
      </c>
      <c r="U545" s="52"/>
      <c r="V545" s="53"/>
      <c r="W545" s="54" t="s">
        <v>2623</v>
      </c>
      <c r="X545" s="30"/>
      <c r="Y545" s="31">
        <v>9504</v>
      </c>
      <c r="Z545" s="30"/>
      <c r="AA545" s="55"/>
      <c r="AB545" s="73" t="s">
        <v>44</v>
      </c>
      <c r="AC545" s="30" t="s">
        <v>44</v>
      </c>
      <c r="AD545" s="30" t="s">
        <v>74</v>
      </c>
    </row>
    <row r="546" spans="1:30" x14ac:dyDescent="0.2">
      <c r="A546" s="89">
        <v>46005.964761550931</v>
      </c>
      <c r="B546" s="35" t="s">
        <v>30</v>
      </c>
      <c r="C546" s="30" t="s">
        <v>31</v>
      </c>
      <c r="D546" s="30" t="s">
        <v>29</v>
      </c>
      <c r="E546" s="30" t="s">
        <v>32</v>
      </c>
      <c r="F546" s="30" t="s">
        <v>29</v>
      </c>
      <c r="G546" s="30" t="s">
        <v>33</v>
      </c>
      <c r="H546" s="93" t="s">
        <v>34</v>
      </c>
      <c r="I546" s="36" t="str">
        <f ca="1">IFERROR(__xludf.DUMMYFUNCTION("""COMPUTED_VALUE""")," ")</f>
        <v xml:space="preserve"> </v>
      </c>
      <c r="J546" s="51" t="s">
        <v>2624</v>
      </c>
      <c r="K546" s="30" t="s">
        <v>2625</v>
      </c>
      <c r="L546" s="38">
        <v>358632889</v>
      </c>
      <c r="M546" s="30" t="s">
        <v>1614</v>
      </c>
      <c r="N546" s="30" t="s">
        <v>337</v>
      </c>
      <c r="O546" s="30" t="s">
        <v>2626</v>
      </c>
      <c r="P546" s="30" t="s">
        <v>2627</v>
      </c>
      <c r="Q546" s="23">
        <v>14972</v>
      </c>
      <c r="R546" s="30" t="s">
        <v>29</v>
      </c>
      <c r="S546" s="39">
        <v>200</v>
      </c>
      <c r="T546" s="45">
        <v>46005</v>
      </c>
      <c r="U546" s="52"/>
      <c r="V546" s="53"/>
      <c r="W546" s="54" t="s">
        <v>2628</v>
      </c>
      <c r="X546" s="30"/>
      <c r="Y546" s="31">
        <v>14772</v>
      </c>
      <c r="Z546" s="30"/>
      <c r="AA546" s="56"/>
      <c r="AB546" s="74" t="s">
        <v>44</v>
      </c>
      <c r="AC546" s="30" t="s">
        <v>44</v>
      </c>
      <c r="AD546" s="30" t="s">
        <v>982</v>
      </c>
    </row>
    <row r="547" spans="1:30" x14ac:dyDescent="0.2">
      <c r="A547" s="89">
        <v>46007.398543761577</v>
      </c>
      <c r="B547" s="35" t="s">
        <v>30</v>
      </c>
      <c r="C547" s="30" t="s">
        <v>31</v>
      </c>
      <c r="D547" s="30" t="s">
        <v>29</v>
      </c>
      <c r="E547" s="30" t="s">
        <v>63</v>
      </c>
      <c r="F547" s="30" t="s">
        <v>29</v>
      </c>
      <c r="G547" s="30" t="s">
        <v>87</v>
      </c>
      <c r="H547" s="93" t="s">
        <v>34</v>
      </c>
      <c r="I547" s="36" t="str">
        <f ca="1">IFERROR(__xludf.DUMMYFUNCTION("""COMPUTED_VALUE""")," ")</f>
        <v xml:space="preserve"> </v>
      </c>
      <c r="J547" s="51" t="s">
        <v>2629</v>
      </c>
      <c r="K547" s="30" t="s">
        <v>2630</v>
      </c>
      <c r="L547" s="38">
        <v>888568982</v>
      </c>
      <c r="M547" s="30" t="s">
        <v>713</v>
      </c>
      <c r="N547" s="30" t="s">
        <v>2631</v>
      </c>
      <c r="O547" s="30" t="s">
        <v>107</v>
      </c>
      <c r="P547" s="30" t="s">
        <v>2632</v>
      </c>
      <c r="Q547" s="23">
        <v>16940</v>
      </c>
      <c r="R547" s="30" t="s">
        <v>429</v>
      </c>
      <c r="S547" s="39">
        <v>200</v>
      </c>
      <c r="T547" s="45">
        <v>46005</v>
      </c>
      <c r="U547" s="52"/>
      <c r="V547" s="53"/>
      <c r="W547" s="54" t="s">
        <v>2633</v>
      </c>
      <c r="X547" s="30"/>
      <c r="Y547" s="31">
        <v>16740</v>
      </c>
      <c r="Z547" s="30"/>
      <c r="AA547" s="55"/>
      <c r="AB547" s="73" t="s">
        <v>1518</v>
      </c>
      <c r="AC547" s="30" t="s">
        <v>44</v>
      </c>
      <c r="AD547" s="30" t="s">
        <v>74</v>
      </c>
    </row>
    <row r="548" spans="1:30" x14ac:dyDescent="0.2">
      <c r="A548" s="89">
        <v>46007.399499629624</v>
      </c>
      <c r="B548" s="35" t="s">
        <v>30</v>
      </c>
      <c r="C548" s="30" t="s">
        <v>31</v>
      </c>
      <c r="D548" s="30" t="s">
        <v>29</v>
      </c>
      <c r="E548" s="30" t="s">
        <v>63</v>
      </c>
      <c r="F548" s="30" t="s">
        <v>29</v>
      </c>
      <c r="G548" s="30" t="s">
        <v>87</v>
      </c>
      <c r="H548" s="93" t="s">
        <v>34</v>
      </c>
      <c r="I548" s="36" t="str">
        <f ca="1">IFERROR(__xludf.DUMMYFUNCTION("""COMPUTED_VALUE""")," ")</f>
        <v xml:space="preserve"> </v>
      </c>
      <c r="J548" s="51" t="s">
        <v>2634</v>
      </c>
      <c r="K548" s="30" t="s">
        <v>2635</v>
      </c>
      <c r="L548" s="38">
        <v>357232990</v>
      </c>
      <c r="M548" s="30" t="s">
        <v>713</v>
      </c>
      <c r="N548" s="30" t="s">
        <v>2631</v>
      </c>
      <c r="O548" s="30" t="s">
        <v>107</v>
      </c>
      <c r="P548" s="30" t="s">
        <v>2636</v>
      </c>
      <c r="Q548" s="23">
        <v>16940</v>
      </c>
      <c r="R548" s="30" t="s">
        <v>429</v>
      </c>
      <c r="S548" s="39">
        <v>200</v>
      </c>
      <c r="T548" s="45">
        <v>46005</v>
      </c>
      <c r="U548" s="52"/>
      <c r="V548" s="53"/>
      <c r="W548" s="54" t="s">
        <v>2637</v>
      </c>
      <c r="X548" s="30"/>
      <c r="Y548" s="31">
        <v>16740</v>
      </c>
      <c r="Z548" s="30"/>
      <c r="AA548" s="56"/>
      <c r="AB548" s="74" t="s">
        <v>1518</v>
      </c>
      <c r="AC548" s="30" t="s">
        <v>44</v>
      </c>
      <c r="AD548" s="30" t="s">
        <v>982</v>
      </c>
    </row>
    <row r="549" spans="1:30" x14ac:dyDescent="0.2">
      <c r="A549" s="89">
        <v>46011.699397453704</v>
      </c>
      <c r="B549" s="35" t="s">
        <v>76</v>
      </c>
      <c r="C549" s="30" t="s">
        <v>31</v>
      </c>
      <c r="D549" s="30" t="s">
        <v>29</v>
      </c>
      <c r="E549" s="30" t="s">
        <v>32</v>
      </c>
      <c r="F549" s="93" t="s">
        <v>2638</v>
      </c>
      <c r="G549" s="30" t="s">
        <v>33</v>
      </c>
      <c r="H549" s="93" t="s">
        <v>2639</v>
      </c>
      <c r="I549" s="36">
        <f ca="1">IFERROR(__xludf.DUMMYFUNCTION("""COMPUTED_VALUE"""),46108)</f>
        <v>46108</v>
      </c>
      <c r="J549" s="51" t="s">
        <v>2640</v>
      </c>
      <c r="K549" s="58" t="s">
        <v>2641</v>
      </c>
      <c r="L549" s="38">
        <v>707238610</v>
      </c>
      <c r="M549" s="30" t="s">
        <v>1619</v>
      </c>
      <c r="N549" s="30" t="s">
        <v>529</v>
      </c>
      <c r="O549" s="30" t="s">
        <v>2642</v>
      </c>
      <c r="P549" s="30" t="s">
        <v>2643</v>
      </c>
      <c r="Q549" s="23">
        <v>14972</v>
      </c>
      <c r="R549" s="30" t="s">
        <v>29</v>
      </c>
      <c r="S549" s="39">
        <f>200+7736</f>
        <v>7936</v>
      </c>
      <c r="T549" s="49" t="s">
        <v>2644</v>
      </c>
      <c r="U549" s="66"/>
      <c r="V549" s="45"/>
      <c r="W549" s="54" t="s">
        <v>2645</v>
      </c>
      <c r="X549" s="30"/>
      <c r="Y549" s="31">
        <v>7036</v>
      </c>
      <c r="Z549" s="30" t="s">
        <v>43</v>
      </c>
      <c r="AA549" s="55"/>
      <c r="AB549" s="73" t="s">
        <v>44</v>
      </c>
      <c r="AC549" s="30" t="s">
        <v>44</v>
      </c>
      <c r="AD549" s="30" t="s">
        <v>74</v>
      </c>
    </row>
    <row r="550" spans="1:30" x14ac:dyDescent="0.2">
      <c r="A550" s="90">
        <v>46013</v>
      </c>
      <c r="B550" s="35" t="s">
        <v>30</v>
      </c>
      <c r="C550" s="64" t="s">
        <v>409</v>
      </c>
      <c r="D550" s="30" t="s">
        <v>29</v>
      </c>
      <c r="E550" s="30" t="s">
        <v>410</v>
      </c>
      <c r="F550" s="93" t="s">
        <v>2646</v>
      </c>
      <c r="G550" s="30" t="s">
        <v>284</v>
      </c>
      <c r="H550" s="93" t="s">
        <v>1212</v>
      </c>
      <c r="I550" s="36" t="str">
        <f ca="1">IFERROR(__xludf.DUMMYFUNCTION("""COMPUTED_VALUE""")," ")</f>
        <v xml:space="preserve"> </v>
      </c>
      <c r="J550" s="51" t="s">
        <v>2647</v>
      </c>
      <c r="K550" s="58" t="s">
        <v>2648</v>
      </c>
      <c r="L550" s="38">
        <v>769227985</v>
      </c>
      <c r="M550" s="30" t="s">
        <v>664</v>
      </c>
      <c r="N550" s="30" t="s">
        <v>66</v>
      </c>
      <c r="O550" s="30" t="s">
        <v>107</v>
      </c>
      <c r="P550" s="30" t="s">
        <v>2649</v>
      </c>
      <c r="Q550" s="23">
        <v>3968</v>
      </c>
      <c r="R550" s="30" t="s">
        <v>29</v>
      </c>
      <c r="S550" s="39"/>
      <c r="T550" s="49"/>
      <c r="U550" s="52"/>
      <c r="V550" s="53"/>
      <c r="W550" s="54"/>
      <c r="X550" s="30"/>
      <c r="Y550" s="31">
        <v>3968</v>
      </c>
      <c r="Z550" s="30"/>
      <c r="AA550" s="56"/>
      <c r="AB550" s="74"/>
      <c r="AC550" s="30" t="s">
        <v>44</v>
      </c>
      <c r="AD550" s="30" t="s">
        <v>74</v>
      </c>
    </row>
    <row r="551" spans="1:30" x14ac:dyDescent="0.2">
      <c r="A551" s="90">
        <v>46013</v>
      </c>
      <c r="B551" s="35" t="s">
        <v>30</v>
      </c>
      <c r="C551" s="64" t="s">
        <v>409</v>
      </c>
      <c r="D551" s="30" t="s">
        <v>29</v>
      </c>
      <c r="E551" s="30" t="s">
        <v>410</v>
      </c>
      <c r="F551" s="93" t="s">
        <v>2650</v>
      </c>
      <c r="G551" s="30" t="s">
        <v>284</v>
      </c>
      <c r="H551" s="93" t="s">
        <v>34</v>
      </c>
      <c r="I551" s="36" t="str">
        <f ca="1">IFERROR(__xludf.DUMMYFUNCTION("""COMPUTED_VALUE""")," ")</f>
        <v xml:space="preserve"> </v>
      </c>
      <c r="J551" s="51" t="s">
        <v>2651</v>
      </c>
      <c r="K551" s="58" t="s">
        <v>2652</v>
      </c>
      <c r="L551" s="38">
        <v>325476294</v>
      </c>
      <c r="M551" s="30"/>
      <c r="N551" s="30"/>
      <c r="O551" s="30" t="s">
        <v>2653</v>
      </c>
      <c r="P551" s="30" t="s">
        <v>2654</v>
      </c>
      <c r="Q551" s="23">
        <v>3968</v>
      </c>
      <c r="R551" s="30" t="s">
        <v>29</v>
      </c>
      <c r="S551" s="39"/>
      <c r="T551" s="71"/>
      <c r="U551" s="106"/>
      <c r="V551" s="107"/>
      <c r="W551" s="99"/>
      <c r="X551" s="56"/>
      <c r="Y551" s="31">
        <v>3968</v>
      </c>
      <c r="Z551" s="30"/>
      <c r="AA551" s="55"/>
      <c r="AB551" s="73"/>
      <c r="AC551" s="30" t="s">
        <v>44</v>
      </c>
      <c r="AD551" s="30" t="s">
        <v>74</v>
      </c>
    </row>
    <row r="552" spans="1:30" x14ac:dyDescent="0.2">
      <c r="A552" s="90">
        <v>46013</v>
      </c>
      <c r="B552" s="35" t="s">
        <v>76</v>
      </c>
      <c r="C552" s="64" t="s">
        <v>409</v>
      </c>
      <c r="D552" s="30" t="s">
        <v>29</v>
      </c>
      <c r="E552" s="30" t="s">
        <v>410</v>
      </c>
      <c r="F552" s="93" t="s">
        <v>2650</v>
      </c>
      <c r="G552" s="30" t="s">
        <v>284</v>
      </c>
      <c r="H552" s="93" t="s">
        <v>1212</v>
      </c>
      <c r="I552" s="36" t="str">
        <f ca="1">IFERROR(__xludf.DUMMYFUNCTION("""COMPUTED_VALUE""")," ")</f>
        <v xml:space="preserve"> </v>
      </c>
      <c r="J552" s="51" t="s">
        <v>2655</v>
      </c>
      <c r="K552" s="58" t="s">
        <v>2656</v>
      </c>
      <c r="L552" s="38">
        <v>365022143</v>
      </c>
      <c r="M552" s="30"/>
      <c r="N552" s="30"/>
      <c r="O552" s="30" t="s">
        <v>735</v>
      </c>
      <c r="P552" s="30" t="s">
        <v>2657</v>
      </c>
      <c r="Q552" s="23">
        <v>3968</v>
      </c>
      <c r="R552" s="30" t="s">
        <v>29</v>
      </c>
      <c r="S552" s="39"/>
      <c r="T552" s="71"/>
      <c r="U552" s="106"/>
      <c r="V552" s="107"/>
      <c r="W552" s="99"/>
      <c r="X552" s="56"/>
      <c r="Y552" s="31">
        <v>3968</v>
      </c>
      <c r="Z552" s="30"/>
      <c r="AA552" s="56"/>
      <c r="AB552" s="74"/>
      <c r="AC552" s="30" t="s">
        <v>44</v>
      </c>
      <c r="AD552" s="30" t="s">
        <v>74</v>
      </c>
    </row>
    <row r="553" spans="1:30" x14ac:dyDescent="0.2">
      <c r="A553" s="105">
        <v>46013</v>
      </c>
      <c r="B553" s="95" t="s">
        <v>30</v>
      </c>
      <c r="C553" s="64" t="s">
        <v>409</v>
      </c>
      <c r="D553" s="30" t="s">
        <v>29</v>
      </c>
      <c r="E553" s="30" t="s">
        <v>410</v>
      </c>
      <c r="F553" s="108" t="s">
        <v>2650</v>
      </c>
      <c r="G553" s="30" t="s">
        <v>284</v>
      </c>
      <c r="H553" s="93" t="s">
        <v>1212</v>
      </c>
      <c r="I553" s="36" t="str">
        <f ca="1">IFERROR(__xludf.DUMMYFUNCTION("""COMPUTED_VALUE""")," ")</f>
        <v xml:space="preserve"> </v>
      </c>
      <c r="J553" s="97" t="s">
        <v>2658</v>
      </c>
      <c r="K553" s="58" t="s">
        <v>2659</v>
      </c>
      <c r="L553" s="98">
        <v>342778089</v>
      </c>
      <c r="M553" s="56" t="s">
        <v>633</v>
      </c>
      <c r="N553" s="56" t="s">
        <v>164</v>
      </c>
      <c r="O553" s="30" t="s">
        <v>107</v>
      </c>
      <c r="P553" s="30" t="s">
        <v>2660</v>
      </c>
      <c r="Q553" s="23">
        <v>3968</v>
      </c>
      <c r="R553" s="30" t="s">
        <v>29</v>
      </c>
      <c r="S553" s="39"/>
      <c r="T553" s="71"/>
      <c r="U553" s="106"/>
      <c r="V553" s="71"/>
      <c r="W553" s="56"/>
      <c r="X553" s="56"/>
      <c r="Y553" s="31">
        <v>3968</v>
      </c>
      <c r="Z553" s="30"/>
      <c r="AA553" s="55"/>
      <c r="AB553" s="73"/>
      <c r="AC553" s="30" t="s">
        <v>44</v>
      </c>
      <c r="AD553" s="30" t="s">
        <v>74</v>
      </c>
    </row>
    <row r="554" spans="1:30" x14ac:dyDescent="0.2">
      <c r="A554" s="90">
        <v>46013</v>
      </c>
      <c r="B554" s="35" t="s">
        <v>30</v>
      </c>
      <c r="C554" s="64" t="s">
        <v>409</v>
      </c>
      <c r="D554" s="30" t="s">
        <v>29</v>
      </c>
      <c r="E554" s="30" t="s">
        <v>410</v>
      </c>
      <c r="F554" s="30" t="s">
        <v>2661</v>
      </c>
      <c r="G554" s="30" t="s">
        <v>284</v>
      </c>
      <c r="H554" s="30" t="s">
        <v>2142</v>
      </c>
      <c r="I554" s="36" t="str">
        <f ca="1">IFERROR(__xludf.DUMMYFUNCTION("""COMPUTED_VALUE""")," ")</f>
        <v xml:space="preserve"> </v>
      </c>
      <c r="J554" s="51" t="s">
        <v>2662</v>
      </c>
      <c r="K554" s="58" t="s">
        <v>2663</v>
      </c>
      <c r="L554" s="38">
        <v>397247322</v>
      </c>
      <c r="M554" s="30" t="s">
        <v>785</v>
      </c>
      <c r="N554" s="30" t="s">
        <v>131</v>
      </c>
      <c r="O554" s="30" t="s">
        <v>735</v>
      </c>
      <c r="P554" s="30" t="s">
        <v>2664</v>
      </c>
      <c r="Q554" s="23">
        <v>3968</v>
      </c>
      <c r="R554" s="30" t="s">
        <v>29</v>
      </c>
      <c r="S554" s="39"/>
      <c r="T554" s="87"/>
      <c r="U554" s="39"/>
      <c r="V554" s="86"/>
      <c r="W554" s="109"/>
      <c r="X554" s="58"/>
      <c r="Y554" s="31">
        <v>3968</v>
      </c>
      <c r="Z554" s="30"/>
      <c r="AA554" s="29"/>
      <c r="AB554" s="74"/>
      <c r="AC554" s="30" t="s">
        <v>44</v>
      </c>
      <c r="AD554" s="30" t="s">
        <v>74</v>
      </c>
    </row>
    <row r="555" spans="1:30" x14ac:dyDescent="0.2">
      <c r="A555" s="89">
        <v>45951.394341458334</v>
      </c>
      <c r="B555" s="35" t="s">
        <v>76</v>
      </c>
      <c r="C555" s="85" t="s">
        <v>816</v>
      </c>
      <c r="D555" s="30" t="s">
        <v>29</v>
      </c>
      <c r="E555" s="96" t="s">
        <v>670</v>
      </c>
      <c r="F555" s="30" t="s">
        <v>152</v>
      </c>
      <c r="G555" s="30" t="s">
        <v>2665</v>
      </c>
      <c r="H555" s="93" t="s">
        <v>2666</v>
      </c>
      <c r="I555" s="36">
        <f ca="1">IFERROR(__xludf.DUMMYFUNCTION("""COMPUTED_VALUE"""),46029)</f>
        <v>46029</v>
      </c>
      <c r="J555" s="51" t="s">
        <v>2667</v>
      </c>
      <c r="K555" s="30" t="s">
        <v>2668</v>
      </c>
      <c r="L555" s="38">
        <v>856757343</v>
      </c>
      <c r="M555" s="30" t="s">
        <v>698</v>
      </c>
      <c r="N555" s="30" t="s">
        <v>2669</v>
      </c>
      <c r="O555" s="30" t="s">
        <v>107</v>
      </c>
      <c r="P555" s="30" t="s">
        <v>2670</v>
      </c>
      <c r="Q555" s="23">
        <v>7736</v>
      </c>
      <c r="R555" s="30" t="s">
        <v>29</v>
      </c>
      <c r="S555" s="39">
        <f>200+7536</f>
        <v>7736</v>
      </c>
      <c r="T555" s="49" t="s">
        <v>2671</v>
      </c>
      <c r="U555" s="52"/>
      <c r="V555" s="53"/>
      <c r="W555" s="54" t="s">
        <v>2672</v>
      </c>
      <c r="X555" s="30"/>
      <c r="Y555" s="31">
        <v>0</v>
      </c>
      <c r="Z555" s="30" t="s">
        <v>816</v>
      </c>
      <c r="AA555" s="55" t="s">
        <v>2673</v>
      </c>
      <c r="AB555" s="73" t="s">
        <v>44</v>
      </c>
      <c r="AC555" s="30" t="s">
        <v>44</v>
      </c>
      <c r="AD555" s="30" t="s">
        <v>982</v>
      </c>
    </row>
    <row r="556" spans="1:30" x14ac:dyDescent="0.2">
      <c r="A556" s="16">
        <v>46016</v>
      </c>
      <c r="B556" s="35" t="s">
        <v>30</v>
      </c>
      <c r="C556" s="64" t="s">
        <v>409</v>
      </c>
      <c r="D556" s="30" t="s">
        <v>29</v>
      </c>
      <c r="E556" s="96" t="s">
        <v>416</v>
      </c>
      <c r="F556" s="30" t="s">
        <v>2674</v>
      </c>
      <c r="G556" s="61" t="s">
        <v>418</v>
      </c>
      <c r="H556" s="93" t="s">
        <v>34</v>
      </c>
      <c r="I556" s="36" t="str">
        <f ca="1">IFERROR(__xludf.DUMMYFUNCTION("""COMPUTED_VALUE""")," ")</f>
        <v xml:space="preserve"> </v>
      </c>
      <c r="J556" s="51" t="s">
        <v>2675</v>
      </c>
      <c r="K556" s="58" t="s">
        <v>2676</v>
      </c>
      <c r="L556" s="38">
        <v>886093011</v>
      </c>
      <c r="M556" s="30"/>
      <c r="N556" s="30"/>
      <c r="O556" s="30" t="s">
        <v>107</v>
      </c>
      <c r="P556" s="30" t="s">
        <v>2677</v>
      </c>
      <c r="Q556" s="23">
        <v>4268</v>
      </c>
      <c r="R556" s="30" t="s">
        <v>29</v>
      </c>
      <c r="S556" s="39"/>
      <c r="T556" s="71"/>
      <c r="U556" s="106"/>
      <c r="V556" s="107"/>
      <c r="W556" s="99"/>
      <c r="X556" s="56"/>
      <c r="Y556" s="31">
        <v>4268</v>
      </c>
      <c r="Z556" s="30"/>
      <c r="AA556" s="56"/>
      <c r="AB556" s="74"/>
      <c r="AC556" s="30" t="s">
        <v>44</v>
      </c>
      <c r="AD556" s="30" t="s">
        <v>982</v>
      </c>
    </row>
    <row r="557" spans="1:30" x14ac:dyDescent="0.2">
      <c r="A557" s="89">
        <v>46019.774672418978</v>
      </c>
      <c r="B557" s="35" t="s">
        <v>76</v>
      </c>
      <c r="C557" s="30" t="s">
        <v>31</v>
      </c>
      <c r="D557" s="30" t="s">
        <v>29</v>
      </c>
      <c r="E557" s="30" t="s">
        <v>63</v>
      </c>
      <c r="F557" s="30" t="s">
        <v>29</v>
      </c>
      <c r="G557" s="30" t="s">
        <v>87</v>
      </c>
      <c r="H557" s="93" t="s">
        <v>34</v>
      </c>
      <c r="I557" s="36" t="str">
        <f ca="1">IFERROR(__xludf.DUMMYFUNCTION("""COMPUTED_VALUE""")," ")</f>
        <v xml:space="preserve"> </v>
      </c>
      <c r="J557" s="51" t="s">
        <v>2678</v>
      </c>
      <c r="K557" s="30" t="s">
        <v>2679</v>
      </c>
      <c r="L557" s="38">
        <v>352659868</v>
      </c>
      <c r="M557" s="30" t="s">
        <v>664</v>
      </c>
      <c r="N557" s="30" t="s">
        <v>66</v>
      </c>
      <c r="O557" s="30" t="s">
        <v>2204</v>
      </c>
      <c r="P557" s="30" t="s">
        <v>2680</v>
      </c>
      <c r="Q557" s="23">
        <v>16940</v>
      </c>
      <c r="R557" s="30" t="s">
        <v>29</v>
      </c>
      <c r="S557" s="39">
        <f>2500-2500</f>
        <v>0</v>
      </c>
      <c r="T557" s="45">
        <v>46017</v>
      </c>
      <c r="U557" s="52"/>
      <c r="V557" s="53"/>
      <c r="W557" s="54" t="s">
        <v>2681</v>
      </c>
      <c r="X557" s="30"/>
      <c r="Y557" s="31">
        <v>16940</v>
      </c>
      <c r="Z557" s="30"/>
      <c r="AA557" s="55"/>
      <c r="AB557" s="73" t="s">
        <v>44</v>
      </c>
      <c r="AC557" s="30" t="s">
        <v>44</v>
      </c>
      <c r="AD557" s="30" t="s">
        <v>74</v>
      </c>
    </row>
    <row r="558" spans="1:30" x14ac:dyDescent="0.2">
      <c r="A558" s="110">
        <v>46025.972722430553</v>
      </c>
      <c r="B558" s="35" t="s">
        <v>30</v>
      </c>
      <c r="C558" s="111" t="s">
        <v>31</v>
      </c>
      <c r="D558" s="111" t="s">
        <v>29</v>
      </c>
      <c r="E558" s="111" t="s">
        <v>63</v>
      </c>
      <c r="F558" s="30" t="s">
        <v>29</v>
      </c>
      <c r="G558" s="30" t="s">
        <v>47</v>
      </c>
      <c r="H558" s="112" t="s">
        <v>1915</v>
      </c>
      <c r="I558" s="113" t="str">
        <f ca="1">IFERROR(__xludf.DUMMYFUNCTION("""COMPUTED_VALUE""")," ")</f>
        <v xml:space="preserve"> </v>
      </c>
      <c r="J558" s="102" t="s">
        <v>2682</v>
      </c>
      <c r="K558" s="111" t="s">
        <v>2683</v>
      </c>
      <c r="L558" s="114">
        <v>332673342</v>
      </c>
      <c r="M558" s="111" t="s">
        <v>713</v>
      </c>
      <c r="N558" s="111" t="s">
        <v>2631</v>
      </c>
      <c r="O558" s="111" t="s">
        <v>107</v>
      </c>
      <c r="P558" s="111" t="s">
        <v>2684</v>
      </c>
      <c r="Q558" s="24">
        <v>16940</v>
      </c>
      <c r="R558" s="111" t="s">
        <v>29</v>
      </c>
      <c r="S558" s="115">
        <v>200</v>
      </c>
      <c r="T558" s="116">
        <v>45660</v>
      </c>
      <c r="U558" s="117"/>
      <c r="V558" s="118"/>
      <c r="W558" s="54" t="s">
        <v>2685</v>
      </c>
      <c r="X558" s="111"/>
      <c r="Y558" s="32">
        <v>16740</v>
      </c>
      <c r="Z558" s="111"/>
      <c r="AA558" s="83"/>
      <c r="AB558" s="83" t="s">
        <v>44</v>
      </c>
      <c r="AC558" s="111" t="s">
        <v>44</v>
      </c>
      <c r="AD558" s="111" t="s">
        <v>982</v>
      </c>
    </row>
    <row r="559" spans="1:30" x14ac:dyDescent="0.2">
      <c r="A559" s="119">
        <v>46030.74918885417</v>
      </c>
      <c r="B559" s="35" t="s">
        <v>76</v>
      </c>
      <c r="C559" s="83" t="s">
        <v>31</v>
      </c>
      <c r="D559" s="83" t="s">
        <v>29</v>
      </c>
      <c r="E559" s="83" t="s">
        <v>46</v>
      </c>
      <c r="F559" s="30" t="s">
        <v>29</v>
      </c>
      <c r="G559" s="30" t="s">
        <v>47</v>
      </c>
      <c r="H559" s="120" t="s">
        <v>2686</v>
      </c>
      <c r="I559" s="113" t="str">
        <f ca="1">IFERROR(__xludf.DUMMYFUNCTION("""COMPUTED_VALUE""")," ")</f>
        <v xml:space="preserve"> </v>
      </c>
      <c r="J559" s="97" t="s">
        <v>2687</v>
      </c>
      <c r="K559" s="83" t="s">
        <v>2688</v>
      </c>
      <c r="L559" s="121">
        <v>944161103</v>
      </c>
      <c r="M559" s="83" t="s">
        <v>1619</v>
      </c>
      <c r="N559" s="83" t="s">
        <v>529</v>
      </c>
      <c r="O559" s="83" t="s">
        <v>2642</v>
      </c>
      <c r="P559" s="83" t="s">
        <v>2689</v>
      </c>
      <c r="Q559" s="24">
        <v>2468</v>
      </c>
      <c r="R559" s="30" t="s">
        <v>429</v>
      </c>
      <c r="S559" s="115">
        <f>200+2200</f>
        <v>2400</v>
      </c>
      <c r="T559" s="122" t="s">
        <v>2690</v>
      </c>
      <c r="U559" s="123"/>
      <c r="V559" s="124"/>
      <c r="W559" s="54" t="s">
        <v>2691</v>
      </c>
      <c r="X559" s="83"/>
      <c r="Y559" s="32">
        <v>68</v>
      </c>
      <c r="Z559" s="83" t="s">
        <v>43</v>
      </c>
      <c r="AA559" s="125"/>
      <c r="AB559" s="125" t="s">
        <v>44</v>
      </c>
      <c r="AC559" s="83" t="s">
        <v>44</v>
      </c>
      <c r="AD559" s="83" t="s">
        <v>74</v>
      </c>
    </row>
    <row r="560" spans="1:30" x14ac:dyDescent="0.2">
      <c r="A560" s="16">
        <v>46030</v>
      </c>
      <c r="B560" s="35" t="s">
        <v>30</v>
      </c>
      <c r="C560" s="64" t="s">
        <v>409</v>
      </c>
      <c r="D560" s="30" t="s">
        <v>29</v>
      </c>
      <c r="E560" s="30" t="s">
        <v>410</v>
      </c>
      <c r="F560" s="28" t="s">
        <v>1743</v>
      </c>
      <c r="G560" s="30" t="s">
        <v>33</v>
      </c>
      <c r="H560" s="33" t="s">
        <v>34</v>
      </c>
      <c r="I560" s="36" t="str">
        <f ca="1">IFERROR(__xludf.DUMMYFUNCTION("""COMPUTED_VALUE""")," ")</f>
        <v xml:space="preserve"> </v>
      </c>
      <c r="J560" s="76" t="s">
        <v>2692</v>
      </c>
      <c r="K560" s="58" t="s">
        <v>2693</v>
      </c>
      <c r="L560" s="38">
        <v>877927635</v>
      </c>
      <c r="M560" s="30" t="s">
        <v>1630</v>
      </c>
      <c r="N560" s="30" t="s">
        <v>1631</v>
      </c>
      <c r="O560" s="30" t="s">
        <v>2694</v>
      </c>
      <c r="P560" s="30" t="s">
        <v>2695</v>
      </c>
      <c r="Q560" s="23">
        <v>3968</v>
      </c>
      <c r="R560" s="30" t="s">
        <v>29</v>
      </c>
      <c r="S560" s="39"/>
      <c r="T560" s="45"/>
      <c r="U560" s="52"/>
      <c r="V560" s="53"/>
      <c r="W560" s="54"/>
      <c r="X560" s="30"/>
      <c r="Y560" s="31">
        <v>3968</v>
      </c>
      <c r="Z560" s="83"/>
      <c r="AA560" s="56"/>
      <c r="AB560" s="74"/>
      <c r="AC560" s="30" t="s">
        <v>44</v>
      </c>
      <c r="AD560" s="30" t="s">
        <v>982</v>
      </c>
    </row>
    <row r="561" spans="1:30" x14ac:dyDescent="0.2">
      <c r="A561" s="16">
        <v>46030</v>
      </c>
      <c r="B561" s="35" t="s">
        <v>30</v>
      </c>
      <c r="C561" s="64" t="s">
        <v>409</v>
      </c>
      <c r="D561" s="30" t="s">
        <v>29</v>
      </c>
      <c r="E561" s="30" t="s">
        <v>410</v>
      </c>
      <c r="F561" s="28" t="s">
        <v>1743</v>
      </c>
      <c r="G561" s="30" t="s">
        <v>33</v>
      </c>
      <c r="H561" s="33" t="s">
        <v>34</v>
      </c>
      <c r="I561" s="36" t="str">
        <f ca="1">IFERROR(__xludf.DUMMYFUNCTION("""COMPUTED_VALUE""")," ")</f>
        <v xml:space="preserve"> </v>
      </c>
      <c r="J561" s="51" t="s">
        <v>1744</v>
      </c>
      <c r="K561" s="58" t="s">
        <v>2696</v>
      </c>
      <c r="L561" s="38">
        <v>852785466</v>
      </c>
      <c r="M561" s="58" t="s">
        <v>1619</v>
      </c>
      <c r="N561" s="30" t="s">
        <v>529</v>
      </c>
      <c r="O561" s="30" t="s">
        <v>1746</v>
      </c>
      <c r="P561" s="30" t="s">
        <v>428</v>
      </c>
      <c r="Q561" s="23">
        <v>3968</v>
      </c>
      <c r="R561" s="28" t="s">
        <v>29</v>
      </c>
      <c r="S561" s="39">
        <v>532</v>
      </c>
      <c r="T561" s="49" t="s">
        <v>1747</v>
      </c>
      <c r="U561" s="52"/>
      <c r="V561" s="53"/>
      <c r="W561" s="54"/>
      <c r="X561" s="30"/>
      <c r="Y561" s="31">
        <v>3436</v>
      </c>
      <c r="Z561" s="83"/>
      <c r="AA561" s="55"/>
      <c r="AB561" s="55"/>
      <c r="AC561" s="30" t="s">
        <v>44</v>
      </c>
      <c r="AD561" s="30" t="s">
        <v>74</v>
      </c>
    </row>
    <row r="562" spans="1:30" x14ac:dyDescent="0.2">
      <c r="A562" s="90">
        <v>46035</v>
      </c>
      <c r="B562" s="35" t="s">
        <v>30</v>
      </c>
      <c r="C562" s="30" t="s">
        <v>409</v>
      </c>
      <c r="D562" s="30" t="s">
        <v>29</v>
      </c>
      <c r="E562" s="30" t="s">
        <v>410</v>
      </c>
      <c r="F562" s="30" t="s">
        <v>2697</v>
      </c>
      <c r="G562" s="30" t="s">
        <v>33</v>
      </c>
      <c r="H562" s="30" t="s">
        <v>34</v>
      </c>
      <c r="I562" s="36" t="str">
        <f ca="1">IFERROR(__xludf.DUMMYFUNCTION("""COMPUTED_VALUE""")," ")</f>
        <v xml:space="preserve"> </v>
      </c>
      <c r="J562" s="51" t="s">
        <v>2698</v>
      </c>
      <c r="K562" s="30" t="s">
        <v>2699</v>
      </c>
      <c r="L562" s="38">
        <v>932346475</v>
      </c>
      <c r="M562" s="30"/>
      <c r="N562" s="30"/>
      <c r="O562" s="30" t="s">
        <v>2700</v>
      </c>
      <c r="P562" s="30" t="s">
        <v>2701</v>
      </c>
      <c r="Q562" s="23">
        <v>3968</v>
      </c>
      <c r="R562" s="30" t="s">
        <v>29</v>
      </c>
      <c r="S562" s="39"/>
      <c r="T562" s="86"/>
      <c r="U562" s="69"/>
      <c r="V562" s="126"/>
      <c r="W562" s="109"/>
      <c r="X562" s="58"/>
      <c r="Y562" s="31">
        <v>3968</v>
      </c>
      <c r="Z562" s="30"/>
      <c r="AA562" s="29"/>
      <c r="AB562" s="56"/>
      <c r="AC562" s="30"/>
      <c r="AD562" s="30" t="s">
        <v>982</v>
      </c>
    </row>
    <row r="563" spans="1:30" x14ac:dyDescent="0.2">
      <c r="A563" s="89">
        <v>46038.670141458337</v>
      </c>
      <c r="B563" s="35" t="s">
        <v>30</v>
      </c>
      <c r="C563" s="30" t="s">
        <v>31</v>
      </c>
      <c r="D563" s="30" t="s">
        <v>29</v>
      </c>
      <c r="E563" s="30" t="s">
        <v>82</v>
      </c>
      <c r="F563" s="30" t="s">
        <v>29</v>
      </c>
      <c r="G563" s="30" t="s">
        <v>87</v>
      </c>
      <c r="H563" s="30" t="s">
        <v>34</v>
      </c>
      <c r="I563" s="36" t="str">
        <f ca="1">IFERROR(__xludf.DUMMYFUNCTION("""COMPUTED_VALUE""")," ")</f>
        <v xml:space="preserve"> </v>
      </c>
      <c r="J563" s="51" t="s">
        <v>2702</v>
      </c>
      <c r="K563" s="30" t="s">
        <v>2703</v>
      </c>
      <c r="L563" s="38">
        <v>329735952</v>
      </c>
      <c r="M563" s="30" t="s">
        <v>713</v>
      </c>
      <c r="N563" s="30" t="s">
        <v>2631</v>
      </c>
      <c r="O563" s="30" t="s">
        <v>107</v>
      </c>
      <c r="P563" s="30" t="s">
        <v>2704</v>
      </c>
      <c r="Q563" s="23">
        <v>9704</v>
      </c>
      <c r="R563" s="28" t="s">
        <v>29</v>
      </c>
      <c r="S563" s="39">
        <v>200</v>
      </c>
      <c r="T563" s="45">
        <v>46038</v>
      </c>
      <c r="U563" s="52"/>
      <c r="V563" s="53"/>
      <c r="W563" s="54" t="s">
        <v>2705</v>
      </c>
      <c r="X563" s="30"/>
      <c r="Y563" s="31">
        <v>9504</v>
      </c>
      <c r="Z563" s="30"/>
      <c r="AA563" s="55"/>
      <c r="AB563" s="73" t="s">
        <v>44</v>
      </c>
      <c r="AC563" s="30" t="s">
        <v>44</v>
      </c>
      <c r="AD563" s="30" t="s">
        <v>74</v>
      </c>
    </row>
    <row r="564" spans="1:30" x14ac:dyDescent="0.2">
      <c r="A564" s="89">
        <v>46040.944415578706</v>
      </c>
      <c r="B564" s="35" t="s">
        <v>30</v>
      </c>
      <c r="C564" s="30" t="s">
        <v>31</v>
      </c>
      <c r="D564" s="30" t="s">
        <v>29</v>
      </c>
      <c r="E564" s="30" t="s">
        <v>63</v>
      </c>
      <c r="F564" s="30" t="s">
        <v>29</v>
      </c>
      <c r="G564" s="30" t="s">
        <v>47</v>
      </c>
      <c r="H564" s="30" t="s">
        <v>153</v>
      </c>
      <c r="I564" s="36" t="str">
        <f ca="1">IFERROR(__xludf.DUMMYFUNCTION("""COMPUTED_VALUE""")," ")</f>
        <v xml:space="preserve"> </v>
      </c>
      <c r="J564" s="51" t="s">
        <v>2706</v>
      </c>
      <c r="K564" s="30" t="s">
        <v>2707</v>
      </c>
      <c r="L564" s="38">
        <v>855540222</v>
      </c>
      <c r="M564" s="30" t="s">
        <v>2544</v>
      </c>
      <c r="N564" s="30" t="s">
        <v>2545</v>
      </c>
      <c r="O564" s="30" t="s">
        <v>2708</v>
      </c>
      <c r="P564" s="30" t="s">
        <v>2709</v>
      </c>
      <c r="Q564" s="23">
        <v>16940</v>
      </c>
      <c r="R564" s="28" t="s">
        <v>29</v>
      </c>
      <c r="S564" s="39">
        <v>200</v>
      </c>
      <c r="T564" s="45">
        <v>46040</v>
      </c>
      <c r="U564" s="52"/>
      <c r="V564" s="53"/>
      <c r="W564" s="54" t="s">
        <v>2710</v>
      </c>
      <c r="X564" s="30"/>
      <c r="Y564" s="31">
        <v>16740</v>
      </c>
      <c r="Z564" s="30"/>
      <c r="AA564" s="56"/>
      <c r="AB564" s="74" t="s">
        <v>44</v>
      </c>
      <c r="AC564" s="30" t="s">
        <v>44</v>
      </c>
      <c r="AD564" s="30" t="s">
        <v>982</v>
      </c>
    </row>
    <row r="565" spans="1:30" x14ac:dyDescent="0.2">
      <c r="A565" s="89">
        <v>46044.986792430558</v>
      </c>
      <c r="B565" s="35" t="s">
        <v>76</v>
      </c>
      <c r="C565" s="30" t="s">
        <v>768</v>
      </c>
      <c r="D565" s="30" t="s">
        <v>29</v>
      </c>
      <c r="E565" s="30" t="s">
        <v>670</v>
      </c>
      <c r="F565" s="30" t="s">
        <v>2711</v>
      </c>
      <c r="G565" s="30" t="s">
        <v>2665</v>
      </c>
      <c r="H565" s="30" t="s">
        <v>2712</v>
      </c>
      <c r="I565" s="36">
        <f ca="1">IFERROR(__xludf.DUMMYFUNCTION("""COMPUTED_VALUE"""),46050)</f>
        <v>46050</v>
      </c>
      <c r="J565" s="51" t="s">
        <v>2713</v>
      </c>
      <c r="K565" s="30" t="s">
        <v>2714</v>
      </c>
      <c r="L565" s="38">
        <v>386577427</v>
      </c>
      <c r="M565" s="30" t="s">
        <v>1619</v>
      </c>
      <c r="N565" s="30" t="s">
        <v>529</v>
      </c>
      <c r="O565" s="30" t="s">
        <v>2642</v>
      </c>
      <c r="P565" s="30" t="s">
        <v>2715</v>
      </c>
      <c r="Q565" s="23">
        <v>7736</v>
      </c>
      <c r="R565" s="28" t="s">
        <v>29</v>
      </c>
      <c r="S565" s="39">
        <f>200+7336</f>
        <v>7536</v>
      </c>
      <c r="T565" s="45">
        <v>46044</v>
      </c>
      <c r="U565" s="52"/>
      <c r="V565" s="53">
        <v>46048</v>
      </c>
      <c r="W565" s="54" t="s">
        <v>2716</v>
      </c>
      <c r="X565" s="30"/>
      <c r="Y565" s="31">
        <v>200</v>
      </c>
      <c r="Z565" s="30" t="s">
        <v>816</v>
      </c>
      <c r="AA565" s="55"/>
      <c r="AB565" s="73" t="s">
        <v>44</v>
      </c>
      <c r="AC565" s="30" t="s">
        <v>44</v>
      </c>
      <c r="AD565" s="30" t="s">
        <v>982</v>
      </c>
    </row>
    <row r="566" spans="1:30" x14ac:dyDescent="0.2">
      <c r="A566" s="16">
        <v>46048.473196701394</v>
      </c>
      <c r="B566" s="35" t="s">
        <v>30</v>
      </c>
      <c r="C566" s="30" t="s">
        <v>31</v>
      </c>
      <c r="D566" s="30"/>
      <c r="E566" s="30" t="s">
        <v>63</v>
      </c>
      <c r="F566" s="28" t="s">
        <v>29</v>
      </c>
      <c r="G566" s="30" t="s">
        <v>47</v>
      </c>
      <c r="H566" s="28" t="s">
        <v>2717</v>
      </c>
      <c r="I566" s="36">
        <f ca="1">IFERROR(__xludf.DUMMYFUNCTION("""COMPUTED_VALUE"""),46219)</f>
        <v>46219</v>
      </c>
      <c r="J566" s="51" t="s">
        <v>2718</v>
      </c>
      <c r="K566" s="56" t="s">
        <v>2719</v>
      </c>
      <c r="L566" s="38">
        <v>353674014</v>
      </c>
      <c r="M566" s="30" t="s">
        <v>2720</v>
      </c>
      <c r="N566" s="30" t="s">
        <v>2721</v>
      </c>
      <c r="O566" s="30" t="s">
        <v>2722</v>
      </c>
      <c r="P566" s="30" t="s">
        <v>2723</v>
      </c>
      <c r="Q566" s="23">
        <v>16940</v>
      </c>
      <c r="R566" s="28" t="s">
        <v>29</v>
      </c>
      <c r="S566" s="39">
        <v>200</v>
      </c>
      <c r="T566" s="86">
        <v>46046</v>
      </c>
      <c r="U566" s="39"/>
      <c r="V566" s="86"/>
      <c r="W566" s="109" t="s">
        <v>2724</v>
      </c>
      <c r="X566" s="58"/>
      <c r="Y566" s="31">
        <v>16740</v>
      </c>
      <c r="Z566" s="30"/>
      <c r="AA566" s="56"/>
      <c r="AB566" s="56" t="s">
        <v>44</v>
      </c>
      <c r="AC566" s="30" t="s">
        <v>44</v>
      </c>
      <c r="AD566" s="30" t="s">
        <v>982</v>
      </c>
    </row>
    <row r="567" spans="1:30" x14ac:dyDescent="0.2">
      <c r="A567" s="89">
        <v>46053.475132384257</v>
      </c>
      <c r="B567" s="35" t="s">
        <v>76</v>
      </c>
      <c r="C567" s="85" t="s">
        <v>31</v>
      </c>
      <c r="D567" s="30" t="s">
        <v>29</v>
      </c>
      <c r="E567" s="96" t="s">
        <v>82</v>
      </c>
      <c r="F567" s="30" t="s">
        <v>29</v>
      </c>
      <c r="G567" s="30" t="s">
        <v>47</v>
      </c>
      <c r="H567" s="93" t="s">
        <v>2725</v>
      </c>
      <c r="I567" s="36">
        <f ca="1">IFERROR(__xludf.DUMMYFUNCTION("""COMPUTED_VALUE"""),46090)</f>
        <v>46090</v>
      </c>
      <c r="J567" s="51" t="s">
        <v>2726</v>
      </c>
      <c r="K567" s="30" t="s">
        <v>2727</v>
      </c>
      <c r="L567" s="38">
        <v>960792684</v>
      </c>
      <c r="M567" s="30" t="s">
        <v>1619</v>
      </c>
      <c r="N567" s="30" t="s">
        <v>529</v>
      </c>
      <c r="O567" s="30" t="s">
        <v>2642</v>
      </c>
      <c r="P567" s="30" t="s">
        <v>2728</v>
      </c>
      <c r="Q567" s="23">
        <v>9704</v>
      </c>
      <c r="R567" s="28" t="s">
        <v>29</v>
      </c>
      <c r="S567" s="39">
        <f>200+2300</f>
        <v>2500</v>
      </c>
      <c r="T567" s="49" t="s">
        <v>2729</v>
      </c>
      <c r="U567" s="66">
        <v>7204</v>
      </c>
      <c r="V567" s="45">
        <v>46114</v>
      </c>
      <c r="W567" s="30" t="s">
        <v>2730</v>
      </c>
      <c r="X567" s="30"/>
      <c r="Y567" s="31">
        <v>0</v>
      </c>
      <c r="Z567" s="30" t="s">
        <v>2731</v>
      </c>
      <c r="AA567" s="55"/>
      <c r="AB567" s="73" t="s">
        <v>1518</v>
      </c>
      <c r="AC567" s="30" t="s">
        <v>2732</v>
      </c>
      <c r="AD567" s="30" t="s">
        <v>982</v>
      </c>
    </row>
    <row r="568" spans="1:30" x14ac:dyDescent="0.2">
      <c r="A568" s="89">
        <v>46054.79680048611</v>
      </c>
      <c r="B568" s="35" t="s">
        <v>30</v>
      </c>
      <c r="C568" s="85" t="s">
        <v>31</v>
      </c>
      <c r="D568" s="30" t="s">
        <v>29</v>
      </c>
      <c r="E568" s="96" t="s">
        <v>32</v>
      </c>
      <c r="F568" s="30" t="s">
        <v>29</v>
      </c>
      <c r="G568" s="30" t="s">
        <v>47</v>
      </c>
      <c r="H568" s="93" t="s">
        <v>2733</v>
      </c>
      <c r="I568" s="36">
        <f ca="1">IFERROR(__xludf.DUMMYFUNCTION("""COMPUTED_VALUE"""),46204)</f>
        <v>46204</v>
      </c>
      <c r="J568" s="51" t="s">
        <v>2734</v>
      </c>
      <c r="K568" s="30" t="s">
        <v>2735</v>
      </c>
      <c r="L568" s="38">
        <v>396924604</v>
      </c>
      <c r="M568" s="30" t="s">
        <v>2544</v>
      </c>
      <c r="N568" s="30" t="s">
        <v>2545</v>
      </c>
      <c r="O568" s="30" t="s">
        <v>2736</v>
      </c>
      <c r="P568" s="30" t="s">
        <v>2737</v>
      </c>
      <c r="Q568" s="23">
        <v>14972</v>
      </c>
      <c r="R568" s="28" t="s">
        <v>29</v>
      </c>
      <c r="S568" s="39">
        <v>200</v>
      </c>
      <c r="T568" s="45">
        <v>46054</v>
      </c>
      <c r="U568" s="52"/>
      <c r="V568" s="53"/>
      <c r="W568" s="75" t="s">
        <v>2738</v>
      </c>
      <c r="X568" s="30"/>
      <c r="Y568" s="31">
        <v>14772</v>
      </c>
      <c r="Z568" s="30"/>
      <c r="AA568" s="56"/>
      <c r="AB568" s="74" t="s">
        <v>44</v>
      </c>
      <c r="AC568" s="30" t="s">
        <v>44</v>
      </c>
      <c r="AD568" s="30" t="s">
        <v>982</v>
      </c>
    </row>
    <row r="569" spans="1:30" x14ac:dyDescent="0.2">
      <c r="A569" s="89">
        <v>46055.325514155091</v>
      </c>
      <c r="B569" s="35" t="s">
        <v>30</v>
      </c>
      <c r="C569" s="85" t="s">
        <v>31</v>
      </c>
      <c r="D569" s="30" t="s">
        <v>29</v>
      </c>
      <c r="E569" s="96" t="s">
        <v>82</v>
      </c>
      <c r="F569" s="30" t="s">
        <v>29</v>
      </c>
      <c r="G569" s="30" t="s">
        <v>87</v>
      </c>
      <c r="H569" s="30" t="s">
        <v>34</v>
      </c>
      <c r="I569" s="36" t="str">
        <f ca="1">IFERROR(__xludf.DUMMYFUNCTION("""COMPUTED_VALUE""")," ")</f>
        <v xml:space="preserve"> </v>
      </c>
      <c r="J569" s="51" t="s">
        <v>2739</v>
      </c>
      <c r="K569" s="30" t="s">
        <v>2740</v>
      </c>
      <c r="L569" s="38">
        <v>382952187</v>
      </c>
      <c r="M569" s="30" t="s">
        <v>713</v>
      </c>
      <c r="N569" s="30" t="s">
        <v>2631</v>
      </c>
      <c r="O569" s="30" t="s">
        <v>107</v>
      </c>
      <c r="P569" s="30" t="s">
        <v>2741</v>
      </c>
      <c r="Q569" s="23">
        <v>9704</v>
      </c>
      <c r="R569" s="28" t="s">
        <v>429</v>
      </c>
      <c r="S569" s="39">
        <v>200</v>
      </c>
      <c r="T569" s="45">
        <v>46054</v>
      </c>
      <c r="U569" s="52"/>
      <c r="V569" s="53"/>
      <c r="W569" s="75" t="s">
        <v>2742</v>
      </c>
      <c r="X569" s="30"/>
      <c r="Y569" s="31">
        <v>9504</v>
      </c>
      <c r="Z569" s="30"/>
      <c r="AA569" s="55"/>
      <c r="AB569" s="73" t="s">
        <v>44</v>
      </c>
      <c r="AC569" s="30" t="s">
        <v>44</v>
      </c>
      <c r="AD569" s="30" t="s">
        <v>74</v>
      </c>
    </row>
    <row r="570" spans="1:30" x14ac:dyDescent="0.2">
      <c r="A570" s="89">
        <v>46057.351419236111</v>
      </c>
      <c r="B570" s="35" t="s">
        <v>76</v>
      </c>
      <c r="C570" s="30" t="s">
        <v>31</v>
      </c>
      <c r="D570" s="30" t="s">
        <v>29</v>
      </c>
      <c r="E570" s="30" t="s">
        <v>63</v>
      </c>
      <c r="F570" s="30" t="s">
        <v>29</v>
      </c>
      <c r="G570" s="30" t="s">
        <v>87</v>
      </c>
      <c r="H570" s="30" t="s">
        <v>2743</v>
      </c>
      <c r="I570" s="36" t="str">
        <f ca="1">IFERROR(__xludf.DUMMYFUNCTION("""COMPUTED_VALUE""")," ")</f>
        <v xml:space="preserve"> </v>
      </c>
      <c r="J570" s="51" t="s">
        <v>2744</v>
      </c>
      <c r="K570" s="30" t="s">
        <v>2745</v>
      </c>
      <c r="L570" s="38">
        <v>868395617</v>
      </c>
      <c r="M570" s="30" t="s">
        <v>713</v>
      </c>
      <c r="N570" s="30" t="s">
        <v>2631</v>
      </c>
      <c r="O570" s="30" t="s">
        <v>107</v>
      </c>
      <c r="P570" s="30" t="s">
        <v>2746</v>
      </c>
      <c r="Q570" s="23">
        <v>16940</v>
      </c>
      <c r="R570" s="30" t="s">
        <v>429</v>
      </c>
      <c r="S570" s="39">
        <v>200</v>
      </c>
      <c r="T570" s="45">
        <v>46056</v>
      </c>
      <c r="U570" s="30"/>
      <c r="V570" s="30"/>
      <c r="W570" s="127" t="s">
        <v>2747</v>
      </c>
      <c r="X570" s="58"/>
      <c r="Y570" s="31">
        <v>16740</v>
      </c>
      <c r="Z570" s="30"/>
      <c r="AA570" s="80"/>
      <c r="AB570" s="56" t="s">
        <v>44</v>
      </c>
      <c r="AC570" s="30" t="s">
        <v>44</v>
      </c>
      <c r="AD570" s="30" t="s">
        <v>74</v>
      </c>
    </row>
    <row r="571" spans="1:30" x14ac:dyDescent="0.2">
      <c r="A571" s="16">
        <v>46057</v>
      </c>
      <c r="B571" s="35" t="s">
        <v>30</v>
      </c>
      <c r="C571" s="64" t="s">
        <v>816</v>
      </c>
      <c r="D571" s="30" t="s">
        <v>29</v>
      </c>
      <c r="E571" s="30" t="s">
        <v>32</v>
      </c>
      <c r="F571" s="30" t="s">
        <v>2589</v>
      </c>
      <c r="G571" s="30" t="s">
        <v>33</v>
      </c>
      <c r="H571" s="30" t="s">
        <v>34</v>
      </c>
      <c r="I571" s="36" t="str">
        <f ca="1">IFERROR(__xludf.DUMMYFUNCTION("""COMPUTED_VALUE""")," ")</f>
        <v xml:space="preserve"> </v>
      </c>
      <c r="J571" s="51" t="s">
        <v>2590</v>
      </c>
      <c r="K571" s="58" t="s">
        <v>2748</v>
      </c>
      <c r="L571" s="38">
        <v>923763685</v>
      </c>
      <c r="M571" s="30" t="s">
        <v>633</v>
      </c>
      <c r="N571" s="30" t="s">
        <v>164</v>
      </c>
      <c r="O571" s="30" t="s">
        <v>107</v>
      </c>
      <c r="P571" s="30" t="s">
        <v>68</v>
      </c>
      <c r="Q571" s="23">
        <v>14972</v>
      </c>
      <c r="R571" s="30" t="s">
        <v>29</v>
      </c>
      <c r="S571" s="39"/>
      <c r="T571" s="45"/>
      <c r="U571" s="52"/>
      <c r="V571" s="53"/>
      <c r="W571" s="54"/>
      <c r="X571" s="30"/>
      <c r="Y571" s="31">
        <v>14972</v>
      </c>
      <c r="Z571" s="30"/>
      <c r="AA571" s="55"/>
      <c r="AB571" s="73"/>
      <c r="AC571" s="30" t="s">
        <v>44</v>
      </c>
      <c r="AD571" s="30" t="s">
        <v>74</v>
      </c>
    </row>
    <row r="572" spans="1:30" x14ac:dyDescent="0.2">
      <c r="A572" s="16">
        <v>46057</v>
      </c>
      <c r="B572" s="35" t="s">
        <v>30</v>
      </c>
      <c r="C572" s="64" t="s">
        <v>816</v>
      </c>
      <c r="D572" s="30" t="s">
        <v>29</v>
      </c>
      <c r="E572" s="96" t="s">
        <v>416</v>
      </c>
      <c r="F572" s="93" t="s">
        <v>2749</v>
      </c>
      <c r="G572" s="61" t="s">
        <v>418</v>
      </c>
      <c r="H572" s="93" t="s">
        <v>34</v>
      </c>
      <c r="I572" s="36" t="str">
        <f ca="1">IFERROR(__xludf.DUMMYFUNCTION("""COMPUTED_VALUE""")," ")</f>
        <v xml:space="preserve"> </v>
      </c>
      <c r="J572" s="51" t="s">
        <v>2750</v>
      </c>
      <c r="K572" s="58" t="s">
        <v>2751</v>
      </c>
      <c r="L572" s="38">
        <v>944035996</v>
      </c>
      <c r="M572" s="30" t="s">
        <v>713</v>
      </c>
      <c r="N572" s="30" t="s">
        <v>38</v>
      </c>
      <c r="O572" s="30" t="s">
        <v>107</v>
      </c>
      <c r="P572" s="30" t="s">
        <v>2752</v>
      </c>
      <c r="Q572" s="23">
        <v>4268</v>
      </c>
      <c r="R572" s="30" t="s">
        <v>29</v>
      </c>
      <c r="S572" s="39"/>
      <c r="T572" s="71"/>
      <c r="U572" s="70"/>
      <c r="V572" s="71"/>
      <c r="W572" s="99"/>
      <c r="X572" s="56"/>
      <c r="Y572" s="31">
        <v>4268</v>
      </c>
      <c r="Z572" s="30"/>
      <c r="AA572" s="56"/>
      <c r="AB572" s="56"/>
      <c r="AC572" s="30" t="s">
        <v>44</v>
      </c>
      <c r="AD572" s="30" t="s">
        <v>74</v>
      </c>
    </row>
    <row r="573" spans="1:30" x14ac:dyDescent="0.2">
      <c r="A573" s="16">
        <v>46059</v>
      </c>
      <c r="B573" s="35" t="s">
        <v>30</v>
      </c>
      <c r="C573" s="30" t="s">
        <v>31</v>
      </c>
      <c r="D573" s="30" t="s">
        <v>29</v>
      </c>
      <c r="E573" s="30" t="s">
        <v>410</v>
      </c>
      <c r="F573" s="30" t="s">
        <v>2753</v>
      </c>
      <c r="G573" s="68" t="s">
        <v>33</v>
      </c>
      <c r="H573" s="128" t="s">
        <v>2142</v>
      </c>
      <c r="I573" s="36" t="str">
        <f ca="1">IFERROR(__xludf.DUMMYFUNCTION("""COMPUTED_VALUE""")," ")</f>
        <v xml:space="preserve"> </v>
      </c>
      <c r="J573" s="76" t="s">
        <v>2754</v>
      </c>
      <c r="K573" s="58" t="s">
        <v>2755</v>
      </c>
      <c r="L573" s="38">
        <v>942754056</v>
      </c>
      <c r="M573" s="30" t="s">
        <v>421</v>
      </c>
      <c r="N573" s="30"/>
      <c r="O573" s="30" t="s">
        <v>107</v>
      </c>
      <c r="P573" s="30" t="s">
        <v>2756</v>
      </c>
      <c r="Q573" s="23">
        <v>3968</v>
      </c>
      <c r="R573" s="30" t="s">
        <v>29</v>
      </c>
      <c r="S573" s="39"/>
      <c r="T573" s="71"/>
      <c r="U573" s="106"/>
      <c r="V573" s="107"/>
      <c r="W573" s="99"/>
      <c r="X573" s="56"/>
      <c r="Y573" s="31">
        <v>3968</v>
      </c>
      <c r="Z573" s="30"/>
      <c r="AA573" s="55"/>
      <c r="AB573" s="73"/>
      <c r="AC573" s="30" t="s">
        <v>44</v>
      </c>
      <c r="AD573" s="30" t="s">
        <v>982</v>
      </c>
    </row>
    <row r="574" spans="1:30" x14ac:dyDescent="0.2">
      <c r="A574" s="16">
        <v>46059</v>
      </c>
      <c r="B574" s="35" t="s">
        <v>30</v>
      </c>
      <c r="C574" s="30" t="s">
        <v>768</v>
      </c>
      <c r="D574" s="30" t="s">
        <v>29</v>
      </c>
      <c r="E574" s="30" t="s">
        <v>410</v>
      </c>
      <c r="F574" s="30" t="s">
        <v>2753</v>
      </c>
      <c r="G574" s="68" t="s">
        <v>33</v>
      </c>
      <c r="H574" s="128" t="s">
        <v>34</v>
      </c>
      <c r="I574" s="36" t="str">
        <f ca="1">IFERROR(__xludf.DUMMYFUNCTION("""COMPUTED_VALUE""")," ")</f>
        <v xml:space="preserve"> </v>
      </c>
      <c r="J574" s="76" t="s">
        <v>2757</v>
      </c>
      <c r="K574" s="58" t="s">
        <v>2758</v>
      </c>
      <c r="L574" s="38">
        <v>932120055</v>
      </c>
      <c r="M574" s="30" t="s">
        <v>664</v>
      </c>
      <c r="N574" s="30" t="s">
        <v>66</v>
      </c>
      <c r="O574" s="30" t="s">
        <v>107</v>
      </c>
      <c r="P574" s="30" t="s">
        <v>2759</v>
      </c>
      <c r="Q574" s="23">
        <v>3968</v>
      </c>
      <c r="R574" s="30" t="s">
        <v>29</v>
      </c>
      <c r="S574" s="39"/>
      <c r="T574" s="49"/>
      <c r="U574" s="52"/>
      <c r="V574" s="53"/>
      <c r="W574" s="54"/>
      <c r="X574" s="30"/>
      <c r="Y574" s="31">
        <v>3968</v>
      </c>
      <c r="Z574" s="30"/>
      <c r="AA574" s="56"/>
      <c r="AB574" s="74"/>
      <c r="AC574" s="30" t="s">
        <v>44</v>
      </c>
      <c r="AD574" s="30" t="s">
        <v>982</v>
      </c>
    </row>
    <row r="575" spans="1:30" x14ac:dyDescent="0.2">
      <c r="A575" s="16">
        <v>46059</v>
      </c>
      <c r="B575" s="35" t="s">
        <v>30</v>
      </c>
      <c r="C575" s="30" t="s">
        <v>768</v>
      </c>
      <c r="D575" s="30" t="s">
        <v>29</v>
      </c>
      <c r="E575" s="30" t="s">
        <v>410</v>
      </c>
      <c r="F575" s="30" t="s">
        <v>2760</v>
      </c>
      <c r="G575" s="68" t="s">
        <v>33</v>
      </c>
      <c r="H575" s="93" t="s">
        <v>34</v>
      </c>
      <c r="I575" s="36" t="str">
        <f ca="1">IFERROR(__xludf.DUMMYFUNCTION("""COMPUTED_VALUE""")," ")</f>
        <v xml:space="preserve"> </v>
      </c>
      <c r="J575" s="51" t="s">
        <v>2761</v>
      </c>
      <c r="K575" s="58" t="s">
        <v>2762</v>
      </c>
      <c r="L575" s="38">
        <v>345852202</v>
      </c>
      <c r="M575" s="30" t="s">
        <v>664</v>
      </c>
      <c r="N575" s="30" t="s">
        <v>869</v>
      </c>
      <c r="O575" s="30" t="s">
        <v>107</v>
      </c>
      <c r="P575" s="30" t="s">
        <v>2763</v>
      </c>
      <c r="Q575" s="23">
        <v>3968</v>
      </c>
      <c r="R575" s="30" t="s">
        <v>29</v>
      </c>
      <c r="S575" s="39">
        <v>232</v>
      </c>
      <c r="T575" s="49" t="s">
        <v>2764</v>
      </c>
      <c r="U575" s="52"/>
      <c r="V575" s="53"/>
      <c r="W575" s="54" t="s">
        <v>2765</v>
      </c>
      <c r="X575" s="30"/>
      <c r="Y575" s="31">
        <v>3736</v>
      </c>
      <c r="Z575" s="30"/>
      <c r="AA575" s="55"/>
      <c r="AB575" s="73"/>
      <c r="AC575" s="30" t="s">
        <v>44</v>
      </c>
      <c r="AD575" s="30" t="s">
        <v>982</v>
      </c>
    </row>
    <row r="576" spans="1:30" x14ac:dyDescent="0.2">
      <c r="A576" s="16">
        <v>46059</v>
      </c>
      <c r="B576" s="35" t="s">
        <v>30</v>
      </c>
      <c r="C576" s="30" t="s">
        <v>768</v>
      </c>
      <c r="D576" s="30" t="s">
        <v>29</v>
      </c>
      <c r="E576" s="30" t="s">
        <v>410</v>
      </c>
      <c r="F576" s="30" t="s">
        <v>2766</v>
      </c>
      <c r="G576" s="68" t="s">
        <v>33</v>
      </c>
      <c r="H576" s="93" t="s">
        <v>34</v>
      </c>
      <c r="I576" s="36" t="str">
        <f ca="1">IFERROR(__xludf.DUMMYFUNCTION("""COMPUTED_VALUE""")," ")</f>
        <v xml:space="preserve"> </v>
      </c>
      <c r="J576" s="51" t="s">
        <v>2767</v>
      </c>
      <c r="K576" s="58" t="s">
        <v>2768</v>
      </c>
      <c r="L576" s="38">
        <v>383514123</v>
      </c>
      <c r="M576" s="30" t="s">
        <v>421</v>
      </c>
      <c r="N576" s="30" t="s">
        <v>422</v>
      </c>
      <c r="O576" s="30" t="s">
        <v>2769</v>
      </c>
      <c r="P576" s="30" t="s">
        <v>2770</v>
      </c>
      <c r="Q576" s="23">
        <v>3968</v>
      </c>
      <c r="R576" s="30" t="s">
        <v>29</v>
      </c>
      <c r="S576" s="39"/>
      <c r="T576" s="71"/>
      <c r="U576" s="106"/>
      <c r="V576" s="107"/>
      <c r="W576" s="99"/>
      <c r="X576" s="56"/>
      <c r="Y576" s="31">
        <v>3968</v>
      </c>
      <c r="Z576" s="30"/>
      <c r="AA576" s="56"/>
      <c r="AB576" s="74"/>
      <c r="AC576" s="30" t="s">
        <v>44</v>
      </c>
      <c r="AD576" s="30" t="s">
        <v>982</v>
      </c>
    </row>
    <row r="577" spans="1:30" x14ac:dyDescent="0.2">
      <c r="A577" s="16">
        <v>46059</v>
      </c>
      <c r="B577" s="35" t="s">
        <v>30</v>
      </c>
      <c r="C577" s="64" t="s">
        <v>409</v>
      </c>
      <c r="D577" s="30" t="s">
        <v>29</v>
      </c>
      <c r="E577" s="96" t="s">
        <v>416</v>
      </c>
      <c r="F577" s="30" t="s">
        <v>2771</v>
      </c>
      <c r="G577" s="68" t="s">
        <v>418</v>
      </c>
      <c r="H577" s="93" t="s">
        <v>34</v>
      </c>
      <c r="I577" s="36" t="str">
        <f ca="1">IFERROR(__xludf.DUMMYFUNCTION("""COMPUTED_VALUE""")," ")</f>
        <v xml:space="preserve"> </v>
      </c>
      <c r="J577" s="51" t="s">
        <v>2772</v>
      </c>
      <c r="K577" s="58" t="s">
        <v>2773</v>
      </c>
      <c r="L577" s="38">
        <v>399656957</v>
      </c>
      <c r="M577" s="30" t="s">
        <v>421</v>
      </c>
      <c r="N577" s="30" t="s">
        <v>422</v>
      </c>
      <c r="O577" s="30"/>
      <c r="P577" s="30" t="s">
        <v>2774</v>
      </c>
      <c r="Q577" s="23">
        <v>4268</v>
      </c>
      <c r="R577" s="30" t="s">
        <v>29</v>
      </c>
      <c r="S577" s="39"/>
      <c r="T577" s="71"/>
      <c r="U577" s="106"/>
      <c r="V577" s="107"/>
      <c r="W577" s="99"/>
      <c r="X577" s="56"/>
      <c r="Y577" s="31">
        <v>4268</v>
      </c>
      <c r="Z577" s="30"/>
      <c r="AA577" s="55"/>
      <c r="AB577" s="55"/>
      <c r="AC577" s="30" t="s">
        <v>44</v>
      </c>
      <c r="AD577" s="30" t="s">
        <v>982</v>
      </c>
    </row>
    <row r="578" spans="1:30" x14ac:dyDescent="0.2">
      <c r="A578" s="89">
        <v>46063.8072718287</v>
      </c>
      <c r="B578" s="35" t="s">
        <v>30</v>
      </c>
      <c r="C578" s="30" t="s">
        <v>31</v>
      </c>
      <c r="D578" s="30" t="s">
        <v>29</v>
      </c>
      <c r="E578" s="30" t="s">
        <v>410</v>
      </c>
      <c r="F578" s="30" t="s">
        <v>29</v>
      </c>
      <c r="G578" s="30" t="s">
        <v>33</v>
      </c>
      <c r="H578" s="30" t="s">
        <v>2775</v>
      </c>
      <c r="I578" s="36">
        <f ca="1">IFERROR(__xludf.DUMMYFUNCTION("""COMPUTED_VALUE"""),46078)</f>
        <v>46078</v>
      </c>
      <c r="J578" s="51" t="s">
        <v>2776</v>
      </c>
      <c r="K578" s="30" t="s">
        <v>2777</v>
      </c>
      <c r="L578" s="38">
        <v>972783415</v>
      </c>
      <c r="M578" s="30" t="s">
        <v>1619</v>
      </c>
      <c r="N578" s="30" t="s">
        <v>529</v>
      </c>
      <c r="O578" s="30" t="s">
        <v>2642</v>
      </c>
      <c r="P578" s="30" t="s">
        <v>2778</v>
      </c>
      <c r="Q578" s="23">
        <v>3968</v>
      </c>
      <c r="R578" s="30" t="s">
        <v>29</v>
      </c>
      <c r="S578" s="39">
        <f>200+3800</f>
        <v>4000</v>
      </c>
      <c r="T578" s="49" t="s">
        <v>2779</v>
      </c>
      <c r="U578" s="66"/>
      <c r="V578" s="45"/>
      <c r="W578" s="54" t="s">
        <v>2780</v>
      </c>
      <c r="X578" s="58"/>
      <c r="Y578" s="31">
        <v>-32</v>
      </c>
      <c r="Z578" s="30" t="s">
        <v>2731</v>
      </c>
      <c r="AA578" s="80"/>
      <c r="AB578" s="56" t="s">
        <v>44</v>
      </c>
      <c r="AC578" s="30" t="s">
        <v>44</v>
      </c>
      <c r="AD578" s="30" t="s">
        <v>982</v>
      </c>
    </row>
    <row r="579" spans="1:30" x14ac:dyDescent="0.2">
      <c r="A579" s="89">
        <v>46075.718994374998</v>
      </c>
      <c r="B579" s="35" t="s">
        <v>30</v>
      </c>
      <c r="C579" s="85" t="s">
        <v>31</v>
      </c>
      <c r="D579" s="30" t="s">
        <v>29</v>
      </c>
      <c r="E579" s="96" t="s">
        <v>55</v>
      </c>
      <c r="F579" s="30" t="s">
        <v>29</v>
      </c>
      <c r="G579" s="30" t="s">
        <v>33</v>
      </c>
      <c r="H579" s="30" t="s">
        <v>34</v>
      </c>
      <c r="I579" s="36" t="str">
        <f ca="1">IFERROR(__xludf.DUMMYFUNCTION("""COMPUTED_VALUE""")," ")</f>
        <v xml:space="preserve"> </v>
      </c>
      <c r="J579" s="51" t="s">
        <v>2781</v>
      </c>
      <c r="K579" s="30" t="s">
        <v>2782</v>
      </c>
      <c r="L579" s="38">
        <v>325980427</v>
      </c>
      <c r="M579" s="30" t="s">
        <v>454</v>
      </c>
      <c r="N579" s="30" t="s">
        <v>148</v>
      </c>
      <c r="O579" s="30" t="s">
        <v>647</v>
      </c>
      <c r="P579" s="30" t="s">
        <v>2783</v>
      </c>
      <c r="Q579" s="23">
        <v>7736</v>
      </c>
      <c r="R579" s="28" t="s">
        <v>29</v>
      </c>
      <c r="S579" s="39">
        <v>200</v>
      </c>
      <c r="T579" s="45">
        <v>46074</v>
      </c>
      <c r="U579" s="52"/>
      <c r="V579" s="53"/>
      <c r="W579" s="75" t="s">
        <v>2784</v>
      </c>
      <c r="X579" s="30"/>
      <c r="Y579" s="31">
        <v>7536</v>
      </c>
      <c r="Z579" s="30"/>
      <c r="AA579" s="55"/>
      <c r="AB579" s="73" t="s">
        <v>44</v>
      </c>
      <c r="AC579" s="30" t="s">
        <v>44</v>
      </c>
      <c r="AD579" s="30" t="s">
        <v>982</v>
      </c>
    </row>
    <row r="580" spans="1:30" x14ac:dyDescent="0.2">
      <c r="A580" s="89">
        <v>46076.836578622686</v>
      </c>
      <c r="B580" s="35" t="s">
        <v>30</v>
      </c>
      <c r="C580" s="85" t="s">
        <v>31</v>
      </c>
      <c r="D580" s="30" t="s">
        <v>29</v>
      </c>
      <c r="E580" s="96" t="s">
        <v>63</v>
      </c>
      <c r="F580" s="30" t="s">
        <v>29</v>
      </c>
      <c r="G580" s="30" t="s">
        <v>87</v>
      </c>
      <c r="H580" s="30" t="s">
        <v>34</v>
      </c>
      <c r="I580" s="36" t="str">
        <f ca="1">IFERROR(__xludf.DUMMYFUNCTION("""COMPUTED_VALUE""")," ")</f>
        <v xml:space="preserve"> </v>
      </c>
      <c r="J580" s="51" t="s">
        <v>2785</v>
      </c>
      <c r="K580" s="30" t="s">
        <v>2786</v>
      </c>
      <c r="L580" s="38">
        <v>901510458</v>
      </c>
      <c r="M580" s="30" t="s">
        <v>1619</v>
      </c>
      <c r="N580" s="30" t="s">
        <v>529</v>
      </c>
      <c r="O580" s="30" t="s">
        <v>2642</v>
      </c>
      <c r="P580" s="30" t="s">
        <v>2787</v>
      </c>
      <c r="Q580" s="23">
        <v>16940</v>
      </c>
      <c r="R580" s="28" t="s">
        <v>29</v>
      </c>
      <c r="S580" s="39">
        <v>200</v>
      </c>
      <c r="T580" s="45">
        <v>46076</v>
      </c>
      <c r="U580" s="52"/>
      <c r="V580" s="53"/>
      <c r="W580" s="75" t="s">
        <v>2788</v>
      </c>
      <c r="X580" s="30"/>
      <c r="Y580" s="31">
        <v>16740</v>
      </c>
      <c r="Z580" s="30"/>
      <c r="AA580" s="56"/>
      <c r="AB580" s="74" t="s">
        <v>44</v>
      </c>
      <c r="AC580" s="30" t="s">
        <v>44</v>
      </c>
      <c r="AD580" s="30" t="s">
        <v>74</v>
      </c>
    </row>
    <row r="581" spans="1:30" x14ac:dyDescent="0.2">
      <c r="A581" s="89">
        <v>46077.853911979168</v>
      </c>
      <c r="B581" s="35" t="s">
        <v>30</v>
      </c>
      <c r="C581" s="85" t="s">
        <v>31</v>
      </c>
      <c r="D581" s="30" t="s">
        <v>29</v>
      </c>
      <c r="E581" s="96" t="s">
        <v>63</v>
      </c>
      <c r="F581" s="30" t="s">
        <v>29</v>
      </c>
      <c r="G581" s="30" t="s">
        <v>87</v>
      </c>
      <c r="H581" s="30" t="s">
        <v>34</v>
      </c>
      <c r="I581" s="36" t="str">
        <f ca="1">IFERROR(__xludf.DUMMYFUNCTION("""COMPUTED_VALUE""")," ")</f>
        <v xml:space="preserve"> </v>
      </c>
      <c r="J581" s="51" t="s">
        <v>2789</v>
      </c>
      <c r="K581" s="30" t="s">
        <v>2790</v>
      </c>
      <c r="L581" s="38">
        <v>347176885</v>
      </c>
      <c r="M581" s="30" t="s">
        <v>713</v>
      </c>
      <c r="N581" s="30" t="s">
        <v>2631</v>
      </c>
      <c r="O581" s="30" t="s">
        <v>107</v>
      </c>
      <c r="P581" s="30" t="s">
        <v>2791</v>
      </c>
      <c r="Q581" s="23">
        <v>16940</v>
      </c>
      <c r="R581" s="28" t="s">
        <v>429</v>
      </c>
      <c r="S581" s="39">
        <v>200</v>
      </c>
      <c r="T581" s="45">
        <v>46077</v>
      </c>
      <c r="U581" s="52"/>
      <c r="V581" s="53"/>
      <c r="W581" s="75" t="s">
        <v>2792</v>
      </c>
      <c r="X581" s="30"/>
      <c r="Y581" s="31">
        <v>16740</v>
      </c>
      <c r="Z581" s="30"/>
      <c r="AA581" s="55"/>
      <c r="AB581" s="73" t="s">
        <v>44</v>
      </c>
      <c r="AC581" s="30" t="s">
        <v>44</v>
      </c>
      <c r="AD581" s="30" t="s">
        <v>74</v>
      </c>
    </row>
    <row r="582" spans="1:30" x14ac:dyDescent="0.2">
      <c r="A582" s="89">
        <v>46080.927125011571</v>
      </c>
      <c r="B582" s="35" t="s">
        <v>30</v>
      </c>
      <c r="C582" s="85" t="s">
        <v>31</v>
      </c>
      <c r="D582" s="30" t="s">
        <v>29</v>
      </c>
      <c r="E582" s="61" t="s">
        <v>82</v>
      </c>
      <c r="F582" s="30" t="s">
        <v>29</v>
      </c>
      <c r="G582" s="30" t="s">
        <v>47</v>
      </c>
      <c r="H582" s="93" t="s">
        <v>2793</v>
      </c>
      <c r="I582" s="36" t="str">
        <f ca="1">IFERROR(__xludf.DUMMYFUNCTION("""COMPUTED_VALUE""")," ")</f>
        <v xml:space="preserve"> </v>
      </c>
      <c r="J582" s="51" t="s">
        <v>2794</v>
      </c>
      <c r="K582" s="30" t="s">
        <v>2795</v>
      </c>
      <c r="L582" s="38">
        <v>364608056</v>
      </c>
      <c r="M582" s="30" t="s">
        <v>1614</v>
      </c>
      <c r="N582" s="30" t="s">
        <v>685</v>
      </c>
      <c r="O582" s="30" t="s">
        <v>2626</v>
      </c>
      <c r="P582" s="30" t="s">
        <v>2796</v>
      </c>
      <c r="Q582" s="23">
        <v>9704</v>
      </c>
      <c r="R582" s="30" t="s">
        <v>29</v>
      </c>
      <c r="S582" s="39">
        <v>200</v>
      </c>
      <c r="T582" s="45">
        <v>46080</v>
      </c>
      <c r="U582" s="52"/>
      <c r="V582" s="53"/>
      <c r="W582" s="54" t="s">
        <v>2797</v>
      </c>
      <c r="X582" s="30"/>
      <c r="Y582" s="31">
        <v>9504</v>
      </c>
      <c r="Z582" s="30"/>
      <c r="AA582" s="56"/>
      <c r="AB582" s="74" t="s">
        <v>44</v>
      </c>
      <c r="AC582" s="30" t="s">
        <v>44</v>
      </c>
      <c r="AD582" s="30" t="s">
        <v>982</v>
      </c>
    </row>
    <row r="583" spans="1:30" x14ac:dyDescent="0.2">
      <c r="A583" s="89">
        <v>46081.425772025468</v>
      </c>
      <c r="B583" s="35" t="s">
        <v>30</v>
      </c>
      <c r="C583" s="85" t="s">
        <v>31</v>
      </c>
      <c r="D583" s="30" t="s">
        <v>29</v>
      </c>
      <c r="E583" s="61" t="s">
        <v>2798</v>
      </c>
      <c r="F583" s="30" t="s">
        <v>152</v>
      </c>
      <c r="G583" s="30" t="s">
        <v>47</v>
      </c>
      <c r="H583" s="93" t="s">
        <v>34</v>
      </c>
      <c r="I583" s="36" t="str">
        <f ca="1">IFERROR(__xludf.DUMMYFUNCTION("""COMPUTED_VALUE""")," ")</f>
        <v xml:space="preserve"> </v>
      </c>
      <c r="J583" s="51" t="s">
        <v>2799</v>
      </c>
      <c r="K583" s="30" t="s">
        <v>2800</v>
      </c>
      <c r="L583" s="38">
        <v>868436132</v>
      </c>
      <c r="M583" s="30" t="s">
        <v>2544</v>
      </c>
      <c r="N583" s="30" t="s">
        <v>2545</v>
      </c>
      <c r="O583" s="30" t="s">
        <v>2801</v>
      </c>
      <c r="P583" s="30" t="s">
        <v>2802</v>
      </c>
      <c r="Q583" s="23">
        <v>16940</v>
      </c>
      <c r="R583" s="30" t="s">
        <v>29</v>
      </c>
      <c r="S583" s="39">
        <v>200</v>
      </c>
      <c r="T583" s="45">
        <v>46077</v>
      </c>
      <c r="U583" s="52"/>
      <c r="V583" s="53"/>
      <c r="W583" s="54" t="s">
        <v>2803</v>
      </c>
      <c r="X583" s="30"/>
      <c r="Y583" s="31">
        <v>16740</v>
      </c>
      <c r="Z583" s="30"/>
      <c r="AA583" s="55"/>
      <c r="AB583" s="73" t="s">
        <v>44</v>
      </c>
      <c r="AC583" s="30" t="s">
        <v>44</v>
      </c>
      <c r="AD583" s="30" t="s">
        <v>982</v>
      </c>
    </row>
    <row r="584" spans="1:30" x14ac:dyDescent="0.2">
      <c r="A584" s="65">
        <v>46081</v>
      </c>
      <c r="B584" s="35" t="s">
        <v>76</v>
      </c>
      <c r="C584" s="64" t="s">
        <v>409</v>
      </c>
      <c r="D584" s="30" t="s">
        <v>29</v>
      </c>
      <c r="E584" s="30" t="s">
        <v>2170</v>
      </c>
      <c r="F584" s="30" t="s">
        <v>2804</v>
      </c>
      <c r="G584" s="30" t="s">
        <v>2665</v>
      </c>
      <c r="H584" s="30" t="s">
        <v>2805</v>
      </c>
      <c r="I584" s="36">
        <f ca="1">IFERROR(__xludf.DUMMYFUNCTION("""COMPUTED_VALUE"""),46084)</f>
        <v>46084</v>
      </c>
      <c r="J584" s="51" t="s">
        <v>2806</v>
      </c>
      <c r="K584" s="58" t="s">
        <v>2807</v>
      </c>
      <c r="L584" s="38">
        <v>862701197</v>
      </c>
      <c r="M584" s="30" t="s">
        <v>421</v>
      </c>
      <c r="N584" s="30" t="s">
        <v>422</v>
      </c>
      <c r="O584" s="30" t="s">
        <v>2808</v>
      </c>
      <c r="P584" s="30" t="s">
        <v>2809</v>
      </c>
      <c r="Q584" s="23">
        <v>3968</v>
      </c>
      <c r="R584" s="28" t="s">
        <v>29</v>
      </c>
      <c r="S584" s="39">
        <f>1000+2000</f>
        <v>3000</v>
      </c>
      <c r="T584" s="90">
        <v>46083</v>
      </c>
      <c r="U584" s="129"/>
      <c r="V584" s="130">
        <v>46128</v>
      </c>
      <c r="W584" s="30" t="s">
        <v>2810</v>
      </c>
      <c r="X584" s="30"/>
      <c r="Y584" s="31">
        <v>968</v>
      </c>
      <c r="Z584" s="30" t="s">
        <v>43</v>
      </c>
      <c r="AA584" s="56"/>
      <c r="AB584" s="56"/>
      <c r="AC584" s="30" t="s">
        <v>44</v>
      </c>
      <c r="AD584" s="30" t="s">
        <v>62</v>
      </c>
    </row>
    <row r="585" spans="1:30" x14ac:dyDescent="0.2">
      <c r="A585" s="16">
        <v>46083</v>
      </c>
      <c r="B585" s="35" t="s">
        <v>76</v>
      </c>
      <c r="C585" s="30" t="s">
        <v>768</v>
      </c>
      <c r="D585" s="30" t="s">
        <v>29</v>
      </c>
      <c r="E585" s="30" t="s">
        <v>670</v>
      </c>
      <c r="F585" s="30" t="s">
        <v>2711</v>
      </c>
      <c r="G585" s="30" t="s">
        <v>2172</v>
      </c>
      <c r="H585" s="28" t="s">
        <v>2811</v>
      </c>
      <c r="I585" s="36">
        <f ca="1">IFERROR(__xludf.DUMMYFUNCTION("""COMPUTED_VALUE"""),45736)</f>
        <v>45736</v>
      </c>
      <c r="J585" s="51" t="s">
        <v>2713</v>
      </c>
      <c r="K585" s="30" t="s">
        <v>2714</v>
      </c>
      <c r="L585" s="38">
        <v>386577427</v>
      </c>
      <c r="M585" s="30" t="s">
        <v>1619</v>
      </c>
      <c r="N585" s="30" t="s">
        <v>529</v>
      </c>
      <c r="O585" s="30" t="s">
        <v>2642</v>
      </c>
      <c r="P585" s="30" t="s">
        <v>2715</v>
      </c>
      <c r="Q585" s="23">
        <v>7736</v>
      </c>
      <c r="R585" s="28" t="s">
        <v>29</v>
      </c>
      <c r="S585" s="39">
        <f>200+7336</f>
        <v>7536</v>
      </c>
      <c r="T585" s="45">
        <v>46044</v>
      </c>
      <c r="U585" s="52"/>
      <c r="V585" s="53">
        <v>46048</v>
      </c>
      <c r="W585" s="54" t="s">
        <v>2716</v>
      </c>
      <c r="X585" s="30"/>
      <c r="Y585" s="31">
        <v>200</v>
      </c>
      <c r="Z585" s="30" t="s">
        <v>816</v>
      </c>
      <c r="AA585" s="55"/>
      <c r="AB585" s="73" t="s">
        <v>44</v>
      </c>
      <c r="AC585" s="30" t="s">
        <v>44</v>
      </c>
      <c r="AD585" s="30" t="s">
        <v>982</v>
      </c>
    </row>
    <row r="586" spans="1:30" x14ac:dyDescent="0.2">
      <c r="A586" s="89">
        <v>46083.557228275458</v>
      </c>
      <c r="B586" s="35" t="s">
        <v>76</v>
      </c>
      <c r="C586" s="85" t="s">
        <v>31</v>
      </c>
      <c r="D586" s="30" t="s">
        <v>29</v>
      </c>
      <c r="E586" s="61" t="s">
        <v>32</v>
      </c>
      <c r="F586" s="30" t="s">
        <v>29</v>
      </c>
      <c r="G586" s="30" t="s">
        <v>33</v>
      </c>
      <c r="H586" s="93" t="s">
        <v>2812</v>
      </c>
      <c r="I586" s="36">
        <f ca="1">IFERROR(__xludf.DUMMYFUNCTION("""COMPUTED_VALUE"""),46093)</f>
        <v>46093</v>
      </c>
      <c r="J586" s="51" t="s">
        <v>2813</v>
      </c>
      <c r="K586" s="30" t="s">
        <v>2814</v>
      </c>
      <c r="L586" s="38">
        <v>333692716</v>
      </c>
      <c r="M586" s="30" t="s">
        <v>1619</v>
      </c>
      <c r="N586" s="30" t="s">
        <v>529</v>
      </c>
      <c r="O586" s="30" t="s">
        <v>2642</v>
      </c>
      <c r="P586" s="30" t="s">
        <v>2815</v>
      </c>
      <c r="Q586" s="23">
        <v>14972</v>
      </c>
      <c r="R586" s="30" t="s">
        <v>29</v>
      </c>
      <c r="S586" s="39">
        <f>200+3800</f>
        <v>4000</v>
      </c>
      <c r="T586" s="49" t="s">
        <v>2816</v>
      </c>
      <c r="U586" s="52"/>
      <c r="V586" s="53"/>
      <c r="W586" s="54" t="s">
        <v>2817</v>
      </c>
      <c r="X586" s="30"/>
      <c r="Y586" s="31">
        <v>10972</v>
      </c>
      <c r="Z586" s="30" t="s">
        <v>43</v>
      </c>
      <c r="AA586" s="56"/>
      <c r="AB586" s="74" t="s">
        <v>44</v>
      </c>
      <c r="AC586" s="30" t="s">
        <v>44</v>
      </c>
      <c r="AD586" s="30" t="s">
        <v>982</v>
      </c>
    </row>
    <row r="587" spans="1:30" x14ac:dyDescent="0.2">
      <c r="A587" s="89">
        <v>46084.403099907402</v>
      </c>
      <c r="B587" s="35" t="s">
        <v>76</v>
      </c>
      <c r="C587" s="85" t="s">
        <v>31</v>
      </c>
      <c r="D587" s="30" t="s">
        <v>29</v>
      </c>
      <c r="E587" s="96" t="s">
        <v>63</v>
      </c>
      <c r="F587" s="30" t="s">
        <v>152</v>
      </c>
      <c r="G587" s="30" t="s">
        <v>47</v>
      </c>
      <c r="H587" s="93" t="s">
        <v>2818</v>
      </c>
      <c r="I587" s="36">
        <f ca="1">IFERROR(__xludf.DUMMYFUNCTION("""COMPUTED_VALUE"""),46195)</f>
        <v>46195</v>
      </c>
      <c r="J587" s="51" t="s">
        <v>2819</v>
      </c>
      <c r="K587" s="30" t="s">
        <v>2820</v>
      </c>
      <c r="L587" s="38">
        <v>395920873</v>
      </c>
      <c r="M587" s="30" t="s">
        <v>2544</v>
      </c>
      <c r="N587" s="30" t="s">
        <v>1462</v>
      </c>
      <c r="O587" s="30" t="s">
        <v>2821</v>
      </c>
      <c r="P587" s="30" t="s">
        <v>2822</v>
      </c>
      <c r="Q587" s="23">
        <v>16940</v>
      </c>
      <c r="R587" s="30" t="s">
        <v>29</v>
      </c>
      <c r="S587" s="39">
        <f>200+2300</f>
        <v>2500</v>
      </c>
      <c r="T587" s="49" t="s">
        <v>2823</v>
      </c>
      <c r="U587" s="52"/>
      <c r="V587" s="53"/>
      <c r="W587" s="54" t="s">
        <v>2824</v>
      </c>
      <c r="X587" s="30"/>
      <c r="Y587" s="31">
        <v>14440</v>
      </c>
      <c r="Z587" s="30" t="s">
        <v>43</v>
      </c>
      <c r="AA587" s="55"/>
      <c r="AB587" s="73" t="s">
        <v>44</v>
      </c>
      <c r="AC587" s="30" t="s">
        <v>44</v>
      </c>
      <c r="AD587" s="30" t="s">
        <v>74</v>
      </c>
    </row>
    <row r="588" spans="1:30" x14ac:dyDescent="0.2">
      <c r="A588" s="89">
        <v>46084.578562256946</v>
      </c>
      <c r="B588" s="35" t="s">
        <v>408</v>
      </c>
      <c r="C588" s="85" t="s">
        <v>31</v>
      </c>
      <c r="D588" s="30" t="s">
        <v>29</v>
      </c>
      <c r="E588" s="96" t="s">
        <v>2798</v>
      </c>
      <c r="F588" s="30" t="s">
        <v>29</v>
      </c>
      <c r="G588" s="30" t="s">
        <v>87</v>
      </c>
      <c r="H588" s="30" t="s">
        <v>34</v>
      </c>
      <c r="I588" s="36" t="str">
        <f ca="1">IFERROR(__xludf.DUMMYFUNCTION("""COMPUTED_VALUE""")," ")</f>
        <v xml:space="preserve"> </v>
      </c>
      <c r="J588" s="51" t="s">
        <v>2825</v>
      </c>
      <c r="K588" s="131" t="s">
        <v>2826</v>
      </c>
      <c r="L588" s="38">
        <v>966714116</v>
      </c>
      <c r="M588" s="30" t="s">
        <v>2496</v>
      </c>
      <c r="N588" s="30" t="s">
        <v>832</v>
      </c>
      <c r="O588" s="30" t="s">
        <v>2827</v>
      </c>
      <c r="P588" s="30" t="s">
        <v>2828</v>
      </c>
      <c r="Q588" s="23">
        <v>16940</v>
      </c>
      <c r="R588" s="30" t="s">
        <v>29</v>
      </c>
      <c r="S588" s="39">
        <v>500</v>
      </c>
      <c r="T588" s="45">
        <v>46084</v>
      </c>
      <c r="U588" s="52"/>
      <c r="V588" s="53"/>
      <c r="W588" s="54" t="s">
        <v>2829</v>
      </c>
      <c r="X588" s="30"/>
      <c r="Y588" s="31">
        <v>16440</v>
      </c>
      <c r="Z588" s="30"/>
      <c r="AA588" s="56"/>
      <c r="AB588" s="74" t="s">
        <v>44</v>
      </c>
      <c r="AC588" s="30" t="s">
        <v>44</v>
      </c>
      <c r="AD588" s="30" t="s">
        <v>74</v>
      </c>
    </row>
    <row r="589" spans="1:30" x14ac:dyDescent="0.2">
      <c r="A589" s="89">
        <v>46084.989103472224</v>
      </c>
      <c r="B589" s="35" t="s">
        <v>30</v>
      </c>
      <c r="C589" s="85" t="s">
        <v>31</v>
      </c>
      <c r="D589" s="30" t="s">
        <v>29</v>
      </c>
      <c r="E589" s="96" t="s">
        <v>2798</v>
      </c>
      <c r="F589" s="30" t="s">
        <v>152</v>
      </c>
      <c r="G589" s="30" t="s">
        <v>87</v>
      </c>
      <c r="H589" s="128" t="s">
        <v>34</v>
      </c>
      <c r="I589" s="36" t="str">
        <f ca="1">IFERROR(__xludf.DUMMYFUNCTION("""COMPUTED_VALUE""")," ")</f>
        <v xml:space="preserve"> </v>
      </c>
      <c r="J589" s="51" t="s">
        <v>2830</v>
      </c>
      <c r="K589" s="58" t="s">
        <v>2831</v>
      </c>
      <c r="L589" s="38">
        <v>923950943</v>
      </c>
      <c r="M589" s="30" t="s">
        <v>1619</v>
      </c>
      <c r="N589" s="30" t="s">
        <v>529</v>
      </c>
      <c r="O589" s="30" t="s">
        <v>2642</v>
      </c>
      <c r="P589" s="30" t="s">
        <v>2832</v>
      </c>
      <c r="Q589" s="23">
        <v>16940</v>
      </c>
      <c r="R589" s="30" t="s">
        <v>29</v>
      </c>
      <c r="S589" s="39">
        <v>200</v>
      </c>
      <c r="T589" s="45">
        <v>46084</v>
      </c>
      <c r="U589" s="52"/>
      <c r="V589" s="53"/>
      <c r="W589" s="54" t="s">
        <v>2833</v>
      </c>
      <c r="X589" s="30"/>
      <c r="Y589" s="31">
        <v>16740</v>
      </c>
      <c r="Z589" s="30"/>
      <c r="AA589" s="55"/>
      <c r="AB589" s="73" t="s">
        <v>44</v>
      </c>
      <c r="AC589" s="30" t="s">
        <v>44</v>
      </c>
      <c r="AD589" s="30" t="s">
        <v>74</v>
      </c>
    </row>
    <row r="590" spans="1:30" x14ac:dyDescent="0.2">
      <c r="A590" s="89">
        <v>46085.040988067129</v>
      </c>
      <c r="B590" s="35" t="s">
        <v>76</v>
      </c>
      <c r="C590" s="85" t="s">
        <v>31</v>
      </c>
      <c r="D590" s="30" t="s">
        <v>29</v>
      </c>
      <c r="E590" s="96" t="s">
        <v>2798</v>
      </c>
      <c r="F590" s="30" t="s">
        <v>29</v>
      </c>
      <c r="G590" s="30" t="s">
        <v>47</v>
      </c>
      <c r="H590" s="128" t="s">
        <v>2834</v>
      </c>
      <c r="I590" s="36">
        <f ca="1">IFERROR(__xludf.DUMMYFUNCTION("""COMPUTED_VALUE"""),46131)</f>
        <v>46131</v>
      </c>
      <c r="J590" s="132" t="s">
        <v>2835</v>
      </c>
      <c r="K590" s="30" t="s">
        <v>2836</v>
      </c>
      <c r="L590" s="38">
        <v>702638898</v>
      </c>
      <c r="M590" s="30" t="s">
        <v>664</v>
      </c>
      <c r="N590" s="30" t="s">
        <v>2435</v>
      </c>
      <c r="O590" s="30" t="s">
        <v>107</v>
      </c>
      <c r="P590" s="30" t="s">
        <v>2837</v>
      </c>
      <c r="Q590" s="23">
        <v>16940</v>
      </c>
      <c r="R590" s="30" t="s">
        <v>29</v>
      </c>
      <c r="S590" s="39">
        <f>500+5500</f>
        <v>6000</v>
      </c>
      <c r="T590" s="49" t="s">
        <v>2838</v>
      </c>
      <c r="U590" s="66">
        <v>10940</v>
      </c>
      <c r="V590" s="45">
        <v>46154</v>
      </c>
      <c r="W590" s="54" t="s">
        <v>2839</v>
      </c>
      <c r="X590" s="30"/>
      <c r="Y590" s="31">
        <v>0</v>
      </c>
      <c r="Z590" s="30" t="s">
        <v>2731</v>
      </c>
      <c r="AA590" s="56"/>
      <c r="AB590" s="74" t="s">
        <v>44</v>
      </c>
      <c r="AC590" s="30" t="s">
        <v>44</v>
      </c>
      <c r="AD590" s="30" t="s">
        <v>982</v>
      </c>
    </row>
    <row r="591" spans="1:30" x14ac:dyDescent="0.2">
      <c r="A591" s="89">
        <v>46087.570557673607</v>
      </c>
      <c r="B591" s="35" t="s">
        <v>30</v>
      </c>
      <c r="C591" s="85" t="s">
        <v>816</v>
      </c>
      <c r="D591" s="30" t="s">
        <v>29</v>
      </c>
      <c r="E591" s="96" t="s">
        <v>410</v>
      </c>
      <c r="F591" s="30" t="s">
        <v>2840</v>
      </c>
      <c r="G591" s="30" t="s">
        <v>33</v>
      </c>
      <c r="H591" s="93" t="s">
        <v>34</v>
      </c>
      <c r="I591" s="36" t="str">
        <f ca="1">IFERROR(__xludf.DUMMYFUNCTION("""COMPUTED_VALUE""")," ")</f>
        <v xml:space="preserve"> </v>
      </c>
      <c r="J591" s="51" t="s">
        <v>2841</v>
      </c>
      <c r="K591" s="30" t="s">
        <v>2842</v>
      </c>
      <c r="L591" s="38">
        <v>382871377</v>
      </c>
      <c r="M591" s="30" t="s">
        <v>556</v>
      </c>
      <c r="N591" s="30" t="s">
        <v>807</v>
      </c>
      <c r="O591" s="30" t="s">
        <v>2843</v>
      </c>
      <c r="P591" s="30" t="s">
        <v>781</v>
      </c>
      <c r="Q591" s="23">
        <v>3968</v>
      </c>
      <c r="R591" s="30" t="s">
        <v>29</v>
      </c>
      <c r="S591" s="39">
        <v>973</v>
      </c>
      <c r="T591" s="45">
        <v>46084</v>
      </c>
      <c r="U591" s="52"/>
      <c r="V591" s="53"/>
      <c r="W591" s="54" t="s">
        <v>2844</v>
      </c>
      <c r="X591" s="30"/>
      <c r="Y591" s="31">
        <v>2995</v>
      </c>
      <c r="Z591" s="30" t="s">
        <v>816</v>
      </c>
      <c r="AA591" s="55"/>
      <c r="AB591" s="73"/>
      <c r="AC591" s="30" t="s">
        <v>44</v>
      </c>
      <c r="AD591" s="30" t="s">
        <v>62</v>
      </c>
    </row>
    <row r="592" spans="1:30" x14ac:dyDescent="0.2">
      <c r="A592" s="16">
        <v>46086</v>
      </c>
      <c r="B592" s="35" t="s">
        <v>30</v>
      </c>
      <c r="C592" s="30" t="s">
        <v>816</v>
      </c>
      <c r="D592" s="30" t="s">
        <v>29</v>
      </c>
      <c r="E592" s="96" t="s">
        <v>32</v>
      </c>
      <c r="F592" s="93" t="s">
        <v>2845</v>
      </c>
      <c r="G592" s="30" t="s">
        <v>2172</v>
      </c>
      <c r="H592" s="93" t="s">
        <v>2846</v>
      </c>
      <c r="I592" s="36" t="str">
        <f ca="1">IFERROR(__xludf.DUMMYFUNCTION("""COMPUTED_VALUE""")," ")</f>
        <v xml:space="preserve"> </v>
      </c>
      <c r="J592" s="51" t="s">
        <v>2847</v>
      </c>
      <c r="K592" s="30" t="s">
        <v>2848</v>
      </c>
      <c r="L592" s="38">
        <v>826976566</v>
      </c>
      <c r="M592" s="30" t="s">
        <v>421</v>
      </c>
      <c r="N592" s="30" t="s">
        <v>422</v>
      </c>
      <c r="O592" s="30" t="s">
        <v>2849</v>
      </c>
      <c r="P592" s="30" t="s">
        <v>2850</v>
      </c>
      <c r="Q592" s="23">
        <v>14972</v>
      </c>
      <c r="R592" s="30" t="s">
        <v>29</v>
      </c>
      <c r="S592" s="39"/>
      <c r="T592" s="71"/>
      <c r="U592" s="70"/>
      <c r="V592" s="71"/>
      <c r="W592" s="99"/>
      <c r="X592" s="56"/>
      <c r="Y592" s="31">
        <v>14972</v>
      </c>
      <c r="Z592" s="30"/>
      <c r="AA592" s="56"/>
      <c r="AB592" s="56"/>
      <c r="AC592" s="30" t="s">
        <v>44</v>
      </c>
      <c r="AD592" s="30" t="s">
        <v>62</v>
      </c>
    </row>
    <row r="593" spans="1:30" x14ac:dyDescent="0.2">
      <c r="A593" s="89">
        <v>46087.691669895838</v>
      </c>
      <c r="B593" s="35" t="s">
        <v>30</v>
      </c>
      <c r="C593" s="85" t="s">
        <v>31</v>
      </c>
      <c r="D593" s="30" t="s">
        <v>29</v>
      </c>
      <c r="E593" s="96" t="s">
        <v>2798</v>
      </c>
      <c r="F593" s="30" t="s">
        <v>29</v>
      </c>
      <c r="G593" s="30" t="s">
        <v>47</v>
      </c>
      <c r="H593" s="93" t="s">
        <v>34</v>
      </c>
      <c r="I593" s="36" t="str">
        <f ca="1">IFERROR(__xludf.DUMMYFUNCTION("""COMPUTED_VALUE""")," ")</f>
        <v xml:space="preserve"> </v>
      </c>
      <c r="J593" s="51" t="s">
        <v>2851</v>
      </c>
      <c r="K593" s="30" t="s">
        <v>2852</v>
      </c>
      <c r="L593" s="38">
        <v>968466295</v>
      </c>
      <c r="M593" s="30" t="s">
        <v>758</v>
      </c>
      <c r="N593" s="30" t="s">
        <v>1870</v>
      </c>
      <c r="O593" s="30" t="s">
        <v>107</v>
      </c>
      <c r="P593" s="30" t="s">
        <v>2853</v>
      </c>
      <c r="Q593" s="23">
        <v>16940</v>
      </c>
      <c r="R593" s="30" t="s">
        <v>29</v>
      </c>
      <c r="S593" s="39">
        <v>200</v>
      </c>
      <c r="T593" s="45">
        <v>46087</v>
      </c>
      <c r="U593" s="52"/>
      <c r="V593" s="53"/>
      <c r="W593" s="54" t="s">
        <v>2854</v>
      </c>
      <c r="X593" s="30"/>
      <c r="Y593" s="31">
        <v>16740</v>
      </c>
      <c r="Z593" s="30"/>
      <c r="AA593" s="55"/>
      <c r="AB593" s="73" t="s">
        <v>44</v>
      </c>
      <c r="AC593" s="30" t="s">
        <v>44</v>
      </c>
      <c r="AD593" s="30" t="s">
        <v>982</v>
      </c>
    </row>
    <row r="594" spans="1:30" x14ac:dyDescent="0.2">
      <c r="A594" s="89">
        <v>46087.897647881946</v>
      </c>
      <c r="B594" s="35" t="s">
        <v>30</v>
      </c>
      <c r="C594" s="85" t="s">
        <v>31</v>
      </c>
      <c r="D594" s="30" t="s">
        <v>29</v>
      </c>
      <c r="E594" s="96" t="s">
        <v>2798</v>
      </c>
      <c r="F594" s="30" t="s">
        <v>29</v>
      </c>
      <c r="G594" s="30" t="s">
        <v>87</v>
      </c>
      <c r="H594" s="93" t="s">
        <v>34</v>
      </c>
      <c r="I594" s="36" t="str">
        <f ca="1">IFERROR(__xludf.DUMMYFUNCTION("""COMPUTED_VALUE""")," ")</f>
        <v xml:space="preserve"> </v>
      </c>
      <c r="J594" s="51" t="s">
        <v>2855</v>
      </c>
      <c r="K594" s="30" t="s">
        <v>2856</v>
      </c>
      <c r="L594" s="38">
        <v>869932568</v>
      </c>
      <c r="M594" s="30" t="s">
        <v>758</v>
      </c>
      <c r="N594" s="30" t="s">
        <v>1870</v>
      </c>
      <c r="O594" s="30" t="s">
        <v>107</v>
      </c>
      <c r="P594" s="30" t="s">
        <v>2857</v>
      </c>
      <c r="Q594" s="23">
        <v>16940</v>
      </c>
      <c r="R594" s="30" t="s">
        <v>29</v>
      </c>
      <c r="S594" s="39">
        <v>500</v>
      </c>
      <c r="T594" s="45">
        <v>46087</v>
      </c>
      <c r="U594" s="52"/>
      <c r="V594" s="53"/>
      <c r="W594" s="54" t="s">
        <v>2858</v>
      </c>
      <c r="X594" s="30"/>
      <c r="Y594" s="31">
        <v>16440</v>
      </c>
      <c r="Z594" s="30" t="s">
        <v>43</v>
      </c>
      <c r="AA594" s="56"/>
      <c r="AB594" s="74" t="s">
        <v>44</v>
      </c>
      <c r="AC594" s="30" t="s">
        <v>44</v>
      </c>
      <c r="AD594" s="30" t="s">
        <v>74</v>
      </c>
    </row>
    <row r="595" spans="1:30" x14ac:dyDescent="0.2">
      <c r="A595" s="89">
        <v>46090.511597326389</v>
      </c>
      <c r="B595" s="35" t="s">
        <v>30</v>
      </c>
      <c r="C595" s="85" t="s">
        <v>31</v>
      </c>
      <c r="D595" s="30" t="s">
        <v>29</v>
      </c>
      <c r="E595" s="96" t="s">
        <v>2798</v>
      </c>
      <c r="F595" s="30" t="s">
        <v>29</v>
      </c>
      <c r="G595" s="30" t="s">
        <v>47</v>
      </c>
      <c r="H595" s="93" t="s">
        <v>34</v>
      </c>
      <c r="I595" s="36" t="str">
        <f ca="1">IFERROR(__xludf.DUMMYFUNCTION("""COMPUTED_VALUE""")," ")</f>
        <v xml:space="preserve"> </v>
      </c>
      <c r="J595" s="51" t="s">
        <v>2859</v>
      </c>
      <c r="K595" s="30" t="s">
        <v>2860</v>
      </c>
      <c r="L595" s="38">
        <v>372211601</v>
      </c>
      <c r="M595" s="30" t="s">
        <v>2861</v>
      </c>
      <c r="N595" s="30" t="s">
        <v>779</v>
      </c>
      <c r="O595" s="30" t="s">
        <v>2862</v>
      </c>
      <c r="P595" s="30" t="s">
        <v>2863</v>
      </c>
      <c r="Q595" s="23">
        <v>16940</v>
      </c>
      <c r="R595" s="30" t="s">
        <v>29</v>
      </c>
      <c r="S595" s="39">
        <v>200</v>
      </c>
      <c r="T595" s="45">
        <v>46090</v>
      </c>
      <c r="U595" s="52"/>
      <c r="V595" s="53"/>
      <c r="W595" s="54" t="s">
        <v>2864</v>
      </c>
      <c r="X595" s="30"/>
      <c r="Y595" s="31">
        <v>16740</v>
      </c>
      <c r="Z595" s="30"/>
      <c r="AA595" s="55"/>
      <c r="AB595" s="73" t="s">
        <v>44</v>
      </c>
      <c r="AC595" s="30" t="s">
        <v>44</v>
      </c>
      <c r="AD595" s="30" t="s">
        <v>982</v>
      </c>
    </row>
    <row r="596" spans="1:30" x14ac:dyDescent="0.2">
      <c r="A596" s="89">
        <v>46091.330504201389</v>
      </c>
      <c r="B596" s="35" t="s">
        <v>76</v>
      </c>
      <c r="C596" s="85" t="s">
        <v>31</v>
      </c>
      <c r="D596" s="30" t="s">
        <v>29</v>
      </c>
      <c r="E596" s="96" t="s">
        <v>2798</v>
      </c>
      <c r="F596" s="30" t="s">
        <v>29</v>
      </c>
      <c r="G596" s="30" t="s">
        <v>47</v>
      </c>
      <c r="H596" s="93" t="s">
        <v>2865</v>
      </c>
      <c r="I596" s="36">
        <f ca="1">IFERROR(__xludf.DUMMYFUNCTION("""COMPUTED_VALUE"""),46122)</f>
        <v>46122</v>
      </c>
      <c r="J596" s="51" t="s">
        <v>2866</v>
      </c>
      <c r="K596" s="30" t="s">
        <v>2867</v>
      </c>
      <c r="L596" s="38">
        <v>396898658</v>
      </c>
      <c r="M596" s="30" t="s">
        <v>713</v>
      </c>
      <c r="N596" s="30" t="s">
        <v>148</v>
      </c>
      <c r="O596" s="30" t="s">
        <v>107</v>
      </c>
      <c r="P596" s="30" t="s">
        <v>2868</v>
      </c>
      <c r="Q596" s="23">
        <v>16940</v>
      </c>
      <c r="R596" s="30" t="s">
        <v>29</v>
      </c>
      <c r="S596" s="39">
        <f>200+2300</f>
        <v>2500</v>
      </c>
      <c r="T596" s="49" t="s">
        <v>2869</v>
      </c>
      <c r="U596" s="66">
        <v>14340</v>
      </c>
      <c r="V596" s="45">
        <v>46143</v>
      </c>
      <c r="W596" s="54" t="s">
        <v>2870</v>
      </c>
      <c r="X596" s="30"/>
      <c r="Y596" s="31">
        <v>100</v>
      </c>
      <c r="Z596" s="30" t="s">
        <v>2731</v>
      </c>
      <c r="AA596" s="56"/>
      <c r="AB596" s="74" t="s">
        <v>44</v>
      </c>
      <c r="AC596" s="30" t="s">
        <v>44</v>
      </c>
      <c r="AD596" s="30" t="s">
        <v>74</v>
      </c>
    </row>
    <row r="597" spans="1:30" x14ac:dyDescent="0.2">
      <c r="A597" s="65">
        <v>45988</v>
      </c>
      <c r="B597" s="50" t="s">
        <v>30</v>
      </c>
      <c r="C597" s="64" t="s">
        <v>816</v>
      </c>
      <c r="D597" s="30" t="s">
        <v>29</v>
      </c>
      <c r="E597" s="96" t="s">
        <v>410</v>
      </c>
      <c r="F597" s="30" t="s">
        <v>2871</v>
      </c>
      <c r="G597" s="30" t="s">
        <v>33</v>
      </c>
      <c r="H597" s="58" t="s">
        <v>34</v>
      </c>
      <c r="I597" s="36" t="str">
        <f ca="1">IFERROR(__xludf.DUMMYFUNCTION("""COMPUTED_VALUE""")," ")</f>
        <v xml:space="preserve"> </v>
      </c>
      <c r="J597" s="51" t="s">
        <v>2872</v>
      </c>
      <c r="K597" s="58" t="s">
        <v>2873</v>
      </c>
      <c r="L597" s="38">
        <v>792313263</v>
      </c>
      <c r="M597" s="30" t="s">
        <v>421</v>
      </c>
      <c r="N597" s="30" t="s">
        <v>422</v>
      </c>
      <c r="O597" s="30" t="s">
        <v>107</v>
      </c>
      <c r="P597" s="30" t="s">
        <v>2106</v>
      </c>
      <c r="Q597" s="23">
        <v>3968</v>
      </c>
      <c r="R597" s="30" t="s">
        <v>29</v>
      </c>
      <c r="S597" s="39"/>
      <c r="T597" s="86"/>
      <c r="U597" s="69"/>
      <c r="V597" s="126"/>
      <c r="W597" s="58"/>
      <c r="X597" s="58"/>
      <c r="Y597" s="31">
        <v>3968</v>
      </c>
      <c r="Z597" s="30"/>
      <c r="AA597" s="55"/>
      <c r="AB597" s="55"/>
      <c r="AC597" s="30" t="s">
        <v>44</v>
      </c>
      <c r="AD597" s="30" t="s">
        <v>62</v>
      </c>
    </row>
    <row r="598" spans="1:30" x14ac:dyDescent="0.2">
      <c r="A598" s="133">
        <v>46091</v>
      </c>
      <c r="B598" s="35" t="s">
        <v>30</v>
      </c>
      <c r="C598" s="85" t="s">
        <v>768</v>
      </c>
      <c r="D598" s="30" t="s">
        <v>29</v>
      </c>
      <c r="E598" s="30" t="s">
        <v>416</v>
      </c>
      <c r="F598" s="30" t="s">
        <v>2874</v>
      </c>
      <c r="G598" s="68" t="s">
        <v>418</v>
      </c>
      <c r="H598" s="93" t="s">
        <v>390</v>
      </c>
      <c r="I598" s="36" t="str">
        <f ca="1">IFERROR(__xludf.DUMMYFUNCTION("""COMPUTED_VALUE""")," ")</f>
        <v xml:space="preserve"> </v>
      </c>
      <c r="J598" s="51" t="s">
        <v>2875</v>
      </c>
      <c r="K598" s="58" t="s">
        <v>2876</v>
      </c>
      <c r="L598" s="38">
        <v>967581416</v>
      </c>
      <c r="M598" s="30" t="s">
        <v>421</v>
      </c>
      <c r="N598" s="30"/>
      <c r="O598" s="30" t="s">
        <v>1236</v>
      </c>
      <c r="P598" s="30" t="s">
        <v>2877</v>
      </c>
      <c r="Q598" s="23">
        <v>4268</v>
      </c>
      <c r="R598" s="28" t="s">
        <v>29</v>
      </c>
      <c r="S598" s="39"/>
      <c r="T598" s="87"/>
      <c r="U598" s="39"/>
      <c r="V598" s="86"/>
      <c r="W598" s="109"/>
      <c r="X598" s="58"/>
      <c r="Y598" s="31">
        <v>4268</v>
      </c>
      <c r="Z598" s="30"/>
      <c r="AA598" s="29"/>
      <c r="AB598" s="56"/>
      <c r="AC598" s="30" t="s">
        <v>44</v>
      </c>
      <c r="AD598" s="30" t="s">
        <v>982</v>
      </c>
    </row>
    <row r="599" spans="1:30" x14ac:dyDescent="0.2">
      <c r="A599" s="89">
        <v>46092.762535127316</v>
      </c>
      <c r="B599" s="35" t="s">
        <v>30</v>
      </c>
      <c r="C599" s="85" t="s">
        <v>31</v>
      </c>
      <c r="D599" s="30" t="s">
        <v>29</v>
      </c>
      <c r="E599" s="96" t="s">
        <v>2798</v>
      </c>
      <c r="F599" s="30" t="s">
        <v>152</v>
      </c>
      <c r="G599" s="30" t="s">
        <v>47</v>
      </c>
      <c r="H599" s="93" t="s">
        <v>2793</v>
      </c>
      <c r="I599" s="36" t="str">
        <f ca="1">IFERROR(__xludf.DUMMYFUNCTION("""COMPUTED_VALUE""")," ")</f>
        <v xml:space="preserve"> </v>
      </c>
      <c r="J599" s="51" t="s">
        <v>2878</v>
      </c>
      <c r="K599" s="56" t="s">
        <v>2879</v>
      </c>
      <c r="L599" s="38">
        <v>332629276</v>
      </c>
      <c r="M599" s="30" t="s">
        <v>2544</v>
      </c>
      <c r="N599" s="30" t="s">
        <v>2545</v>
      </c>
      <c r="O599" s="30" t="s">
        <v>2880</v>
      </c>
      <c r="P599" s="30" t="s">
        <v>2881</v>
      </c>
      <c r="Q599" s="23">
        <v>16940</v>
      </c>
      <c r="R599" s="30" t="s">
        <v>29</v>
      </c>
      <c r="S599" s="39">
        <v>200</v>
      </c>
      <c r="T599" s="45">
        <v>46092</v>
      </c>
      <c r="U599" s="52"/>
      <c r="V599" s="53"/>
      <c r="W599" s="54" t="s">
        <v>2882</v>
      </c>
      <c r="X599" s="30"/>
      <c r="Y599" s="31">
        <v>16740</v>
      </c>
      <c r="Z599" s="30"/>
      <c r="AA599" s="55"/>
      <c r="AB599" s="73" t="s">
        <v>44</v>
      </c>
      <c r="AC599" s="30" t="s">
        <v>44</v>
      </c>
      <c r="AD599" s="30" t="s">
        <v>982</v>
      </c>
    </row>
    <row r="600" spans="1:30" x14ac:dyDescent="0.2">
      <c r="A600" s="89">
        <v>46094.619284826389</v>
      </c>
      <c r="B600" s="35" t="s">
        <v>30</v>
      </c>
      <c r="C600" s="85" t="s">
        <v>31</v>
      </c>
      <c r="D600" s="30" t="s">
        <v>29</v>
      </c>
      <c r="E600" s="96" t="s">
        <v>82</v>
      </c>
      <c r="F600" s="30" t="s">
        <v>29</v>
      </c>
      <c r="G600" s="30" t="s">
        <v>87</v>
      </c>
      <c r="H600" s="93" t="s">
        <v>34</v>
      </c>
      <c r="I600" s="36" t="str">
        <f ca="1">IFERROR(__xludf.DUMMYFUNCTION("""COMPUTED_VALUE""")," ")</f>
        <v xml:space="preserve"> </v>
      </c>
      <c r="J600" s="51" t="s">
        <v>2883</v>
      </c>
      <c r="K600" s="56" t="s">
        <v>2884</v>
      </c>
      <c r="L600" s="38">
        <v>987413428</v>
      </c>
      <c r="M600" s="30" t="s">
        <v>2885</v>
      </c>
      <c r="N600" s="30" t="s">
        <v>2886</v>
      </c>
      <c r="O600" s="30" t="s">
        <v>2887</v>
      </c>
      <c r="P600" s="30" t="s">
        <v>2888</v>
      </c>
      <c r="Q600" s="23">
        <v>9704</v>
      </c>
      <c r="R600" s="30" t="s">
        <v>29</v>
      </c>
      <c r="S600" s="39">
        <v>200</v>
      </c>
      <c r="T600" s="45">
        <v>46094</v>
      </c>
      <c r="U600" s="52"/>
      <c r="V600" s="53"/>
      <c r="W600" s="54" t="s">
        <v>2889</v>
      </c>
      <c r="X600" s="30"/>
      <c r="Y600" s="31">
        <v>9504</v>
      </c>
      <c r="Z600" s="30"/>
      <c r="AA600" s="56"/>
      <c r="AB600" s="74" t="s">
        <v>44</v>
      </c>
      <c r="AC600" s="30" t="s">
        <v>44</v>
      </c>
      <c r="AD600" s="30" t="s">
        <v>74</v>
      </c>
    </row>
    <row r="601" spans="1:30" x14ac:dyDescent="0.2">
      <c r="A601" s="89">
        <v>46094.620866203702</v>
      </c>
      <c r="B601" s="35" t="s">
        <v>30</v>
      </c>
      <c r="C601" s="85" t="s">
        <v>31</v>
      </c>
      <c r="D601" s="30" t="s">
        <v>29</v>
      </c>
      <c r="E601" s="96" t="s">
        <v>82</v>
      </c>
      <c r="F601" s="30" t="s">
        <v>29</v>
      </c>
      <c r="G601" s="30" t="s">
        <v>87</v>
      </c>
      <c r="H601" s="93" t="s">
        <v>34</v>
      </c>
      <c r="I601" s="36" t="str">
        <f ca="1">IFERROR(__xludf.DUMMYFUNCTION("""COMPUTED_VALUE""")," ")</f>
        <v xml:space="preserve"> </v>
      </c>
      <c r="J601" s="51" t="s">
        <v>2890</v>
      </c>
      <c r="K601" s="56" t="s">
        <v>2891</v>
      </c>
      <c r="L601" s="38">
        <v>398537934</v>
      </c>
      <c r="M601" s="30" t="s">
        <v>2885</v>
      </c>
      <c r="N601" s="30" t="s">
        <v>2886</v>
      </c>
      <c r="O601" s="30" t="s">
        <v>2892</v>
      </c>
      <c r="P601" s="30" t="s">
        <v>2893</v>
      </c>
      <c r="Q601" s="23">
        <v>9704</v>
      </c>
      <c r="R601" s="30" t="s">
        <v>29</v>
      </c>
      <c r="S601" s="39">
        <v>200</v>
      </c>
      <c r="T601" s="45">
        <v>46094</v>
      </c>
      <c r="U601" s="52"/>
      <c r="V601" s="53"/>
      <c r="W601" s="54" t="s">
        <v>2894</v>
      </c>
      <c r="X601" s="30"/>
      <c r="Y601" s="31">
        <v>9504</v>
      </c>
      <c r="Z601" s="30"/>
      <c r="AA601" s="55"/>
      <c r="AB601" s="73" t="s">
        <v>44</v>
      </c>
      <c r="AC601" s="30" t="s">
        <v>44</v>
      </c>
      <c r="AD601" s="30" t="s">
        <v>74</v>
      </c>
    </row>
    <row r="602" spans="1:30" x14ac:dyDescent="0.2">
      <c r="A602" s="89">
        <v>46096.92725847222</v>
      </c>
      <c r="B602" s="35" t="s">
        <v>30</v>
      </c>
      <c r="C602" s="85" t="s">
        <v>31</v>
      </c>
      <c r="D602" s="30" t="s">
        <v>29</v>
      </c>
      <c r="E602" s="96" t="s">
        <v>2895</v>
      </c>
      <c r="F602" s="30" t="s">
        <v>29</v>
      </c>
      <c r="G602" s="30" t="s">
        <v>33</v>
      </c>
      <c r="H602" s="93" t="s">
        <v>2896</v>
      </c>
      <c r="I602" s="36">
        <f ca="1">IFERROR(__xludf.DUMMYFUNCTION("""COMPUTED_VALUE"""),46195)</f>
        <v>46195</v>
      </c>
      <c r="J602" s="51" t="s">
        <v>2897</v>
      </c>
      <c r="K602" s="56" t="s">
        <v>2898</v>
      </c>
      <c r="L602" s="38">
        <v>369041508</v>
      </c>
      <c r="M602" s="30" t="s">
        <v>2861</v>
      </c>
      <c r="N602" s="30" t="s">
        <v>187</v>
      </c>
      <c r="O602" s="30" t="s">
        <v>2899</v>
      </c>
      <c r="P602" s="30" t="s">
        <v>2900</v>
      </c>
      <c r="Q602" s="23">
        <v>14972</v>
      </c>
      <c r="R602" s="30" t="s">
        <v>29</v>
      </c>
      <c r="S602" s="39">
        <v>200</v>
      </c>
      <c r="T602" s="45">
        <v>46096</v>
      </c>
      <c r="U602" s="52"/>
      <c r="V602" s="53"/>
      <c r="W602" s="54" t="s">
        <v>2901</v>
      </c>
      <c r="X602" s="30"/>
      <c r="Y602" s="31">
        <v>14772</v>
      </c>
      <c r="Z602" s="30"/>
      <c r="AA602" s="56"/>
      <c r="AB602" s="74" t="s">
        <v>44</v>
      </c>
      <c r="AC602" s="30" t="s">
        <v>44</v>
      </c>
      <c r="AD602" s="30" t="s">
        <v>982</v>
      </c>
    </row>
    <row r="603" spans="1:30" x14ac:dyDescent="0.2">
      <c r="A603" s="89">
        <v>46097.387540613425</v>
      </c>
      <c r="B603" s="35" t="s">
        <v>76</v>
      </c>
      <c r="C603" s="85" t="s">
        <v>31</v>
      </c>
      <c r="D603" s="30" t="s">
        <v>29</v>
      </c>
      <c r="E603" s="96" t="s">
        <v>82</v>
      </c>
      <c r="F603" s="30" t="s">
        <v>152</v>
      </c>
      <c r="G603" s="30" t="s">
        <v>87</v>
      </c>
      <c r="H603" s="93" t="s">
        <v>1212</v>
      </c>
      <c r="I603" s="36" t="str">
        <f ca="1">IFERROR(__xludf.DUMMYFUNCTION("""COMPUTED_VALUE""")," ")</f>
        <v xml:space="preserve"> </v>
      </c>
      <c r="J603" s="51" t="s">
        <v>2902</v>
      </c>
      <c r="K603" s="56" t="s">
        <v>2903</v>
      </c>
      <c r="L603" s="38">
        <v>344078474</v>
      </c>
      <c r="M603" s="30" t="s">
        <v>380</v>
      </c>
      <c r="N603" s="30" t="s">
        <v>434</v>
      </c>
      <c r="O603" s="30" t="s">
        <v>2904</v>
      </c>
      <c r="P603" s="30" t="s">
        <v>2905</v>
      </c>
      <c r="Q603" s="23">
        <v>9704</v>
      </c>
      <c r="R603" s="30" t="s">
        <v>429</v>
      </c>
      <c r="S603" s="39">
        <v>300</v>
      </c>
      <c r="T603" s="45">
        <v>46096</v>
      </c>
      <c r="U603" s="52"/>
      <c r="V603" s="53"/>
      <c r="W603" s="54" t="s">
        <v>2906</v>
      </c>
      <c r="X603" s="30"/>
      <c r="Y603" s="31">
        <v>9404</v>
      </c>
      <c r="Z603" s="30"/>
      <c r="AA603" s="55"/>
      <c r="AB603" s="73" t="s">
        <v>44</v>
      </c>
      <c r="AC603" s="30"/>
      <c r="AD603" s="30" t="s">
        <v>74</v>
      </c>
    </row>
    <row r="604" spans="1:30" x14ac:dyDescent="0.2">
      <c r="A604" s="133">
        <v>46098</v>
      </c>
      <c r="B604" s="35" t="s">
        <v>30</v>
      </c>
      <c r="C604" s="79" t="s">
        <v>768</v>
      </c>
      <c r="D604" s="30" t="s">
        <v>29</v>
      </c>
      <c r="E604" s="68" t="s">
        <v>416</v>
      </c>
      <c r="F604" s="93" t="s">
        <v>2907</v>
      </c>
      <c r="G604" s="30" t="s">
        <v>418</v>
      </c>
      <c r="H604" s="93" t="s">
        <v>390</v>
      </c>
      <c r="I604" s="36" t="str">
        <f ca="1">IFERROR(__xludf.DUMMYFUNCTION("""COMPUTED_VALUE""")," ")</f>
        <v xml:space="preserve"> </v>
      </c>
      <c r="J604" s="51" t="s">
        <v>2908</v>
      </c>
      <c r="K604" s="81" t="s">
        <v>2909</v>
      </c>
      <c r="L604" s="38">
        <v>888450646</v>
      </c>
      <c r="M604" s="30"/>
      <c r="N604" s="30"/>
      <c r="O604" s="30" t="s">
        <v>202</v>
      </c>
      <c r="P604" s="30" t="s">
        <v>2910</v>
      </c>
      <c r="Q604" s="23">
        <v>4268</v>
      </c>
      <c r="R604" s="30" t="s">
        <v>29</v>
      </c>
      <c r="S604" s="39"/>
      <c r="T604" s="71"/>
      <c r="U604" s="106"/>
      <c r="V604" s="107"/>
      <c r="W604" s="99"/>
      <c r="X604" s="56"/>
      <c r="Y604" s="31">
        <v>4268</v>
      </c>
      <c r="Z604" s="30"/>
      <c r="AA604" s="56"/>
      <c r="AB604" s="74"/>
      <c r="AC604" s="30" t="s">
        <v>44</v>
      </c>
      <c r="AD604" s="30" t="s">
        <v>982</v>
      </c>
    </row>
    <row r="605" spans="1:30" x14ac:dyDescent="0.2">
      <c r="A605" s="133">
        <v>46098</v>
      </c>
      <c r="B605" s="35" t="s">
        <v>30</v>
      </c>
      <c r="C605" s="79" t="s">
        <v>768</v>
      </c>
      <c r="D605" s="30" t="s">
        <v>29</v>
      </c>
      <c r="E605" s="68" t="s">
        <v>416</v>
      </c>
      <c r="F605" s="93" t="s">
        <v>2907</v>
      </c>
      <c r="G605" s="30" t="s">
        <v>418</v>
      </c>
      <c r="H605" s="93" t="s">
        <v>390</v>
      </c>
      <c r="I605" s="36" t="str">
        <f ca="1">IFERROR(__xludf.DUMMYFUNCTION("""COMPUTED_VALUE""")," ")</f>
        <v xml:space="preserve"> </v>
      </c>
      <c r="J605" s="51" t="s">
        <v>2911</v>
      </c>
      <c r="K605" s="81" t="s">
        <v>2912</v>
      </c>
      <c r="L605" s="38">
        <v>989758813</v>
      </c>
      <c r="M605" s="30"/>
      <c r="N605" s="30"/>
      <c r="O605" s="30" t="s">
        <v>735</v>
      </c>
      <c r="P605" s="30" t="s">
        <v>2913</v>
      </c>
      <c r="Q605" s="23">
        <v>4268</v>
      </c>
      <c r="R605" s="30" t="s">
        <v>29</v>
      </c>
      <c r="S605" s="39"/>
      <c r="T605" s="71"/>
      <c r="U605" s="106"/>
      <c r="V605" s="107"/>
      <c r="W605" s="99"/>
      <c r="X605" s="56"/>
      <c r="Y605" s="31">
        <v>4268</v>
      </c>
      <c r="Z605" s="30"/>
      <c r="AA605" s="55"/>
      <c r="AB605" s="73"/>
      <c r="AC605" s="30" t="s">
        <v>44</v>
      </c>
      <c r="AD605" s="30" t="s">
        <v>982</v>
      </c>
    </row>
    <row r="606" spans="1:30" x14ac:dyDescent="0.2">
      <c r="A606" s="133">
        <v>46099</v>
      </c>
      <c r="B606" s="35" t="s">
        <v>30</v>
      </c>
      <c r="C606" s="64" t="s">
        <v>409</v>
      </c>
      <c r="D606" s="30" t="s">
        <v>29</v>
      </c>
      <c r="E606" s="30" t="s">
        <v>416</v>
      </c>
      <c r="F606" s="30" t="s">
        <v>2564</v>
      </c>
      <c r="G606" s="30" t="s">
        <v>418</v>
      </c>
      <c r="H606" s="58" t="s">
        <v>390</v>
      </c>
      <c r="I606" s="36" t="str">
        <f ca="1">IFERROR(__xludf.DUMMYFUNCTION("""COMPUTED_VALUE""")," ")</f>
        <v xml:space="preserve"> </v>
      </c>
      <c r="J606" s="51" t="s">
        <v>2914</v>
      </c>
      <c r="K606" s="58" t="s">
        <v>2915</v>
      </c>
      <c r="L606" s="38">
        <v>358516110</v>
      </c>
      <c r="M606" s="30"/>
      <c r="N606" s="30"/>
      <c r="O606" s="30" t="s">
        <v>2916</v>
      </c>
      <c r="P606" s="30" t="s">
        <v>1686</v>
      </c>
      <c r="Q606" s="23">
        <v>4268</v>
      </c>
      <c r="R606" s="30" t="s">
        <v>29</v>
      </c>
      <c r="S606" s="39"/>
      <c r="T606" s="86"/>
      <c r="U606" s="39"/>
      <c r="V606" s="86"/>
      <c r="W606" s="109"/>
      <c r="X606" s="58"/>
      <c r="Y606" s="31">
        <v>4268</v>
      </c>
      <c r="Z606" s="30"/>
      <c r="AA606" s="29"/>
      <c r="AB606" s="56"/>
      <c r="AC606" s="30" t="s">
        <v>44</v>
      </c>
      <c r="AD606" s="30" t="s">
        <v>74</v>
      </c>
    </row>
    <row r="607" spans="1:30" x14ac:dyDescent="0.2">
      <c r="A607" s="133">
        <v>46099</v>
      </c>
      <c r="B607" s="50" t="s">
        <v>30</v>
      </c>
      <c r="C607" s="64" t="s">
        <v>409</v>
      </c>
      <c r="D607" s="30" t="s">
        <v>29</v>
      </c>
      <c r="E607" s="30" t="s">
        <v>416</v>
      </c>
      <c r="F607" s="30" t="s">
        <v>2917</v>
      </c>
      <c r="G607" s="30" t="s">
        <v>418</v>
      </c>
      <c r="H607" s="91" t="s">
        <v>34</v>
      </c>
      <c r="I607" s="36" t="str">
        <f ca="1">IFERROR(__xludf.DUMMYFUNCTION("""COMPUTED_VALUE""")," ")</f>
        <v xml:space="preserve"> </v>
      </c>
      <c r="J607" s="51" t="s">
        <v>2918</v>
      </c>
      <c r="K607" s="58" t="s">
        <v>2919</v>
      </c>
      <c r="L607" s="38">
        <v>355516405</v>
      </c>
      <c r="M607" s="30"/>
      <c r="N607" s="30"/>
      <c r="O607" s="30" t="s">
        <v>2920</v>
      </c>
      <c r="P607" s="30" t="s">
        <v>581</v>
      </c>
      <c r="Q607" s="23">
        <v>4268</v>
      </c>
      <c r="R607" s="30" t="s">
        <v>29</v>
      </c>
      <c r="S607" s="39"/>
      <c r="T607" s="86"/>
      <c r="U607" s="69"/>
      <c r="V607" s="126"/>
      <c r="W607" s="109"/>
      <c r="X607" s="58"/>
      <c r="Y607" s="31">
        <v>4268</v>
      </c>
      <c r="Z607" s="30"/>
      <c r="AA607" s="44"/>
      <c r="AB607" s="73"/>
      <c r="AC607" s="30" t="s">
        <v>44</v>
      </c>
      <c r="AD607" s="30" t="s">
        <v>74</v>
      </c>
    </row>
    <row r="608" spans="1:30" x14ac:dyDescent="0.2">
      <c r="A608" s="89">
        <v>46100.31476893519</v>
      </c>
      <c r="B608" s="35" t="s">
        <v>76</v>
      </c>
      <c r="C608" s="85" t="s">
        <v>31</v>
      </c>
      <c r="D608" s="30" t="s">
        <v>29</v>
      </c>
      <c r="E608" s="96" t="s">
        <v>2798</v>
      </c>
      <c r="F608" s="30" t="s">
        <v>29</v>
      </c>
      <c r="G608" s="30" t="s">
        <v>47</v>
      </c>
      <c r="H608" s="93" t="s">
        <v>2865</v>
      </c>
      <c r="I608" s="36">
        <f ca="1">IFERROR(__xludf.DUMMYFUNCTION("""COMPUTED_VALUE"""),46122)</f>
        <v>46122</v>
      </c>
      <c r="J608" s="51" t="s">
        <v>2921</v>
      </c>
      <c r="K608" s="56" t="s">
        <v>2922</v>
      </c>
      <c r="L608" s="38">
        <v>962346416</v>
      </c>
      <c r="M608" s="30" t="s">
        <v>664</v>
      </c>
      <c r="N608" s="30" t="s">
        <v>2923</v>
      </c>
      <c r="O608" s="30" t="s">
        <v>107</v>
      </c>
      <c r="P608" s="30" t="s">
        <v>2924</v>
      </c>
      <c r="Q608" s="23">
        <v>16940</v>
      </c>
      <c r="R608" s="30" t="s">
        <v>429</v>
      </c>
      <c r="S608" s="39">
        <f>500+6340</f>
        <v>6840</v>
      </c>
      <c r="T608" s="49" t="s">
        <v>2925</v>
      </c>
      <c r="U608" s="66">
        <v>10000</v>
      </c>
      <c r="V608" s="45">
        <v>46144</v>
      </c>
      <c r="W608" s="54" t="s">
        <v>2926</v>
      </c>
      <c r="X608" s="30"/>
      <c r="Y608" s="31">
        <v>100</v>
      </c>
      <c r="Z608" s="30" t="s">
        <v>2731</v>
      </c>
      <c r="AA608" s="56"/>
      <c r="AB608" s="74" t="s">
        <v>44</v>
      </c>
      <c r="AC608" s="30" t="s">
        <v>44</v>
      </c>
      <c r="AD608" s="30" t="s">
        <v>74</v>
      </c>
    </row>
    <row r="609" spans="1:30" x14ac:dyDescent="0.2">
      <c r="A609" s="89">
        <v>46100.546581215276</v>
      </c>
      <c r="B609" s="35" t="s">
        <v>76</v>
      </c>
      <c r="C609" s="85" t="s">
        <v>31</v>
      </c>
      <c r="D609" s="30" t="s">
        <v>29</v>
      </c>
      <c r="E609" s="96" t="s">
        <v>2798</v>
      </c>
      <c r="F609" s="30" t="s">
        <v>29</v>
      </c>
      <c r="G609" s="30" t="s">
        <v>47</v>
      </c>
      <c r="H609" s="93" t="s">
        <v>2927</v>
      </c>
      <c r="I609" s="36">
        <f ca="1">IFERROR(__xludf.DUMMYFUNCTION("""COMPUTED_VALUE"""),46174)</f>
        <v>46174</v>
      </c>
      <c r="J609" s="51" t="s">
        <v>2928</v>
      </c>
      <c r="K609" s="56" t="s">
        <v>2929</v>
      </c>
      <c r="L609" s="38">
        <v>963880651</v>
      </c>
      <c r="M609" s="30" t="s">
        <v>1619</v>
      </c>
      <c r="N609" s="30" t="s">
        <v>2930</v>
      </c>
      <c r="O609" s="30" t="s">
        <v>2931</v>
      </c>
      <c r="P609" s="30" t="s">
        <v>2932</v>
      </c>
      <c r="Q609" s="23">
        <v>16940</v>
      </c>
      <c r="R609" s="30" t="s">
        <v>29</v>
      </c>
      <c r="S609" s="39">
        <f>200+2500</f>
        <v>2700</v>
      </c>
      <c r="T609" s="49" t="s">
        <v>2933</v>
      </c>
      <c r="U609" s="52"/>
      <c r="V609" s="53"/>
      <c r="W609" s="54" t="s">
        <v>2934</v>
      </c>
      <c r="X609" s="30"/>
      <c r="Y609" s="31">
        <v>14240</v>
      </c>
      <c r="Z609" s="30"/>
      <c r="AA609" s="55"/>
      <c r="AB609" s="73" t="s">
        <v>44</v>
      </c>
      <c r="AC609" s="30" t="s">
        <v>44</v>
      </c>
      <c r="AD609" s="30" t="s">
        <v>982</v>
      </c>
    </row>
    <row r="610" spans="1:30" x14ac:dyDescent="0.2">
      <c r="A610" s="89">
        <v>46100.548909097226</v>
      </c>
      <c r="B610" s="35" t="s">
        <v>30</v>
      </c>
      <c r="C610" s="85" t="s">
        <v>31</v>
      </c>
      <c r="D610" s="30" t="s">
        <v>29</v>
      </c>
      <c r="E610" s="96" t="s">
        <v>2798</v>
      </c>
      <c r="F610" s="30" t="s">
        <v>29</v>
      </c>
      <c r="G610" s="68" t="s">
        <v>33</v>
      </c>
      <c r="H610" s="93" t="s">
        <v>2935</v>
      </c>
      <c r="I610" s="36" t="str">
        <f ca="1">IFERROR(__xludf.DUMMYFUNCTION("""COMPUTED_VALUE""")," ")</f>
        <v xml:space="preserve"> </v>
      </c>
      <c r="J610" s="51" t="s">
        <v>2936</v>
      </c>
      <c r="K610" s="56" t="s">
        <v>2937</v>
      </c>
      <c r="L610" s="38">
        <v>976123286</v>
      </c>
      <c r="M610" s="30" t="s">
        <v>1619</v>
      </c>
      <c r="N610" s="30" t="s">
        <v>2930</v>
      </c>
      <c r="O610" s="30" t="s">
        <v>2938</v>
      </c>
      <c r="P610" s="30" t="s">
        <v>2939</v>
      </c>
      <c r="Q610" s="23">
        <v>16940</v>
      </c>
      <c r="R610" s="30" t="s">
        <v>29</v>
      </c>
      <c r="S610" s="39">
        <v>200</v>
      </c>
      <c r="T610" s="45">
        <v>46099</v>
      </c>
      <c r="U610" s="52"/>
      <c r="V610" s="53"/>
      <c r="W610" s="54" t="s">
        <v>2940</v>
      </c>
      <c r="X610" s="30"/>
      <c r="Y610" s="31">
        <v>16740</v>
      </c>
      <c r="Z610" s="30"/>
      <c r="AA610" s="56"/>
      <c r="AB610" s="74" t="s">
        <v>44</v>
      </c>
      <c r="AC610" s="30" t="s">
        <v>44</v>
      </c>
      <c r="AD610" s="30" t="s">
        <v>982</v>
      </c>
    </row>
    <row r="611" spans="1:30" x14ac:dyDescent="0.2">
      <c r="A611" s="89">
        <v>46101.633206967592</v>
      </c>
      <c r="B611" s="35" t="s">
        <v>76</v>
      </c>
      <c r="C611" s="85" t="s">
        <v>31</v>
      </c>
      <c r="D611" s="30" t="s">
        <v>29</v>
      </c>
      <c r="E611" s="96" t="s">
        <v>46</v>
      </c>
      <c r="F611" s="30" t="s">
        <v>29</v>
      </c>
      <c r="G611" s="30" t="s">
        <v>47</v>
      </c>
      <c r="H611" s="93" t="s">
        <v>2941</v>
      </c>
      <c r="I611" s="36">
        <f ca="1">IFERROR(__xludf.DUMMYFUNCTION("""COMPUTED_VALUE"""),46122)</f>
        <v>46122</v>
      </c>
      <c r="J611" s="51" t="s">
        <v>2942</v>
      </c>
      <c r="K611" s="56" t="s">
        <v>2943</v>
      </c>
      <c r="L611" s="38">
        <v>329959206</v>
      </c>
      <c r="M611" s="30" t="s">
        <v>2944</v>
      </c>
      <c r="N611" s="30" t="s">
        <v>2945</v>
      </c>
      <c r="O611" s="30" t="s">
        <v>2946</v>
      </c>
      <c r="P611" s="30" t="s">
        <v>2947</v>
      </c>
      <c r="Q611" s="23">
        <v>2468</v>
      </c>
      <c r="R611" s="30" t="s">
        <v>29</v>
      </c>
      <c r="S611" s="39">
        <f>200+2268</f>
        <v>2468</v>
      </c>
      <c r="T611" s="49" t="s">
        <v>2948</v>
      </c>
      <c r="U611" s="66"/>
      <c r="V611" s="45"/>
      <c r="W611" s="54" t="s">
        <v>2949</v>
      </c>
      <c r="X611" s="30"/>
      <c r="Y611" s="31">
        <v>0</v>
      </c>
      <c r="Z611" s="30" t="s">
        <v>2731</v>
      </c>
      <c r="AA611" s="55" t="s">
        <v>2950</v>
      </c>
      <c r="AB611" s="73" t="s">
        <v>1518</v>
      </c>
      <c r="AC611" s="30" t="s">
        <v>44</v>
      </c>
      <c r="AD611" s="30" t="s">
        <v>74</v>
      </c>
    </row>
    <row r="612" spans="1:30" x14ac:dyDescent="0.2">
      <c r="A612" s="89">
        <v>46101.657812129633</v>
      </c>
      <c r="B612" s="35" t="s">
        <v>30</v>
      </c>
      <c r="C612" s="85" t="s">
        <v>31</v>
      </c>
      <c r="D612" s="30" t="s">
        <v>29</v>
      </c>
      <c r="E612" s="96" t="s">
        <v>2895</v>
      </c>
      <c r="F612" s="30" t="s">
        <v>29</v>
      </c>
      <c r="G612" s="30" t="s">
        <v>33</v>
      </c>
      <c r="H612" s="93" t="s">
        <v>153</v>
      </c>
      <c r="I612" s="36" t="str">
        <f ca="1">IFERROR(__xludf.DUMMYFUNCTION("""COMPUTED_VALUE""")," ")</f>
        <v xml:space="preserve"> </v>
      </c>
      <c r="J612" s="51" t="s">
        <v>2951</v>
      </c>
      <c r="K612" s="56" t="s">
        <v>2952</v>
      </c>
      <c r="L612" s="38">
        <v>969046394</v>
      </c>
      <c r="M612" s="30" t="s">
        <v>2861</v>
      </c>
      <c r="N612" s="30" t="s">
        <v>779</v>
      </c>
      <c r="O612" s="30" t="s">
        <v>2953</v>
      </c>
      <c r="P612" s="30" t="s">
        <v>2954</v>
      </c>
      <c r="Q612" s="23">
        <v>14972</v>
      </c>
      <c r="R612" s="30" t="s">
        <v>29</v>
      </c>
      <c r="S612" s="39">
        <v>200</v>
      </c>
      <c r="T612" s="45">
        <v>46101</v>
      </c>
      <c r="U612" s="52"/>
      <c r="V612" s="53"/>
      <c r="W612" s="54" t="s">
        <v>2955</v>
      </c>
      <c r="X612" s="30"/>
      <c r="Y612" s="31">
        <v>14772</v>
      </c>
      <c r="Z612" s="30"/>
      <c r="AA612" s="56"/>
      <c r="AB612" s="74" t="s">
        <v>44</v>
      </c>
      <c r="AC612" s="30" t="s">
        <v>44</v>
      </c>
      <c r="AD612" s="30" t="s">
        <v>982</v>
      </c>
    </row>
    <row r="613" spans="1:30" x14ac:dyDescent="0.2">
      <c r="A613" s="89">
        <v>46103.438714155098</v>
      </c>
      <c r="B613" s="35" t="s">
        <v>76</v>
      </c>
      <c r="C613" s="85" t="s">
        <v>31</v>
      </c>
      <c r="D613" s="30" t="s">
        <v>29</v>
      </c>
      <c r="E613" s="96" t="s">
        <v>46</v>
      </c>
      <c r="F613" s="30" t="s">
        <v>29</v>
      </c>
      <c r="G613" s="30" t="s">
        <v>87</v>
      </c>
      <c r="H613" s="93" t="s">
        <v>2956</v>
      </c>
      <c r="I613" s="36">
        <f ca="1">IFERROR(__xludf.DUMMYFUNCTION("""COMPUTED_VALUE"""),46114)</f>
        <v>46114</v>
      </c>
      <c r="J613" s="51" t="s">
        <v>2957</v>
      </c>
      <c r="K613" s="56" t="s">
        <v>2958</v>
      </c>
      <c r="L613" s="38">
        <v>966381540</v>
      </c>
      <c r="M613" s="30" t="s">
        <v>556</v>
      </c>
      <c r="N613" s="30" t="s">
        <v>434</v>
      </c>
      <c r="O613" s="30" t="s">
        <v>2959</v>
      </c>
      <c r="P613" s="30" t="s">
        <v>2960</v>
      </c>
      <c r="Q613" s="23">
        <v>2468</v>
      </c>
      <c r="R613" s="30" t="s">
        <v>29</v>
      </c>
      <c r="S613" s="39">
        <f>300+4000-1832</f>
        <v>2468</v>
      </c>
      <c r="T613" s="49" t="s">
        <v>2961</v>
      </c>
      <c r="U613" s="66">
        <f>12640+500-13140</f>
        <v>0</v>
      </c>
      <c r="V613" s="49" t="s">
        <v>2962</v>
      </c>
      <c r="W613" s="54" t="s">
        <v>2963</v>
      </c>
      <c r="X613" s="30"/>
      <c r="Y613" s="31">
        <v>0</v>
      </c>
      <c r="Z613" s="30" t="s">
        <v>2731</v>
      </c>
      <c r="AA613" s="55"/>
      <c r="AB613" s="73" t="s">
        <v>44</v>
      </c>
      <c r="AC613" s="30" t="s">
        <v>44</v>
      </c>
      <c r="AD613" s="30" t="s">
        <v>74</v>
      </c>
    </row>
    <row r="614" spans="1:30" x14ac:dyDescent="0.2">
      <c r="A614" s="90">
        <v>46175</v>
      </c>
      <c r="B614" s="35" t="s">
        <v>30</v>
      </c>
      <c r="C614" s="85" t="s">
        <v>409</v>
      </c>
      <c r="D614" s="30" t="s">
        <v>29</v>
      </c>
      <c r="E614" s="96" t="s">
        <v>32</v>
      </c>
      <c r="F614" s="93" t="s">
        <v>2956</v>
      </c>
      <c r="G614" s="30" t="s">
        <v>33</v>
      </c>
      <c r="H614" s="93" t="s">
        <v>153</v>
      </c>
      <c r="I614" s="36" t="str">
        <f ca="1">IFERROR(__xludf.DUMMYFUNCTION("""COMPUTED_VALUE""")," ")</f>
        <v xml:space="preserve"> </v>
      </c>
      <c r="J614" s="51" t="s">
        <v>2957</v>
      </c>
      <c r="K614" s="56" t="s">
        <v>2958</v>
      </c>
      <c r="L614" s="38">
        <v>966381540</v>
      </c>
      <c r="M614" s="30" t="s">
        <v>556</v>
      </c>
      <c r="N614" s="30" t="s">
        <v>434</v>
      </c>
      <c r="O614" s="30" t="s">
        <v>2959</v>
      </c>
      <c r="P614" s="30" t="s">
        <v>2960</v>
      </c>
      <c r="Q614" s="23">
        <v>14972</v>
      </c>
      <c r="R614" s="30" t="s">
        <v>29</v>
      </c>
      <c r="S614" s="39">
        <f>300+4000-2468</f>
        <v>1832</v>
      </c>
      <c r="T614" s="45" t="s">
        <v>2961</v>
      </c>
      <c r="U614" s="66">
        <f>12640+500</f>
        <v>13140</v>
      </c>
      <c r="V614" s="45" t="s">
        <v>2962</v>
      </c>
      <c r="W614" s="54" t="s">
        <v>2963</v>
      </c>
      <c r="X614" s="30"/>
      <c r="Y614" s="31">
        <v>0</v>
      </c>
      <c r="Z614" s="30" t="s">
        <v>43</v>
      </c>
      <c r="AA614" s="80" t="s">
        <v>2964</v>
      </c>
      <c r="AB614" s="74"/>
      <c r="AC614" s="30" t="s">
        <v>44</v>
      </c>
      <c r="AD614" s="30" t="s">
        <v>74</v>
      </c>
    </row>
    <row r="615" spans="1:30" x14ac:dyDescent="0.2">
      <c r="A615" s="89">
        <v>46103.88885383102</v>
      </c>
      <c r="B615" s="35" t="s">
        <v>30</v>
      </c>
      <c r="C615" s="85" t="s">
        <v>31</v>
      </c>
      <c r="D615" s="30" t="s">
        <v>29</v>
      </c>
      <c r="E615" s="96" t="s">
        <v>2895</v>
      </c>
      <c r="F615" s="30" t="s">
        <v>29</v>
      </c>
      <c r="G615" s="30" t="s">
        <v>33</v>
      </c>
      <c r="H615" s="93" t="s">
        <v>2793</v>
      </c>
      <c r="I615" s="36" t="str">
        <f ca="1">IFERROR(__xludf.DUMMYFUNCTION("""COMPUTED_VALUE""")," ")</f>
        <v xml:space="preserve"> </v>
      </c>
      <c r="J615" s="51" t="s">
        <v>2965</v>
      </c>
      <c r="K615" s="56" t="s">
        <v>2966</v>
      </c>
      <c r="L615" s="38">
        <v>795766045</v>
      </c>
      <c r="M615" s="30" t="s">
        <v>1614</v>
      </c>
      <c r="N615" s="30" t="s">
        <v>685</v>
      </c>
      <c r="O615" s="30" t="s">
        <v>2626</v>
      </c>
      <c r="P615" s="30" t="s">
        <v>2967</v>
      </c>
      <c r="Q615" s="23">
        <v>14972</v>
      </c>
      <c r="R615" s="30" t="s">
        <v>29</v>
      </c>
      <c r="S615" s="39">
        <v>200</v>
      </c>
      <c r="T615" s="45">
        <v>46103</v>
      </c>
      <c r="U615" s="52"/>
      <c r="V615" s="53"/>
      <c r="W615" s="54" t="s">
        <v>2968</v>
      </c>
      <c r="X615" s="30"/>
      <c r="Y615" s="31">
        <v>14772</v>
      </c>
      <c r="Z615" s="30"/>
      <c r="AA615" s="55"/>
      <c r="AB615" s="73" t="s">
        <v>44</v>
      </c>
      <c r="AC615" s="30" t="s">
        <v>44</v>
      </c>
      <c r="AD615" s="30" t="s">
        <v>982</v>
      </c>
    </row>
    <row r="616" spans="1:30" x14ac:dyDescent="0.2">
      <c r="A616" s="89">
        <v>46103.96042805555</v>
      </c>
      <c r="B616" s="35" t="s">
        <v>30</v>
      </c>
      <c r="C616" s="85" t="s">
        <v>31</v>
      </c>
      <c r="D616" s="30" t="s">
        <v>29</v>
      </c>
      <c r="E616" s="96" t="s">
        <v>2798</v>
      </c>
      <c r="F616" s="30" t="s">
        <v>29</v>
      </c>
      <c r="G616" s="30" t="s">
        <v>47</v>
      </c>
      <c r="H616" s="93" t="s">
        <v>34</v>
      </c>
      <c r="I616" s="36" t="str">
        <f ca="1">IFERROR(__xludf.DUMMYFUNCTION("""COMPUTED_VALUE""")," ")</f>
        <v xml:space="preserve"> </v>
      </c>
      <c r="J616" s="51" t="s">
        <v>2969</v>
      </c>
      <c r="K616" s="56" t="s">
        <v>2970</v>
      </c>
      <c r="L616" s="38">
        <v>357214308</v>
      </c>
      <c r="M616" s="30" t="s">
        <v>2944</v>
      </c>
      <c r="N616" s="30" t="s">
        <v>2971</v>
      </c>
      <c r="O616" s="30" t="s">
        <v>2972</v>
      </c>
      <c r="P616" s="30" t="s">
        <v>2973</v>
      </c>
      <c r="Q616" s="23">
        <v>16940</v>
      </c>
      <c r="R616" s="30" t="s">
        <v>29</v>
      </c>
      <c r="S616" s="39">
        <v>200</v>
      </c>
      <c r="T616" s="45">
        <v>46103</v>
      </c>
      <c r="U616" s="52"/>
      <c r="V616" s="53"/>
      <c r="W616" s="54" t="s">
        <v>2974</v>
      </c>
      <c r="X616" s="30"/>
      <c r="Y616" s="31">
        <v>16740</v>
      </c>
      <c r="Z616" s="30"/>
      <c r="AA616" s="56"/>
      <c r="AB616" s="74" t="s">
        <v>44</v>
      </c>
      <c r="AC616" s="30" t="s">
        <v>44</v>
      </c>
      <c r="AD616" s="30" t="s">
        <v>982</v>
      </c>
    </row>
    <row r="617" spans="1:30" x14ac:dyDescent="0.2">
      <c r="A617" s="89">
        <v>46104.428691053239</v>
      </c>
      <c r="B617" s="35" t="s">
        <v>76</v>
      </c>
      <c r="C617" s="85" t="s">
        <v>31</v>
      </c>
      <c r="D617" s="30" t="s">
        <v>29</v>
      </c>
      <c r="E617" s="96" t="s">
        <v>201</v>
      </c>
      <c r="F617" s="30" t="s">
        <v>29</v>
      </c>
      <c r="G617" s="30" t="s">
        <v>47</v>
      </c>
      <c r="H617" s="93" t="s">
        <v>2941</v>
      </c>
      <c r="I617" s="36">
        <f ca="1">IFERROR(__xludf.DUMMYFUNCTION("""COMPUTED_VALUE"""),46122)</f>
        <v>46122</v>
      </c>
      <c r="J617" s="51" t="s">
        <v>2975</v>
      </c>
      <c r="K617" s="56" t="s">
        <v>2976</v>
      </c>
      <c r="L617" s="38">
        <v>972014426</v>
      </c>
      <c r="M617" s="30" t="s">
        <v>1619</v>
      </c>
      <c r="N617" s="30" t="s">
        <v>529</v>
      </c>
      <c r="O617" s="30" t="s">
        <v>2977</v>
      </c>
      <c r="P617" s="30" t="s">
        <v>2978</v>
      </c>
      <c r="Q617" s="23">
        <v>5936</v>
      </c>
      <c r="R617" s="30" t="s">
        <v>29</v>
      </c>
      <c r="S617" s="39">
        <f>200+2468</f>
        <v>2668</v>
      </c>
      <c r="T617" s="49" t="s">
        <v>2979</v>
      </c>
      <c r="U617" s="66">
        <v>3768</v>
      </c>
      <c r="V617" s="45">
        <v>46143</v>
      </c>
      <c r="W617" s="54" t="s">
        <v>2980</v>
      </c>
      <c r="X617" s="30"/>
      <c r="Y617" s="31">
        <v>-500</v>
      </c>
      <c r="Z617" s="30" t="s">
        <v>2731</v>
      </c>
      <c r="AA617" s="55"/>
      <c r="AB617" s="73" t="s">
        <v>44</v>
      </c>
      <c r="AC617" s="30" t="s">
        <v>44</v>
      </c>
      <c r="AD617" s="30" t="s">
        <v>982</v>
      </c>
    </row>
    <row r="618" spans="1:30" x14ac:dyDescent="0.2">
      <c r="A618" s="89">
        <v>46104.440425486115</v>
      </c>
      <c r="B618" s="35" t="s">
        <v>30</v>
      </c>
      <c r="C618" s="85" t="s">
        <v>31</v>
      </c>
      <c r="D618" s="30" t="s">
        <v>29</v>
      </c>
      <c r="E618" s="96" t="s">
        <v>2798</v>
      </c>
      <c r="F618" s="30" t="s">
        <v>29</v>
      </c>
      <c r="G618" s="30" t="s">
        <v>47</v>
      </c>
      <c r="H618" s="93" t="s">
        <v>2793</v>
      </c>
      <c r="I618" s="36" t="str">
        <f ca="1">IFERROR(__xludf.DUMMYFUNCTION("""COMPUTED_VALUE""")," ")</f>
        <v xml:space="preserve"> </v>
      </c>
      <c r="J618" s="51" t="s">
        <v>2981</v>
      </c>
      <c r="K618" s="56" t="s">
        <v>2982</v>
      </c>
      <c r="L618" s="38">
        <v>346253497</v>
      </c>
      <c r="M618" s="30" t="s">
        <v>1614</v>
      </c>
      <c r="N618" s="30" t="s">
        <v>337</v>
      </c>
      <c r="O618" s="30" t="s">
        <v>2626</v>
      </c>
      <c r="P618" s="30" t="s">
        <v>2983</v>
      </c>
      <c r="Q618" s="23">
        <v>16940</v>
      </c>
      <c r="R618" s="30" t="s">
        <v>29</v>
      </c>
      <c r="S618" s="39">
        <v>200</v>
      </c>
      <c r="T618" s="45">
        <v>46102</v>
      </c>
      <c r="U618" s="52"/>
      <c r="V618" s="53"/>
      <c r="W618" s="54" t="s">
        <v>2984</v>
      </c>
      <c r="X618" s="30"/>
      <c r="Y618" s="31">
        <v>16740</v>
      </c>
      <c r="Z618" s="30"/>
      <c r="AA618" s="56"/>
      <c r="AB618" s="74" t="s">
        <v>44</v>
      </c>
      <c r="AC618" s="30" t="s">
        <v>44</v>
      </c>
      <c r="AD618" s="30" t="s">
        <v>982</v>
      </c>
    </row>
    <row r="619" spans="1:30" x14ac:dyDescent="0.2">
      <c r="A619" s="89">
        <v>46106.46161244213</v>
      </c>
      <c r="B619" s="35" t="s">
        <v>76</v>
      </c>
      <c r="C619" s="85" t="s">
        <v>31</v>
      </c>
      <c r="D619" s="30" t="s">
        <v>29</v>
      </c>
      <c r="E619" s="96" t="s">
        <v>2798</v>
      </c>
      <c r="F619" s="30" t="s">
        <v>29</v>
      </c>
      <c r="G619" s="30" t="s">
        <v>47</v>
      </c>
      <c r="H619" s="93" t="s">
        <v>2941</v>
      </c>
      <c r="I619" s="36">
        <f ca="1">IFERROR(__xludf.DUMMYFUNCTION("""COMPUTED_VALUE"""),46122)</f>
        <v>46122</v>
      </c>
      <c r="J619" s="51" t="s">
        <v>2985</v>
      </c>
      <c r="K619" s="56" t="s">
        <v>2986</v>
      </c>
      <c r="L619" s="38">
        <v>327580760</v>
      </c>
      <c r="M619" s="30" t="s">
        <v>698</v>
      </c>
      <c r="N619" s="30" t="s">
        <v>2669</v>
      </c>
      <c r="O619" s="30" t="s">
        <v>107</v>
      </c>
      <c r="P619" s="30" t="s">
        <v>2987</v>
      </c>
      <c r="Q619" s="23">
        <v>16940</v>
      </c>
      <c r="R619" s="30" t="s">
        <v>29</v>
      </c>
      <c r="S619" s="39">
        <v>5000</v>
      </c>
      <c r="T619" s="45">
        <v>46106</v>
      </c>
      <c r="U619" s="66">
        <v>11940</v>
      </c>
      <c r="V619" s="45">
        <v>46146</v>
      </c>
      <c r="W619" s="54" t="s">
        <v>2988</v>
      </c>
      <c r="X619" s="30"/>
      <c r="Y619" s="31">
        <v>0</v>
      </c>
      <c r="Z619" s="30" t="s">
        <v>2731</v>
      </c>
      <c r="AA619" s="55"/>
      <c r="AB619" s="73" t="s">
        <v>44</v>
      </c>
      <c r="AC619" s="30" t="s">
        <v>44</v>
      </c>
      <c r="AD619" s="30" t="s">
        <v>74</v>
      </c>
    </row>
    <row r="620" spans="1:30" x14ac:dyDescent="0.2">
      <c r="A620" s="133">
        <v>46107</v>
      </c>
      <c r="B620" s="35" t="s">
        <v>30</v>
      </c>
      <c r="C620" s="85" t="s">
        <v>31</v>
      </c>
      <c r="D620" s="30" t="s">
        <v>29</v>
      </c>
      <c r="E620" s="56" t="s">
        <v>670</v>
      </c>
      <c r="F620" s="58" t="s">
        <v>2989</v>
      </c>
      <c r="G620" s="30" t="s">
        <v>2665</v>
      </c>
      <c r="H620" s="30" t="s">
        <v>34</v>
      </c>
      <c r="I620" s="36" t="str">
        <f ca="1">IFERROR(__xludf.DUMMYFUNCTION("""COMPUTED_VALUE""")," ")</f>
        <v xml:space="preserve"> </v>
      </c>
      <c r="J620" s="51" t="s">
        <v>2990</v>
      </c>
      <c r="K620" s="58" t="s">
        <v>2991</v>
      </c>
      <c r="L620" s="38">
        <v>942276303</v>
      </c>
      <c r="M620" s="30" t="s">
        <v>421</v>
      </c>
      <c r="N620" s="30"/>
      <c r="O620" s="30" t="s">
        <v>2992</v>
      </c>
      <c r="P620" s="30" t="s">
        <v>781</v>
      </c>
      <c r="Q620" s="23">
        <v>7736</v>
      </c>
      <c r="R620" s="30" t="s">
        <v>29</v>
      </c>
      <c r="S620" s="39"/>
      <c r="T620" s="86"/>
      <c r="U620" s="69"/>
      <c r="V620" s="126"/>
      <c r="W620" s="109"/>
      <c r="X620" s="58"/>
      <c r="Y620" s="31">
        <v>7736</v>
      </c>
      <c r="Z620" s="30"/>
      <c r="AA620" s="56"/>
      <c r="AB620" s="56"/>
      <c r="AC620" s="30" t="s">
        <v>44</v>
      </c>
      <c r="AD620" s="30" t="s">
        <v>62</v>
      </c>
    </row>
    <row r="621" spans="1:30" x14ac:dyDescent="0.2">
      <c r="A621" s="133">
        <v>46107</v>
      </c>
      <c r="B621" s="35" t="s">
        <v>30</v>
      </c>
      <c r="C621" s="64" t="s">
        <v>409</v>
      </c>
      <c r="D621" s="30" t="s">
        <v>29</v>
      </c>
      <c r="E621" s="56" t="s">
        <v>670</v>
      </c>
      <c r="F621" s="30" t="s">
        <v>2989</v>
      </c>
      <c r="G621" s="30" t="s">
        <v>2665</v>
      </c>
      <c r="H621" s="30" t="s">
        <v>34</v>
      </c>
      <c r="I621" s="36" t="str">
        <f ca="1">IFERROR(__xludf.DUMMYFUNCTION("""COMPUTED_VALUE""")," ")</f>
        <v xml:space="preserve"> </v>
      </c>
      <c r="J621" s="51" t="s">
        <v>2993</v>
      </c>
      <c r="K621" s="58" t="s">
        <v>2994</v>
      </c>
      <c r="L621" s="38">
        <v>353626857</v>
      </c>
      <c r="M621" s="30" t="s">
        <v>421</v>
      </c>
      <c r="N621" s="30" t="s">
        <v>422</v>
      </c>
      <c r="O621" s="30" t="s">
        <v>2995</v>
      </c>
      <c r="P621" s="30" t="s">
        <v>781</v>
      </c>
      <c r="Q621" s="23">
        <v>7736</v>
      </c>
      <c r="R621" s="30" t="s">
        <v>29</v>
      </c>
      <c r="S621" s="39"/>
      <c r="T621" s="86"/>
      <c r="U621" s="69"/>
      <c r="V621" s="126"/>
      <c r="W621" s="109"/>
      <c r="X621" s="58"/>
      <c r="Y621" s="31">
        <v>7736</v>
      </c>
      <c r="Z621" s="30"/>
      <c r="AA621" s="55"/>
      <c r="AB621" s="55"/>
      <c r="AC621" s="30" t="s">
        <v>44</v>
      </c>
      <c r="AD621" s="30" t="s">
        <v>74</v>
      </c>
    </row>
    <row r="622" spans="1:30" x14ac:dyDescent="0.2">
      <c r="A622" s="89">
        <v>46108.943513495367</v>
      </c>
      <c r="B622" s="35" t="s">
        <v>76</v>
      </c>
      <c r="C622" s="85" t="s">
        <v>31</v>
      </c>
      <c r="D622" s="30" t="s">
        <v>29</v>
      </c>
      <c r="E622" s="96" t="s">
        <v>2798</v>
      </c>
      <c r="F622" s="30" t="s">
        <v>29</v>
      </c>
      <c r="G622" s="30" t="s">
        <v>47</v>
      </c>
      <c r="H622" s="93" t="s">
        <v>2996</v>
      </c>
      <c r="I622" s="36">
        <f ca="1">IFERROR(__xludf.DUMMYFUNCTION("""COMPUTED_VALUE"""),46135)</f>
        <v>46135</v>
      </c>
      <c r="J622" s="51" t="s">
        <v>2997</v>
      </c>
      <c r="K622" s="56" t="s">
        <v>2998</v>
      </c>
      <c r="L622" s="38">
        <v>968910596</v>
      </c>
      <c r="M622" s="30" t="s">
        <v>2885</v>
      </c>
      <c r="N622" s="30" t="s">
        <v>2999</v>
      </c>
      <c r="O622" s="30" t="s">
        <v>3000</v>
      </c>
      <c r="P622" s="30" t="s">
        <v>3001</v>
      </c>
      <c r="Q622" s="23">
        <v>16940</v>
      </c>
      <c r="R622" s="30" t="s">
        <v>29</v>
      </c>
      <c r="S622" s="39">
        <f>200+2300</f>
        <v>2500</v>
      </c>
      <c r="T622" s="26" t="s">
        <v>3002</v>
      </c>
      <c r="U622" s="66">
        <v>14440</v>
      </c>
      <c r="V622" s="45">
        <v>46153</v>
      </c>
      <c r="W622" s="54" t="s">
        <v>3003</v>
      </c>
      <c r="X622" s="30"/>
      <c r="Y622" s="31">
        <v>0</v>
      </c>
      <c r="Z622" s="30" t="s">
        <v>2731</v>
      </c>
      <c r="AA622" s="56"/>
      <c r="AB622" s="74" t="s">
        <v>44</v>
      </c>
      <c r="AC622" s="30" t="s">
        <v>44</v>
      </c>
      <c r="AD622" s="30" t="s">
        <v>74</v>
      </c>
    </row>
    <row r="623" spans="1:30" x14ac:dyDescent="0.2">
      <c r="A623" s="89">
        <v>46110.943653599534</v>
      </c>
      <c r="B623" s="35" t="s">
        <v>30</v>
      </c>
      <c r="C623" s="85" t="s">
        <v>768</v>
      </c>
      <c r="D623" s="30" t="s">
        <v>410</v>
      </c>
      <c r="E623" s="96" t="s">
        <v>1459</v>
      </c>
      <c r="F623" s="30" t="s">
        <v>29</v>
      </c>
      <c r="G623" s="30" t="s">
        <v>418</v>
      </c>
      <c r="H623" s="93" t="s">
        <v>3004</v>
      </c>
      <c r="I623" s="36" t="str">
        <f ca="1">IFERROR(__xludf.DUMMYFUNCTION("""COMPUTED_VALUE""")," ")</f>
        <v xml:space="preserve"> </v>
      </c>
      <c r="J623" s="51" t="s">
        <v>3005</v>
      </c>
      <c r="K623" s="56" t="s">
        <v>3006</v>
      </c>
      <c r="L623" s="38">
        <v>325648368</v>
      </c>
      <c r="M623" s="30" t="s">
        <v>713</v>
      </c>
      <c r="N623" s="30" t="s">
        <v>2631</v>
      </c>
      <c r="O623" s="30" t="s">
        <v>107</v>
      </c>
      <c r="P623" s="30" t="s">
        <v>3007</v>
      </c>
      <c r="Q623" s="23">
        <v>11504</v>
      </c>
      <c r="R623" s="30" t="s">
        <v>29</v>
      </c>
      <c r="S623" s="39">
        <v>4268</v>
      </c>
      <c r="T623" s="45">
        <v>46110</v>
      </c>
      <c r="U623" s="52"/>
      <c r="V623" s="53"/>
      <c r="W623" s="54" t="s">
        <v>3008</v>
      </c>
      <c r="X623" s="30"/>
      <c r="Y623" s="31">
        <v>7236</v>
      </c>
      <c r="Z623" s="30" t="s">
        <v>43</v>
      </c>
      <c r="AA623" s="55"/>
      <c r="AB623" s="73" t="s">
        <v>44</v>
      </c>
      <c r="AC623" s="30" t="s">
        <v>44</v>
      </c>
      <c r="AD623" s="30" t="s">
        <v>982</v>
      </c>
    </row>
    <row r="624" spans="1:30" x14ac:dyDescent="0.2">
      <c r="A624" s="89">
        <v>46111.680686180553</v>
      </c>
      <c r="B624" s="35" t="s">
        <v>30</v>
      </c>
      <c r="C624" s="85" t="s">
        <v>31</v>
      </c>
      <c r="D624" s="30" t="s">
        <v>29</v>
      </c>
      <c r="E624" s="96" t="s">
        <v>2798</v>
      </c>
      <c r="F624" s="30" t="s">
        <v>29</v>
      </c>
      <c r="G624" s="30" t="s">
        <v>47</v>
      </c>
      <c r="H624" s="93" t="s">
        <v>34</v>
      </c>
      <c r="I624" s="36" t="str">
        <f ca="1">IFERROR(__xludf.DUMMYFUNCTION("""COMPUTED_VALUE""")," ")</f>
        <v xml:space="preserve"> </v>
      </c>
      <c r="J624" s="51" t="s">
        <v>3009</v>
      </c>
      <c r="K624" s="56" t="s">
        <v>3010</v>
      </c>
      <c r="L624" s="38">
        <v>385586663</v>
      </c>
      <c r="M624" s="30" t="s">
        <v>454</v>
      </c>
      <c r="N624" s="30" t="s">
        <v>148</v>
      </c>
      <c r="O624" s="30" t="s">
        <v>3011</v>
      </c>
      <c r="P624" s="30" t="s">
        <v>3012</v>
      </c>
      <c r="Q624" s="23">
        <v>16940</v>
      </c>
      <c r="R624" s="30" t="s">
        <v>29</v>
      </c>
      <c r="S624" s="39">
        <v>200</v>
      </c>
      <c r="T624" s="45">
        <v>46111</v>
      </c>
      <c r="U624" s="52"/>
      <c r="V624" s="53"/>
      <c r="W624" s="54" t="s">
        <v>3013</v>
      </c>
      <c r="X624" s="30"/>
      <c r="Y624" s="31">
        <v>16740</v>
      </c>
      <c r="Z624" s="30"/>
      <c r="AA624" s="56"/>
      <c r="AB624" s="74" t="s">
        <v>44</v>
      </c>
      <c r="AC624" s="30" t="s">
        <v>44</v>
      </c>
      <c r="AD624" s="30" t="s">
        <v>982</v>
      </c>
    </row>
    <row r="625" spans="1:30" x14ac:dyDescent="0.2">
      <c r="A625" s="89">
        <v>46111.684951724535</v>
      </c>
      <c r="B625" s="35" t="s">
        <v>408</v>
      </c>
      <c r="C625" s="85" t="s">
        <v>31</v>
      </c>
      <c r="D625" s="30" t="s">
        <v>29</v>
      </c>
      <c r="E625" s="96" t="s">
        <v>2798</v>
      </c>
      <c r="F625" s="30" t="s">
        <v>29</v>
      </c>
      <c r="G625" s="30" t="s">
        <v>47</v>
      </c>
      <c r="H625" s="93" t="s">
        <v>3014</v>
      </c>
      <c r="I625" s="36">
        <f ca="1">IFERROR(__xludf.DUMMYFUNCTION("""COMPUTED_VALUE"""),46195)</f>
        <v>46195</v>
      </c>
      <c r="J625" s="51" t="s">
        <v>3015</v>
      </c>
      <c r="K625" s="56" t="s">
        <v>3016</v>
      </c>
      <c r="L625" s="38">
        <v>762343062</v>
      </c>
      <c r="M625" s="30" t="s">
        <v>454</v>
      </c>
      <c r="N625" s="30" t="s">
        <v>148</v>
      </c>
      <c r="O625" s="30" t="s">
        <v>3017</v>
      </c>
      <c r="P625" s="30" t="s">
        <v>3018</v>
      </c>
      <c r="Q625" s="23">
        <v>16940</v>
      </c>
      <c r="R625" s="30" t="s">
        <v>29</v>
      </c>
      <c r="S625" s="39">
        <v>200</v>
      </c>
      <c r="T625" s="45">
        <v>46111</v>
      </c>
      <c r="U625" s="52"/>
      <c r="V625" s="53"/>
      <c r="W625" s="54" t="s">
        <v>3019</v>
      </c>
      <c r="X625" s="30"/>
      <c r="Y625" s="31">
        <v>16740</v>
      </c>
      <c r="Z625" s="30"/>
      <c r="AA625" s="55"/>
      <c r="AB625" s="73" t="s">
        <v>44</v>
      </c>
      <c r="AC625" s="30" t="s">
        <v>44</v>
      </c>
      <c r="AD625" s="30" t="s">
        <v>982</v>
      </c>
    </row>
    <row r="626" spans="1:30" x14ac:dyDescent="0.2">
      <c r="A626" s="133">
        <v>46112</v>
      </c>
      <c r="B626" s="35" t="s">
        <v>76</v>
      </c>
      <c r="C626" s="64" t="s">
        <v>409</v>
      </c>
      <c r="D626" s="30" t="s">
        <v>29</v>
      </c>
      <c r="E626" s="30" t="s">
        <v>416</v>
      </c>
      <c r="F626" s="93" t="s">
        <v>3020</v>
      </c>
      <c r="G626" s="30" t="s">
        <v>418</v>
      </c>
      <c r="H626" s="93" t="s">
        <v>3021</v>
      </c>
      <c r="I626" s="36">
        <f ca="1">IFERROR(__xludf.DUMMYFUNCTION("""COMPUTED_VALUE"""),46160)</f>
        <v>46160</v>
      </c>
      <c r="J626" s="51" t="s">
        <v>3022</v>
      </c>
      <c r="K626" s="58" t="s">
        <v>3023</v>
      </c>
      <c r="L626" s="38">
        <v>985361829</v>
      </c>
      <c r="M626" s="30" t="s">
        <v>421</v>
      </c>
      <c r="N626" s="30" t="s">
        <v>422</v>
      </c>
      <c r="O626" s="30" t="s">
        <v>3024</v>
      </c>
      <c r="P626" s="30" t="s">
        <v>3025</v>
      </c>
      <c r="Q626" s="23">
        <v>4268</v>
      </c>
      <c r="R626" s="30" t="s">
        <v>29</v>
      </c>
      <c r="S626" s="39">
        <v>4268</v>
      </c>
      <c r="T626" s="71">
        <v>46157</v>
      </c>
      <c r="U626" s="106"/>
      <c r="V626" s="107"/>
      <c r="W626" s="99" t="s">
        <v>3026</v>
      </c>
      <c r="X626" s="56"/>
      <c r="Y626" s="31">
        <v>0</v>
      </c>
      <c r="Z626" s="30" t="s">
        <v>2731</v>
      </c>
      <c r="AA626" s="56"/>
      <c r="AB626" s="74"/>
      <c r="AC626" s="30" t="s">
        <v>44</v>
      </c>
      <c r="AD626" s="30" t="s">
        <v>74</v>
      </c>
    </row>
    <row r="627" spans="1:30" x14ac:dyDescent="0.2">
      <c r="A627" s="133">
        <v>46112</v>
      </c>
      <c r="B627" s="35" t="s">
        <v>30</v>
      </c>
      <c r="C627" s="64" t="s">
        <v>409</v>
      </c>
      <c r="D627" s="30" t="s">
        <v>29</v>
      </c>
      <c r="E627" s="30" t="s">
        <v>416</v>
      </c>
      <c r="F627" s="93" t="s">
        <v>3020</v>
      </c>
      <c r="G627" s="30" t="s">
        <v>418</v>
      </c>
      <c r="H627" s="93" t="s">
        <v>3027</v>
      </c>
      <c r="I627" s="36" t="str">
        <f ca="1">IFERROR(__xludf.DUMMYFUNCTION("""COMPUTED_VALUE""")," ")</f>
        <v xml:space="preserve"> </v>
      </c>
      <c r="J627" s="51" t="s">
        <v>3028</v>
      </c>
      <c r="K627" s="58" t="s">
        <v>3029</v>
      </c>
      <c r="L627" s="38">
        <v>334726007</v>
      </c>
      <c r="M627" s="30" t="s">
        <v>421</v>
      </c>
      <c r="N627" s="30" t="s">
        <v>422</v>
      </c>
      <c r="O627" s="30" t="s">
        <v>3030</v>
      </c>
      <c r="P627" s="30" t="s">
        <v>3031</v>
      </c>
      <c r="Q627" s="23">
        <v>4268</v>
      </c>
      <c r="R627" s="30" t="s">
        <v>29</v>
      </c>
      <c r="S627" s="39"/>
      <c r="T627" s="105"/>
      <c r="U627" s="106"/>
      <c r="V627" s="107"/>
      <c r="W627" s="99"/>
      <c r="X627" s="56"/>
      <c r="Y627" s="31">
        <v>4268</v>
      </c>
      <c r="Z627" s="30"/>
      <c r="AA627" s="55"/>
      <c r="AB627" s="73"/>
      <c r="AC627" s="30" t="s">
        <v>44</v>
      </c>
      <c r="AD627" s="30" t="s">
        <v>74</v>
      </c>
    </row>
    <row r="628" spans="1:30" x14ac:dyDescent="0.2">
      <c r="A628" s="133">
        <v>46112</v>
      </c>
      <c r="B628" s="35" t="s">
        <v>30</v>
      </c>
      <c r="C628" s="64" t="s">
        <v>409</v>
      </c>
      <c r="D628" s="30" t="s">
        <v>29</v>
      </c>
      <c r="E628" s="30" t="s">
        <v>416</v>
      </c>
      <c r="F628" s="93" t="s">
        <v>3020</v>
      </c>
      <c r="G628" s="30" t="s">
        <v>418</v>
      </c>
      <c r="H628" s="93" t="s">
        <v>3027</v>
      </c>
      <c r="I628" s="36" t="str">
        <f ca="1">IFERROR(__xludf.DUMMYFUNCTION("""COMPUTED_VALUE""")," ")</f>
        <v xml:space="preserve"> </v>
      </c>
      <c r="J628" s="51" t="s">
        <v>3032</v>
      </c>
      <c r="K628" s="58" t="s">
        <v>3033</v>
      </c>
      <c r="L628" s="38">
        <v>919723091</v>
      </c>
      <c r="M628" s="30" t="s">
        <v>421</v>
      </c>
      <c r="N628" s="30" t="s">
        <v>422</v>
      </c>
      <c r="O628" s="30" t="s">
        <v>3034</v>
      </c>
      <c r="P628" s="30" t="s">
        <v>3035</v>
      </c>
      <c r="Q628" s="23">
        <v>4268</v>
      </c>
      <c r="R628" s="30" t="s">
        <v>29</v>
      </c>
      <c r="S628" s="39"/>
      <c r="T628" s="105"/>
      <c r="U628" s="106"/>
      <c r="V628" s="107"/>
      <c r="W628" s="99"/>
      <c r="X628" s="56"/>
      <c r="Y628" s="31">
        <v>4268</v>
      </c>
      <c r="Z628" s="30"/>
      <c r="AA628" s="56"/>
      <c r="AB628" s="74"/>
      <c r="AC628" s="30" t="s">
        <v>44</v>
      </c>
      <c r="AD628" s="30" t="s">
        <v>74</v>
      </c>
    </row>
    <row r="629" spans="1:30" x14ac:dyDescent="0.2">
      <c r="A629" s="89">
        <v>46115.412967951386</v>
      </c>
      <c r="B629" s="35" t="s">
        <v>30</v>
      </c>
      <c r="C629" s="85" t="s">
        <v>31</v>
      </c>
      <c r="D629" s="30" t="s">
        <v>29</v>
      </c>
      <c r="E629" s="96" t="s">
        <v>82</v>
      </c>
      <c r="F629" s="30" t="s">
        <v>29</v>
      </c>
      <c r="G629" s="30" t="s">
        <v>47</v>
      </c>
      <c r="H629" s="93" t="s">
        <v>34</v>
      </c>
      <c r="I629" s="36" t="str">
        <f ca="1">IFERROR(__xludf.DUMMYFUNCTION("""COMPUTED_VALUE""")," ")</f>
        <v xml:space="preserve"> </v>
      </c>
      <c r="J629" s="51" t="s">
        <v>3036</v>
      </c>
      <c r="K629" s="58" t="s">
        <v>3037</v>
      </c>
      <c r="L629" s="38">
        <v>969539920</v>
      </c>
      <c r="M629" s="30" t="s">
        <v>1614</v>
      </c>
      <c r="N629" s="30" t="s">
        <v>427</v>
      </c>
      <c r="O629" s="30" t="s">
        <v>2081</v>
      </c>
      <c r="P629" s="30" t="s">
        <v>3038</v>
      </c>
      <c r="Q629" s="23">
        <v>9704</v>
      </c>
      <c r="R629" s="30" t="s">
        <v>29</v>
      </c>
      <c r="S629" s="39">
        <v>200</v>
      </c>
      <c r="T629" s="45">
        <v>46115</v>
      </c>
      <c r="U629" s="52"/>
      <c r="V629" s="53"/>
      <c r="W629" s="54" t="s">
        <v>3039</v>
      </c>
      <c r="X629" s="30"/>
      <c r="Y629" s="31">
        <v>9504</v>
      </c>
      <c r="Z629" s="30"/>
      <c r="AA629" s="55"/>
      <c r="AB629" s="73" t="s">
        <v>44</v>
      </c>
      <c r="AC629" s="30" t="s">
        <v>44</v>
      </c>
      <c r="AD629" s="30" t="s">
        <v>982</v>
      </c>
    </row>
    <row r="630" spans="1:30" x14ac:dyDescent="0.2">
      <c r="A630" s="16">
        <v>46115</v>
      </c>
      <c r="B630" s="35" t="s">
        <v>30</v>
      </c>
      <c r="C630" s="64" t="s">
        <v>816</v>
      </c>
      <c r="D630" s="30" t="s">
        <v>46</v>
      </c>
      <c r="E630" s="30" t="s">
        <v>55</v>
      </c>
      <c r="F630" s="30" t="s">
        <v>3040</v>
      </c>
      <c r="G630" s="30" t="s">
        <v>2172</v>
      </c>
      <c r="H630" s="28" t="s">
        <v>34</v>
      </c>
      <c r="I630" s="36" t="str">
        <f ca="1">IFERROR(__xludf.DUMMYFUNCTION("""COMPUTED_VALUE""")," ")</f>
        <v xml:space="preserve"> </v>
      </c>
      <c r="J630" s="51" t="s">
        <v>3041</v>
      </c>
      <c r="K630" s="58" t="s">
        <v>3042</v>
      </c>
      <c r="L630" s="38">
        <v>984661107</v>
      </c>
      <c r="M630" s="30" t="s">
        <v>421</v>
      </c>
      <c r="N630" s="30"/>
      <c r="O630" s="30" t="s">
        <v>647</v>
      </c>
      <c r="P630" s="30" t="s">
        <v>3043</v>
      </c>
      <c r="Q630" s="23">
        <v>7736</v>
      </c>
      <c r="R630" s="28" t="s">
        <v>29</v>
      </c>
      <c r="S630" s="39"/>
      <c r="T630" s="86"/>
      <c r="U630" s="69"/>
      <c r="V630" s="126"/>
      <c r="W630" s="109"/>
      <c r="X630" s="58"/>
      <c r="Y630" s="31">
        <v>7736</v>
      </c>
      <c r="Z630" s="30"/>
      <c r="AA630" s="56"/>
      <c r="AB630" s="56"/>
      <c r="AC630" s="30" t="s">
        <v>44</v>
      </c>
      <c r="AD630" s="30" t="s">
        <v>982</v>
      </c>
    </row>
    <row r="631" spans="1:30" x14ac:dyDescent="0.2">
      <c r="A631" s="89">
        <v>46116.659897708334</v>
      </c>
      <c r="B631" s="35" t="s">
        <v>76</v>
      </c>
      <c r="C631" s="85" t="s">
        <v>31</v>
      </c>
      <c r="D631" s="30" t="s">
        <v>29</v>
      </c>
      <c r="E631" s="96" t="s">
        <v>2798</v>
      </c>
      <c r="F631" s="30" t="s">
        <v>29</v>
      </c>
      <c r="G631" s="30" t="s">
        <v>47</v>
      </c>
      <c r="H631" s="93" t="s">
        <v>2996</v>
      </c>
      <c r="I631" s="36">
        <f ca="1">IFERROR(__xludf.DUMMYFUNCTION("""COMPUTED_VALUE"""),46135)</f>
        <v>46135</v>
      </c>
      <c r="J631" s="51" t="s">
        <v>3044</v>
      </c>
      <c r="K631" s="81" t="s">
        <v>3045</v>
      </c>
      <c r="L631" s="38">
        <v>774694415</v>
      </c>
      <c r="M631" s="30" t="s">
        <v>454</v>
      </c>
      <c r="N631" s="30" t="s">
        <v>148</v>
      </c>
      <c r="O631" s="30" t="s">
        <v>3046</v>
      </c>
      <c r="P631" s="30" t="s">
        <v>3047</v>
      </c>
      <c r="Q631" s="23">
        <v>16940</v>
      </c>
      <c r="R631" s="30" t="s">
        <v>29</v>
      </c>
      <c r="S631" s="39">
        <v>2468</v>
      </c>
      <c r="T631" s="45">
        <v>46115</v>
      </c>
      <c r="U631" s="52"/>
      <c r="V631" s="53"/>
      <c r="W631" s="54" t="s">
        <v>3048</v>
      </c>
      <c r="X631" s="30"/>
      <c r="Y631" s="31">
        <v>14472</v>
      </c>
      <c r="Z631" s="30" t="s">
        <v>43</v>
      </c>
      <c r="AA631" s="55"/>
      <c r="AB631" s="73" t="s">
        <v>44</v>
      </c>
      <c r="AC631" s="30" t="s">
        <v>44</v>
      </c>
      <c r="AD631" s="30" t="s">
        <v>982</v>
      </c>
    </row>
    <row r="632" spans="1:30" x14ac:dyDescent="0.2">
      <c r="A632" s="89">
        <v>46117.028735995365</v>
      </c>
      <c r="B632" s="35" t="s">
        <v>76</v>
      </c>
      <c r="C632" s="85" t="s">
        <v>31</v>
      </c>
      <c r="D632" s="30" t="s">
        <v>29</v>
      </c>
      <c r="E632" s="96" t="s">
        <v>2798</v>
      </c>
      <c r="F632" s="30" t="s">
        <v>29</v>
      </c>
      <c r="G632" s="30" t="s">
        <v>47</v>
      </c>
      <c r="H632" s="93" t="s">
        <v>3049</v>
      </c>
      <c r="I632" s="36">
        <f ca="1">IFERROR(__xludf.DUMMYFUNCTION("""COMPUTED_VALUE"""),46195)</f>
        <v>46195</v>
      </c>
      <c r="J632" s="51" t="s">
        <v>3050</v>
      </c>
      <c r="K632" s="56" t="s">
        <v>3051</v>
      </c>
      <c r="L632" s="38">
        <v>336225960</v>
      </c>
      <c r="M632" s="30" t="s">
        <v>633</v>
      </c>
      <c r="N632" s="30" t="s">
        <v>3052</v>
      </c>
      <c r="O632" s="30" t="s">
        <v>107</v>
      </c>
      <c r="P632" s="30" t="s">
        <v>3053</v>
      </c>
      <c r="Q632" s="23">
        <v>16940</v>
      </c>
      <c r="R632" s="30" t="s">
        <v>29</v>
      </c>
      <c r="S632" s="39">
        <f>100+5000</f>
        <v>5100</v>
      </c>
      <c r="T632" s="49" t="s">
        <v>3054</v>
      </c>
      <c r="U632" s="52"/>
      <c r="V632" s="53"/>
      <c r="W632" s="54" t="s">
        <v>3055</v>
      </c>
      <c r="X632" s="30"/>
      <c r="Y632" s="31">
        <v>11840</v>
      </c>
      <c r="Z632" s="30"/>
      <c r="AA632" s="56"/>
      <c r="AB632" s="74" t="s">
        <v>44</v>
      </c>
      <c r="AC632" s="30" t="s">
        <v>44</v>
      </c>
      <c r="AD632" s="30" t="s">
        <v>982</v>
      </c>
    </row>
    <row r="633" spans="1:30" x14ac:dyDescent="0.2">
      <c r="A633" s="89">
        <v>46117.109598726849</v>
      </c>
      <c r="B633" s="35" t="s">
        <v>76</v>
      </c>
      <c r="C633" s="85" t="s">
        <v>31</v>
      </c>
      <c r="D633" s="30" t="s">
        <v>29</v>
      </c>
      <c r="E633" s="96" t="s">
        <v>2798</v>
      </c>
      <c r="F633" s="30" t="s">
        <v>29</v>
      </c>
      <c r="G633" s="30" t="s">
        <v>47</v>
      </c>
      <c r="H633" s="93" t="s">
        <v>2834</v>
      </c>
      <c r="I633" s="36">
        <f ca="1">IFERROR(__xludf.DUMMYFUNCTION("""COMPUTED_VALUE"""),46131)</f>
        <v>46131</v>
      </c>
      <c r="J633" s="51" t="s">
        <v>3056</v>
      </c>
      <c r="K633" s="56" t="s">
        <v>3057</v>
      </c>
      <c r="L633" s="38">
        <v>762731787</v>
      </c>
      <c r="M633" s="30" t="s">
        <v>664</v>
      </c>
      <c r="N633" s="30" t="s">
        <v>2923</v>
      </c>
      <c r="O633" s="30" t="s">
        <v>107</v>
      </c>
      <c r="P633" s="30" t="s">
        <v>3058</v>
      </c>
      <c r="Q633" s="23">
        <v>16940</v>
      </c>
      <c r="R633" s="30" t="s">
        <v>29</v>
      </c>
      <c r="S633" s="39">
        <f>500+4500</f>
        <v>5000</v>
      </c>
      <c r="T633" s="49" t="s">
        <v>3059</v>
      </c>
      <c r="U633" s="66">
        <v>11940</v>
      </c>
      <c r="V633" s="45">
        <v>46162</v>
      </c>
      <c r="W633" s="54" t="s">
        <v>3060</v>
      </c>
      <c r="X633" s="30"/>
      <c r="Y633" s="31">
        <v>0</v>
      </c>
      <c r="Z633" s="30" t="s">
        <v>2731</v>
      </c>
      <c r="AA633" s="55"/>
      <c r="AB633" s="73" t="s">
        <v>44</v>
      </c>
      <c r="AC633" s="30" t="s">
        <v>44</v>
      </c>
      <c r="AD633" s="30" t="s">
        <v>982</v>
      </c>
    </row>
    <row r="634" spans="1:30" x14ac:dyDescent="0.2">
      <c r="A634" s="89">
        <v>46119.907070752313</v>
      </c>
      <c r="B634" s="35" t="s">
        <v>30</v>
      </c>
      <c r="C634" s="85" t="s">
        <v>31</v>
      </c>
      <c r="D634" s="30" t="s">
        <v>29</v>
      </c>
      <c r="E634" s="96" t="s">
        <v>2895</v>
      </c>
      <c r="F634" s="30" t="s">
        <v>29</v>
      </c>
      <c r="G634" s="68" t="s">
        <v>33</v>
      </c>
      <c r="H634" s="93" t="s">
        <v>34</v>
      </c>
      <c r="I634" s="36" t="str">
        <f ca="1">IFERROR(__xludf.DUMMYFUNCTION("""COMPUTED_VALUE""")," ")</f>
        <v xml:space="preserve"> </v>
      </c>
      <c r="J634" s="51" t="s">
        <v>3061</v>
      </c>
      <c r="K634" s="56" t="s">
        <v>3062</v>
      </c>
      <c r="L634" s="38">
        <v>932815169</v>
      </c>
      <c r="M634" s="30" t="s">
        <v>2861</v>
      </c>
      <c r="N634" s="30" t="s">
        <v>779</v>
      </c>
      <c r="O634" s="30" t="s">
        <v>3063</v>
      </c>
      <c r="P634" s="30" t="s">
        <v>3064</v>
      </c>
      <c r="Q634" s="23">
        <v>14972</v>
      </c>
      <c r="R634" s="30" t="s">
        <v>29</v>
      </c>
      <c r="S634" s="39">
        <v>200</v>
      </c>
      <c r="T634" s="45">
        <v>46119</v>
      </c>
      <c r="U634" s="52"/>
      <c r="V634" s="53"/>
      <c r="W634" s="54" t="s">
        <v>3065</v>
      </c>
      <c r="X634" s="30"/>
      <c r="Y634" s="31">
        <v>14772</v>
      </c>
      <c r="Z634" s="30"/>
      <c r="AA634" s="56"/>
      <c r="AB634" s="74" t="s">
        <v>44</v>
      </c>
      <c r="AC634" s="30" t="s">
        <v>44</v>
      </c>
      <c r="AD634" s="30" t="s">
        <v>982</v>
      </c>
    </row>
    <row r="635" spans="1:30" x14ac:dyDescent="0.2">
      <c r="A635" s="89">
        <v>46121.321753460652</v>
      </c>
      <c r="B635" s="35" t="s">
        <v>76</v>
      </c>
      <c r="C635" s="85" t="s">
        <v>31</v>
      </c>
      <c r="D635" s="30" t="s">
        <v>29</v>
      </c>
      <c r="E635" s="96" t="s">
        <v>82</v>
      </c>
      <c r="F635" s="30" t="s">
        <v>29</v>
      </c>
      <c r="G635" s="30" t="s">
        <v>47</v>
      </c>
      <c r="H635" s="93" t="s">
        <v>3066</v>
      </c>
      <c r="I635" s="36">
        <f ca="1">IFERROR(__xludf.DUMMYFUNCTION("""COMPUTED_VALUE"""),46146)</f>
        <v>46146</v>
      </c>
      <c r="J635" s="51" t="s">
        <v>3067</v>
      </c>
      <c r="K635" s="56" t="s">
        <v>3068</v>
      </c>
      <c r="L635" s="38">
        <v>826988006</v>
      </c>
      <c r="M635" s="30" t="s">
        <v>713</v>
      </c>
      <c r="N635" s="30" t="s">
        <v>2631</v>
      </c>
      <c r="O635" s="30" t="s">
        <v>107</v>
      </c>
      <c r="P635" s="30" t="s">
        <v>3069</v>
      </c>
      <c r="Q635" s="23">
        <v>9704</v>
      </c>
      <c r="R635" s="30" t="s">
        <v>29</v>
      </c>
      <c r="S635" s="39">
        <f>200+2300</f>
        <v>2500</v>
      </c>
      <c r="T635" s="49" t="s">
        <v>3070</v>
      </c>
      <c r="U635" s="66">
        <v>7204</v>
      </c>
      <c r="V635" s="45">
        <v>46160</v>
      </c>
      <c r="W635" s="54" t="s">
        <v>3071</v>
      </c>
      <c r="X635" s="30"/>
      <c r="Y635" s="31">
        <v>0</v>
      </c>
      <c r="Z635" s="30" t="s">
        <v>2731</v>
      </c>
      <c r="AA635" s="55"/>
      <c r="AB635" s="73" t="s">
        <v>44</v>
      </c>
      <c r="AC635" s="30" t="s">
        <v>44</v>
      </c>
      <c r="AD635" s="30" t="s">
        <v>74</v>
      </c>
    </row>
    <row r="636" spans="1:30" x14ac:dyDescent="0.2">
      <c r="A636" s="89">
        <v>46121.326463310186</v>
      </c>
      <c r="B636" s="35" t="s">
        <v>76</v>
      </c>
      <c r="C636" s="85" t="s">
        <v>31</v>
      </c>
      <c r="D636" s="30" t="s">
        <v>29</v>
      </c>
      <c r="E636" s="96" t="s">
        <v>2798</v>
      </c>
      <c r="F636" s="30" t="s">
        <v>29</v>
      </c>
      <c r="G636" s="30" t="s">
        <v>47</v>
      </c>
      <c r="H636" s="93" t="s">
        <v>2996</v>
      </c>
      <c r="I636" s="36">
        <f ca="1">IFERROR(__xludf.DUMMYFUNCTION("""COMPUTED_VALUE"""),46135)</f>
        <v>46135</v>
      </c>
      <c r="J636" s="51" t="s">
        <v>3072</v>
      </c>
      <c r="K636" s="81" t="s">
        <v>3073</v>
      </c>
      <c r="L636" s="38">
        <v>347984295</v>
      </c>
      <c r="M636" s="30" t="s">
        <v>713</v>
      </c>
      <c r="N636" s="30" t="s">
        <v>512</v>
      </c>
      <c r="O636" s="30" t="s">
        <v>107</v>
      </c>
      <c r="P636" s="30" t="s">
        <v>3074</v>
      </c>
      <c r="Q636" s="23">
        <v>16940</v>
      </c>
      <c r="R636" s="30" t="s">
        <v>29</v>
      </c>
      <c r="S636" s="39">
        <f>200+2500</f>
        <v>2700</v>
      </c>
      <c r="T636" s="49" t="s">
        <v>3075</v>
      </c>
      <c r="U636" s="66">
        <v>14240</v>
      </c>
      <c r="V636" s="45">
        <v>46167</v>
      </c>
      <c r="W636" s="54" t="s">
        <v>3076</v>
      </c>
      <c r="X636" s="30"/>
      <c r="Y636" s="31">
        <v>0</v>
      </c>
      <c r="Z636" s="30" t="s">
        <v>2731</v>
      </c>
      <c r="AA636" s="56"/>
      <c r="AB636" s="74" t="s">
        <v>44</v>
      </c>
      <c r="AC636" s="56" t="s">
        <v>44</v>
      </c>
      <c r="AD636" s="30" t="s">
        <v>982</v>
      </c>
    </row>
    <row r="637" spans="1:30" x14ac:dyDescent="0.2">
      <c r="A637" s="89">
        <v>46121.328638078703</v>
      </c>
      <c r="B637" s="35" t="s">
        <v>30</v>
      </c>
      <c r="C637" s="85" t="s">
        <v>31</v>
      </c>
      <c r="D637" s="30" t="s">
        <v>29</v>
      </c>
      <c r="E637" s="96" t="s">
        <v>2798</v>
      </c>
      <c r="F637" s="30" t="s">
        <v>29</v>
      </c>
      <c r="G637" s="30" t="s">
        <v>47</v>
      </c>
      <c r="H637" s="93" t="s">
        <v>34</v>
      </c>
      <c r="I637" s="36" t="str">
        <f ca="1">IFERROR(__xludf.DUMMYFUNCTION("""COMPUTED_VALUE""")," ")</f>
        <v xml:space="preserve"> </v>
      </c>
      <c r="J637" s="51" t="s">
        <v>3077</v>
      </c>
      <c r="K637" s="56" t="s">
        <v>3078</v>
      </c>
      <c r="L637" s="38">
        <v>349126700</v>
      </c>
      <c r="M637" s="30" t="s">
        <v>713</v>
      </c>
      <c r="N637" s="30" t="s">
        <v>2631</v>
      </c>
      <c r="O637" s="30" t="s">
        <v>107</v>
      </c>
      <c r="P637" s="30" t="s">
        <v>3079</v>
      </c>
      <c r="Q637" s="23">
        <v>16940</v>
      </c>
      <c r="R637" s="30" t="s">
        <v>29</v>
      </c>
      <c r="S637" s="39">
        <v>200</v>
      </c>
      <c r="T637" s="45">
        <v>46120</v>
      </c>
      <c r="U637" s="52"/>
      <c r="V637" s="53"/>
      <c r="W637" s="54" t="s">
        <v>3080</v>
      </c>
      <c r="X637" s="30"/>
      <c r="Y637" s="31">
        <v>16740</v>
      </c>
      <c r="Z637" s="30"/>
      <c r="AA637" s="55"/>
      <c r="AB637" s="73" t="s">
        <v>44</v>
      </c>
      <c r="AC637" s="30" t="s">
        <v>44</v>
      </c>
      <c r="AD637" s="30" t="s">
        <v>982</v>
      </c>
    </row>
    <row r="638" spans="1:30" x14ac:dyDescent="0.2">
      <c r="A638" s="89">
        <v>46122.039548333334</v>
      </c>
      <c r="B638" s="35" t="s">
        <v>30</v>
      </c>
      <c r="C638" s="85" t="s">
        <v>31</v>
      </c>
      <c r="D638" s="30" t="s">
        <v>29</v>
      </c>
      <c r="E638" s="96" t="s">
        <v>2798</v>
      </c>
      <c r="F638" s="30" t="s">
        <v>29</v>
      </c>
      <c r="G638" s="30" t="s">
        <v>47</v>
      </c>
      <c r="H638" s="93" t="s">
        <v>34</v>
      </c>
      <c r="I638" s="36" t="str">
        <f ca="1">IFERROR(__xludf.DUMMYFUNCTION("""COMPUTED_VALUE""")," ")</f>
        <v xml:space="preserve"> </v>
      </c>
      <c r="J638" s="51" t="s">
        <v>3081</v>
      </c>
      <c r="K638" s="56" t="s">
        <v>3082</v>
      </c>
      <c r="L638" s="38">
        <v>967583280</v>
      </c>
      <c r="M638" s="30" t="s">
        <v>664</v>
      </c>
      <c r="N638" s="30" t="s">
        <v>2923</v>
      </c>
      <c r="O638" s="30" t="s">
        <v>107</v>
      </c>
      <c r="P638" s="30" t="s">
        <v>3083</v>
      </c>
      <c r="Q638" s="23">
        <v>16940</v>
      </c>
      <c r="R638" s="30" t="s">
        <v>29</v>
      </c>
      <c r="S638" s="39">
        <v>200</v>
      </c>
      <c r="T638" s="45">
        <v>46121</v>
      </c>
      <c r="U638" s="52"/>
      <c r="V638" s="53"/>
      <c r="W638" s="54" t="s">
        <v>3084</v>
      </c>
      <c r="X638" s="30"/>
      <c r="Y638" s="31">
        <v>16740</v>
      </c>
      <c r="Z638" s="30"/>
      <c r="AA638" s="56"/>
      <c r="AB638" s="74" t="s">
        <v>44</v>
      </c>
      <c r="AC638" s="30" t="s">
        <v>44</v>
      </c>
      <c r="AD638" s="30" t="s">
        <v>982</v>
      </c>
    </row>
    <row r="639" spans="1:30" x14ac:dyDescent="0.2">
      <c r="A639" s="89">
        <v>46122.040584895833</v>
      </c>
      <c r="B639" s="35" t="s">
        <v>30</v>
      </c>
      <c r="C639" s="85" t="s">
        <v>31</v>
      </c>
      <c r="D639" s="30" t="s">
        <v>29</v>
      </c>
      <c r="E639" s="96" t="s">
        <v>2798</v>
      </c>
      <c r="F639" s="30" t="s">
        <v>29</v>
      </c>
      <c r="G639" s="30" t="s">
        <v>47</v>
      </c>
      <c r="H639" s="93" t="s">
        <v>34</v>
      </c>
      <c r="I639" s="36" t="str">
        <f ca="1">IFERROR(__xludf.DUMMYFUNCTION("""COMPUTED_VALUE""")," ")</f>
        <v xml:space="preserve"> </v>
      </c>
      <c r="J639" s="51" t="s">
        <v>3085</v>
      </c>
      <c r="K639" s="56" t="s">
        <v>3086</v>
      </c>
      <c r="L639" s="38">
        <v>977677296</v>
      </c>
      <c r="M639" s="30" t="s">
        <v>664</v>
      </c>
      <c r="N639" s="30" t="s">
        <v>3087</v>
      </c>
      <c r="O639" s="30" t="s">
        <v>107</v>
      </c>
      <c r="P639" s="30" t="s">
        <v>3088</v>
      </c>
      <c r="Q639" s="23">
        <v>16940</v>
      </c>
      <c r="R639" s="30" t="s">
        <v>29</v>
      </c>
      <c r="S639" s="39">
        <v>200</v>
      </c>
      <c r="T639" s="45">
        <v>46121</v>
      </c>
      <c r="U639" s="52"/>
      <c r="V639" s="53"/>
      <c r="W639" s="54" t="s">
        <v>3089</v>
      </c>
      <c r="X639" s="30"/>
      <c r="Y639" s="31">
        <v>16740</v>
      </c>
      <c r="Z639" s="30"/>
      <c r="AA639" s="55"/>
      <c r="AB639" s="73" t="s">
        <v>44</v>
      </c>
      <c r="AC639" s="30" t="s">
        <v>44</v>
      </c>
      <c r="AD639" s="30" t="s">
        <v>982</v>
      </c>
    </row>
    <row r="640" spans="1:30" x14ac:dyDescent="0.2">
      <c r="A640" s="16">
        <v>46121</v>
      </c>
      <c r="B640" s="35" t="s">
        <v>30</v>
      </c>
      <c r="C640" s="64" t="s">
        <v>409</v>
      </c>
      <c r="D640" s="30" t="s">
        <v>29</v>
      </c>
      <c r="E640" s="30" t="s">
        <v>410</v>
      </c>
      <c r="F640" s="30" t="s">
        <v>3090</v>
      </c>
      <c r="G640" s="30" t="s">
        <v>33</v>
      </c>
      <c r="H640" s="93" t="s">
        <v>2443</v>
      </c>
      <c r="I640" s="36" t="str">
        <f ca="1">IFERROR(__xludf.DUMMYFUNCTION("""COMPUTED_VALUE""")," ")</f>
        <v xml:space="preserve"> </v>
      </c>
      <c r="J640" s="51" t="s">
        <v>3091</v>
      </c>
      <c r="K640" s="58" t="s">
        <v>3092</v>
      </c>
      <c r="L640" s="38">
        <v>982825509</v>
      </c>
      <c r="M640" s="30" t="s">
        <v>421</v>
      </c>
      <c r="N640" s="30" t="s">
        <v>422</v>
      </c>
      <c r="O640" s="30" t="s">
        <v>3093</v>
      </c>
      <c r="P640" s="30" t="s">
        <v>3094</v>
      </c>
      <c r="Q640" s="23">
        <v>3968</v>
      </c>
      <c r="R640" s="28" t="s">
        <v>29</v>
      </c>
      <c r="S640" s="39"/>
      <c r="T640" s="49"/>
      <c r="U640" s="66"/>
      <c r="V640" s="45"/>
      <c r="W640" s="30"/>
      <c r="X640" s="30"/>
      <c r="Y640" s="31">
        <v>3968</v>
      </c>
      <c r="Z640" s="30"/>
      <c r="AA640" s="56"/>
      <c r="AB640" s="74"/>
      <c r="AC640" s="30" t="s">
        <v>44</v>
      </c>
      <c r="AD640" s="30" t="s">
        <v>74</v>
      </c>
    </row>
    <row r="641" spans="1:30" x14ac:dyDescent="0.2">
      <c r="A641" s="89">
        <v>46122.566659189819</v>
      </c>
      <c r="B641" s="35" t="s">
        <v>76</v>
      </c>
      <c r="C641" s="85" t="s">
        <v>31</v>
      </c>
      <c r="D641" s="30" t="s">
        <v>29</v>
      </c>
      <c r="E641" s="96" t="s">
        <v>2798</v>
      </c>
      <c r="F641" s="30" t="s">
        <v>29</v>
      </c>
      <c r="G641" s="30" t="s">
        <v>47</v>
      </c>
      <c r="H641" s="93" t="s">
        <v>3066</v>
      </c>
      <c r="I641" s="36">
        <f ca="1">IFERROR(__xludf.DUMMYFUNCTION("""COMPUTED_VALUE"""),46146)</f>
        <v>46146</v>
      </c>
      <c r="J641" s="51" t="s">
        <v>3095</v>
      </c>
      <c r="K641" s="56" t="s">
        <v>3096</v>
      </c>
      <c r="L641" s="38">
        <v>377585314</v>
      </c>
      <c r="M641" s="30" t="s">
        <v>605</v>
      </c>
      <c r="N641" s="30" t="s">
        <v>3097</v>
      </c>
      <c r="O641" s="30" t="s">
        <v>107</v>
      </c>
      <c r="P641" s="30" t="s">
        <v>3098</v>
      </c>
      <c r="Q641" s="23">
        <v>16940</v>
      </c>
      <c r="R641" s="30" t="s">
        <v>29</v>
      </c>
      <c r="S641" s="39">
        <f>500+2000</f>
        <v>2500</v>
      </c>
      <c r="T641" s="49" t="s">
        <v>3099</v>
      </c>
      <c r="U641" s="66">
        <v>14440</v>
      </c>
      <c r="V641" s="45">
        <v>46159</v>
      </c>
      <c r="W641" s="54" t="s">
        <v>3100</v>
      </c>
      <c r="X641" s="30"/>
      <c r="Y641" s="31">
        <v>0</v>
      </c>
      <c r="Z641" s="30" t="s">
        <v>2731</v>
      </c>
      <c r="AA641" s="55"/>
      <c r="AB641" s="73" t="s">
        <v>44</v>
      </c>
      <c r="AC641" s="30" t="s">
        <v>44</v>
      </c>
      <c r="AD641" s="30" t="s">
        <v>74</v>
      </c>
    </row>
    <row r="642" spans="1:30" x14ac:dyDescent="0.2">
      <c r="A642" s="89">
        <v>46122.57288511574</v>
      </c>
      <c r="B642" s="35" t="s">
        <v>30</v>
      </c>
      <c r="C642" s="85" t="s">
        <v>31</v>
      </c>
      <c r="D642" s="30" t="s">
        <v>29</v>
      </c>
      <c r="E642" s="96" t="s">
        <v>2798</v>
      </c>
      <c r="F642" s="30" t="s">
        <v>29</v>
      </c>
      <c r="G642" s="30" t="s">
        <v>47</v>
      </c>
      <c r="H642" s="93" t="s">
        <v>34</v>
      </c>
      <c r="I642" s="36" t="str">
        <f ca="1">IFERROR(__xludf.DUMMYFUNCTION("""COMPUTED_VALUE""")," ")</f>
        <v xml:space="preserve"> </v>
      </c>
      <c r="J642" s="51" t="s">
        <v>3101</v>
      </c>
      <c r="K642" s="56" t="s">
        <v>3102</v>
      </c>
      <c r="L642" s="38">
        <v>334068604</v>
      </c>
      <c r="M642" s="30" t="s">
        <v>664</v>
      </c>
      <c r="N642" s="30" t="s">
        <v>3103</v>
      </c>
      <c r="O642" s="30" t="s">
        <v>107</v>
      </c>
      <c r="P642" s="30" t="s">
        <v>3104</v>
      </c>
      <c r="Q642" s="23">
        <v>16940</v>
      </c>
      <c r="R642" s="30" t="s">
        <v>29</v>
      </c>
      <c r="S642" s="39">
        <v>200</v>
      </c>
      <c r="T642" s="45">
        <v>46122</v>
      </c>
      <c r="U642" s="52"/>
      <c r="V642" s="53"/>
      <c r="W642" s="54" t="s">
        <v>3105</v>
      </c>
      <c r="X642" s="30"/>
      <c r="Y642" s="31">
        <v>16740</v>
      </c>
      <c r="Z642" s="30"/>
      <c r="AA642" s="56"/>
      <c r="AB642" s="74" t="s">
        <v>44</v>
      </c>
      <c r="AC642" s="30" t="s">
        <v>44</v>
      </c>
      <c r="AD642" s="30" t="s">
        <v>982</v>
      </c>
    </row>
    <row r="643" spans="1:30" x14ac:dyDescent="0.2">
      <c r="A643" s="89">
        <v>46122.685048750005</v>
      </c>
      <c r="B643" s="35" t="s">
        <v>30</v>
      </c>
      <c r="C643" s="85" t="s">
        <v>31</v>
      </c>
      <c r="D643" s="30" t="s">
        <v>29</v>
      </c>
      <c r="E643" s="96" t="s">
        <v>2798</v>
      </c>
      <c r="F643" s="30" t="s">
        <v>29</v>
      </c>
      <c r="G643" s="30" t="s">
        <v>47</v>
      </c>
      <c r="H643" s="93" t="s">
        <v>34</v>
      </c>
      <c r="I643" s="36" t="str">
        <f ca="1">IFERROR(__xludf.DUMMYFUNCTION("""COMPUTED_VALUE""")," ")</f>
        <v xml:space="preserve"> </v>
      </c>
      <c r="J643" s="51" t="s">
        <v>3106</v>
      </c>
      <c r="K643" s="56" t="s">
        <v>3107</v>
      </c>
      <c r="L643" s="38">
        <v>941604293</v>
      </c>
      <c r="M643" s="30" t="s">
        <v>90</v>
      </c>
      <c r="N643" s="30" t="s">
        <v>3108</v>
      </c>
      <c r="O643" s="30" t="s">
        <v>3109</v>
      </c>
      <c r="P643" s="30" t="s">
        <v>3110</v>
      </c>
      <c r="Q643" s="23">
        <v>16940</v>
      </c>
      <c r="R643" s="30" t="s">
        <v>29</v>
      </c>
      <c r="S643" s="39">
        <v>200</v>
      </c>
      <c r="T643" s="45">
        <v>46122</v>
      </c>
      <c r="U643" s="52"/>
      <c r="V643" s="53"/>
      <c r="W643" s="54" t="s">
        <v>3111</v>
      </c>
      <c r="X643" s="30"/>
      <c r="Y643" s="31">
        <v>16740</v>
      </c>
      <c r="Z643" s="30"/>
      <c r="AA643" s="55"/>
      <c r="AB643" s="73" t="s">
        <v>44</v>
      </c>
      <c r="AC643" s="30" t="s">
        <v>44</v>
      </c>
      <c r="AD643" s="30" t="s">
        <v>982</v>
      </c>
    </row>
    <row r="644" spans="1:30" x14ac:dyDescent="0.2">
      <c r="A644" s="89">
        <v>46122.726819293981</v>
      </c>
      <c r="B644" s="35" t="s">
        <v>408</v>
      </c>
      <c r="C644" s="85" t="s">
        <v>31</v>
      </c>
      <c r="D644" s="30" t="s">
        <v>29</v>
      </c>
      <c r="E644" s="96" t="s">
        <v>2798</v>
      </c>
      <c r="F644" s="30" t="s">
        <v>29</v>
      </c>
      <c r="G644" s="30" t="s">
        <v>47</v>
      </c>
      <c r="H644" s="93" t="s">
        <v>3112</v>
      </c>
      <c r="I644" s="36">
        <f ca="1">IFERROR(__xludf.DUMMYFUNCTION("""COMPUTED_VALUE"""),46196)</f>
        <v>46196</v>
      </c>
      <c r="J644" s="51" t="s">
        <v>3113</v>
      </c>
      <c r="K644" s="56" t="s">
        <v>3114</v>
      </c>
      <c r="L644" s="38">
        <v>814991493</v>
      </c>
      <c r="M644" s="30" t="s">
        <v>1619</v>
      </c>
      <c r="N644" s="30" t="s">
        <v>2930</v>
      </c>
      <c r="O644" s="30" t="s">
        <v>3115</v>
      </c>
      <c r="P644" s="30" t="s">
        <v>3116</v>
      </c>
      <c r="Q644" s="23">
        <v>16940</v>
      </c>
      <c r="R644" s="30" t="s">
        <v>429</v>
      </c>
      <c r="S644" s="39">
        <v>100</v>
      </c>
      <c r="T644" s="45">
        <v>46121</v>
      </c>
      <c r="U644" s="52"/>
      <c r="V644" s="53"/>
      <c r="W644" s="54" t="s">
        <v>3117</v>
      </c>
      <c r="X644" s="30"/>
      <c r="Y644" s="31">
        <v>16840</v>
      </c>
      <c r="Z644" s="30"/>
      <c r="AA644" s="56"/>
      <c r="AB644" s="74" t="s">
        <v>44</v>
      </c>
      <c r="AC644" s="30" t="s">
        <v>44</v>
      </c>
      <c r="AD644" s="30" t="s">
        <v>982</v>
      </c>
    </row>
    <row r="645" spans="1:30" x14ac:dyDescent="0.2">
      <c r="A645" s="89">
        <v>46122.728262824079</v>
      </c>
      <c r="B645" s="35" t="s">
        <v>408</v>
      </c>
      <c r="C645" s="85" t="s">
        <v>31</v>
      </c>
      <c r="D645" s="30" t="s">
        <v>29</v>
      </c>
      <c r="E645" s="96" t="s">
        <v>2798</v>
      </c>
      <c r="F645" s="30" t="s">
        <v>29</v>
      </c>
      <c r="G645" s="30" t="s">
        <v>47</v>
      </c>
      <c r="H645" s="93" t="s">
        <v>3112</v>
      </c>
      <c r="I645" s="36">
        <f ca="1">IFERROR(__xludf.DUMMYFUNCTION("""COMPUTED_VALUE"""),46196)</f>
        <v>46196</v>
      </c>
      <c r="J645" s="51" t="s">
        <v>3118</v>
      </c>
      <c r="K645" s="56" t="s">
        <v>3119</v>
      </c>
      <c r="L645" s="38">
        <v>343114935</v>
      </c>
      <c r="M645" s="30" t="s">
        <v>1619</v>
      </c>
      <c r="N645" s="30" t="s">
        <v>2930</v>
      </c>
      <c r="O645" s="30" t="s">
        <v>3120</v>
      </c>
      <c r="P645" s="30" t="s">
        <v>3121</v>
      </c>
      <c r="Q645" s="23">
        <v>16940</v>
      </c>
      <c r="R645" s="30" t="s">
        <v>429</v>
      </c>
      <c r="S645" s="39">
        <v>100</v>
      </c>
      <c r="T645" s="45">
        <v>46121</v>
      </c>
      <c r="U645" s="52"/>
      <c r="V645" s="53"/>
      <c r="W645" s="54" t="s">
        <v>3122</v>
      </c>
      <c r="X645" s="30"/>
      <c r="Y645" s="31">
        <v>16840</v>
      </c>
      <c r="Z645" s="30"/>
      <c r="AA645" s="55"/>
      <c r="AB645" s="73" t="s">
        <v>44</v>
      </c>
      <c r="AC645" s="30" t="s">
        <v>44</v>
      </c>
      <c r="AD645" s="30" t="s">
        <v>982</v>
      </c>
    </row>
    <row r="646" spans="1:30" x14ac:dyDescent="0.2">
      <c r="A646" s="89">
        <v>46122.89436395833</v>
      </c>
      <c r="B646" s="35" t="s">
        <v>76</v>
      </c>
      <c r="C646" s="85" t="s">
        <v>31</v>
      </c>
      <c r="D646" s="30" t="s">
        <v>29</v>
      </c>
      <c r="E646" s="96" t="s">
        <v>2798</v>
      </c>
      <c r="F646" s="30" t="s">
        <v>29</v>
      </c>
      <c r="G646" s="30" t="s">
        <v>47</v>
      </c>
      <c r="H646" s="93" t="s">
        <v>3123</v>
      </c>
      <c r="I646" s="36">
        <f ca="1">IFERROR(__xludf.DUMMYFUNCTION("""COMPUTED_VALUE"""),46195)</f>
        <v>46195</v>
      </c>
      <c r="J646" s="51" t="s">
        <v>3124</v>
      </c>
      <c r="K646" s="56" t="s">
        <v>3125</v>
      </c>
      <c r="L646" s="38">
        <v>979900182</v>
      </c>
      <c r="M646" s="30" t="s">
        <v>713</v>
      </c>
      <c r="N646" s="30" t="s">
        <v>512</v>
      </c>
      <c r="O646" s="30" t="s">
        <v>107</v>
      </c>
      <c r="P646" s="30" t="s">
        <v>3126</v>
      </c>
      <c r="Q646" s="23">
        <v>16940</v>
      </c>
      <c r="R646" s="30" t="s">
        <v>29</v>
      </c>
      <c r="S646" s="39">
        <f>200+2800</f>
        <v>3000</v>
      </c>
      <c r="T646" s="49" t="s">
        <v>3127</v>
      </c>
      <c r="U646" s="52"/>
      <c r="V646" s="53"/>
      <c r="W646" s="54" t="s">
        <v>3128</v>
      </c>
      <c r="X646" s="30"/>
      <c r="Y646" s="31">
        <v>13940</v>
      </c>
      <c r="Z646" s="30"/>
      <c r="AA646" s="56"/>
      <c r="AB646" s="74" t="s">
        <v>44</v>
      </c>
      <c r="AC646" s="30" t="s">
        <v>44</v>
      </c>
      <c r="AD646" s="30" t="s">
        <v>982</v>
      </c>
    </row>
    <row r="647" spans="1:30" x14ac:dyDescent="0.2">
      <c r="A647" s="89">
        <v>46123.380894062502</v>
      </c>
      <c r="B647" s="35" t="s">
        <v>30</v>
      </c>
      <c r="C647" s="85" t="s">
        <v>31</v>
      </c>
      <c r="D647" s="30" t="s">
        <v>29</v>
      </c>
      <c r="E647" s="96" t="s">
        <v>2798</v>
      </c>
      <c r="F647" s="30" t="s">
        <v>29</v>
      </c>
      <c r="G647" s="30" t="s">
        <v>47</v>
      </c>
      <c r="H647" s="93" t="s">
        <v>34</v>
      </c>
      <c r="I647" s="36" t="str">
        <f ca="1">IFERROR(__xludf.DUMMYFUNCTION("""COMPUTED_VALUE""")," ")</f>
        <v xml:space="preserve"> </v>
      </c>
      <c r="J647" s="51" t="s">
        <v>3129</v>
      </c>
      <c r="K647" s="56" t="s">
        <v>3130</v>
      </c>
      <c r="L647" s="38">
        <v>965924502</v>
      </c>
      <c r="M647" s="30" t="s">
        <v>633</v>
      </c>
      <c r="N647" s="30" t="s">
        <v>164</v>
      </c>
      <c r="O647" s="30" t="s">
        <v>107</v>
      </c>
      <c r="P647" s="30" t="s">
        <v>3131</v>
      </c>
      <c r="Q647" s="23">
        <v>16940</v>
      </c>
      <c r="R647" s="30" t="s">
        <v>29</v>
      </c>
      <c r="S647" s="39">
        <v>200</v>
      </c>
      <c r="T647" s="45">
        <v>46123</v>
      </c>
      <c r="U647" s="52"/>
      <c r="V647" s="53"/>
      <c r="W647" s="54" t="s">
        <v>3132</v>
      </c>
      <c r="X647" s="30"/>
      <c r="Y647" s="31">
        <v>16740</v>
      </c>
      <c r="Z647" s="30"/>
      <c r="AA647" s="55"/>
      <c r="AB647" s="73" t="s">
        <v>44</v>
      </c>
      <c r="AC647" s="30" t="s">
        <v>44</v>
      </c>
      <c r="AD647" s="30" t="s">
        <v>982</v>
      </c>
    </row>
    <row r="648" spans="1:30" x14ac:dyDescent="0.2">
      <c r="A648" s="89">
        <v>46123.97189753472</v>
      </c>
      <c r="B648" s="35" t="s">
        <v>30</v>
      </c>
      <c r="C648" s="85" t="s">
        <v>31</v>
      </c>
      <c r="D648" s="30" t="s">
        <v>29</v>
      </c>
      <c r="E648" s="96" t="s">
        <v>2798</v>
      </c>
      <c r="F648" s="30" t="s">
        <v>29</v>
      </c>
      <c r="G648" s="30" t="s">
        <v>47</v>
      </c>
      <c r="H648" s="93" t="s">
        <v>34</v>
      </c>
      <c r="I648" s="36" t="str">
        <f ca="1">IFERROR(__xludf.DUMMYFUNCTION("""COMPUTED_VALUE""")," ")</f>
        <v xml:space="preserve"> </v>
      </c>
      <c r="J648" s="51" t="s">
        <v>3133</v>
      </c>
      <c r="K648" s="56" t="s">
        <v>3134</v>
      </c>
      <c r="L648" s="38">
        <v>364257114</v>
      </c>
      <c r="M648" s="30" t="s">
        <v>713</v>
      </c>
      <c r="N648" s="30" t="s">
        <v>3135</v>
      </c>
      <c r="O648" s="30" t="s">
        <v>107</v>
      </c>
      <c r="P648" s="30" t="s">
        <v>3136</v>
      </c>
      <c r="Q648" s="23">
        <v>16940</v>
      </c>
      <c r="R648" s="30" t="s">
        <v>29</v>
      </c>
      <c r="S648" s="39">
        <v>200</v>
      </c>
      <c r="T648" s="45">
        <v>46123</v>
      </c>
      <c r="U648" s="52"/>
      <c r="V648" s="53"/>
      <c r="W648" s="54" t="s">
        <v>3137</v>
      </c>
      <c r="X648" s="30"/>
      <c r="Y648" s="31">
        <v>16740</v>
      </c>
      <c r="Z648" s="30"/>
      <c r="AA648" s="56"/>
      <c r="AB648" s="74" t="s">
        <v>44</v>
      </c>
      <c r="AC648" s="30" t="s">
        <v>44</v>
      </c>
      <c r="AD648" s="30" t="s">
        <v>982</v>
      </c>
    </row>
    <row r="649" spans="1:30" x14ac:dyDescent="0.2">
      <c r="A649" s="89">
        <v>46123.973793506942</v>
      </c>
      <c r="B649" s="35" t="s">
        <v>408</v>
      </c>
      <c r="C649" s="85" t="s">
        <v>31</v>
      </c>
      <c r="D649" s="30" t="s">
        <v>29</v>
      </c>
      <c r="E649" s="96" t="s">
        <v>2798</v>
      </c>
      <c r="F649" s="30" t="s">
        <v>29</v>
      </c>
      <c r="G649" s="30" t="s">
        <v>47</v>
      </c>
      <c r="H649" s="93" t="s">
        <v>3138</v>
      </c>
      <c r="I649" s="36">
        <f ca="1">IFERROR(__xludf.DUMMYFUNCTION("""COMPUTED_VALUE"""),46196)</f>
        <v>46196</v>
      </c>
      <c r="J649" s="51" t="s">
        <v>3139</v>
      </c>
      <c r="K649" s="56" t="s">
        <v>3140</v>
      </c>
      <c r="L649" s="38">
        <v>348529824</v>
      </c>
      <c r="M649" s="30" t="s">
        <v>664</v>
      </c>
      <c r="N649" s="30" t="s">
        <v>66</v>
      </c>
      <c r="O649" s="30" t="s">
        <v>107</v>
      </c>
      <c r="P649" s="30" t="s">
        <v>3141</v>
      </c>
      <c r="Q649" s="23">
        <v>16940</v>
      </c>
      <c r="R649" s="30" t="s">
        <v>29</v>
      </c>
      <c r="S649" s="39">
        <v>200</v>
      </c>
      <c r="T649" s="45">
        <v>46123</v>
      </c>
      <c r="U649" s="52"/>
      <c r="V649" s="53"/>
      <c r="W649" s="54" t="s">
        <v>3142</v>
      </c>
      <c r="X649" s="30"/>
      <c r="Y649" s="31">
        <v>16740</v>
      </c>
      <c r="Z649" s="30"/>
      <c r="AA649" s="55"/>
      <c r="AB649" s="73" t="s">
        <v>44</v>
      </c>
      <c r="AC649" s="30" t="s">
        <v>44</v>
      </c>
      <c r="AD649" s="30" t="s">
        <v>982</v>
      </c>
    </row>
    <row r="650" spans="1:30" x14ac:dyDescent="0.2">
      <c r="A650" s="89">
        <v>46123.975094583337</v>
      </c>
      <c r="B650" s="35" t="s">
        <v>30</v>
      </c>
      <c r="C650" s="85" t="s">
        <v>31</v>
      </c>
      <c r="D650" s="30" t="s">
        <v>29</v>
      </c>
      <c r="E650" s="96" t="s">
        <v>2798</v>
      </c>
      <c r="F650" s="30" t="s">
        <v>29</v>
      </c>
      <c r="G650" s="30" t="s">
        <v>47</v>
      </c>
      <c r="H650" s="93" t="s">
        <v>34</v>
      </c>
      <c r="I650" s="36" t="str">
        <f ca="1">IFERROR(__xludf.DUMMYFUNCTION("""COMPUTED_VALUE""")," ")</f>
        <v xml:space="preserve"> </v>
      </c>
      <c r="J650" s="51" t="s">
        <v>3143</v>
      </c>
      <c r="K650" s="56" t="s">
        <v>3144</v>
      </c>
      <c r="L650" s="38">
        <v>356741809</v>
      </c>
      <c r="M650" s="30" t="s">
        <v>664</v>
      </c>
      <c r="N650" s="30" t="s">
        <v>66</v>
      </c>
      <c r="O650" s="30" t="s">
        <v>107</v>
      </c>
      <c r="P650" s="30" t="s">
        <v>3145</v>
      </c>
      <c r="Q650" s="23">
        <v>16940</v>
      </c>
      <c r="R650" s="30" t="s">
        <v>29</v>
      </c>
      <c r="S650" s="39">
        <v>200</v>
      </c>
      <c r="T650" s="45">
        <v>46123</v>
      </c>
      <c r="U650" s="52"/>
      <c r="V650" s="53"/>
      <c r="W650" s="54" t="s">
        <v>3146</v>
      </c>
      <c r="X650" s="30"/>
      <c r="Y650" s="31">
        <v>16740</v>
      </c>
      <c r="Z650" s="30"/>
      <c r="AA650" s="56"/>
      <c r="AB650" s="74"/>
      <c r="AC650" s="30" t="s">
        <v>44</v>
      </c>
      <c r="AD650" s="30" t="s">
        <v>982</v>
      </c>
    </row>
    <row r="651" spans="1:30" x14ac:dyDescent="0.2">
      <c r="A651" s="89">
        <v>46124.007751689816</v>
      </c>
      <c r="B651" s="35" t="s">
        <v>30</v>
      </c>
      <c r="C651" s="85" t="s">
        <v>31</v>
      </c>
      <c r="D651" s="30" t="s">
        <v>29</v>
      </c>
      <c r="E651" s="96" t="s">
        <v>82</v>
      </c>
      <c r="F651" s="30" t="s">
        <v>29</v>
      </c>
      <c r="G651" s="30" t="s">
        <v>87</v>
      </c>
      <c r="H651" s="93" t="s">
        <v>3147</v>
      </c>
      <c r="I651" s="36">
        <f ca="1">IFERROR(__xludf.DUMMYFUNCTION("""COMPUTED_VALUE"""),46220)</f>
        <v>46220</v>
      </c>
      <c r="J651" s="51" t="s">
        <v>3148</v>
      </c>
      <c r="K651" s="56" t="s">
        <v>3149</v>
      </c>
      <c r="L651" s="38">
        <v>373578093</v>
      </c>
      <c r="M651" s="30" t="s">
        <v>380</v>
      </c>
      <c r="N651" s="30" t="s">
        <v>434</v>
      </c>
      <c r="O651" s="30" t="s">
        <v>3150</v>
      </c>
      <c r="P651" s="30" t="s">
        <v>3151</v>
      </c>
      <c r="Q651" s="23">
        <v>9704</v>
      </c>
      <c r="R651" s="30" t="s">
        <v>29</v>
      </c>
      <c r="S651" s="39">
        <v>300</v>
      </c>
      <c r="T651" s="45">
        <v>46123</v>
      </c>
      <c r="U651" s="52"/>
      <c r="V651" s="53"/>
      <c r="W651" s="54" t="s">
        <v>3152</v>
      </c>
      <c r="X651" s="30"/>
      <c r="Y651" s="31">
        <v>9404</v>
      </c>
      <c r="Z651" s="30"/>
      <c r="AA651" s="55"/>
      <c r="AB651" s="73" t="s">
        <v>44</v>
      </c>
      <c r="AC651" s="30" t="s">
        <v>44</v>
      </c>
      <c r="AD651" s="30" t="s">
        <v>74</v>
      </c>
    </row>
    <row r="652" spans="1:30" x14ac:dyDescent="0.2">
      <c r="A652" s="89">
        <v>46124.377679409721</v>
      </c>
      <c r="B652" s="35" t="s">
        <v>408</v>
      </c>
      <c r="C652" s="85" t="s">
        <v>31</v>
      </c>
      <c r="D652" s="30" t="s">
        <v>29</v>
      </c>
      <c r="E652" s="96" t="s">
        <v>2798</v>
      </c>
      <c r="F652" s="30" t="s">
        <v>29</v>
      </c>
      <c r="G652" s="30" t="s">
        <v>47</v>
      </c>
      <c r="H652" s="93" t="s">
        <v>3014</v>
      </c>
      <c r="I652" s="36">
        <f ca="1">IFERROR(__xludf.DUMMYFUNCTION("""COMPUTED_VALUE"""),46195)</f>
        <v>46195</v>
      </c>
      <c r="J652" s="51" t="s">
        <v>3153</v>
      </c>
      <c r="K652" s="56" t="s">
        <v>3154</v>
      </c>
      <c r="L652" s="38">
        <v>362690514</v>
      </c>
      <c r="M652" s="30" t="s">
        <v>454</v>
      </c>
      <c r="N652" s="30" t="s">
        <v>148</v>
      </c>
      <c r="O652" s="30" t="s">
        <v>3155</v>
      </c>
      <c r="P652" s="30" t="s">
        <v>3156</v>
      </c>
      <c r="Q652" s="23">
        <v>16940</v>
      </c>
      <c r="R652" s="30" t="s">
        <v>29</v>
      </c>
      <c r="S652" s="39">
        <f>200+2300</f>
        <v>2500</v>
      </c>
      <c r="T652" s="49" t="s">
        <v>3157</v>
      </c>
      <c r="U652" s="52"/>
      <c r="V652" s="53"/>
      <c r="W652" s="54" t="s">
        <v>3158</v>
      </c>
      <c r="X652" s="30"/>
      <c r="Y652" s="31">
        <v>14440</v>
      </c>
      <c r="Z652" s="30"/>
      <c r="AA652" s="56"/>
      <c r="AB652" s="74" t="s">
        <v>44</v>
      </c>
      <c r="AC652" s="30" t="s">
        <v>44</v>
      </c>
      <c r="AD652" s="30" t="s">
        <v>982</v>
      </c>
    </row>
    <row r="653" spans="1:30" x14ac:dyDescent="0.2">
      <c r="A653" s="89">
        <v>46124.862919351857</v>
      </c>
      <c r="B653" s="35" t="s">
        <v>30</v>
      </c>
      <c r="C653" s="85" t="s">
        <v>31</v>
      </c>
      <c r="D653" s="30" t="s">
        <v>29</v>
      </c>
      <c r="E653" s="96" t="s">
        <v>2798</v>
      </c>
      <c r="F653" s="30" t="s">
        <v>29</v>
      </c>
      <c r="G653" s="30" t="s">
        <v>47</v>
      </c>
      <c r="H653" s="93" t="s">
        <v>34</v>
      </c>
      <c r="I653" s="36" t="str">
        <f ca="1">IFERROR(__xludf.DUMMYFUNCTION("""COMPUTED_VALUE""")," ")</f>
        <v xml:space="preserve"> </v>
      </c>
      <c r="J653" s="51" t="s">
        <v>3159</v>
      </c>
      <c r="K653" s="56" t="s">
        <v>3160</v>
      </c>
      <c r="L653" s="38">
        <v>866458736</v>
      </c>
      <c r="M653" s="30" t="s">
        <v>874</v>
      </c>
      <c r="N653" s="30" t="s">
        <v>248</v>
      </c>
      <c r="O653" s="30" t="s">
        <v>107</v>
      </c>
      <c r="P653" s="30" t="s">
        <v>3161</v>
      </c>
      <c r="Q653" s="23">
        <v>16940</v>
      </c>
      <c r="R653" s="30" t="s">
        <v>29</v>
      </c>
      <c r="S653" s="39">
        <v>200</v>
      </c>
      <c r="T653" s="45">
        <v>46122</v>
      </c>
      <c r="U653" s="52"/>
      <c r="V653" s="53"/>
      <c r="W653" s="54" t="s">
        <v>3162</v>
      </c>
      <c r="X653" s="30"/>
      <c r="Y653" s="31">
        <v>16740</v>
      </c>
      <c r="Z653" s="30"/>
      <c r="AA653" s="55"/>
      <c r="AB653" s="73" t="s">
        <v>44</v>
      </c>
      <c r="AC653" s="30" t="s">
        <v>44</v>
      </c>
      <c r="AD653" s="30" t="s">
        <v>982</v>
      </c>
    </row>
    <row r="654" spans="1:30" x14ac:dyDescent="0.2">
      <c r="A654" s="89">
        <v>46124.864471828703</v>
      </c>
      <c r="B654" s="35" t="s">
        <v>76</v>
      </c>
      <c r="C654" s="85" t="s">
        <v>31</v>
      </c>
      <c r="D654" s="30" t="s">
        <v>29</v>
      </c>
      <c r="E654" s="96" t="s">
        <v>2798</v>
      </c>
      <c r="F654" s="30" t="s">
        <v>29</v>
      </c>
      <c r="G654" s="30" t="s">
        <v>47</v>
      </c>
      <c r="H654" s="93" t="s">
        <v>3138</v>
      </c>
      <c r="I654" s="36">
        <f ca="1">IFERROR(__xludf.DUMMYFUNCTION("""COMPUTED_VALUE"""),46196)</f>
        <v>46196</v>
      </c>
      <c r="J654" s="51" t="s">
        <v>3163</v>
      </c>
      <c r="K654" s="56" t="s">
        <v>3164</v>
      </c>
      <c r="L654" s="38">
        <v>985122795</v>
      </c>
      <c r="M654" s="30" t="s">
        <v>874</v>
      </c>
      <c r="N654" s="30" t="s">
        <v>248</v>
      </c>
      <c r="O654" s="30" t="s">
        <v>107</v>
      </c>
      <c r="P654" s="30" t="s">
        <v>3165</v>
      </c>
      <c r="Q654" s="23">
        <v>16940</v>
      </c>
      <c r="R654" s="30" t="s">
        <v>29</v>
      </c>
      <c r="S654" s="39">
        <v>100</v>
      </c>
      <c r="T654" s="45">
        <v>46124</v>
      </c>
      <c r="U654" s="52"/>
      <c r="V654" s="53"/>
      <c r="W654" s="54" t="s">
        <v>3166</v>
      </c>
      <c r="X654" s="30"/>
      <c r="Y654" s="31">
        <v>16840</v>
      </c>
      <c r="Z654" s="30"/>
      <c r="AA654" s="56"/>
      <c r="AB654" s="74" t="s">
        <v>44</v>
      </c>
      <c r="AC654" s="30" t="s">
        <v>44</v>
      </c>
      <c r="AD654" s="30" t="s">
        <v>982</v>
      </c>
    </row>
    <row r="655" spans="1:30" x14ac:dyDescent="0.2">
      <c r="A655" s="89">
        <v>46124.950828530091</v>
      </c>
      <c r="B655" s="35" t="s">
        <v>30</v>
      </c>
      <c r="C655" s="85" t="s">
        <v>31</v>
      </c>
      <c r="D655" s="30" t="s">
        <v>29</v>
      </c>
      <c r="E655" s="96" t="s">
        <v>2798</v>
      </c>
      <c r="F655" s="30" t="s">
        <v>29</v>
      </c>
      <c r="G655" s="30" t="s">
        <v>47</v>
      </c>
      <c r="H655" s="93" t="s">
        <v>34</v>
      </c>
      <c r="I655" s="36" t="str">
        <f ca="1">IFERROR(__xludf.DUMMYFUNCTION("""COMPUTED_VALUE""")," ")</f>
        <v xml:space="preserve"> </v>
      </c>
      <c r="J655" s="51" t="s">
        <v>3167</v>
      </c>
      <c r="K655" s="56" t="s">
        <v>3168</v>
      </c>
      <c r="L655" s="38">
        <v>372179602</v>
      </c>
      <c r="M655" s="30" t="s">
        <v>2544</v>
      </c>
      <c r="N655" s="30" t="s">
        <v>685</v>
      </c>
      <c r="O655" s="30" t="s">
        <v>3169</v>
      </c>
      <c r="P655" s="30" t="s">
        <v>3170</v>
      </c>
      <c r="Q655" s="23">
        <v>16940</v>
      </c>
      <c r="R655" s="30" t="s">
        <v>29</v>
      </c>
      <c r="S655" s="39">
        <v>200</v>
      </c>
      <c r="T655" s="45">
        <v>46124</v>
      </c>
      <c r="U655" s="52"/>
      <c r="V655" s="53"/>
      <c r="W655" s="54" t="s">
        <v>3171</v>
      </c>
      <c r="X655" s="30"/>
      <c r="Y655" s="31">
        <v>16740</v>
      </c>
      <c r="Z655" s="30"/>
      <c r="AA655" s="55"/>
      <c r="AB655" s="73" t="s">
        <v>44</v>
      </c>
      <c r="AC655" s="30" t="s">
        <v>44</v>
      </c>
      <c r="AD655" s="30" t="s">
        <v>74</v>
      </c>
    </row>
    <row r="656" spans="1:30" x14ac:dyDescent="0.2">
      <c r="A656" s="89">
        <v>46124.953726678243</v>
      </c>
      <c r="B656" s="35" t="s">
        <v>408</v>
      </c>
      <c r="C656" s="85" t="s">
        <v>31</v>
      </c>
      <c r="D656" s="30" t="s">
        <v>29</v>
      </c>
      <c r="E656" s="96" t="s">
        <v>32</v>
      </c>
      <c r="F656" s="30" t="s">
        <v>29</v>
      </c>
      <c r="G656" s="30" t="s">
        <v>33</v>
      </c>
      <c r="H656" s="93" t="s">
        <v>3172</v>
      </c>
      <c r="I656" s="36">
        <f ca="1">IFERROR(__xludf.DUMMYFUNCTION("""COMPUTED_VALUE"""),46192)</f>
        <v>46192</v>
      </c>
      <c r="J656" s="51" t="s">
        <v>3173</v>
      </c>
      <c r="K656" s="56" t="s">
        <v>3174</v>
      </c>
      <c r="L656" s="38">
        <v>387638208</v>
      </c>
      <c r="M656" s="30" t="s">
        <v>2544</v>
      </c>
      <c r="N656" s="30" t="s">
        <v>685</v>
      </c>
      <c r="O656" s="30" t="s">
        <v>3175</v>
      </c>
      <c r="P656" s="30" t="s">
        <v>3176</v>
      </c>
      <c r="Q656" s="23">
        <v>14972</v>
      </c>
      <c r="R656" s="30" t="s">
        <v>29</v>
      </c>
      <c r="S656" s="39">
        <f>150+3850</f>
        <v>4000</v>
      </c>
      <c r="T656" s="49" t="s">
        <v>3177</v>
      </c>
      <c r="U656" s="52"/>
      <c r="V656" s="53"/>
      <c r="W656" s="54" t="s">
        <v>3178</v>
      </c>
      <c r="X656" s="30"/>
      <c r="Y656" s="31">
        <v>10972</v>
      </c>
      <c r="Z656" s="30"/>
      <c r="AA656" s="56"/>
      <c r="AB656" s="74" t="s">
        <v>44</v>
      </c>
      <c r="AC656" s="30" t="s">
        <v>44</v>
      </c>
      <c r="AD656" s="30" t="s">
        <v>74</v>
      </c>
    </row>
    <row r="657" spans="1:30" x14ac:dyDescent="0.2">
      <c r="A657" s="89">
        <v>46125.015366192129</v>
      </c>
      <c r="B657" s="35" t="s">
        <v>30</v>
      </c>
      <c r="C657" s="85" t="s">
        <v>31</v>
      </c>
      <c r="D657" s="30" t="s">
        <v>29</v>
      </c>
      <c r="E657" s="96" t="s">
        <v>2895</v>
      </c>
      <c r="F657" s="30" t="s">
        <v>29</v>
      </c>
      <c r="G657" s="30" t="s">
        <v>33</v>
      </c>
      <c r="H657" s="93" t="s">
        <v>34</v>
      </c>
      <c r="I657" s="36" t="str">
        <f ca="1">IFERROR(__xludf.DUMMYFUNCTION("""COMPUTED_VALUE""")," ")</f>
        <v xml:space="preserve"> </v>
      </c>
      <c r="J657" s="51" t="s">
        <v>3179</v>
      </c>
      <c r="K657" s="56" t="s">
        <v>3180</v>
      </c>
      <c r="L657" s="38">
        <v>936829608</v>
      </c>
      <c r="M657" s="30" t="s">
        <v>2861</v>
      </c>
      <c r="N657" s="30" t="s">
        <v>779</v>
      </c>
      <c r="O657" s="30" t="s">
        <v>3181</v>
      </c>
      <c r="P657" s="30" t="s">
        <v>3182</v>
      </c>
      <c r="Q657" s="23">
        <v>14972</v>
      </c>
      <c r="R657" s="30" t="s">
        <v>29</v>
      </c>
      <c r="S657" s="39">
        <v>200</v>
      </c>
      <c r="T657" s="45">
        <v>46124</v>
      </c>
      <c r="U657" s="52"/>
      <c r="V657" s="53"/>
      <c r="W657" s="54" t="s">
        <v>3183</v>
      </c>
      <c r="X657" s="30"/>
      <c r="Y657" s="31">
        <v>14772</v>
      </c>
      <c r="Z657" s="30"/>
      <c r="AA657" s="55"/>
      <c r="AB657" s="73" t="s">
        <v>44</v>
      </c>
      <c r="AC657" s="30" t="s">
        <v>44</v>
      </c>
      <c r="AD657" s="30" t="s">
        <v>982</v>
      </c>
    </row>
    <row r="658" spans="1:30" x14ac:dyDescent="0.2">
      <c r="A658" s="89">
        <v>46125.015681006946</v>
      </c>
      <c r="B658" s="35" t="s">
        <v>408</v>
      </c>
      <c r="C658" s="85" t="s">
        <v>31</v>
      </c>
      <c r="D658" s="30" t="s">
        <v>29</v>
      </c>
      <c r="E658" s="96" t="s">
        <v>2798</v>
      </c>
      <c r="F658" s="30" t="s">
        <v>29</v>
      </c>
      <c r="G658" s="30" t="s">
        <v>47</v>
      </c>
      <c r="H658" s="93" t="s">
        <v>3014</v>
      </c>
      <c r="I658" s="36">
        <f ca="1">IFERROR(__xludf.DUMMYFUNCTION("""COMPUTED_VALUE"""),46195)</f>
        <v>46195</v>
      </c>
      <c r="J658" s="51" t="s">
        <v>3184</v>
      </c>
      <c r="K658" s="56" t="s">
        <v>3185</v>
      </c>
      <c r="L658" s="38">
        <v>963377961</v>
      </c>
      <c r="M658" s="30" t="s">
        <v>664</v>
      </c>
      <c r="N658" s="30" t="s">
        <v>3186</v>
      </c>
      <c r="O658" s="30" t="s">
        <v>107</v>
      </c>
      <c r="P658" s="30" t="s">
        <v>3187</v>
      </c>
      <c r="Q658" s="23">
        <v>16940</v>
      </c>
      <c r="R658" s="30" t="s">
        <v>29</v>
      </c>
      <c r="S658" s="39">
        <v>50</v>
      </c>
      <c r="T658" s="45">
        <v>46124</v>
      </c>
      <c r="U658" s="52"/>
      <c r="V658" s="53"/>
      <c r="W658" s="54" t="s">
        <v>3188</v>
      </c>
      <c r="X658" s="30"/>
      <c r="Y658" s="31">
        <v>16890</v>
      </c>
      <c r="Z658" s="30"/>
      <c r="AA658" s="56"/>
      <c r="AB658" s="74" t="s">
        <v>44</v>
      </c>
      <c r="AC658" s="30" t="s">
        <v>44</v>
      </c>
      <c r="AD658" s="30" t="s">
        <v>982</v>
      </c>
    </row>
    <row r="659" spans="1:30" x14ac:dyDescent="0.2">
      <c r="A659" s="89">
        <v>46125.016797175922</v>
      </c>
      <c r="B659" s="35" t="s">
        <v>30</v>
      </c>
      <c r="C659" s="85" t="s">
        <v>31</v>
      </c>
      <c r="D659" s="30" t="s">
        <v>29</v>
      </c>
      <c r="E659" s="96" t="s">
        <v>2798</v>
      </c>
      <c r="F659" s="30" t="s">
        <v>29</v>
      </c>
      <c r="G659" s="30" t="s">
        <v>47</v>
      </c>
      <c r="H659" s="93" t="s">
        <v>34</v>
      </c>
      <c r="I659" s="36" t="str">
        <f ca="1">IFERROR(__xludf.DUMMYFUNCTION("""COMPUTED_VALUE""")," ")</f>
        <v xml:space="preserve"> </v>
      </c>
      <c r="J659" s="51" t="s">
        <v>3189</v>
      </c>
      <c r="K659" s="56" t="s">
        <v>3190</v>
      </c>
      <c r="L659" s="38">
        <v>363949938</v>
      </c>
      <c r="M659" s="30" t="s">
        <v>664</v>
      </c>
      <c r="N659" s="30" t="s">
        <v>1083</v>
      </c>
      <c r="O659" s="30" t="s">
        <v>107</v>
      </c>
      <c r="P659" s="30" t="s">
        <v>3191</v>
      </c>
      <c r="Q659" s="23">
        <v>16940</v>
      </c>
      <c r="R659" s="30" t="s">
        <v>29</v>
      </c>
      <c r="S659" s="39">
        <v>150</v>
      </c>
      <c r="T659" s="45">
        <v>46124</v>
      </c>
      <c r="U659" s="52"/>
      <c r="V659" s="53"/>
      <c r="W659" s="54" t="s">
        <v>3192</v>
      </c>
      <c r="X659" s="30"/>
      <c r="Y659" s="31">
        <v>16790</v>
      </c>
      <c r="Z659" s="30"/>
      <c r="AA659" s="55"/>
      <c r="AB659" s="73" t="s">
        <v>44</v>
      </c>
      <c r="AC659" s="30" t="s">
        <v>44</v>
      </c>
      <c r="AD659" s="30" t="s">
        <v>982</v>
      </c>
    </row>
    <row r="660" spans="1:30" x14ac:dyDescent="0.2">
      <c r="A660" s="89">
        <v>46125.017789895835</v>
      </c>
      <c r="B660" s="35" t="s">
        <v>76</v>
      </c>
      <c r="C660" s="85" t="s">
        <v>31</v>
      </c>
      <c r="D660" s="30" t="s">
        <v>29</v>
      </c>
      <c r="E660" s="96" t="s">
        <v>2798</v>
      </c>
      <c r="F660" s="30" t="s">
        <v>29</v>
      </c>
      <c r="G660" s="30" t="s">
        <v>47</v>
      </c>
      <c r="H660" s="93" t="s">
        <v>3193</v>
      </c>
      <c r="I660" s="36">
        <f ca="1">IFERROR(__xludf.DUMMYFUNCTION("""COMPUTED_VALUE"""),46196)</f>
        <v>46196</v>
      </c>
      <c r="J660" s="51" t="s">
        <v>3194</v>
      </c>
      <c r="K660" s="56" t="s">
        <v>3195</v>
      </c>
      <c r="L660" s="38">
        <v>396646300</v>
      </c>
      <c r="M660" s="30" t="s">
        <v>664</v>
      </c>
      <c r="N660" s="30" t="s">
        <v>66</v>
      </c>
      <c r="O660" s="30" t="s">
        <v>107</v>
      </c>
      <c r="P660" s="30" t="s">
        <v>3196</v>
      </c>
      <c r="Q660" s="23">
        <v>16940</v>
      </c>
      <c r="R660" s="30" t="s">
        <v>29</v>
      </c>
      <c r="S660" s="39">
        <v>200</v>
      </c>
      <c r="T660" s="45">
        <v>46124</v>
      </c>
      <c r="U660" s="52"/>
      <c r="V660" s="53"/>
      <c r="W660" s="54" t="s">
        <v>3197</v>
      </c>
      <c r="X660" s="30"/>
      <c r="Y660" s="31">
        <v>16740</v>
      </c>
      <c r="Z660" s="30"/>
      <c r="AA660" s="56"/>
      <c r="AB660" s="74" t="s">
        <v>44</v>
      </c>
      <c r="AC660" s="30" t="s">
        <v>44</v>
      </c>
      <c r="AD660" s="30" t="s">
        <v>982</v>
      </c>
    </row>
    <row r="661" spans="1:30" x14ac:dyDescent="0.2">
      <c r="A661" s="89">
        <v>46125.018904166667</v>
      </c>
      <c r="B661" s="35" t="s">
        <v>30</v>
      </c>
      <c r="C661" s="85" t="s">
        <v>31</v>
      </c>
      <c r="D661" s="30" t="s">
        <v>29</v>
      </c>
      <c r="E661" s="96" t="s">
        <v>2798</v>
      </c>
      <c r="F661" s="30" t="s">
        <v>29</v>
      </c>
      <c r="G661" s="30" t="s">
        <v>47</v>
      </c>
      <c r="H661" s="93" t="s">
        <v>3198</v>
      </c>
      <c r="I661" s="36" t="str">
        <f ca="1">IFERROR(__xludf.DUMMYFUNCTION("""COMPUTED_VALUE""")," ")</f>
        <v xml:space="preserve"> </v>
      </c>
      <c r="J661" s="51" t="s">
        <v>3199</v>
      </c>
      <c r="K661" s="56" t="s">
        <v>3200</v>
      </c>
      <c r="L661" s="38">
        <v>786136974</v>
      </c>
      <c r="M661" s="30" t="s">
        <v>664</v>
      </c>
      <c r="N661" s="30" t="s">
        <v>3103</v>
      </c>
      <c r="O661" s="30" t="s">
        <v>107</v>
      </c>
      <c r="P661" s="30" t="s">
        <v>3201</v>
      </c>
      <c r="Q661" s="23">
        <v>16940</v>
      </c>
      <c r="R661" s="30" t="s">
        <v>29</v>
      </c>
      <c r="S661" s="39">
        <v>200</v>
      </c>
      <c r="T661" s="45">
        <v>46124</v>
      </c>
      <c r="U661" s="52"/>
      <c r="V661" s="53"/>
      <c r="W661" s="54" t="s">
        <v>3202</v>
      </c>
      <c r="X661" s="30"/>
      <c r="Y661" s="31">
        <v>16740</v>
      </c>
      <c r="Z661" s="30"/>
      <c r="AA661" s="55"/>
      <c r="AB661" s="73" t="s">
        <v>44</v>
      </c>
      <c r="AC661" s="30" t="s">
        <v>44</v>
      </c>
      <c r="AD661" s="30" t="s">
        <v>982</v>
      </c>
    </row>
    <row r="662" spans="1:30" x14ac:dyDescent="0.2">
      <c r="A662" s="89">
        <v>46125.020067013887</v>
      </c>
      <c r="B662" s="35" t="s">
        <v>30</v>
      </c>
      <c r="C662" s="85" t="s">
        <v>31</v>
      </c>
      <c r="D662" s="30" t="s">
        <v>29</v>
      </c>
      <c r="E662" s="96" t="s">
        <v>2798</v>
      </c>
      <c r="F662" s="30" t="s">
        <v>29</v>
      </c>
      <c r="G662" s="30" t="s">
        <v>47</v>
      </c>
      <c r="H662" s="93" t="s">
        <v>34</v>
      </c>
      <c r="I662" s="36" t="str">
        <f ca="1">IFERROR(__xludf.DUMMYFUNCTION("""COMPUTED_VALUE""")," ")</f>
        <v xml:space="preserve"> </v>
      </c>
      <c r="J662" s="51" t="s">
        <v>3203</v>
      </c>
      <c r="K662" s="56" t="s">
        <v>3204</v>
      </c>
      <c r="L662" s="38">
        <v>389703083</v>
      </c>
      <c r="M662" s="30" t="s">
        <v>664</v>
      </c>
      <c r="N662" s="30" t="s">
        <v>3205</v>
      </c>
      <c r="O662" s="30" t="s">
        <v>107</v>
      </c>
      <c r="P662" s="30" t="s">
        <v>3206</v>
      </c>
      <c r="Q662" s="23">
        <v>16940</v>
      </c>
      <c r="R662" s="30" t="s">
        <v>29</v>
      </c>
      <c r="S662" s="39">
        <v>200</v>
      </c>
      <c r="T662" s="45">
        <v>46124</v>
      </c>
      <c r="U662" s="52"/>
      <c r="V662" s="53"/>
      <c r="W662" s="54" t="s">
        <v>3207</v>
      </c>
      <c r="X662" s="30"/>
      <c r="Y662" s="31">
        <v>16740</v>
      </c>
      <c r="Z662" s="30"/>
      <c r="AA662" s="56"/>
      <c r="AB662" s="74" t="s">
        <v>44</v>
      </c>
      <c r="AC662" s="30" t="s">
        <v>44</v>
      </c>
      <c r="AD662" s="30" t="s">
        <v>982</v>
      </c>
    </row>
    <row r="663" spans="1:30" x14ac:dyDescent="0.2">
      <c r="A663" s="89">
        <v>46125.021030451389</v>
      </c>
      <c r="B663" s="35" t="s">
        <v>30</v>
      </c>
      <c r="C663" s="85" t="s">
        <v>31</v>
      </c>
      <c r="D663" s="30" t="s">
        <v>29</v>
      </c>
      <c r="E663" s="96" t="s">
        <v>2798</v>
      </c>
      <c r="F663" s="30" t="s">
        <v>29</v>
      </c>
      <c r="G663" s="30" t="s">
        <v>47</v>
      </c>
      <c r="H663" s="93" t="s">
        <v>34</v>
      </c>
      <c r="I663" s="36" t="str">
        <f ca="1">IFERROR(__xludf.DUMMYFUNCTION("""COMPUTED_VALUE""")," ")</f>
        <v xml:space="preserve"> </v>
      </c>
      <c r="J663" s="51" t="s">
        <v>3208</v>
      </c>
      <c r="K663" s="56" t="s">
        <v>1862</v>
      </c>
      <c r="L663" s="38">
        <v>963334782</v>
      </c>
      <c r="M663" s="30" t="s">
        <v>664</v>
      </c>
      <c r="N663" s="30" t="s">
        <v>66</v>
      </c>
      <c r="O663" s="30" t="s">
        <v>107</v>
      </c>
      <c r="P663" s="30" t="s">
        <v>3209</v>
      </c>
      <c r="Q663" s="23">
        <v>16940</v>
      </c>
      <c r="R663" s="30" t="s">
        <v>29</v>
      </c>
      <c r="S663" s="39">
        <v>100</v>
      </c>
      <c r="T663" s="45">
        <v>46124</v>
      </c>
      <c r="U663" s="52"/>
      <c r="V663" s="53"/>
      <c r="W663" s="54" t="s">
        <v>3210</v>
      </c>
      <c r="X663" s="30"/>
      <c r="Y663" s="31">
        <v>16840</v>
      </c>
      <c r="Z663" s="30"/>
      <c r="AA663" s="55"/>
      <c r="AB663" s="73" t="s">
        <v>44</v>
      </c>
      <c r="AC663" s="30" t="s">
        <v>44</v>
      </c>
      <c r="AD663" s="30" t="s">
        <v>982</v>
      </c>
    </row>
    <row r="664" spans="1:30" x14ac:dyDescent="0.2">
      <c r="A664" s="89">
        <v>46125.022121817128</v>
      </c>
      <c r="B664" s="35" t="s">
        <v>408</v>
      </c>
      <c r="C664" s="85" t="s">
        <v>31</v>
      </c>
      <c r="D664" s="30" t="s">
        <v>29</v>
      </c>
      <c r="E664" s="96" t="s">
        <v>2798</v>
      </c>
      <c r="F664" s="30" t="s">
        <v>29</v>
      </c>
      <c r="G664" s="30" t="s">
        <v>47</v>
      </c>
      <c r="H664" s="93" t="s">
        <v>3138</v>
      </c>
      <c r="I664" s="36">
        <f ca="1">IFERROR(__xludf.DUMMYFUNCTION("""COMPUTED_VALUE"""),46196)</f>
        <v>46196</v>
      </c>
      <c r="J664" s="51" t="s">
        <v>3211</v>
      </c>
      <c r="K664" s="56" t="s">
        <v>3212</v>
      </c>
      <c r="L664" s="38">
        <v>385389826</v>
      </c>
      <c r="M664" s="30" t="s">
        <v>664</v>
      </c>
      <c r="N664" s="30" t="s">
        <v>66</v>
      </c>
      <c r="O664" s="30" t="s">
        <v>107</v>
      </c>
      <c r="P664" s="30" t="s">
        <v>3213</v>
      </c>
      <c r="Q664" s="23">
        <v>16940</v>
      </c>
      <c r="R664" s="30" t="s">
        <v>29</v>
      </c>
      <c r="S664" s="39">
        <v>70</v>
      </c>
      <c r="T664" s="45">
        <v>46124</v>
      </c>
      <c r="U664" s="52"/>
      <c r="V664" s="53"/>
      <c r="W664" s="54" t="s">
        <v>3214</v>
      </c>
      <c r="X664" s="30"/>
      <c r="Y664" s="31">
        <v>16870</v>
      </c>
      <c r="Z664" s="30"/>
      <c r="AA664" s="56"/>
      <c r="AB664" s="74" t="s">
        <v>44</v>
      </c>
      <c r="AC664" s="30" t="s">
        <v>44</v>
      </c>
      <c r="AD664" s="30" t="s">
        <v>982</v>
      </c>
    </row>
    <row r="665" spans="1:30" x14ac:dyDescent="0.2">
      <c r="A665" s="89">
        <v>46125.023413831019</v>
      </c>
      <c r="B665" s="35" t="s">
        <v>408</v>
      </c>
      <c r="C665" s="85" t="s">
        <v>31</v>
      </c>
      <c r="D665" s="30" t="s">
        <v>29</v>
      </c>
      <c r="E665" s="96" t="s">
        <v>2798</v>
      </c>
      <c r="F665" s="30" t="s">
        <v>29</v>
      </c>
      <c r="G665" s="30" t="s">
        <v>47</v>
      </c>
      <c r="H665" s="93" t="s">
        <v>3215</v>
      </c>
      <c r="I665" s="36">
        <f ca="1">IFERROR(__xludf.DUMMYFUNCTION("""COMPUTED_VALUE"""),46196)</f>
        <v>46196</v>
      </c>
      <c r="J665" s="51" t="s">
        <v>3216</v>
      </c>
      <c r="K665" s="56" t="s">
        <v>3217</v>
      </c>
      <c r="L665" s="38">
        <v>948716456</v>
      </c>
      <c r="M665" s="30" t="s">
        <v>713</v>
      </c>
      <c r="N665" s="30" t="s">
        <v>148</v>
      </c>
      <c r="O665" s="30" t="s">
        <v>107</v>
      </c>
      <c r="P665" s="30" t="s">
        <v>3218</v>
      </c>
      <c r="Q665" s="23">
        <v>16940</v>
      </c>
      <c r="R665" s="30" t="s">
        <v>29</v>
      </c>
      <c r="S665" s="39">
        <v>200</v>
      </c>
      <c r="T665" s="45">
        <v>46124</v>
      </c>
      <c r="U665" s="52"/>
      <c r="V665" s="53"/>
      <c r="W665" s="54" t="s">
        <v>3219</v>
      </c>
      <c r="X665" s="30"/>
      <c r="Y665" s="31">
        <v>16740</v>
      </c>
      <c r="Z665" s="30"/>
      <c r="AA665" s="55"/>
      <c r="AB665" s="73" t="s">
        <v>44</v>
      </c>
      <c r="AC665" s="30" t="s">
        <v>44</v>
      </c>
      <c r="AD665" s="30" t="s">
        <v>982</v>
      </c>
    </row>
    <row r="666" spans="1:30" x14ac:dyDescent="0.2">
      <c r="A666" s="89">
        <v>46125.024547499997</v>
      </c>
      <c r="B666" s="35" t="s">
        <v>76</v>
      </c>
      <c r="C666" s="85" t="s">
        <v>31</v>
      </c>
      <c r="D666" s="30" t="s">
        <v>29</v>
      </c>
      <c r="E666" s="96" t="s">
        <v>2798</v>
      </c>
      <c r="F666" s="30" t="s">
        <v>29</v>
      </c>
      <c r="G666" s="30" t="s">
        <v>47</v>
      </c>
      <c r="H666" s="93" t="s">
        <v>3138</v>
      </c>
      <c r="I666" s="36">
        <f ca="1">IFERROR(__xludf.DUMMYFUNCTION("""COMPUTED_VALUE"""),46196)</f>
        <v>46196</v>
      </c>
      <c r="J666" s="51" t="s">
        <v>3220</v>
      </c>
      <c r="K666" s="56" t="s">
        <v>3221</v>
      </c>
      <c r="L666" s="38">
        <v>344392908</v>
      </c>
      <c r="M666" s="30" t="s">
        <v>713</v>
      </c>
      <c r="N666" s="30" t="s">
        <v>148</v>
      </c>
      <c r="O666" s="30" t="s">
        <v>107</v>
      </c>
      <c r="P666" s="30" t="s">
        <v>3222</v>
      </c>
      <c r="Q666" s="23">
        <v>16940</v>
      </c>
      <c r="R666" s="30" t="s">
        <v>29</v>
      </c>
      <c r="S666" s="39">
        <f t="shared" ref="S666:S667" si="2">200+3000</f>
        <v>3200</v>
      </c>
      <c r="T666" s="49" t="s">
        <v>3177</v>
      </c>
      <c r="U666" s="52"/>
      <c r="V666" s="53"/>
      <c r="W666" s="54" t="s">
        <v>3223</v>
      </c>
      <c r="X666" s="30"/>
      <c r="Y666" s="31">
        <v>13740</v>
      </c>
      <c r="Z666" s="30"/>
      <c r="AA666" s="56"/>
      <c r="AB666" s="74"/>
      <c r="AC666" s="30" t="s">
        <v>44</v>
      </c>
      <c r="AD666" s="30" t="s">
        <v>982</v>
      </c>
    </row>
    <row r="667" spans="1:30" x14ac:dyDescent="0.2">
      <c r="A667" s="89">
        <v>46125.025589386569</v>
      </c>
      <c r="B667" s="35" t="s">
        <v>408</v>
      </c>
      <c r="C667" s="85" t="s">
        <v>31</v>
      </c>
      <c r="D667" s="30" t="s">
        <v>29</v>
      </c>
      <c r="E667" s="96" t="s">
        <v>2798</v>
      </c>
      <c r="F667" s="30" t="s">
        <v>29</v>
      </c>
      <c r="G667" s="30" t="s">
        <v>47</v>
      </c>
      <c r="H667" s="93" t="s">
        <v>3224</v>
      </c>
      <c r="I667" s="36">
        <f ca="1">IFERROR(__xludf.DUMMYFUNCTION("""COMPUTED_VALUE"""),46197)</f>
        <v>46197</v>
      </c>
      <c r="J667" s="51" t="s">
        <v>3225</v>
      </c>
      <c r="K667" s="56" t="s">
        <v>3226</v>
      </c>
      <c r="L667" s="38">
        <v>343075776</v>
      </c>
      <c r="M667" s="30" t="s">
        <v>713</v>
      </c>
      <c r="N667" s="30" t="s">
        <v>512</v>
      </c>
      <c r="O667" s="30" t="s">
        <v>107</v>
      </c>
      <c r="P667" s="30" t="s">
        <v>3227</v>
      </c>
      <c r="Q667" s="23">
        <v>16940</v>
      </c>
      <c r="R667" s="30" t="s">
        <v>29</v>
      </c>
      <c r="S667" s="39">
        <f t="shared" si="2"/>
        <v>3200</v>
      </c>
      <c r="T667" s="49" t="s">
        <v>3228</v>
      </c>
      <c r="U667" s="52"/>
      <c r="V667" s="53"/>
      <c r="W667" s="54" t="s">
        <v>3229</v>
      </c>
      <c r="X667" s="30"/>
      <c r="Y667" s="31">
        <v>13740</v>
      </c>
      <c r="Z667" s="30"/>
      <c r="AA667" s="55"/>
      <c r="AB667" s="73" t="s">
        <v>44</v>
      </c>
      <c r="AC667" s="30" t="s">
        <v>44</v>
      </c>
      <c r="AD667" s="30" t="s">
        <v>982</v>
      </c>
    </row>
    <row r="668" spans="1:30" x14ac:dyDescent="0.2">
      <c r="A668" s="89">
        <v>46125.302141736116</v>
      </c>
      <c r="B668" s="35" t="s">
        <v>76</v>
      </c>
      <c r="C668" s="85" t="s">
        <v>31</v>
      </c>
      <c r="D668" s="30" t="s">
        <v>29</v>
      </c>
      <c r="E668" s="96" t="s">
        <v>2798</v>
      </c>
      <c r="F668" s="30" t="s">
        <v>29</v>
      </c>
      <c r="G668" s="30" t="s">
        <v>47</v>
      </c>
      <c r="H668" s="93" t="s">
        <v>3230</v>
      </c>
      <c r="I668" s="36">
        <f ca="1">IFERROR(__xludf.DUMMYFUNCTION("""COMPUTED_VALUE"""),46194)</f>
        <v>46194</v>
      </c>
      <c r="J668" s="51" t="s">
        <v>3231</v>
      </c>
      <c r="K668" s="56" t="s">
        <v>3232</v>
      </c>
      <c r="L668" s="38">
        <v>903948678</v>
      </c>
      <c r="M668" s="30" t="s">
        <v>664</v>
      </c>
      <c r="N668" s="30" t="s">
        <v>3186</v>
      </c>
      <c r="O668" s="30" t="s">
        <v>107</v>
      </c>
      <c r="P668" s="30" t="s">
        <v>3233</v>
      </c>
      <c r="Q668" s="23">
        <v>16940</v>
      </c>
      <c r="R668" s="30" t="s">
        <v>29</v>
      </c>
      <c r="S668" s="39">
        <v>100</v>
      </c>
      <c r="T668" s="45">
        <v>46123</v>
      </c>
      <c r="U668" s="52"/>
      <c r="V668" s="53"/>
      <c r="W668" s="54" t="s">
        <v>3234</v>
      </c>
      <c r="X668" s="30"/>
      <c r="Y668" s="31">
        <v>16840</v>
      </c>
      <c r="Z668" s="30"/>
      <c r="AA668" s="56"/>
      <c r="AB668" s="74" t="s">
        <v>44</v>
      </c>
      <c r="AC668" s="30" t="s">
        <v>44</v>
      </c>
      <c r="AD668" s="30"/>
    </row>
    <row r="669" spans="1:30" x14ac:dyDescent="0.2">
      <c r="A669" s="89">
        <v>46125.303315578705</v>
      </c>
      <c r="B669" s="35" t="s">
        <v>76</v>
      </c>
      <c r="C669" s="85" t="s">
        <v>31</v>
      </c>
      <c r="D669" s="30" t="s">
        <v>29</v>
      </c>
      <c r="E669" s="96" t="s">
        <v>2798</v>
      </c>
      <c r="F669" s="30" t="s">
        <v>29</v>
      </c>
      <c r="G669" s="30" t="s">
        <v>47</v>
      </c>
      <c r="H669" s="93" t="s">
        <v>3049</v>
      </c>
      <c r="I669" s="36">
        <f ca="1">IFERROR(__xludf.DUMMYFUNCTION("""COMPUTED_VALUE"""),46195)</f>
        <v>46195</v>
      </c>
      <c r="J669" s="51" t="s">
        <v>3235</v>
      </c>
      <c r="K669" s="56" t="s">
        <v>3236</v>
      </c>
      <c r="L669" s="38">
        <v>329282365</v>
      </c>
      <c r="M669" s="30" t="s">
        <v>664</v>
      </c>
      <c r="N669" s="30" t="s">
        <v>66</v>
      </c>
      <c r="O669" s="30" t="s">
        <v>107</v>
      </c>
      <c r="P669" s="30" t="s">
        <v>3237</v>
      </c>
      <c r="Q669" s="23">
        <v>16940</v>
      </c>
      <c r="R669" s="30" t="s">
        <v>29</v>
      </c>
      <c r="S669" s="39">
        <v>200</v>
      </c>
      <c r="T669" s="45">
        <v>46125</v>
      </c>
      <c r="U669" s="52"/>
      <c r="V669" s="53"/>
      <c r="W669" s="54" t="s">
        <v>3238</v>
      </c>
      <c r="X669" s="30"/>
      <c r="Y669" s="31">
        <v>16740</v>
      </c>
      <c r="Z669" s="30"/>
      <c r="AA669" s="55"/>
      <c r="AB669" s="73" t="s">
        <v>44</v>
      </c>
      <c r="AC669" s="30" t="s">
        <v>44</v>
      </c>
      <c r="AD669" s="30" t="s">
        <v>982</v>
      </c>
    </row>
    <row r="670" spans="1:30" x14ac:dyDescent="0.2">
      <c r="A670" s="89">
        <v>46125.315173020834</v>
      </c>
      <c r="B670" s="35" t="s">
        <v>408</v>
      </c>
      <c r="C670" s="85" t="s">
        <v>31</v>
      </c>
      <c r="D670" s="30" t="s">
        <v>29</v>
      </c>
      <c r="E670" s="96" t="s">
        <v>410</v>
      </c>
      <c r="F670" s="30" t="s">
        <v>29</v>
      </c>
      <c r="G670" s="30" t="s">
        <v>33</v>
      </c>
      <c r="H670" s="93" t="s">
        <v>3239</v>
      </c>
      <c r="I670" s="36">
        <f ca="1">IFERROR(__xludf.DUMMYFUNCTION("""COMPUTED_VALUE"""),46197)</f>
        <v>46197</v>
      </c>
      <c r="J670" s="51" t="s">
        <v>3240</v>
      </c>
      <c r="K670" s="56" t="s">
        <v>3241</v>
      </c>
      <c r="L670" s="38">
        <v>375524329</v>
      </c>
      <c r="M670" s="30" t="s">
        <v>785</v>
      </c>
      <c r="N670" s="30" t="s">
        <v>131</v>
      </c>
      <c r="O670" s="30" t="s">
        <v>726</v>
      </c>
      <c r="P670" s="30" t="s">
        <v>3242</v>
      </c>
      <c r="Q670" s="23">
        <v>3968</v>
      </c>
      <c r="R670" s="30" t="s">
        <v>429</v>
      </c>
      <c r="S670" s="39">
        <f>300+3568</f>
        <v>3868</v>
      </c>
      <c r="T670" s="49" t="s">
        <v>3243</v>
      </c>
      <c r="U670" s="52"/>
      <c r="V670" s="53"/>
      <c r="W670" s="54" t="s">
        <v>3244</v>
      </c>
      <c r="X670" s="30"/>
      <c r="Y670" s="31">
        <v>100</v>
      </c>
      <c r="Z670" s="30" t="s">
        <v>2731</v>
      </c>
      <c r="AA670" s="56"/>
      <c r="AB670" s="74" t="s">
        <v>44</v>
      </c>
      <c r="AC670" s="30" t="s">
        <v>44</v>
      </c>
      <c r="AD670" s="30" t="s">
        <v>982</v>
      </c>
    </row>
    <row r="671" spans="1:30" x14ac:dyDescent="0.2">
      <c r="A671" s="89">
        <v>46125.388443912037</v>
      </c>
      <c r="B671" s="35" t="s">
        <v>30</v>
      </c>
      <c r="C671" s="85" t="s">
        <v>31</v>
      </c>
      <c r="D671" s="30" t="s">
        <v>29</v>
      </c>
      <c r="E671" s="96" t="s">
        <v>2798</v>
      </c>
      <c r="F671" s="30" t="s">
        <v>29</v>
      </c>
      <c r="G671" s="30" t="s">
        <v>47</v>
      </c>
      <c r="H671" s="93" t="s">
        <v>34</v>
      </c>
      <c r="I671" s="36" t="str">
        <f ca="1">IFERROR(__xludf.DUMMYFUNCTION("""COMPUTED_VALUE""")," ")</f>
        <v xml:space="preserve"> </v>
      </c>
      <c r="J671" s="51" t="s">
        <v>3245</v>
      </c>
      <c r="K671" s="56" t="s">
        <v>3246</v>
      </c>
      <c r="L671" s="38">
        <v>976595699</v>
      </c>
      <c r="M671" s="30" t="s">
        <v>664</v>
      </c>
      <c r="N671" s="30" t="s">
        <v>3247</v>
      </c>
      <c r="O671" s="30" t="s">
        <v>107</v>
      </c>
      <c r="P671" s="30" t="s">
        <v>3248</v>
      </c>
      <c r="Q671" s="23">
        <v>16940</v>
      </c>
      <c r="R671" s="30" t="s">
        <v>29</v>
      </c>
      <c r="S671" s="39">
        <v>100</v>
      </c>
      <c r="T671" s="45">
        <v>46125</v>
      </c>
      <c r="U671" s="52"/>
      <c r="V671" s="53"/>
      <c r="W671" s="54" t="s">
        <v>3249</v>
      </c>
      <c r="X671" s="30"/>
      <c r="Y671" s="31">
        <v>16840</v>
      </c>
      <c r="Z671" s="30"/>
      <c r="AA671" s="55"/>
      <c r="AB671" s="73" t="s">
        <v>44</v>
      </c>
      <c r="AC671" s="30" t="s">
        <v>44</v>
      </c>
      <c r="AD671" s="30" t="s">
        <v>982</v>
      </c>
    </row>
    <row r="672" spans="1:30" x14ac:dyDescent="0.2">
      <c r="A672" s="89">
        <v>46125.399815150464</v>
      </c>
      <c r="B672" s="35" t="s">
        <v>76</v>
      </c>
      <c r="C672" s="85" t="s">
        <v>31</v>
      </c>
      <c r="D672" s="30" t="s">
        <v>29</v>
      </c>
      <c r="E672" s="96" t="s">
        <v>2798</v>
      </c>
      <c r="F672" s="30" t="s">
        <v>29</v>
      </c>
      <c r="G672" s="30" t="s">
        <v>87</v>
      </c>
      <c r="H672" s="93" t="s">
        <v>3250</v>
      </c>
      <c r="I672" s="36">
        <f ca="1">IFERROR(__xludf.DUMMYFUNCTION("""COMPUTED_VALUE"""),46166)</f>
        <v>46166</v>
      </c>
      <c r="J672" s="51" t="s">
        <v>3251</v>
      </c>
      <c r="K672" s="56" t="s">
        <v>3252</v>
      </c>
      <c r="L672" s="38">
        <v>868076198</v>
      </c>
      <c r="M672" s="30" t="s">
        <v>1619</v>
      </c>
      <c r="N672" s="30" t="s">
        <v>529</v>
      </c>
      <c r="O672" s="30" t="s">
        <v>2642</v>
      </c>
      <c r="P672" s="30" t="s">
        <v>3253</v>
      </c>
      <c r="Q672" s="23">
        <v>16940</v>
      </c>
      <c r="R672" s="30" t="s">
        <v>29</v>
      </c>
      <c r="S672" s="39">
        <f>200+2300</f>
        <v>2500</v>
      </c>
      <c r="T672" s="49" t="s">
        <v>3254</v>
      </c>
      <c r="U672" s="52"/>
      <c r="V672" s="53"/>
      <c r="W672" s="54" t="s">
        <v>3255</v>
      </c>
      <c r="X672" s="30"/>
      <c r="Y672" s="31">
        <v>14440</v>
      </c>
      <c r="Z672" s="30"/>
      <c r="AA672" s="56"/>
      <c r="AB672" s="74" t="s">
        <v>44</v>
      </c>
      <c r="AC672" s="30" t="s">
        <v>44</v>
      </c>
      <c r="AD672" s="30" t="s">
        <v>74</v>
      </c>
    </row>
    <row r="673" spans="1:30" x14ac:dyDescent="0.2">
      <c r="A673" s="89">
        <v>46125.424548194445</v>
      </c>
      <c r="B673" s="35" t="s">
        <v>252</v>
      </c>
      <c r="C673" s="85" t="s">
        <v>31</v>
      </c>
      <c r="D673" s="30" t="s">
        <v>29</v>
      </c>
      <c r="E673" s="96" t="s">
        <v>410</v>
      </c>
      <c r="F673" s="30" t="s">
        <v>29</v>
      </c>
      <c r="G673" s="30" t="s">
        <v>33</v>
      </c>
      <c r="H673" s="93" t="s">
        <v>3239</v>
      </c>
      <c r="I673" s="36">
        <f ca="1">IFERROR(__xludf.DUMMYFUNCTION("""COMPUTED_VALUE"""),46197)</f>
        <v>46197</v>
      </c>
      <c r="J673" s="51" t="s">
        <v>3256</v>
      </c>
      <c r="K673" s="58" t="s">
        <v>3257</v>
      </c>
      <c r="L673" s="38">
        <v>848002899</v>
      </c>
      <c r="M673" s="30" t="s">
        <v>785</v>
      </c>
      <c r="N673" s="30" t="s">
        <v>131</v>
      </c>
      <c r="O673" s="30" t="s">
        <v>726</v>
      </c>
      <c r="P673" s="30" t="s">
        <v>3258</v>
      </c>
      <c r="Q673" s="23">
        <v>3968</v>
      </c>
      <c r="R673" s="30" t="s">
        <v>429</v>
      </c>
      <c r="S673" s="39">
        <f>300+3568</f>
        <v>3868</v>
      </c>
      <c r="T673" s="45">
        <v>46125</v>
      </c>
      <c r="U673" s="52"/>
      <c r="V673" s="53">
        <v>46149</v>
      </c>
      <c r="W673" s="54" t="s">
        <v>3259</v>
      </c>
      <c r="X673" s="30"/>
      <c r="Y673" s="31">
        <v>100</v>
      </c>
      <c r="Z673" s="30" t="s">
        <v>2731</v>
      </c>
      <c r="AA673" s="55"/>
      <c r="AB673" s="73" t="s">
        <v>44</v>
      </c>
      <c r="AC673" s="30" t="s">
        <v>44</v>
      </c>
      <c r="AD673" s="30" t="s">
        <v>982</v>
      </c>
    </row>
    <row r="674" spans="1:30" x14ac:dyDescent="0.2">
      <c r="A674" s="89">
        <v>46125.433005104162</v>
      </c>
      <c r="B674" s="35" t="s">
        <v>30</v>
      </c>
      <c r="C674" s="85" t="s">
        <v>31</v>
      </c>
      <c r="D674" s="30" t="s">
        <v>29</v>
      </c>
      <c r="E674" s="96" t="s">
        <v>201</v>
      </c>
      <c r="F674" s="30" t="s">
        <v>29</v>
      </c>
      <c r="G674" s="30" t="s">
        <v>47</v>
      </c>
      <c r="H674" s="93" t="s">
        <v>3260</v>
      </c>
      <c r="I674" s="36" t="str">
        <f ca="1">IFERROR(__xludf.DUMMYFUNCTION("""COMPUTED_VALUE""")," ")</f>
        <v xml:space="preserve"> </v>
      </c>
      <c r="J674" s="51" t="s">
        <v>3261</v>
      </c>
      <c r="K674" s="58" t="s">
        <v>3262</v>
      </c>
      <c r="L674" s="38">
        <v>384987417</v>
      </c>
      <c r="M674" s="30" t="s">
        <v>122</v>
      </c>
      <c r="N674" s="30" t="s">
        <v>1880</v>
      </c>
      <c r="O674" s="30" t="s">
        <v>1095</v>
      </c>
      <c r="P674" s="30" t="s">
        <v>3263</v>
      </c>
      <c r="Q674" s="23">
        <v>5936</v>
      </c>
      <c r="R674" s="30" t="s">
        <v>29</v>
      </c>
      <c r="S674" s="39">
        <v>2500</v>
      </c>
      <c r="T674" s="45">
        <v>46121</v>
      </c>
      <c r="U674" s="52"/>
      <c r="V674" s="53"/>
      <c r="W674" s="54" t="s">
        <v>3264</v>
      </c>
      <c r="X674" s="30"/>
      <c r="Y674" s="31">
        <v>3436</v>
      </c>
      <c r="Z674" s="30" t="s">
        <v>43</v>
      </c>
      <c r="AA674" s="56"/>
      <c r="AB674" s="74" t="s">
        <v>44</v>
      </c>
      <c r="AC674" s="30" t="s">
        <v>44</v>
      </c>
      <c r="AD674" s="30" t="s">
        <v>982</v>
      </c>
    </row>
    <row r="675" spans="1:30" x14ac:dyDescent="0.2">
      <c r="A675" s="16">
        <v>46124</v>
      </c>
      <c r="B675" s="35" t="s">
        <v>30</v>
      </c>
      <c r="C675" s="64" t="s">
        <v>409</v>
      </c>
      <c r="D675" s="30" t="s">
        <v>29</v>
      </c>
      <c r="E675" s="30" t="s">
        <v>416</v>
      </c>
      <c r="F675" s="30" t="s">
        <v>3265</v>
      </c>
      <c r="G675" s="30" t="s">
        <v>418</v>
      </c>
      <c r="H675" s="58" t="s">
        <v>3266</v>
      </c>
      <c r="I675" s="36" t="str">
        <f ca="1">IFERROR(__xludf.DUMMYFUNCTION("""COMPUTED_VALUE""")," ")</f>
        <v xml:space="preserve"> </v>
      </c>
      <c r="J675" s="51" t="s">
        <v>3267</v>
      </c>
      <c r="K675" s="58" t="s">
        <v>3268</v>
      </c>
      <c r="L675" s="38">
        <v>349454406</v>
      </c>
      <c r="M675" s="30"/>
      <c r="N675" s="30"/>
      <c r="O675" s="30" t="s">
        <v>3269</v>
      </c>
      <c r="P675" s="58" t="s">
        <v>3270</v>
      </c>
      <c r="Q675" s="23">
        <v>4268</v>
      </c>
      <c r="R675" s="30" t="s">
        <v>29</v>
      </c>
      <c r="S675" s="39"/>
      <c r="T675" s="45"/>
      <c r="U675" s="66"/>
      <c r="V675" s="45"/>
      <c r="W675" s="54"/>
      <c r="X675" s="30"/>
      <c r="Y675" s="31">
        <v>4268</v>
      </c>
      <c r="Z675" s="30"/>
      <c r="AA675" s="55"/>
      <c r="AB675" s="73"/>
      <c r="AC675" s="30" t="s">
        <v>44</v>
      </c>
      <c r="AD675" s="30" t="s">
        <v>74</v>
      </c>
    </row>
    <row r="676" spans="1:30" x14ac:dyDescent="0.2">
      <c r="A676" s="89">
        <v>46125.576334444442</v>
      </c>
      <c r="B676" s="35" t="s">
        <v>30</v>
      </c>
      <c r="C676" s="85" t="s">
        <v>31</v>
      </c>
      <c r="D676" s="30" t="s">
        <v>29</v>
      </c>
      <c r="E676" s="96" t="s">
        <v>2895</v>
      </c>
      <c r="F676" s="30" t="s">
        <v>29</v>
      </c>
      <c r="G676" s="30" t="s">
        <v>33</v>
      </c>
      <c r="H676" s="93" t="s">
        <v>3271</v>
      </c>
      <c r="I676" s="36">
        <f ca="1">IFERROR(__xludf.DUMMYFUNCTION("""COMPUTED_VALUE"""),46197)</f>
        <v>46197</v>
      </c>
      <c r="J676" s="51" t="s">
        <v>3272</v>
      </c>
      <c r="K676" s="56" t="s">
        <v>3273</v>
      </c>
      <c r="L676" s="38">
        <v>962606910</v>
      </c>
      <c r="M676" s="30" t="s">
        <v>874</v>
      </c>
      <c r="N676" s="30" t="s">
        <v>248</v>
      </c>
      <c r="O676" s="30" t="s">
        <v>876</v>
      </c>
      <c r="P676" s="30" t="s">
        <v>3274</v>
      </c>
      <c r="Q676" s="23">
        <v>14972</v>
      </c>
      <c r="R676" s="30" t="s">
        <v>29</v>
      </c>
      <c r="S676" s="39">
        <v>100</v>
      </c>
      <c r="T676" s="45">
        <v>46125</v>
      </c>
      <c r="U676" s="52"/>
      <c r="V676" s="53"/>
      <c r="W676" s="54" t="s">
        <v>3275</v>
      </c>
      <c r="X676" s="30"/>
      <c r="Y676" s="31">
        <v>14872</v>
      </c>
      <c r="Z676" s="30"/>
      <c r="AA676" s="56"/>
      <c r="AB676" s="74" t="s">
        <v>44</v>
      </c>
      <c r="AC676" s="30" t="s">
        <v>44</v>
      </c>
      <c r="AD676" s="30" t="s">
        <v>982</v>
      </c>
    </row>
    <row r="677" spans="1:30" x14ac:dyDescent="0.2">
      <c r="A677" s="89">
        <v>46125.855098275468</v>
      </c>
      <c r="B677" s="35" t="s">
        <v>30</v>
      </c>
      <c r="C677" s="85" t="s">
        <v>31</v>
      </c>
      <c r="D677" s="30" t="s">
        <v>29</v>
      </c>
      <c r="E677" s="96" t="s">
        <v>2798</v>
      </c>
      <c r="F677" s="30" t="s">
        <v>152</v>
      </c>
      <c r="G677" s="30" t="s">
        <v>47</v>
      </c>
      <c r="H677" s="93" t="s">
        <v>34</v>
      </c>
      <c r="I677" s="36" t="str">
        <f ca="1">IFERROR(__xludf.DUMMYFUNCTION("""COMPUTED_VALUE""")," ")</f>
        <v xml:space="preserve"> </v>
      </c>
      <c r="J677" s="51" t="s">
        <v>3276</v>
      </c>
      <c r="K677" s="58" t="s">
        <v>3277</v>
      </c>
      <c r="L677" s="38">
        <v>358359526</v>
      </c>
      <c r="M677" s="30" t="s">
        <v>90</v>
      </c>
      <c r="N677" s="30" t="s">
        <v>58</v>
      </c>
      <c r="O677" s="30" t="s">
        <v>3278</v>
      </c>
      <c r="P677" s="30" t="s">
        <v>3279</v>
      </c>
      <c r="Q677" s="23">
        <v>16940</v>
      </c>
      <c r="R677" s="30" t="s">
        <v>29</v>
      </c>
      <c r="S677" s="39">
        <v>100</v>
      </c>
      <c r="T677" s="45">
        <v>46125</v>
      </c>
      <c r="U677" s="52"/>
      <c r="V677" s="53"/>
      <c r="W677" s="54" t="s">
        <v>3280</v>
      </c>
      <c r="X677" s="30"/>
      <c r="Y677" s="31">
        <v>16840</v>
      </c>
      <c r="Z677" s="30"/>
      <c r="AA677" s="55"/>
      <c r="AB677" s="73" t="s">
        <v>44</v>
      </c>
      <c r="AC677" s="30" t="s">
        <v>44</v>
      </c>
      <c r="AD677" s="30" t="s">
        <v>982</v>
      </c>
    </row>
    <row r="678" spans="1:30" x14ac:dyDescent="0.2">
      <c r="A678" s="89">
        <v>46125.897314548609</v>
      </c>
      <c r="B678" s="35" t="s">
        <v>252</v>
      </c>
      <c r="C678" s="85" t="s">
        <v>31</v>
      </c>
      <c r="D678" s="30" t="s">
        <v>29</v>
      </c>
      <c r="E678" s="96" t="s">
        <v>2798</v>
      </c>
      <c r="F678" s="30" t="s">
        <v>152</v>
      </c>
      <c r="G678" s="30" t="s">
        <v>47</v>
      </c>
      <c r="H678" s="93" t="s">
        <v>3193</v>
      </c>
      <c r="I678" s="36">
        <f ca="1">IFERROR(__xludf.DUMMYFUNCTION("""COMPUTED_VALUE"""),46196)</f>
        <v>46196</v>
      </c>
      <c r="J678" s="51" t="s">
        <v>3281</v>
      </c>
      <c r="K678" s="58" t="s">
        <v>3282</v>
      </c>
      <c r="L678" s="38">
        <v>899642519</v>
      </c>
      <c r="M678" s="30" t="s">
        <v>664</v>
      </c>
      <c r="N678" s="30" t="s">
        <v>3087</v>
      </c>
      <c r="O678" s="30" t="s">
        <v>107</v>
      </c>
      <c r="P678" s="30" t="s">
        <v>3283</v>
      </c>
      <c r="Q678" s="23">
        <v>16940</v>
      </c>
      <c r="R678" s="30" t="s">
        <v>29</v>
      </c>
      <c r="S678" s="39">
        <v>50</v>
      </c>
      <c r="T678" s="45">
        <v>46125</v>
      </c>
      <c r="U678" s="52"/>
      <c r="V678" s="53"/>
      <c r="W678" s="54" t="s">
        <v>3284</v>
      </c>
      <c r="X678" s="30"/>
      <c r="Y678" s="31">
        <v>16890</v>
      </c>
      <c r="Z678" s="30"/>
      <c r="AA678" s="56"/>
      <c r="AB678" s="74" t="s">
        <v>44</v>
      </c>
      <c r="AC678" s="30" t="s">
        <v>44</v>
      </c>
      <c r="AD678" s="30" t="s">
        <v>982</v>
      </c>
    </row>
    <row r="679" spans="1:30" x14ac:dyDescent="0.2">
      <c r="A679" s="89">
        <v>46125.908769456015</v>
      </c>
      <c r="B679" s="35" t="s">
        <v>408</v>
      </c>
      <c r="C679" s="85" t="s">
        <v>31</v>
      </c>
      <c r="D679" s="30" t="s">
        <v>29</v>
      </c>
      <c r="E679" s="96" t="s">
        <v>2798</v>
      </c>
      <c r="F679" s="30" t="s">
        <v>152</v>
      </c>
      <c r="G679" s="30" t="s">
        <v>47</v>
      </c>
      <c r="H679" s="93" t="s">
        <v>3230</v>
      </c>
      <c r="I679" s="36">
        <f ca="1">IFERROR(__xludf.DUMMYFUNCTION("""COMPUTED_VALUE"""),46194)</f>
        <v>46194</v>
      </c>
      <c r="J679" s="51" t="s">
        <v>3285</v>
      </c>
      <c r="K679" s="58" t="s">
        <v>3286</v>
      </c>
      <c r="L679" s="38">
        <v>975197342</v>
      </c>
      <c r="M679" s="30" t="s">
        <v>664</v>
      </c>
      <c r="N679" s="30" t="s">
        <v>3186</v>
      </c>
      <c r="O679" s="30" t="s">
        <v>107</v>
      </c>
      <c r="P679" s="30" t="s">
        <v>3287</v>
      </c>
      <c r="Q679" s="23">
        <v>16940</v>
      </c>
      <c r="R679" s="30" t="s">
        <v>29</v>
      </c>
      <c r="S679" s="39">
        <v>60</v>
      </c>
      <c r="T679" s="45">
        <v>46125</v>
      </c>
      <c r="U679" s="52"/>
      <c r="V679" s="53"/>
      <c r="W679" s="54" t="s">
        <v>3288</v>
      </c>
      <c r="X679" s="30"/>
      <c r="Y679" s="31">
        <v>16880</v>
      </c>
      <c r="Z679" s="30"/>
      <c r="AA679" s="55"/>
      <c r="AB679" s="73" t="s">
        <v>44</v>
      </c>
      <c r="AC679" s="30" t="s">
        <v>44</v>
      </c>
      <c r="AD679" s="30" t="s">
        <v>982</v>
      </c>
    </row>
    <row r="680" spans="1:30" x14ac:dyDescent="0.2">
      <c r="A680" s="89">
        <v>46125.963711215278</v>
      </c>
      <c r="B680" s="35" t="s">
        <v>30</v>
      </c>
      <c r="C680" s="85" t="s">
        <v>31</v>
      </c>
      <c r="D680" s="30" t="s">
        <v>29</v>
      </c>
      <c r="E680" s="96" t="s">
        <v>2798</v>
      </c>
      <c r="F680" s="30" t="s">
        <v>152</v>
      </c>
      <c r="G680" s="30" t="s">
        <v>47</v>
      </c>
      <c r="H680" s="93" t="s">
        <v>153</v>
      </c>
      <c r="I680" s="36" t="str">
        <f ca="1">IFERROR(__xludf.DUMMYFUNCTION("""COMPUTED_VALUE""")," ")</f>
        <v xml:space="preserve"> </v>
      </c>
      <c r="J680" s="51" t="s">
        <v>3289</v>
      </c>
      <c r="K680" s="58" t="s">
        <v>3290</v>
      </c>
      <c r="L680" s="38">
        <v>963570625</v>
      </c>
      <c r="M680" s="30" t="s">
        <v>664</v>
      </c>
      <c r="N680" s="30" t="s">
        <v>3291</v>
      </c>
      <c r="O680" s="30" t="s">
        <v>107</v>
      </c>
      <c r="P680" s="30" t="s">
        <v>3292</v>
      </c>
      <c r="Q680" s="23">
        <v>16940</v>
      </c>
      <c r="R680" s="30" t="s">
        <v>29</v>
      </c>
      <c r="S680" s="39">
        <v>50</v>
      </c>
      <c r="T680" s="45">
        <v>46125</v>
      </c>
      <c r="U680" s="52"/>
      <c r="V680" s="53"/>
      <c r="W680" s="54" t="s">
        <v>3293</v>
      </c>
      <c r="X680" s="30"/>
      <c r="Y680" s="31">
        <v>16890</v>
      </c>
      <c r="Z680" s="30"/>
      <c r="AA680" s="56"/>
      <c r="AB680" s="74" t="s">
        <v>44</v>
      </c>
      <c r="AC680" s="30" t="s">
        <v>44</v>
      </c>
      <c r="AD680" s="30" t="s">
        <v>982</v>
      </c>
    </row>
    <row r="681" spans="1:30" x14ac:dyDescent="0.2">
      <c r="A681" s="89">
        <v>46126.321845775463</v>
      </c>
      <c r="B681" s="35" t="s">
        <v>408</v>
      </c>
      <c r="C681" s="85" t="s">
        <v>31</v>
      </c>
      <c r="D681" s="30" t="s">
        <v>29</v>
      </c>
      <c r="E681" s="96" t="s">
        <v>2798</v>
      </c>
      <c r="F681" s="30" t="s">
        <v>152</v>
      </c>
      <c r="G681" s="30" t="s">
        <v>47</v>
      </c>
      <c r="H681" s="93" t="s">
        <v>3138</v>
      </c>
      <c r="I681" s="36">
        <f ca="1">IFERROR(__xludf.DUMMYFUNCTION("""COMPUTED_VALUE"""),46196)</f>
        <v>46196</v>
      </c>
      <c r="J681" s="51" t="s">
        <v>3294</v>
      </c>
      <c r="K681" s="58" t="s">
        <v>3295</v>
      </c>
      <c r="L681" s="38">
        <v>327392880</v>
      </c>
      <c r="M681" s="30" t="s">
        <v>664</v>
      </c>
      <c r="N681" s="30" t="s">
        <v>3296</v>
      </c>
      <c r="O681" s="30" t="s">
        <v>107</v>
      </c>
      <c r="P681" s="30" t="s">
        <v>3297</v>
      </c>
      <c r="Q681" s="23">
        <v>16940</v>
      </c>
      <c r="R681" s="30" t="s">
        <v>29</v>
      </c>
      <c r="S681" s="39">
        <v>100</v>
      </c>
      <c r="T681" s="45">
        <v>46126</v>
      </c>
      <c r="U681" s="52"/>
      <c r="V681" s="53"/>
      <c r="W681" s="54" t="s">
        <v>3298</v>
      </c>
      <c r="X681" s="30"/>
      <c r="Y681" s="31">
        <v>16840</v>
      </c>
      <c r="Z681" s="30"/>
      <c r="AA681" s="55"/>
      <c r="AB681" s="73" t="s">
        <v>44</v>
      </c>
      <c r="AC681" s="30" t="s">
        <v>44</v>
      </c>
      <c r="AD681" s="30" t="s">
        <v>982</v>
      </c>
    </row>
    <row r="682" spans="1:30" x14ac:dyDescent="0.2">
      <c r="A682" s="89">
        <v>46126.321930902777</v>
      </c>
      <c r="B682" s="35" t="s">
        <v>30</v>
      </c>
      <c r="C682" s="85" t="s">
        <v>31</v>
      </c>
      <c r="D682" s="30" t="s">
        <v>29</v>
      </c>
      <c r="E682" s="96" t="s">
        <v>2798</v>
      </c>
      <c r="F682" s="30" t="s">
        <v>152</v>
      </c>
      <c r="G682" s="30" t="s">
        <v>47</v>
      </c>
      <c r="H682" s="93" t="s">
        <v>153</v>
      </c>
      <c r="I682" s="36" t="str">
        <f ca="1">IFERROR(__xludf.DUMMYFUNCTION("""COMPUTED_VALUE""")," ")</f>
        <v xml:space="preserve"> </v>
      </c>
      <c r="J682" s="51" t="s">
        <v>3299</v>
      </c>
      <c r="K682" s="58" t="s">
        <v>3300</v>
      </c>
      <c r="L682" s="38">
        <v>968007981</v>
      </c>
      <c r="M682" s="30" t="s">
        <v>247</v>
      </c>
      <c r="N682" s="30" t="s">
        <v>1355</v>
      </c>
      <c r="O682" s="30" t="s">
        <v>107</v>
      </c>
      <c r="P682" s="30" t="s">
        <v>3301</v>
      </c>
      <c r="Q682" s="23">
        <v>16940</v>
      </c>
      <c r="R682" s="30" t="s">
        <v>29</v>
      </c>
      <c r="S682" s="39">
        <v>100</v>
      </c>
      <c r="T682" s="45">
        <v>46125</v>
      </c>
      <c r="U682" s="52"/>
      <c r="V682" s="53"/>
      <c r="W682" s="54" t="s">
        <v>3302</v>
      </c>
      <c r="X682" s="30"/>
      <c r="Y682" s="31">
        <v>16840</v>
      </c>
      <c r="Z682" s="30"/>
      <c r="AA682" s="56"/>
      <c r="AB682" s="74" t="s">
        <v>44</v>
      </c>
      <c r="AC682" s="30" t="s">
        <v>44</v>
      </c>
      <c r="AD682" s="30" t="s">
        <v>982</v>
      </c>
    </row>
    <row r="683" spans="1:30" x14ac:dyDescent="0.2">
      <c r="A683" s="89">
        <v>46126.323082314819</v>
      </c>
      <c r="B683" s="35" t="s">
        <v>408</v>
      </c>
      <c r="C683" s="85" t="s">
        <v>31</v>
      </c>
      <c r="D683" s="30" t="s">
        <v>29</v>
      </c>
      <c r="E683" s="96" t="s">
        <v>2798</v>
      </c>
      <c r="F683" s="30" t="s">
        <v>152</v>
      </c>
      <c r="G683" s="30" t="s">
        <v>47</v>
      </c>
      <c r="H683" s="93" t="s">
        <v>3123</v>
      </c>
      <c r="I683" s="36">
        <f ca="1">IFERROR(__xludf.DUMMYFUNCTION("""COMPUTED_VALUE"""),46195)</f>
        <v>46195</v>
      </c>
      <c r="J683" s="51" t="s">
        <v>3303</v>
      </c>
      <c r="K683" s="58" t="s">
        <v>3304</v>
      </c>
      <c r="L683" s="38">
        <v>988178244</v>
      </c>
      <c r="M683" s="30" t="s">
        <v>664</v>
      </c>
      <c r="N683" s="30" t="s">
        <v>3296</v>
      </c>
      <c r="O683" s="30" t="s">
        <v>107</v>
      </c>
      <c r="P683" s="30" t="s">
        <v>3305</v>
      </c>
      <c r="Q683" s="23">
        <v>16940</v>
      </c>
      <c r="R683" s="30" t="s">
        <v>29</v>
      </c>
      <c r="S683" s="39">
        <v>30</v>
      </c>
      <c r="T683" s="45">
        <v>46126</v>
      </c>
      <c r="U683" s="52"/>
      <c r="V683" s="53"/>
      <c r="W683" s="54" t="s">
        <v>3306</v>
      </c>
      <c r="X683" s="30"/>
      <c r="Y683" s="31">
        <v>16910</v>
      </c>
      <c r="Z683" s="30"/>
      <c r="AA683" s="55"/>
      <c r="AB683" s="73" t="s">
        <v>44</v>
      </c>
      <c r="AC683" s="30" t="s">
        <v>44</v>
      </c>
      <c r="AD683" s="30" t="s">
        <v>982</v>
      </c>
    </row>
    <row r="684" spans="1:30" x14ac:dyDescent="0.2">
      <c r="A684" s="89">
        <v>46126.877108587963</v>
      </c>
      <c r="B684" s="35" t="s">
        <v>408</v>
      </c>
      <c r="C684" s="85" t="s">
        <v>31</v>
      </c>
      <c r="D684" s="30" t="s">
        <v>29</v>
      </c>
      <c r="E684" s="96" t="s">
        <v>2798</v>
      </c>
      <c r="F684" s="30" t="s">
        <v>152</v>
      </c>
      <c r="G684" s="30" t="s">
        <v>47</v>
      </c>
      <c r="H684" s="93" t="s">
        <v>3307</v>
      </c>
      <c r="I684" s="36">
        <f ca="1">IFERROR(__xludf.DUMMYFUNCTION("""COMPUTED_VALUE"""),46196)</f>
        <v>46196</v>
      </c>
      <c r="J684" s="51" t="s">
        <v>3308</v>
      </c>
      <c r="K684" s="58" t="s">
        <v>3309</v>
      </c>
      <c r="L684" s="38">
        <v>967292534</v>
      </c>
      <c r="M684" s="30" t="s">
        <v>713</v>
      </c>
      <c r="N684" s="30" t="s">
        <v>3310</v>
      </c>
      <c r="O684" s="30" t="s">
        <v>107</v>
      </c>
      <c r="P684" s="30" t="s">
        <v>3311</v>
      </c>
      <c r="Q684" s="23">
        <v>16940</v>
      </c>
      <c r="R684" s="30" t="s">
        <v>29</v>
      </c>
      <c r="S684" s="39">
        <v>200</v>
      </c>
      <c r="T684" s="45">
        <v>46126</v>
      </c>
      <c r="U684" s="52"/>
      <c r="V684" s="53"/>
      <c r="W684" s="54" t="s">
        <v>3312</v>
      </c>
      <c r="X684" s="30"/>
      <c r="Y684" s="31">
        <v>16740</v>
      </c>
      <c r="Z684" s="30"/>
      <c r="AA684" s="56"/>
      <c r="AB684" s="74" t="s">
        <v>44</v>
      </c>
      <c r="AC684" s="30" t="s">
        <v>44</v>
      </c>
      <c r="AD684" s="30" t="s">
        <v>982</v>
      </c>
    </row>
    <row r="685" spans="1:30" x14ac:dyDescent="0.2">
      <c r="A685" s="89">
        <v>46126.882311331021</v>
      </c>
      <c r="B685" s="35" t="s">
        <v>408</v>
      </c>
      <c r="C685" s="85" t="s">
        <v>31</v>
      </c>
      <c r="D685" s="30" t="s">
        <v>29</v>
      </c>
      <c r="E685" s="96" t="s">
        <v>32</v>
      </c>
      <c r="F685" s="30" t="s">
        <v>152</v>
      </c>
      <c r="G685" s="30" t="s">
        <v>33</v>
      </c>
      <c r="H685" s="93" t="s">
        <v>3313</v>
      </c>
      <c r="I685" s="36">
        <f ca="1">IFERROR(__xludf.DUMMYFUNCTION("""COMPUTED_VALUE"""),46192)</f>
        <v>46192</v>
      </c>
      <c r="J685" s="51" t="s">
        <v>3314</v>
      </c>
      <c r="K685" s="58" t="s">
        <v>3315</v>
      </c>
      <c r="L685" s="38">
        <v>855278900</v>
      </c>
      <c r="M685" s="30" t="s">
        <v>664</v>
      </c>
      <c r="N685" s="30" t="s">
        <v>1083</v>
      </c>
      <c r="O685" s="30" t="s">
        <v>107</v>
      </c>
      <c r="P685" s="30" t="s">
        <v>3316</v>
      </c>
      <c r="Q685" s="23">
        <v>14972</v>
      </c>
      <c r="R685" s="30" t="s">
        <v>29</v>
      </c>
      <c r="S685" s="39">
        <v>200</v>
      </c>
      <c r="T685" s="45">
        <v>46126</v>
      </c>
      <c r="U685" s="52"/>
      <c r="V685" s="53"/>
      <c r="W685" s="54" t="s">
        <v>3317</v>
      </c>
      <c r="X685" s="30"/>
      <c r="Y685" s="31">
        <v>14772</v>
      </c>
      <c r="Z685" s="30"/>
      <c r="AA685" s="55"/>
      <c r="AB685" s="73" t="s">
        <v>44</v>
      </c>
      <c r="AC685" s="30" t="s">
        <v>44</v>
      </c>
      <c r="AD685" s="30" t="s">
        <v>982</v>
      </c>
    </row>
    <row r="686" spans="1:30" x14ac:dyDescent="0.2">
      <c r="A686" s="89">
        <v>46126.909439826384</v>
      </c>
      <c r="B686" s="35" t="s">
        <v>30</v>
      </c>
      <c r="C686" s="85" t="s">
        <v>31</v>
      </c>
      <c r="D686" s="30" t="s">
        <v>29</v>
      </c>
      <c r="E686" s="96" t="s">
        <v>2798</v>
      </c>
      <c r="F686" s="30" t="s">
        <v>152</v>
      </c>
      <c r="G686" s="30" t="s">
        <v>47</v>
      </c>
      <c r="H686" s="93" t="s">
        <v>3318</v>
      </c>
      <c r="I686" s="36">
        <f ca="1">IFERROR(__xludf.DUMMYFUNCTION("""COMPUTED_VALUE"""),46203)</f>
        <v>46203</v>
      </c>
      <c r="J686" s="51" t="s">
        <v>3319</v>
      </c>
      <c r="K686" s="58" t="s">
        <v>3320</v>
      </c>
      <c r="L686" s="38">
        <v>965385417</v>
      </c>
      <c r="M686" s="30" t="s">
        <v>874</v>
      </c>
      <c r="N686" s="30" t="s">
        <v>248</v>
      </c>
      <c r="O686" s="30" t="s">
        <v>107</v>
      </c>
      <c r="P686" s="30" t="s">
        <v>3321</v>
      </c>
      <c r="Q686" s="23">
        <v>16940</v>
      </c>
      <c r="R686" s="30" t="s">
        <v>29</v>
      </c>
      <c r="S686" s="39">
        <v>100</v>
      </c>
      <c r="T686" s="45">
        <v>46126</v>
      </c>
      <c r="U686" s="52"/>
      <c r="V686" s="53"/>
      <c r="W686" s="54" t="s">
        <v>3322</v>
      </c>
      <c r="X686" s="30"/>
      <c r="Y686" s="31">
        <v>16840</v>
      </c>
      <c r="Z686" s="30"/>
      <c r="AA686" s="56"/>
      <c r="AB686" s="74" t="s">
        <v>44</v>
      </c>
      <c r="AC686" s="30" t="s">
        <v>44</v>
      </c>
      <c r="AD686" s="30" t="s">
        <v>982</v>
      </c>
    </row>
    <row r="687" spans="1:30" x14ac:dyDescent="0.2">
      <c r="A687" s="89">
        <v>46126.936654155092</v>
      </c>
      <c r="B687" s="35" t="s">
        <v>76</v>
      </c>
      <c r="C687" s="85" t="s">
        <v>31</v>
      </c>
      <c r="D687" s="30" t="s">
        <v>29</v>
      </c>
      <c r="E687" s="68" t="s">
        <v>63</v>
      </c>
      <c r="F687" s="30" t="s">
        <v>152</v>
      </c>
      <c r="G687" s="30" t="s">
        <v>47</v>
      </c>
      <c r="H687" s="93" t="s">
        <v>3230</v>
      </c>
      <c r="I687" s="36">
        <f ca="1">IFERROR(__xludf.DUMMYFUNCTION("""COMPUTED_VALUE"""),46194)</f>
        <v>46194</v>
      </c>
      <c r="J687" s="51" t="s">
        <v>3323</v>
      </c>
      <c r="K687" s="56" t="s">
        <v>3324</v>
      </c>
      <c r="L687" s="38">
        <v>329537964</v>
      </c>
      <c r="M687" s="30" t="s">
        <v>713</v>
      </c>
      <c r="N687" s="30" t="s">
        <v>576</v>
      </c>
      <c r="O687" s="30" t="s">
        <v>107</v>
      </c>
      <c r="P687" s="30" t="s">
        <v>3325</v>
      </c>
      <c r="Q687" s="23">
        <v>16940</v>
      </c>
      <c r="R687" s="30" t="s">
        <v>29</v>
      </c>
      <c r="S687" s="39">
        <v>100</v>
      </c>
      <c r="T687" s="45">
        <v>46126</v>
      </c>
      <c r="U687" s="52"/>
      <c r="V687" s="53"/>
      <c r="W687" s="54" t="s">
        <v>3326</v>
      </c>
      <c r="X687" s="30"/>
      <c r="Y687" s="31">
        <v>16840</v>
      </c>
      <c r="Z687" s="30"/>
      <c r="AA687" s="55"/>
      <c r="AB687" s="73" t="s">
        <v>44</v>
      </c>
      <c r="AC687" s="30" t="s">
        <v>44</v>
      </c>
      <c r="AD687" s="30" t="s">
        <v>982</v>
      </c>
    </row>
    <row r="688" spans="1:30" x14ac:dyDescent="0.2">
      <c r="A688" s="89">
        <v>46127.0081818287</v>
      </c>
      <c r="B688" s="35" t="s">
        <v>76</v>
      </c>
      <c r="C688" s="85" t="s">
        <v>31</v>
      </c>
      <c r="D688" s="30" t="s">
        <v>29</v>
      </c>
      <c r="E688" s="96" t="s">
        <v>2798</v>
      </c>
      <c r="F688" s="30" t="s">
        <v>152</v>
      </c>
      <c r="G688" s="30" t="s">
        <v>47</v>
      </c>
      <c r="H688" s="93" t="s">
        <v>3307</v>
      </c>
      <c r="I688" s="36">
        <f ca="1">IFERROR(__xludf.DUMMYFUNCTION("""COMPUTED_VALUE"""),46196)</f>
        <v>46196</v>
      </c>
      <c r="J688" s="51" t="s">
        <v>3327</v>
      </c>
      <c r="K688" s="56" t="s">
        <v>3328</v>
      </c>
      <c r="L688" s="38">
        <v>787354614</v>
      </c>
      <c r="M688" s="30" t="s">
        <v>633</v>
      </c>
      <c r="N688" s="30" t="s">
        <v>481</v>
      </c>
      <c r="O688" s="30" t="s">
        <v>107</v>
      </c>
      <c r="P688" s="30" t="s">
        <v>3329</v>
      </c>
      <c r="Q688" s="23">
        <v>16940</v>
      </c>
      <c r="R688" s="30" t="s">
        <v>29</v>
      </c>
      <c r="S688" s="39">
        <f>200+5000</f>
        <v>5200</v>
      </c>
      <c r="T688" s="49" t="s">
        <v>3330</v>
      </c>
      <c r="U688" s="52"/>
      <c r="V688" s="53"/>
      <c r="W688" s="54" t="s">
        <v>3331</v>
      </c>
      <c r="X688" s="30"/>
      <c r="Y688" s="31">
        <v>11740</v>
      </c>
      <c r="Z688" s="30"/>
      <c r="AA688" s="56"/>
      <c r="AB688" s="74" t="s">
        <v>44</v>
      </c>
      <c r="AC688" s="30" t="s">
        <v>44</v>
      </c>
      <c r="AD688" s="30" t="s">
        <v>982</v>
      </c>
    </row>
    <row r="689" spans="1:30" x14ac:dyDescent="0.2">
      <c r="A689" s="89">
        <v>46127.011279999999</v>
      </c>
      <c r="B689" s="35" t="s">
        <v>30</v>
      </c>
      <c r="C689" s="85" t="s">
        <v>31</v>
      </c>
      <c r="D689" s="30" t="s">
        <v>29</v>
      </c>
      <c r="E689" s="96" t="s">
        <v>2798</v>
      </c>
      <c r="F689" s="30" t="s">
        <v>152</v>
      </c>
      <c r="G689" s="30" t="s">
        <v>47</v>
      </c>
      <c r="H689" s="93" t="s">
        <v>34</v>
      </c>
      <c r="I689" s="36" t="str">
        <f ca="1">IFERROR(__xludf.DUMMYFUNCTION("""COMPUTED_VALUE""")," ")</f>
        <v xml:space="preserve"> </v>
      </c>
      <c r="J689" s="51" t="s">
        <v>3332</v>
      </c>
      <c r="K689" s="56" t="s">
        <v>3333</v>
      </c>
      <c r="L689" s="38">
        <v>394809914</v>
      </c>
      <c r="M689" s="30" t="s">
        <v>633</v>
      </c>
      <c r="N689" s="30" t="s">
        <v>164</v>
      </c>
      <c r="O689" s="30" t="s">
        <v>107</v>
      </c>
      <c r="P689" s="30" t="s">
        <v>3334</v>
      </c>
      <c r="Q689" s="23">
        <v>16940</v>
      </c>
      <c r="R689" s="30" t="s">
        <v>29</v>
      </c>
      <c r="S689" s="39">
        <v>200</v>
      </c>
      <c r="T689" s="45">
        <v>46126</v>
      </c>
      <c r="U689" s="52"/>
      <c r="V689" s="53"/>
      <c r="W689" s="54" t="s">
        <v>3335</v>
      </c>
      <c r="X689" s="30"/>
      <c r="Y689" s="31">
        <v>16740</v>
      </c>
      <c r="Z689" s="30"/>
      <c r="AA689" s="55"/>
      <c r="AB689" s="73" t="s">
        <v>44</v>
      </c>
      <c r="AC689" s="30" t="s">
        <v>44</v>
      </c>
      <c r="AD689" s="30" t="s">
        <v>982</v>
      </c>
    </row>
    <row r="690" spans="1:30" x14ac:dyDescent="0.2">
      <c r="A690" s="89">
        <v>46127.321094780091</v>
      </c>
      <c r="B690" s="35" t="s">
        <v>30</v>
      </c>
      <c r="C690" s="85" t="s">
        <v>31</v>
      </c>
      <c r="D690" s="30" t="s">
        <v>29</v>
      </c>
      <c r="E690" s="96" t="s">
        <v>2798</v>
      </c>
      <c r="F690" s="30" t="s">
        <v>152</v>
      </c>
      <c r="G690" s="30" t="s">
        <v>47</v>
      </c>
      <c r="H690" s="93" t="s">
        <v>34</v>
      </c>
      <c r="I690" s="36" t="str">
        <f ca="1">IFERROR(__xludf.DUMMYFUNCTION("""COMPUTED_VALUE""")," ")</f>
        <v xml:space="preserve"> </v>
      </c>
      <c r="J690" s="51" t="s">
        <v>3336</v>
      </c>
      <c r="K690" s="56" t="s">
        <v>3337</v>
      </c>
      <c r="L690" s="38">
        <v>866982089</v>
      </c>
      <c r="M690" s="30" t="s">
        <v>713</v>
      </c>
      <c r="N690" s="30" t="s">
        <v>576</v>
      </c>
      <c r="O690" s="30" t="s">
        <v>107</v>
      </c>
      <c r="P690" s="30" t="s">
        <v>3338</v>
      </c>
      <c r="Q690" s="23">
        <v>16940</v>
      </c>
      <c r="R690" s="30" t="s">
        <v>29</v>
      </c>
      <c r="S690" s="39">
        <v>100</v>
      </c>
      <c r="T690" s="45">
        <v>46126</v>
      </c>
      <c r="U690" s="52"/>
      <c r="V690" s="53"/>
      <c r="W690" s="54" t="s">
        <v>3339</v>
      </c>
      <c r="X690" s="30"/>
      <c r="Y690" s="31">
        <v>16840</v>
      </c>
      <c r="Z690" s="30"/>
      <c r="AA690" s="56"/>
      <c r="AB690" s="74" t="s">
        <v>44</v>
      </c>
      <c r="AC690" s="30" t="s">
        <v>44</v>
      </c>
      <c r="AD690" s="30" t="s">
        <v>982</v>
      </c>
    </row>
    <row r="691" spans="1:30" x14ac:dyDescent="0.2">
      <c r="A691" s="89">
        <v>46127.322120277779</v>
      </c>
      <c r="B691" s="35" t="s">
        <v>30</v>
      </c>
      <c r="C691" s="85" t="s">
        <v>31</v>
      </c>
      <c r="D691" s="30" t="s">
        <v>29</v>
      </c>
      <c r="E691" s="68" t="s">
        <v>2895</v>
      </c>
      <c r="F691" s="30" t="s">
        <v>152</v>
      </c>
      <c r="G691" s="68" t="s">
        <v>33</v>
      </c>
      <c r="H691" s="93" t="s">
        <v>34</v>
      </c>
      <c r="I691" s="36" t="str">
        <f ca="1">IFERROR(__xludf.DUMMYFUNCTION("""COMPUTED_VALUE""")," ")</f>
        <v xml:space="preserve"> </v>
      </c>
      <c r="J691" s="51" t="s">
        <v>3340</v>
      </c>
      <c r="K691" s="56" t="s">
        <v>3341</v>
      </c>
      <c r="L691" s="38">
        <v>935728826</v>
      </c>
      <c r="M691" s="30" t="s">
        <v>713</v>
      </c>
      <c r="N691" s="30" t="s">
        <v>576</v>
      </c>
      <c r="O691" s="30" t="s">
        <v>107</v>
      </c>
      <c r="P691" s="30" t="s">
        <v>3342</v>
      </c>
      <c r="Q691" s="23">
        <v>14972</v>
      </c>
      <c r="R691" s="30" t="s">
        <v>29</v>
      </c>
      <c r="S691" s="39">
        <v>100</v>
      </c>
      <c r="T691" s="45">
        <v>46126</v>
      </c>
      <c r="U691" s="52"/>
      <c r="V691" s="53"/>
      <c r="W691" s="54" t="s">
        <v>3343</v>
      </c>
      <c r="X691" s="30"/>
      <c r="Y691" s="31">
        <v>14872</v>
      </c>
      <c r="Z691" s="30"/>
      <c r="AA691" s="55"/>
      <c r="AB691" s="73" t="s">
        <v>44</v>
      </c>
      <c r="AC691" s="30" t="s">
        <v>44</v>
      </c>
      <c r="AD691" s="30" t="s">
        <v>982</v>
      </c>
    </row>
    <row r="692" spans="1:30" x14ac:dyDescent="0.2">
      <c r="A692" s="89">
        <v>46127.323740196764</v>
      </c>
      <c r="B692" s="35" t="s">
        <v>30</v>
      </c>
      <c r="C692" s="85" t="s">
        <v>31</v>
      </c>
      <c r="D692" s="30" t="s">
        <v>29</v>
      </c>
      <c r="E692" s="96" t="s">
        <v>2798</v>
      </c>
      <c r="F692" s="30" t="s">
        <v>152</v>
      </c>
      <c r="G692" s="30" t="s">
        <v>47</v>
      </c>
      <c r="H692" s="93" t="s">
        <v>34</v>
      </c>
      <c r="I692" s="36" t="str">
        <f ca="1">IFERROR(__xludf.DUMMYFUNCTION("""COMPUTED_VALUE""")," ")</f>
        <v xml:space="preserve"> </v>
      </c>
      <c r="J692" s="51" t="s">
        <v>3344</v>
      </c>
      <c r="K692" s="56" t="s">
        <v>3345</v>
      </c>
      <c r="L692" s="38">
        <v>967984833</v>
      </c>
      <c r="M692" s="30" t="s">
        <v>664</v>
      </c>
      <c r="N692" s="30" t="s">
        <v>3291</v>
      </c>
      <c r="O692" s="30" t="s">
        <v>107</v>
      </c>
      <c r="P692" s="30" t="s">
        <v>3346</v>
      </c>
      <c r="Q692" s="23">
        <v>16940</v>
      </c>
      <c r="R692" s="30" t="s">
        <v>29</v>
      </c>
      <c r="S692" s="39">
        <v>100</v>
      </c>
      <c r="T692" s="45">
        <v>46127</v>
      </c>
      <c r="U692" s="52"/>
      <c r="V692" s="53"/>
      <c r="W692" s="54" t="s">
        <v>3347</v>
      </c>
      <c r="X692" s="30"/>
      <c r="Y692" s="31">
        <v>16840</v>
      </c>
      <c r="Z692" s="30"/>
      <c r="AA692" s="56"/>
      <c r="AB692" s="74" t="s">
        <v>44</v>
      </c>
      <c r="AC692" s="30" t="s">
        <v>44</v>
      </c>
      <c r="AD692" s="30" t="s">
        <v>982</v>
      </c>
    </row>
    <row r="693" spans="1:30" x14ac:dyDescent="0.2">
      <c r="A693" s="89">
        <v>46127.325806249995</v>
      </c>
      <c r="B693" s="35" t="s">
        <v>76</v>
      </c>
      <c r="C693" s="85" t="s">
        <v>31</v>
      </c>
      <c r="D693" s="30" t="s">
        <v>29</v>
      </c>
      <c r="E693" s="96" t="s">
        <v>2798</v>
      </c>
      <c r="F693" s="30" t="s">
        <v>152</v>
      </c>
      <c r="G693" s="30" t="s">
        <v>47</v>
      </c>
      <c r="H693" s="93" t="s">
        <v>2818</v>
      </c>
      <c r="I693" s="36">
        <f ca="1">IFERROR(__xludf.DUMMYFUNCTION("""COMPUTED_VALUE"""),46195)</f>
        <v>46195</v>
      </c>
      <c r="J693" s="51" t="s">
        <v>3348</v>
      </c>
      <c r="K693" s="56" t="s">
        <v>3349</v>
      </c>
      <c r="L693" s="38">
        <v>949523291</v>
      </c>
      <c r="M693" s="30" t="s">
        <v>247</v>
      </c>
      <c r="N693" s="30" t="s">
        <v>1355</v>
      </c>
      <c r="O693" s="30" t="s">
        <v>107</v>
      </c>
      <c r="P693" s="30" t="s">
        <v>3350</v>
      </c>
      <c r="Q693" s="23">
        <v>16940</v>
      </c>
      <c r="R693" s="30" t="s">
        <v>29</v>
      </c>
      <c r="S693" s="39">
        <f>100+2400</f>
        <v>2500</v>
      </c>
      <c r="T693" s="49" t="s">
        <v>3330</v>
      </c>
      <c r="U693" s="52"/>
      <c r="V693" s="53"/>
      <c r="W693" s="54" t="s">
        <v>3351</v>
      </c>
      <c r="X693" s="30"/>
      <c r="Y693" s="31">
        <v>14440</v>
      </c>
      <c r="Z693" s="30"/>
      <c r="AA693" s="55"/>
      <c r="AB693" s="73" t="s">
        <v>44</v>
      </c>
      <c r="AC693" s="30" t="s">
        <v>44</v>
      </c>
      <c r="AD693" s="30" t="s">
        <v>982</v>
      </c>
    </row>
    <row r="694" spans="1:30" x14ac:dyDescent="0.2">
      <c r="A694" s="89">
        <v>46127.383098321763</v>
      </c>
      <c r="B694" s="35" t="s">
        <v>76</v>
      </c>
      <c r="C694" s="85" t="s">
        <v>31</v>
      </c>
      <c r="D694" s="30" t="s">
        <v>29</v>
      </c>
      <c r="E694" s="96" t="s">
        <v>2798</v>
      </c>
      <c r="F694" s="30" t="s">
        <v>152</v>
      </c>
      <c r="G694" s="30" t="s">
        <v>47</v>
      </c>
      <c r="H694" s="93" t="s">
        <v>2996</v>
      </c>
      <c r="I694" s="36">
        <f ca="1">IFERROR(__xludf.DUMMYFUNCTION("""COMPUTED_VALUE"""),46135)</f>
        <v>46135</v>
      </c>
      <c r="J694" s="51" t="s">
        <v>3352</v>
      </c>
      <c r="K694" s="56" t="s">
        <v>3353</v>
      </c>
      <c r="L694" s="38">
        <v>898274373</v>
      </c>
      <c r="M694" s="30" t="s">
        <v>698</v>
      </c>
      <c r="N694" s="30" t="s">
        <v>2669</v>
      </c>
      <c r="O694" s="30" t="s">
        <v>107</v>
      </c>
      <c r="P694" s="30" t="s">
        <v>3354</v>
      </c>
      <c r="Q694" s="23">
        <v>16940</v>
      </c>
      <c r="R694" s="30" t="s">
        <v>29</v>
      </c>
      <c r="S694" s="39">
        <v>5000</v>
      </c>
      <c r="T694" s="45">
        <v>46127</v>
      </c>
      <c r="U694" s="66">
        <v>11940</v>
      </c>
      <c r="V694" s="45">
        <v>46160</v>
      </c>
      <c r="W694" s="54" t="s">
        <v>3355</v>
      </c>
      <c r="X694" s="30"/>
      <c r="Y694" s="31">
        <v>0</v>
      </c>
      <c r="Z694" s="30" t="s">
        <v>2731</v>
      </c>
      <c r="AA694" s="56"/>
      <c r="AB694" s="74" t="s">
        <v>44</v>
      </c>
      <c r="AC694" s="30" t="s">
        <v>44</v>
      </c>
      <c r="AD694" s="30" t="s">
        <v>982</v>
      </c>
    </row>
    <row r="695" spans="1:30" x14ac:dyDescent="0.2">
      <c r="A695" s="89">
        <v>46127.473455416664</v>
      </c>
      <c r="B695" s="35" t="s">
        <v>30</v>
      </c>
      <c r="C695" s="85" t="s">
        <v>31</v>
      </c>
      <c r="D695" s="30" t="s">
        <v>29</v>
      </c>
      <c r="E695" s="96" t="s">
        <v>2798</v>
      </c>
      <c r="F695" s="30" t="s">
        <v>152</v>
      </c>
      <c r="G695" s="30" t="s">
        <v>47</v>
      </c>
      <c r="H695" s="93" t="s">
        <v>34</v>
      </c>
      <c r="I695" s="36" t="str">
        <f ca="1">IFERROR(__xludf.DUMMYFUNCTION("""COMPUTED_VALUE""")," ")</f>
        <v xml:space="preserve"> </v>
      </c>
      <c r="J695" s="51" t="s">
        <v>3356</v>
      </c>
      <c r="K695" s="56" t="s">
        <v>3357</v>
      </c>
      <c r="L695" s="38">
        <v>818997597</v>
      </c>
      <c r="M695" s="30" t="s">
        <v>664</v>
      </c>
      <c r="N695" s="30" t="s">
        <v>66</v>
      </c>
      <c r="O695" s="30" t="s">
        <v>107</v>
      </c>
      <c r="P695" s="30" t="s">
        <v>3358</v>
      </c>
      <c r="Q695" s="23">
        <v>16940</v>
      </c>
      <c r="R695" s="30" t="s">
        <v>29</v>
      </c>
      <c r="S695" s="39">
        <v>100</v>
      </c>
      <c r="T695" s="45">
        <v>46127</v>
      </c>
      <c r="U695" s="52"/>
      <c r="V695" s="53"/>
      <c r="W695" s="54" t="s">
        <v>3359</v>
      </c>
      <c r="X695" s="30"/>
      <c r="Y695" s="31">
        <v>16840</v>
      </c>
      <c r="Z695" s="30"/>
      <c r="AA695" s="55"/>
      <c r="AB695" s="73" t="s">
        <v>44</v>
      </c>
      <c r="AC695" s="55" t="s">
        <v>44</v>
      </c>
      <c r="AD695" s="30" t="s">
        <v>982</v>
      </c>
    </row>
    <row r="696" spans="1:30" x14ac:dyDescent="0.2">
      <c r="A696" s="89">
        <v>46127.553300752319</v>
      </c>
      <c r="B696" s="35" t="s">
        <v>30</v>
      </c>
      <c r="C696" s="85" t="s">
        <v>31</v>
      </c>
      <c r="D696" s="30" t="s">
        <v>29</v>
      </c>
      <c r="E696" s="96" t="s">
        <v>2798</v>
      </c>
      <c r="F696" s="30" t="s">
        <v>152</v>
      </c>
      <c r="G696" s="30" t="s">
        <v>47</v>
      </c>
      <c r="H696" s="93" t="s">
        <v>34</v>
      </c>
      <c r="I696" s="36" t="str">
        <f ca="1">IFERROR(__xludf.DUMMYFUNCTION("""COMPUTED_VALUE""")," ")</f>
        <v xml:space="preserve"> </v>
      </c>
      <c r="J696" s="51" t="s">
        <v>3360</v>
      </c>
      <c r="K696" s="56" t="s">
        <v>3361</v>
      </c>
      <c r="L696" s="38">
        <v>979678620</v>
      </c>
      <c r="M696" s="30" t="s">
        <v>713</v>
      </c>
      <c r="N696" s="30" t="s">
        <v>3135</v>
      </c>
      <c r="O696" s="30" t="s">
        <v>107</v>
      </c>
      <c r="P696" s="30" t="s">
        <v>3362</v>
      </c>
      <c r="Q696" s="23">
        <v>16940</v>
      </c>
      <c r="R696" s="30" t="s">
        <v>29</v>
      </c>
      <c r="S696" s="39">
        <v>200</v>
      </c>
      <c r="T696" s="45">
        <v>46127</v>
      </c>
      <c r="U696" s="52"/>
      <c r="V696" s="53"/>
      <c r="W696" s="54" t="s">
        <v>3363</v>
      </c>
      <c r="X696" s="30"/>
      <c r="Y696" s="31">
        <v>16740</v>
      </c>
      <c r="Z696" s="30"/>
      <c r="AA696" s="56"/>
      <c r="AB696" s="74" t="s">
        <v>44</v>
      </c>
      <c r="AC696" s="30" t="s">
        <v>44</v>
      </c>
      <c r="AD696" s="30" t="s">
        <v>982</v>
      </c>
    </row>
    <row r="697" spans="1:30" x14ac:dyDescent="0.2">
      <c r="A697" s="89">
        <v>46127.556039074072</v>
      </c>
      <c r="B697" s="35" t="s">
        <v>30</v>
      </c>
      <c r="C697" s="85" t="s">
        <v>31</v>
      </c>
      <c r="D697" s="30" t="s">
        <v>29</v>
      </c>
      <c r="E697" s="96" t="s">
        <v>2895</v>
      </c>
      <c r="F697" s="30" t="s">
        <v>152</v>
      </c>
      <c r="G697" s="30" t="s">
        <v>47</v>
      </c>
      <c r="H697" s="93" t="s">
        <v>34</v>
      </c>
      <c r="I697" s="36" t="str">
        <f ca="1">IFERROR(__xludf.DUMMYFUNCTION("""COMPUTED_VALUE""")," ")</f>
        <v xml:space="preserve"> </v>
      </c>
      <c r="J697" s="51" t="s">
        <v>3364</v>
      </c>
      <c r="K697" s="56" t="s">
        <v>3365</v>
      </c>
      <c r="L697" s="38">
        <v>949335524</v>
      </c>
      <c r="M697" s="30" t="s">
        <v>664</v>
      </c>
      <c r="N697" s="30" t="s">
        <v>3103</v>
      </c>
      <c r="O697" s="30" t="s">
        <v>107</v>
      </c>
      <c r="P697" s="30" t="s">
        <v>3366</v>
      </c>
      <c r="Q697" s="23">
        <v>14972</v>
      </c>
      <c r="R697" s="30" t="s">
        <v>29</v>
      </c>
      <c r="S697" s="39">
        <v>100</v>
      </c>
      <c r="T697" s="45">
        <v>46127</v>
      </c>
      <c r="U697" s="52"/>
      <c r="V697" s="53"/>
      <c r="W697" s="54" t="s">
        <v>3367</v>
      </c>
      <c r="X697" s="30"/>
      <c r="Y697" s="31">
        <v>14872</v>
      </c>
      <c r="Z697" s="30"/>
      <c r="AA697" s="55"/>
      <c r="AB697" s="73" t="s">
        <v>44</v>
      </c>
      <c r="AC697" s="30" t="s">
        <v>44</v>
      </c>
      <c r="AD697" s="30" t="s">
        <v>982</v>
      </c>
    </row>
    <row r="698" spans="1:30" x14ac:dyDescent="0.2">
      <c r="A698" s="89">
        <v>46127.587004988425</v>
      </c>
      <c r="B698" s="35" t="s">
        <v>76</v>
      </c>
      <c r="C698" s="85" t="s">
        <v>31</v>
      </c>
      <c r="D698" s="30" t="s">
        <v>29</v>
      </c>
      <c r="E698" s="96" t="s">
        <v>32</v>
      </c>
      <c r="F698" s="30" t="s">
        <v>152</v>
      </c>
      <c r="G698" s="30" t="s">
        <v>33</v>
      </c>
      <c r="H698" s="93" t="s">
        <v>3172</v>
      </c>
      <c r="I698" s="36">
        <f ca="1">IFERROR(__xludf.DUMMYFUNCTION("""COMPUTED_VALUE"""),46192)</f>
        <v>46192</v>
      </c>
      <c r="J698" s="51" t="s">
        <v>3368</v>
      </c>
      <c r="K698" s="56" t="s">
        <v>3369</v>
      </c>
      <c r="L698" s="38">
        <v>852883238</v>
      </c>
      <c r="M698" s="30" t="s">
        <v>2544</v>
      </c>
      <c r="N698" s="30" t="s">
        <v>2545</v>
      </c>
      <c r="O698" s="30" t="s">
        <v>3370</v>
      </c>
      <c r="P698" s="30" t="s">
        <v>3371</v>
      </c>
      <c r="Q698" s="23">
        <v>14972</v>
      </c>
      <c r="R698" s="30" t="s">
        <v>29</v>
      </c>
      <c r="S698" s="39">
        <f>150+3850</f>
        <v>4000</v>
      </c>
      <c r="T698" s="49" t="s">
        <v>3372</v>
      </c>
      <c r="U698" s="52"/>
      <c r="V698" s="53"/>
      <c r="W698" s="54" t="s">
        <v>3373</v>
      </c>
      <c r="X698" s="30"/>
      <c r="Y698" s="31">
        <v>10972</v>
      </c>
      <c r="Z698" s="30"/>
      <c r="AA698" s="56"/>
      <c r="AB698" s="74" t="s">
        <v>44</v>
      </c>
      <c r="AC698" s="30" t="s">
        <v>44</v>
      </c>
      <c r="AD698" s="30" t="s">
        <v>982</v>
      </c>
    </row>
    <row r="699" spans="1:30" x14ac:dyDescent="0.2">
      <c r="A699" s="89">
        <v>46127.664009456013</v>
      </c>
      <c r="B699" s="35" t="s">
        <v>30</v>
      </c>
      <c r="C699" s="85" t="s">
        <v>31</v>
      </c>
      <c r="D699" s="30" t="s">
        <v>29</v>
      </c>
      <c r="E699" s="96" t="s">
        <v>2798</v>
      </c>
      <c r="F699" s="30" t="s">
        <v>152</v>
      </c>
      <c r="G699" s="30" t="s">
        <v>47</v>
      </c>
      <c r="H699" s="93" t="s">
        <v>3374</v>
      </c>
      <c r="I699" s="36">
        <f ca="1">IFERROR(__xludf.DUMMYFUNCTION("""COMPUTED_VALUE"""),46197)</f>
        <v>46197</v>
      </c>
      <c r="J699" s="51" t="s">
        <v>3375</v>
      </c>
      <c r="K699" s="56" t="s">
        <v>3376</v>
      </c>
      <c r="L699" s="38">
        <v>961872905</v>
      </c>
      <c r="M699" s="30" t="s">
        <v>247</v>
      </c>
      <c r="N699" s="30" t="s">
        <v>3377</v>
      </c>
      <c r="O699" s="30" t="s">
        <v>107</v>
      </c>
      <c r="P699" s="30" t="s">
        <v>3378</v>
      </c>
      <c r="Q699" s="23">
        <v>16940</v>
      </c>
      <c r="R699" s="30" t="s">
        <v>29</v>
      </c>
      <c r="S699" s="39">
        <v>50</v>
      </c>
      <c r="T699" s="45">
        <v>46127</v>
      </c>
      <c r="U699" s="52"/>
      <c r="V699" s="53"/>
      <c r="W699" s="54" t="s">
        <v>3379</v>
      </c>
      <c r="X699" s="30"/>
      <c r="Y699" s="31">
        <v>16890</v>
      </c>
      <c r="Z699" s="30"/>
      <c r="AA699" s="55"/>
      <c r="AB699" s="73" t="s">
        <v>44</v>
      </c>
      <c r="AC699" s="30" t="s">
        <v>44</v>
      </c>
      <c r="AD699" s="30" t="s">
        <v>982</v>
      </c>
    </row>
    <row r="700" spans="1:30" x14ac:dyDescent="0.2">
      <c r="A700" s="89">
        <v>46127.870560173615</v>
      </c>
      <c r="B700" s="35" t="s">
        <v>30</v>
      </c>
      <c r="C700" s="85" t="s">
        <v>31</v>
      </c>
      <c r="D700" s="30" t="s">
        <v>29</v>
      </c>
      <c r="E700" s="96" t="s">
        <v>2895</v>
      </c>
      <c r="F700" s="30" t="s">
        <v>29</v>
      </c>
      <c r="G700" s="30" t="s">
        <v>33</v>
      </c>
      <c r="H700" s="93" t="s">
        <v>153</v>
      </c>
      <c r="I700" s="36" t="str">
        <f ca="1">IFERROR(__xludf.DUMMYFUNCTION("""COMPUTED_VALUE""")," ")</f>
        <v xml:space="preserve"> </v>
      </c>
      <c r="J700" s="51" t="s">
        <v>3380</v>
      </c>
      <c r="K700" s="56" t="s">
        <v>3381</v>
      </c>
      <c r="L700" s="38">
        <v>337486836</v>
      </c>
      <c r="M700" s="30" t="s">
        <v>2861</v>
      </c>
      <c r="N700" s="30" t="s">
        <v>779</v>
      </c>
      <c r="O700" s="30" t="s">
        <v>3382</v>
      </c>
      <c r="P700" s="30" t="s">
        <v>3383</v>
      </c>
      <c r="Q700" s="23">
        <v>14972</v>
      </c>
      <c r="R700" s="30" t="s">
        <v>29</v>
      </c>
      <c r="S700" s="39">
        <v>200</v>
      </c>
      <c r="T700" s="45">
        <v>46127</v>
      </c>
      <c r="U700" s="52"/>
      <c r="V700" s="53"/>
      <c r="W700" s="54" t="s">
        <v>3384</v>
      </c>
      <c r="X700" s="30"/>
      <c r="Y700" s="31">
        <v>14772</v>
      </c>
      <c r="Z700" s="30"/>
      <c r="AA700" s="56"/>
      <c r="AB700" s="74" t="s">
        <v>44</v>
      </c>
      <c r="AC700" s="30" t="s">
        <v>44</v>
      </c>
      <c r="AD700" s="30" t="s">
        <v>982</v>
      </c>
    </row>
    <row r="701" spans="1:30" x14ac:dyDescent="0.2">
      <c r="A701" s="89">
        <v>46127.950731030098</v>
      </c>
      <c r="B701" s="35" t="s">
        <v>408</v>
      </c>
      <c r="C701" s="85" t="s">
        <v>31</v>
      </c>
      <c r="D701" s="30" t="s">
        <v>29</v>
      </c>
      <c r="E701" s="96" t="s">
        <v>2895</v>
      </c>
      <c r="F701" s="30" t="s">
        <v>29</v>
      </c>
      <c r="G701" s="30" t="s">
        <v>33</v>
      </c>
      <c r="H701" s="93" t="s">
        <v>3385</v>
      </c>
      <c r="I701" s="36">
        <f ca="1">IFERROR(__xludf.DUMMYFUNCTION("""COMPUTED_VALUE"""),46149)</f>
        <v>46149</v>
      </c>
      <c r="J701" s="51" t="s">
        <v>3386</v>
      </c>
      <c r="K701" s="56" t="s">
        <v>3387</v>
      </c>
      <c r="L701" s="38">
        <v>369406833</v>
      </c>
      <c r="M701" s="30" t="s">
        <v>1619</v>
      </c>
      <c r="N701" s="30" t="s">
        <v>529</v>
      </c>
      <c r="O701" s="30" t="s">
        <v>3388</v>
      </c>
      <c r="P701" s="30" t="s">
        <v>3389</v>
      </c>
      <c r="Q701" s="23">
        <v>14972</v>
      </c>
      <c r="R701" s="30" t="s">
        <v>29</v>
      </c>
      <c r="S701" s="39">
        <f>200+3800</f>
        <v>4000</v>
      </c>
      <c r="T701" s="49" t="s">
        <v>3390</v>
      </c>
      <c r="U701" s="66">
        <v>11472</v>
      </c>
      <c r="V701" s="45">
        <v>46189</v>
      </c>
      <c r="W701" s="54" t="s">
        <v>3391</v>
      </c>
      <c r="X701" s="30"/>
      <c r="Y701" s="31">
        <v>-500</v>
      </c>
      <c r="Z701" s="30"/>
      <c r="AA701" s="55"/>
      <c r="AB701" s="73" t="s">
        <v>44</v>
      </c>
      <c r="AC701" s="30" t="s">
        <v>44</v>
      </c>
      <c r="AD701" s="30" t="s">
        <v>982</v>
      </c>
    </row>
    <row r="702" spans="1:30" x14ac:dyDescent="0.2">
      <c r="A702" s="89">
        <v>46127.984399652778</v>
      </c>
      <c r="B702" s="35" t="s">
        <v>30</v>
      </c>
      <c r="C702" s="85" t="s">
        <v>31</v>
      </c>
      <c r="D702" s="30" t="s">
        <v>29</v>
      </c>
      <c r="E702" s="96" t="s">
        <v>2798</v>
      </c>
      <c r="F702" s="30" t="s">
        <v>29</v>
      </c>
      <c r="G702" s="30" t="s">
        <v>47</v>
      </c>
      <c r="H702" s="93" t="s">
        <v>34</v>
      </c>
      <c r="I702" s="36" t="str">
        <f ca="1">IFERROR(__xludf.DUMMYFUNCTION("""COMPUTED_VALUE""")," ")</f>
        <v xml:space="preserve"> </v>
      </c>
      <c r="J702" s="51" t="s">
        <v>3392</v>
      </c>
      <c r="K702" s="56" t="s">
        <v>3393</v>
      </c>
      <c r="L702" s="38">
        <v>937452502</v>
      </c>
      <c r="M702" s="30" t="s">
        <v>90</v>
      </c>
      <c r="N702" s="30" t="s">
        <v>58</v>
      </c>
      <c r="O702" s="30" t="s">
        <v>3394</v>
      </c>
      <c r="P702" s="30" t="s">
        <v>3395</v>
      </c>
      <c r="Q702" s="23">
        <v>16940</v>
      </c>
      <c r="R702" s="30" t="s">
        <v>29</v>
      </c>
      <c r="S702" s="39">
        <v>200</v>
      </c>
      <c r="T702" s="45">
        <v>46127</v>
      </c>
      <c r="U702" s="52"/>
      <c r="V702" s="53"/>
      <c r="W702" s="54" t="s">
        <v>3396</v>
      </c>
      <c r="X702" s="30"/>
      <c r="Y702" s="31">
        <v>16740</v>
      </c>
      <c r="Z702" s="30"/>
      <c r="AA702" s="56"/>
      <c r="AB702" s="74" t="s">
        <v>44</v>
      </c>
      <c r="AC702" s="30" t="s">
        <v>44</v>
      </c>
      <c r="AD702" s="30" t="s">
        <v>982</v>
      </c>
    </row>
    <row r="703" spans="1:30" x14ac:dyDescent="0.2">
      <c r="A703" s="89">
        <v>46128.011833472221</v>
      </c>
      <c r="B703" s="35" t="s">
        <v>76</v>
      </c>
      <c r="C703" s="85" t="s">
        <v>31</v>
      </c>
      <c r="D703" s="30" t="s">
        <v>29</v>
      </c>
      <c r="E703" s="96" t="s">
        <v>2798</v>
      </c>
      <c r="F703" s="30" t="s">
        <v>29</v>
      </c>
      <c r="G703" s="30" t="s">
        <v>47</v>
      </c>
      <c r="H703" s="93" t="s">
        <v>3230</v>
      </c>
      <c r="I703" s="36">
        <f ca="1">IFERROR(__xludf.DUMMYFUNCTION("""COMPUTED_VALUE"""),46194)</f>
        <v>46194</v>
      </c>
      <c r="J703" s="51" t="s">
        <v>3397</v>
      </c>
      <c r="K703" s="56" t="s">
        <v>3398</v>
      </c>
      <c r="L703" s="38">
        <v>377952463</v>
      </c>
      <c r="M703" s="30" t="s">
        <v>605</v>
      </c>
      <c r="N703" s="30" t="s">
        <v>131</v>
      </c>
      <c r="O703" s="30" t="s">
        <v>107</v>
      </c>
      <c r="P703" s="30" t="s">
        <v>3399</v>
      </c>
      <c r="Q703" s="23">
        <v>16940</v>
      </c>
      <c r="R703" s="30" t="s">
        <v>29</v>
      </c>
      <c r="S703" s="39">
        <v>100</v>
      </c>
      <c r="T703" s="45">
        <v>46127</v>
      </c>
      <c r="U703" s="52"/>
      <c r="V703" s="53"/>
      <c r="W703" s="54" t="s">
        <v>3400</v>
      </c>
      <c r="X703" s="30"/>
      <c r="Y703" s="31">
        <v>16840</v>
      </c>
      <c r="Z703" s="30"/>
      <c r="AA703" s="55"/>
      <c r="AB703" s="73" t="s">
        <v>44</v>
      </c>
      <c r="AC703" s="30" t="s">
        <v>44</v>
      </c>
      <c r="AD703" s="30" t="s">
        <v>982</v>
      </c>
    </row>
    <row r="704" spans="1:30" x14ac:dyDescent="0.2">
      <c r="A704" s="89">
        <v>46128.316325729167</v>
      </c>
      <c r="B704" s="35" t="s">
        <v>30</v>
      </c>
      <c r="C704" s="85" t="s">
        <v>31</v>
      </c>
      <c r="D704" s="30" t="s">
        <v>29</v>
      </c>
      <c r="E704" s="96" t="s">
        <v>2798</v>
      </c>
      <c r="F704" s="30" t="s">
        <v>29</v>
      </c>
      <c r="G704" s="30" t="s">
        <v>47</v>
      </c>
      <c r="H704" s="93" t="s">
        <v>34</v>
      </c>
      <c r="I704" s="36" t="str">
        <f ca="1">IFERROR(__xludf.DUMMYFUNCTION("""COMPUTED_VALUE""")," ")</f>
        <v xml:space="preserve"> </v>
      </c>
      <c r="J704" s="51" t="s">
        <v>3401</v>
      </c>
      <c r="K704" s="56" t="s">
        <v>3402</v>
      </c>
      <c r="L704" s="38">
        <v>842381161</v>
      </c>
      <c r="M704" s="30" t="s">
        <v>874</v>
      </c>
      <c r="N704" s="30" t="s">
        <v>248</v>
      </c>
      <c r="O704" s="30" t="s">
        <v>107</v>
      </c>
      <c r="P704" s="30" t="s">
        <v>3403</v>
      </c>
      <c r="Q704" s="23">
        <v>16940</v>
      </c>
      <c r="R704" s="30" t="s">
        <v>29</v>
      </c>
      <c r="S704" s="39">
        <v>60</v>
      </c>
      <c r="T704" s="45">
        <v>46127</v>
      </c>
      <c r="U704" s="52"/>
      <c r="V704" s="53"/>
      <c r="W704" s="54" t="s">
        <v>3404</v>
      </c>
      <c r="X704" s="30"/>
      <c r="Y704" s="31">
        <v>16880</v>
      </c>
      <c r="Z704" s="30"/>
      <c r="AA704" s="56"/>
      <c r="AB704" s="74" t="s">
        <v>44</v>
      </c>
      <c r="AC704" s="30" t="s">
        <v>44</v>
      </c>
      <c r="AD704" s="30" t="s">
        <v>982</v>
      </c>
    </row>
    <row r="705" spans="1:30" x14ac:dyDescent="0.2">
      <c r="A705" s="89">
        <v>46128.384799849533</v>
      </c>
      <c r="B705" s="35" t="s">
        <v>408</v>
      </c>
      <c r="C705" s="85" t="s">
        <v>31</v>
      </c>
      <c r="D705" s="30" t="s">
        <v>29</v>
      </c>
      <c r="E705" s="96" t="s">
        <v>2798</v>
      </c>
      <c r="F705" s="30" t="s">
        <v>29</v>
      </c>
      <c r="G705" s="30" t="s">
        <v>47</v>
      </c>
      <c r="H705" s="93" t="s">
        <v>3123</v>
      </c>
      <c r="I705" s="36">
        <f ca="1">IFERROR(__xludf.DUMMYFUNCTION("""COMPUTED_VALUE"""),46195)</f>
        <v>46195</v>
      </c>
      <c r="J705" s="51" t="s">
        <v>3405</v>
      </c>
      <c r="K705" s="56" t="s">
        <v>3406</v>
      </c>
      <c r="L705" s="38">
        <v>896613682</v>
      </c>
      <c r="M705" s="30" t="s">
        <v>633</v>
      </c>
      <c r="N705" s="30" t="s">
        <v>164</v>
      </c>
      <c r="O705" s="30" t="s">
        <v>107</v>
      </c>
      <c r="P705" s="30" t="s">
        <v>3407</v>
      </c>
      <c r="Q705" s="23">
        <v>16940</v>
      </c>
      <c r="R705" s="30" t="s">
        <v>29</v>
      </c>
      <c r="S705" s="39">
        <v>200</v>
      </c>
      <c r="T705" s="45">
        <v>46128</v>
      </c>
      <c r="U705" s="52"/>
      <c r="V705" s="53"/>
      <c r="W705" s="54" t="s">
        <v>3408</v>
      </c>
      <c r="X705" s="30"/>
      <c r="Y705" s="31">
        <v>16740</v>
      </c>
      <c r="Z705" s="30"/>
      <c r="AA705" s="55"/>
      <c r="AB705" s="73" t="s">
        <v>44</v>
      </c>
      <c r="AC705" s="30" t="s">
        <v>44</v>
      </c>
      <c r="AD705" s="30" t="s">
        <v>982</v>
      </c>
    </row>
    <row r="706" spans="1:30" x14ac:dyDescent="0.2">
      <c r="A706" s="89">
        <v>46128.483112754635</v>
      </c>
      <c r="B706" s="35" t="s">
        <v>252</v>
      </c>
      <c r="C706" s="85" t="s">
        <v>31</v>
      </c>
      <c r="D706" s="30" t="s">
        <v>29</v>
      </c>
      <c r="E706" s="96" t="s">
        <v>2798</v>
      </c>
      <c r="F706" s="30" t="s">
        <v>29</v>
      </c>
      <c r="G706" s="30" t="s">
        <v>47</v>
      </c>
      <c r="H706" s="93" t="s">
        <v>34</v>
      </c>
      <c r="I706" s="36" t="str">
        <f ca="1">IFERROR(__xludf.DUMMYFUNCTION("""COMPUTED_VALUE""")," ")</f>
        <v xml:space="preserve"> </v>
      </c>
      <c r="J706" s="51"/>
      <c r="K706" s="56" t="s">
        <v>3409</v>
      </c>
      <c r="L706" s="38">
        <v>913248817</v>
      </c>
      <c r="M706" s="30" t="s">
        <v>1619</v>
      </c>
      <c r="N706" s="30" t="s">
        <v>3410</v>
      </c>
      <c r="O706" s="30" t="s">
        <v>3411</v>
      </c>
      <c r="P706" s="30" t="s">
        <v>3412</v>
      </c>
      <c r="Q706" s="23">
        <v>16940</v>
      </c>
      <c r="R706" s="30" t="s">
        <v>29</v>
      </c>
      <c r="S706" s="39">
        <v>200</v>
      </c>
      <c r="T706" s="45">
        <v>46128</v>
      </c>
      <c r="U706" s="52"/>
      <c r="V706" s="53"/>
      <c r="W706" s="54" t="s">
        <v>3413</v>
      </c>
      <c r="X706" s="30"/>
      <c r="Y706" s="31">
        <v>16740</v>
      </c>
      <c r="Z706" s="30"/>
      <c r="AA706" s="56"/>
      <c r="AB706" s="74" t="s">
        <v>44</v>
      </c>
      <c r="AC706" s="30" t="s">
        <v>44</v>
      </c>
      <c r="AD706" s="30" t="s">
        <v>982</v>
      </c>
    </row>
    <row r="707" spans="1:30" x14ac:dyDescent="0.2">
      <c r="A707" s="89">
        <v>46128.484960520829</v>
      </c>
      <c r="B707" s="35" t="s">
        <v>30</v>
      </c>
      <c r="C707" s="85" t="s">
        <v>31</v>
      </c>
      <c r="D707" s="30" t="s">
        <v>29</v>
      </c>
      <c r="E707" s="96" t="s">
        <v>2798</v>
      </c>
      <c r="F707" s="30" t="s">
        <v>202</v>
      </c>
      <c r="G707" s="30" t="s">
        <v>47</v>
      </c>
      <c r="H707" s="93" t="s">
        <v>34</v>
      </c>
      <c r="I707" s="36" t="str">
        <f ca="1">IFERROR(__xludf.DUMMYFUNCTION("""COMPUTED_VALUE""")," ")</f>
        <v xml:space="preserve"> </v>
      </c>
      <c r="J707" s="51" t="s">
        <v>3414</v>
      </c>
      <c r="K707" s="56" t="s">
        <v>3415</v>
      </c>
      <c r="L707" s="38">
        <v>382661358</v>
      </c>
      <c r="M707" s="30" t="s">
        <v>1619</v>
      </c>
      <c r="N707" s="30" t="s">
        <v>3410</v>
      </c>
      <c r="O707" s="30" t="s">
        <v>3416</v>
      </c>
      <c r="P707" s="30" t="s">
        <v>3417</v>
      </c>
      <c r="Q707" s="23">
        <v>16940</v>
      </c>
      <c r="R707" s="30" t="s">
        <v>29</v>
      </c>
      <c r="S707" s="39">
        <v>150</v>
      </c>
      <c r="T707" s="45">
        <v>46128</v>
      </c>
      <c r="U707" s="52"/>
      <c r="V707" s="53"/>
      <c r="W707" s="54" t="s">
        <v>3418</v>
      </c>
      <c r="X707" s="30"/>
      <c r="Y707" s="31">
        <v>16790</v>
      </c>
      <c r="Z707" s="30"/>
      <c r="AA707" s="55"/>
      <c r="AB707" s="73" t="s">
        <v>44</v>
      </c>
      <c r="AC707" s="30" t="s">
        <v>44</v>
      </c>
      <c r="AD707" s="30" t="s">
        <v>982</v>
      </c>
    </row>
    <row r="708" spans="1:30" x14ac:dyDescent="0.2">
      <c r="A708" s="89">
        <v>46128.489685925924</v>
      </c>
      <c r="B708" s="35" t="s">
        <v>30</v>
      </c>
      <c r="C708" s="85" t="s">
        <v>31</v>
      </c>
      <c r="D708" s="30" t="s">
        <v>29</v>
      </c>
      <c r="E708" s="96" t="s">
        <v>2798</v>
      </c>
      <c r="F708" s="30" t="s">
        <v>29</v>
      </c>
      <c r="G708" s="30" t="s">
        <v>47</v>
      </c>
      <c r="H708" s="93" t="s">
        <v>34</v>
      </c>
      <c r="I708" s="36" t="str">
        <f ca="1">IFERROR(__xludf.DUMMYFUNCTION("""COMPUTED_VALUE""")," ")</f>
        <v xml:space="preserve"> </v>
      </c>
      <c r="J708" s="51" t="s">
        <v>3419</v>
      </c>
      <c r="K708" s="56" t="s">
        <v>3420</v>
      </c>
      <c r="L708" s="38">
        <v>375651793</v>
      </c>
      <c r="M708" s="30" t="s">
        <v>1619</v>
      </c>
      <c r="N708" s="30" t="s">
        <v>3410</v>
      </c>
      <c r="O708" s="30" t="s">
        <v>3411</v>
      </c>
      <c r="P708" s="30" t="s">
        <v>3412</v>
      </c>
      <c r="Q708" s="23">
        <v>16940</v>
      </c>
      <c r="R708" s="30" t="s">
        <v>29</v>
      </c>
      <c r="S708" s="39">
        <v>200</v>
      </c>
      <c r="T708" s="45">
        <v>46128</v>
      </c>
      <c r="U708" s="52"/>
      <c r="V708" s="53"/>
      <c r="W708" s="54" t="s">
        <v>3421</v>
      </c>
      <c r="X708" s="30"/>
      <c r="Y708" s="31">
        <v>16740</v>
      </c>
      <c r="Z708" s="30"/>
      <c r="AA708" s="56"/>
      <c r="AB708" s="74" t="s">
        <v>44</v>
      </c>
      <c r="AC708" s="30" t="s">
        <v>44</v>
      </c>
      <c r="AD708" s="30" t="s">
        <v>982</v>
      </c>
    </row>
    <row r="709" spans="1:30" x14ac:dyDescent="0.2">
      <c r="A709" s="89">
        <v>46128.490214270831</v>
      </c>
      <c r="B709" s="35" t="s">
        <v>76</v>
      </c>
      <c r="C709" s="85" t="s">
        <v>31</v>
      </c>
      <c r="D709" s="30" t="s">
        <v>29</v>
      </c>
      <c r="E709" s="96" t="s">
        <v>2895</v>
      </c>
      <c r="F709" s="30" t="s">
        <v>29</v>
      </c>
      <c r="G709" s="30" t="s">
        <v>33</v>
      </c>
      <c r="H709" s="93" t="s">
        <v>3422</v>
      </c>
      <c r="I709" s="36">
        <f ca="1">IFERROR(__xludf.DUMMYFUNCTION("""COMPUTED_VALUE"""),46191)</f>
        <v>46191</v>
      </c>
      <c r="J709" s="51" t="s">
        <v>3423</v>
      </c>
      <c r="K709" s="56" t="s">
        <v>3424</v>
      </c>
      <c r="L709" s="38">
        <v>706643265</v>
      </c>
      <c r="M709" s="30" t="s">
        <v>1614</v>
      </c>
      <c r="N709" s="30" t="s">
        <v>427</v>
      </c>
      <c r="O709" s="30" t="s">
        <v>3425</v>
      </c>
      <c r="P709" s="30" t="s">
        <v>3426</v>
      </c>
      <c r="Q709" s="23">
        <v>14972</v>
      </c>
      <c r="R709" s="30" t="s">
        <v>29</v>
      </c>
      <c r="S709" s="39">
        <f>200+3800</f>
        <v>4000</v>
      </c>
      <c r="T709" s="45">
        <v>46128</v>
      </c>
      <c r="U709" s="52"/>
      <c r="V709" s="53"/>
      <c r="W709" s="54" t="s">
        <v>3427</v>
      </c>
      <c r="X709" s="30"/>
      <c r="Y709" s="31">
        <v>10972</v>
      </c>
      <c r="Z709" s="30"/>
      <c r="AA709" s="55"/>
      <c r="AB709" s="73" t="s">
        <v>44</v>
      </c>
      <c r="AC709" s="30" t="s">
        <v>44</v>
      </c>
      <c r="AD709" s="30" t="s">
        <v>982</v>
      </c>
    </row>
    <row r="710" spans="1:30" x14ac:dyDescent="0.2">
      <c r="A710" s="89">
        <v>46128.493351180558</v>
      </c>
      <c r="B710" s="35" t="s">
        <v>76</v>
      </c>
      <c r="C710" s="85" t="s">
        <v>31</v>
      </c>
      <c r="D710" s="30" t="s">
        <v>29</v>
      </c>
      <c r="E710" s="96" t="s">
        <v>2798</v>
      </c>
      <c r="F710" s="30" t="s">
        <v>29</v>
      </c>
      <c r="G710" s="30" t="s">
        <v>47</v>
      </c>
      <c r="H710" s="93" t="s">
        <v>3193</v>
      </c>
      <c r="I710" s="36">
        <f ca="1">IFERROR(__xludf.DUMMYFUNCTION("""COMPUTED_VALUE"""),46196)</f>
        <v>46196</v>
      </c>
      <c r="J710" s="51" t="s">
        <v>3428</v>
      </c>
      <c r="K710" s="56" t="s">
        <v>3429</v>
      </c>
      <c r="L710" s="38">
        <v>916431502</v>
      </c>
      <c r="M710" s="30" t="s">
        <v>1614</v>
      </c>
      <c r="N710" s="30" t="s">
        <v>3430</v>
      </c>
      <c r="O710" s="30" t="s">
        <v>2626</v>
      </c>
      <c r="P710" s="30" t="s">
        <v>3431</v>
      </c>
      <c r="Q710" s="23">
        <v>16940</v>
      </c>
      <c r="R710" s="30" t="s">
        <v>29</v>
      </c>
      <c r="S710" s="39">
        <f t="shared" ref="S710:S711" si="3">200+2300</f>
        <v>2500</v>
      </c>
      <c r="T710" s="49" t="s">
        <v>3432</v>
      </c>
      <c r="U710" s="52"/>
      <c r="V710" s="53"/>
      <c r="W710" s="54" t="s">
        <v>3433</v>
      </c>
      <c r="X710" s="30"/>
      <c r="Y710" s="31">
        <v>14440</v>
      </c>
      <c r="Z710" s="30"/>
      <c r="AA710" s="56"/>
      <c r="AB710" s="74" t="s">
        <v>44</v>
      </c>
      <c r="AC710" s="30" t="s">
        <v>44</v>
      </c>
      <c r="AD710" s="30" t="s">
        <v>982</v>
      </c>
    </row>
    <row r="711" spans="1:30" x14ac:dyDescent="0.2">
      <c r="A711" s="89">
        <v>46128.493790057866</v>
      </c>
      <c r="B711" s="35" t="s">
        <v>76</v>
      </c>
      <c r="C711" s="85" t="s">
        <v>31</v>
      </c>
      <c r="D711" s="30" t="s">
        <v>29</v>
      </c>
      <c r="E711" s="96" t="s">
        <v>2798</v>
      </c>
      <c r="F711" s="30" t="s">
        <v>29</v>
      </c>
      <c r="G711" s="30" t="s">
        <v>47</v>
      </c>
      <c r="H711" s="93" t="s">
        <v>3193</v>
      </c>
      <c r="I711" s="36">
        <f ca="1">IFERROR(__xludf.DUMMYFUNCTION("""COMPUTED_VALUE"""),46196)</f>
        <v>46196</v>
      </c>
      <c r="J711" s="51" t="s">
        <v>3434</v>
      </c>
      <c r="K711" s="56" t="s">
        <v>3435</v>
      </c>
      <c r="L711" s="38">
        <v>342987213</v>
      </c>
      <c r="M711" s="30" t="s">
        <v>1614</v>
      </c>
      <c r="N711" s="30" t="s">
        <v>3436</v>
      </c>
      <c r="O711" s="30" t="s">
        <v>3437</v>
      </c>
      <c r="P711" s="30" t="s">
        <v>3438</v>
      </c>
      <c r="Q711" s="23">
        <v>16940</v>
      </c>
      <c r="R711" s="30" t="s">
        <v>29</v>
      </c>
      <c r="S711" s="39">
        <f t="shared" si="3"/>
        <v>2500</v>
      </c>
      <c r="T711" s="49" t="s">
        <v>3439</v>
      </c>
      <c r="U711" s="52"/>
      <c r="V711" s="53"/>
      <c r="W711" s="54" t="s">
        <v>3440</v>
      </c>
      <c r="X711" s="30"/>
      <c r="Y711" s="31">
        <v>14440</v>
      </c>
      <c r="Z711" s="30"/>
      <c r="AA711" s="55"/>
      <c r="AB711" s="73" t="s">
        <v>44</v>
      </c>
      <c r="AC711" s="30" t="s">
        <v>44</v>
      </c>
      <c r="AD711" s="30" t="s">
        <v>982</v>
      </c>
    </row>
    <row r="712" spans="1:30" x14ac:dyDescent="0.2">
      <c r="A712" s="89">
        <v>46128.49438113426</v>
      </c>
      <c r="B712" s="35" t="s">
        <v>76</v>
      </c>
      <c r="C712" s="85" t="s">
        <v>31</v>
      </c>
      <c r="D712" s="30" t="s">
        <v>29</v>
      </c>
      <c r="E712" s="96" t="s">
        <v>2798</v>
      </c>
      <c r="F712" s="30" t="s">
        <v>29</v>
      </c>
      <c r="G712" s="30" t="s">
        <v>47</v>
      </c>
      <c r="H712" s="93" t="s">
        <v>3441</v>
      </c>
      <c r="I712" s="36">
        <f ca="1">IFERROR(__xludf.DUMMYFUNCTION("""COMPUTED_VALUE"""),46196)</f>
        <v>46196</v>
      </c>
      <c r="J712" s="51" t="s">
        <v>3442</v>
      </c>
      <c r="K712" s="56" t="s">
        <v>3443</v>
      </c>
      <c r="L712" s="38">
        <v>362198287</v>
      </c>
      <c r="M712" s="30" t="s">
        <v>1619</v>
      </c>
      <c r="N712" s="30" t="s">
        <v>3410</v>
      </c>
      <c r="O712" s="30" t="s">
        <v>3444</v>
      </c>
      <c r="P712" s="30" t="s">
        <v>3445</v>
      </c>
      <c r="Q712" s="23">
        <v>16940</v>
      </c>
      <c r="R712" s="30" t="s">
        <v>29</v>
      </c>
      <c r="S712" s="39">
        <v>50</v>
      </c>
      <c r="T712" s="45">
        <v>46128</v>
      </c>
      <c r="U712" s="52"/>
      <c r="V712" s="53"/>
      <c r="W712" s="54" t="s">
        <v>3446</v>
      </c>
      <c r="X712" s="30"/>
      <c r="Y712" s="31">
        <v>16890</v>
      </c>
      <c r="Z712" s="30"/>
      <c r="AA712" s="56"/>
      <c r="AB712" s="74" t="s">
        <v>44</v>
      </c>
      <c r="AC712" s="30" t="s">
        <v>44</v>
      </c>
      <c r="AD712" s="30" t="s">
        <v>982</v>
      </c>
    </row>
    <row r="713" spans="1:30" x14ac:dyDescent="0.2">
      <c r="A713" s="89">
        <v>46128.495825636579</v>
      </c>
      <c r="B713" s="35" t="s">
        <v>252</v>
      </c>
      <c r="C713" s="85" t="s">
        <v>31</v>
      </c>
      <c r="D713" s="30" t="s">
        <v>29</v>
      </c>
      <c r="E713" s="96" t="s">
        <v>2895</v>
      </c>
      <c r="F713" s="30" t="s">
        <v>29</v>
      </c>
      <c r="G713" s="30" t="s">
        <v>33</v>
      </c>
      <c r="H713" s="93" t="s">
        <v>34</v>
      </c>
      <c r="I713" s="36" t="str">
        <f ca="1">IFERROR(__xludf.DUMMYFUNCTION("""COMPUTED_VALUE""")," ")</f>
        <v xml:space="preserve"> </v>
      </c>
      <c r="J713" s="51" t="s">
        <v>3447</v>
      </c>
      <c r="K713" s="56" t="s">
        <v>3448</v>
      </c>
      <c r="L713" s="38">
        <v>398607831</v>
      </c>
      <c r="M713" s="30" t="s">
        <v>1614</v>
      </c>
      <c r="N713" s="30" t="s">
        <v>131</v>
      </c>
      <c r="O713" s="30" t="s">
        <v>2626</v>
      </c>
      <c r="P713" s="30" t="s">
        <v>3449</v>
      </c>
      <c r="Q713" s="23">
        <v>14972</v>
      </c>
      <c r="R713" s="30" t="s">
        <v>29</v>
      </c>
      <c r="S713" s="39">
        <v>200</v>
      </c>
      <c r="T713" s="45">
        <v>46128</v>
      </c>
      <c r="U713" s="52"/>
      <c r="V713" s="53"/>
      <c r="W713" s="54" t="s">
        <v>3450</v>
      </c>
      <c r="X713" s="30"/>
      <c r="Y713" s="31">
        <v>14772</v>
      </c>
      <c r="Z713" s="30"/>
      <c r="AA713" s="55"/>
      <c r="AB713" s="73" t="s">
        <v>44</v>
      </c>
      <c r="AC713" s="30" t="s">
        <v>44</v>
      </c>
      <c r="AD713" s="30" t="s">
        <v>982</v>
      </c>
    </row>
    <row r="714" spans="1:30" x14ac:dyDescent="0.2">
      <c r="A714" s="89">
        <v>46128.499024293982</v>
      </c>
      <c r="B714" s="35" t="s">
        <v>408</v>
      </c>
      <c r="C714" s="85" t="s">
        <v>31</v>
      </c>
      <c r="D714" s="30" t="s">
        <v>29</v>
      </c>
      <c r="E714" s="96" t="s">
        <v>2895</v>
      </c>
      <c r="F714" s="30" t="s">
        <v>29</v>
      </c>
      <c r="G714" s="30" t="s">
        <v>33</v>
      </c>
      <c r="H714" s="93" t="s">
        <v>3422</v>
      </c>
      <c r="I714" s="36">
        <f ca="1">IFERROR(__xludf.DUMMYFUNCTION("""COMPUTED_VALUE"""),46191)</f>
        <v>46191</v>
      </c>
      <c r="J714" s="51" t="s">
        <v>3451</v>
      </c>
      <c r="K714" s="56" t="s">
        <v>3452</v>
      </c>
      <c r="L714" s="38">
        <v>836515118</v>
      </c>
      <c r="M714" s="30" t="s">
        <v>1614</v>
      </c>
      <c r="N714" s="30" t="s">
        <v>427</v>
      </c>
      <c r="O714" s="30" t="s">
        <v>2626</v>
      </c>
      <c r="P714" s="30" t="s">
        <v>3453</v>
      </c>
      <c r="Q714" s="23">
        <v>14972</v>
      </c>
      <c r="R714" s="30" t="s">
        <v>3454</v>
      </c>
      <c r="S714" s="39">
        <f>200+3800</f>
        <v>4000</v>
      </c>
      <c r="T714" s="49" t="s">
        <v>3455</v>
      </c>
      <c r="U714" s="52"/>
      <c r="V714" s="53"/>
      <c r="W714" s="54" t="s">
        <v>3456</v>
      </c>
      <c r="X714" s="30"/>
      <c r="Y714" s="31">
        <v>10972</v>
      </c>
      <c r="Z714" s="30"/>
      <c r="AA714" s="56"/>
      <c r="AB714" s="74" t="s">
        <v>44</v>
      </c>
      <c r="AC714" s="30" t="s">
        <v>44</v>
      </c>
      <c r="AD714" s="30" t="s">
        <v>982</v>
      </c>
    </row>
    <row r="715" spans="1:30" x14ac:dyDescent="0.2">
      <c r="A715" s="89">
        <v>46128.50138962963</v>
      </c>
      <c r="B715" s="35" t="s">
        <v>30</v>
      </c>
      <c r="C715" s="85" t="s">
        <v>31</v>
      </c>
      <c r="D715" s="30" t="s">
        <v>29</v>
      </c>
      <c r="E715" s="96" t="s">
        <v>2798</v>
      </c>
      <c r="F715" s="30" t="s">
        <v>29</v>
      </c>
      <c r="G715" s="30" t="s">
        <v>47</v>
      </c>
      <c r="H715" s="93" t="s">
        <v>34</v>
      </c>
      <c r="I715" s="36" t="str">
        <f ca="1">IFERROR(__xludf.DUMMYFUNCTION("""COMPUTED_VALUE""")," ")</f>
        <v xml:space="preserve"> </v>
      </c>
      <c r="J715" s="51" t="s">
        <v>3457</v>
      </c>
      <c r="K715" s="56" t="s">
        <v>3458</v>
      </c>
      <c r="L715" s="38">
        <v>983708985</v>
      </c>
      <c r="M715" s="30" t="s">
        <v>1619</v>
      </c>
      <c r="N715" s="30" t="s">
        <v>2930</v>
      </c>
      <c r="O715" s="30" t="s">
        <v>3459</v>
      </c>
      <c r="P715" s="30" t="s">
        <v>3460</v>
      </c>
      <c r="Q715" s="23">
        <v>16940</v>
      </c>
      <c r="R715" s="30" t="s">
        <v>29</v>
      </c>
      <c r="S715" s="39">
        <v>200</v>
      </c>
      <c r="T715" s="45">
        <v>46128</v>
      </c>
      <c r="U715" s="52"/>
      <c r="V715" s="53"/>
      <c r="W715" s="54" t="s">
        <v>3461</v>
      </c>
      <c r="X715" s="30"/>
      <c r="Y715" s="31">
        <v>16740</v>
      </c>
      <c r="Z715" s="30"/>
      <c r="AA715" s="55"/>
      <c r="AB715" s="73" t="s">
        <v>44</v>
      </c>
      <c r="AC715" s="30" t="s">
        <v>44</v>
      </c>
      <c r="AD715" s="30" t="s">
        <v>982</v>
      </c>
    </row>
    <row r="716" spans="1:30" x14ac:dyDescent="0.2">
      <c r="A716" s="89">
        <v>46128.501769837967</v>
      </c>
      <c r="B716" s="35" t="s">
        <v>30</v>
      </c>
      <c r="C716" s="85" t="s">
        <v>31</v>
      </c>
      <c r="D716" s="30" t="s">
        <v>29</v>
      </c>
      <c r="E716" s="96" t="s">
        <v>3462</v>
      </c>
      <c r="F716" s="30" t="s">
        <v>29</v>
      </c>
      <c r="G716" s="30" t="s">
        <v>47</v>
      </c>
      <c r="H716" s="93" t="s">
        <v>34</v>
      </c>
      <c r="I716" s="36" t="str">
        <f ca="1">IFERROR(__xludf.DUMMYFUNCTION("""COMPUTED_VALUE""")," ")</f>
        <v xml:space="preserve"> </v>
      </c>
      <c r="J716" s="51" t="s">
        <v>3463</v>
      </c>
      <c r="K716" s="56" t="s">
        <v>3464</v>
      </c>
      <c r="L716" s="38">
        <v>972140053</v>
      </c>
      <c r="M716" s="30" t="s">
        <v>1614</v>
      </c>
      <c r="N716" s="30" t="s">
        <v>131</v>
      </c>
      <c r="O716" s="30" t="s">
        <v>2626</v>
      </c>
      <c r="P716" s="30" t="s">
        <v>3465</v>
      </c>
      <c r="Q716" s="23">
        <v>13172</v>
      </c>
      <c r="R716" s="30" t="s">
        <v>29</v>
      </c>
      <c r="S716" s="39">
        <v>200</v>
      </c>
      <c r="T716" s="45">
        <v>46128</v>
      </c>
      <c r="U716" s="52"/>
      <c r="V716" s="53"/>
      <c r="W716" s="54" t="s">
        <v>3466</v>
      </c>
      <c r="X716" s="30"/>
      <c r="Y716" s="31">
        <v>12972</v>
      </c>
      <c r="Z716" s="30"/>
      <c r="AA716" s="56"/>
      <c r="AB716" s="74" t="s">
        <v>44</v>
      </c>
      <c r="AC716" s="30" t="s">
        <v>44</v>
      </c>
      <c r="AD716" s="30" t="s">
        <v>982</v>
      </c>
    </row>
    <row r="717" spans="1:30" x14ac:dyDescent="0.2">
      <c r="A717" s="89">
        <v>46128.510982268519</v>
      </c>
      <c r="B717" s="35" t="s">
        <v>76</v>
      </c>
      <c r="C717" s="85" t="s">
        <v>31</v>
      </c>
      <c r="D717" s="30" t="s">
        <v>29</v>
      </c>
      <c r="E717" s="96" t="s">
        <v>2798</v>
      </c>
      <c r="F717" s="30" t="s">
        <v>29</v>
      </c>
      <c r="G717" s="30" t="s">
        <v>47</v>
      </c>
      <c r="H717" s="93" t="s">
        <v>3138</v>
      </c>
      <c r="I717" s="36">
        <f ca="1">IFERROR(__xludf.DUMMYFUNCTION("""COMPUTED_VALUE"""),46196)</f>
        <v>46196</v>
      </c>
      <c r="J717" s="51" t="s">
        <v>3467</v>
      </c>
      <c r="K717" s="56" t="s">
        <v>3468</v>
      </c>
      <c r="L717" s="38">
        <v>358024806</v>
      </c>
      <c r="M717" s="30" t="s">
        <v>1614</v>
      </c>
      <c r="N717" s="30" t="s">
        <v>427</v>
      </c>
      <c r="O717" s="30" t="s">
        <v>2626</v>
      </c>
      <c r="P717" s="30" t="s">
        <v>3469</v>
      </c>
      <c r="Q717" s="23">
        <v>16940</v>
      </c>
      <c r="R717" s="30" t="s">
        <v>29</v>
      </c>
      <c r="S717" s="39">
        <v>200</v>
      </c>
      <c r="T717" s="45">
        <v>46128</v>
      </c>
      <c r="U717" s="52"/>
      <c r="V717" s="53"/>
      <c r="W717" s="54" t="s">
        <v>3470</v>
      </c>
      <c r="X717" s="30"/>
      <c r="Y717" s="31">
        <v>16740</v>
      </c>
      <c r="Z717" s="30"/>
      <c r="AA717" s="55"/>
      <c r="AB717" s="73" t="s">
        <v>44</v>
      </c>
      <c r="AC717" s="30" t="s">
        <v>44</v>
      </c>
      <c r="AD717" s="30" t="s">
        <v>982</v>
      </c>
    </row>
    <row r="718" spans="1:30" x14ac:dyDescent="0.2">
      <c r="A718" s="89">
        <v>46128.644342025465</v>
      </c>
      <c r="B718" s="35" t="s">
        <v>76</v>
      </c>
      <c r="C718" s="85" t="s">
        <v>31</v>
      </c>
      <c r="D718" s="30" t="s">
        <v>29</v>
      </c>
      <c r="E718" s="96" t="s">
        <v>82</v>
      </c>
      <c r="F718" s="30" t="s">
        <v>29</v>
      </c>
      <c r="G718" s="30" t="s">
        <v>47</v>
      </c>
      <c r="H718" s="93" t="s">
        <v>3471</v>
      </c>
      <c r="I718" s="36">
        <f ca="1">IFERROR(__xludf.DUMMYFUNCTION("""COMPUTED_VALUE"""),46147)</f>
        <v>46147</v>
      </c>
      <c r="J718" s="51" t="s">
        <v>3472</v>
      </c>
      <c r="K718" s="58" t="s">
        <v>3473</v>
      </c>
      <c r="L718" s="38">
        <v>965013038</v>
      </c>
      <c r="M718" s="30" t="s">
        <v>713</v>
      </c>
      <c r="N718" s="30" t="s">
        <v>576</v>
      </c>
      <c r="O718" s="30" t="s">
        <v>107</v>
      </c>
      <c r="P718" s="30" t="s">
        <v>3474</v>
      </c>
      <c r="Q718" s="23">
        <v>9704</v>
      </c>
      <c r="R718" s="30" t="s">
        <v>429</v>
      </c>
      <c r="S718" s="39">
        <v>3000</v>
      </c>
      <c r="T718" s="45">
        <v>46128</v>
      </c>
      <c r="U718" s="66">
        <v>6704</v>
      </c>
      <c r="V718" s="45">
        <v>46171</v>
      </c>
      <c r="W718" s="54" t="s">
        <v>3475</v>
      </c>
      <c r="X718" s="30"/>
      <c r="Y718" s="31">
        <v>0</v>
      </c>
      <c r="Z718" s="30" t="s">
        <v>2731</v>
      </c>
      <c r="AA718" s="56"/>
      <c r="AB718" s="74" t="s">
        <v>44</v>
      </c>
      <c r="AC718" s="30" t="s">
        <v>44</v>
      </c>
      <c r="AD718" s="30" t="s">
        <v>982</v>
      </c>
    </row>
    <row r="719" spans="1:30" x14ac:dyDescent="0.2">
      <c r="A719" s="89">
        <v>46128.66994576389</v>
      </c>
      <c r="B719" s="35" t="s">
        <v>30</v>
      </c>
      <c r="C719" s="85" t="s">
        <v>31</v>
      </c>
      <c r="D719" s="30" t="s">
        <v>29</v>
      </c>
      <c r="E719" s="96" t="s">
        <v>46</v>
      </c>
      <c r="F719" s="30" t="s">
        <v>29</v>
      </c>
      <c r="G719" s="30" t="s">
        <v>87</v>
      </c>
      <c r="H719" s="93" t="s">
        <v>3476</v>
      </c>
      <c r="I719" s="36" t="str">
        <f ca="1">IFERROR(__xludf.DUMMYFUNCTION("""COMPUTED_VALUE""")," ")</f>
        <v xml:space="preserve"> </v>
      </c>
      <c r="J719" s="51" t="s">
        <v>3477</v>
      </c>
      <c r="K719" s="58" t="s">
        <v>3478</v>
      </c>
      <c r="L719" s="38">
        <v>985144718</v>
      </c>
      <c r="M719" s="30" t="s">
        <v>163</v>
      </c>
      <c r="N719" s="30" t="s">
        <v>3479</v>
      </c>
      <c r="O719" s="30" t="s">
        <v>735</v>
      </c>
      <c r="P719" s="30" t="s">
        <v>3480</v>
      </c>
      <c r="Q719" s="23">
        <v>2468</v>
      </c>
      <c r="R719" s="30" t="s">
        <v>429</v>
      </c>
      <c r="S719" s="39">
        <v>300</v>
      </c>
      <c r="T719" s="45">
        <v>46128</v>
      </c>
      <c r="U719" s="52"/>
      <c r="V719" s="53"/>
      <c r="W719" s="54" t="s">
        <v>3481</v>
      </c>
      <c r="X719" s="30"/>
      <c r="Y719" s="31">
        <v>2168</v>
      </c>
      <c r="Z719" s="30"/>
      <c r="AA719" s="55"/>
      <c r="AB719" s="73" t="s">
        <v>44</v>
      </c>
      <c r="AC719" s="30" t="s">
        <v>44</v>
      </c>
      <c r="AD719" s="30" t="s">
        <v>74</v>
      </c>
    </row>
    <row r="720" spans="1:30" x14ac:dyDescent="0.2">
      <c r="A720" s="89">
        <v>46128.67179393518</v>
      </c>
      <c r="B720" s="35" t="s">
        <v>76</v>
      </c>
      <c r="C720" s="85" t="s">
        <v>768</v>
      </c>
      <c r="D720" s="30" t="s">
        <v>29</v>
      </c>
      <c r="E720" s="96" t="s">
        <v>416</v>
      </c>
      <c r="F720" s="30" t="s">
        <v>3482</v>
      </c>
      <c r="G720" s="30" t="s">
        <v>418</v>
      </c>
      <c r="H720" s="93" t="s">
        <v>1212</v>
      </c>
      <c r="I720" s="36" t="str">
        <f ca="1">IFERROR(__xludf.DUMMYFUNCTION("""COMPUTED_VALUE""")," ")</f>
        <v xml:space="preserve"> </v>
      </c>
      <c r="J720" s="51" t="s">
        <v>3483</v>
      </c>
      <c r="K720" s="58" t="s">
        <v>3484</v>
      </c>
      <c r="L720" s="38">
        <v>866697507</v>
      </c>
      <c r="M720" s="30" t="s">
        <v>163</v>
      </c>
      <c r="N720" s="30" t="s">
        <v>3479</v>
      </c>
      <c r="O720" s="30" t="s">
        <v>735</v>
      </c>
      <c r="P720" s="30" t="s">
        <v>3485</v>
      </c>
      <c r="Q720" s="23">
        <v>4268</v>
      </c>
      <c r="R720" s="30" t="s">
        <v>29</v>
      </c>
      <c r="S720" s="39">
        <f>200-200</f>
        <v>0</v>
      </c>
      <c r="T720" s="45">
        <v>46128</v>
      </c>
      <c r="U720" s="52"/>
      <c r="V720" s="53"/>
      <c r="W720" s="54" t="s">
        <v>3486</v>
      </c>
      <c r="X720" s="30"/>
      <c r="Y720" s="31">
        <v>4268</v>
      </c>
      <c r="Z720" s="30"/>
      <c r="AA720" s="56"/>
      <c r="AB720" s="74" t="s">
        <v>44</v>
      </c>
      <c r="AC720" s="30" t="s">
        <v>44</v>
      </c>
      <c r="AD720" s="30" t="s">
        <v>982</v>
      </c>
    </row>
    <row r="721" spans="1:30" x14ac:dyDescent="0.2">
      <c r="A721" s="89">
        <v>46128.676243159724</v>
      </c>
      <c r="B721" s="35" t="s">
        <v>76</v>
      </c>
      <c r="C721" s="85" t="s">
        <v>31</v>
      </c>
      <c r="D721" s="30" t="s">
        <v>29</v>
      </c>
      <c r="E721" s="96" t="s">
        <v>2798</v>
      </c>
      <c r="F721" s="30" t="s">
        <v>29</v>
      </c>
      <c r="G721" s="30" t="s">
        <v>47</v>
      </c>
      <c r="H721" s="93" t="s">
        <v>3230</v>
      </c>
      <c r="I721" s="36">
        <f ca="1">IFERROR(__xludf.DUMMYFUNCTION("""COMPUTED_VALUE"""),46194)</f>
        <v>46194</v>
      </c>
      <c r="J721" s="51" t="s">
        <v>3487</v>
      </c>
      <c r="K721" s="58" t="s">
        <v>3488</v>
      </c>
      <c r="L721" s="38">
        <v>376749556</v>
      </c>
      <c r="M721" s="30" t="s">
        <v>664</v>
      </c>
      <c r="N721" s="30" t="s">
        <v>2923</v>
      </c>
      <c r="O721" s="30" t="s">
        <v>107</v>
      </c>
      <c r="P721" s="30" t="s">
        <v>3489</v>
      </c>
      <c r="Q721" s="23">
        <v>16940</v>
      </c>
      <c r="R721" s="30" t="s">
        <v>29</v>
      </c>
      <c r="S721" s="39">
        <v>200</v>
      </c>
      <c r="T721" s="45">
        <v>46128</v>
      </c>
      <c r="U721" s="52"/>
      <c r="V721" s="53"/>
      <c r="W721" s="54" t="s">
        <v>3490</v>
      </c>
      <c r="X721" s="30"/>
      <c r="Y721" s="31">
        <v>16740</v>
      </c>
      <c r="Z721" s="30"/>
      <c r="AA721" s="55"/>
      <c r="AB721" s="73" t="s">
        <v>44</v>
      </c>
      <c r="AC721" s="30" t="s">
        <v>44</v>
      </c>
      <c r="AD721" s="30" t="s">
        <v>982</v>
      </c>
    </row>
    <row r="722" spans="1:30" x14ac:dyDescent="0.2">
      <c r="A722" s="89">
        <v>46128.677999027779</v>
      </c>
      <c r="B722" s="35" t="s">
        <v>252</v>
      </c>
      <c r="C722" s="85" t="s">
        <v>31</v>
      </c>
      <c r="D722" s="30" t="s">
        <v>29</v>
      </c>
      <c r="E722" s="96" t="s">
        <v>2798</v>
      </c>
      <c r="F722" s="30" t="s">
        <v>29</v>
      </c>
      <c r="G722" s="30" t="s">
        <v>47</v>
      </c>
      <c r="H722" s="93" t="s">
        <v>3193</v>
      </c>
      <c r="I722" s="36">
        <f ca="1">IFERROR(__xludf.DUMMYFUNCTION("""COMPUTED_VALUE"""),46196)</f>
        <v>46196</v>
      </c>
      <c r="J722" s="51" t="s">
        <v>3491</v>
      </c>
      <c r="K722" s="58" t="s">
        <v>3492</v>
      </c>
      <c r="L722" s="38">
        <v>356287562</v>
      </c>
      <c r="M722" s="30" t="s">
        <v>664</v>
      </c>
      <c r="N722" s="30" t="s">
        <v>66</v>
      </c>
      <c r="O722" s="30" t="s">
        <v>107</v>
      </c>
      <c r="P722" s="30" t="s">
        <v>3493</v>
      </c>
      <c r="Q722" s="23">
        <v>16940</v>
      </c>
      <c r="R722" s="30" t="s">
        <v>29</v>
      </c>
      <c r="S722" s="39">
        <v>200</v>
      </c>
      <c r="T722" s="45">
        <v>46128</v>
      </c>
      <c r="U722" s="52"/>
      <c r="V722" s="53"/>
      <c r="W722" s="54" t="s">
        <v>3494</v>
      </c>
      <c r="X722" s="30"/>
      <c r="Y722" s="31">
        <v>16740</v>
      </c>
      <c r="Z722" s="30"/>
      <c r="AA722" s="56"/>
      <c r="AB722" s="74" t="s">
        <v>44</v>
      </c>
      <c r="AC722" s="30" t="s">
        <v>44</v>
      </c>
      <c r="AD722" s="30" t="s">
        <v>982</v>
      </c>
    </row>
    <row r="723" spans="1:30" x14ac:dyDescent="0.2">
      <c r="A723" s="89">
        <v>46128.683586898143</v>
      </c>
      <c r="B723" s="35" t="s">
        <v>76</v>
      </c>
      <c r="C723" s="85" t="s">
        <v>31</v>
      </c>
      <c r="D723" s="30" t="s">
        <v>29</v>
      </c>
      <c r="E723" s="96" t="s">
        <v>2798</v>
      </c>
      <c r="F723" s="30" t="s">
        <v>29</v>
      </c>
      <c r="G723" s="30" t="s">
        <v>47</v>
      </c>
      <c r="H723" s="93" t="s">
        <v>3193</v>
      </c>
      <c r="I723" s="36">
        <f ca="1">IFERROR(__xludf.DUMMYFUNCTION("""COMPUTED_VALUE"""),46196)</f>
        <v>46196</v>
      </c>
      <c r="J723" s="51" t="s">
        <v>3495</v>
      </c>
      <c r="K723" s="58" t="s">
        <v>3496</v>
      </c>
      <c r="L723" s="38">
        <v>966258422</v>
      </c>
      <c r="M723" s="30" t="s">
        <v>664</v>
      </c>
      <c r="N723" s="30" t="s">
        <v>2435</v>
      </c>
      <c r="O723" s="30" t="s">
        <v>107</v>
      </c>
      <c r="P723" s="30" t="s">
        <v>3497</v>
      </c>
      <c r="Q723" s="23">
        <v>16940</v>
      </c>
      <c r="R723" s="30" t="s">
        <v>29</v>
      </c>
      <c r="S723" s="39">
        <v>200</v>
      </c>
      <c r="T723" s="45">
        <v>46128</v>
      </c>
      <c r="U723" s="52"/>
      <c r="V723" s="53"/>
      <c r="W723" s="54" t="s">
        <v>3498</v>
      </c>
      <c r="X723" s="30"/>
      <c r="Y723" s="31">
        <v>16740</v>
      </c>
      <c r="Z723" s="30"/>
      <c r="AA723" s="55"/>
      <c r="AB723" s="73" t="s">
        <v>44</v>
      </c>
      <c r="AC723" s="30" t="s">
        <v>44</v>
      </c>
      <c r="AD723" s="30" t="s">
        <v>982</v>
      </c>
    </row>
    <row r="724" spans="1:30" x14ac:dyDescent="0.2">
      <c r="A724" s="89">
        <v>46128.896355104167</v>
      </c>
      <c r="B724" s="35" t="s">
        <v>30</v>
      </c>
      <c r="C724" s="85" t="s">
        <v>31</v>
      </c>
      <c r="D724" s="30" t="s">
        <v>29</v>
      </c>
      <c r="E724" s="96" t="s">
        <v>82</v>
      </c>
      <c r="F724" s="30" t="s">
        <v>29</v>
      </c>
      <c r="G724" s="30" t="s">
        <v>87</v>
      </c>
      <c r="H724" s="93" t="s">
        <v>2717</v>
      </c>
      <c r="I724" s="36">
        <f ca="1">IFERROR(__xludf.DUMMYFUNCTION("""COMPUTED_VALUE"""),46219)</f>
        <v>46219</v>
      </c>
      <c r="J724" s="51" t="s">
        <v>3499</v>
      </c>
      <c r="K724" s="58" t="s">
        <v>3500</v>
      </c>
      <c r="L724" s="134">
        <v>984671435</v>
      </c>
      <c r="M724" s="30" t="s">
        <v>3501</v>
      </c>
      <c r="N724" s="30" t="s">
        <v>845</v>
      </c>
      <c r="O724" s="30" t="s">
        <v>735</v>
      </c>
      <c r="P724" s="30" t="s">
        <v>3502</v>
      </c>
      <c r="Q724" s="23">
        <v>9704</v>
      </c>
      <c r="R724" s="30" t="s">
        <v>429</v>
      </c>
      <c r="S724" s="39">
        <v>2468</v>
      </c>
      <c r="T724" s="45">
        <v>46128</v>
      </c>
      <c r="U724" s="52"/>
      <c r="V724" s="53"/>
      <c r="W724" s="54" t="s">
        <v>3503</v>
      </c>
      <c r="X724" s="30"/>
      <c r="Y724" s="31">
        <v>7236</v>
      </c>
      <c r="Z724" s="30" t="s">
        <v>43</v>
      </c>
      <c r="AA724" s="56"/>
      <c r="AB724" s="74" t="s">
        <v>44</v>
      </c>
      <c r="AC724" s="30" t="s">
        <v>44</v>
      </c>
      <c r="AD724" s="30" t="s">
        <v>74</v>
      </c>
    </row>
    <row r="725" spans="1:30" x14ac:dyDescent="0.2">
      <c r="A725" s="89">
        <v>46128.899391898143</v>
      </c>
      <c r="B725" s="35" t="s">
        <v>30</v>
      </c>
      <c r="C725" s="85" t="s">
        <v>31</v>
      </c>
      <c r="D725" s="30" t="s">
        <v>29</v>
      </c>
      <c r="E725" s="96" t="s">
        <v>82</v>
      </c>
      <c r="F725" s="30" t="s">
        <v>29</v>
      </c>
      <c r="G725" s="30" t="s">
        <v>87</v>
      </c>
      <c r="H725" s="93" t="s">
        <v>2717</v>
      </c>
      <c r="I725" s="36">
        <f ca="1">IFERROR(__xludf.DUMMYFUNCTION("""COMPUTED_VALUE"""),46219)</f>
        <v>46219</v>
      </c>
      <c r="J725" s="51" t="s">
        <v>3504</v>
      </c>
      <c r="K725" s="58" t="s">
        <v>3505</v>
      </c>
      <c r="L725" s="38">
        <v>393843713</v>
      </c>
      <c r="M725" s="30" t="s">
        <v>3501</v>
      </c>
      <c r="N725" s="30" t="s">
        <v>845</v>
      </c>
      <c r="O725" s="30" t="s">
        <v>735</v>
      </c>
      <c r="P725" s="30" t="s">
        <v>3506</v>
      </c>
      <c r="Q725" s="23">
        <v>9704</v>
      </c>
      <c r="R725" s="30" t="s">
        <v>429</v>
      </c>
      <c r="S725" s="39">
        <v>2468</v>
      </c>
      <c r="T725" s="45">
        <v>46128</v>
      </c>
      <c r="U725" s="52"/>
      <c r="V725" s="53"/>
      <c r="W725" s="54" t="s">
        <v>3507</v>
      </c>
      <c r="X725" s="30"/>
      <c r="Y725" s="31">
        <v>7236</v>
      </c>
      <c r="Z725" s="30" t="s">
        <v>43</v>
      </c>
      <c r="AA725" s="55"/>
      <c r="AB725" s="73" t="s">
        <v>44</v>
      </c>
      <c r="AC725" s="30" t="s">
        <v>44</v>
      </c>
      <c r="AD725" s="30" t="s">
        <v>74</v>
      </c>
    </row>
    <row r="726" spans="1:30" x14ac:dyDescent="0.2">
      <c r="A726" s="89">
        <v>46128.936058333333</v>
      </c>
      <c r="B726" s="35" t="s">
        <v>30</v>
      </c>
      <c r="C726" s="85" t="s">
        <v>31</v>
      </c>
      <c r="D726" s="30" t="s">
        <v>29</v>
      </c>
      <c r="E726" s="96" t="s">
        <v>2895</v>
      </c>
      <c r="F726" s="30" t="s">
        <v>29</v>
      </c>
      <c r="G726" s="30" t="s">
        <v>33</v>
      </c>
      <c r="H726" s="93" t="s">
        <v>153</v>
      </c>
      <c r="I726" s="36" t="str">
        <f ca="1">IFERROR(__xludf.DUMMYFUNCTION("""COMPUTED_VALUE""")," ")</f>
        <v xml:space="preserve"> </v>
      </c>
      <c r="J726" s="51" t="s">
        <v>3508</v>
      </c>
      <c r="K726" s="58" t="s">
        <v>3509</v>
      </c>
      <c r="L726" s="38">
        <v>899156285</v>
      </c>
      <c r="M726" s="30" t="s">
        <v>2544</v>
      </c>
      <c r="N726" s="30" t="s">
        <v>3510</v>
      </c>
      <c r="O726" s="30" t="s">
        <v>3511</v>
      </c>
      <c r="P726" s="30" t="s">
        <v>3512</v>
      </c>
      <c r="Q726" s="23">
        <v>14972</v>
      </c>
      <c r="R726" s="30" t="s">
        <v>29</v>
      </c>
      <c r="S726" s="39">
        <v>200</v>
      </c>
      <c r="T726" s="45">
        <v>46128</v>
      </c>
      <c r="U726" s="52"/>
      <c r="V726" s="53"/>
      <c r="W726" s="54" t="s">
        <v>3513</v>
      </c>
      <c r="X726" s="30"/>
      <c r="Y726" s="31">
        <v>14772</v>
      </c>
      <c r="Z726" s="30"/>
      <c r="AA726" s="56"/>
      <c r="AB726" s="74" t="s">
        <v>44</v>
      </c>
      <c r="AC726" s="30" t="s">
        <v>44</v>
      </c>
      <c r="AD726" s="30" t="s">
        <v>982</v>
      </c>
    </row>
    <row r="727" spans="1:30" x14ac:dyDescent="0.2">
      <c r="A727" s="89">
        <v>46128.940515115741</v>
      </c>
      <c r="B727" s="35" t="s">
        <v>408</v>
      </c>
      <c r="C727" s="85" t="s">
        <v>31</v>
      </c>
      <c r="D727" s="30" t="s">
        <v>29</v>
      </c>
      <c r="E727" s="96" t="s">
        <v>2798</v>
      </c>
      <c r="F727" s="30" t="s">
        <v>29</v>
      </c>
      <c r="G727" s="30" t="s">
        <v>47</v>
      </c>
      <c r="H727" s="93" t="s">
        <v>3138</v>
      </c>
      <c r="I727" s="36">
        <f ca="1">IFERROR(__xludf.DUMMYFUNCTION("""COMPUTED_VALUE"""),46196)</f>
        <v>46196</v>
      </c>
      <c r="J727" s="51" t="s">
        <v>3514</v>
      </c>
      <c r="K727" s="58" t="s">
        <v>3515</v>
      </c>
      <c r="L727" s="38">
        <v>779290508</v>
      </c>
      <c r="M727" s="30" t="s">
        <v>664</v>
      </c>
      <c r="N727" s="30" t="s">
        <v>3296</v>
      </c>
      <c r="O727" s="30" t="s">
        <v>107</v>
      </c>
      <c r="P727" s="30" t="s">
        <v>3516</v>
      </c>
      <c r="Q727" s="23">
        <v>16940</v>
      </c>
      <c r="R727" s="30" t="s">
        <v>29</v>
      </c>
      <c r="S727" s="39">
        <v>100</v>
      </c>
      <c r="T727" s="45">
        <v>46128</v>
      </c>
      <c r="U727" s="52"/>
      <c r="V727" s="53"/>
      <c r="W727" s="54" t="s">
        <v>3517</v>
      </c>
      <c r="X727" s="30"/>
      <c r="Y727" s="31">
        <v>16840</v>
      </c>
      <c r="Z727" s="30"/>
      <c r="AA727" s="55"/>
      <c r="AB727" s="73" t="s">
        <v>44</v>
      </c>
      <c r="AC727" s="30" t="s">
        <v>44</v>
      </c>
      <c r="AD727" s="30" t="s">
        <v>982</v>
      </c>
    </row>
    <row r="728" spans="1:30" x14ac:dyDescent="0.2">
      <c r="A728" s="89">
        <v>46128.943512037033</v>
      </c>
      <c r="B728" s="35" t="s">
        <v>76</v>
      </c>
      <c r="C728" s="85" t="s">
        <v>31</v>
      </c>
      <c r="D728" s="30" t="s">
        <v>29</v>
      </c>
      <c r="E728" s="96" t="s">
        <v>2798</v>
      </c>
      <c r="F728" s="30" t="s">
        <v>29</v>
      </c>
      <c r="G728" s="30" t="s">
        <v>47</v>
      </c>
      <c r="H728" s="93" t="s">
        <v>3049</v>
      </c>
      <c r="I728" s="36">
        <f ca="1">IFERROR(__xludf.DUMMYFUNCTION("""COMPUTED_VALUE"""),46195)</f>
        <v>46195</v>
      </c>
      <c r="J728" s="51" t="s">
        <v>3518</v>
      </c>
      <c r="K728" s="58" t="s">
        <v>3519</v>
      </c>
      <c r="L728" s="38">
        <v>968401394</v>
      </c>
      <c r="M728" s="30" t="s">
        <v>664</v>
      </c>
      <c r="N728" s="30" t="s">
        <v>362</v>
      </c>
      <c r="O728" s="30" t="s">
        <v>107</v>
      </c>
      <c r="P728" s="30" t="s">
        <v>3520</v>
      </c>
      <c r="Q728" s="23">
        <v>16940</v>
      </c>
      <c r="R728" s="30" t="s">
        <v>29</v>
      </c>
      <c r="S728" s="39">
        <f>200+2300</f>
        <v>2500</v>
      </c>
      <c r="T728" s="49" t="s">
        <v>3521</v>
      </c>
      <c r="U728" s="52"/>
      <c r="V728" s="53"/>
      <c r="W728" s="54" t="s">
        <v>3522</v>
      </c>
      <c r="X728" s="30"/>
      <c r="Y728" s="31">
        <v>14440</v>
      </c>
      <c r="Z728" s="30"/>
      <c r="AA728" s="56"/>
      <c r="AB728" s="74" t="s">
        <v>44</v>
      </c>
      <c r="AC728" s="30" t="s">
        <v>44</v>
      </c>
      <c r="AD728" s="30" t="s">
        <v>982</v>
      </c>
    </row>
    <row r="729" spans="1:30" x14ac:dyDescent="0.2">
      <c r="A729" s="89">
        <v>46128.949647673609</v>
      </c>
      <c r="B729" s="35" t="s">
        <v>408</v>
      </c>
      <c r="C729" s="85" t="s">
        <v>31</v>
      </c>
      <c r="D729" s="30" t="s">
        <v>29</v>
      </c>
      <c r="E729" s="96" t="s">
        <v>2895</v>
      </c>
      <c r="F729" s="30" t="s">
        <v>29</v>
      </c>
      <c r="G729" s="30" t="s">
        <v>33</v>
      </c>
      <c r="H729" s="93" t="s">
        <v>3422</v>
      </c>
      <c r="I729" s="36">
        <f ca="1">IFERROR(__xludf.DUMMYFUNCTION("""COMPUTED_VALUE"""),46191)</f>
        <v>46191</v>
      </c>
      <c r="J729" s="51" t="s">
        <v>3523</v>
      </c>
      <c r="K729" s="58" t="s">
        <v>3524</v>
      </c>
      <c r="L729" s="38">
        <v>373656595</v>
      </c>
      <c r="M729" s="30" t="s">
        <v>713</v>
      </c>
      <c r="N729" s="30" t="s">
        <v>512</v>
      </c>
      <c r="O729" s="30" t="s">
        <v>107</v>
      </c>
      <c r="P729" s="30" t="s">
        <v>3525</v>
      </c>
      <c r="Q729" s="23">
        <v>14972</v>
      </c>
      <c r="R729" s="30" t="s">
        <v>29</v>
      </c>
      <c r="S729" s="39">
        <v>200</v>
      </c>
      <c r="T729" s="45">
        <v>46128</v>
      </c>
      <c r="U729" s="52"/>
      <c r="V729" s="53"/>
      <c r="W729" s="54" t="s">
        <v>3526</v>
      </c>
      <c r="X729" s="30"/>
      <c r="Y729" s="31">
        <v>14772</v>
      </c>
      <c r="Z729" s="30"/>
      <c r="AA729" s="55"/>
      <c r="AB729" s="73" t="s">
        <v>44</v>
      </c>
      <c r="AC729" s="30" t="s">
        <v>44</v>
      </c>
      <c r="AD729" s="30" t="s">
        <v>982</v>
      </c>
    </row>
    <row r="730" spans="1:30" x14ac:dyDescent="0.2">
      <c r="A730" s="89">
        <v>46129.312544560184</v>
      </c>
      <c r="B730" s="35" t="s">
        <v>30</v>
      </c>
      <c r="C730" s="85" t="s">
        <v>31</v>
      </c>
      <c r="D730" s="30" t="s">
        <v>29</v>
      </c>
      <c r="E730" s="96" t="s">
        <v>2798</v>
      </c>
      <c r="F730" s="30" t="s">
        <v>29</v>
      </c>
      <c r="G730" s="30" t="s">
        <v>47</v>
      </c>
      <c r="H730" s="93" t="s">
        <v>34</v>
      </c>
      <c r="I730" s="36" t="str">
        <f ca="1">IFERROR(__xludf.DUMMYFUNCTION("""COMPUTED_VALUE""")," ")</f>
        <v xml:space="preserve"> </v>
      </c>
      <c r="J730" s="51" t="s">
        <v>3527</v>
      </c>
      <c r="K730" s="58" t="s">
        <v>3528</v>
      </c>
      <c r="L730" s="38">
        <v>979210783</v>
      </c>
      <c r="M730" s="30" t="s">
        <v>874</v>
      </c>
      <c r="N730" s="30" t="s">
        <v>3529</v>
      </c>
      <c r="O730" s="30" t="s">
        <v>107</v>
      </c>
      <c r="P730" s="30" t="s">
        <v>3530</v>
      </c>
      <c r="Q730" s="23">
        <v>16940</v>
      </c>
      <c r="R730" s="30" t="s">
        <v>29</v>
      </c>
      <c r="S730" s="39">
        <v>100</v>
      </c>
      <c r="T730" s="45">
        <v>46128</v>
      </c>
      <c r="U730" s="52"/>
      <c r="V730" s="53"/>
      <c r="W730" s="54" t="s">
        <v>3531</v>
      </c>
      <c r="X730" s="30"/>
      <c r="Y730" s="31">
        <v>16840</v>
      </c>
      <c r="Z730" s="30"/>
      <c r="AA730" s="56"/>
      <c r="AB730" s="74" t="s">
        <v>44</v>
      </c>
      <c r="AC730" s="30" t="s">
        <v>44</v>
      </c>
      <c r="AD730" s="30" t="s">
        <v>982</v>
      </c>
    </row>
    <row r="731" spans="1:30" x14ac:dyDescent="0.2">
      <c r="A731" s="89">
        <v>46129.314773206017</v>
      </c>
      <c r="B731" s="35" t="s">
        <v>30</v>
      </c>
      <c r="C731" s="85" t="s">
        <v>31</v>
      </c>
      <c r="D731" s="30" t="s">
        <v>29</v>
      </c>
      <c r="E731" s="96" t="s">
        <v>2798</v>
      </c>
      <c r="F731" s="30" t="s">
        <v>29</v>
      </c>
      <c r="G731" s="30" t="s">
        <v>47</v>
      </c>
      <c r="H731" s="93" t="s">
        <v>34</v>
      </c>
      <c r="I731" s="36" t="str">
        <f ca="1">IFERROR(__xludf.DUMMYFUNCTION("""COMPUTED_VALUE""")," ")</f>
        <v xml:space="preserve"> </v>
      </c>
      <c r="J731" s="51" t="s">
        <v>3532</v>
      </c>
      <c r="K731" s="58" t="s">
        <v>3533</v>
      </c>
      <c r="L731" s="38">
        <v>819771808</v>
      </c>
      <c r="M731" s="30" t="s">
        <v>874</v>
      </c>
      <c r="N731" s="30" t="s">
        <v>3529</v>
      </c>
      <c r="O731" s="30" t="s">
        <v>107</v>
      </c>
      <c r="P731" s="30" t="s">
        <v>3534</v>
      </c>
      <c r="Q731" s="23">
        <v>16940</v>
      </c>
      <c r="R731" s="30" t="s">
        <v>29</v>
      </c>
      <c r="S731" s="39">
        <v>50</v>
      </c>
      <c r="T731" s="45">
        <v>46128</v>
      </c>
      <c r="U731" s="52"/>
      <c r="V731" s="53"/>
      <c r="W731" s="54" t="s">
        <v>3535</v>
      </c>
      <c r="X731" s="30"/>
      <c r="Y731" s="31">
        <v>16890</v>
      </c>
      <c r="Z731" s="30"/>
      <c r="AA731" s="55"/>
      <c r="AB731" s="73" t="s">
        <v>44</v>
      </c>
      <c r="AC731" s="30" t="s">
        <v>44</v>
      </c>
      <c r="AD731" s="30" t="s">
        <v>982</v>
      </c>
    </row>
    <row r="732" spans="1:30" x14ac:dyDescent="0.2">
      <c r="A732" s="89">
        <v>46129.319381747686</v>
      </c>
      <c r="B732" s="35" t="s">
        <v>408</v>
      </c>
      <c r="C732" s="85" t="s">
        <v>31</v>
      </c>
      <c r="D732" s="30" t="s">
        <v>29</v>
      </c>
      <c r="E732" s="96" t="s">
        <v>2798</v>
      </c>
      <c r="F732" s="30" t="s">
        <v>29</v>
      </c>
      <c r="G732" s="30" t="s">
        <v>47</v>
      </c>
      <c r="H732" s="93" t="s">
        <v>3536</v>
      </c>
      <c r="I732" s="36">
        <f ca="1">IFERROR(__xludf.DUMMYFUNCTION("""COMPUTED_VALUE"""),46197)</f>
        <v>46197</v>
      </c>
      <c r="J732" s="51" t="s">
        <v>3537</v>
      </c>
      <c r="K732" s="58" t="s">
        <v>3538</v>
      </c>
      <c r="L732" s="38">
        <v>961942141</v>
      </c>
      <c r="M732" s="30" t="s">
        <v>633</v>
      </c>
      <c r="N732" s="30" t="s">
        <v>362</v>
      </c>
      <c r="O732" s="30" t="s">
        <v>107</v>
      </c>
      <c r="P732" s="30" t="s">
        <v>3539</v>
      </c>
      <c r="Q732" s="23">
        <v>16940</v>
      </c>
      <c r="R732" s="30" t="s">
        <v>29</v>
      </c>
      <c r="S732" s="39">
        <f>200+16740</f>
        <v>16940</v>
      </c>
      <c r="T732" s="49" t="s">
        <v>3432</v>
      </c>
      <c r="U732" s="52"/>
      <c r="V732" s="53"/>
      <c r="W732" s="54" t="s">
        <v>3540</v>
      </c>
      <c r="X732" s="30"/>
      <c r="Y732" s="31">
        <v>0</v>
      </c>
      <c r="Z732" s="30"/>
      <c r="AA732" s="56"/>
      <c r="AB732" s="74" t="s">
        <v>44</v>
      </c>
      <c r="AC732" s="30" t="s">
        <v>44</v>
      </c>
      <c r="AD732" s="30" t="s">
        <v>982</v>
      </c>
    </row>
    <row r="733" spans="1:30" x14ac:dyDescent="0.2">
      <c r="A733" s="89">
        <v>46129.32003787037</v>
      </c>
      <c r="B733" s="35" t="s">
        <v>408</v>
      </c>
      <c r="C733" s="85" t="s">
        <v>31</v>
      </c>
      <c r="D733" s="30" t="s">
        <v>29</v>
      </c>
      <c r="E733" s="96" t="s">
        <v>2798</v>
      </c>
      <c r="F733" s="30" t="s">
        <v>29</v>
      </c>
      <c r="G733" s="30" t="s">
        <v>47</v>
      </c>
      <c r="H733" s="93" t="s">
        <v>3138</v>
      </c>
      <c r="I733" s="36">
        <f ca="1">IFERROR(__xludf.DUMMYFUNCTION("""COMPUTED_VALUE"""),46196)</f>
        <v>46196</v>
      </c>
      <c r="J733" s="51" t="s">
        <v>3541</v>
      </c>
      <c r="K733" s="58" t="s">
        <v>3542</v>
      </c>
      <c r="L733" s="38">
        <v>327299587</v>
      </c>
      <c r="M733" s="30" t="s">
        <v>713</v>
      </c>
      <c r="N733" s="30" t="s">
        <v>148</v>
      </c>
      <c r="O733" s="30" t="s">
        <v>107</v>
      </c>
      <c r="P733" s="30" t="s">
        <v>3543</v>
      </c>
      <c r="Q733" s="23">
        <v>16940</v>
      </c>
      <c r="R733" s="30" t="s">
        <v>29</v>
      </c>
      <c r="S733" s="39">
        <v>100</v>
      </c>
      <c r="T733" s="45">
        <v>46129</v>
      </c>
      <c r="U733" s="52"/>
      <c r="V733" s="53"/>
      <c r="W733" s="54" t="s">
        <v>3544</v>
      </c>
      <c r="X733" s="30"/>
      <c r="Y733" s="31">
        <v>16840</v>
      </c>
      <c r="Z733" s="30"/>
      <c r="AA733" s="55"/>
      <c r="AB733" s="73" t="s">
        <v>44</v>
      </c>
      <c r="AC733" s="30" t="s">
        <v>44</v>
      </c>
      <c r="AD733" s="30" t="s">
        <v>982</v>
      </c>
    </row>
    <row r="734" spans="1:30" x14ac:dyDescent="0.2">
      <c r="A734" s="89">
        <v>46129.323119305554</v>
      </c>
      <c r="B734" s="35" t="s">
        <v>408</v>
      </c>
      <c r="C734" s="85" t="s">
        <v>31</v>
      </c>
      <c r="D734" s="30" t="s">
        <v>29</v>
      </c>
      <c r="E734" s="96" t="s">
        <v>2798</v>
      </c>
      <c r="F734" s="30" t="s">
        <v>29</v>
      </c>
      <c r="G734" s="30" t="s">
        <v>47</v>
      </c>
      <c r="H734" s="93" t="s">
        <v>3138</v>
      </c>
      <c r="I734" s="36">
        <f ca="1">IFERROR(__xludf.DUMMYFUNCTION("""COMPUTED_VALUE"""),46196)</f>
        <v>46196</v>
      </c>
      <c r="J734" s="51" t="s">
        <v>3545</v>
      </c>
      <c r="K734" s="58" t="s">
        <v>3149</v>
      </c>
      <c r="L734" s="38">
        <v>779856987</v>
      </c>
      <c r="M734" s="30" t="s">
        <v>664</v>
      </c>
      <c r="N734" s="30" t="s">
        <v>66</v>
      </c>
      <c r="O734" s="30" t="s">
        <v>107</v>
      </c>
      <c r="P734" s="30" t="s">
        <v>3546</v>
      </c>
      <c r="Q734" s="23">
        <v>16940</v>
      </c>
      <c r="R734" s="30" t="s">
        <v>29</v>
      </c>
      <c r="S734" s="39">
        <v>20</v>
      </c>
      <c r="T734" s="45">
        <v>46129</v>
      </c>
      <c r="U734" s="52"/>
      <c r="V734" s="53"/>
      <c r="W734" s="54" t="s">
        <v>3547</v>
      </c>
      <c r="X734" s="30"/>
      <c r="Y734" s="31">
        <v>16920</v>
      </c>
      <c r="Z734" s="30"/>
      <c r="AA734" s="56"/>
      <c r="AB734" s="74" t="s">
        <v>44</v>
      </c>
      <c r="AC734" s="30" t="s">
        <v>44</v>
      </c>
      <c r="AD734" s="30" t="s">
        <v>982</v>
      </c>
    </row>
    <row r="735" spans="1:30" x14ac:dyDescent="0.2">
      <c r="A735" s="89">
        <v>46129.324843043985</v>
      </c>
      <c r="B735" s="35" t="s">
        <v>76</v>
      </c>
      <c r="C735" s="85" t="s">
        <v>31</v>
      </c>
      <c r="D735" s="30" t="s">
        <v>29</v>
      </c>
      <c r="E735" s="96" t="s">
        <v>2798</v>
      </c>
      <c r="F735" s="30" t="s">
        <v>29</v>
      </c>
      <c r="G735" s="30" t="s">
        <v>47</v>
      </c>
      <c r="H735" s="93" t="s">
        <v>3049</v>
      </c>
      <c r="I735" s="36">
        <f ca="1">IFERROR(__xludf.DUMMYFUNCTION("""COMPUTED_VALUE"""),46195)</f>
        <v>46195</v>
      </c>
      <c r="J735" s="51" t="s">
        <v>3548</v>
      </c>
      <c r="K735" s="58" t="s">
        <v>3549</v>
      </c>
      <c r="L735" s="38">
        <v>964639145</v>
      </c>
      <c r="M735" s="30" t="s">
        <v>664</v>
      </c>
      <c r="N735" s="30" t="s">
        <v>66</v>
      </c>
      <c r="O735" s="30" t="s">
        <v>107</v>
      </c>
      <c r="P735" s="30" t="s">
        <v>3550</v>
      </c>
      <c r="Q735" s="23">
        <v>16940</v>
      </c>
      <c r="R735" s="30" t="s">
        <v>29</v>
      </c>
      <c r="S735" s="39">
        <v>30</v>
      </c>
      <c r="T735" s="45">
        <v>46128</v>
      </c>
      <c r="U735" s="52"/>
      <c r="V735" s="53"/>
      <c r="W735" s="54" t="s">
        <v>3551</v>
      </c>
      <c r="X735" s="30"/>
      <c r="Y735" s="31">
        <v>16910</v>
      </c>
      <c r="Z735" s="30"/>
      <c r="AA735" s="55"/>
      <c r="AB735" s="73" t="s">
        <v>44</v>
      </c>
      <c r="AC735" s="30" t="s">
        <v>44</v>
      </c>
      <c r="AD735" s="30" t="s">
        <v>982</v>
      </c>
    </row>
    <row r="736" spans="1:30" x14ac:dyDescent="0.2">
      <c r="A736" s="89">
        <v>46129.433400428243</v>
      </c>
      <c r="B736" s="35" t="s">
        <v>76</v>
      </c>
      <c r="C736" s="85" t="s">
        <v>31</v>
      </c>
      <c r="D736" s="30" t="s">
        <v>29</v>
      </c>
      <c r="E736" s="96" t="s">
        <v>2798</v>
      </c>
      <c r="F736" s="30" t="s">
        <v>29</v>
      </c>
      <c r="G736" s="30" t="s">
        <v>47</v>
      </c>
      <c r="H736" s="93" t="s">
        <v>3049</v>
      </c>
      <c r="I736" s="36">
        <f ca="1">IFERROR(__xludf.DUMMYFUNCTION("""COMPUTED_VALUE"""),46195)</f>
        <v>46195</v>
      </c>
      <c r="J736" s="51" t="s">
        <v>3552</v>
      </c>
      <c r="K736" s="56" t="s">
        <v>3553</v>
      </c>
      <c r="L736" s="38">
        <v>362939521</v>
      </c>
      <c r="M736" s="30" t="s">
        <v>664</v>
      </c>
      <c r="N736" s="30" t="s">
        <v>66</v>
      </c>
      <c r="O736" s="30" t="s">
        <v>107</v>
      </c>
      <c r="P736" s="30" t="s">
        <v>3554</v>
      </c>
      <c r="Q736" s="23">
        <v>16940</v>
      </c>
      <c r="R736" s="30" t="s">
        <v>29</v>
      </c>
      <c r="S736" s="39">
        <v>100</v>
      </c>
      <c r="T736" s="45">
        <v>46129</v>
      </c>
      <c r="U736" s="52"/>
      <c r="V736" s="53"/>
      <c r="W736" s="54" t="s">
        <v>3555</v>
      </c>
      <c r="X736" s="30"/>
      <c r="Y736" s="31">
        <v>16840</v>
      </c>
      <c r="Z736" s="30"/>
      <c r="AA736" s="56"/>
      <c r="AB736" s="74" t="s">
        <v>44</v>
      </c>
      <c r="AC736" s="30" t="s">
        <v>44</v>
      </c>
      <c r="AD736" s="30" t="s">
        <v>982</v>
      </c>
    </row>
    <row r="737" spans="1:30" x14ac:dyDescent="0.2">
      <c r="A737" s="89">
        <v>46129.574951342591</v>
      </c>
      <c r="B737" s="35" t="s">
        <v>76</v>
      </c>
      <c r="C737" s="85" t="s">
        <v>31</v>
      </c>
      <c r="D737" s="30" t="s">
        <v>29</v>
      </c>
      <c r="E737" s="96" t="s">
        <v>2798</v>
      </c>
      <c r="F737" s="30" t="s">
        <v>29</v>
      </c>
      <c r="G737" s="30" t="s">
        <v>47</v>
      </c>
      <c r="H737" s="93" t="s">
        <v>3049</v>
      </c>
      <c r="I737" s="36">
        <f ca="1">IFERROR(__xludf.DUMMYFUNCTION("""COMPUTED_VALUE"""),46195)</f>
        <v>46195</v>
      </c>
      <c r="J737" s="51" t="s">
        <v>3556</v>
      </c>
      <c r="K737" s="56" t="s">
        <v>3557</v>
      </c>
      <c r="L737" s="38">
        <v>334219155</v>
      </c>
      <c r="M737" s="30" t="s">
        <v>664</v>
      </c>
      <c r="N737" s="30" t="s">
        <v>362</v>
      </c>
      <c r="O737" s="30" t="s">
        <v>107</v>
      </c>
      <c r="P737" s="30" t="s">
        <v>3558</v>
      </c>
      <c r="Q737" s="23">
        <v>16940</v>
      </c>
      <c r="R737" s="30" t="s">
        <v>29</v>
      </c>
      <c r="S737" s="39">
        <f>200+2500</f>
        <v>2700</v>
      </c>
      <c r="T737" s="49" t="s">
        <v>3559</v>
      </c>
      <c r="U737" s="52"/>
      <c r="V737" s="53"/>
      <c r="W737" s="54" t="s">
        <v>3560</v>
      </c>
      <c r="X737" s="30"/>
      <c r="Y737" s="31">
        <v>14240</v>
      </c>
      <c r="Z737" s="30"/>
      <c r="AA737" s="55"/>
      <c r="AB737" s="73" t="s">
        <v>44</v>
      </c>
      <c r="AC737" s="30" t="s">
        <v>44</v>
      </c>
      <c r="AD737" s="30" t="s">
        <v>982</v>
      </c>
    </row>
    <row r="738" spans="1:30" x14ac:dyDescent="0.2">
      <c r="A738" s="89">
        <v>46129.602452974534</v>
      </c>
      <c r="B738" s="35" t="s">
        <v>30</v>
      </c>
      <c r="C738" s="85" t="s">
        <v>31</v>
      </c>
      <c r="D738" s="30" t="s">
        <v>29</v>
      </c>
      <c r="E738" s="96" t="s">
        <v>2798</v>
      </c>
      <c r="F738" s="30" t="s">
        <v>29</v>
      </c>
      <c r="G738" s="30" t="s">
        <v>47</v>
      </c>
      <c r="H738" s="93" t="s">
        <v>34</v>
      </c>
      <c r="I738" s="36" t="str">
        <f ca="1">IFERROR(__xludf.DUMMYFUNCTION("""COMPUTED_VALUE""")," ")</f>
        <v xml:space="preserve"> </v>
      </c>
      <c r="J738" s="51" t="s">
        <v>3561</v>
      </c>
      <c r="K738" s="56" t="s">
        <v>3562</v>
      </c>
      <c r="L738" s="38">
        <v>909849958</v>
      </c>
      <c r="M738" s="30" t="s">
        <v>633</v>
      </c>
      <c r="N738" s="30" t="s">
        <v>481</v>
      </c>
      <c r="O738" s="30" t="s">
        <v>107</v>
      </c>
      <c r="P738" s="30" t="s">
        <v>3563</v>
      </c>
      <c r="Q738" s="23">
        <v>16940</v>
      </c>
      <c r="R738" s="30" t="s">
        <v>29</v>
      </c>
      <c r="S738" s="39">
        <v>200</v>
      </c>
      <c r="T738" s="45">
        <v>46098</v>
      </c>
      <c r="U738" s="52"/>
      <c r="V738" s="53"/>
      <c r="W738" s="54" t="s">
        <v>3564</v>
      </c>
      <c r="X738" s="30"/>
      <c r="Y738" s="31">
        <v>16740</v>
      </c>
      <c r="Z738" s="30"/>
      <c r="AA738" s="56"/>
      <c r="AB738" s="74" t="s">
        <v>44</v>
      </c>
      <c r="AC738" s="30" t="s">
        <v>44</v>
      </c>
      <c r="AD738" s="30" t="s">
        <v>982</v>
      </c>
    </row>
    <row r="739" spans="1:30" x14ac:dyDescent="0.2">
      <c r="A739" s="89">
        <v>46129.606015127312</v>
      </c>
      <c r="B739" s="35" t="s">
        <v>252</v>
      </c>
      <c r="C739" s="85" t="s">
        <v>31</v>
      </c>
      <c r="D739" s="30" t="s">
        <v>29</v>
      </c>
      <c r="E739" s="96" t="s">
        <v>2798</v>
      </c>
      <c r="F739" s="30" t="s">
        <v>202</v>
      </c>
      <c r="G739" s="30" t="s">
        <v>47</v>
      </c>
      <c r="H739" s="93" t="s">
        <v>34</v>
      </c>
      <c r="I739" s="36" t="str">
        <f ca="1">IFERROR(__xludf.DUMMYFUNCTION("""COMPUTED_VALUE""")," ")</f>
        <v xml:space="preserve"> </v>
      </c>
      <c r="J739" s="51" t="s">
        <v>3565</v>
      </c>
      <c r="K739" s="56" t="s">
        <v>3566</v>
      </c>
      <c r="L739" s="38">
        <v>814435521</v>
      </c>
      <c r="M739" s="30" t="s">
        <v>633</v>
      </c>
      <c r="N739" s="30" t="s">
        <v>481</v>
      </c>
      <c r="O739" s="30" t="s">
        <v>107</v>
      </c>
      <c r="P739" s="30" t="s">
        <v>3567</v>
      </c>
      <c r="Q739" s="23">
        <v>16940</v>
      </c>
      <c r="R739" s="30" t="s">
        <v>29</v>
      </c>
      <c r="S739" s="39">
        <v>200</v>
      </c>
      <c r="T739" s="45">
        <v>46129</v>
      </c>
      <c r="U739" s="52"/>
      <c r="V739" s="53"/>
      <c r="W739" s="54" t="s">
        <v>3568</v>
      </c>
      <c r="X739" s="30"/>
      <c r="Y739" s="31">
        <v>16740</v>
      </c>
      <c r="Z739" s="30"/>
      <c r="AA739" s="55"/>
      <c r="AB739" s="73" t="s">
        <v>44</v>
      </c>
      <c r="AC739" s="30" t="s">
        <v>44</v>
      </c>
      <c r="AD739" s="30" t="s">
        <v>982</v>
      </c>
    </row>
    <row r="740" spans="1:30" x14ac:dyDescent="0.2">
      <c r="A740" s="89">
        <v>46129.734114467588</v>
      </c>
      <c r="B740" s="35" t="s">
        <v>30</v>
      </c>
      <c r="C740" s="85" t="s">
        <v>31</v>
      </c>
      <c r="D740" s="30" t="s">
        <v>29</v>
      </c>
      <c r="E740" s="96" t="s">
        <v>2798</v>
      </c>
      <c r="F740" s="30" t="s">
        <v>29</v>
      </c>
      <c r="G740" s="30" t="s">
        <v>47</v>
      </c>
      <c r="H740" s="93" t="s">
        <v>34</v>
      </c>
      <c r="I740" s="36" t="str">
        <f ca="1">IFERROR(__xludf.DUMMYFUNCTION("""COMPUTED_VALUE""")," ")</f>
        <v xml:space="preserve"> </v>
      </c>
      <c r="J740" s="51" t="s">
        <v>3569</v>
      </c>
      <c r="K740" s="56" t="s">
        <v>3570</v>
      </c>
      <c r="L740" s="38">
        <v>398968508</v>
      </c>
      <c r="M740" s="30" t="s">
        <v>713</v>
      </c>
      <c r="N740" s="30" t="s">
        <v>148</v>
      </c>
      <c r="O740" s="30" t="s">
        <v>107</v>
      </c>
      <c r="P740" s="30" t="s">
        <v>3571</v>
      </c>
      <c r="Q740" s="23">
        <v>16940</v>
      </c>
      <c r="R740" s="30" t="s">
        <v>29</v>
      </c>
      <c r="S740" s="39">
        <v>100</v>
      </c>
      <c r="T740" s="45">
        <v>46129</v>
      </c>
      <c r="U740" s="52"/>
      <c r="V740" s="53"/>
      <c r="W740" s="54" t="s">
        <v>3572</v>
      </c>
      <c r="X740" s="30"/>
      <c r="Y740" s="31">
        <v>16840</v>
      </c>
      <c r="Z740" s="30"/>
      <c r="AA740" s="56"/>
      <c r="AB740" s="74" t="s">
        <v>44</v>
      </c>
      <c r="AC740" s="30" t="s">
        <v>44</v>
      </c>
      <c r="AD740" s="30" t="s">
        <v>982</v>
      </c>
    </row>
    <row r="741" spans="1:30" x14ac:dyDescent="0.2">
      <c r="A741" s="89">
        <v>46129.93205372685</v>
      </c>
      <c r="B741" s="35" t="s">
        <v>76</v>
      </c>
      <c r="C741" s="85" t="s">
        <v>31</v>
      </c>
      <c r="D741" s="30" t="s">
        <v>29</v>
      </c>
      <c r="E741" s="96" t="s">
        <v>2798</v>
      </c>
      <c r="F741" s="30" t="s">
        <v>29</v>
      </c>
      <c r="G741" s="30" t="s">
        <v>47</v>
      </c>
      <c r="H741" s="93" t="s">
        <v>3230</v>
      </c>
      <c r="I741" s="36">
        <f ca="1">IFERROR(__xludf.DUMMYFUNCTION("""COMPUTED_VALUE"""),46194)</f>
        <v>46194</v>
      </c>
      <c r="J741" s="51" t="s">
        <v>3573</v>
      </c>
      <c r="K741" s="56" t="s">
        <v>3574</v>
      </c>
      <c r="L741" s="38">
        <v>347492710</v>
      </c>
      <c r="M741" s="30" t="s">
        <v>664</v>
      </c>
      <c r="N741" s="30" t="s">
        <v>3186</v>
      </c>
      <c r="O741" s="30" t="s">
        <v>107</v>
      </c>
      <c r="P741" s="30" t="s">
        <v>3575</v>
      </c>
      <c r="Q741" s="23">
        <v>16940</v>
      </c>
      <c r="R741" s="30" t="s">
        <v>29</v>
      </c>
      <c r="S741" s="39">
        <v>200</v>
      </c>
      <c r="T741" s="45">
        <v>46129</v>
      </c>
      <c r="U741" s="52"/>
      <c r="V741" s="53"/>
      <c r="W741" s="54" t="s">
        <v>3576</v>
      </c>
      <c r="X741" s="30"/>
      <c r="Y741" s="31">
        <v>16740</v>
      </c>
      <c r="Z741" s="30"/>
      <c r="AA741" s="55"/>
      <c r="AB741" s="73" t="s">
        <v>44</v>
      </c>
      <c r="AC741" s="30" t="s">
        <v>44</v>
      </c>
      <c r="AD741" s="30" t="s">
        <v>982</v>
      </c>
    </row>
    <row r="742" spans="1:30" x14ac:dyDescent="0.2">
      <c r="A742" s="89">
        <v>46129.951048993054</v>
      </c>
      <c r="B742" s="35" t="s">
        <v>408</v>
      </c>
      <c r="C742" s="85" t="s">
        <v>31</v>
      </c>
      <c r="D742" s="30" t="s">
        <v>29</v>
      </c>
      <c r="E742" s="96" t="s">
        <v>2798</v>
      </c>
      <c r="F742" s="30" t="s">
        <v>29</v>
      </c>
      <c r="G742" s="30" t="s">
        <v>47</v>
      </c>
      <c r="H742" s="93" t="s">
        <v>3014</v>
      </c>
      <c r="I742" s="36">
        <f ca="1">IFERROR(__xludf.DUMMYFUNCTION("""COMPUTED_VALUE"""),46195)</f>
        <v>46195</v>
      </c>
      <c r="J742" s="51" t="s">
        <v>3577</v>
      </c>
      <c r="K742" s="56" t="s">
        <v>3578</v>
      </c>
      <c r="L742" s="38">
        <v>376104970</v>
      </c>
      <c r="M742" s="30" t="s">
        <v>664</v>
      </c>
      <c r="N742" s="30" t="s">
        <v>66</v>
      </c>
      <c r="O742" s="30" t="s">
        <v>107</v>
      </c>
      <c r="P742" s="30" t="s">
        <v>3579</v>
      </c>
      <c r="Q742" s="23">
        <v>16940</v>
      </c>
      <c r="R742" s="30" t="s">
        <v>29</v>
      </c>
      <c r="S742" s="39">
        <v>100</v>
      </c>
      <c r="T742" s="45">
        <v>46129</v>
      </c>
      <c r="U742" s="52"/>
      <c r="V742" s="53"/>
      <c r="W742" s="54" t="s">
        <v>3580</v>
      </c>
      <c r="X742" s="30"/>
      <c r="Y742" s="31">
        <v>16840</v>
      </c>
      <c r="Z742" s="30"/>
      <c r="AA742" s="56"/>
      <c r="AB742" s="74" t="s">
        <v>44</v>
      </c>
      <c r="AC742" s="30" t="s">
        <v>44</v>
      </c>
      <c r="AD742" s="30" t="s">
        <v>982</v>
      </c>
    </row>
    <row r="743" spans="1:30" x14ac:dyDescent="0.2">
      <c r="A743" s="89">
        <v>46130.011506273149</v>
      </c>
      <c r="B743" s="35" t="s">
        <v>76</v>
      </c>
      <c r="C743" s="85" t="s">
        <v>31</v>
      </c>
      <c r="D743" s="30" t="s">
        <v>29</v>
      </c>
      <c r="E743" s="96" t="s">
        <v>46</v>
      </c>
      <c r="F743" s="30" t="s">
        <v>29</v>
      </c>
      <c r="G743" s="30" t="s">
        <v>47</v>
      </c>
      <c r="H743" s="93" t="s">
        <v>2996</v>
      </c>
      <c r="I743" s="36">
        <f ca="1">IFERROR(__xludf.DUMMYFUNCTION("""COMPUTED_VALUE"""),46135)</f>
        <v>46135</v>
      </c>
      <c r="J743" s="51" t="s">
        <v>3581</v>
      </c>
      <c r="K743" s="56" t="s">
        <v>3582</v>
      </c>
      <c r="L743" s="38">
        <v>369566410</v>
      </c>
      <c r="M743" s="30" t="s">
        <v>633</v>
      </c>
      <c r="N743" s="30" t="s">
        <v>362</v>
      </c>
      <c r="O743" s="30" t="s">
        <v>107</v>
      </c>
      <c r="P743" s="30" t="s">
        <v>3583</v>
      </c>
      <c r="Q743" s="23">
        <v>2468</v>
      </c>
      <c r="R743" s="30" t="s">
        <v>29</v>
      </c>
      <c r="S743" s="39">
        <f>200+2268</f>
        <v>2468</v>
      </c>
      <c r="T743" s="26" t="s">
        <v>3584</v>
      </c>
      <c r="U743" s="52"/>
      <c r="V743" s="53"/>
      <c r="W743" s="54" t="s">
        <v>3585</v>
      </c>
      <c r="X743" s="30"/>
      <c r="Y743" s="31">
        <v>0</v>
      </c>
      <c r="Z743" s="30" t="s">
        <v>2731</v>
      </c>
      <c r="AA743" s="55"/>
      <c r="AB743" s="73" t="s">
        <v>44</v>
      </c>
      <c r="AC743" s="30" t="s">
        <v>44</v>
      </c>
      <c r="AD743" s="30" t="s">
        <v>982</v>
      </c>
    </row>
    <row r="744" spans="1:30" x14ac:dyDescent="0.2">
      <c r="A744" s="89">
        <v>46130.018768553244</v>
      </c>
      <c r="B744" s="35" t="s">
        <v>76</v>
      </c>
      <c r="C744" s="85" t="s">
        <v>31</v>
      </c>
      <c r="D744" s="30" t="s">
        <v>29</v>
      </c>
      <c r="E744" s="96" t="s">
        <v>2895</v>
      </c>
      <c r="F744" s="30" t="s">
        <v>29</v>
      </c>
      <c r="G744" s="30" t="s">
        <v>33</v>
      </c>
      <c r="H744" s="93" t="s">
        <v>3385</v>
      </c>
      <c r="I744" s="36">
        <f ca="1">IFERROR(__xludf.DUMMYFUNCTION("""COMPUTED_VALUE"""),46149)</f>
        <v>46149</v>
      </c>
      <c r="J744" s="51" t="s">
        <v>3586</v>
      </c>
      <c r="K744" s="58" t="s">
        <v>3587</v>
      </c>
      <c r="L744" s="38">
        <v>328578700</v>
      </c>
      <c r="M744" s="30" t="s">
        <v>633</v>
      </c>
      <c r="N744" s="30" t="s">
        <v>164</v>
      </c>
      <c r="O744" s="30" t="s">
        <v>107</v>
      </c>
      <c r="P744" s="30" t="s">
        <v>3588</v>
      </c>
      <c r="Q744" s="23">
        <v>14972</v>
      </c>
      <c r="R744" s="30" t="s">
        <v>2622</v>
      </c>
      <c r="S744" s="39">
        <f t="shared" ref="S744:S745" si="4">200+5000</f>
        <v>5200</v>
      </c>
      <c r="T744" s="49" t="s">
        <v>3589</v>
      </c>
      <c r="U744" s="66">
        <v>9672</v>
      </c>
      <c r="V744" s="45">
        <v>46166</v>
      </c>
      <c r="W744" s="54" t="s">
        <v>3590</v>
      </c>
      <c r="X744" s="30"/>
      <c r="Y744" s="31">
        <v>100</v>
      </c>
      <c r="Z744" s="30" t="s">
        <v>2731</v>
      </c>
      <c r="AA744" s="56"/>
      <c r="AB744" s="74" t="s">
        <v>44</v>
      </c>
      <c r="AC744" s="30" t="s">
        <v>44</v>
      </c>
      <c r="AD744" s="30" t="s">
        <v>982</v>
      </c>
    </row>
    <row r="745" spans="1:30" x14ac:dyDescent="0.2">
      <c r="A745" s="89">
        <v>46130.022736134255</v>
      </c>
      <c r="B745" s="35" t="s">
        <v>76</v>
      </c>
      <c r="C745" s="85" t="s">
        <v>31</v>
      </c>
      <c r="D745" s="30" t="s">
        <v>29</v>
      </c>
      <c r="E745" s="96" t="s">
        <v>2798</v>
      </c>
      <c r="F745" s="30" t="s">
        <v>29</v>
      </c>
      <c r="G745" s="30" t="s">
        <v>47</v>
      </c>
      <c r="H745" s="93" t="s">
        <v>3591</v>
      </c>
      <c r="I745" s="36">
        <f ca="1">IFERROR(__xludf.DUMMYFUNCTION("""COMPUTED_VALUE"""),46147)</f>
        <v>46147</v>
      </c>
      <c r="J745" s="51" t="s">
        <v>3592</v>
      </c>
      <c r="K745" s="56" t="s">
        <v>3593</v>
      </c>
      <c r="L745" s="38">
        <v>347828782</v>
      </c>
      <c r="M745" s="30" t="s">
        <v>633</v>
      </c>
      <c r="N745" s="30" t="s">
        <v>164</v>
      </c>
      <c r="O745" s="30" t="s">
        <v>107</v>
      </c>
      <c r="P745" s="30" t="s">
        <v>3594</v>
      </c>
      <c r="Q745" s="23">
        <v>16940</v>
      </c>
      <c r="R745" s="30" t="s">
        <v>2622</v>
      </c>
      <c r="S745" s="39">
        <f t="shared" si="4"/>
        <v>5200</v>
      </c>
      <c r="T745" s="49" t="s">
        <v>3589</v>
      </c>
      <c r="U745" s="52">
        <v>11640</v>
      </c>
      <c r="V745" s="53">
        <v>46161</v>
      </c>
      <c r="W745" s="54" t="s">
        <v>3595</v>
      </c>
      <c r="X745" s="30"/>
      <c r="Y745" s="31">
        <v>100</v>
      </c>
      <c r="Z745" s="30" t="s">
        <v>2731</v>
      </c>
      <c r="AA745" s="55"/>
      <c r="AB745" s="73" t="s">
        <v>44</v>
      </c>
      <c r="AC745" s="30" t="s">
        <v>44</v>
      </c>
      <c r="AD745" s="30" t="s">
        <v>982</v>
      </c>
    </row>
    <row r="746" spans="1:30" x14ac:dyDescent="0.2">
      <c r="A746" s="89">
        <v>46130.026086458332</v>
      </c>
      <c r="B746" s="35" t="s">
        <v>76</v>
      </c>
      <c r="C746" s="85" t="s">
        <v>31</v>
      </c>
      <c r="D746" s="30" t="s">
        <v>29</v>
      </c>
      <c r="E746" s="96" t="s">
        <v>2798</v>
      </c>
      <c r="F746" s="30" t="s">
        <v>29</v>
      </c>
      <c r="G746" s="30" t="s">
        <v>47</v>
      </c>
      <c r="H746" s="93" t="s">
        <v>3591</v>
      </c>
      <c r="I746" s="36">
        <f ca="1">IFERROR(__xludf.DUMMYFUNCTION("""COMPUTED_VALUE"""),46147)</f>
        <v>46147</v>
      </c>
      <c r="J746" s="51" t="s">
        <v>3596</v>
      </c>
      <c r="K746" s="56" t="s">
        <v>3597</v>
      </c>
      <c r="L746" s="38">
        <v>854675833</v>
      </c>
      <c r="M746" s="30" t="s">
        <v>633</v>
      </c>
      <c r="N746" s="30" t="s">
        <v>164</v>
      </c>
      <c r="O746" s="30" t="s">
        <v>107</v>
      </c>
      <c r="P746" s="30" t="s">
        <v>3598</v>
      </c>
      <c r="Q746" s="23">
        <v>16940</v>
      </c>
      <c r="R746" s="30" t="s">
        <v>2622</v>
      </c>
      <c r="S746" s="39">
        <f t="shared" ref="S746:S747" si="5">100+5000</f>
        <v>5100</v>
      </c>
      <c r="T746" s="49" t="s">
        <v>3599</v>
      </c>
      <c r="U746" s="66">
        <v>11740</v>
      </c>
      <c r="V746" s="45">
        <v>46163</v>
      </c>
      <c r="W746" s="54" t="s">
        <v>3600</v>
      </c>
      <c r="X746" s="30"/>
      <c r="Y746" s="31">
        <v>100</v>
      </c>
      <c r="Z746" s="30" t="s">
        <v>2731</v>
      </c>
      <c r="AA746" s="56"/>
      <c r="AB746" s="74" t="s">
        <v>44</v>
      </c>
      <c r="AC746" s="30" t="s">
        <v>44</v>
      </c>
      <c r="AD746" s="30" t="s">
        <v>982</v>
      </c>
    </row>
    <row r="747" spans="1:30" x14ac:dyDescent="0.2">
      <c r="A747" s="89">
        <v>46130.029273229171</v>
      </c>
      <c r="B747" s="35" t="s">
        <v>76</v>
      </c>
      <c r="C747" s="85" t="s">
        <v>31</v>
      </c>
      <c r="D747" s="30" t="s">
        <v>29</v>
      </c>
      <c r="E747" s="96" t="s">
        <v>2798</v>
      </c>
      <c r="F747" s="30" t="s">
        <v>29</v>
      </c>
      <c r="G747" s="30" t="s">
        <v>47</v>
      </c>
      <c r="H747" s="93" t="s">
        <v>3591</v>
      </c>
      <c r="I747" s="36">
        <f ca="1">IFERROR(__xludf.DUMMYFUNCTION("""COMPUTED_VALUE"""),46147)</f>
        <v>46147</v>
      </c>
      <c r="J747" s="51" t="s">
        <v>3601</v>
      </c>
      <c r="K747" s="56" t="s">
        <v>3602</v>
      </c>
      <c r="L747" s="38">
        <v>374585006</v>
      </c>
      <c r="M747" s="30" t="s">
        <v>633</v>
      </c>
      <c r="N747" s="30" t="s">
        <v>164</v>
      </c>
      <c r="O747" s="30" t="s">
        <v>107</v>
      </c>
      <c r="P747" s="30" t="s">
        <v>3603</v>
      </c>
      <c r="Q747" s="23">
        <v>16940</v>
      </c>
      <c r="R747" s="30" t="s">
        <v>2622</v>
      </c>
      <c r="S747" s="39">
        <f t="shared" si="5"/>
        <v>5100</v>
      </c>
      <c r="T747" s="49" t="s">
        <v>3604</v>
      </c>
      <c r="U747" s="66">
        <v>11740</v>
      </c>
      <c r="V747" s="45">
        <v>46162</v>
      </c>
      <c r="W747" s="54" t="s">
        <v>3605</v>
      </c>
      <c r="X747" s="30"/>
      <c r="Y747" s="31">
        <v>100</v>
      </c>
      <c r="Z747" s="30" t="s">
        <v>2731</v>
      </c>
      <c r="AA747" s="55"/>
      <c r="AB747" s="73" t="s">
        <v>44</v>
      </c>
      <c r="AC747" s="30" t="s">
        <v>44</v>
      </c>
      <c r="AD747" s="30" t="s">
        <v>982</v>
      </c>
    </row>
    <row r="748" spans="1:30" x14ac:dyDescent="0.2">
      <c r="A748" s="89">
        <v>46130.031962534718</v>
      </c>
      <c r="B748" s="35" t="s">
        <v>76</v>
      </c>
      <c r="C748" s="85" t="s">
        <v>31</v>
      </c>
      <c r="D748" s="30" t="s">
        <v>29</v>
      </c>
      <c r="E748" s="96" t="s">
        <v>2895</v>
      </c>
      <c r="F748" s="30" t="s">
        <v>29</v>
      </c>
      <c r="G748" s="30" t="s">
        <v>33</v>
      </c>
      <c r="H748" s="93" t="s">
        <v>3385</v>
      </c>
      <c r="I748" s="36">
        <f ca="1">IFERROR(__xludf.DUMMYFUNCTION("""COMPUTED_VALUE"""),46149)</f>
        <v>46149</v>
      </c>
      <c r="J748" s="51" t="s">
        <v>3606</v>
      </c>
      <c r="K748" s="58" t="s">
        <v>3607</v>
      </c>
      <c r="L748" s="38">
        <v>974955674</v>
      </c>
      <c r="M748" s="30" t="s">
        <v>633</v>
      </c>
      <c r="N748" s="30" t="s">
        <v>164</v>
      </c>
      <c r="O748" s="30" t="s">
        <v>107</v>
      </c>
      <c r="P748" s="30" t="s">
        <v>3608</v>
      </c>
      <c r="Q748" s="23">
        <v>14972</v>
      </c>
      <c r="R748" s="30" t="s">
        <v>2622</v>
      </c>
      <c r="S748" s="39">
        <f>200+5000</f>
        <v>5200</v>
      </c>
      <c r="T748" s="49" t="s">
        <v>3589</v>
      </c>
      <c r="U748" s="66">
        <v>9672</v>
      </c>
      <c r="V748" s="45">
        <v>46166</v>
      </c>
      <c r="W748" s="54" t="s">
        <v>3609</v>
      </c>
      <c r="X748" s="30"/>
      <c r="Y748" s="31">
        <v>100</v>
      </c>
      <c r="Z748" s="30" t="s">
        <v>2731</v>
      </c>
      <c r="AA748" s="56"/>
      <c r="AB748" s="74" t="s">
        <v>44</v>
      </c>
      <c r="AC748" s="30" t="s">
        <v>44</v>
      </c>
      <c r="AD748" s="30" t="s">
        <v>982</v>
      </c>
    </row>
    <row r="749" spans="1:30" x14ac:dyDescent="0.2">
      <c r="A749" s="89">
        <v>46130.380726655094</v>
      </c>
      <c r="B749" s="35" t="s">
        <v>30</v>
      </c>
      <c r="C749" s="85" t="s">
        <v>31</v>
      </c>
      <c r="D749" s="30" t="s">
        <v>29</v>
      </c>
      <c r="E749" s="96" t="s">
        <v>2798</v>
      </c>
      <c r="F749" s="30" t="s">
        <v>29</v>
      </c>
      <c r="G749" s="30" t="s">
        <v>47</v>
      </c>
      <c r="H749" s="93" t="s">
        <v>34</v>
      </c>
      <c r="I749" s="36" t="str">
        <f ca="1">IFERROR(__xludf.DUMMYFUNCTION("""COMPUTED_VALUE""")," ")</f>
        <v xml:space="preserve"> </v>
      </c>
      <c r="J749" s="51" t="s">
        <v>3610</v>
      </c>
      <c r="K749" s="56" t="s">
        <v>3611</v>
      </c>
      <c r="L749" s="38">
        <v>346635282</v>
      </c>
      <c r="M749" s="30" t="s">
        <v>713</v>
      </c>
      <c r="N749" s="30" t="s">
        <v>148</v>
      </c>
      <c r="O749" s="30" t="s">
        <v>107</v>
      </c>
      <c r="P749" s="30" t="s">
        <v>3612</v>
      </c>
      <c r="Q749" s="23">
        <v>16940</v>
      </c>
      <c r="R749" s="30" t="s">
        <v>29</v>
      </c>
      <c r="S749" s="39">
        <v>100</v>
      </c>
      <c r="T749" s="45">
        <v>46130</v>
      </c>
      <c r="U749" s="52"/>
      <c r="V749" s="53"/>
      <c r="W749" s="54" t="s">
        <v>3613</v>
      </c>
      <c r="X749" s="30"/>
      <c r="Y749" s="31">
        <v>16840</v>
      </c>
      <c r="Z749" s="30"/>
      <c r="AA749" s="55"/>
      <c r="AB749" s="73" t="s">
        <v>44</v>
      </c>
      <c r="AC749" s="30" t="s">
        <v>44</v>
      </c>
      <c r="AD749" s="30" t="s">
        <v>982</v>
      </c>
    </row>
    <row r="750" spans="1:30" x14ac:dyDescent="0.2">
      <c r="A750" s="89">
        <v>46130.420404178236</v>
      </c>
      <c r="B750" s="35" t="s">
        <v>408</v>
      </c>
      <c r="C750" s="85" t="s">
        <v>31</v>
      </c>
      <c r="D750" s="30" t="s">
        <v>29</v>
      </c>
      <c r="E750" s="96" t="s">
        <v>2798</v>
      </c>
      <c r="F750" s="30" t="s">
        <v>29</v>
      </c>
      <c r="G750" s="30" t="s">
        <v>47</v>
      </c>
      <c r="H750" s="93" t="s">
        <v>3014</v>
      </c>
      <c r="I750" s="36">
        <f ca="1">IFERROR(__xludf.DUMMYFUNCTION("""COMPUTED_VALUE"""),46195)</f>
        <v>46195</v>
      </c>
      <c r="J750" s="51" t="s">
        <v>3614</v>
      </c>
      <c r="K750" s="56" t="s">
        <v>3615</v>
      </c>
      <c r="L750" s="38">
        <v>366122558</v>
      </c>
      <c r="M750" s="30" t="s">
        <v>454</v>
      </c>
      <c r="N750" s="30" t="s">
        <v>148</v>
      </c>
      <c r="O750" s="30" t="s">
        <v>3616</v>
      </c>
      <c r="P750" s="30" t="s">
        <v>3617</v>
      </c>
      <c r="Q750" s="23">
        <v>16940</v>
      </c>
      <c r="R750" s="30" t="s">
        <v>29</v>
      </c>
      <c r="S750" s="39">
        <v>100</v>
      </c>
      <c r="T750" s="45">
        <v>46130</v>
      </c>
      <c r="U750" s="52"/>
      <c r="V750" s="53"/>
      <c r="W750" s="54" t="s">
        <v>3618</v>
      </c>
      <c r="X750" s="30"/>
      <c r="Y750" s="31">
        <v>16840</v>
      </c>
      <c r="Z750" s="30"/>
      <c r="AA750" s="56"/>
      <c r="AB750" s="74" t="s">
        <v>44</v>
      </c>
      <c r="AC750" s="30" t="s">
        <v>44</v>
      </c>
      <c r="AD750" s="30" t="s">
        <v>982</v>
      </c>
    </row>
    <row r="751" spans="1:30" x14ac:dyDescent="0.2">
      <c r="A751" s="89">
        <v>46130.440122638887</v>
      </c>
      <c r="B751" s="35" t="s">
        <v>30</v>
      </c>
      <c r="C751" s="85" t="s">
        <v>31</v>
      </c>
      <c r="D751" s="30" t="s">
        <v>29</v>
      </c>
      <c r="E751" s="96" t="s">
        <v>2798</v>
      </c>
      <c r="F751" s="30" t="s">
        <v>29</v>
      </c>
      <c r="G751" s="30" t="s">
        <v>47</v>
      </c>
      <c r="H751" s="93" t="s">
        <v>1212</v>
      </c>
      <c r="I751" s="36" t="str">
        <f ca="1">IFERROR(__xludf.DUMMYFUNCTION("""COMPUTED_VALUE""")," ")</f>
        <v xml:space="preserve"> </v>
      </c>
      <c r="J751" s="51" t="s">
        <v>3619</v>
      </c>
      <c r="K751" s="56" t="s">
        <v>3620</v>
      </c>
      <c r="L751" s="38">
        <v>349313057</v>
      </c>
      <c r="M751" s="30" t="s">
        <v>664</v>
      </c>
      <c r="N751" s="30" t="s">
        <v>3087</v>
      </c>
      <c r="O751" s="30" t="s">
        <v>107</v>
      </c>
      <c r="P751" s="30" t="s">
        <v>3621</v>
      </c>
      <c r="Q751" s="23">
        <v>16940</v>
      </c>
      <c r="R751" s="30" t="s">
        <v>29</v>
      </c>
      <c r="S751" s="39">
        <v>200</v>
      </c>
      <c r="T751" s="45">
        <v>46130</v>
      </c>
      <c r="U751" s="52"/>
      <c r="V751" s="53"/>
      <c r="W751" s="54" t="s">
        <v>3622</v>
      </c>
      <c r="X751" s="30"/>
      <c r="Y751" s="31">
        <v>16740</v>
      </c>
      <c r="Z751" s="30"/>
      <c r="AA751" s="55"/>
      <c r="AB751" s="73" t="s">
        <v>44</v>
      </c>
      <c r="AC751" s="30" t="s">
        <v>44</v>
      </c>
      <c r="AD751" s="30" t="s">
        <v>982</v>
      </c>
    </row>
    <row r="752" spans="1:30" x14ac:dyDescent="0.2">
      <c r="A752" s="89">
        <v>46130.819229756948</v>
      </c>
      <c r="B752" s="35" t="s">
        <v>408</v>
      </c>
      <c r="C752" s="85" t="s">
        <v>31</v>
      </c>
      <c r="D752" s="30" t="s">
        <v>29</v>
      </c>
      <c r="E752" s="96" t="s">
        <v>2895</v>
      </c>
      <c r="F752" s="30" t="s">
        <v>29</v>
      </c>
      <c r="G752" s="30" t="s">
        <v>33</v>
      </c>
      <c r="H752" s="93" t="s">
        <v>3422</v>
      </c>
      <c r="I752" s="36">
        <f ca="1">IFERROR(__xludf.DUMMYFUNCTION("""COMPUTED_VALUE"""),46191)</f>
        <v>46191</v>
      </c>
      <c r="J752" s="51" t="s">
        <v>3623</v>
      </c>
      <c r="K752" s="56" t="s">
        <v>3624</v>
      </c>
      <c r="L752" s="38">
        <v>334514199</v>
      </c>
      <c r="M752" s="30" t="s">
        <v>466</v>
      </c>
      <c r="N752" s="30" t="s">
        <v>72</v>
      </c>
      <c r="O752" s="30" t="s">
        <v>3625</v>
      </c>
      <c r="P752" s="30" t="s">
        <v>3626</v>
      </c>
      <c r="Q752" s="23">
        <v>14972</v>
      </c>
      <c r="R752" s="30" t="s">
        <v>29</v>
      </c>
      <c r="S752" s="39">
        <f>3800+200</f>
        <v>4000</v>
      </c>
      <c r="T752" s="49" t="s">
        <v>3627</v>
      </c>
      <c r="U752" s="52"/>
      <c r="V752" s="53"/>
      <c r="W752" s="54" t="s">
        <v>3628</v>
      </c>
      <c r="X752" s="30"/>
      <c r="Y752" s="31">
        <v>10972</v>
      </c>
      <c r="Z752" s="30" t="s">
        <v>43</v>
      </c>
      <c r="AA752" s="56"/>
      <c r="AB752" s="74" t="s">
        <v>44</v>
      </c>
      <c r="AC752" s="30" t="s">
        <v>44</v>
      </c>
      <c r="AD752" s="30" t="s">
        <v>982</v>
      </c>
    </row>
    <row r="753" spans="1:30" x14ac:dyDescent="0.2">
      <c r="A753" s="89">
        <v>46130.850530613425</v>
      </c>
      <c r="B753" s="35" t="s">
        <v>30</v>
      </c>
      <c r="C753" s="85" t="s">
        <v>31</v>
      </c>
      <c r="D753" s="30" t="s">
        <v>29</v>
      </c>
      <c r="E753" s="96" t="s">
        <v>2798</v>
      </c>
      <c r="F753" s="30" t="s">
        <v>29</v>
      </c>
      <c r="G753" s="30" t="s">
        <v>47</v>
      </c>
      <c r="H753" s="93" t="s">
        <v>34</v>
      </c>
      <c r="I753" s="36" t="str">
        <f ca="1">IFERROR(__xludf.DUMMYFUNCTION("""COMPUTED_VALUE""")," ")</f>
        <v xml:space="preserve"> </v>
      </c>
      <c r="J753" s="51" t="s">
        <v>3629</v>
      </c>
      <c r="K753" s="56" t="s">
        <v>3630</v>
      </c>
      <c r="L753" s="38">
        <v>905206957</v>
      </c>
      <c r="M753" s="30" t="s">
        <v>454</v>
      </c>
      <c r="N753" s="30" t="s">
        <v>148</v>
      </c>
      <c r="O753" s="30" t="s">
        <v>3631</v>
      </c>
      <c r="P753" s="30" t="s">
        <v>3632</v>
      </c>
      <c r="Q753" s="23">
        <v>16940</v>
      </c>
      <c r="R753" s="30" t="s">
        <v>29</v>
      </c>
      <c r="S753" s="39">
        <v>200</v>
      </c>
      <c r="T753" s="45">
        <v>46130</v>
      </c>
      <c r="U753" s="52"/>
      <c r="V753" s="53"/>
      <c r="W753" s="54" t="s">
        <v>3633</v>
      </c>
      <c r="X753" s="30"/>
      <c r="Y753" s="31">
        <v>16740</v>
      </c>
      <c r="Z753" s="30"/>
      <c r="AA753" s="55"/>
      <c r="AB753" s="73" t="s">
        <v>44</v>
      </c>
      <c r="AC753" s="30" t="s">
        <v>44</v>
      </c>
      <c r="AD753" s="30" t="s">
        <v>982</v>
      </c>
    </row>
    <row r="754" spans="1:30" x14ac:dyDescent="0.2">
      <c r="A754" s="89">
        <v>46131.683068171296</v>
      </c>
      <c r="B754" s="35" t="s">
        <v>76</v>
      </c>
      <c r="C754" s="85" t="s">
        <v>31</v>
      </c>
      <c r="D754" s="30" t="s">
        <v>29</v>
      </c>
      <c r="E754" s="96" t="s">
        <v>2798</v>
      </c>
      <c r="F754" s="30" t="s">
        <v>29</v>
      </c>
      <c r="G754" s="30" t="s">
        <v>47</v>
      </c>
      <c r="H754" s="93" t="s">
        <v>3014</v>
      </c>
      <c r="I754" s="36">
        <f ca="1">IFERROR(__xludf.DUMMYFUNCTION("""COMPUTED_VALUE"""),46195)</f>
        <v>46195</v>
      </c>
      <c r="J754" s="51" t="s">
        <v>3634</v>
      </c>
      <c r="K754" s="56" t="s">
        <v>3635</v>
      </c>
      <c r="L754" s="38">
        <v>966844312</v>
      </c>
      <c r="M754" s="30" t="s">
        <v>664</v>
      </c>
      <c r="N754" s="30" t="s">
        <v>3087</v>
      </c>
      <c r="O754" s="30" t="s">
        <v>107</v>
      </c>
      <c r="P754" s="30" t="s">
        <v>3636</v>
      </c>
      <c r="Q754" s="23">
        <v>16940</v>
      </c>
      <c r="R754" s="30" t="s">
        <v>29</v>
      </c>
      <c r="S754" s="39">
        <v>100</v>
      </c>
      <c r="T754" s="45">
        <v>46130</v>
      </c>
      <c r="U754" s="52"/>
      <c r="V754" s="53"/>
      <c r="W754" s="54" t="s">
        <v>3637</v>
      </c>
      <c r="X754" s="30"/>
      <c r="Y754" s="31">
        <v>16840</v>
      </c>
      <c r="Z754" s="30"/>
      <c r="AA754" s="56"/>
      <c r="AB754" s="74" t="s">
        <v>44</v>
      </c>
      <c r="AC754" s="30" t="s">
        <v>44</v>
      </c>
      <c r="AD754" s="30" t="s">
        <v>982</v>
      </c>
    </row>
    <row r="755" spans="1:30" x14ac:dyDescent="0.2">
      <c r="A755" s="89">
        <v>46131.685465046292</v>
      </c>
      <c r="B755" s="35" t="s">
        <v>30</v>
      </c>
      <c r="C755" s="85" t="s">
        <v>31</v>
      </c>
      <c r="D755" s="30" t="s">
        <v>29</v>
      </c>
      <c r="E755" s="96" t="s">
        <v>2798</v>
      </c>
      <c r="F755" s="30" t="s">
        <v>29</v>
      </c>
      <c r="G755" s="30" t="s">
        <v>47</v>
      </c>
      <c r="H755" s="93" t="s">
        <v>34</v>
      </c>
      <c r="I755" s="36" t="str">
        <f ca="1">IFERROR(__xludf.DUMMYFUNCTION("""COMPUTED_VALUE""")," ")</f>
        <v xml:space="preserve"> </v>
      </c>
      <c r="J755" s="51" t="s">
        <v>3638</v>
      </c>
      <c r="K755" s="56" t="s">
        <v>3639</v>
      </c>
      <c r="L755" s="38">
        <v>354794294</v>
      </c>
      <c r="M755" s="30" t="s">
        <v>713</v>
      </c>
      <c r="N755" s="30" t="s">
        <v>576</v>
      </c>
      <c r="O755" s="30" t="s">
        <v>107</v>
      </c>
      <c r="P755" s="30" t="s">
        <v>3640</v>
      </c>
      <c r="Q755" s="23">
        <v>16940</v>
      </c>
      <c r="R755" s="30" t="s">
        <v>29</v>
      </c>
      <c r="S755" s="39">
        <v>100</v>
      </c>
      <c r="T755" s="45">
        <v>46130</v>
      </c>
      <c r="U755" s="52"/>
      <c r="V755" s="53"/>
      <c r="W755" s="54" t="s">
        <v>3641</v>
      </c>
      <c r="X755" s="30"/>
      <c r="Y755" s="31">
        <v>16840</v>
      </c>
      <c r="Z755" s="30"/>
      <c r="AA755" s="55"/>
      <c r="AB755" s="73" t="s">
        <v>44</v>
      </c>
      <c r="AC755" s="30" t="s">
        <v>44</v>
      </c>
      <c r="AD755" s="30" t="s">
        <v>982</v>
      </c>
    </row>
    <row r="756" spans="1:30" x14ac:dyDescent="0.2">
      <c r="A756" s="89">
        <v>46131.686622581023</v>
      </c>
      <c r="B756" s="35" t="s">
        <v>30</v>
      </c>
      <c r="C756" s="85" t="s">
        <v>31</v>
      </c>
      <c r="D756" s="30" t="s">
        <v>29</v>
      </c>
      <c r="E756" s="96" t="s">
        <v>2798</v>
      </c>
      <c r="F756" s="30" t="s">
        <v>29</v>
      </c>
      <c r="G756" s="30" t="s">
        <v>47</v>
      </c>
      <c r="H756" s="93" t="s">
        <v>34</v>
      </c>
      <c r="I756" s="36" t="str">
        <f ca="1">IFERROR(__xludf.DUMMYFUNCTION("""COMPUTED_VALUE""")," ")</f>
        <v xml:space="preserve"> </v>
      </c>
      <c r="J756" s="51" t="s">
        <v>3642</v>
      </c>
      <c r="K756" s="56" t="s">
        <v>3643</v>
      </c>
      <c r="L756" s="38">
        <v>384500090</v>
      </c>
      <c r="M756" s="30" t="s">
        <v>713</v>
      </c>
      <c r="N756" s="30" t="s">
        <v>3644</v>
      </c>
      <c r="O756" s="30" t="s">
        <v>107</v>
      </c>
      <c r="P756" s="30" t="s">
        <v>3645</v>
      </c>
      <c r="Q756" s="23">
        <v>16940</v>
      </c>
      <c r="R756" s="30" t="s">
        <v>29</v>
      </c>
      <c r="S756" s="39">
        <v>200</v>
      </c>
      <c r="T756" s="45">
        <v>46130</v>
      </c>
      <c r="U756" s="52"/>
      <c r="V756" s="53"/>
      <c r="W756" s="54" t="s">
        <v>3646</v>
      </c>
      <c r="X756" s="30"/>
      <c r="Y756" s="31">
        <v>16740</v>
      </c>
      <c r="Z756" s="30"/>
      <c r="AA756" s="56"/>
      <c r="AB756" s="74" t="s">
        <v>44</v>
      </c>
      <c r="AC756" s="30" t="s">
        <v>44</v>
      </c>
      <c r="AD756" s="30" t="s">
        <v>982</v>
      </c>
    </row>
    <row r="757" spans="1:30" x14ac:dyDescent="0.2">
      <c r="A757" s="89">
        <v>46131.688998240745</v>
      </c>
      <c r="B757" s="35" t="s">
        <v>30</v>
      </c>
      <c r="C757" s="85" t="s">
        <v>31</v>
      </c>
      <c r="D757" s="30" t="s">
        <v>29</v>
      </c>
      <c r="E757" s="96" t="s">
        <v>2798</v>
      </c>
      <c r="F757" s="30" t="s">
        <v>29</v>
      </c>
      <c r="G757" s="30" t="s">
        <v>47</v>
      </c>
      <c r="H757" s="93" t="s">
        <v>34</v>
      </c>
      <c r="I757" s="36" t="str">
        <f ca="1">IFERROR(__xludf.DUMMYFUNCTION("""COMPUTED_VALUE""")," ")</f>
        <v xml:space="preserve"> </v>
      </c>
      <c r="J757" s="51" t="s">
        <v>3647</v>
      </c>
      <c r="K757" s="56" t="s">
        <v>3648</v>
      </c>
      <c r="L757" s="38">
        <v>971984124</v>
      </c>
      <c r="M757" s="30" t="s">
        <v>713</v>
      </c>
      <c r="N757" s="30" t="s">
        <v>779</v>
      </c>
      <c r="O757" s="30" t="s">
        <v>107</v>
      </c>
      <c r="P757" s="30" t="s">
        <v>3649</v>
      </c>
      <c r="Q757" s="23">
        <v>16940</v>
      </c>
      <c r="R757" s="30" t="s">
        <v>29</v>
      </c>
      <c r="S757" s="39">
        <v>200</v>
      </c>
      <c r="T757" s="45">
        <v>46130</v>
      </c>
      <c r="U757" s="52"/>
      <c r="V757" s="53"/>
      <c r="W757" s="54" t="s">
        <v>3650</v>
      </c>
      <c r="X757" s="30"/>
      <c r="Y757" s="31">
        <v>16740</v>
      </c>
      <c r="Z757" s="30"/>
      <c r="AA757" s="55"/>
      <c r="AB757" s="73" t="s">
        <v>44</v>
      </c>
      <c r="AC757" s="30" t="s">
        <v>44</v>
      </c>
      <c r="AD757" s="30" t="s">
        <v>982</v>
      </c>
    </row>
    <row r="758" spans="1:30" x14ac:dyDescent="0.2">
      <c r="A758" s="89">
        <v>46131.689232013887</v>
      </c>
      <c r="B758" s="35" t="s">
        <v>408</v>
      </c>
      <c r="C758" s="85" t="s">
        <v>31</v>
      </c>
      <c r="D758" s="30" t="s">
        <v>29</v>
      </c>
      <c r="E758" s="96" t="s">
        <v>2798</v>
      </c>
      <c r="F758" s="30" t="s">
        <v>29</v>
      </c>
      <c r="G758" s="30" t="s">
        <v>47</v>
      </c>
      <c r="H758" s="93" t="s">
        <v>3123</v>
      </c>
      <c r="I758" s="36">
        <f ca="1">IFERROR(__xludf.DUMMYFUNCTION("""COMPUTED_VALUE"""),46195)</f>
        <v>46195</v>
      </c>
      <c r="J758" s="51" t="s">
        <v>3651</v>
      </c>
      <c r="K758" s="56" t="s">
        <v>3652</v>
      </c>
      <c r="L758" s="38">
        <v>333860021</v>
      </c>
      <c r="M758" s="30" t="s">
        <v>698</v>
      </c>
      <c r="N758" s="30" t="s">
        <v>3653</v>
      </c>
      <c r="O758" s="30" t="s">
        <v>107</v>
      </c>
      <c r="P758" s="30" t="s">
        <v>3654</v>
      </c>
      <c r="Q758" s="23">
        <v>16940</v>
      </c>
      <c r="R758" s="30" t="s">
        <v>29</v>
      </c>
      <c r="S758" s="39">
        <v>110</v>
      </c>
      <c r="T758" s="45">
        <v>46131</v>
      </c>
      <c r="U758" s="52"/>
      <c r="V758" s="53"/>
      <c r="W758" s="54" t="s">
        <v>3655</v>
      </c>
      <c r="X758" s="30"/>
      <c r="Y758" s="31">
        <v>16830</v>
      </c>
      <c r="Z758" s="30"/>
      <c r="AA758" s="56"/>
      <c r="AB758" s="74" t="s">
        <v>44</v>
      </c>
      <c r="AC758" s="30" t="s">
        <v>44</v>
      </c>
      <c r="AD758" s="30" t="s">
        <v>982</v>
      </c>
    </row>
    <row r="759" spans="1:30" x14ac:dyDescent="0.2">
      <c r="A759" s="89">
        <v>46131.816608761575</v>
      </c>
      <c r="B759" s="35" t="s">
        <v>30</v>
      </c>
      <c r="C759" s="85" t="s">
        <v>31</v>
      </c>
      <c r="D759" s="30" t="s">
        <v>29</v>
      </c>
      <c r="E759" s="96" t="s">
        <v>2798</v>
      </c>
      <c r="F759" s="30" t="s">
        <v>29</v>
      </c>
      <c r="G759" s="30" t="s">
        <v>47</v>
      </c>
      <c r="H759" s="93" t="s">
        <v>34</v>
      </c>
      <c r="I759" s="36" t="str">
        <f ca="1">IFERROR(__xludf.DUMMYFUNCTION("""COMPUTED_VALUE""")," ")</f>
        <v xml:space="preserve"> </v>
      </c>
      <c r="J759" s="51" t="s">
        <v>3656</v>
      </c>
      <c r="K759" s="56" t="s">
        <v>3657</v>
      </c>
      <c r="L759" s="38">
        <v>365207193</v>
      </c>
      <c r="M759" s="30" t="s">
        <v>874</v>
      </c>
      <c r="N759" s="30" t="s">
        <v>3529</v>
      </c>
      <c r="O759" s="30" t="s">
        <v>107</v>
      </c>
      <c r="P759" s="30" t="s">
        <v>3658</v>
      </c>
      <c r="Q759" s="23">
        <v>16940</v>
      </c>
      <c r="R759" s="30" t="s">
        <v>29</v>
      </c>
      <c r="S759" s="39">
        <v>50</v>
      </c>
      <c r="T759" s="45">
        <v>46130</v>
      </c>
      <c r="U759" s="52"/>
      <c r="V759" s="53"/>
      <c r="W759" s="54" t="s">
        <v>3659</v>
      </c>
      <c r="X759" s="30"/>
      <c r="Y759" s="31">
        <v>16890</v>
      </c>
      <c r="Z759" s="30"/>
      <c r="AA759" s="55"/>
      <c r="AB759" s="73" t="s">
        <v>44</v>
      </c>
      <c r="AC759" s="30" t="s">
        <v>44</v>
      </c>
      <c r="AD759" s="30" t="s">
        <v>982</v>
      </c>
    </row>
    <row r="760" spans="1:30" x14ac:dyDescent="0.2">
      <c r="A760" s="89">
        <v>46131.817801921294</v>
      </c>
      <c r="B760" s="35" t="s">
        <v>30</v>
      </c>
      <c r="C760" s="85" t="s">
        <v>31</v>
      </c>
      <c r="D760" s="30" t="s">
        <v>29</v>
      </c>
      <c r="E760" s="96" t="s">
        <v>2798</v>
      </c>
      <c r="F760" s="30" t="s">
        <v>29</v>
      </c>
      <c r="G760" s="30" t="s">
        <v>47</v>
      </c>
      <c r="H760" s="93" t="s">
        <v>34</v>
      </c>
      <c r="I760" s="36" t="str">
        <f ca="1">IFERROR(__xludf.DUMMYFUNCTION("""COMPUTED_VALUE""")," ")</f>
        <v xml:space="preserve"> </v>
      </c>
      <c r="J760" s="51" t="s">
        <v>3660</v>
      </c>
      <c r="K760" s="56" t="s">
        <v>3661</v>
      </c>
      <c r="L760" s="38">
        <v>819141642</v>
      </c>
      <c r="M760" s="30" t="s">
        <v>874</v>
      </c>
      <c r="N760" s="30" t="s">
        <v>3662</v>
      </c>
      <c r="O760" s="30" t="s">
        <v>107</v>
      </c>
      <c r="P760" s="30" t="s">
        <v>3663</v>
      </c>
      <c r="Q760" s="23">
        <v>16940</v>
      </c>
      <c r="R760" s="30" t="s">
        <v>29</v>
      </c>
      <c r="S760" s="39">
        <v>100</v>
      </c>
      <c r="T760" s="45">
        <v>46130</v>
      </c>
      <c r="U760" s="52"/>
      <c r="V760" s="53"/>
      <c r="W760" s="54" t="s">
        <v>3664</v>
      </c>
      <c r="X760" s="30"/>
      <c r="Y760" s="31">
        <v>16840</v>
      </c>
      <c r="Z760" s="30"/>
      <c r="AA760" s="56"/>
      <c r="AB760" s="74" t="s">
        <v>44</v>
      </c>
      <c r="AC760" s="30" t="s">
        <v>44</v>
      </c>
      <c r="AD760" s="30" t="s">
        <v>982</v>
      </c>
    </row>
    <row r="761" spans="1:30" x14ac:dyDescent="0.2">
      <c r="A761" s="89">
        <v>46131.820643796294</v>
      </c>
      <c r="B761" s="35" t="s">
        <v>30</v>
      </c>
      <c r="C761" s="85" t="s">
        <v>31</v>
      </c>
      <c r="D761" s="30" t="s">
        <v>29</v>
      </c>
      <c r="E761" s="96" t="s">
        <v>2798</v>
      </c>
      <c r="F761" s="30" t="s">
        <v>29</v>
      </c>
      <c r="G761" s="30" t="s">
        <v>47</v>
      </c>
      <c r="H761" s="93" t="s">
        <v>34</v>
      </c>
      <c r="I761" s="36" t="str">
        <f ca="1">IFERROR(__xludf.DUMMYFUNCTION("""COMPUTED_VALUE""")," ")</f>
        <v xml:space="preserve"> </v>
      </c>
      <c r="J761" s="51" t="s">
        <v>3665</v>
      </c>
      <c r="K761" s="56" t="s">
        <v>3666</v>
      </c>
      <c r="L761" s="38">
        <v>362097494</v>
      </c>
      <c r="M761" s="30" t="s">
        <v>874</v>
      </c>
      <c r="N761" s="30" t="s">
        <v>3667</v>
      </c>
      <c r="O761" s="30" t="s">
        <v>107</v>
      </c>
      <c r="P761" s="30" t="s">
        <v>3668</v>
      </c>
      <c r="Q761" s="23">
        <v>16940</v>
      </c>
      <c r="R761" s="30" t="s">
        <v>29</v>
      </c>
      <c r="S761" s="39">
        <v>100</v>
      </c>
      <c r="T761" s="45">
        <v>46131</v>
      </c>
      <c r="U761" s="52"/>
      <c r="V761" s="53"/>
      <c r="W761" s="54" t="s">
        <v>3669</v>
      </c>
      <c r="X761" s="30"/>
      <c r="Y761" s="31">
        <v>16840</v>
      </c>
      <c r="Z761" s="30"/>
      <c r="AA761" s="55"/>
      <c r="AB761" s="73" t="s">
        <v>44</v>
      </c>
      <c r="AC761" s="30" t="s">
        <v>44</v>
      </c>
      <c r="AD761" s="30" t="s">
        <v>982</v>
      </c>
    </row>
    <row r="762" spans="1:30" x14ac:dyDescent="0.2">
      <c r="A762" s="89">
        <v>46131.871845520829</v>
      </c>
      <c r="B762" s="35" t="s">
        <v>76</v>
      </c>
      <c r="C762" s="85" t="s">
        <v>31</v>
      </c>
      <c r="D762" s="30" t="s">
        <v>29</v>
      </c>
      <c r="E762" s="96" t="s">
        <v>2798</v>
      </c>
      <c r="F762" s="30" t="s">
        <v>29</v>
      </c>
      <c r="G762" s="30" t="s">
        <v>47</v>
      </c>
      <c r="H762" s="93" t="s">
        <v>3670</v>
      </c>
      <c r="I762" s="36">
        <f ca="1">IFERROR(__xludf.DUMMYFUNCTION("""COMPUTED_VALUE"""),46195)</f>
        <v>46195</v>
      </c>
      <c r="J762" s="51" t="s">
        <v>3671</v>
      </c>
      <c r="K762" s="56" t="s">
        <v>3672</v>
      </c>
      <c r="L762" s="38">
        <v>398010842</v>
      </c>
      <c r="M762" s="30" t="s">
        <v>633</v>
      </c>
      <c r="N762" s="30" t="s">
        <v>164</v>
      </c>
      <c r="O762" s="30" t="s">
        <v>107</v>
      </c>
      <c r="P762" s="30" t="s">
        <v>3673</v>
      </c>
      <c r="Q762" s="23">
        <v>16940</v>
      </c>
      <c r="R762" s="30" t="s">
        <v>29</v>
      </c>
      <c r="S762" s="39">
        <f>100+5000</f>
        <v>5100</v>
      </c>
      <c r="T762" s="49" t="s">
        <v>3674</v>
      </c>
      <c r="U762" s="52"/>
      <c r="V762" s="53"/>
      <c r="W762" s="54" t="s">
        <v>3675</v>
      </c>
      <c r="X762" s="30"/>
      <c r="Y762" s="31">
        <v>11840</v>
      </c>
      <c r="Z762" s="30"/>
      <c r="AA762" s="56"/>
      <c r="AB762" s="74"/>
      <c r="AC762" s="30"/>
      <c r="AD762" s="30" t="s">
        <v>982</v>
      </c>
    </row>
    <row r="763" spans="1:30" x14ac:dyDescent="0.2">
      <c r="A763" s="89">
        <v>46131.905922916667</v>
      </c>
      <c r="B763" s="35" t="s">
        <v>30</v>
      </c>
      <c r="C763" s="85" t="s">
        <v>31</v>
      </c>
      <c r="D763" s="30" t="s">
        <v>29</v>
      </c>
      <c r="E763" s="96" t="s">
        <v>2798</v>
      </c>
      <c r="F763" s="30" t="s">
        <v>29</v>
      </c>
      <c r="G763" s="30" t="s">
        <v>47</v>
      </c>
      <c r="H763" s="93" t="s">
        <v>3676</v>
      </c>
      <c r="I763" s="36" t="str">
        <f ca="1">IFERROR(__xludf.DUMMYFUNCTION("""COMPUTED_VALUE""")," ")</f>
        <v xml:space="preserve"> </v>
      </c>
      <c r="J763" s="51" t="s">
        <v>3677</v>
      </c>
      <c r="K763" s="56" t="s">
        <v>3678</v>
      </c>
      <c r="L763" s="38">
        <v>366100591</v>
      </c>
      <c r="M763" s="30" t="s">
        <v>1614</v>
      </c>
      <c r="N763" s="30" t="s">
        <v>2028</v>
      </c>
      <c r="O763" s="30" t="s">
        <v>2626</v>
      </c>
      <c r="P763" s="30" t="s">
        <v>3679</v>
      </c>
      <c r="Q763" s="23">
        <v>16940</v>
      </c>
      <c r="R763" s="30" t="s">
        <v>29</v>
      </c>
      <c r="S763" s="39">
        <v>200</v>
      </c>
      <c r="T763" s="45">
        <v>46131</v>
      </c>
      <c r="U763" s="52"/>
      <c r="V763" s="53"/>
      <c r="W763" s="54" t="s">
        <v>3680</v>
      </c>
      <c r="X763" s="30"/>
      <c r="Y763" s="31">
        <v>16740</v>
      </c>
      <c r="Z763" s="30"/>
      <c r="AA763" s="55"/>
      <c r="AB763" s="73" t="s">
        <v>44</v>
      </c>
      <c r="AC763" s="30" t="s">
        <v>44</v>
      </c>
      <c r="AD763" s="30" t="s">
        <v>982</v>
      </c>
    </row>
    <row r="764" spans="1:30" x14ac:dyDescent="0.2">
      <c r="A764" s="89">
        <v>46131.90814511574</v>
      </c>
      <c r="B764" s="35"/>
      <c r="C764" s="85" t="s">
        <v>31</v>
      </c>
      <c r="D764" s="30" t="s">
        <v>29</v>
      </c>
      <c r="E764" s="96" t="s">
        <v>2895</v>
      </c>
      <c r="F764" s="30" t="s">
        <v>29</v>
      </c>
      <c r="G764" s="30" t="s">
        <v>33</v>
      </c>
      <c r="H764" s="93" t="s">
        <v>34</v>
      </c>
      <c r="I764" s="36" t="str">
        <f ca="1">IFERROR(__xludf.DUMMYFUNCTION("""COMPUTED_VALUE""")," ")</f>
        <v xml:space="preserve"> </v>
      </c>
      <c r="J764" s="51" t="s">
        <v>3681</v>
      </c>
      <c r="K764" s="56" t="s">
        <v>3682</v>
      </c>
      <c r="L764" s="38">
        <v>337536505</v>
      </c>
      <c r="M764" s="30" t="s">
        <v>1614</v>
      </c>
      <c r="N764" s="30" t="s">
        <v>427</v>
      </c>
      <c r="O764" s="30" t="s">
        <v>2626</v>
      </c>
      <c r="P764" s="30" t="s">
        <v>3683</v>
      </c>
      <c r="Q764" s="23">
        <v>14972</v>
      </c>
      <c r="R764" s="30" t="s">
        <v>29</v>
      </c>
      <c r="S764" s="39">
        <v>200</v>
      </c>
      <c r="T764" s="45">
        <v>46131</v>
      </c>
      <c r="U764" s="52"/>
      <c r="V764" s="53"/>
      <c r="W764" s="54" t="s">
        <v>3684</v>
      </c>
      <c r="X764" s="30"/>
      <c r="Y764" s="31">
        <v>14772</v>
      </c>
      <c r="Z764" s="30"/>
      <c r="AA764" s="56"/>
      <c r="AB764" s="74" t="s">
        <v>44</v>
      </c>
      <c r="AC764" s="30" t="s">
        <v>44</v>
      </c>
      <c r="AD764" s="30" t="s">
        <v>982</v>
      </c>
    </row>
    <row r="765" spans="1:30" x14ac:dyDescent="0.2">
      <c r="A765" s="89">
        <v>46131.914799652775</v>
      </c>
      <c r="B765" s="35" t="s">
        <v>30</v>
      </c>
      <c r="C765" s="85" t="s">
        <v>31</v>
      </c>
      <c r="D765" s="30" t="s">
        <v>29</v>
      </c>
      <c r="E765" s="96" t="s">
        <v>2798</v>
      </c>
      <c r="F765" s="30" t="s">
        <v>29</v>
      </c>
      <c r="G765" s="30" t="s">
        <v>47</v>
      </c>
      <c r="H765" s="93" t="s">
        <v>34</v>
      </c>
      <c r="I765" s="36" t="str">
        <f ca="1">IFERROR(__xludf.DUMMYFUNCTION("""COMPUTED_VALUE""")," ")</f>
        <v xml:space="preserve"> </v>
      </c>
      <c r="J765" s="51" t="s">
        <v>3685</v>
      </c>
      <c r="K765" s="56" t="s">
        <v>3686</v>
      </c>
      <c r="L765" s="38">
        <v>859574547</v>
      </c>
      <c r="M765" s="30" t="s">
        <v>874</v>
      </c>
      <c r="N765" s="30" t="s">
        <v>3529</v>
      </c>
      <c r="O765" s="30" t="s">
        <v>107</v>
      </c>
      <c r="P765" s="30" t="s">
        <v>3687</v>
      </c>
      <c r="Q765" s="23">
        <v>16940</v>
      </c>
      <c r="R765" s="30" t="s">
        <v>29</v>
      </c>
      <c r="S765" s="39">
        <v>50</v>
      </c>
      <c r="T765" s="45">
        <v>46131</v>
      </c>
      <c r="U765" s="52"/>
      <c r="V765" s="53"/>
      <c r="W765" s="54" t="s">
        <v>3688</v>
      </c>
      <c r="X765" s="30"/>
      <c r="Y765" s="31">
        <v>16890</v>
      </c>
      <c r="Z765" s="30"/>
      <c r="AA765" s="55"/>
      <c r="AB765" s="73" t="s">
        <v>44</v>
      </c>
      <c r="AC765" s="30" t="s">
        <v>44</v>
      </c>
      <c r="AD765" s="30" t="s">
        <v>982</v>
      </c>
    </row>
    <row r="766" spans="1:30" x14ac:dyDescent="0.2">
      <c r="A766" s="89">
        <v>46131.935538796301</v>
      </c>
      <c r="B766" s="35" t="s">
        <v>76</v>
      </c>
      <c r="C766" s="85" t="s">
        <v>31</v>
      </c>
      <c r="D766" s="30" t="s">
        <v>29</v>
      </c>
      <c r="E766" s="96" t="s">
        <v>2798</v>
      </c>
      <c r="F766" s="30" t="s">
        <v>29</v>
      </c>
      <c r="G766" s="30" t="s">
        <v>47</v>
      </c>
      <c r="H766" s="93" t="s">
        <v>3441</v>
      </c>
      <c r="I766" s="36">
        <f ca="1">IFERROR(__xludf.DUMMYFUNCTION("""COMPUTED_VALUE"""),46196)</f>
        <v>46196</v>
      </c>
      <c r="J766" s="51" t="s">
        <v>3689</v>
      </c>
      <c r="K766" s="56" t="s">
        <v>3690</v>
      </c>
      <c r="L766" s="38">
        <v>941428549</v>
      </c>
      <c r="M766" s="30" t="s">
        <v>633</v>
      </c>
      <c r="N766" s="30" t="s">
        <v>362</v>
      </c>
      <c r="O766" s="30" t="s">
        <v>107</v>
      </c>
      <c r="P766" s="30" t="s">
        <v>3691</v>
      </c>
      <c r="Q766" s="23">
        <v>16940</v>
      </c>
      <c r="R766" s="30" t="s">
        <v>29</v>
      </c>
      <c r="S766" s="39">
        <v>200</v>
      </c>
      <c r="T766" s="45">
        <v>46131</v>
      </c>
      <c r="U766" s="52"/>
      <c r="V766" s="53"/>
      <c r="W766" s="54" t="s">
        <v>3692</v>
      </c>
      <c r="X766" s="30"/>
      <c r="Y766" s="31">
        <v>16740</v>
      </c>
      <c r="Z766" s="30"/>
      <c r="AA766" s="56"/>
      <c r="AB766" s="74" t="s">
        <v>44</v>
      </c>
      <c r="AC766" s="30" t="s">
        <v>44</v>
      </c>
      <c r="AD766" s="30" t="s">
        <v>982</v>
      </c>
    </row>
    <row r="767" spans="1:30" x14ac:dyDescent="0.2">
      <c r="A767" s="89">
        <v>46131.957359895838</v>
      </c>
      <c r="B767" s="35" t="s">
        <v>30</v>
      </c>
      <c r="C767" s="85" t="s">
        <v>31</v>
      </c>
      <c r="D767" s="30" t="s">
        <v>29</v>
      </c>
      <c r="E767" s="96" t="s">
        <v>2798</v>
      </c>
      <c r="F767" s="30" t="s">
        <v>29</v>
      </c>
      <c r="G767" s="30" t="s">
        <v>47</v>
      </c>
      <c r="H767" s="93" t="s">
        <v>34</v>
      </c>
      <c r="I767" s="36" t="str">
        <f ca="1">IFERROR(__xludf.DUMMYFUNCTION("""COMPUTED_VALUE""")," ")</f>
        <v xml:space="preserve"> </v>
      </c>
      <c r="J767" s="51" t="s">
        <v>3693</v>
      </c>
      <c r="K767" s="56" t="s">
        <v>3694</v>
      </c>
      <c r="L767" s="38">
        <v>859212739</v>
      </c>
      <c r="M767" s="30" t="s">
        <v>713</v>
      </c>
      <c r="N767" s="30" t="s">
        <v>3695</v>
      </c>
      <c r="O767" s="30" t="s">
        <v>107</v>
      </c>
      <c r="P767" s="30" t="s">
        <v>3696</v>
      </c>
      <c r="Q767" s="23">
        <v>16940</v>
      </c>
      <c r="R767" s="30" t="s">
        <v>29</v>
      </c>
      <c r="S767" s="39">
        <v>200</v>
      </c>
      <c r="T767" s="45">
        <v>46131</v>
      </c>
      <c r="U767" s="52"/>
      <c r="V767" s="53"/>
      <c r="W767" s="54" t="s">
        <v>3697</v>
      </c>
      <c r="X767" s="30"/>
      <c r="Y767" s="31">
        <v>16740</v>
      </c>
      <c r="Z767" s="30"/>
      <c r="AA767" s="55"/>
      <c r="AB767" s="73" t="s">
        <v>44</v>
      </c>
      <c r="AC767" s="30" t="s">
        <v>44</v>
      </c>
      <c r="AD767" s="30" t="s">
        <v>982</v>
      </c>
    </row>
    <row r="768" spans="1:30" x14ac:dyDescent="0.2">
      <c r="A768" s="89">
        <v>46132.315873368054</v>
      </c>
      <c r="B768" s="35" t="s">
        <v>408</v>
      </c>
      <c r="C768" s="85" t="s">
        <v>31</v>
      </c>
      <c r="D768" s="30" t="s">
        <v>29</v>
      </c>
      <c r="E768" s="96" t="s">
        <v>2798</v>
      </c>
      <c r="F768" s="30" t="s">
        <v>29</v>
      </c>
      <c r="G768" s="30" t="s">
        <v>47</v>
      </c>
      <c r="H768" s="93" t="s">
        <v>3014</v>
      </c>
      <c r="I768" s="36">
        <f ca="1">IFERROR(__xludf.DUMMYFUNCTION("""COMPUTED_VALUE"""),46195)</f>
        <v>46195</v>
      </c>
      <c r="J768" s="51" t="s">
        <v>3698</v>
      </c>
      <c r="K768" s="56" t="s">
        <v>3699</v>
      </c>
      <c r="L768" s="38">
        <v>348251848</v>
      </c>
      <c r="M768" s="30" t="s">
        <v>664</v>
      </c>
      <c r="N768" s="30" t="s">
        <v>66</v>
      </c>
      <c r="O768" s="30" t="s">
        <v>107</v>
      </c>
      <c r="P768" s="30" t="s">
        <v>3700</v>
      </c>
      <c r="Q768" s="23">
        <v>16940</v>
      </c>
      <c r="R768" s="30" t="s">
        <v>29</v>
      </c>
      <c r="S768" s="39">
        <v>70</v>
      </c>
      <c r="T768" s="45">
        <v>46131</v>
      </c>
      <c r="U768" s="52"/>
      <c r="V768" s="53"/>
      <c r="W768" s="54" t="s">
        <v>3701</v>
      </c>
      <c r="X768" s="30"/>
      <c r="Y768" s="31">
        <v>16870</v>
      </c>
      <c r="Z768" s="30"/>
      <c r="AA768" s="56"/>
      <c r="AB768" s="74" t="s">
        <v>44</v>
      </c>
      <c r="AC768" s="30" t="s">
        <v>44</v>
      </c>
      <c r="AD768" s="30" t="s">
        <v>982</v>
      </c>
    </row>
    <row r="769" spans="1:30" x14ac:dyDescent="0.2">
      <c r="A769" s="89">
        <v>46132.317645937495</v>
      </c>
      <c r="B769" s="35" t="s">
        <v>30</v>
      </c>
      <c r="C769" s="85" t="s">
        <v>31</v>
      </c>
      <c r="D769" s="30" t="s">
        <v>29</v>
      </c>
      <c r="E769" s="96" t="s">
        <v>2798</v>
      </c>
      <c r="F769" s="30" t="s">
        <v>29</v>
      </c>
      <c r="G769" s="30" t="s">
        <v>47</v>
      </c>
      <c r="H769" s="93" t="s">
        <v>34</v>
      </c>
      <c r="I769" s="36" t="str">
        <f ca="1">IFERROR(__xludf.DUMMYFUNCTION("""COMPUTED_VALUE""")," ")</f>
        <v xml:space="preserve"> </v>
      </c>
      <c r="J769" s="51" t="s">
        <v>3702</v>
      </c>
      <c r="K769" s="56" t="s">
        <v>3703</v>
      </c>
      <c r="L769" s="38">
        <v>967397285</v>
      </c>
      <c r="M769" s="30" t="s">
        <v>664</v>
      </c>
      <c r="N769" s="30" t="s">
        <v>3186</v>
      </c>
      <c r="O769" s="30" t="s">
        <v>107</v>
      </c>
      <c r="P769" s="30" t="s">
        <v>3704</v>
      </c>
      <c r="Q769" s="23">
        <v>16940</v>
      </c>
      <c r="R769" s="30" t="s">
        <v>29</v>
      </c>
      <c r="S769" s="39">
        <v>200</v>
      </c>
      <c r="T769" s="45">
        <v>46131</v>
      </c>
      <c r="U769" s="52"/>
      <c r="V769" s="53"/>
      <c r="W769" s="54" t="s">
        <v>3705</v>
      </c>
      <c r="X769" s="30"/>
      <c r="Y769" s="31">
        <v>16740</v>
      </c>
      <c r="Z769" s="30"/>
      <c r="AA769" s="55"/>
      <c r="AB769" s="73" t="s">
        <v>44</v>
      </c>
      <c r="AC769" s="30" t="s">
        <v>44</v>
      </c>
      <c r="AD769" s="30" t="s">
        <v>982</v>
      </c>
    </row>
    <row r="770" spans="1:30" x14ac:dyDescent="0.2">
      <c r="A770" s="89">
        <v>46132.319319999995</v>
      </c>
      <c r="B770" s="35" t="s">
        <v>76</v>
      </c>
      <c r="C770" s="85" t="s">
        <v>31</v>
      </c>
      <c r="D770" s="30" t="s">
        <v>29</v>
      </c>
      <c r="E770" s="96" t="s">
        <v>2798</v>
      </c>
      <c r="F770" s="30" t="s">
        <v>29</v>
      </c>
      <c r="G770" s="30" t="s">
        <v>47</v>
      </c>
      <c r="H770" s="93" t="s">
        <v>3471</v>
      </c>
      <c r="I770" s="36">
        <f ca="1">IFERROR(__xludf.DUMMYFUNCTION("""COMPUTED_VALUE"""),46147)</f>
        <v>46147</v>
      </c>
      <c r="J770" s="51" t="s">
        <v>3706</v>
      </c>
      <c r="K770" s="56" t="s">
        <v>3707</v>
      </c>
      <c r="L770" s="38">
        <v>987291258</v>
      </c>
      <c r="M770" s="30" t="s">
        <v>664</v>
      </c>
      <c r="N770" s="30" t="s">
        <v>2435</v>
      </c>
      <c r="O770" s="30" t="s">
        <v>107</v>
      </c>
      <c r="P770" s="30" t="s">
        <v>3708</v>
      </c>
      <c r="Q770" s="23">
        <v>16940</v>
      </c>
      <c r="R770" s="30" t="s">
        <v>29</v>
      </c>
      <c r="S770" s="39">
        <f>500+5500</f>
        <v>6000</v>
      </c>
      <c r="T770" s="49" t="s">
        <v>3709</v>
      </c>
      <c r="U770" s="66">
        <v>10940</v>
      </c>
      <c r="V770" s="45">
        <v>46158</v>
      </c>
      <c r="W770" s="54" t="s">
        <v>3710</v>
      </c>
      <c r="X770" s="30"/>
      <c r="Y770" s="31">
        <v>0</v>
      </c>
      <c r="Z770" s="30" t="s">
        <v>2731</v>
      </c>
      <c r="AA770" s="56"/>
      <c r="AB770" s="74" t="s">
        <v>44</v>
      </c>
      <c r="AC770" s="30" t="s">
        <v>44</v>
      </c>
      <c r="AD770" s="30" t="s">
        <v>982</v>
      </c>
    </row>
    <row r="771" spans="1:30" x14ac:dyDescent="0.2">
      <c r="A771" s="89">
        <v>46132.323734907404</v>
      </c>
      <c r="B771" s="35" t="s">
        <v>76</v>
      </c>
      <c r="C771" s="85" t="s">
        <v>31</v>
      </c>
      <c r="D771" s="30" t="s">
        <v>29</v>
      </c>
      <c r="E771" s="96" t="s">
        <v>2798</v>
      </c>
      <c r="F771" s="30" t="s">
        <v>29</v>
      </c>
      <c r="G771" s="30" t="s">
        <v>47</v>
      </c>
      <c r="H771" s="93" t="s">
        <v>3711</v>
      </c>
      <c r="I771" s="36">
        <f ca="1">IFERROR(__xludf.DUMMYFUNCTION("""COMPUTED_VALUE"""),46194)</f>
        <v>46194</v>
      </c>
      <c r="J771" s="51" t="s">
        <v>3712</v>
      </c>
      <c r="K771" s="56" t="s">
        <v>3713</v>
      </c>
      <c r="L771" s="38">
        <v>961178638</v>
      </c>
      <c r="M771" s="30" t="s">
        <v>664</v>
      </c>
      <c r="N771" s="30" t="s">
        <v>3296</v>
      </c>
      <c r="O771" s="30" t="s">
        <v>107</v>
      </c>
      <c r="P771" s="30" t="s">
        <v>3714</v>
      </c>
      <c r="Q771" s="23">
        <v>16940</v>
      </c>
      <c r="R771" s="30" t="s">
        <v>29</v>
      </c>
      <c r="S771" s="39">
        <v>100</v>
      </c>
      <c r="T771" s="45">
        <v>46131</v>
      </c>
      <c r="U771" s="52"/>
      <c r="V771" s="53"/>
      <c r="W771" s="54" t="s">
        <v>3715</v>
      </c>
      <c r="X771" s="30"/>
      <c r="Y771" s="31">
        <v>16840</v>
      </c>
      <c r="Z771" s="30"/>
      <c r="AA771" s="55"/>
      <c r="AB771" s="73" t="s">
        <v>44</v>
      </c>
      <c r="AC771" s="30" t="s">
        <v>44</v>
      </c>
      <c r="AD771" s="30" t="s">
        <v>982</v>
      </c>
    </row>
    <row r="772" spans="1:30" x14ac:dyDescent="0.2">
      <c r="A772" s="89">
        <v>46132.377877974533</v>
      </c>
      <c r="B772" s="35" t="s">
        <v>30</v>
      </c>
      <c r="C772" s="85" t="s">
        <v>31</v>
      </c>
      <c r="D772" s="30" t="s">
        <v>29</v>
      </c>
      <c r="E772" s="96" t="s">
        <v>2798</v>
      </c>
      <c r="F772" s="30" t="s">
        <v>29</v>
      </c>
      <c r="G772" s="30" t="s">
        <v>47</v>
      </c>
      <c r="H772" s="93" t="s">
        <v>3716</v>
      </c>
      <c r="I772" s="36">
        <f ca="1">IFERROR(__xludf.DUMMYFUNCTION("""COMPUTED_VALUE"""),46202)</f>
        <v>46202</v>
      </c>
      <c r="J772" s="51" t="s">
        <v>3717</v>
      </c>
      <c r="K772" s="56" t="s">
        <v>3718</v>
      </c>
      <c r="L772" s="38">
        <v>367682235</v>
      </c>
      <c r="M772" s="30" t="s">
        <v>130</v>
      </c>
      <c r="N772" s="30" t="s">
        <v>38</v>
      </c>
      <c r="O772" s="30" t="s">
        <v>2081</v>
      </c>
      <c r="P772" s="30" t="s">
        <v>3719</v>
      </c>
      <c r="Q772" s="23">
        <v>16940</v>
      </c>
      <c r="R772" s="30" t="s">
        <v>29</v>
      </c>
      <c r="S772" s="39">
        <v>100</v>
      </c>
      <c r="T772" s="45">
        <v>46131</v>
      </c>
      <c r="U772" s="52"/>
      <c r="V772" s="53"/>
      <c r="W772" s="54" t="s">
        <v>3720</v>
      </c>
      <c r="X772" s="30"/>
      <c r="Y772" s="31">
        <v>16840</v>
      </c>
      <c r="Z772" s="30"/>
      <c r="AA772" s="56"/>
      <c r="AB772" s="74" t="s">
        <v>44</v>
      </c>
      <c r="AC772" s="30" t="s">
        <v>44</v>
      </c>
      <c r="AD772" s="30" t="s">
        <v>982</v>
      </c>
    </row>
    <row r="773" spans="1:30" x14ac:dyDescent="0.2">
      <c r="A773" s="89">
        <v>46132.972909004631</v>
      </c>
      <c r="B773" s="35" t="s">
        <v>30</v>
      </c>
      <c r="C773" s="85" t="s">
        <v>31</v>
      </c>
      <c r="D773" s="30" t="s">
        <v>29</v>
      </c>
      <c r="E773" s="96" t="s">
        <v>2798</v>
      </c>
      <c r="F773" s="30" t="s">
        <v>152</v>
      </c>
      <c r="G773" s="30" t="s">
        <v>47</v>
      </c>
      <c r="H773" s="93" t="s">
        <v>34</v>
      </c>
      <c r="I773" s="36" t="str">
        <f ca="1">IFERROR(__xludf.DUMMYFUNCTION("""COMPUTED_VALUE""")," ")</f>
        <v xml:space="preserve"> </v>
      </c>
      <c r="J773" s="51" t="s">
        <v>3721</v>
      </c>
      <c r="K773" s="56" t="s">
        <v>3722</v>
      </c>
      <c r="L773" s="38">
        <v>362910104</v>
      </c>
      <c r="M773" s="30" t="s">
        <v>874</v>
      </c>
      <c r="N773" s="30" t="s">
        <v>3723</v>
      </c>
      <c r="O773" s="30" t="s">
        <v>2204</v>
      </c>
      <c r="P773" s="30" t="s">
        <v>3724</v>
      </c>
      <c r="Q773" s="23">
        <v>16940</v>
      </c>
      <c r="R773" s="30" t="s">
        <v>29</v>
      </c>
      <c r="S773" s="39">
        <v>50</v>
      </c>
      <c r="T773" s="45">
        <v>46132</v>
      </c>
      <c r="U773" s="52"/>
      <c r="V773" s="53"/>
      <c r="W773" s="54" t="s">
        <v>3725</v>
      </c>
      <c r="X773" s="30"/>
      <c r="Y773" s="31">
        <v>16890</v>
      </c>
      <c r="Z773" s="30"/>
      <c r="AA773" s="55"/>
      <c r="AB773" s="73" t="s">
        <v>44</v>
      </c>
      <c r="AC773" s="30" t="s">
        <v>44</v>
      </c>
      <c r="AD773" s="30" t="s">
        <v>982</v>
      </c>
    </row>
    <row r="774" spans="1:30" x14ac:dyDescent="0.2">
      <c r="A774" s="135">
        <v>46133.316835092592</v>
      </c>
      <c r="B774" s="95" t="s">
        <v>76</v>
      </c>
      <c r="C774" s="85" t="s">
        <v>31</v>
      </c>
      <c r="D774" s="56" t="s">
        <v>29</v>
      </c>
      <c r="E774" s="96" t="s">
        <v>2798</v>
      </c>
      <c r="F774" s="56" t="s">
        <v>152</v>
      </c>
      <c r="G774" s="56" t="s">
        <v>47</v>
      </c>
      <c r="H774" s="108" t="s">
        <v>3726</v>
      </c>
      <c r="I774" s="36">
        <f ca="1">IFERROR(__xludf.DUMMYFUNCTION("""COMPUTED_VALUE"""),46195)</f>
        <v>46195</v>
      </c>
      <c r="J774" s="97" t="s">
        <v>3727</v>
      </c>
      <c r="K774" s="56" t="s">
        <v>3728</v>
      </c>
      <c r="L774" s="98">
        <v>326639531</v>
      </c>
      <c r="M774" s="56" t="s">
        <v>713</v>
      </c>
      <c r="N774" s="56" t="s">
        <v>2631</v>
      </c>
      <c r="O774" s="56" t="s">
        <v>107</v>
      </c>
      <c r="P774" s="56" t="s">
        <v>3729</v>
      </c>
      <c r="Q774" s="23">
        <v>16940</v>
      </c>
      <c r="R774" s="56" t="s">
        <v>29</v>
      </c>
      <c r="S774" s="39">
        <f>200+2500</f>
        <v>2700</v>
      </c>
      <c r="T774" s="136" t="s">
        <v>3730</v>
      </c>
      <c r="U774" s="106"/>
      <c r="V774" s="107"/>
      <c r="W774" s="99" t="s">
        <v>3731</v>
      </c>
      <c r="X774" s="56"/>
      <c r="Y774" s="31">
        <v>14240</v>
      </c>
      <c r="Z774" s="30"/>
      <c r="AA774" s="56"/>
      <c r="AB774" s="74" t="s">
        <v>44</v>
      </c>
      <c r="AC774" s="30" t="s">
        <v>44</v>
      </c>
      <c r="AD774" s="30" t="s">
        <v>982</v>
      </c>
    </row>
    <row r="775" spans="1:30" x14ac:dyDescent="0.2">
      <c r="A775" s="89">
        <v>46133.31960206019</v>
      </c>
      <c r="B775" s="35" t="s">
        <v>76</v>
      </c>
      <c r="C775" s="85" t="s">
        <v>31</v>
      </c>
      <c r="D775" s="30" t="s">
        <v>29</v>
      </c>
      <c r="E775" s="96" t="s">
        <v>2798</v>
      </c>
      <c r="F775" s="30" t="s">
        <v>152</v>
      </c>
      <c r="G775" s="30" t="s">
        <v>47</v>
      </c>
      <c r="H775" s="93" t="s">
        <v>3471</v>
      </c>
      <c r="I775" s="36">
        <f ca="1">IFERROR(__xludf.DUMMYFUNCTION("""COMPUTED_VALUE"""),46147)</f>
        <v>46147</v>
      </c>
      <c r="J775" s="51" t="s">
        <v>3732</v>
      </c>
      <c r="K775" s="56" t="s">
        <v>3733</v>
      </c>
      <c r="L775" s="38">
        <v>379997910</v>
      </c>
      <c r="M775" s="30" t="s">
        <v>713</v>
      </c>
      <c r="N775" s="30" t="s">
        <v>3310</v>
      </c>
      <c r="O775" s="30" t="s">
        <v>107</v>
      </c>
      <c r="P775" s="30" t="s">
        <v>3734</v>
      </c>
      <c r="Q775" s="23">
        <v>16940</v>
      </c>
      <c r="R775" s="30" t="s">
        <v>29</v>
      </c>
      <c r="S775" s="39">
        <v>2500</v>
      </c>
      <c r="T775" s="45">
        <v>46132</v>
      </c>
      <c r="U775" s="66">
        <v>14440</v>
      </c>
      <c r="V775" s="45">
        <v>46167</v>
      </c>
      <c r="W775" s="54" t="s">
        <v>3735</v>
      </c>
      <c r="X775" s="30"/>
      <c r="Y775" s="31">
        <v>0</v>
      </c>
      <c r="Z775" s="30" t="s">
        <v>2731</v>
      </c>
      <c r="AA775" s="55"/>
      <c r="AB775" s="73" t="s">
        <v>44</v>
      </c>
      <c r="AC775" s="30" t="s">
        <v>44</v>
      </c>
      <c r="AD775" s="30" t="s">
        <v>982</v>
      </c>
    </row>
    <row r="776" spans="1:30" x14ac:dyDescent="0.2">
      <c r="A776" s="89">
        <v>46133.321741631946</v>
      </c>
      <c r="B776" s="35" t="s">
        <v>408</v>
      </c>
      <c r="C776" s="85" t="s">
        <v>31</v>
      </c>
      <c r="D776" s="30" t="s">
        <v>29</v>
      </c>
      <c r="E776" s="96" t="s">
        <v>2798</v>
      </c>
      <c r="F776" s="30" t="s">
        <v>152</v>
      </c>
      <c r="G776" s="30" t="s">
        <v>47</v>
      </c>
      <c r="H776" s="93" t="s">
        <v>34</v>
      </c>
      <c r="I776" s="36" t="str">
        <f ca="1">IFERROR(__xludf.DUMMYFUNCTION("""COMPUTED_VALUE""")," ")</f>
        <v xml:space="preserve"> </v>
      </c>
      <c r="J776" s="51" t="s">
        <v>3736</v>
      </c>
      <c r="K776" s="56" t="s">
        <v>3737</v>
      </c>
      <c r="L776" s="38">
        <v>934732623</v>
      </c>
      <c r="M776" s="30" t="s">
        <v>713</v>
      </c>
      <c r="N776" s="30" t="s">
        <v>3695</v>
      </c>
      <c r="O776" s="30" t="s">
        <v>107</v>
      </c>
      <c r="P776" s="30" t="s">
        <v>3738</v>
      </c>
      <c r="Q776" s="23">
        <v>16940</v>
      </c>
      <c r="R776" s="30" t="s">
        <v>29</v>
      </c>
      <c r="S776" s="39">
        <v>200</v>
      </c>
      <c r="T776" s="45">
        <v>46132</v>
      </c>
      <c r="U776" s="52"/>
      <c r="V776" s="53"/>
      <c r="W776" s="54" t="s">
        <v>3739</v>
      </c>
      <c r="X776" s="30"/>
      <c r="Y776" s="31">
        <v>16740</v>
      </c>
      <c r="Z776" s="30"/>
      <c r="AA776" s="56"/>
      <c r="AB776" s="74" t="s">
        <v>44</v>
      </c>
      <c r="AC776" s="30" t="s">
        <v>44</v>
      </c>
      <c r="AD776" s="30" t="s">
        <v>982</v>
      </c>
    </row>
    <row r="777" spans="1:30" x14ac:dyDescent="0.2">
      <c r="A777" s="89">
        <v>46133.323381655093</v>
      </c>
      <c r="B777" s="35" t="s">
        <v>408</v>
      </c>
      <c r="C777" s="85" t="s">
        <v>31</v>
      </c>
      <c r="D777" s="30" t="s">
        <v>29</v>
      </c>
      <c r="E777" s="96" t="s">
        <v>2798</v>
      </c>
      <c r="F777" s="30" t="s">
        <v>152</v>
      </c>
      <c r="G777" s="30" t="s">
        <v>47</v>
      </c>
      <c r="H777" s="93" t="s">
        <v>3123</v>
      </c>
      <c r="I777" s="36">
        <f ca="1">IFERROR(__xludf.DUMMYFUNCTION("""COMPUTED_VALUE"""),46195)</f>
        <v>46195</v>
      </c>
      <c r="J777" s="132" t="s">
        <v>3740</v>
      </c>
      <c r="K777" s="56" t="s">
        <v>3741</v>
      </c>
      <c r="L777" s="38">
        <v>397423143</v>
      </c>
      <c r="M777" s="30" t="s">
        <v>605</v>
      </c>
      <c r="N777" s="30" t="s">
        <v>3097</v>
      </c>
      <c r="O777" s="30" t="s">
        <v>107</v>
      </c>
      <c r="P777" s="30" t="s">
        <v>3742</v>
      </c>
      <c r="Q777" s="23">
        <v>16940</v>
      </c>
      <c r="R777" s="30" t="s">
        <v>29</v>
      </c>
      <c r="S777" s="39">
        <v>200</v>
      </c>
      <c r="T777" s="45">
        <v>46132</v>
      </c>
      <c r="U777" s="52"/>
      <c r="V777" s="53"/>
      <c r="W777" s="54" t="s">
        <v>3743</v>
      </c>
      <c r="X777" s="30"/>
      <c r="Y777" s="31">
        <v>16740</v>
      </c>
      <c r="Z777" s="30"/>
      <c r="AA777" s="55"/>
      <c r="AB777" s="73" t="s">
        <v>44</v>
      </c>
      <c r="AC777" s="30" t="s">
        <v>44</v>
      </c>
      <c r="AD777" s="30" t="s">
        <v>982</v>
      </c>
    </row>
    <row r="778" spans="1:30" x14ac:dyDescent="0.2">
      <c r="A778" s="89">
        <v>46133.325145694442</v>
      </c>
      <c r="B778" s="35" t="s">
        <v>76</v>
      </c>
      <c r="C778" s="85" t="s">
        <v>31</v>
      </c>
      <c r="D778" s="30" t="s">
        <v>29</v>
      </c>
      <c r="E778" s="96" t="s">
        <v>2798</v>
      </c>
      <c r="F778" s="30" t="s">
        <v>152</v>
      </c>
      <c r="G778" s="30" t="s">
        <v>47</v>
      </c>
      <c r="H778" s="93" t="s">
        <v>3014</v>
      </c>
      <c r="I778" s="36">
        <f ca="1">IFERROR(__xludf.DUMMYFUNCTION("""COMPUTED_VALUE"""),46195)</f>
        <v>46195</v>
      </c>
      <c r="J778" s="51" t="s">
        <v>3744</v>
      </c>
      <c r="K778" s="56" t="s">
        <v>3745</v>
      </c>
      <c r="L778" s="38">
        <v>979858003</v>
      </c>
      <c r="M778" s="30" t="s">
        <v>664</v>
      </c>
      <c r="N778" s="30" t="s">
        <v>3296</v>
      </c>
      <c r="O778" s="30" t="s">
        <v>107</v>
      </c>
      <c r="P778" s="30" t="s">
        <v>3746</v>
      </c>
      <c r="Q778" s="23">
        <v>16940</v>
      </c>
      <c r="R778" s="30" t="s">
        <v>29</v>
      </c>
      <c r="S778" s="39">
        <v>100</v>
      </c>
      <c r="T778" s="45">
        <v>46133</v>
      </c>
      <c r="U778" s="52"/>
      <c r="V778" s="53"/>
      <c r="W778" s="54" t="s">
        <v>3747</v>
      </c>
      <c r="X778" s="30"/>
      <c r="Y778" s="31">
        <v>16840</v>
      </c>
      <c r="Z778" s="30"/>
      <c r="AA778" s="56"/>
      <c r="AB778" s="74" t="s">
        <v>44</v>
      </c>
      <c r="AC778" s="30" t="s">
        <v>44</v>
      </c>
      <c r="AD778" s="30" t="s">
        <v>982</v>
      </c>
    </row>
    <row r="779" spans="1:30" x14ac:dyDescent="0.2">
      <c r="A779" s="89">
        <v>46133.327717245367</v>
      </c>
      <c r="B779" s="35" t="s">
        <v>76</v>
      </c>
      <c r="C779" s="85" t="s">
        <v>31</v>
      </c>
      <c r="D779" s="30" t="s">
        <v>29</v>
      </c>
      <c r="E779" s="96" t="s">
        <v>2798</v>
      </c>
      <c r="F779" s="30" t="s">
        <v>152</v>
      </c>
      <c r="G779" s="30" t="s">
        <v>47</v>
      </c>
      <c r="H779" s="93" t="s">
        <v>3123</v>
      </c>
      <c r="I779" s="36">
        <f ca="1">IFERROR(__xludf.DUMMYFUNCTION("""COMPUTED_VALUE"""),46195)</f>
        <v>46195</v>
      </c>
      <c r="J779" s="51" t="s">
        <v>3748</v>
      </c>
      <c r="K779" s="56" t="s">
        <v>3749</v>
      </c>
      <c r="L779" s="38">
        <v>393901927</v>
      </c>
      <c r="M779" s="30" t="s">
        <v>605</v>
      </c>
      <c r="N779" s="30" t="s">
        <v>685</v>
      </c>
      <c r="O779" s="30" t="s">
        <v>107</v>
      </c>
      <c r="P779" s="30" t="s">
        <v>3750</v>
      </c>
      <c r="Q779" s="23">
        <v>16940</v>
      </c>
      <c r="R779" s="30" t="s">
        <v>29</v>
      </c>
      <c r="S779" s="39">
        <v>200</v>
      </c>
      <c r="T779" s="45">
        <v>46132</v>
      </c>
      <c r="U779" s="52"/>
      <c r="V779" s="53"/>
      <c r="W779" s="54" t="s">
        <v>3751</v>
      </c>
      <c r="X779" s="30"/>
      <c r="Y779" s="31">
        <v>16740</v>
      </c>
      <c r="Z779" s="30"/>
      <c r="AA779" s="55"/>
      <c r="AB779" s="73" t="s">
        <v>44</v>
      </c>
      <c r="AC779" s="30" t="s">
        <v>44</v>
      </c>
      <c r="AD779" s="30" t="s">
        <v>982</v>
      </c>
    </row>
    <row r="780" spans="1:30" x14ac:dyDescent="0.2">
      <c r="A780" s="89">
        <v>46133.333855717588</v>
      </c>
      <c r="B780" s="35" t="s">
        <v>76</v>
      </c>
      <c r="C780" s="85" t="s">
        <v>31</v>
      </c>
      <c r="D780" s="30" t="s">
        <v>29</v>
      </c>
      <c r="E780" s="96" t="s">
        <v>46</v>
      </c>
      <c r="F780" s="30" t="s">
        <v>152</v>
      </c>
      <c r="G780" s="30" t="s">
        <v>47</v>
      </c>
      <c r="H780" s="93" t="s">
        <v>2996</v>
      </c>
      <c r="I780" s="36">
        <f ca="1">IFERROR(__xludf.DUMMYFUNCTION("""COMPUTED_VALUE"""),46135)</f>
        <v>46135</v>
      </c>
      <c r="J780" s="51" t="s">
        <v>3752</v>
      </c>
      <c r="K780" s="56" t="s">
        <v>3753</v>
      </c>
      <c r="L780" s="38">
        <v>902226723</v>
      </c>
      <c r="M780" s="30" t="s">
        <v>664</v>
      </c>
      <c r="N780" s="30" t="s">
        <v>2435</v>
      </c>
      <c r="O780" s="30" t="s">
        <v>107</v>
      </c>
      <c r="P780" s="30" t="s">
        <v>3754</v>
      </c>
      <c r="Q780" s="23">
        <v>2468</v>
      </c>
      <c r="R780" s="30" t="s">
        <v>29</v>
      </c>
      <c r="S780" s="39">
        <v>2468</v>
      </c>
      <c r="T780" s="92">
        <v>46133</v>
      </c>
      <c r="U780" s="52"/>
      <c r="V780" s="53"/>
      <c r="W780" s="54" t="s">
        <v>3755</v>
      </c>
      <c r="X780" s="30"/>
      <c r="Y780" s="31">
        <v>0</v>
      </c>
      <c r="Z780" s="30" t="s">
        <v>2731</v>
      </c>
      <c r="AA780" s="56"/>
      <c r="AB780" s="74" t="s">
        <v>44</v>
      </c>
      <c r="AC780" s="30" t="s">
        <v>2732</v>
      </c>
      <c r="AD780" s="30" t="s">
        <v>982</v>
      </c>
    </row>
    <row r="781" spans="1:30" x14ac:dyDescent="0.2">
      <c r="A781" s="89">
        <v>46133.335918530094</v>
      </c>
      <c r="B781" s="35" t="s">
        <v>408</v>
      </c>
      <c r="C781" s="85" t="s">
        <v>31</v>
      </c>
      <c r="D781" s="30" t="s">
        <v>29</v>
      </c>
      <c r="E781" s="96" t="s">
        <v>46</v>
      </c>
      <c r="F781" s="30" t="s">
        <v>152</v>
      </c>
      <c r="G781" s="30" t="s">
        <v>47</v>
      </c>
      <c r="H781" s="93" t="s">
        <v>3756</v>
      </c>
      <c r="I781" s="36">
        <f ca="1">IFERROR(__xludf.DUMMYFUNCTION("""COMPUTED_VALUE"""),46195)</f>
        <v>46195</v>
      </c>
      <c r="J781" s="51" t="s">
        <v>3757</v>
      </c>
      <c r="K781" s="56" t="s">
        <v>3758</v>
      </c>
      <c r="L781" s="38">
        <v>354017215</v>
      </c>
      <c r="M781" s="30" t="s">
        <v>664</v>
      </c>
      <c r="N781" s="30" t="s">
        <v>66</v>
      </c>
      <c r="O781" s="30" t="s">
        <v>107</v>
      </c>
      <c r="P781" s="30" t="s">
        <v>3759</v>
      </c>
      <c r="Q781" s="23">
        <v>2468</v>
      </c>
      <c r="R781" s="30" t="s">
        <v>29</v>
      </c>
      <c r="S781" s="39">
        <v>100</v>
      </c>
      <c r="T781" s="45">
        <v>46132</v>
      </c>
      <c r="U781" s="52"/>
      <c r="V781" s="53"/>
      <c r="W781" s="54" t="s">
        <v>3760</v>
      </c>
      <c r="X781" s="30"/>
      <c r="Y781" s="31">
        <v>2368</v>
      </c>
      <c r="Z781" s="30"/>
      <c r="AA781" s="55"/>
      <c r="AB781" s="73" t="s">
        <v>44</v>
      </c>
      <c r="AC781" s="30" t="s">
        <v>44</v>
      </c>
      <c r="AD781" s="30" t="s">
        <v>982</v>
      </c>
    </row>
    <row r="782" spans="1:30" x14ac:dyDescent="0.2">
      <c r="A782" s="89">
        <v>46133.337954201386</v>
      </c>
      <c r="B782" s="35" t="s">
        <v>30</v>
      </c>
      <c r="C782" s="85" t="s">
        <v>31</v>
      </c>
      <c r="D782" s="30" t="s">
        <v>29</v>
      </c>
      <c r="E782" s="96" t="s">
        <v>2798</v>
      </c>
      <c r="F782" s="30" t="s">
        <v>152</v>
      </c>
      <c r="G782" s="30" t="s">
        <v>47</v>
      </c>
      <c r="H782" s="93" t="s">
        <v>34</v>
      </c>
      <c r="I782" s="36" t="str">
        <f ca="1">IFERROR(__xludf.DUMMYFUNCTION("""COMPUTED_VALUE""")," ")</f>
        <v xml:space="preserve"> </v>
      </c>
      <c r="J782" s="51" t="s">
        <v>3761</v>
      </c>
      <c r="K782" s="56" t="s">
        <v>3762</v>
      </c>
      <c r="L782" s="38">
        <v>919410811</v>
      </c>
      <c r="M782" s="30" t="s">
        <v>664</v>
      </c>
      <c r="N782" s="30" t="s">
        <v>3763</v>
      </c>
      <c r="O782" s="30" t="s">
        <v>107</v>
      </c>
      <c r="P782" s="30" t="s">
        <v>3764</v>
      </c>
      <c r="Q782" s="23">
        <v>16940</v>
      </c>
      <c r="R782" s="30" t="s">
        <v>29</v>
      </c>
      <c r="S782" s="39">
        <v>100</v>
      </c>
      <c r="T782" s="45">
        <v>46132</v>
      </c>
      <c r="U782" s="52"/>
      <c r="V782" s="53"/>
      <c r="W782" s="54" t="s">
        <v>3765</v>
      </c>
      <c r="X782" s="30"/>
      <c r="Y782" s="31">
        <v>16840</v>
      </c>
      <c r="Z782" s="30"/>
      <c r="AA782" s="56"/>
      <c r="AB782" s="74" t="s">
        <v>44</v>
      </c>
      <c r="AC782" s="30" t="s">
        <v>44</v>
      </c>
      <c r="AD782" s="30" t="s">
        <v>982</v>
      </c>
    </row>
    <row r="783" spans="1:30" x14ac:dyDescent="0.2">
      <c r="A783" s="89">
        <v>46133.454965648147</v>
      </c>
      <c r="B783" s="35" t="s">
        <v>76</v>
      </c>
      <c r="C783" s="85" t="s">
        <v>31</v>
      </c>
      <c r="D783" s="30" t="s">
        <v>29</v>
      </c>
      <c r="E783" s="96" t="s">
        <v>63</v>
      </c>
      <c r="F783" s="30" t="s">
        <v>29</v>
      </c>
      <c r="G783" s="30" t="s">
        <v>47</v>
      </c>
      <c r="H783" s="93" t="s">
        <v>3711</v>
      </c>
      <c r="I783" s="36">
        <f ca="1">IFERROR(__xludf.DUMMYFUNCTION("""COMPUTED_VALUE"""),46194)</f>
        <v>46194</v>
      </c>
      <c r="J783" s="51" t="s">
        <v>3766</v>
      </c>
      <c r="K783" s="56" t="s">
        <v>3767</v>
      </c>
      <c r="L783" s="38">
        <v>586558705</v>
      </c>
      <c r="M783" s="30" t="s">
        <v>1614</v>
      </c>
      <c r="N783" s="30" t="s">
        <v>131</v>
      </c>
      <c r="O783" s="30" t="s">
        <v>2626</v>
      </c>
      <c r="P783" s="30" t="s">
        <v>3768</v>
      </c>
      <c r="Q783" s="23">
        <v>16940</v>
      </c>
      <c r="R783" s="30" t="s">
        <v>29</v>
      </c>
      <c r="S783" s="39">
        <f>200+3800</f>
        <v>4000</v>
      </c>
      <c r="T783" s="49" t="s">
        <v>3769</v>
      </c>
      <c r="U783" s="52"/>
      <c r="V783" s="53"/>
      <c r="W783" s="54" t="s">
        <v>3770</v>
      </c>
      <c r="X783" s="30"/>
      <c r="Y783" s="31">
        <v>12940</v>
      </c>
      <c r="Z783" s="30"/>
      <c r="AA783" s="55"/>
      <c r="AB783" s="73" t="s">
        <v>44</v>
      </c>
      <c r="AC783" s="30" t="s">
        <v>44</v>
      </c>
      <c r="AD783" s="30" t="s">
        <v>982</v>
      </c>
    </row>
    <row r="784" spans="1:30" x14ac:dyDescent="0.2">
      <c r="A784" s="89">
        <v>46133.602926215273</v>
      </c>
      <c r="B784" s="35" t="s">
        <v>76</v>
      </c>
      <c r="C784" s="85" t="s">
        <v>31</v>
      </c>
      <c r="D784" s="30" t="s">
        <v>29</v>
      </c>
      <c r="E784" s="96" t="s">
        <v>2798</v>
      </c>
      <c r="F784" s="30" t="s">
        <v>29</v>
      </c>
      <c r="G784" s="30" t="s">
        <v>47</v>
      </c>
      <c r="H784" s="93" t="s">
        <v>3756</v>
      </c>
      <c r="I784" s="36">
        <f ca="1">IFERROR(__xludf.DUMMYFUNCTION("""COMPUTED_VALUE"""),46195)</f>
        <v>46195</v>
      </c>
      <c r="J784" s="51" t="s">
        <v>3771</v>
      </c>
      <c r="K784" s="56" t="s">
        <v>3772</v>
      </c>
      <c r="L784" s="38">
        <v>366167096</v>
      </c>
      <c r="M784" s="30" t="s">
        <v>664</v>
      </c>
      <c r="N784" s="30" t="s">
        <v>2923</v>
      </c>
      <c r="O784" s="30" t="s">
        <v>107</v>
      </c>
      <c r="P784" s="30" t="s">
        <v>3773</v>
      </c>
      <c r="Q784" s="23">
        <v>16940</v>
      </c>
      <c r="R784" s="30" t="s">
        <v>29</v>
      </c>
      <c r="S784" s="39">
        <v>100</v>
      </c>
      <c r="T784" s="45">
        <v>46133</v>
      </c>
      <c r="U784" s="52"/>
      <c r="V784" s="53"/>
      <c r="W784" s="54" t="s">
        <v>3774</v>
      </c>
      <c r="X784" s="30"/>
      <c r="Y784" s="31">
        <v>16840</v>
      </c>
      <c r="Z784" s="30"/>
      <c r="AA784" s="56"/>
      <c r="AB784" s="74" t="s">
        <v>44</v>
      </c>
      <c r="AC784" s="30" t="s">
        <v>44</v>
      </c>
      <c r="AD784" s="30" t="s">
        <v>982</v>
      </c>
    </row>
    <row r="785" spans="1:30" x14ac:dyDescent="0.2">
      <c r="A785" s="89">
        <v>46133.637540717595</v>
      </c>
      <c r="B785" s="35" t="s">
        <v>408</v>
      </c>
      <c r="C785" s="85" t="s">
        <v>31</v>
      </c>
      <c r="D785" s="30" t="s">
        <v>29</v>
      </c>
      <c r="E785" s="96" t="s">
        <v>2798</v>
      </c>
      <c r="F785" s="30" t="s">
        <v>29</v>
      </c>
      <c r="G785" s="30" t="s">
        <v>47</v>
      </c>
      <c r="H785" s="93" t="s">
        <v>3307</v>
      </c>
      <c r="I785" s="36">
        <f ca="1">IFERROR(__xludf.DUMMYFUNCTION("""COMPUTED_VALUE"""),46196)</f>
        <v>46196</v>
      </c>
      <c r="J785" s="51" t="s">
        <v>3775</v>
      </c>
      <c r="K785" s="56" t="s">
        <v>3776</v>
      </c>
      <c r="L785" s="38">
        <v>918013266</v>
      </c>
      <c r="M785" s="30" t="s">
        <v>605</v>
      </c>
      <c r="N785" s="30" t="s">
        <v>3777</v>
      </c>
      <c r="O785" s="30" t="s">
        <v>107</v>
      </c>
      <c r="P785" s="30" t="s">
        <v>3778</v>
      </c>
      <c r="Q785" s="23">
        <v>16940</v>
      </c>
      <c r="R785" s="30" t="s">
        <v>29</v>
      </c>
      <c r="S785" s="39">
        <v>50</v>
      </c>
      <c r="T785" s="45">
        <v>46132</v>
      </c>
      <c r="U785" s="52"/>
      <c r="V785" s="53"/>
      <c r="W785" s="54" t="s">
        <v>3779</v>
      </c>
      <c r="X785" s="30"/>
      <c r="Y785" s="31">
        <v>16890</v>
      </c>
      <c r="Z785" s="30"/>
      <c r="AA785" s="55"/>
      <c r="AB785" s="73" t="s">
        <v>44</v>
      </c>
      <c r="AC785" s="30" t="s">
        <v>44</v>
      </c>
      <c r="AD785" s="30" t="s">
        <v>982</v>
      </c>
    </row>
    <row r="786" spans="1:30" x14ac:dyDescent="0.2">
      <c r="A786" s="89">
        <v>46133.877971817128</v>
      </c>
      <c r="B786" s="35" t="s">
        <v>76</v>
      </c>
      <c r="C786" s="85" t="s">
        <v>31</v>
      </c>
      <c r="D786" s="30" t="s">
        <v>29</v>
      </c>
      <c r="E786" s="96" t="s">
        <v>2895</v>
      </c>
      <c r="F786" s="30" t="s">
        <v>29</v>
      </c>
      <c r="G786" s="30" t="s">
        <v>33</v>
      </c>
      <c r="H786" s="93" t="s">
        <v>127</v>
      </c>
      <c r="I786" s="36">
        <f ca="1">IFERROR(__xludf.DUMMYFUNCTION("""COMPUTED_VALUE"""),46147)</f>
        <v>46147</v>
      </c>
      <c r="J786" s="51" t="s">
        <v>3780</v>
      </c>
      <c r="K786" s="56" t="s">
        <v>3781</v>
      </c>
      <c r="L786" s="38">
        <v>333991447</v>
      </c>
      <c r="M786" s="30" t="s">
        <v>466</v>
      </c>
      <c r="N786" s="30" t="s">
        <v>72</v>
      </c>
      <c r="O786" s="30" t="s">
        <v>3782</v>
      </c>
      <c r="P786" s="30" t="s">
        <v>3783</v>
      </c>
      <c r="Q786" s="23">
        <v>14972</v>
      </c>
      <c r="R786" s="30" t="s">
        <v>29</v>
      </c>
      <c r="S786" s="39">
        <v>3968</v>
      </c>
      <c r="T786" s="92">
        <v>46133</v>
      </c>
      <c r="U786" s="66">
        <v>11004</v>
      </c>
      <c r="V786" s="45">
        <v>46167</v>
      </c>
      <c r="W786" s="54" t="s">
        <v>3784</v>
      </c>
      <c r="X786" s="30"/>
      <c r="Y786" s="31">
        <v>0</v>
      </c>
      <c r="Z786" s="30" t="s">
        <v>2731</v>
      </c>
      <c r="AA786" s="56"/>
      <c r="AB786" s="74" t="s">
        <v>44</v>
      </c>
      <c r="AC786" s="30" t="s">
        <v>44</v>
      </c>
      <c r="AD786" s="30" t="s">
        <v>982</v>
      </c>
    </row>
    <row r="787" spans="1:30" x14ac:dyDescent="0.2">
      <c r="A787" s="89">
        <v>46133.895524143518</v>
      </c>
      <c r="B787" s="35" t="s">
        <v>30</v>
      </c>
      <c r="C787" s="85" t="s">
        <v>31</v>
      </c>
      <c r="D787" s="30" t="s">
        <v>29</v>
      </c>
      <c r="E787" s="96" t="s">
        <v>2798</v>
      </c>
      <c r="F787" s="30" t="s">
        <v>29</v>
      </c>
      <c r="G787" s="30" t="s">
        <v>47</v>
      </c>
      <c r="H787" s="93" t="s">
        <v>34</v>
      </c>
      <c r="I787" s="36" t="str">
        <f ca="1">IFERROR(__xludf.DUMMYFUNCTION("""COMPUTED_VALUE""")," ")</f>
        <v xml:space="preserve"> </v>
      </c>
      <c r="J787" s="51" t="s">
        <v>3785</v>
      </c>
      <c r="K787" s="56" t="s">
        <v>3786</v>
      </c>
      <c r="L787" s="38">
        <v>335297695</v>
      </c>
      <c r="M787" s="30" t="s">
        <v>454</v>
      </c>
      <c r="N787" s="30" t="s">
        <v>148</v>
      </c>
      <c r="O787" s="30" t="s">
        <v>3787</v>
      </c>
      <c r="P787" s="30" t="s">
        <v>3788</v>
      </c>
      <c r="Q787" s="23">
        <v>16940</v>
      </c>
      <c r="R787" s="30" t="s">
        <v>29</v>
      </c>
      <c r="S787" s="39">
        <v>200</v>
      </c>
      <c r="T787" s="45">
        <v>46133</v>
      </c>
      <c r="U787" s="52"/>
      <c r="V787" s="53"/>
      <c r="W787" s="54" t="s">
        <v>3789</v>
      </c>
      <c r="X787" s="30"/>
      <c r="Y787" s="31">
        <v>16740</v>
      </c>
      <c r="Z787" s="30"/>
      <c r="AA787" s="55"/>
      <c r="AB787" s="73" t="s">
        <v>44</v>
      </c>
      <c r="AC787" s="30" t="s">
        <v>44</v>
      </c>
      <c r="AD787" s="30" t="s">
        <v>982</v>
      </c>
    </row>
    <row r="788" spans="1:30" x14ac:dyDescent="0.2">
      <c r="A788" s="89">
        <v>46133.899634502319</v>
      </c>
      <c r="B788" s="35" t="s">
        <v>30</v>
      </c>
      <c r="C788" s="85" t="s">
        <v>31</v>
      </c>
      <c r="D788" s="30" t="s">
        <v>29</v>
      </c>
      <c r="E788" s="96" t="s">
        <v>2798</v>
      </c>
      <c r="F788" s="30" t="s">
        <v>29</v>
      </c>
      <c r="G788" s="30" t="s">
        <v>47</v>
      </c>
      <c r="H788" s="93" t="s">
        <v>2793</v>
      </c>
      <c r="I788" s="36" t="str">
        <f ca="1">IFERROR(__xludf.DUMMYFUNCTION("""COMPUTED_VALUE""")," ")</f>
        <v xml:space="preserve"> </v>
      </c>
      <c r="J788" s="51" t="s">
        <v>3790</v>
      </c>
      <c r="K788" s="56" t="s">
        <v>3791</v>
      </c>
      <c r="L788" s="38">
        <v>937697447</v>
      </c>
      <c r="M788" s="30" t="s">
        <v>698</v>
      </c>
      <c r="N788" s="30" t="s">
        <v>2669</v>
      </c>
      <c r="O788" s="30" t="s">
        <v>107</v>
      </c>
      <c r="P788" s="30" t="s">
        <v>3792</v>
      </c>
      <c r="Q788" s="23">
        <v>16940</v>
      </c>
      <c r="R788" s="30" t="s">
        <v>29</v>
      </c>
      <c r="S788" s="39">
        <v>100</v>
      </c>
      <c r="T788" s="45">
        <v>46133</v>
      </c>
      <c r="U788" s="52"/>
      <c r="V788" s="53"/>
      <c r="W788" s="54" t="s">
        <v>3793</v>
      </c>
      <c r="X788" s="30"/>
      <c r="Y788" s="31">
        <v>16840</v>
      </c>
      <c r="Z788" s="30"/>
      <c r="AA788" s="56"/>
      <c r="AB788" s="74" t="s">
        <v>44</v>
      </c>
      <c r="AC788" s="30" t="s">
        <v>44</v>
      </c>
      <c r="AD788" s="30" t="s">
        <v>982</v>
      </c>
    </row>
    <row r="789" spans="1:30" x14ac:dyDescent="0.2">
      <c r="A789" s="89">
        <v>46133.938906215277</v>
      </c>
      <c r="B789" s="35" t="s">
        <v>30</v>
      </c>
      <c r="C789" s="85" t="s">
        <v>31</v>
      </c>
      <c r="D789" s="30" t="s">
        <v>29</v>
      </c>
      <c r="E789" s="96" t="s">
        <v>2798</v>
      </c>
      <c r="F789" s="30" t="s">
        <v>29</v>
      </c>
      <c r="G789" s="30" t="s">
        <v>47</v>
      </c>
      <c r="H789" s="93" t="s">
        <v>34</v>
      </c>
      <c r="I789" s="36" t="str">
        <f ca="1">IFERROR(__xludf.DUMMYFUNCTION("""COMPUTED_VALUE""")," ")</f>
        <v xml:space="preserve"> </v>
      </c>
      <c r="J789" s="51" t="s">
        <v>3794</v>
      </c>
      <c r="K789" s="56" t="s">
        <v>3795</v>
      </c>
      <c r="L789" s="38">
        <v>944309193</v>
      </c>
      <c r="M789" s="30" t="s">
        <v>466</v>
      </c>
      <c r="N789" s="30" t="s">
        <v>434</v>
      </c>
      <c r="O789" s="30" t="s">
        <v>3796</v>
      </c>
      <c r="P789" s="30" t="s">
        <v>107</v>
      </c>
      <c r="Q789" s="23">
        <v>16940</v>
      </c>
      <c r="R789" s="30" t="s">
        <v>29</v>
      </c>
      <c r="S789" s="39">
        <v>200</v>
      </c>
      <c r="T789" s="45">
        <v>46133</v>
      </c>
      <c r="U789" s="52"/>
      <c r="V789" s="53"/>
      <c r="W789" s="54" t="s">
        <v>3797</v>
      </c>
      <c r="X789" s="30"/>
      <c r="Y789" s="31">
        <v>16740</v>
      </c>
      <c r="Z789" s="30"/>
      <c r="AA789" s="55"/>
      <c r="AB789" s="73" t="s">
        <v>44</v>
      </c>
      <c r="AC789" s="30" t="s">
        <v>44</v>
      </c>
      <c r="AD789" s="30" t="s">
        <v>982</v>
      </c>
    </row>
    <row r="790" spans="1:30" x14ac:dyDescent="0.2">
      <c r="A790" s="89">
        <v>46133.941808125004</v>
      </c>
      <c r="B790" s="35" t="s">
        <v>30</v>
      </c>
      <c r="C790" s="85" t="s">
        <v>31</v>
      </c>
      <c r="D790" s="30" t="s">
        <v>29</v>
      </c>
      <c r="E790" s="96" t="s">
        <v>2798</v>
      </c>
      <c r="F790" s="30" t="s">
        <v>29</v>
      </c>
      <c r="G790" s="30" t="s">
        <v>47</v>
      </c>
      <c r="H790" s="93" t="s">
        <v>34</v>
      </c>
      <c r="I790" s="36" t="str">
        <f ca="1">IFERROR(__xludf.DUMMYFUNCTION("""COMPUTED_VALUE""")," ")</f>
        <v xml:space="preserve"> </v>
      </c>
      <c r="J790" s="51" t="s">
        <v>3798</v>
      </c>
      <c r="K790" s="56" t="s">
        <v>3799</v>
      </c>
      <c r="L790" s="38">
        <v>981408114</v>
      </c>
      <c r="M790" s="30" t="s">
        <v>466</v>
      </c>
      <c r="N790" s="30" t="s">
        <v>434</v>
      </c>
      <c r="O790" s="30" t="s">
        <v>3800</v>
      </c>
      <c r="P790" s="30" t="s">
        <v>3801</v>
      </c>
      <c r="Q790" s="23">
        <v>16940</v>
      </c>
      <c r="R790" s="30" t="s">
        <v>29</v>
      </c>
      <c r="S790" s="39">
        <v>100</v>
      </c>
      <c r="T790" s="45">
        <v>46133</v>
      </c>
      <c r="U790" s="52"/>
      <c r="V790" s="53"/>
      <c r="W790" s="54" t="s">
        <v>3802</v>
      </c>
      <c r="X790" s="30"/>
      <c r="Y790" s="31">
        <v>16840</v>
      </c>
      <c r="Z790" s="30"/>
      <c r="AA790" s="56"/>
      <c r="AB790" s="74" t="s">
        <v>44</v>
      </c>
      <c r="AC790" s="30" t="s">
        <v>44</v>
      </c>
      <c r="AD790" s="30" t="s">
        <v>982</v>
      </c>
    </row>
    <row r="791" spans="1:30" x14ac:dyDescent="0.2">
      <c r="A791" s="89">
        <v>46133.978628564815</v>
      </c>
      <c r="B791" s="35" t="s">
        <v>76</v>
      </c>
      <c r="C791" s="85" t="s">
        <v>31</v>
      </c>
      <c r="D791" s="30" t="s">
        <v>29</v>
      </c>
      <c r="E791" s="96" t="s">
        <v>2798</v>
      </c>
      <c r="F791" s="30" t="s">
        <v>29</v>
      </c>
      <c r="G791" s="30" t="s">
        <v>47</v>
      </c>
      <c r="H791" s="93" t="s">
        <v>3711</v>
      </c>
      <c r="I791" s="36">
        <f ca="1">IFERROR(__xludf.DUMMYFUNCTION("""COMPUTED_VALUE"""),46194)</f>
        <v>46194</v>
      </c>
      <c r="J791" s="51" t="s">
        <v>3803</v>
      </c>
      <c r="K791" s="56" t="s">
        <v>3804</v>
      </c>
      <c r="L791" s="38">
        <v>363279321</v>
      </c>
      <c r="M791" s="30" t="s">
        <v>698</v>
      </c>
      <c r="N791" s="30" t="s">
        <v>3805</v>
      </c>
      <c r="O791" s="30" t="s">
        <v>107</v>
      </c>
      <c r="P791" s="30" t="s">
        <v>3806</v>
      </c>
      <c r="Q791" s="23">
        <v>16940</v>
      </c>
      <c r="R791" s="30" t="s">
        <v>29</v>
      </c>
      <c r="S791" s="39">
        <v>50</v>
      </c>
      <c r="T791" s="45">
        <v>46133</v>
      </c>
      <c r="U791" s="52"/>
      <c r="V791" s="53"/>
      <c r="W791" s="54" t="s">
        <v>3807</v>
      </c>
      <c r="X791" s="30"/>
      <c r="Y791" s="31">
        <v>16890</v>
      </c>
      <c r="Z791" s="30"/>
      <c r="AA791" s="55"/>
      <c r="AB791" s="73" t="s">
        <v>44</v>
      </c>
      <c r="AC791" s="30" t="s">
        <v>44</v>
      </c>
      <c r="AD791" s="30" t="s">
        <v>982</v>
      </c>
    </row>
    <row r="792" spans="1:30" x14ac:dyDescent="0.2">
      <c r="A792" s="89">
        <v>46134.326276805557</v>
      </c>
      <c r="B792" s="35"/>
      <c r="C792" s="85" t="s">
        <v>31</v>
      </c>
      <c r="D792" s="30" t="s">
        <v>29</v>
      </c>
      <c r="E792" s="96" t="s">
        <v>2798</v>
      </c>
      <c r="F792" s="30" t="s">
        <v>29</v>
      </c>
      <c r="G792" s="30" t="s">
        <v>47</v>
      </c>
      <c r="H792" s="93" t="s">
        <v>3808</v>
      </c>
      <c r="I792" s="36">
        <f ca="1">IFERROR(__xludf.DUMMYFUNCTION("""COMPUTED_VALUE"""),46197)</f>
        <v>46197</v>
      </c>
      <c r="J792" s="51" t="s">
        <v>3809</v>
      </c>
      <c r="K792" s="56" t="s">
        <v>3810</v>
      </c>
      <c r="L792" s="38">
        <v>979361661</v>
      </c>
      <c r="M792" s="30" t="s">
        <v>664</v>
      </c>
      <c r="N792" s="30" t="s">
        <v>2435</v>
      </c>
      <c r="O792" s="30" t="s">
        <v>107</v>
      </c>
      <c r="P792" s="30" t="s">
        <v>3811</v>
      </c>
      <c r="Q792" s="23">
        <v>16940</v>
      </c>
      <c r="R792" s="30" t="s">
        <v>29</v>
      </c>
      <c r="S792" s="39">
        <f>140+60</f>
        <v>200</v>
      </c>
      <c r="T792" s="49" t="s">
        <v>3812</v>
      </c>
      <c r="U792" s="52"/>
      <c r="V792" s="53"/>
      <c r="W792" s="54" t="s">
        <v>3813</v>
      </c>
      <c r="X792" s="30"/>
      <c r="Y792" s="31">
        <v>16740</v>
      </c>
      <c r="Z792" s="30"/>
      <c r="AA792" s="56"/>
      <c r="AB792" s="74" t="s">
        <v>44</v>
      </c>
      <c r="AC792" s="30" t="s">
        <v>44</v>
      </c>
      <c r="AD792" s="30" t="s">
        <v>982</v>
      </c>
    </row>
    <row r="793" spans="1:30" x14ac:dyDescent="0.2">
      <c r="A793" s="89">
        <v>46134.328360729167</v>
      </c>
      <c r="B793" s="35" t="s">
        <v>30</v>
      </c>
      <c r="C793" s="85" t="s">
        <v>31</v>
      </c>
      <c r="D793" s="30" t="s">
        <v>29</v>
      </c>
      <c r="E793" s="96" t="s">
        <v>2798</v>
      </c>
      <c r="F793" s="30" t="s">
        <v>29</v>
      </c>
      <c r="G793" s="30" t="s">
        <v>47</v>
      </c>
      <c r="H793" s="93" t="s">
        <v>34</v>
      </c>
      <c r="I793" s="36" t="str">
        <f ca="1">IFERROR(__xludf.DUMMYFUNCTION("""COMPUTED_VALUE""")," ")</f>
        <v xml:space="preserve"> </v>
      </c>
      <c r="J793" s="51" t="s">
        <v>3814</v>
      </c>
      <c r="K793" s="56" t="s">
        <v>3815</v>
      </c>
      <c r="L793" s="38">
        <v>977141765</v>
      </c>
      <c r="M793" s="30" t="s">
        <v>664</v>
      </c>
      <c r="N793" s="30" t="s">
        <v>66</v>
      </c>
      <c r="O793" s="30" t="s">
        <v>107</v>
      </c>
      <c r="P793" s="30" t="s">
        <v>3816</v>
      </c>
      <c r="Q793" s="23">
        <v>16940</v>
      </c>
      <c r="R793" s="30" t="s">
        <v>29</v>
      </c>
      <c r="S793" s="39">
        <v>200</v>
      </c>
      <c r="T793" s="45">
        <v>46133</v>
      </c>
      <c r="U793" s="52"/>
      <c r="V793" s="53"/>
      <c r="W793" s="54" t="s">
        <v>3817</v>
      </c>
      <c r="X793" s="30"/>
      <c r="Y793" s="31">
        <v>16740</v>
      </c>
      <c r="Z793" s="30"/>
      <c r="AA793" s="55"/>
      <c r="AB793" s="73" t="s">
        <v>44</v>
      </c>
      <c r="AC793" s="30" t="s">
        <v>44</v>
      </c>
      <c r="AD793" s="30" t="s">
        <v>982</v>
      </c>
    </row>
    <row r="794" spans="1:30" x14ac:dyDescent="0.2">
      <c r="A794" s="89">
        <v>46134.359475358797</v>
      </c>
      <c r="B794" s="35" t="s">
        <v>30</v>
      </c>
      <c r="C794" s="85" t="s">
        <v>31</v>
      </c>
      <c r="D794" s="30" t="s">
        <v>29</v>
      </c>
      <c r="E794" s="96" t="s">
        <v>55</v>
      </c>
      <c r="F794" s="30" t="s">
        <v>29</v>
      </c>
      <c r="G794" s="30" t="s">
        <v>33</v>
      </c>
      <c r="H794" s="93" t="s">
        <v>3818</v>
      </c>
      <c r="I794" s="36" t="str">
        <f ca="1">IFERROR(__xludf.DUMMYFUNCTION("""COMPUTED_VALUE""")," ")</f>
        <v xml:space="preserve"> </v>
      </c>
      <c r="J794" s="51" t="s">
        <v>3819</v>
      </c>
      <c r="K794" s="56" t="s">
        <v>3820</v>
      </c>
      <c r="L794" s="38">
        <v>963202936</v>
      </c>
      <c r="M794" s="30" t="s">
        <v>1614</v>
      </c>
      <c r="N794" s="30" t="s">
        <v>427</v>
      </c>
      <c r="O794" s="30" t="s">
        <v>2626</v>
      </c>
      <c r="P794" s="30" t="s">
        <v>3821</v>
      </c>
      <c r="Q794" s="23">
        <v>7736</v>
      </c>
      <c r="R794" s="30" t="s">
        <v>29</v>
      </c>
      <c r="S794" s="39">
        <v>200</v>
      </c>
      <c r="T794" s="45">
        <v>46133</v>
      </c>
      <c r="U794" s="52"/>
      <c r="V794" s="53"/>
      <c r="W794" s="54" t="s">
        <v>3822</v>
      </c>
      <c r="X794" s="30"/>
      <c r="Y794" s="31">
        <v>7536</v>
      </c>
      <c r="Z794" s="30"/>
      <c r="AA794" s="56"/>
      <c r="AB794" s="74" t="s">
        <v>44</v>
      </c>
      <c r="AC794" s="30" t="s">
        <v>44</v>
      </c>
      <c r="AD794" s="30" t="s">
        <v>982</v>
      </c>
    </row>
    <row r="795" spans="1:30" x14ac:dyDescent="0.2">
      <c r="A795" s="89">
        <v>46134.791793611112</v>
      </c>
      <c r="B795" s="35" t="s">
        <v>408</v>
      </c>
      <c r="C795" s="85" t="s">
        <v>31</v>
      </c>
      <c r="D795" s="30" t="s">
        <v>29</v>
      </c>
      <c r="E795" s="96" t="s">
        <v>82</v>
      </c>
      <c r="F795" s="30" t="s">
        <v>29</v>
      </c>
      <c r="G795" s="30" t="s">
        <v>47</v>
      </c>
      <c r="H795" s="93" t="s">
        <v>3441</v>
      </c>
      <c r="I795" s="36">
        <f ca="1">IFERROR(__xludf.DUMMYFUNCTION("""COMPUTED_VALUE"""),46196)</f>
        <v>46196</v>
      </c>
      <c r="J795" s="51" t="s">
        <v>3823</v>
      </c>
      <c r="K795" s="56" t="s">
        <v>3824</v>
      </c>
      <c r="L795" s="38">
        <v>797100825</v>
      </c>
      <c r="M795" s="30" t="s">
        <v>698</v>
      </c>
      <c r="N795" s="30" t="s">
        <v>3825</v>
      </c>
      <c r="O795" s="30" t="s">
        <v>107</v>
      </c>
      <c r="P795" s="30" t="s">
        <v>3826</v>
      </c>
      <c r="Q795" s="23">
        <v>9704</v>
      </c>
      <c r="R795" s="30" t="s">
        <v>29</v>
      </c>
      <c r="S795" s="39">
        <v>90</v>
      </c>
      <c r="T795" s="45">
        <v>46134</v>
      </c>
      <c r="U795" s="52"/>
      <c r="V795" s="53"/>
      <c r="W795" s="54" t="s">
        <v>3827</v>
      </c>
      <c r="X795" s="30"/>
      <c r="Y795" s="31">
        <v>9614</v>
      </c>
      <c r="Z795" s="30"/>
      <c r="AA795" s="55"/>
      <c r="AB795" s="73" t="s">
        <v>44</v>
      </c>
      <c r="AC795" s="30" t="s">
        <v>44</v>
      </c>
      <c r="AD795" s="30" t="s">
        <v>982</v>
      </c>
    </row>
    <row r="796" spans="1:30" x14ac:dyDescent="0.2">
      <c r="A796" s="89">
        <v>46134.991389236107</v>
      </c>
      <c r="B796" s="35" t="s">
        <v>30</v>
      </c>
      <c r="C796" s="85" t="s">
        <v>31</v>
      </c>
      <c r="D796" s="30" t="s">
        <v>29</v>
      </c>
      <c r="E796" s="96" t="s">
        <v>2798</v>
      </c>
      <c r="F796" s="30" t="s">
        <v>29</v>
      </c>
      <c r="G796" s="30" t="s">
        <v>47</v>
      </c>
      <c r="H796" s="93" t="s">
        <v>34</v>
      </c>
      <c r="I796" s="36" t="str">
        <f ca="1">IFERROR(__xludf.DUMMYFUNCTION("""COMPUTED_VALUE""")," ")</f>
        <v xml:space="preserve"> </v>
      </c>
      <c r="J796" s="51" t="s">
        <v>3828</v>
      </c>
      <c r="K796" s="56" t="s">
        <v>3829</v>
      </c>
      <c r="L796" s="38">
        <v>397948997</v>
      </c>
      <c r="M796" s="30" t="s">
        <v>874</v>
      </c>
      <c r="N796" s="30" t="s">
        <v>3662</v>
      </c>
      <c r="O796" s="30" t="s">
        <v>107</v>
      </c>
      <c r="P796" s="30" t="s">
        <v>3830</v>
      </c>
      <c r="Q796" s="23">
        <v>16940</v>
      </c>
      <c r="R796" s="30" t="s">
        <v>29</v>
      </c>
      <c r="S796" s="39">
        <v>50</v>
      </c>
      <c r="T796" s="45">
        <v>46134</v>
      </c>
      <c r="U796" s="52"/>
      <c r="V796" s="53"/>
      <c r="W796" s="54" t="s">
        <v>3831</v>
      </c>
      <c r="X796" s="30"/>
      <c r="Y796" s="31">
        <v>16890</v>
      </c>
      <c r="Z796" s="30"/>
      <c r="AA796" s="56"/>
      <c r="AB796" s="74" t="s">
        <v>44</v>
      </c>
      <c r="AC796" s="30" t="s">
        <v>44</v>
      </c>
      <c r="AD796" s="30" t="s">
        <v>982</v>
      </c>
    </row>
    <row r="797" spans="1:30" x14ac:dyDescent="0.2">
      <c r="A797" s="89">
        <v>46135.295143726849</v>
      </c>
      <c r="B797" s="35" t="s">
        <v>30</v>
      </c>
      <c r="C797" s="85" t="s">
        <v>31</v>
      </c>
      <c r="D797" s="30" t="s">
        <v>29</v>
      </c>
      <c r="E797" s="96" t="s">
        <v>2798</v>
      </c>
      <c r="F797" s="30" t="s">
        <v>29</v>
      </c>
      <c r="G797" s="30" t="s">
        <v>47</v>
      </c>
      <c r="H797" s="93" t="s">
        <v>34</v>
      </c>
      <c r="I797" s="36" t="str">
        <f ca="1">IFERROR(__xludf.DUMMYFUNCTION("""COMPUTED_VALUE""")," ")</f>
        <v xml:space="preserve"> </v>
      </c>
      <c r="J797" s="51" t="s">
        <v>3832</v>
      </c>
      <c r="K797" s="56" t="s">
        <v>3833</v>
      </c>
      <c r="L797" s="38">
        <v>961542418</v>
      </c>
      <c r="M797" s="30" t="s">
        <v>664</v>
      </c>
      <c r="N797" s="30" t="s">
        <v>66</v>
      </c>
      <c r="O797" s="30" t="s">
        <v>107</v>
      </c>
      <c r="P797" s="30" t="s">
        <v>3834</v>
      </c>
      <c r="Q797" s="23">
        <v>16940</v>
      </c>
      <c r="R797" s="30" t="s">
        <v>29</v>
      </c>
      <c r="S797" s="39">
        <v>200</v>
      </c>
      <c r="T797" s="45">
        <v>46134</v>
      </c>
      <c r="U797" s="52"/>
      <c r="V797" s="53"/>
      <c r="W797" s="54" t="s">
        <v>3835</v>
      </c>
      <c r="X797" s="30"/>
      <c r="Y797" s="31">
        <v>16740</v>
      </c>
      <c r="Z797" s="30"/>
      <c r="AA797" s="55"/>
      <c r="AB797" s="73" t="s">
        <v>44</v>
      </c>
      <c r="AC797" s="30" t="s">
        <v>44</v>
      </c>
      <c r="AD797" s="30" t="s">
        <v>982</v>
      </c>
    </row>
    <row r="798" spans="1:30" x14ac:dyDescent="0.2">
      <c r="A798" s="89">
        <v>46135.299216377316</v>
      </c>
      <c r="B798" s="35" t="s">
        <v>30</v>
      </c>
      <c r="C798" s="85" t="s">
        <v>31</v>
      </c>
      <c r="D798" s="30" t="s">
        <v>29</v>
      </c>
      <c r="E798" s="96" t="s">
        <v>2798</v>
      </c>
      <c r="F798" s="30" t="s">
        <v>29</v>
      </c>
      <c r="G798" s="30" t="s">
        <v>47</v>
      </c>
      <c r="H798" s="93" t="s">
        <v>34</v>
      </c>
      <c r="I798" s="36" t="str">
        <f ca="1">IFERROR(__xludf.DUMMYFUNCTION("""COMPUTED_VALUE""")," ")</f>
        <v xml:space="preserve"> </v>
      </c>
      <c r="J798" s="51" t="s">
        <v>3836</v>
      </c>
      <c r="K798" s="56" t="s">
        <v>3837</v>
      </c>
      <c r="L798" s="38">
        <v>869624084</v>
      </c>
      <c r="M798" s="30" t="s">
        <v>713</v>
      </c>
      <c r="N798" s="30" t="s">
        <v>576</v>
      </c>
      <c r="O798" s="30" t="s">
        <v>107</v>
      </c>
      <c r="P798" s="30" t="s">
        <v>3838</v>
      </c>
      <c r="Q798" s="23">
        <v>16940</v>
      </c>
      <c r="R798" s="30" t="s">
        <v>29</v>
      </c>
      <c r="S798" s="39">
        <v>100</v>
      </c>
      <c r="T798" s="45">
        <v>46134</v>
      </c>
      <c r="U798" s="52"/>
      <c r="V798" s="53"/>
      <c r="W798" s="54" t="s">
        <v>3839</v>
      </c>
      <c r="X798" s="30"/>
      <c r="Y798" s="31">
        <v>16840</v>
      </c>
      <c r="Z798" s="30"/>
      <c r="AA798" s="56"/>
      <c r="AB798" s="74" t="s">
        <v>44</v>
      </c>
      <c r="AC798" s="30" t="s">
        <v>44</v>
      </c>
      <c r="AD798" s="30" t="s">
        <v>982</v>
      </c>
    </row>
    <row r="799" spans="1:30" x14ac:dyDescent="0.2">
      <c r="A799" s="89">
        <v>46135.324285104165</v>
      </c>
      <c r="B799" s="35" t="s">
        <v>30</v>
      </c>
      <c r="C799" s="85" t="s">
        <v>31</v>
      </c>
      <c r="D799" s="30" t="s">
        <v>29</v>
      </c>
      <c r="E799" s="96" t="s">
        <v>2798</v>
      </c>
      <c r="F799" s="30" t="s">
        <v>29</v>
      </c>
      <c r="G799" s="30" t="s">
        <v>47</v>
      </c>
      <c r="H799" s="93" t="s">
        <v>34</v>
      </c>
      <c r="I799" s="36" t="str">
        <f ca="1">IFERROR(__xludf.DUMMYFUNCTION("""COMPUTED_VALUE""")," ")</f>
        <v xml:space="preserve"> </v>
      </c>
      <c r="J799" s="51" t="s">
        <v>3840</v>
      </c>
      <c r="K799" s="56" t="s">
        <v>3841</v>
      </c>
      <c r="L799" s="38">
        <v>984584764</v>
      </c>
      <c r="M799" s="30" t="s">
        <v>874</v>
      </c>
      <c r="N799" s="30" t="s">
        <v>3662</v>
      </c>
      <c r="O799" s="30" t="s">
        <v>107</v>
      </c>
      <c r="P799" s="30" t="s">
        <v>3842</v>
      </c>
      <c r="Q799" s="23">
        <v>16940</v>
      </c>
      <c r="R799" s="30" t="s">
        <v>29</v>
      </c>
      <c r="S799" s="39">
        <v>50</v>
      </c>
      <c r="T799" s="45">
        <v>46134</v>
      </c>
      <c r="U799" s="52"/>
      <c r="V799" s="53"/>
      <c r="W799" s="54" t="s">
        <v>3843</v>
      </c>
      <c r="X799" s="30"/>
      <c r="Y799" s="31">
        <v>16890</v>
      </c>
      <c r="Z799" s="30"/>
      <c r="AA799" s="55"/>
      <c r="AB799" s="73" t="s">
        <v>44</v>
      </c>
      <c r="AC799" s="30" t="s">
        <v>44</v>
      </c>
      <c r="AD799" s="30" t="s">
        <v>982</v>
      </c>
    </row>
    <row r="800" spans="1:30" x14ac:dyDescent="0.2">
      <c r="A800" s="89">
        <v>46135.326515787034</v>
      </c>
      <c r="B800" s="35" t="s">
        <v>76</v>
      </c>
      <c r="C800" s="85" t="s">
        <v>31</v>
      </c>
      <c r="D800" s="30" t="s">
        <v>29</v>
      </c>
      <c r="E800" s="96" t="s">
        <v>2798</v>
      </c>
      <c r="F800" s="30" t="s">
        <v>29</v>
      </c>
      <c r="G800" s="30" t="s">
        <v>47</v>
      </c>
      <c r="H800" s="93" t="s">
        <v>3726</v>
      </c>
      <c r="I800" s="36">
        <f ca="1">IFERROR(__xludf.DUMMYFUNCTION("""COMPUTED_VALUE"""),46195)</f>
        <v>46195</v>
      </c>
      <c r="J800" s="51" t="s">
        <v>3844</v>
      </c>
      <c r="K800" s="56" t="s">
        <v>3845</v>
      </c>
      <c r="L800" s="38">
        <v>393753128</v>
      </c>
      <c r="M800" s="30" t="s">
        <v>874</v>
      </c>
      <c r="N800" s="30" t="s">
        <v>434</v>
      </c>
      <c r="O800" s="30" t="s">
        <v>107</v>
      </c>
      <c r="P800" s="30" t="s">
        <v>3846</v>
      </c>
      <c r="Q800" s="23">
        <v>16940</v>
      </c>
      <c r="R800" s="30" t="s">
        <v>29</v>
      </c>
      <c r="S800" s="39">
        <v>50</v>
      </c>
      <c r="T800" s="45">
        <v>46134</v>
      </c>
      <c r="U800" s="52"/>
      <c r="V800" s="53"/>
      <c r="W800" s="54" t="s">
        <v>3847</v>
      </c>
      <c r="X800" s="30"/>
      <c r="Y800" s="31">
        <v>16890</v>
      </c>
      <c r="Z800" s="30"/>
      <c r="AA800" s="56"/>
      <c r="AB800" s="74" t="s">
        <v>44</v>
      </c>
      <c r="AC800" s="30" t="s">
        <v>44</v>
      </c>
      <c r="AD800" s="30" t="s">
        <v>982</v>
      </c>
    </row>
    <row r="801" spans="1:30" x14ac:dyDescent="0.2">
      <c r="A801" s="89">
        <v>46135.328501284719</v>
      </c>
      <c r="B801" s="35" t="s">
        <v>76</v>
      </c>
      <c r="C801" s="85" t="s">
        <v>31</v>
      </c>
      <c r="D801" s="30" t="s">
        <v>29</v>
      </c>
      <c r="E801" s="96" t="s">
        <v>63</v>
      </c>
      <c r="F801" s="30" t="s">
        <v>29</v>
      </c>
      <c r="G801" s="30" t="s">
        <v>47</v>
      </c>
      <c r="H801" s="93" t="s">
        <v>3591</v>
      </c>
      <c r="I801" s="36">
        <f ca="1">IFERROR(__xludf.DUMMYFUNCTION("""COMPUTED_VALUE"""),46147)</f>
        <v>46147</v>
      </c>
      <c r="J801" s="51" t="s">
        <v>3848</v>
      </c>
      <c r="K801" s="56" t="s">
        <v>3849</v>
      </c>
      <c r="L801" s="38">
        <v>977852356</v>
      </c>
      <c r="M801" s="30" t="s">
        <v>1630</v>
      </c>
      <c r="N801" s="30" t="s">
        <v>3850</v>
      </c>
      <c r="O801" s="30" t="s">
        <v>3851</v>
      </c>
      <c r="P801" s="30" t="s">
        <v>3852</v>
      </c>
      <c r="Q801" s="23">
        <v>16940</v>
      </c>
      <c r="R801" s="30" t="s">
        <v>429</v>
      </c>
      <c r="S801" s="39">
        <f>300+2168</f>
        <v>2468</v>
      </c>
      <c r="T801" s="49" t="s">
        <v>3853</v>
      </c>
      <c r="U801" s="66">
        <v>14372</v>
      </c>
      <c r="V801" s="45">
        <v>46149</v>
      </c>
      <c r="W801" s="54" t="s">
        <v>3854</v>
      </c>
      <c r="X801" s="30"/>
      <c r="Y801" s="31">
        <v>100</v>
      </c>
      <c r="Z801" s="30" t="s">
        <v>2731</v>
      </c>
      <c r="AA801" s="55"/>
      <c r="AB801" s="73" t="s">
        <v>44</v>
      </c>
      <c r="AC801" s="30" t="s">
        <v>3855</v>
      </c>
      <c r="AD801" s="30" t="s">
        <v>982</v>
      </c>
    </row>
    <row r="802" spans="1:30" x14ac:dyDescent="0.2">
      <c r="A802" s="89">
        <v>46135.328824745375</v>
      </c>
      <c r="B802" s="35" t="s">
        <v>30</v>
      </c>
      <c r="C802" s="85" t="s">
        <v>31</v>
      </c>
      <c r="D802" s="30" t="s">
        <v>29</v>
      </c>
      <c r="E802" s="96" t="s">
        <v>2798</v>
      </c>
      <c r="F802" s="30" t="s">
        <v>29</v>
      </c>
      <c r="G802" s="30" t="s">
        <v>47</v>
      </c>
      <c r="H802" s="93" t="s">
        <v>34</v>
      </c>
      <c r="I802" s="36" t="str">
        <f ca="1">IFERROR(__xludf.DUMMYFUNCTION("""COMPUTED_VALUE""")," ")</f>
        <v xml:space="preserve"> </v>
      </c>
      <c r="J802" s="51" t="s">
        <v>3856</v>
      </c>
      <c r="K802" s="56" t="s">
        <v>3857</v>
      </c>
      <c r="L802" s="38">
        <v>936506059</v>
      </c>
      <c r="M802" s="30" t="s">
        <v>874</v>
      </c>
      <c r="N802" s="30" t="s">
        <v>3529</v>
      </c>
      <c r="O802" s="30" t="s">
        <v>107</v>
      </c>
      <c r="P802" s="30" t="s">
        <v>3858</v>
      </c>
      <c r="Q802" s="23">
        <v>16940</v>
      </c>
      <c r="R802" s="30" t="s">
        <v>29</v>
      </c>
      <c r="S802" s="39">
        <v>50</v>
      </c>
      <c r="T802" s="45">
        <v>46135</v>
      </c>
      <c r="U802" s="52"/>
      <c r="V802" s="53"/>
      <c r="W802" s="54" t="s">
        <v>3859</v>
      </c>
      <c r="X802" s="30"/>
      <c r="Y802" s="31">
        <v>16890</v>
      </c>
      <c r="Z802" s="30"/>
      <c r="AA802" s="56"/>
      <c r="AB802" s="74" t="s">
        <v>44</v>
      </c>
      <c r="AC802" s="30" t="s">
        <v>44</v>
      </c>
      <c r="AD802" s="30" t="s">
        <v>982</v>
      </c>
    </row>
    <row r="803" spans="1:30" x14ac:dyDescent="0.2">
      <c r="A803" s="89">
        <v>46135.334277858798</v>
      </c>
      <c r="B803" s="35" t="s">
        <v>76</v>
      </c>
      <c r="C803" s="85" t="s">
        <v>31</v>
      </c>
      <c r="D803" s="30" t="s">
        <v>29</v>
      </c>
      <c r="E803" s="96" t="s">
        <v>46</v>
      </c>
      <c r="F803" s="30" t="s">
        <v>29</v>
      </c>
      <c r="G803" s="30" t="s">
        <v>47</v>
      </c>
      <c r="H803" s="93" t="s">
        <v>3591</v>
      </c>
      <c r="I803" s="36">
        <f ca="1">IFERROR(__xludf.DUMMYFUNCTION("""COMPUTED_VALUE"""),46147)</f>
        <v>46147</v>
      </c>
      <c r="J803" s="51" t="s">
        <v>3860</v>
      </c>
      <c r="K803" s="56" t="s">
        <v>3861</v>
      </c>
      <c r="L803" s="38">
        <v>971198967</v>
      </c>
      <c r="M803" s="30" t="s">
        <v>1630</v>
      </c>
      <c r="N803" s="30" t="s">
        <v>3850</v>
      </c>
      <c r="O803" s="30" t="s">
        <v>3862</v>
      </c>
      <c r="P803" s="30" t="s">
        <v>3863</v>
      </c>
      <c r="Q803" s="23">
        <v>2468</v>
      </c>
      <c r="R803" s="30" t="s">
        <v>429</v>
      </c>
      <c r="S803" s="39">
        <f>300+2168</f>
        <v>2468</v>
      </c>
      <c r="T803" s="45">
        <v>46134</v>
      </c>
      <c r="U803" s="52"/>
      <c r="V803" s="53">
        <v>46142</v>
      </c>
      <c r="W803" s="54" t="s">
        <v>3864</v>
      </c>
      <c r="X803" s="30"/>
      <c r="Y803" s="31">
        <v>0</v>
      </c>
      <c r="Z803" s="30" t="s">
        <v>2731</v>
      </c>
      <c r="AA803" s="55"/>
      <c r="AB803" s="73" t="s">
        <v>44</v>
      </c>
      <c r="AC803" s="30" t="s">
        <v>44</v>
      </c>
      <c r="AD803" s="30" t="s">
        <v>982</v>
      </c>
    </row>
    <row r="804" spans="1:30" x14ac:dyDescent="0.2">
      <c r="A804" s="89">
        <v>46135.345759108794</v>
      </c>
      <c r="B804" s="35" t="s">
        <v>408</v>
      </c>
      <c r="C804" s="85" t="s">
        <v>31</v>
      </c>
      <c r="D804" s="30" t="s">
        <v>29</v>
      </c>
      <c r="E804" s="96" t="s">
        <v>46</v>
      </c>
      <c r="F804" s="30" t="s">
        <v>29</v>
      </c>
      <c r="G804" s="30" t="s">
        <v>47</v>
      </c>
      <c r="H804" s="93" t="s">
        <v>3865</v>
      </c>
      <c r="I804" s="36">
        <f ca="1">IFERROR(__xludf.DUMMYFUNCTION("""COMPUTED_VALUE"""),46196)</f>
        <v>46196</v>
      </c>
      <c r="J804" s="51" t="s">
        <v>3866</v>
      </c>
      <c r="K804" s="56" t="s">
        <v>3867</v>
      </c>
      <c r="L804" s="38">
        <v>983233814</v>
      </c>
      <c r="M804" s="30" t="s">
        <v>454</v>
      </c>
      <c r="N804" s="30" t="s">
        <v>236</v>
      </c>
      <c r="O804" s="30" t="s">
        <v>3868</v>
      </c>
      <c r="P804" s="30" t="s">
        <v>3869</v>
      </c>
      <c r="Q804" s="23">
        <v>2468</v>
      </c>
      <c r="R804" s="30" t="s">
        <v>29</v>
      </c>
      <c r="S804" s="39">
        <f>200+2268</f>
        <v>2468</v>
      </c>
      <c r="T804" s="45">
        <v>46133</v>
      </c>
      <c r="U804" s="52"/>
      <c r="V804" s="53">
        <v>46141</v>
      </c>
      <c r="W804" s="54" t="s">
        <v>3870</v>
      </c>
      <c r="X804" s="30"/>
      <c r="Y804" s="31">
        <v>0</v>
      </c>
      <c r="Z804" s="30" t="s">
        <v>2731</v>
      </c>
      <c r="AA804" s="56"/>
      <c r="AB804" s="74" t="s">
        <v>1518</v>
      </c>
      <c r="AC804" s="30" t="s">
        <v>2732</v>
      </c>
      <c r="AD804" s="30" t="s">
        <v>982</v>
      </c>
    </row>
    <row r="805" spans="1:30" x14ac:dyDescent="0.2">
      <c r="A805" s="89">
        <v>46135.352136122689</v>
      </c>
      <c r="B805" s="35" t="s">
        <v>30</v>
      </c>
      <c r="C805" s="85" t="s">
        <v>31</v>
      </c>
      <c r="D805" s="30" t="s">
        <v>29</v>
      </c>
      <c r="E805" s="96" t="s">
        <v>2895</v>
      </c>
      <c r="F805" s="30" t="s">
        <v>29</v>
      </c>
      <c r="G805" s="30" t="s">
        <v>47</v>
      </c>
      <c r="H805" s="93" t="s">
        <v>34</v>
      </c>
      <c r="I805" s="36" t="str">
        <f ca="1">IFERROR(__xludf.DUMMYFUNCTION("""COMPUTED_VALUE""")," ")</f>
        <v xml:space="preserve"> </v>
      </c>
      <c r="J805" s="51" t="s">
        <v>3871</v>
      </c>
      <c r="K805" s="56" t="s">
        <v>3872</v>
      </c>
      <c r="L805" s="38">
        <v>865416846</v>
      </c>
      <c r="M805" s="30" t="s">
        <v>454</v>
      </c>
      <c r="N805" s="30" t="s">
        <v>236</v>
      </c>
      <c r="O805" s="30" t="s">
        <v>3873</v>
      </c>
      <c r="P805" s="30" t="s">
        <v>3874</v>
      </c>
      <c r="Q805" s="23">
        <v>14972</v>
      </c>
      <c r="R805" s="30" t="s">
        <v>29</v>
      </c>
      <c r="S805" s="39">
        <v>200</v>
      </c>
      <c r="T805" s="45">
        <v>46134</v>
      </c>
      <c r="U805" s="52"/>
      <c r="V805" s="53"/>
      <c r="W805" s="54" t="s">
        <v>3875</v>
      </c>
      <c r="X805" s="30"/>
      <c r="Y805" s="31">
        <v>14772</v>
      </c>
      <c r="Z805" s="30"/>
      <c r="AA805" s="55"/>
      <c r="AB805" s="73" t="s">
        <v>44</v>
      </c>
      <c r="AC805" s="30" t="s">
        <v>44</v>
      </c>
      <c r="AD805" s="30" t="s">
        <v>982</v>
      </c>
    </row>
    <row r="806" spans="1:30" x14ac:dyDescent="0.2">
      <c r="A806" s="89">
        <v>46135.399423206021</v>
      </c>
      <c r="B806" s="35" t="s">
        <v>76</v>
      </c>
      <c r="C806" s="85" t="s">
        <v>31</v>
      </c>
      <c r="D806" s="30" t="s">
        <v>29</v>
      </c>
      <c r="E806" s="96" t="s">
        <v>2170</v>
      </c>
      <c r="F806" s="30" t="s">
        <v>1587</v>
      </c>
      <c r="G806" s="30" t="s">
        <v>2172</v>
      </c>
      <c r="H806" s="93" t="s">
        <v>3876</v>
      </c>
      <c r="I806" s="36">
        <f ca="1">IFERROR(__xludf.DUMMYFUNCTION("""COMPUTED_VALUE"""),45752)</f>
        <v>45752</v>
      </c>
      <c r="J806" s="51" t="s">
        <v>3877</v>
      </c>
      <c r="K806" s="56" t="s">
        <v>3878</v>
      </c>
      <c r="L806" s="38">
        <v>966274525</v>
      </c>
      <c r="M806" s="30" t="s">
        <v>785</v>
      </c>
      <c r="N806" s="30" t="s">
        <v>131</v>
      </c>
      <c r="O806" s="30" t="s">
        <v>726</v>
      </c>
      <c r="P806" s="30" t="s">
        <v>3879</v>
      </c>
      <c r="Q806" s="23">
        <v>3968</v>
      </c>
      <c r="R806" s="30" t="s">
        <v>29</v>
      </c>
      <c r="S806" s="39">
        <f>300+3668</f>
        <v>3968</v>
      </c>
      <c r="T806" s="45">
        <v>46135</v>
      </c>
      <c r="U806" s="52"/>
      <c r="V806" s="53">
        <v>46158</v>
      </c>
      <c r="W806" s="54" t="s">
        <v>3880</v>
      </c>
      <c r="X806" s="30"/>
      <c r="Y806" s="31">
        <v>0</v>
      </c>
      <c r="Z806" s="30" t="s">
        <v>2731</v>
      </c>
      <c r="AA806" s="56"/>
      <c r="AB806" s="74" t="s">
        <v>1518</v>
      </c>
      <c r="AC806" s="30" t="s">
        <v>44</v>
      </c>
      <c r="AD806" s="30" t="s">
        <v>982</v>
      </c>
    </row>
    <row r="807" spans="1:30" x14ac:dyDescent="0.2">
      <c r="A807" s="89">
        <v>46135.451938750004</v>
      </c>
      <c r="B807" s="35" t="s">
        <v>30</v>
      </c>
      <c r="C807" s="85" t="s">
        <v>31</v>
      </c>
      <c r="D807" s="30" t="s">
        <v>29</v>
      </c>
      <c r="E807" s="96" t="s">
        <v>2798</v>
      </c>
      <c r="F807" s="30" t="s">
        <v>29</v>
      </c>
      <c r="G807" s="30" t="s">
        <v>47</v>
      </c>
      <c r="H807" s="93" t="s">
        <v>34</v>
      </c>
      <c r="I807" s="36" t="str">
        <f ca="1">IFERROR(__xludf.DUMMYFUNCTION("""COMPUTED_VALUE""")," ")</f>
        <v xml:space="preserve"> </v>
      </c>
      <c r="J807" s="51" t="s">
        <v>3881</v>
      </c>
      <c r="K807" s="56" t="s">
        <v>3882</v>
      </c>
      <c r="L807" s="38"/>
      <c r="M807" s="30" t="s">
        <v>130</v>
      </c>
      <c r="N807" s="30" t="s">
        <v>3883</v>
      </c>
      <c r="O807" s="30" t="s">
        <v>3884</v>
      </c>
      <c r="P807" s="30" t="s">
        <v>3885</v>
      </c>
      <c r="Q807" s="23">
        <v>16940</v>
      </c>
      <c r="R807" s="30" t="s">
        <v>29</v>
      </c>
      <c r="S807" s="39">
        <v>200</v>
      </c>
      <c r="T807" s="45">
        <v>46134</v>
      </c>
      <c r="U807" s="52"/>
      <c r="V807" s="53"/>
      <c r="W807" s="54" t="s">
        <v>3886</v>
      </c>
      <c r="X807" s="30"/>
      <c r="Y807" s="31">
        <v>16740</v>
      </c>
      <c r="Z807" s="30"/>
      <c r="AA807" s="55"/>
      <c r="AB807" s="73" t="s">
        <v>44</v>
      </c>
      <c r="AC807" s="30" t="s">
        <v>44</v>
      </c>
      <c r="AD807" s="30" t="s">
        <v>982</v>
      </c>
    </row>
    <row r="808" spans="1:30" x14ac:dyDescent="0.2">
      <c r="A808" s="89">
        <v>46135.460352662034</v>
      </c>
      <c r="B808" s="35" t="s">
        <v>30</v>
      </c>
      <c r="C808" s="85" t="s">
        <v>31</v>
      </c>
      <c r="D808" s="30" t="s">
        <v>29</v>
      </c>
      <c r="E808" s="96" t="s">
        <v>2895</v>
      </c>
      <c r="F808" s="30" t="s">
        <v>29</v>
      </c>
      <c r="G808" s="30" t="s">
        <v>33</v>
      </c>
      <c r="H808" s="93" t="s">
        <v>3676</v>
      </c>
      <c r="I808" s="36" t="str">
        <f ca="1">IFERROR(__xludf.DUMMYFUNCTION("""COMPUTED_VALUE""")," ")</f>
        <v xml:space="preserve"> </v>
      </c>
      <c r="J808" s="51" t="s">
        <v>3887</v>
      </c>
      <c r="K808" s="56" t="s">
        <v>3888</v>
      </c>
      <c r="L808" s="38">
        <v>398618633</v>
      </c>
      <c r="M808" s="30" t="s">
        <v>1614</v>
      </c>
      <c r="N808" s="30" t="s">
        <v>2028</v>
      </c>
      <c r="O808" s="30" t="s">
        <v>2081</v>
      </c>
      <c r="P808" s="30" t="s">
        <v>3889</v>
      </c>
      <c r="Q808" s="23">
        <v>14972</v>
      </c>
      <c r="R808" s="30" t="s">
        <v>29</v>
      </c>
      <c r="S808" s="39">
        <v>200</v>
      </c>
      <c r="T808" s="45">
        <v>46134</v>
      </c>
      <c r="U808" s="52"/>
      <c r="V808" s="53"/>
      <c r="W808" s="54" t="s">
        <v>3890</v>
      </c>
      <c r="X808" s="30"/>
      <c r="Y808" s="31">
        <v>14772</v>
      </c>
      <c r="Z808" s="30"/>
      <c r="AA808" s="56"/>
      <c r="AB808" s="74" t="s">
        <v>44</v>
      </c>
      <c r="AC808" s="30" t="s">
        <v>44</v>
      </c>
      <c r="AD808" s="30" t="s">
        <v>982</v>
      </c>
    </row>
    <row r="809" spans="1:30" x14ac:dyDescent="0.2">
      <c r="A809" s="89">
        <v>46135.95422388889</v>
      </c>
      <c r="B809" s="35" t="s">
        <v>30</v>
      </c>
      <c r="C809" s="85" t="s">
        <v>31</v>
      </c>
      <c r="D809" s="30" t="s">
        <v>29</v>
      </c>
      <c r="E809" s="96" t="s">
        <v>2798</v>
      </c>
      <c r="F809" s="30" t="s">
        <v>29</v>
      </c>
      <c r="G809" s="30" t="s">
        <v>47</v>
      </c>
      <c r="H809" s="93" t="s">
        <v>34</v>
      </c>
      <c r="I809" s="36" t="str">
        <f ca="1">IFERROR(__xludf.DUMMYFUNCTION("""COMPUTED_VALUE""")," ")</f>
        <v xml:space="preserve"> </v>
      </c>
      <c r="J809" s="51" t="s">
        <v>3891</v>
      </c>
      <c r="K809" s="56" t="s">
        <v>3892</v>
      </c>
      <c r="L809" s="38">
        <v>347695958</v>
      </c>
      <c r="M809" s="30" t="s">
        <v>874</v>
      </c>
      <c r="N809" s="30" t="s">
        <v>3893</v>
      </c>
      <c r="O809" s="30" t="s">
        <v>2204</v>
      </c>
      <c r="P809" s="30" t="s">
        <v>3894</v>
      </c>
      <c r="Q809" s="23">
        <v>16940</v>
      </c>
      <c r="R809" s="30" t="s">
        <v>29</v>
      </c>
      <c r="S809" s="39">
        <v>100</v>
      </c>
      <c r="T809" s="45">
        <v>46135</v>
      </c>
      <c r="U809" s="52"/>
      <c r="V809" s="53"/>
      <c r="W809" s="54" t="s">
        <v>3895</v>
      </c>
      <c r="X809" s="30"/>
      <c r="Y809" s="31">
        <v>16840</v>
      </c>
      <c r="Z809" s="30"/>
      <c r="AA809" s="55"/>
      <c r="AB809" s="73" t="s">
        <v>44</v>
      </c>
      <c r="AC809" s="30" t="s">
        <v>44</v>
      </c>
      <c r="AD809" s="30" t="s">
        <v>982</v>
      </c>
    </row>
    <row r="810" spans="1:30" x14ac:dyDescent="0.2">
      <c r="A810" s="89">
        <v>46135.955768391199</v>
      </c>
      <c r="B810" s="35" t="s">
        <v>30</v>
      </c>
      <c r="C810" s="85" t="s">
        <v>31</v>
      </c>
      <c r="D810" s="30" t="s">
        <v>29</v>
      </c>
      <c r="E810" s="96" t="s">
        <v>2798</v>
      </c>
      <c r="F810" s="30" t="s">
        <v>29</v>
      </c>
      <c r="G810" s="30" t="s">
        <v>47</v>
      </c>
      <c r="H810" s="93" t="s">
        <v>34</v>
      </c>
      <c r="I810" s="36" t="str">
        <f ca="1">IFERROR(__xludf.DUMMYFUNCTION("""COMPUTED_VALUE""")," ")</f>
        <v xml:space="preserve"> </v>
      </c>
      <c r="J810" s="51" t="s">
        <v>3896</v>
      </c>
      <c r="K810" s="56" t="s">
        <v>3897</v>
      </c>
      <c r="L810" s="38">
        <v>358401459</v>
      </c>
      <c r="M810" s="30" t="s">
        <v>874</v>
      </c>
      <c r="N810" s="30" t="s">
        <v>3662</v>
      </c>
      <c r="O810" s="30" t="s">
        <v>107</v>
      </c>
      <c r="P810" s="30" t="s">
        <v>3898</v>
      </c>
      <c r="Q810" s="23">
        <v>16940</v>
      </c>
      <c r="R810" s="30" t="s">
        <v>29</v>
      </c>
      <c r="S810" s="39">
        <v>50</v>
      </c>
      <c r="T810" s="45">
        <v>46135</v>
      </c>
      <c r="U810" s="52"/>
      <c r="V810" s="53"/>
      <c r="W810" s="54" t="s">
        <v>3899</v>
      </c>
      <c r="X810" s="30"/>
      <c r="Y810" s="31">
        <v>16890</v>
      </c>
      <c r="Z810" s="30"/>
      <c r="AA810" s="56"/>
      <c r="AB810" s="74" t="s">
        <v>44</v>
      </c>
      <c r="AC810" s="30" t="s">
        <v>44</v>
      </c>
      <c r="AD810" s="30" t="s">
        <v>982</v>
      </c>
    </row>
    <row r="811" spans="1:30" x14ac:dyDescent="0.2">
      <c r="A811" s="89">
        <v>46135.959919375004</v>
      </c>
      <c r="B811" s="35" t="s">
        <v>252</v>
      </c>
      <c r="C811" s="85" t="s">
        <v>31</v>
      </c>
      <c r="D811" s="30" t="s">
        <v>29</v>
      </c>
      <c r="E811" s="96" t="s">
        <v>2798</v>
      </c>
      <c r="F811" s="30" t="s">
        <v>29</v>
      </c>
      <c r="G811" s="30" t="s">
        <v>47</v>
      </c>
      <c r="H811" s="93" t="s">
        <v>3112</v>
      </c>
      <c r="I811" s="36">
        <f ca="1">IFERROR(__xludf.DUMMYFUNCTION("""COMPUTED_VALUE"""),46196)</f>
        <v>46196</v>
      </c>
      <c r="J811" s="51" t="s">
        <v>3900</v>
      </c>
      <c r="K811" s="56" t="s">
        <v>3901</v>
      </c>
      <c r="L811" s="38">
        <v>586434931</v>
      </c>
      <c r="M811" s="30" t="s">
        <v>698</v>
      </c>
      <c r="N811" s="30" t="s">
        <v>2669</v>
      </c>
      <c r="O811" s="30" t="s">
        <v>107</v>
      </c>
      <c r="P811" s="30" t="s">
        <v>3902</v>
      </c>
      <c r="Q811" s="23">
        <v>16940</v>
      </c>
      <c r="R811" s="30" t="s">
        <v>29</v>
      </c>
      <c r="S811" s="39">
        <v>100</v>
      </c>
      <c r="T811" s="45">
        <v>46135</v>
      </c>
      <c r="U811" s="52"/>
      <c r="V811" s="53"/>
      <c r="W811" s="54" t="s">
        <v>3903</v>
      </c>
      <c r="X811" s="30"/>
      <c r="Y811" s="31">
        <v>16840</v>
      </c>
      <c r="Z811" s="30"/>
      <c r="AA811" s="55"/>
      <c r="AB811" s="73" t="s">
        <v>44</v>
      </c>
      <c r="AC811" s="30" t="s">
        <v>44</v>
      </c>
      <c r="AD811" s="30" t="s">
        <v>982</v>
      </c>
    </row>
    <row r="812" spans="1:30" x14ac:dyDescent="0.2">
      <c r="A812" s="89">
        <v>46136.268176620375</v>
      </c>
      <c r="B812" s="35" t="s">
        <v>30</v>
      </c>
      <c r="C812" s="85" t="s">
        <v>31</v>
      </c>
      <c r="D812" s="30" t="s">
        <v>29</v>
      </c>
      <c r="E812" s="96" t="s">
        <v>2798</v>
      </c>
      <c r="F812" s="30" t="s">
        <v>29</v>
      </c>
      <c r="G812" s="30" t="s">
        <v>47</v>
      </c>
      <c r="H812" s="93" t="s">
        <v>3904</v>
      </c>
      <c r="I812" s="36">
        <f ca="1">IFERROR(__xludf.DUMMYFUNCTION("""COMPUTED_VALUE"""),46195)</f>
        <v>46195</v>
      </c>
      <c r="J812" s="51" t="s">
        <v>3905</v>
      </c>
      <c r="K812" s="56" t="s">
        <v>3906</v>
      </c>
      <c r="L812" s="38">
        <v>336366081</v>
      </c>
      <c r="M812" s="30" t="s">
        <v>454</v>
      </c>
      <c r="N812" s="30" t="s">
        <v>148</v>
      </c>
      <c r="O812" s="30" t="s">
        <v>3907</v>
      </c>
      <c r="P812" s="30" t="s">
        <v>3908</v>
      </c>
      <c r="Q812" s="23">
        <v>16940</v>
      </c>
      <c r="R812" s="30" t="s">
        <v>29</v>
      </c>
      <c r="S812" s="39">
        <v>200</v>
      </c>
      <c r="T812" s="45">
        <v>46135</v>
      </c>
      <c r="U812" s="52"/>
      <c r="V812" s="53"/>
      <c r="W812" s="54" t="s">
        <v>3909</v>
      </c>
      <c r="X812" s="30"/>
      <c r="Y812" s="31">
        <v>16740</v>
      </c>
      <c r="Z812" s="30"/>
      <c r="AA812" s="56"/>
      <c r="AB812" s="74" t="s">
        <v>44</v>
      </c>
      <c r="AC812" s="30" t="s">
        <v>44</v>
      </c>
      <c r="AD812" s="30" t="s">
        <v>982</v>
      </c>
    </row>
    <row r="813" spans="1:30" x14ac:dyDescent="0.2">
      <c r="A813" s="89">
        <v>46136.457472557871</v>
      </c>
      <c r="B813" s="35" t="s">
        <v>408</v>
      </c>
      <c r="C813" s="85" t="s">
        <v>31</v>
      </c>
      <c r="D813" s="30" t="s">
        <v>29</v>
      </c>
      <c r="E813" s="96" t="s">
        <v>2798</v>
      </c>
      <c r="F813" s="30" t="s">
        <v>29</v>
      </c>
      <c r="G813" s="30" t="s">
        <v>47</v>
      </c>
      <c r="H813" s="93" t="s">
        <v>3756</v>
      </c>
      <c r="I813" s="36">
        <f ca="1">IFERROR(__xludf.DUMMYFUNCTION("""COMPUTED_VALUE"""),46195)</f>
        <v>46195</v>
      </c>
      <c r="J813" s="51" t="s">
        <v>3910</v>
      </c>
      <c r="K813" s="56" t="s">
        <v>3911</v>
      </c>
      <c r="L813" s="38">
        <v>965663035</v>
      </c>
      <c r="M813" s="30" t="s">
        <v>1614</v>
      </c>
      <c r="N813" s="30" t="s">
        <v>2930</v>
      </c>
      <c r="O813" s="30" t="s">
        <v>2081</v>
      </c>
      <c r="P813" s="30" t="s">
        <v>3912</v>
      </c>
      <c r="Q813" s="23">
        <v>16940</v>
      </c>
      <c r="R813" s="30" t="s">
        <v>29</v>
      </c>
      <c r="S813" s="39">
        <v>200</v>
      </c>
      <c r="T813" s="45">
        <v>46135</v>
      </c>
      <c r="U813" s="52"/>
      <c r="V813" s="53"/>
      <c r="W813" s="54" t="s">
        <v>3913</v>
      </c>
      <c r="X813" s="30"/>
      <c r="Y813" s="31">
        <v>16740</v>
      </c>
      <c r="Z813" s="30"/>
      <c r="AA813" s="55"/>
      <c r="AB813" s="73" t="s">
        <v>44</v>
      </c>
      <c r="AC813" s="30" t="s">
        <v>44</v>
      </c>
      <c r="AD813" s="30" t="s">
        <v>982</v>
      </c>
    </row>
    <row r="814" spans="1:30" x14ac:dyDescent="0.2">
      <c r="A814" s="89">
        <v>46136.69170487269</v>
      </c>
      <c r="B814" s="35" t="s">
        <v>30</v>
      </c>
      <c r="C814" s="85" t="s">
        <v>31</v>
      </c>
      <c r="D814" s="30" t="s">
        <v>29</v>
      </c>
      <c r="E814" s="96" t="s">
        <v>2798</v>
      </c>
      <c r="F814" s="30" t="s">
        <v>29</v>
      </c>
      <c r="G814" s="30" t="s">
        <v>47</v>
      </c>
      <c r="H814" s="93" t="s">
        <v>34</v>
      </c>
      <c r="I814" s="36" t="str">
        <f ca="1">IFERROR(__xludf.DUMMYFUNCTION("""COMPUTED_VALUE""")," ")</f>
        <v xml:space="preserve"> </v>
      </c>
      <c r="J814" s="51" t="s">
        <v>3914</v>
      </c>
      <c r="K814" s="56" t="s">
        <v>3915</v>
      </c>
      <c r="L814" s="38">
        <v>869340328</v>
      </c>
      <c r="M814" s="30" t="s">
        <v>130</v>
      </c>
      <c r="N814" s="30" t="s">
        <v>3883</v>
      </c>
      <c r="O814" s="30" t="s">
        <v>2081</v>
      </c>
      <c r="P814" s="30" t="s">
        <v>3916</v>
      </c>
      <c r="Q814" s="23">
        <v>16940</v>
      </c>
      <c r="R814" s="30" t="s">
        <v>29</v>
      </c>
      <c r="S814" s="39">
        <f>200 + 6000</f>
        <v>6200</v>
      </c>
      <c r="T814" s="49" t="s">
        <v>3917</v>
      </c>
      <c r="W814" s="54" t="s">
        <v>3918</v>
      </c>
      <c r="X814" s="30"/>
      <c r="Y814" s="31">
        <v>10740</v>
      </c>
      <c r="Z814" s="30"/>
      <c r="AA814" s="56"/>
      <c r="AB814" s="74" t="s">
        <v>44</v>
      </c>
      <c r="AC814" s="30" t="s">
        <v>44</v>
      </c>
      <c r="AD814" s="30" t="s">
        <v>982</v>
      </c>
    </row>
    <row r="815" spans="1:30" x14ac:dyDescent="0.2">
      <c r="A815" s="89">
        <v>46136.766610162042</v>
      </c>
      <c r="B815" s="35" t="s">
        <v>408</v>
      </c>
      <c r="C815" s="85" t="s">
        <v>31</v>
      </c>
      <c r="D815" s="30" t="s">
        <v>29</v>
      </c>
      <c r="E815" s="96" t="s">
        <v>2895</v>
      </c>
      <c r="F815" s="30" t="s">
        <v>29</v>
      </c>
      <c r="G815" s="30" t="s">
        <v>33</v>
      </c>
      <c r="H815" s="93" t="s">
        <v>3422</v>
      </c>
      <c r="I815" s="36">
        <f ca="1">IFERROR(__xludf.DUMMYFUNCTION("""COMPUTED_VALUE"""),46191)</f>
        <v>46191</v>
      </c>
      <c r="J815" s="51" t="s">
        <v>3919</v>
      </c>
      <c r="K815" s="56" t="s">
        <v>3920</v>
      </c>
      <c r="L815" s="38">
        <v>983652940</v>
      </c>
      <c r="M815" s="30" t="s">
        <v>466</v>
      </c>
      <c r="N815" s="30" t="s">
        <v>3310</v>
      </c>
      <c r="O815" s="30" t="s">
        <v>3921</v>
      </c>
      <c r="P815" s="30" t="s">
        <v>3922</v>
      </c>
      <c r="Q815" s="23">
        <v>14972</v>
      </c>
      <c r="R815" s="30" t="s">
        <v>29</v>
      </c>
      <c r="S815" s="39">
        <v>200</v>
      </c>
      <c r="T815" s="45">
        <v>46136</v>
      </c>
      <c r="U815" s="52"/>
      <c r="V815" s="53"/>
      <c r="W815" s="54" t="s">
        <v>3923</v>
      </c>
      <c r="X815" s="30"/>
      <c r="Y815" s="31">
        <v>14772</v>
      </c>
      <c r="Z815" s="30"/>
      <c r="AA815" s="55"/>
      <c r="AB815" s="73" t="s">
        <v>44</v>
      </c>
      <c r="AC815" s="30" t="s">
        <v>44</v>
      </c>
      <c r="AD815" s="30" t="s">
        <v>982</v>
      </c>
    </row>
    <row r="816" spans="1:30" x14ac:dyDescent="0.2">
      <c r="A816" s="89">
        <v>46136.777265081022</v>
      </c>
      <c r="B816" s="35" t="s">
        <v>30</v>
      </c>
      <c r="C816" s="85" t="s">
        <v>31</v>
      </c>
      <c r="D816" s="30" t="s">
        <v>29</v>
      </c>
      <c r="E816" s="96" t="s">
        <v>2798</v>
      </c>
      <c r="F816" s="30" t="s">
        <v>29</v>
      </c>
      <c r="G816" s="30" t="s">
        <v>47</v>
      </c>
      <c r="H816" s="93" t="s">
        <v>34</v>
      </c>
      <c r="I816" s="36" t="str">
        <f ca="1">IFERROR(__xludf.DUMMYFUNCTION("""COMPUTED_VALUE""")," ")</f>
        <v xml:space="preserve"> </v>
      </c>
      <c r="J816" s="51" t="s">
        <v>3924</v>
      </c>
      <c r="K816" s="56" t="s">
        <v>3925</v>
      </c>
      <c r="L816" s="38">
        <v>967218860</v>
      </c>
      <c r="M816" s="30" t="s">
        <v>466</v>
      </c>
      <c r="N816" s="30" t="s">
        <v>3310</v>
      </c>
      <c r="O816" s="30" t="s">
        <v>3926</v>
      </c>
      <c r="P816" s="30" t="s">
        <v>3927</v>
      </c>
      <c r="Q816" s="23">
        <v>16940</v>
      </c>
      <c r="R816" s="30" t="s">
        <v>29</v>
      </c>
      <c r="S816" s="39">
        <f>200+50</f>
        <v>250</v>
      </c>
      <c r="T816" s="49" t="s">
        <v>3928</v>
      </c>
      <c r="U816" s="52"/>
      <c r="V816" s="53"/>
      <c r="W816" s="54" t="s">
        <v>3929</v>
      </c>
      <c r="X816" s="30"/>
      <c r="Y816" s="31">
        <v>16690</v>
      </c>
      <c r="Z816" s="30"/>
      <c r="AA816" s="56"/>
      <c r="AB816" s="74" t="s">
        <v>44</v>
      </c>
      <c r="AC816" s="30" t="s">
        <v>44</v>
      </c>
      <c r="AD816" s="30" t="s">
        <v>982</v>
      </c>
    </row>
    <row r="817" spans="1:30" x14ac:dyDescent="0.2">
      <c r="A817" s="89">
        <v>46136.908618564819</v>
      </c>
      <c r="B817" s="35" t="s">
        <v>76</v>
      </c>
      <c r="C817" s="85" t="s">
        <v>31</v>
      </c>
      <c r="D817" s="30" t="s">
        <v>29</v>
      </c>
      <c r="E817" s="96" t="s">
        <v>201</v>
      </c>
      <c r="F817" s="30" t="s">
        <v>29</v>
      </c>
      <c r="G817" s="30" t="s">
        <v>47</v>
      </c>
      <c r="H817" s="93" t="s">
        <v>3250</v>
      </c>
      <c r="I817" s="36">
        <f ca="1">IFERROR(__xludf.DUMMYFUNCTION("""COMPUTED_VALUE"""),46166)</f>
        <v>46166</v>
      </c>
      <c r="J817" s="51" t="s">
        <v>3930</v>
      </c>
      <c r="K817" s="56" t="s">
        <v>3931</v>
      </c>
      <c r="L817" s="38">
        <v>869641727</v>
      </c>
      <c r="M817" s="30" t="s">
        <v>713</v>
      </c>
      <c r="N817" s="30" t="s">
        <v>1259</v>
      </c>
      <c r="O817" s="30" t="s">
        <v>107</v>
      </c>
      <c r="P817" s="30" t="s">
        <v>3932</v>
      </c>
      <c r="Q817" s="23">
        <v>5936</v>
      </c>
      <c r="R817" s="30" t="s">
        <v>29</v>
      </c>
      <c r="S817" s="39">
        <f>200+2268</f>
        <v>2468</v>
      </c>
      <c r="T817" s="49" t="s">
        <v>3933</v>
      </c>
      <c r="U817" s="66">
        <v>3468</v>
      </c>
      <c r="V817" s="45">
        <v>46176</v>
      </c>
      <c r="W817" s="54" t="s">
        <v>3934</v>
      </c>
      <c r="X817" s="30"/>
      <c r="Y817" s="31">
        <v>0</v>
      </c>
      <c r="Z817" s="30"/>
      <c r="AA817" s="55"/>
      <c r="AB817" s="73" t="s">
        <v>44</v>
      </c>
      <c r="AC817" s="30" t="s">
        <v>44</v>
      </c>
      <c r="AD817" s="30" t="s">
        <v>982</v>
      </c>
    </row>
    <row r="818" spans="1:30" x14ac:dyDescent="0.2">
      <c r="A818" s="89">
        <v>46136.911216932873</v>
      </c>
      <c r="B818" s="35" t="s">
        <v>76</v>
      </c>
      <c r="C818" s="85" t="s">
        <v>31</v>
      </c>
      <c r="D818" s="30" t="s">
        <v>29</v>
      </c>
      <c r="E818" s="96" t="s">
        <v>2798</v>
      </c>
      <c r="F818" s="30" t="s">
        <v>29</v>
      </c>
      <c r="G818" s="30" t="s">
        <v>47</v>
      </c>
      <c r="H818" s="93" t="s">
        <v>3756</v>
      </c>
      <c r="I818" s="36">
        <f ca="1">IFERROR(__xludf.DUMMYFUNCTION("""COMPUTED_VALUE"""),46195)</f>
        <v>46195</v>
      </c>
      <c r="J818" s="51" t="s">
        <v>3935</v>
      </c>
      <c r="K818" s="56" t="s">
        <v>3936</v>
      </c>
      <c r="L818" s="38">
        <v>707329707</v>
      </c>
      <c r="M818" s="30" t="s">
        <v>664</v>
      </c>
      <c r="N818" s="30" t="s">
        <v>362</v>
      </c>
      <c r="O818" s="30" t="s">
        <v>107</v>
      </c>
      <c r="P818" s="30" t="s">
        <v>3937</v>
      </c>
      <c r="Q818" s="23">
        <v>16940</v>
      </c>
      <c r="R818" s="30" t="s">
        <v>29</v>
      </c>
      <c r="S818" s="39">
        <v>100</v>
      </c>
      <c r="T818" s="45">
        <v>46136</v>
      </c>
      <c r="U818" s="52"/>
      <c r="V818" s="53"/>
      <c r="W818" s="54" t="s">
        <v>3938</v>
      </c>
      <c r="X818" s="30"/>
      <c r="Y818" s="31">
        <v>16840</v>
      </c>
      <c r="Z818" s="30"/>
      <c r="AA818" s="56"/>
      <c r="AB818" s="74" t="s">
        <v>44</v>
      </c>
      <c r="AC818" s="30" t="s">
        <v>44</v>
      </c>
      <c r="AD818" s="30" t="s">
        <v>982</v>
      </c>
    </row>
    <row r="819" spans="1:30" x14ac:dyDescent="0.2">
      <c r="A819" s="89">
        <v>46136.94506322917</v>
      </c>
      <c r="B819" s="35" t="s">
        <v>408</v>
      </c>
      <c r="C819" s="85" t="s">
        <v>31</v>
      </c>
      <c r="D819" s="30" t="s">
        <v>29</v>
      </c>
      <c r="E819" s="96" t="s">
        <v>46</v>
      </c>
      <c r="F819" s="30" t="s">
        <v>29</v>
      </c>
      <c r="G819" s="30" t="s">
        <v>47</v>
      </c>
      <c r="H819" s="93" t="s">
        <v>3939</v>
      </c>
      <c r="I819" s="36">
        <f ca="1">IFERROR(__xludf.DUMMYFUNCTION("""COMPUTED_VALUE"""),46196)</f>
        <v>46196</v>
      </c>
      <c r="J819" s="51" t="s">
        <v>3940</v>
      </c>
      <c r="K819" s="56" t="s">
        <v>3941</v>
      </c>
      <c r="L819" s="38">
        <v>399361769</v>
      </c>
      <c r="M819" s="30" t="s">
        <v>466</v>
      </c>
      <c r="N819" s="30" t="s">
        <v>2923</v>
      </c>
      <c r="O819" s="30" t="s">
        <v>3942</v>
      </c>
      <c r="P819" s="30" t="s">
        <v>3943</v>
      </c>
      <c r="Q819" s="23">
        <v>2468</v>
      </c>
      <c r="R819" s="30" t="s">
        <v>29</v>
      </c>
      <c r="S819" s="39">
        <f>200+2268</f>
        <v>2468</v>
      </c>
      <c r="T819" s="49" t="s">
        <v>3944</v>
      </c>
      <c r="U819" s="52"/>
      <c r="V819" s="53"/>
      <c r="W819" s="54" t="s">
        <v>3945</v>
      </c>
      <c r="X819" s="30"/>
      <c r="Y819" s="31">
        <v>0</v>
      </c>
      <c r="Z819" s="30"/>
      <c r="AA819" s="55"/>
      <c r="AB819" s="73" t="s">
        <v>44</v>
      </c>
      <c r="AC819" s="30" t="s">
        <v>44</v>
      </c>
      <c r="AD819" s="30" t="s">
        <v>982</v>
      </c>
    </row>
    <row r="820" spans="1:30" x14ac:dyDescent="0.2">
      <c r="A820" s="89">
        <v>46137.373758275462</v>
      </c>
      <c r="B820" s="35" t="s">
        <v>30</v>
      </c>
      <c r="C820" s="85" t="s">
        <v>31</v>
      </c>
      <c r="D820" s="30" t="s">
        <v>29</v>
      </c>
      <c r="E820" s="96" t="s">
        <v>2798</v>
      </c>
      <c r="F820" s="30" t="s">
        <v>29</v>
      </c>
      <c r="G820" s="30" t="s">
        <v>47</v>
      </c>
      <c r="H820" s="93" t="s">
        <v>34</v>
      </c>
      <c r="I820" s="36" t="str">
        <f ca="1">IFERROR(__xludf.DUMMYFUNCTION("""COMPUTED_VALUE""")," ")</f>
        <v xml:space="preserve"> </v>
      </c>
      <c r="J820" s="51" t="s">
        <v>3946</v>
      </c>
      <c r="K820" s="56" t="s">
        <v>3947</v>
      </c>
      <c r="L820" s="38">
        <v>829079268</v>
      </c>
      <c r="M820" s="30" t="s">
        <v>247</v>
      </c>
      <c r="N820" s="30" t="s">
        <v>2152</v>
      </c>
      <c r="O820" s="30" t="s">
        <v>107</v>
      </c>
      <c r="P820" s="30" t="s">
        <v>3948</v>
      </c>
      <c r="Q820" s="23">
        <v>16940</v>
      </c>
      <c r="R820" s="30" t="s">
        <v>29</v>
      </c>
      <c r="S820" s="39">
        <v>100</v>
      </c>
      <c r="T820" s="45">
        <v>46136</v>
      </c>
      <c r="U820" s="52"/>
      <c r="V820" s="53"/>
      <c r="W820" s="54" t="s">
        <v>3949</v>
      </c>
      <c r="X820" s="30"/>
      <c r="Y820" s="31">
        <v>16840</v>
      </c>
      <c r="Z820" s="30"/>
      <c r="AA820" s="56"/>
      <c r="AB820" s="74" t="s">
        <v>44</v>
      </c>
      <c r="AC820" s="30" t="s">
        <v>44</v>
      </c>
      <c r="AD820" s="30" t="s">
        <v>982</v>
      </c>
    </row>
    <row r="821" spans="1:30" x14ac:dyDescent="0.2">
      <c r="A821" s="89">
        <v>46137.377262013892</v>
      </c>
      <c r="B821" s="35" t="s">
        <v>30</v>
      </c>
      <c r="C821" s="85" t="s">
        <v>31</v>
      </c>
      <c r="D821" s="30" t="s">
        <v>29</v>
      </c>
      <c r="E821" s="96" t="s">
        <v>2798</v>
      </c>
      <c r="F821" s="30" t="s">
        <v>29</v>
      </c>
      <c r="G821" s="30" t="s">
        <v>47</v>
      </c>
      <c r="H821" s="93" t="s">
        <v>3950</v>
      </c>
      <c r="I821" s="36">
        <f ca="1">IFERROR(__xludf.DUMMYFUNCTION("""COMPUTED_VALUE"""),46204)</f>
        <v>46204</v>
      </c>
      <c r="J821" s="51" t="s">
        <v>3951</v>
      </c>
      <c r="K821" s="56" t="s">
        <v>3952</v>
      </c>
      <c r="L821" s="38">
        <v>368442393</v>
      </c>
      <c r="M821" s="30" t="s">
        <v>874</v>
      </c>
      <c r="N821" s="30" t="s">
        <v>3662</v>
      </c>
      <c r="O821" s="30" t="s">
        <v>107</v>
      </c>
      <c r="P821" s="30" t="s">
        <v>3953</v>
      </c>
      <c r="Q821" s="23">
        <v>16940</v>
      </c>
      <c r="R821" s="30" t="s">
        <v>29</v>
      </c>
      <c r="S821" s="39">
        <v>50</v>
      </c>
      <c r="T821" s="45">
        <v>46136</v>
      </c>
      <c r="U821" s="52"/>
      <c r="V821" s="53"/>
      <c r="W821" s="54" t="s">
        <v>3954</v>
      </c>
      <c r="X821" s="30"/>
      <c r="Y821" s="31">
        <v>16890</v>
      </c>
      <c r="Z821" s="30"/>
      <c r="AA821" s="55"/>
      <c r="AB821" s="73" t="s">
        <v>44</v>
      </c>
      <c r="AC821" s="30" t="s">
        <v>44</v>
      </c>
      <c r="AD821" s="30" t="s">
        <v>982</v>
      </c>
    </row>
    <row r="822" spans="1:30" x14ac:dyDescent="0.2">
      <c r="A822" s="89">
        <v>46137.378689699079</v>
      </c>
      <c r="B822" s="35" t="s">
        <v>252</v>
      </c>
      <c r="C822" s="85" t="s">
        <v>31</v>
      </c>
      <c r="D822" s="30" t="s">
        <v>29</v>
      </c>
      <c r="E822" s="96" t="s">
        <v>2895</v>
      </c>
      <c r="F822" s="30" t="s">
        <v>29</v>
      </c>
      <c r="G822" s="30" t="s">
        <v>33</v>
      </c>
      <c r="H822" s="93" t="s">
        <v>3536</v>
      </c>
      <c r="I822" s="36">
        <f ca="1">IFERROR(__xludf.DUMMYFUNCTION("""COMPUTED_VALUE"""),46197)</f>
        <v>46197</v>
      </c>
      <c r="J822" s="51" t="s">
        <v>3955</v>
      </c>
      <c r="K822" s="56" t="s">
        <v>3956</v>
      </c>
      <c r="L822" s="38">
        <v>347860533</v>
      </c>
      <c r="M822" s="30" t="s">
        <v>874</v>
      </c>
      <c r="N822" s="30" t="s">
        <v>875</v>
      </c>
      <c r="O822" s="30" t="s">
        <v>107</v>
      </c>
      <c r="P822" s="30" t="s">
        <v>3957</v>
      </c>
      <c r="Q822" s="23">
        <v>14972</v>
      </c>
      <c r="R822" s="30" t="s">
        <v>29</v>
      </c>
      <c r="S822" s="39">
        <v>100</v>
      </c>
      <c r="T822" s="45">
        <v>46137</v>
      </c>
      <c r="U822" s="52"/>
      <c r="V822" s="53"/>
      <c r="W822" s="54" t="s">
        <v>3958</v>
      </c>
      <c r="X822" s="30"/>
      <c r="Y822" s="31">
        <v>14872</v>
      </c>
      <c r="Z822" s="30"/>
      <c r="AA822" s="56"/>
      <c r="AB822" s="74" t="s">
        <v>44</v>
      </c>
      <c r="AC822" s="30" t="s">
        <v>44</v>
      </c>
      <c r="AD822" s="30" t="s">
        <v>982</v>
      </c>
    </row>
    <row r="823" spans="1:30" x14ac:dyDescent="0.2">
      <c r="A823" s="89">
        <v>46137.502663009262</v>
      </c>
      <c r="B823" s="35" t="s">
        <v>30</v>
      </c>
      <c r="C823" s="85" t="s">
        <v>31</v>
      </c>
      <c r="D823" s="30" t="s">
        <v>29</v>
      </c>
      <c r="E823" s="96" t="s">
        <v>2798</v>
      </c>
      <c r="F823" s="30" t="s">
        <v>29</v>
      </c>
      <c r="G823" s="30" t="s">
        <v>47</v>
      </c>
      <c r="H823" s="93" t="s">
        <v>34</v>
      </c>
      <c r="I823" s="36" t="str">
        <f ca="1">IFERROR(__xludf.DUMMYFUNCTION("""COMPUTED_VALUE""")," ")</f>
        <v xml:space="preserve"> </v>
      </c>
      <c r="J823" s="51" t="s">
        <v>3959</v>
      </c>
      <c r="K823" s="56" t="s">
        <v>3960</v>
      </c>
      <c r="L823" s="38">
        <v>968757437</v>
      </c>
      <c r="M823" s="30" t="s">
        <v>874</v>
      </c>
      <c r="N823" s="30" t="s">
        <v>3662</v>
      </c>
      <c r="O823" s="30" t="s">
        <v>107</v>
      </c>
      <c r="P823" s="30" t="s">
        <v>3961</v>
      </c>
      <c r="Q823" s="23">
        <v>16940</v>
      </c>
      <c r="R823" s="30" t="s">
        <v>29</v>
      </c>
      <c r="S823" s="39">
        <v>50</v>
      </c>
      <c r="T823" s="45">
        <v>46137</v>
      </c>
      <c r="U823" s="52"/>
      <c r="V823" s="53"/>
      <c r="W823" s="54" t="s">
        <v>3962</v>
      </c>
      <c r="X823" s="30"/>
      <c r="Y823" s="31">
        <v>16890</v>
      </c>
      <c r="Z823" s="30"/>
      <c r="AA823" s="55"/>
      <c r="AB823" s="73" t="s">
        <v>44</v>
      </c>
      <c r="AC823" s="30" t="s">
        <v>44</v>
      </c>
      <c r="AD823" s="30" t="s">
        <v>982</v>
      </c>
    </row>
    <row r="824" spans="1:30" x14ac:dyDescent="0.2">
      <c r="A824" s="89">
        <v>46137.88822364583</v>
      </c>
      <c r="B824" s="35" t="s">
        <v>30</v>
      </c>
      <c r="C824" s="85" t="s">
        <v>31</v>
      </c>
      <c r="D824" s="30" t="s">
        <v>29</v>
      </c>
      <c r="E824" s="96" t="s">
        <v>2798</v>
      </c>
      <c r="F824" s="30" t="s">
        <v>29</v>
      </c>
      <c r="G824" s="30" t="s">
        <v>47</v>
      </c>
      <c r="H824" s="93" t="s">
        <v>34</v>
      </c>
      <c r="I824" s="36" t="str">
        <f ca="1">IFERROR(__xludf.DUMMYFUNCTION("""COMPUTED_VALUE""")," ")</f>
        <v xml:space="preserve"> </v>
      </c>
      <c r="J824" s="51" t="s">
        <v>3963</v>
      </c>
      <c r="K824" s="56" t="s">
        <v>3964</v>
      </c>
      <c r="L824" s="38">
        <v>947094232</v>
      </c>
      <c r="M824" s="30" t="s">
        <v>713</v>
      </c>
      <c r="N824" s="30" t="s">
        <v>148</v>
      </c>
      <c r="O824" s="30" t="s">
        <v>107</v>
      </c>
      <c r="P824" s="30" t="s">
        <v>3965</v>
      </c>
      <c r="Q824" s="23">
        <v>16940</v>
      </c>
      <c r="R824" s="30" t="s">
        <v>29</v>
      </c>
      <c r="S824" s="39">
        <v>100</v>
      </c>
      <c r="T824" s="45">
        <v>46137</v>
      </c>
      <c r="U824" s="52"/>
      <c r="V824" s="53"/>
      <c r="W824" s="54" t="s">
        <v>3966</v>
      </c>
      <c r="X824" s="30"/>
      <c r="Y824" s="31">
        <v>16840</v>
      </c>
      <c r="Z824" s="30"/>
      <c r="AA824" s="56"/>
      <c r="AB824" s="74" t="s">
        <v>44</v>
      </c>
      <c r="AC824" s="30" t="s">
        <v>44</v>
      </c>
      <c r="AD824" s="30" t="s">
        <v>982</v>
      </c>
    </row>
    <row r="825" spans="1:30" x14ac:dyDescent="0.2">
      <c r="A825" s="89">
        <v>46137.94366611111</v>
      </c>
      <c r="B825" s="35" t="s">
        <v>408</v>
      </c>
      <c r="C825" s="85" t="s">
        <v>31</v>
      </c>
      <c r="D825" s="30" t="s">
        <v>29</v>
      </c>
      <c r="E825" s="96" t="s">
        <v>2798</v>
      </c>
      <c r="F825" s="30" t="s">
        <v>29</v>
      </c>
      <c r="G825" s="30" t="s">
        <v>47</v>
      </c>
      <c r="H825" s="93" t="s">
        <v>3670</v>
      </c>
      <c r="I825" s="36">
        <f ca="1">IFERROR(__xludf.DUMMYFUNCTION("""COMPUTED_VALUE"""),46195)</f>
        <v>46195</v>
      </c>
      <c r="J825" s="51" t="s">
        <v>3967</v>
      </c>
      <c r="K825" s="56" t="s">
        <v>3968</v>
      </c>
      <c r="L825" s="38">
        <v>946728015</v>
      </c>
      <c r="M825" s="30" t="s">
        <v>633</v>
      </c>
      <c r="N825" s="30" t="s">
        <v>164</v>
      </c>
      <c r="O825" s="30" t="s">
        <v>107</v>
      </c>
      <c r="P825" s="30" t="s">
        <v>3969</v>
      </c>
      <c r="Q825" s="23">
        <v>16940</v>
      </c>
      <c r="R825" s="30" t="s">
        <v>29</v>
      </c>
      <c r="S825" s="39">
        <v>200</v>
      </c>
      <c r="T825" s="45">
        <v>46137</v>
      </c>
      <c r="U825" s="52"/>
      <c r="V825" s="53"/>
      <c r="W825" s="54" t="s">
        <v>3970</v>
      </c>
      <c r="X825" s="30"/>
      <c r="Y825" s="31">
        <v>16740</v>
      </c>
      <c r="Z825" s="30"/>
      <c r="AA825" s="55"/>
      <c r="AB825" s="73" t="s">
        <v>44</v>
      </c>
      <c r="AC825" s="30" t="s">
        <v>44</v>
      </c>
      <c r="AD825" s="30" t="s">
        <v>982</v>
      </c>
    </row>
    <row r="826" spans="1:30" x14ac:dyDescent="0.2">
      <c r="A826" s="89">
        <v>46138.007215891208</v>
      </c>
      <c r="B826" s="35" t="s">
        <v>30</v>
      </c>
      <c r="C826" s="85" t="s">
        <v>31</v>
      </c>
      <c r="D826" s="30" t="s">
        <v>29</v>
      </c>
      <c r="E826" s="96" t="s">
        <v>32</v>
      </c>
      <c r="F826" s="30" t="s">
        <v>29</v>
      </c>
      <c r="G826" s="30" t="s">
        <v>33</v>
      </c>
      <c r="H826" s="93" t="s">
        <v>3971</v>
      </c>
      <c r="I826" s="36">
        <f ca="1">IFERROR(__xludf.DUMMYFUNCTION("""COMPUTED_VALUE"""),46195)</f>
        <v>46195</v>
      </c>
      <c r="J826" s="51" t="s">
        <v>3972</v>
      </c>
      <c r="K826" s="56" t="s">
        <v>3973</v>
      </c>
      <c r="L826" s="38">
        <v>353859552</v>
      </c>
      <c r="M826" s="30" t="s">
        <v>247</v>
      </c>
      <c r="N826" s="30" t="s">
        <v>3377</v>
      </c>
      <c r="O826" s="30" t="s">
        <v>107</v>
      </c>
      <c r="P826" s="30" t="s">
        <v>3974</v>
      </c>
      <c r="Q826" s="23">
        <v>14972</v>
      </c>
      <c r="R826" s="30" t="s">
        <v>29</v>
      </c>
      <c r="S826" s="39">
        <v>100</v>
      </c>
      <c r="T826" s="45">
        <v>46138</v>
      </c>
      <c r="U826" s="52"/>
      <c r="V826" s="53"/>
      <c r="W826" s="54" t="s">
        <v>3975</v>
      </c>
      <c r="X826" s="30"/>
      <c r="Y826" s="31">
        <v>14872</v>
      </c>
      <c r="Z826" s="30"/>
      <c r="AA826" s="56"/>
      <c r="AB826" s="74" t="s">
        <v>44</v>
      </c>
      <c r="AC826" s="30" t="s">
        <v>44</v>
      </c>
      <c r="AD826" s="30" t="s">
        <v>982</v>
      </c>
    </row>
    <row r="827" spans="1:30" x14ac:dyDescent="0.2">
      <c r="A827" s="89">
        <v>46138.379319513886</v>
      </c>
      <c r="B827" s="35" t="s">
        <v>408</v>
      </c>
      <c r="C827" s="85" t="s">
        <v>31</v>
      </c>
      <c r="D827" s="30" t="s">
        <v>29</v>
      </c>
      <c r="E827" s="96" t="s">
        <v>2798</v>
      </c>
      <c r="F827" s="30" t="s">
        <v>29</v>
      </c>
      <c r="G827" s="30" t="s">
        <v>47</v>
      </c>
      <c r="H827" s="93" t="s">
        <v>3976</v>
      </c>
      <c r="I827" s="36">
        <f ca="1">IFERROR(__xludf.DUMMYFUNCTION("""COMPUTED_VALUE"""),46196)</f>
        <v>46196</v>
      </c>
      <c r="J827" s="51" t="s">
        <v>3977</v>
      </c>
      <c r="K827" s="56" t="s">
        <v>3978</v>
      </c>
      <c r="L827" s="38">
        <v>963685140</v>
      </c>
      <c r="M827" s="30" t="s">
        <v>130</v>
      </c>
      <c r="N827" s="30" t="s">
        <v>3883</v>
      </c>
      <c r="O827" s="30" t="s">
        <v>3979</v>
      </c>
      <c r="P827" s="30" t="s">
        <v>3980</v>
      </c>
      <c r="Q827" s="23">
        <v>16940</v>
      </c>
      <c r="R827" s="30" t="s">
        <v>29</v>
      </c>
      <c r="S827" s="39">
        <v>200</v>
      </c>
      <c r="T827" s="45">
        <v>46137</v>
      </c>
      <c r="U827" s="52"/>
      <c r="V827" s="53"/>
      <c r="W827" s="54" t="s">
        <v>3981</v>
      </c>
      <c r="X827" s="30"/>
      <c r="Y827" s="31">
        <v>16740</v>
      </c>
      <c r="Z827" s="30"/>
      <c r="AA827" s="55"/>
      <c r="AB827" s="73" t="s">
        <v>44</v>
      </c>
      <c r="AC827" s="30" t="s">
        <v>44</v>
      </c>
      <c r="AD827" s="30" t="s">
        <v>982</v>
      </c>
    </row>
    <row r="828" spans="1:30" x14ac:dyDescent="0.2">
      <c r="A828" s="89">
        <v>46138.594610717591</v>
      </c>
      <c r="B828" s="35" t="s">
        <v>30</v>
      </c>
      <c r="C828" s="85" t="s">
        <v>31</v>
      </c>
      <c r="D828" s="30" t="s">
        <v>29</v>
      </c>
      <c r="E828" s="96" t="s">
        <v>2798</v>
      </c>
      <c r="F828" s="30" t="s">
        <v>29</v>
      </c>
      <c r="G828" s="30" t="s">
        <v>47</v>
      </c>
      <c r="H828" s="93" t="s">
        <v>34</v>
      </c>
      <c r="I828" s="36" t="str">
        <f ca="1">IFERROR(__xludf.DUMMYFUNCTION("""COMPUTED_VALUE""")," ")</f>
        <v xml:space="preserve"> </v>
      </c>
      <c r="J828" s="51" t="s">
        <v>3982</v>
      </c>
      <c r="K828" s="56" t="s">
        <v>3983</v>
      </c>
      <c r="L828" s="38">
        <v>358458308</v>
      </c>
      <c r="M828" s="30" t="s">
        <v>874</v>
      </c>
      <c r="N828" s="30" t="s">
        <v>3662</v>
      </c>
      <c r="O828" s="30" t="s">
        <v>107</v>
      </c>
      <c r="P828" s="30" t="s">
        <v>3984</v>
      </c>
      <c r="Q828" s="23">
        <v>16940</v>
      </c>
      <c r="R828" s="30" t="s">
        <v>29</v>
      </c>
      <c r="S828" s="39">
        <v>50</v>
      </c>
      <c r="T828" s="45">
        <v>46138</v>
      </c>
      <c r="U828" s="52"/>
      <c r="V828" s="53"/>
      <c r="W828" s="54" t="s">
        <v>3985</v>
      </c>
      <c r="X828" s="30"/>
      <c r="Y828" s="31">
        <v>16890</v>
      </c>
      <c r="Z828" s="30"/>
      <c r="AA828" s="56"/>
      <c r="AB828" s="74" t="s">
        <v>44</v>
      </c>
      <c r="AC828" s="30" t="s">
        <v>44</v>
      </c>
      <c r="AD828" s="30" t="s">
        <v>982</v>
      </c>
    </row>
    <row r="829" spans="1:30" x14ac:dyDescent="0.2">
      <c r="A829" s="89">
        <v>46138.631377152778</v>
      </c>
      <c r="B829" s="35" t="s">
        <v>30</v>
      </c>
      <c r="C829" s="85" t="s">
        <v>31</v>
      </c>
      <c r="D829" s="30" t="s">
        <v>29</v>
      </c>
      <c r="E829" s="96" t="s">
        <v>2798</v>
      </c>
      <c r="F829" s="30" t="s">
        <v>29</v>
      </c>
      <c r="G829" s="30" t="s">
        <v>47</v>
      </c>
      <c r="H829" s="93" t="s">
        <v>34</v>
      </c>
      <c r="I829" s="36" t="str">
        <f ca="1">IFERROR(__xludf.DUMMYFUNCTION("""COMPUTED_VALUE""")," ")</f>
        <v xml:space="preserve"> </v>
      </c>
      <c r="J829" s="51" t="s">
        <v>3986</v>
      </c>
      <c r="K829" s="56" t="s">
        <v>3987</v>
      </c>
      <c r="L829" s="38">
        <v>942976115</v>
      </c>
      <c r="M829" s="30" t="s">
        <v>633</v>
      </c>
      <c r="N829" s="30" t="s">
        <v>481</v>
      </c>
      <c r="O829" s="30" t="s">
        <v>107</v>
      </c>
      <c r="P829" s="30" t="s">
        <v>3988</v>
      </c>
      <c r="Q829" s="23">
        <v>16940</v>
      </c>
      <c r="R829" s="30" t="s">
        <v>29</v>
      </c>
      <c r="S829" s="39">
        <v>200</v>
      </c>
      <c r="T829" s="45">
        <v>46138</v>
      </c>
      <c r="U829" s="52"/>
      <c r="V829" s="53"/>
      <c r="W829" s="54" t="s">
        <v>3989</v>
      </c>
      <c r="X829" s="30"/>
      <c r="Y829" s="31">
        <v>16740</v>
      </c>
      <c r="Z829" s="30"/>
      <c r="AA829" s="55"/>
      <c r="AB829" s="73" t="s">
        <v>44</v>
      </c>
      <c r="AC829" s="30" t="s">
        <v>44</v>
      </c>
      <c r="AD829" s="30" t="s">
        <v>982</v>
      </c>
    </row>
    <row r="830" spans="1:30" x14ac:dyDescent="0.2">
      <c r="A830" s="89">
        <v>46138.662743263892</v>
      </c>
      <c r="B830" s="35" t="s">
        <v>30</v>
      </c>
      <c r="C830" s="85" t="s">
        <v>31</v>
      </c>
      <c r="D830" s="30" t="s">
        <v>29</v>
      </c>
      <c r="E830" s="96" t="s">
        <v>2798</v>
      </c>
      <c r="F830" s="30" t="s">
        <v>29</v>
      </c>
      <c r="G830" s="30" t="s">
        <v>47</v>
      </c>
      <c r="H830" s="93" t="s">
        <v>34</v>
      </c>
      <c r="I830" s="36" t="str">
        <f ca="1">IFERROR(__xludf.DUMMYFUNCTION("""COMPUTED_VALUE""")," ")</f>
        <v xml:space="preserve"> </v>
      </c>
      <c r="J830" s="51" t="s">
        <v>3990</v>
      </c>
      <c r="K830" s="56" t="s">
        <v>3991</v>
      </c>
      <c r="L830" s="38">
        <v>974002085</v>
      </c>
      <c r="M830" s="30" t="s">
        <v>605</v>
      </c>
      <c r="N830" s="30" t="s">
        <v>3777</v>
      </c>
      <c r="O830" s="30" t="s">
        <v>107</v>
      </c>
      <c r="P830" s="30" t="s">
        <v>3992</v>
      </c>
      <c r="Q830" s="23">
        <v>16940</v>
      </c>
      <c r="R830" s="30" t="s">
        <v>29</v>
      </c>
      <c r="S830" s="39">
        <v>100</v>
      </c>
      <c r="T830" s="45">
        <v>46138</v>
      </c>
      <c r="U830" s="52"/>
      <c r="V830" s="53"/>
      <c r="W830" s="54" t="s">
        <v>3993</v>
      </c>
      <c r="X830" s="30"/>
      <c r="Y830" s="31">
        <v>16840</v>
      </c>
      <c r="Z830" s="30"/>
      <c r="AA830" s="56"/>
      <c r="AB830" s="74" t="s">
        <v>44</v>
      </c>
      <c r="AC830" s="30" t="s">
        <v>44</v>
      </c>
      <c r="AD830" s="30" t="s">
        <v>982</v>
      </c>
    </row>
    <row r="831" spans="1:30" x14ac:dyDescent="0.2">
      <c r="A831" s="89">
        <v>46138.668070555555</v>
      </c>
      <c r="B831" s="35" t="s">
        <v>30</v>
      </c>
      <c r="C831" s="85" t="s">
        <v>31</v>
      </c>
      <c r="D831" s="30" t="s">
        <v>29</v>
      </c>
      <c r="E831" s="96" t="s">
        <v>2798</v>
      </c>
      <c r="F831" s="30" t="s">
        <v>29</v>
      </c>
      <c r="G831" s="30" t="s">
        <v>47</v>
      </c>
      <c r="H831" s="93" t="s">
        <v>34</v>
      </c>
      <c r="I831" s="36" t="str">
        <f ca="1">IFERROR(__xludf.DUMMYFUNCTION("""COMPUTED_VALUE""")," ")</f>
        <v xml:space="preserve"> </v>
      </c>
      <c r="J831" s="51" t="s">
        <v>3994</v>
      </c>
      <c r="K831" s="56" t="s">
        <v>3995</v>
      </c>
      <c r="L831" s="38">
        <v>349009783</v>
      </c>
      <c r="M831" s="30" t="s">
        <v>605</v>
      </c>
      <c r="N831" s="30" t="s">
        <v>708</v>
      </c>
      <c r="O831" s="30" t="s">
        <v>107</v>
      </c>
      <c r="P831" s="30" t="s">
        <v>3996</v>
      </c>
      <c r="Q831" s="23">
        <v>16940</v>
      </c>
      <c r="R831" s="30" t="s">
        <v>29</v>
      </c>
      <c r="S831" s="39">
        <v>50</v>
      </c>
      <c r="T831" s="45">
        <v>46138</v>
      </c>
      <c r="U831" s="52"/>
      <c r="V831" s="53"/>
      <c r="W831" s="54" t="s">
        <v>3997</v>
      </c>
      <c r="X831" s="30"/>
      <c r="Y831" s="31">
        <v>16890</v>
      </c>
      <c r="Z831" s="30"/>
      <c r="AA831" s="55"/>
      <c r="AB831" s="73" t="s">
        <v>44</v>
      </c>
      <c r="AC831" s="30" t="s">
        <v>44</v>
      </c>
      <c r="AD831" s="30" t="s">
        <v>982</v>
      </c>
    </row>
    <row r="832" spans="1:30" x14ac:dyDescent="0.2">
      <c r="A832" s="89">
        <v>46138.734956666667</v>
      </c>
      <c r="B832" s="35" t="s">
        <v>76</v>
      </c>
      <c r="C832" s="85" t="s">
        <v>31</v>
      </c>
      <c r="D832" s="30" t="s">
        <v>29</v>
      </c>
      <c r="E832" s="96" t="s">
        <v>2798</v>
      </c>
      <c r="F832" s="30" t="s">
        <v>29</v>
      </c>
      <c r="G832" s="30" t="s">
        <v>47</v>
      </c>
      <c r="H832" s="93" t="s">
        <v>3998</v>
      </c>
      <c r="I832" s="36">
        <f ca="1">IFERROR(__xludf.DUMMYFUNCTION("""COMPUTED_VALUE"""),46196)</f>
        <v>46196</v>
      </c>
      <c r="J832" s="51" t="s">
        <v>3999</v>
      </c>
      <c r="K832" s="56" t="s">
        <v>4000</v>
      </c>
      <c r="L832" s="38">
        <v>359372605</v>
      </c>
      <c r="M832" s="30" t="s">
        <v>713</v>
      </c>
      <c r="N832" s="30" t="s">
        <v>512</v>
      </c>
      <c r="O832" s="30" t="s">
        <v>107</v>
      </c>
      <c r="P832" s="30" t="s">
        <v>4001</v>
      </c>
      <c r="Q832" s="23">
        <v>16940</v>
      </c>
      <c r="R832" s="30" t="s">
        <v>29</v>
      </c>
      <c r="S832" s="39">
        <f>100+3000</f>
        <v>3100</v>
      </c>
      <c r="T832" s="49" t="s">
        <v>4002</v>
      </c>
      <c r="U832" s="52"/>
      <c r="V832" s="53"/>
      <c r="W832" s="54" t="s">
        <v>4003</v>
      </c>
      <c r="X832" s="30"/>
      <c r="Y832" s="31">
        <v>13840</v>
      </c>
      <c r="Z832" s="30"/>
      <c r="AA832" s="56"/>
      <c r="AB832" s="74" t="s">
        <v>44</v>
      </c>
      <c r="AC832" s="30" t="s">
        <v>44</v>
      </c>
      <c r="AD832" s="30" t="s">
        <v>982</v>
      </c>
    </row>
    <row r="833" spans="1:30" x14ac:dyDescent="0.2">
      <c r="A833" s="89">
        <v>46138.737043113426</v>
      </c>
      <c r="B833" s="35" t="s">
        <v>30</v>
      </c>
      <c r="C833" s="85" t="s">
        <v>31</v>
      </c>
      <c r="D833" s="30" t="s">
        <v>29</v>
      </c>
      <c r="E833" s="96" t="s">
        <v>2798</v>
      </c>
      <c r="F833" s="30" t="s">
        <v>29</v>
      </c>
      <c r="G833" s="30" t="s">
        <v>47</v>
      </c>
      <c r="H833" s="93" t="s">
        <v>34</v>
      </c>
      <c r="I833" s="36" t="str">
        <f ca="1">IFERROR(__xludf.DUMMYFUNCTION("""COMPUTED_VALUE""")," ")</f>
        <v xml:space="preserve"> </v>
      </c>
      <c r="J833" s="51" t="s">
        <v>4004</v>
      </c>
      <c r="K833" s="56" t="s">
        <v>4005</v>
      </c>
      <c r="L833" s="38">
        <v>847617569</v>
      </c>
      <c r="M833" s="30" t="s">
        <v>713</v>
      </c>
      <c r="N833" s="30" t="s">
        <v>512</v>
      </c>
      <c r="O833" s="30" t="s">
        <v>107</v>
      </c>
      <c r="P833" s="30" t="s">
        <v>4006</v>
      </c>
      <c r="Q833" s="23">
        <v>16940</v>
      </c>
      <c r="R833" s="30" t="s">
        <v>29</v>
      </c>
      <c r="S833" s="39">
        <v>200</v>
      </c>
      <c r="T833" s="45">
        <v>46137</v>
      </c>
      <c r="U833" s="52"/>
      <c r="V833" s="53"/>
      <c r="W833" s="54" t="s">
        <v>4007</v>
      </c>
      <c r="X833" s="30"/>
      <c r="Y833" s="31">
        <v>16740</v>
      </c>
      <c r="Z833" s="30"/>
      <c r="AA833" s="55"/>
      <c r="AB833" s="73" t="s">
        <v>44</v>
      </c>
      <c r="AC833" s="30" t="s">
        <v>44</v>
      </c>
      <c r="AD833" s="30" t="s">
        <v>982</v>
      </c>
    </row>
    <row r="834" spans="1:30" x14ac:dyDescent="0.2">
      <c r="A834" s="89">
        <v>46138.738987337958</v>
      </c>
      <c r="B834" s="35" t="s">
        <v>30</v>
      </c>
      <c r="C834" s="85" t="s">
        <v>31</v>
      </c>
      <c r="D834" s="30" t="s">
        <v>29</v>
      </c>
      <c r="E834" s="96" t="s">
        <v>2798</v>
      </c>
      <c r="F834" s="30" t="s">
        <v>29</v>
      </c>
      <c r="G834" s="30" t="s">
        <v>47</v>
      </c>
      <c r="H834" s="93" t="s">
        <v>34</v>
      </c>
      <c r="I834" s="36" t="str">
        <f ca="1">IFERROR(__xludf.DUMMYFUNCTION("""COMPUTED_VALUE""")," ")</f>
        <v xml:space="preserve"> </v>
      </c>
      <c r="J834" s="51" t="s">
        <v>4008</v>
      </c>
      <c r="K834" s="56" t="s">
        <v>4009</v>
      </c>
      <c r="L834" s="38">
        <v>339178657</v>
      </c>
      <c r="M834" s="30" t="s">
        <v>664</v>
      </c>
      <c r="N834" s="30" t="s">
        <v>362</v>
      </c>
      <c r="O834" s="30" t="s">
        <v>107</v>
      </c>
      <c r="P834" s="30" t="s">
        <v>4010</v>
      </c>
      <c r="Q834" s="23">
        <v>16940</v>
      </c>
      <c r="R834" s="30" t="s">
        <v>29</v>
      </c>
      <c r="S834" s="39">
        <v>100</v>
      </c>
      <c r="T834" s="45">
        <v>46138</v>
      </c>
      <c r="U834" s="52"/>
      <c r="V834" s="53"/>
      <c r="W834" s="54" t="s">
        <v>4011</v>
      </c>
      <c r="X834" s="30"/>
      <c r="Y834" s="31">
        <v>16840</v>
      </c>
      <c r="Z834" s="30"/>
      <c r="AA834" s="56"/>
      <c r="AB834" s="74" t="s">
        <v>44</v>
      </c>
      <c r="AC834" s="30" t="s">
        <v>44</v>
      </c>
      <c r="AD834" s="30" t="s">
        <v>982</v>
      </c>
    </row>
    <row r="835" spans="1:30" x14ac:dyDescent="0.2">
      <c r="A835" s="89">
        <v>46138.740349328698</v>
      </c>
      <c r="B835" s="35" t="s">
        <v>30</v>
      </c>
      <c r="C835" s="85" t="s">
        <v>31</v>
      </c>
      <c r="D835" s="30" t="s">
        <v>29</v>
      </c>
      <c r="E835" s="96" t="s">
        <v>2798</v>
      </c>
      <c r="F835" s="30" t="s">
        <v>29</v>
      </c>
      <c r="G835" s="30" t="s">
        <v>47</v>
      </c>
      <c r="H835" s="93" t="s">
        <v>34</v>
      </c>
      <c r="I835" s="36" t="str">
        <f ca="1">IFERROR(__xludf.DUMMYFUNCTION("""COMPUTED_VALUE""")," ")</f>
        <v xml:space="preserve"> </v>
      </c>
      <c r="J835" s="51" t="s">
        <v>4012</v>
      </c>
      <c r="K835" s="56" t="s">
        <v>3257</v>
      </c>
      <c r="L835" s="38">
        <v>326236174</v>
      </c>
      <c r="M835" s="30" t="s">
        <v>664</v>
      </c>
      <c r="N835" s="30" t="s">
        <v>3103</v>
      </c>
      <c r="O835" s="30" t="s">
        <v>107</v>
      </c>
      <c r="P835" s="30" t="s">
        <v>4013</v>
      </c>
      <c r="Q835" s="23">
        <v>16940</v>
      </c>
      <c r="R835" s="30" t="s">
        <v>29</v>
      </c>
      <c r="S835" s="39">
        <v>200</v>
      </c>
      <c r="T835" s="45">
        <v>46138</v>
      </c>
      <c r="U835" s="52"/>
      <c r="V835" s="53"/>
      <c r="W835" s="54" t="s">
        <v>4014</v>
      </c>
      <c r="X835" s="30"/>
      <c r="Y835" s="31">
        <v>16740</v>
      </c>
      <c r="Z835" s="30"/>
      <c r="AA835" s="55"/>
      <c r="AB835" s="73" t="s">
        <v>44</v>
      </c>
      <c r="AC835" s="30" t="s">
        <v>44</v>
      </c>
      <c r="AD835" s="30" t="s">
        <v>982</v>
      </c>
    </row>
    <row r="836" spans="1:30" x14ac:dyDescent="0.2">
      <c r="A836" s="89">
        <v>46138.742523414352</v>
      </c>
      <c r="B836" s="35" t="s">
        <v>30</v>
      </c>
      <c r="C836" s="85" t="s">
        <v>31</v>
      </c>
      <c r="D836" s="30" t="s">
        <v>29</v>
      </c>
      <c r="E836" s="96" t="s">
        <v>2798</v>
      </c>
      <c r="F836" s="30" t="s">
        <v>29</v>
      </c>
      <c r="G836" s="30" t="s">
        <v>47</v>
      </c>
      <c r="H836" s="93" t="s">
        <v>4015</v>
      </c>
      <c r="I836" s="36" t="str">
        <f ca="1">IFERROR(__xludf.DUMMYFUNCTION("""COMPUTED_VALUE""")," ")</f>
        <v xml:space="preserve"> </v>
      </c>
      <c r="J836" s="51" t="s">
        <v>4016</v>
      </c>
      <c r="K836" s="56" t="s">
        <v>4017</v>
      </c>
      <c r="L836" s="38">
        <v>855844766</v>
      </c>
      <c r="M836" s="30" t="s">
        <v>664</v>
      </c>
      <c r="N836" s="30" t="s">
        <v>2923</v>
      </c>
      <c r="O836" s="30" t="s">
        <v>107</v>
      </c>
      <c r="P836" s="30" t="s">
        <v>4018</v>
      </c>
      <c r="Q836" s="23">
        <v>16940</v>
      </c>
      <c r="R836" s="30" t="s">
        <v>29</v>
      </c>
      <c r="S836" s="39">
        <v>100</v>
      </c>
      <c r="T836" s="45">
        <v>46138</v>
      </c>
      <c r="U836" s="52"/>
      <c r="V836" s="53"/>
      <c r="W836" s="54" t="s">
        <v>4019</v>
      </c>
      <c r="X836" s="30"/>
      <c r="Y836" s="31">
        <v>16840</v>
      </c>
      <c r="Z836" s="30"/>
      <c r="AA836" s="56"/>
      <c r="AB836" s="74" t="s">
        <v>44</v>
      </c>
      <c r="AC836" s="30" t="s">
        <v>44</v>
      </c>
      <c r="AD836" s="30" t="s">
        <v>982</v>
      </c>
    </row>
    <row r="837" spans="1:30" x14ac:dyDescent="0.2">
      <c r="A837" s="89">
        <v>46138.959601076393</v>
      </c>
      <c r="B837" s="35" t="s">
        <v>76</v>
      </c>
      <c r="C837" s="85" t="s">
        <v>31</v>
      </c>
      <c r="D837" s="30" t="s">
        <v>29</v>
      </c>
      <c r="E837" s="96" t="s">
        <v>2798</v>
      </c>
      <c r="F837" s="30" t="s">
        <v>29</v>
      </c>
      <c r="G837" s="30" t="s">
        <v>47</v>
      </c>
      <c r="H837" s="93" t="s">
        <v>3756</v>
      </c>
      <c r="I837" s="36">
        <f ca="1">IFERROR(__xludf.DUMMYFUNCTION("""COMPUTED_VALUE"""),46195)</f>
        <v>46195</v>
      </c>
      <c r="J837" s="51" t="s">
        <v>4020</v>
      </c>
      <c r="K837" s="56" t="s">
        <v>4021</v>
      </c>
      <c r="L837" s="38">
        <v>376187341</v>
      </c>
      <c r="M837" s="30" t="s">
        <v>605</v>
      </c>
      <c r="N837" s="30" t="s">
        <v>337</v>
      </c>
      <c r="O837" s="30" t="s">
        <v>107</v>
      </c>
      <c r="P837" s="30" t="s">
        <v>4022</v>
      </c>
      <c r="Q837" s="23">
        <v>16940</v>
      </c>
      <c r="R837" s="30" t="s">
        <v>29</v>
      </c>
      <c r="S837" s="39">
        <v>50</v>
      </c>
      <c r="T837" s="45">
        <v>46138</v>
      </c>
      <c r="U837" s="52"/>
      <c r="V837" s="53"/>
      <c r="W837" s="54" t="s">
        <v>4023</v>
      </c>
      <c r="X837" s="30"/>
      <c r="Y837" s="31">
        <v>16890</v>
      </c>
      <c r="Z837" s="30"/>
      <c r="AA837" s="55"/>
      <c r="AB837" s="73" t="s">
        <v>44</v>
      </c>
      <c r="AC837" s="30" t="s">
        <v>44</v>
      </c>
      <c r="AD837" s="30" t="s">
        <v>982</v>
      </c>
    </row>
    <row r="838" spans="1:30" x14ac:dyDescent="0.2">
      <c r="A838" s="89">
        <v>46138.9752118287</v>
      </c>
      <c r="B838" s="35" t="s">
        <v>30</v>
      </c>
      <c r="C838" s="85" t="s">
        <v>31</v>
      </c>
      <c r="D838" s="30"/>
      <c r="E838" s="96" t="s">
        <v>2798</v>
      </c>
      <c r="F838" s="30" t="s">
        <v>29</v>
      </c>
      <c r="G838" s="30" t="s">
        <v>47</v>
      </c>
      <c r="H838" s="93" t="s">
        <v>34</v>
      </c>
      <c r="I838" s="36" t="str">
        <f ca="1">IFERROR(__xludf.DUMMYFUNCTION("""COMPUTED_VALUE""")," ")</f>
        <v xml:space="preserve"> </v>
      </c>
      <c r="J838" s="51" t="s">
        <v>4024</v>
      </c>
      <c r="K838" s="56" t="s">
        <v>4025</v>
      </c>
      <c r="L838" s="38">
        <v>966895651</v>
      </c>
      <c r="M838" s="30" t="s">
        <v>2885</v>
      </c>
      <c r="N838" s="30" t="s">
        <v>4026</v>
      </c>
      <c r="O838" s="30" t="s">
        <v>4027</v>
      </c>
      <c r="P838" s="30" t="s">
        <v>4028</v>
      </c>
      <c r="Q838" s="23">
        <v>16940</v>
      </c>
      <c r="R838" s="30" t="s">
        <v>29</v>
      </c>
      <c r="S838" s="39">
        <f>30+170</f>
        <v>200</v>
      </c>
      <c r="T838" s="49" t="s">
        <v>4029</v>
      </c>
      <c r="U838" s="52"/>
      <c r="V838" s="53"/>
      <c r="W838" s="54" t="s">
        <v>4030</v>
      </c>
      <c r="X838" s="30"/>
      <c r="Y838" s="31">
        <v>16740</v>
      </c>
      <c r="Z838" s="30"/>
      <c r="AA838" s="56"/>
      <c r="AB838" s="74" t="s">
        <v>44</v>
      </c>
      <c r="AC838" s="30" t="s">
        <v>44</v>
      </c>
      <c r="AD838" s="30" t="s">
        <v>982</v>
      </c>
    </row>
    <row r="839" spans="1:30" x14ac:dyDescent="0.2">
      <c r="A839" s="89">
        <v>46139.385424953703</v>
      </c>
      <c r="B839" s="35" t="s">
        <v>30</v>
      </c>
      <c r="C839" s="85" t="s">
        <v>31</v>
      </c>
      <c r="D839" s="30" t="s">
        <v>29</v>
      </c>
      <c r="E839" s="96" t="s">
        <v>2895</v>
      </c>
      <c r="F839" s="30" t="s">
        <v>29</v>
      </c>
      <c r="G839" s="30" t="s">
        <v>33</v>
      </c>
      <c r="H839" s="93" t="s">
        <v>34</v>
      </c>
      <c r="I839" s="36" t="str">
        <f ca="1">IFERROR(__xludf.DUMMYFUNCTION("""COMPUTED_VALUE""")," ")</f>
        <v xml:space="preserve"> </v>
      </c>
      <c r="J839" s="51" t="s">
        <v>4031</v>
      </c>
      <c r="K839" s="56" t="s">
        <v>4032</v>
      </c>
      <c r="L839" s="38">
        <v>368912743</v>
      </c>
      <c r="M839" s="30" t="s">
        <v>2861</v>
      </c>
      <c r="N839" s="30" t="s">
        <v>779</v>
      </c>
      <c r="O839" s="30" t="s">
        <v>4033</v>
      </c>
      <c r="P839" s="30" t="s">
        <v>4034</v>
      </c>
      <c r="Q839" s="23">
        <v>14972</v>
      </c>
      <c r="R839" s="30" t="s">
        <v>29</v>
      </c>
      <c r="S839" s="39">
        <v>100</v>
      </c>
      <c r="T839" s="45">
        <v>46139</v>
      </c>
      <c r="U839" s="52"/>
      <c r="V839" s="53"/>
      <c r="W839" s="54" t="s">
        <v>4035</v>
      </c>
      <c r="X839" s="30"/>
      <c r="Y839" s="31">
        <v>14872</v>
      </c>
      <c r="Z839" s="30"/>
      <c r="AA839" s="55"/>
      <c r="AB839" s="73" t="s">
        <v>44</v>
      </c>
      <c r="AC839" s="30" t="s">
        <v>44</v>
      </c>
      <c r="AD839" s="30" t="s">
        <v>982</v>
      </c>
    </row>
    <row r="840" spans="1:30" x14ac:dyDescent="0.2">
      <c r="A840" s="89">
        <v>46139.388826840281</v>
      </c>
      <c r="B840" s="35" t="s">
        <v>76</v>
      </c>
      <c r="C840" s="85" t="s">
        <v>31</v>
      </c>
      <c r="D840" s="30" t="s">
        <v>29</v>
      </c>
      <c r="E840" s="96" t="s">
        <v>63</v>
      </c>
      <c r="F840" s="30" t="s">
        <v>47</v>
      </c>
      <c r="G840" s="30" t="s">
        <v>47</v>
      </c>
      <c r="H840" s="93" t="s">
        <v>3976</v>
      </c>
      <c r="I840" s="36">
        <f ca="1">IFERROR(__xludf.DUMMYFUNCTION("""COMPUTED_VALUE"""),46196)</f>
        <v>46196</v>
      </c>
      <c r="J840" s="51" t="s">
        <v>4036</v>
      </c>
      <c r="K840" s="56" t="s">
        <v>4037</v>
      </c>
      <c r="L840" s="38">
        <v>396725581</v>
      </c>
      <c r="M840" s="30" t="s">
        <v>874</v>
      </c>
      <c r="N840" s="30" t="s">
        <v>3723</v>
      </c>
      <c r="O840" s="30" t="s">
        <v>107</v>
      </c>
      <c r="P840" s="30" t="s">
        <v>4038</v>
      </c>
      <c r="Q840" s="23">
        <v>16940</v>
      </c>
      <c r="R840" s="30" t="s">
        <v>29</v>
      </c>
      <c r="S840" s="39">
        <v>50</v>
      </c>
      <c r="T840" s="45">
        <v>46138</v>
      </c>
      <c r="U840" s="52"/>
      <c r="V840" s="53"/>
      <c r="W840" s="54" t="s">
        <v>4039</v>
      </c>
      <c r="X840" s="30"/>
      <c r="Y840" s="31">
        <v>16890</v>
      </c>
      <c r="Z840" s="30"/>
      <c r="AA840" s="56"/>
      <c r="AB840" s="74" t="s">
        <v>44</v>
      </c>
      <c r="AC840" s="30" t="s">
        <v>44</v>
      </c>
      <c r="AD840" s="30" t="s">
        <v>982</v>
      </c>
    </row>
    <row r="841" spans="1:30" x14ac:dyDescent="0.2">
      <c r="A841" s="89">
        <v>46139.390205763892</v>
      </c>
      <c r="B841" s="35" t="s">
        <v>252</v>
      </c>
      <c r="C841" s="85" t="s">
        <v>31</v>
      </c>
      <c r="D841" s="30" t="s">
        <v>29</v>
      </c>
      <c r="E841" s="96" t="s">
        <v>2798</v>
      </c>
      <c r="F841" s="30" t="s">
        <v>29</v>
      </c>
      <c r="G841" s="30" t="s">
        <v>47</v>
      </c>
      <c r="H841" s="93" t="s">
        <v>34</v>
      </c>
      <c r="I841" s="36" t="str">
        <f ca="1">IFERROR(__xludf.DUMMYFUNCTION("""COMPUTED_VALUE""")," ")</f>
        <v xml:space="preserve"> </v>
      </c>
      <c r="J841" s="51" t="s">
        <v>4040</v>
      </c>
      <c r="K841" s="56" t="s">
        <v>4041</v>
      </c>
      <c r="L841" s="38">
        <v>962718326</v>
      </c>
      <c r="M841" s="30" t="s">
        <v>874</v>
      </c>
      <c r="N841" s="30" t="s">
        <v>4042</v>
      </c>
      <c r="O841" s="30" t="s">
        <v>107</v>
      </c>
      <c r="P841" s="30" t="s">
        <v>4043</v>
      </c>
      <c r="Q841" s="23">
        <v>16940</v>
      </c>
      <c r="R841" s="30" t="s">
        <v>29</v>
      </c>
      <c r="S841" s="39">
        <v>50</v>
      </c>
      <c r="T841" s="45">
        <v>46138</v>
      </c>
      <c r="U841" s="52"/>
      <c r="V841" s="53"/>
      <c r="W841" s="54" t="s">
        <v>4044</v>
      </c>
      <c r="X841" s="30"/>
      <c r="Y841" s="31">
        <v>16890</v>
      </c>
      <c r="Z841" s="30"/>
      <c r="AA841" s="55"/>
      <c r="AB841" s="73" t="s">
        <v>44</v>
      </c>
      <c r="AC841" s="30" t="s">
        <v>44</v>
      </c>
      <c r="AD841" s="30" t="s">
        <v>982</v>
      </c>
    </row>
    <row r="842" spans="1:30" x14ac:dyDescent="0.2">
      <c r="A842" s="89">
        <v>46139.444685243056</v>
      </c>
      <c r="B842" s="35" t="s">
        <v>76</v>
      </c>
      <c r="C842" s="85" t="s">
        <v>31</v>
      </c>
      <c r="D842" s="30" t="s">
        <v>29</v>
      </c>
      <c r="E842" s="96" t="s">
        <v>2798</v>
      </c>
      <c r="F842" s="30" t="s">
        <v>29</v>
      </c>
      <c r="G842" s="30" t="s">
        <v>47</v>
      </c>
      <c r="H842" s="93" t="s">
        <v>3670</v>
      </c>
      <c r="I842" s="36">
        <f ca="1">IFERROR(__xludf.DUMMYFUNCTION("""COMPUTED_VALUE"""),46195)</f>
        <v>46195</v>
      </c>
      <c r="J842" s="51" t="s">
        <v>4045</v>
      </c>
      <c r="K842" s="56" t="s">
        <v>4046</v>
      </c>
      <c r="L842" s="38">
        <v>859572374</v>
      </c>
      <c r="M842" s="30" t="s">
        <v>698</v>
      </c>
      <c r="N842" s="30" t="s">
        <v>3805</v>
      </c>
      <c r="O842" s="30" t="s">
        <v>107</v>
      </c>
      <c r="P842" s="30" t="s">
        <v>4047</v>
      </c>
      <c r="Q842" s="23">
        <v>16940</v>
      </c>
      <c r="R842" s="30" t="s">
        <v>29</v>
      </c>
      <c r="S842" s="39">
        <v>100</v>
      </c>
      <c r="T842" s="45">
        <v>46139</v>
      </c>
      <c r="U842" s="52"/>
      <c r="V842" s="53"/>
      <c r="W842" s="54" t="s">
        <v>4048</v>
      </c>
      <c r="X842" s="30"/>
      <c r="Y842" s="31">
        <v>16840</v>
      </c>
      <c r="Z842" s="30"/>
      <c r="AA842" s="56"/>
      <c r="AB842" s="74" t="s">
        <v>44</v>
      </c>
      <c r="AC842" s="30" t="s">
        <v>44</v>
      </c>
      <c r="AD842" s="30" t="s">
        <v>982</v>
      </c>
    </row>
    <row r="843" spans="1:30" x14ac:dyDescent="0.2">
      <c r="A843" s="89">
        <v>46139.475089803236</v>
      </c>
      <c r="B843" s="35" t="s">
        <v>408</v>
      </c>
      <c r="C843" s="85" t="s">
        <v>31</v>
      </c>
      <c r="D843" s="30" t="s">
        <v>29</v>
      </c>
      <c r="E843" s="96" t="s">
        <v>2798</v>
      </c>
      <c r="F843" s="30" t="s">
        <v>29</v>
      </c>
      <c r="G843" s="30" t="s">
        <v>47</v>
      </c>
      <c r="H843" s="93" t="s">
        <v>3670</v>
      </c>
      <c r="I843" s="36">
        <f ca="1">IFERROR(__xludf.DUMMYFUNCTION("""COMPUTED_VALUE"""),46195)</f>
        <v>46195</v>
      </c>
      <c r="J843" s="51" t="s">
        <v>4049</v>
      </c>
      <c r="K843" s="56" t="s">
        <v>4050</v>
      </c>
      <c r="L843" s="38">
        <v>977107632</v>
      </c>
      <c r="M843" s="30" t="s">
        <v>633</v>
      </c>
      <c r="N843" s="30" t="s">
        <v>164</v>
      </c>
      <c r="O843" s="30" t="s">
        <v>107</v>
      </c>
      <c r="P843" s="30" t="s">
        <v>4051</v>
      </c>
      <c r="Q843" s="23">
        <v>16940</v>
      </c>
      <c r="R843" s="30" t="s">
        <v>29</v>
      </c>
      <c r="S843" s="39">
        <v>200</v>
      </c>
      <c r="T843" s="45">
        <v>46138</v>
      </c>
      <c r="U843" s="52"/>
      <c r="V843" s="53"/>
      <c r="W843" s="54" t="s">
        <v>4052</v>
      </c>
      <c r="X843" s="30"/>
      <c r="Y843" s="31">
        <v>16740</v>
      </c>
      <c r="Z843" s="30"/>
      <c r="AA843" s="55"/>
      <c r="AB843" s="73" t="s">
        <v>44</v>
      </c>
      <c r="AC843" s="30" t="s">
        <v>44</v>
      </c>
      <c r="AD843" s="30" t="s">
        <v>982</v>
      </c>
    </row>
    <row r="844" spans="1:30" x14ac:dyDescent="0.2">
      <c r="A844" s="89">
        <v>46139.500385162042</v>
      </c>
      <c r="B844" s="35" t="s">
        <v>76</v>
      </c>
      <c r="C844" s="85" t="s">
        <v>31</v>
      </c>
      <c r="D844" s="30" t="s">
        <v>29</v>
      </c>
      <c r="E844" s="96" t="s">
        <v>2798</v>
      </c>
      <c r="F844" s="30" t="s">
        <v>29</v>
      </c>
      <c r="G844" s="30" t="s">
        <v>47</v>
      </c>
      <c r="H844" s="93" t="s">
        <v>3670</v>
      </c>
      <c r="I844" s="36">
        <f ca="1">IFERROR(__xludf.DUMMYFUNCTION("""COMPUTED_VALUE"""),46195)</f>
        <v>46195</v>
      </c>
      <c r="J844" s="51" t="s">
        <v>4053</v>
      </c>
      <c r="K844" s="56" t="s">
        <v>4054</v>
      </c>
      <c r="L844" s="38">
        <v>877933339</v>
      </c>
      <c r="M844" s="30" t="s">
        <v>1619</v>
      </c>
      <c r="N844" s="30" t="s">
        <v>4055</v>
      </c>
      <c r="O844" s="30" t="s">
        <v>4056</v>
      </c>
      <c r="P844" s="30" t="s">
        <v>4057</v>
      </c>
      <c r="Q844" s="23">
        <v>16940</v>
      </c>
      <c r="R844" s="30" t="s">
        <v>29</v>
      </c>
      <c r="S844" s="39">
        <v>200</v>
      </c>
      <c r="T844" s="45">
        <v>46137</v>
      </c>
      <c r="U844" s="52"/>
      <c r="V844" s="53"/>
      <c r="W844" s="54" t="s">
        <v>4058</v>
      </c>
      <c r="X844" s="30"/>
      <c r="Y844" s="31">
        <v>16740</v>
      </c>
      <c r="Z844" s="30"/>
      <c r="AA844" s="56"/>
      <c r="AB844" s="74" t="s">
        <v>44</v>
      </c>
      <c r="AC844" s="30" t="s">
        <v>44</v>
      </c>
      <c r="AD844" s="30" t="s">
        <v>982</v>
      </c>
    </row>
    <row r="845" spans="1:30" x14ac:dyDescent="0.2">
      <c r="A845" s="89">
        <v>46139.501770497685</v>
      </c>
      <c r="B845" s="35" t="s">
        <v>30</v>
      </c>
      <c r="C845" s="85" t="s">
        <v>31</v>
      </c>
      <c r="D845" s="30" t="s">
        <v>29</v>
      </c>
      <c r="E845" s="96" t="s">
        <v>2798</v>
      </c>
      <c r="F845" s="30" t="s">
        <v>29</v>
      </c>
      <c r="G845" s="30" t="s">
        <v>87</v>
      </c>
      <c r="H845" s="93" t="s">
        <v>34</v>
      </c>
      <c r="I845" s="36" t="str">
        <f ca="1">IFERROR(__xludf.DUMMYFUNCTION("""COMPUTED_VALUE""")," ")</f>
        <v xml:space="preserve"> </v>
      </c>
      <c r="J845" s="51" t="s">
        <v>4059</v>
      </c>
      <c r="K845" s="56" t="s">
        <v>4060</v>
      </c>
      <c r="L845" s="38">
        <v>336809538</v>
      </c>
      <c r="M845" s="30" t="s">
        <v>1619</v>
      </c>
      <c r="N845" s="30" t="s">
        <v>529</v>
      </c>
      <c r="O845" s="30" t="s">
        <v>2642</v>
      </c>
      <c r="P845" s="30" t="s">
        <v>4061</v>
      </c>
      <c r="Q845" s="23">
        <v>16940</v>
      </c>
      <c r="R845" s="30" t="s">
        <v>429</v>
      </c>
      <c r="S845" s="39">
        <v>200</v>
      </c>
      <c r="T845" s="45">
        <v>46139</v>
      </c>
      <c r="U845" s="52"/>
      <c r="V845" s="53"/>
      <c r="W845" s="54" t="s">
        <v>4062</v>
      </c>
      <c r="X845" s="30"/>
      <c r="Y845" s="31">
        <v>16740</v>
      </c>
      <c r="Z845" s="30"/>
      <c r="AA845" s="55"/>
      <c r="AB845" s="73" t="s">
        <v>44</v>
      </c>
      <c r="AC845" s="30" t="s">
        <v>44</v>
      </c>
      <c r="AD845" s="30" t="s">
        <v>74</v>
      </c>
    </row>
    <row r="846" spans="1:30" x14ac:dyDescent="0.2">
      <c r="A846" s="89">
        <v>46139.515803981485</v>
      </c>
      <c r="B846" s="35" t="s">
        <v>30</v>
      </c>
      <c r="C846" s="85" t="s">
        <v>31</v>
      </c>
      <c r="D846" s="30" t="s">
        <v>29</v>
      </c>
      <c r="E846" s="96" t="s">
        <v>2798</v>
      </c>
      <c r="F846" s="30" t="s">
        <v>29</v>
      </c>
      <c r="G846" s="30" t="s">
        <v>87</v>
      </c>
      <c r="H846" s="93" t="s">
        <v>34</v>
      </c>
      <c r="I846" s="36" t="str">
        <f ca="1">IFERROR(__xludf.DUMMYFUNCTION("""COMPUTED_VALUE""")," ")</f>
        <v xml:space="preserve"> </v>
      </c>
      <c r="J846" s="51" t="s">
        <v>4063</v>
      </c>
      <c r="K846" s="56" t="s">
        <v>4064</v>
      </c>
      <c r="L846" s="38">
        <v>913412631</v>
      </c>
      <c r="M846" s="30" t="s">
        <v>1619</v>
      </c>
      <c r="N846" s="30" t="s">
        <v>529</v>
      </c>
      <c r="O846" s="30" t="s">
        <v>2642</v>
      </c>
      <c r="P846" s="30" t="s">
        <v>4065</v>
      </c>
      <c r="Q846" s="23">
        <v>16940</v>
      </c>
      <c r="R846" s="30" t="s">
        <v>429</v>
      </c>
      <c r="S846" s="39">
        <v>200</v>
      </c>
      <c r="T846" s="45">
        <v>46139</v>
      </c>
      <c r="U846" s="52"/>
      <c r="V846" s="53"/>
      <c r="W846" s="54" t="s">
        <v>4066</v>
      </c>
      <c r="X846" s="30"/>
      <c r="Y846" s="31">
        <v>16740</v>
      </c>
      <c r="Z846" s="30"/>
      <c r="AA846" s="56"/>
      <c r="AB846" s="74" t="s">
        <v>44</v>
      </c>
      <c r="AC846" s="30" t="s">
        <v>44</v>
      </c>
      <c r="AD846" s="30" t="s">
        <v>74</v>
      </c>
    </row>
    <row r="847" spans="1:30" x14ac:dyDescent="0.2">
      <c r="A847" s="89">
        <v>46139.647815590273</v>
      </c>
      <c r="B847" s="35" t="s">
        <v>76</v>
      </c>
      <c r="C847" s="85" t="s">
        <v>31</v>
      </c>
      <c r="D847" s="30" t="s">
        <v>29</v>
      </c>
      <c r="E847" s="96" t="s">
        <v>55</v>
      </c>
      <c r="F847" s="30" t="s">
        <v>29</v>
      </c>
      <c r="G847" s="30" t="s">
        <v>33</v>
      </c>
      <c r="H847" s="93" t="s">
        <v>4067</v>
      </c>
      <c r="I847" s="36">
        <f ca="1">IFERROR(__xludf.DUMMYFUNCTION("""COMPUTED_VALUE"""),46155)</f>
        <v>46155</v>
      </c>
      <c r="J847" s="132" t="s">
        <v>4068</v>
      </c>
      <c r="K847" s="56" t="s">
        <v>4069</v>
      </c>
      <c r="L847" s="38" t="s">
        <v>4070</v>
      </c>
      <c r="M847" s="30" t="s">
        <v>2093</v>
      </c>
      <c r="N847" s="30" t="s">
        <v>1219</v>
      </c>
      <c r="O847" s="30" t="s">
        <v>739</v>
      </c>
      <c r="P847" s="30" t="s">
        <v>4071</v>
      </c>
      <c r="Q847" s="23">
        <v>7736</v>
      </c>
      <c r="R847" s="30" t="s">
        <v>29</v>
      </c>
      <c r="S847" s="39">
        <f>200+7336</f>
        <v>7536</v>
      </c>
      <c r="T847" s="45">
        <v>46139</v>
      </c>
      <c r="U847" s="52"/>
      <c r="V847" s="53">
        <v>46148</v>
      </c>
      <c r="W847" s="54" t="s">
        <v>4072</v>
      </c>
      <c r="X847" s="30"/>
      <c r="Y847" s="31">
        <v>200</v>
      </c>
      <c r="Z847" s="30" t="s">
        <v>2731</v>
      </c>
      <c r="AA847" s="55"/>
      <c r="AB847" s="73" t="s">
        <v>1518</v>
      </c>
      <c r="AC847" s="30" t="s">
        <v>2732</v>
      </c>
      <c r="AD847" s="30" t="s">
        <v>982</v>
      </c>
    </row>
    <row r="848" spans="1:30" x14ac:dyDescent="0.2">
      <c r="A848" s="89">
        <v>46139.685217766208</v>
      </c>
      <c r="B848" s="35" t="s">
        <v>30</v>
      </c>
      <c r="C848" s="85" t="s">
        <v>31</v>
      </c>
      <c r="D848" s="30" t="s">
        <v>29</v>
      </c>
      <c r="E848" s="96" t="s">
        <v>2798</v>
      </c>
      <c r="F848" s="30" t="s">
        <v>29</v>
      </c>
      <c r="G848" s="30" t="s">
        <v>47</v>
      </c>
      <c r="H848" s="93" t="s">
        <v>4073</v>
      </c>
      <c r="I848" s="36">
        <f ca="1">IFERROR(__xludf.DUMMYFUNCTION("""COMPUTED_VALUE"""),46219)</f>
        <v>46219</v>
      </c>
      <c r="J848" s="51" t="s">
        <v>4074</v>
      </c>
      <c r="K848" s="56" t="s">
        <v>4075</v>
      </c>
      <c r="L848" s="38">
        <v>383070459</v>
      </c>
      <c r="M848" s="30" t="s">
        <v>1614</v>
      </c>
      <c r="N848" s="30" t="s">
        <v>337</v>
      </c>
      <c r="O848" s="30" t="s">
        <v>2626</v>
      </c>
      <c r="P848" s="30" t="s">
        <v>4076</v>
      </c>
      <c r="Q848" s="23">
        <v>16940</v>
      </c>
      <c r="R848" s="30" t="s">
        <v>29</v>
      </c>
      <c r="S848" s="39">
        <f>200+2300</f>
        <v>2500</v>
      </c>
      <c r="T848" s="49" t="s">
        <v>4077</v>
      </c>
      <c r="U848" s="52"/>
      <c r="V848" s="53"/>
      <c r="W848" s="54" t="s">
        <v>4078</v>
      </c>
      <c r="X848" s="30"/>
      <c r="Y848" s="31">
        <v>14440</v>
      </c>
      <c r="Z848" s="30"/>
      <c r="AA848" s="56"/>
      <c r="AB848" s="74" t="s">
        <v>44</v>
      </c>
      <c r="AC848" s="30" t="s">
        <v>44</v>
      </c>
      <c r="AD848" s="30" t="s">
        <v>982</v>
      </c>
    </row>
    <row r="849" spans="1:30" x14ac:dyDescent="0.2">
      <c r="A849" s="89">
        <v>46139.701686863424</v>
      </c>
      <c r="B849" s="35"/>
      <c r="C849" s="85" t="s">
        <v>31</v>
      </c>
      <c r="D849" s="30" t="s">
        <v>29</v>
      </c>
      <c r="E849" s="96" t="s">
        <v>2895</v>
      </c>
      <c r="F849" s="30" t="s">
        <v>29</v>
      </c>
      <c r="G849" s="30" t="s">
        <v>33</v>
      </c>
      <c r="H849" s="93" t="s">
        <v>34</v>
      </c>
      <c r="I849" s="36" t="str">
        <f ca="1">IFERROR(__xludf.DUMMYFUNCTION("""COMPUTED_VALUE""")," ")</f>
        <v xml:space="preserve"> </v>
      </c>
      <c r="J849" s="51" t="s">
        <v>4079</v>
      </c>
      <c r="K849" s="56" t="s">
        <v>4080</v>
      </c>
      <c r="L849" s="38">
        <v>968301412</v>
      </c>
      <c r="M849" s="30" t="s">
        <v>1614</v>
      </c>
      <c r="N849" s="30" t="s">
        <v>3430</v>
      </c>
      <c r="O849" s="30" t="s">
        <v>2626</v>
      </c>
      <c r="P849" s="30" t="s">
        <v>4081</v>
      </c>
      <c r="Q849" s="23">
        <v>14972</v>
      </c>
      <c r="R849" s="30" t="s">
        <v>29</v>
      </c>
      <c r="S849" s="39">
        <v>200</v>
      </c>
      <c r="T849" s="45">
        <v>46138</v>
      </c>
      <c r="U849" s="52"/>
      <c r="V849" s="53"/>
      <c r="W849" s="54" t="s">
        <v>4082</v>
      </c>
      <c r="X849" s="30"/>
      <c r="Y849" s="31">
        <v>14772</v>
      </c>
      <c r="Z849" s="30"/>
      <c r="AA849" s="55"/>
      <c r="AB849" s="73" t="s">
        <v>44</v>
      </c>
      <c r="AC849" s="30" t="s">
        <v>44</v>
      </c>
      <c r="AD849" s="30" t="s">
        <v>982</v>
      </c>
    </row>
    <row r="850" spans="1:30" x14ac:dyDescent="0.2">
      <c r="A850" s="89">
        <v>46139.703933287034</v>
      </c>
      <c r="B850" s="35" t="s">
        <v>30</v>
      </c>
      <c r="C850" s="85" t="s">
        <v>31</v>
      </c>
      <c r="D850" s="30" t="s">
        <v>29</v>
      </c>
      <c r="E850" s="96" t="s">
        <v>2895</v>
      </c>
      <c r="F850" s="30" t="s">
        <v>29</v>
      </c>
      <c r="G850" s="30" t="s">
        <v>33</v>
      </c>
      <c r="H850" s="93" t="s">
        <v>3818</v>
      </c>
      <c r="I850" s="36" t="str">
        <f ca="1">IFERROR(__xludf.DUMMYFUNCTION("""COMPUTED_VALUE""")," ")</f>
        <v xml:space="preserve"> </v>
      </c>
      <c r="J850" s="51" t="s">
        <v>4083</v>
      </c>
      <c r="K850" s="56" t="s">
        <v>4084</v>
      </c>
      <c r="L850" s="38">
        <v>365656790</v>
      </c>
      <c r="M850" s="30" t="s">
        <v>1614</v>
      </c>
      <c r="N850" s="30" t="s">
        <v>3430</v>
      </c>
      <c r="O850" s="30" t="s">
        <v>2626</v>
      </c>
      <c r="P850" s="30" t="s">
        <v>4085</v>
      </c>
      <c r="Q850" s="23">
        <v>14972</v>
      </c>
      <c r="R850" s="30" t="s">
        <v>29</v>
      </c>
      <c r="S850" s="39">
        <f>40+160</f>
        <v>200</v>
      </c>
      <c r="T850" s="49" t="s">
        <v>4029</v>
      </c>
      <c r="U850" s="52"/>
      <c r="V850" s="53"/>
      <c r="W850" s="54" t="s">
        <v>4086</v>
      </c>
      <c r="X850" s="30"/>
      <c r="Y850" s="31">
        <v>14772</v>
      </c>
      <c r="Z850" s="30"/>
      <c r="AA850" s="56"/>
      <c r="AB850" s="74" t="s">
        <v>44</v>
      </c>
      <c r="AC850" s="30" t="s">
        <v>44</v>
      </c>
      <c r="AD850" s="30" t="s">
        <v>982</v>
      </c>
    </row>
    <row r="851" spans="1:30" x14ac:dyDescent="0.2">
      <c r="A851" s="89">
        <v>46139.889275972222</v>
      </c>
      <c r="B851" s="35" t="s">
        <v>30</v>
      </c>
      <c r="C851" s="85" t="s">
        <v>768</v>
      </c>
      <c r="D851" s="30"/>
      <c r="E851" s="96" t="s">
        <v>670</v>
      </c>
      <c r="F851" s="30" t="s">
        <v>29</v>
      </c>
      <c r="G851" s="30" t="s">
        <v>418</v>
      </c>
      <c r="H851" s="93" t="s">
        <v>34</v>
      </c>
      <c r="I851" s="36" t="str">
        <f ca="1">IFERROR(__xludf.DUMMYFUNCTION("""COMPUTED_VALUE""")," ")</f>
        <v xml:space="preserve"> </v>
      </c>
      <c r="J851" s="51" t="s">
        <v>4087</v>
      </c>
      <c r="K851" s="56" t="s">
        <v>4088</v>
      </c>
      <c r="L851" s="38">
        <v>395117282</v>
      </c>
      <c r="M851" s="30" t="s">
        <v>163</v>
      </c>
      <c r="N851" s="30" t="s">
        <v>1101</v>
      </c>
      <c r="O851" s="30" t="s">
        <v>735</v>
      </c>
      <c r="P851" s="30" t="s">
        <v>4089</v>
      </c>
      <c r="Q851" s="23">
        <v>7736</v>
      </c>
      <c r="R851" s="30" t="s">
        <v>29</v>
      </c>
      <c r="S851" s="39">
        <f>500+7236</f>
        <v>7736</v>
      </c>
      <c r="T851" s="49" t="s">
        <v>4090</v>
      </c>
      <c r="U851" s="52"/>
      <c r="V851" s="53"/>
      <c r="W851" s="54" t="s">
        <v>4091</v>
      </c>
      <c r="X851" s="30"/>
      <c r="Y851" s="31">
        <v>0</v>
      </c>
      <c r="Z851" s="30"/>
      <c r="AA851" s="55"/>
      <c r="AB851" s="73" t="s">
        <v>44</v>
      </c>
      <c r="AC851" s="30" t="s">
        <v>44</v>
      </c>
      <c r="AD851" s="30" t="s">
        <v>982</v>
      </c>
    </row>
    <row r="852" spans="1:30" x14ac:dyDescent="0.2">
      <c r="A852" s="89">
        <v>46139.901649780091</v>
      </c>
      <c r="B852" s="35" t="s">
        <v>408</v>
      </c>
      <c r="C852" s="85" t="s">
        <v>31</v>
      </c>
      <c r="D852" s="30" t="s">
        <v>29</v>
      </c>
      <c r="E852" s="96" t="s">
        <v>2798</v>
      </c>
      <c r="F852" s="30" t="s">
        <v>29</v>
      </c>
      <c r="G852" s="30" t="s">
        <v>47</v>
      </c>
      <c r="H852" s="93" t="s">
        <v>3670</v>
      </c>
      <c r="I852" s="36">
        <f ca="1">IFERROR(__xludf.DUMMYFUNCTION("""COMPUTED_VALUE"""),46195)</f>
        <v>46195</v>
      </c>
      <c r="J852" s="51" t="s">
        <v>4092</v>
      </c>
      <c r="K852" s="56" t="s">
        <v>4093</v>
      </c>
      <c r="L852" s="38">
        <v>934302159</v>
      </c>
      <c r="M852" s="30" t="s">
        <v>633</v>
      </c>
      <c r="N852" s="30" t="s">
        <v>164</v>
      </c>
      <c r="O852" s="30" t="s">
        <v>107</v>
      </c>
      <c r="P852" s="30" t="s">
        <v>4094</v>
      </c>
      <c r="Q852" s="23">
        <v>16940</v>
      </c>
      <c r="R852" s="30" t="s">
        <v>29</v>
      </c>
      <c r="S852" s="39">
        <v>200</v>
      </c>
      <c r="T852" s="45">
        <v>46139</v>
      </c>
      <c r="U852" s="52"/>
      <c r="V852" s="53"/>
      <c r="W852" s="54" t="s">
        <v>4095</v>
      </c>
      <c r="X852" s="30"/>
      <c r="Y852" s="31">
        <v>16740</v>
      </c>
      <c r="Z852" s="30"/>
      <c r="AA852" s="56"/>
      <c r="AB852" s="74" t="s">
        <v>44</v>
      </c>
      <c r="AC852" s="30" t="s">
        <v>44</v>
      </c>
      <c r="AD852" s="30" t="s">
        <v>982</v>
      </c>
    </row>
    <row r="853" spans="1:30" x14ac:dyDescent="0.2">
      <c r="A853" s="89">
        <v>46139.917348530093</v>
      </c>
      <c r="B853" s="35" t="s">
        <v>76</v>
      </c>
      <c r="C853" s="85" t="s">
        <v>31</v>
      </c>
      <c r="D853" s="30" t="s">
        <v>29</v>
      </c>
      <c r="E853" s="96" t="s">
        <v>416</v>
      </c>
      <c r="F853" s="30" t="s">
        <v>29</v>
      </c>
      <c r="G853" s="30" t="s">
        <v>418</v>
      </c>
      <c r="H853" s="93" t="s">
        <v>4096</v>
      </c>
      <c r="I853" s="36">
        <f ca="1">IFERROR(__xludf.DUMMYFUNCTION("""COMPUTED_VALUE"""),46154)</f>
        <v>46154</v>
      </c>
      <c r="J853" s="51" t="s">
        <v>4097</v>
      </c>
      <c r="K853" s="56" t="s">
        <v>4098</v>
      </c>
      <c r="L853" s="38">
        <v>387186726</v>
      </c>
      <c r="M853" s="30" t="s">
        <v>1630</v>
      </c>
      <c r="N853" s="30" t="s">
        <v>1631</v>
      </c>
      <c r="O853" s="30" t="s">
        <v>4099</v>
      </c>
      <c r="P853" s="30" t="s">
        <v>4100</v>
      </c>
      <c r="Q853" s="23">
        <v>4268</v>
      </c>
      <c r="R853" s="30" t="s">
        <v>29</v>
      </c>
      <c r="S853" s="39">
        <f>300+3968</f>
        <v>4268</v>
      </c>
      <c r="T853" s="45">
        <v>46139</v>
      </c>
      <c r="U853" s="52"/>
      <c r="V853" s="53">
        <v>46149</v>
      </c>
      <c r="W853" s="54" t="s">
        <v>4101</v>
      </c>
      <c r="X853" s="30"/>
      <c r="Y853" s="31">
        <v>0</v>
      </c>
      <c r="Z853" s="30" t="s">
        <v>2731</v>
      </c>
      <c r="AA853" s="55"/>
      <c r="AB853" s="73" t="s">
        <v>44</v>
      </c>
      <c r="AC853" s="74" t="s">
        <v>44</v>
      </c>
      <c r="AD853" s="30" t="s">
        <v>982</v>
      </c>
    </row>
    <row r="854" spans="1:30" x14ac:dyDescent="0.2">
      <c r="A854" s="89">
        <v>46139.969920405092</v>
      </c>
      <c r="B854" s="35" t="s">
        <v>252</v>
      </c>
      <c r="C854" s="85" t="s">
        <v>31</v>
      </c>
      <c r="D854" s="30" t="s">
        <v>29</v>
      </c>
      <c r="E854" s="96" t="s">
        <v>2798</v>
      </c>
      <c r="F854" s="30" t="s">
        <v>29</v>
      </c>
      <c r="G854" s="30" t="s">
        <v>47</v>
      </c>
      <c r="H854" s="93" t="s">
        <v>3865</v>
      </c>
      <c r="I854" s="36">
        <f ca="1">IFERROR(__xludf.DUMMYFUNCTION("""COMPUTED_VALUE"""),46196)</f>
        <v>46196</v>
      </c>
      <c r="J854" s="51" t="s">
        <v>4102</v>
      </c>
      <c r="K854" s="56" t="s">
        <v>4103</v>
      </c>
      <c r="L854" s="38">
        <v>348803099</v>
      </c>
      <c r="M854" s="30" t="s">
        <v>713</v>
      </c>
      <c r="N854" s="30" t="s">
        <v>148</v>
      </c>
      <c r="O854" s="30" t="s">
        <v>107</v>
      </c>
      <c r="P854" s="30" t="s">
        <v>4104</v>
      </c>
      <c r="Q854" s="23">
        <v>16940</v>
      </c>
      <c r="R854" s="30" t="s">
        <v>29</v>
      </c>
      <c r="S854" s="39">
        <v>100</v>
      </c>
      <c r="T854" s="45">
        <v>46139</v>
      </c>
      <c r="U854" s="52"/>
      <c r="V854" s="53"/>
      <c r="W854" s="54" t="s">
        <v>4105</v>
      </c>
      <c r="X854" s="30"/>
      <c r="Y854" s="31">
        <v>16840</v>
      </c>
      <c r="Z854" s="30"/>
      <c r="AA854" s="56"/>
      <c r="AB854" s="74" t="s">
        <v>44</v>
      </c>
      <c r="AC854" s="30" t="s">
        <v>44</v>
      </c>
      <c r="AD854" s="30" t="s">
        <v>982</v>
      </c>
    </row>
    <row r="855" spans="1:30" x14ac:dyDescent="0.2">
      <c r="A855" s="89">
        <v>46139.972502523146</v>
      </c>
      <c r="B855" s="35" t="s">
        <v>76</v>
      </c>
      <c r="C855" s="85" t="s">
        <v>31</v>
      </c>
      <c r="D855" s="30" t="s">
        <v>29</v>
      </c>
      <c r="E855" s="96" t="s">
        <v>2798</v>
      </c>
      <c r="F855" s="30" t="s">
        <v>29</v>
      </c>
      <c r="G855" s="30" t="s">
        <v>47</v>
      </c>
      <c r="H855" s="93" t="s">
        <v>3307</v>
      </c>
      <c r="I855" s="36">
        <f ca="1">IFERROR(__xludf.DUMMYFUNCTION("""COMPUTED_VALUE"""),46196)</f>
        <v>46196</v>
      </c>
      <c r="J855" s="51" t="s">
        <v>4106</v>
      </c>
      <c r="K855" s="56" t="s">
        <v>4107</v>
      </c>
      <c r="L855" s="38">
        <v>354095485</v>
      </c>
      <c r="M855" s="30" t="s">
        <v>664</v>
      </c>
      <c r="N855" s="30" t="s">
        <v>66</v>
      </c>
      <c r="O855" s="30" t="s">
        <v>107</v>
      </c>
      <c r="P855" s="30" t="s">
        <v>4108</v>
      </c>
      <c r="Q855" s="23">
        <v>16940</v>
      </c>
      <c r="R855" s="30" t="s">
        <v>29</v>
      </c>
      <c r="S855" s="39">
        <v>100</v>
      </c>
      <c r="T855" s="45">
        <v>46138</v>
      </c>
      <c r="U855" s="52"/>
      <c r="V855" s="53"/>
      <c r="W855" s="54" t="s">
        <v>4109</v>
      </c>
      <c r="X855" s="30"/>
      <c r="Y855" s="31">
        <v>16840</v>
      </c>
      <c r="Z855" s="30"/>
      <c r="AA855" s="55"/>
      <c r="AB855" s="73" t="s">
        <v>44</v>
      </c>
      <c r="AC855" s="30" t="s">
        <v>44</v>
      </c>
      <c r="AD855" s="30" t="s">
        <v>982</v>
      </c>
    </row>
    <row r="856" spans="1:30" x14ac:dyDescent="0.2">
      <c r="A856" s="89">
        <v>46139.974504918981</v>
      </c>
      <c r="B856" s="35" t="s">
        <v>30</v>
      </c>
      <c r="C856" s="85" t="s">
        <v>31</v>
      </c>
      <c r="D856" s="30" t="s">
        <v>29</v>
      </c>
      <c r="E856" s="96" t="s">
        <v>2798</v>
      </c>
      <c r="F856" s="30" t="s">
        <v>29</v>
      </c>
      <c r="G856" s="30" t="s">
        <v>47</v>
      </c>
      <c r="H856" s="93" t="s">
        <v>34</v>
      </c>
      <c r="I856" s="36" t="str">
        <f ca="1">IFERROR(__xludf.DUMMYFUNCTION("""COMPUTED_VALUE""")," ")</f>
        <v xml:space="preserve"> </v>
      </c>
      <c r="J856" s="51" t="s">
        <v>4110</v>
      </c>
      <c r="K856" s="56" t="s">
        <v>4111</v>
      </c>
      <c r="L856" s="38">
        <v>983452900</v>
      </c>
      <c r="M856" s="30" t="s">
        <v>664</v>
      </c>
      <c r="N856" s="30" t="s">
        <v>3247</v>
      </c>
      <c r="O856" s="30" t="s">
        <v>107</v>
      </c>
      <c r="P856" s="30" t="s">
        <v>4112</v>
      </c>
      <c r="Q856" s="23">
        <v>16940</v>
      </c>
      <c r="R856" s="30" t="s">
        <v>29</v>
      </c>
      <c r="S856" s="39">
        <v>100</v>
      </c>
      <c r="T856" s="45">
        <v>46139</v>
      </c>
      <c r="U856" s="52"/>
      <c r="V856" s="53"/>
      <c r="W856" s="54" t="s">
        <v>4113</v>
      </c>
      <c r="X856" s="30"/>
      <c r="Y856" s="31">
        <v>16840</v>
      </c>
      <c r="Z856" s="30"/>
      <c r="AA856" s="56"/>
      <c r="AB856" s="74" t="s">
        <v>44</v>
      </c>
      <c r="AC856" s="30" t="s">
        <v>44</v>
      </c>
      <c r="AD856" s="30" t="s">
        <v>982</v>
      </c>
    </row>
    <row r="857" spans="1:30" x14ac:dyDescent="0.2">
      <c r="A857" s="89">
        <v>46139.978184120366</v>
      </c>
      <c r="B857" s="35" t="s">
        <v>408</v>
      </c>
      <c r="C857" s="85" t="s">
        <v>31</v>
      </c>
      <c r="D857" s="30" t="s">
        <v>29</v>
      </c>
      <c r="E857" s="96" t="s">
        <v>2798</v>
      </c>
      <c r="F857" s="30" t="s">
        <v>29</v>
      </c>
      <c r="G857" s="30" t="s">
        <v>47</v>
      </c>
      <c r="H857" s="93" t="s">
        <v>3307</v>
      </c>
      <c r="I857" s="36">
        <f ca="1">IFERROR(__xludf.DUMMYFUNCTION("""COMPUTED_VALUE"""),46196)</f>
        <v>46196</v>
      </c>
      <c r="J857" s="51" t="s">
        <v>4114</v>
      </c>
      <c r="K857" s="56" t="s">
        <v>4115</v>
      </c>
      <c r="L857" s="38">
        <v>829913332</v>
      </c>
      <c r="M857" s="30" t="s">
        <v>664</v>
      </c>
      <c r="N857" s="30" t="s">
        <v>2250</v>
      </c>
      <c r="O857" s="30" t="s">
        <v>107</v>
      </c>
      <c r="P857" s="30" t="s">
        <v>4116</v>
      </c>
      <c r="Q857" s="23">
        <v>16940</v>
      </c>
      <c r="R857" s="30" t="s">
        <v>29</v>
      </c>
      <c r="S857" s="39">
        <v>100</v>
      </c>
      <c r="T857" s="45">
        <v>46139</v>
      </c>
      <c r="U857" s="52"/>
      <c r="V857" s="53"/>
      <c r="W857" s="54" t="s">
        <v>4117</v>
      </c>
      <c r="X857" s="30"/>
      <c r="Y857" s="31">
        <v>16840</v>
      </c>
      <c r="Z857" s="30"/>
      <c r="AA857" s="55"/>
      <c r="AB857" s="73" t="s">
        <v>44</v>
      </c>
      <c r="AC857" s="30" t="s">
        <v>44</v>
      </c>
      <c r="AD857" s="30" t="s">
        <v>982</v>
      </c>
    </row>
    <row r="858" spans="1:30" x14ac:dyDescent="0.2">
      <c r="A858" s="89">
        <v>46139.979882511572</v>
      </c>
      <c r="B858" s="35" t="s">
        <v>30</v>
      </c>
      <c r="C858" s="85" t="s">
        <v>31</v>
      </c>
      <c r="D858" s="30" t="s">
        <v>29</v>
      </c>
      <c r="E858" s="96" t="s">
        <v>2798</v>
      </c>
      <c r="F858" s="30" t="s">
        <v>29</v>
      </c>
      <c r="G858" s="30" t="s">
        <v>87</v>
      </c>
      <c r="H858" s="93" t="s">
        <v>2717</v>
      </c>
      <c r="I858" s="36">
        <f ca="1">IFERROR(__xludf.DUMMYFUNCTION("""COMPUTED_VALUE"""),46219)</f>
        <v>46219</v>
      </c>
      <c r="J858" s="51" t="s">
        <v>4118</v>
      </c>
      <c r="K858" s="56" t="s">
        <v>4119</v>
      </c>
      <c r="L858" s="38">
        <v>947240089</v>
      </c>
      <c r="M858" s="30" t="s">
        <v>664</v>
      </c>
      <c r="N858" s="30" t="s">
        <v>2923</v>
      </c>
      <c r="O858" s="30" t="s">
        <v>107</v>
      </c>
      <c r="P858" s="30" t="s">
        <v>4120</v>
      </c>
      <c r="Q858" s="23">
        <v>16940</v>
      </c>
      <c r="R858" s="30" t="s">
        <v>29</v>
      </c>
      <c r="S858" s="39">
        <v>500</v>
      </c>
      <c r="T858" s="45">
        <v>46139</v>
      </c>
      <c r="U858" s="52"/>
      <c r="V858" s="53"/>
      <c r="W858" s="54" t="s">
        <v>4121</v>
      </c>
      <c r="X858" s="30"/>
      <c r="Y858" s="31">
        <v>16440</v>
      </c>
      <c r="Z858" s="30"/>
      <c r="AA858" s="56"/>
      <c r="AB858" s="74" t="s">
        <v>44</v>
      </c>
      <c r="AC858" s="30" t="s">
        <v>44</v>
      </c>
      <c r="AD858" s="30" t="s">
        <v>982</v>
      </c>
    </row>
    <row r="859" spans="1:30" x14ac:dyDescent="0.2">
      <c r="A859" s="89">
        <v>46139.980626030097</v>
      </c>
      <c r="B859" s="35" t="s">
        <v>76</v>
      </c>
      <c r="C859" s="85" t="s">
        <v>31</v>
      </c>
      <c r="D859" s="30" t="s">
        <v>29</v>
      </c>
      <c r="E859" s="96" t="s">
        <v>2798</v>
      </c>
      <c r="F859" s="30" t="s">
        <v>29</v>
      </c>
      <c r="G859" s="30" t="s">
        <v>47</v>
      </c>
      <c r="H859" s="93" t="s">
        <v>3441</v>
      </c>
      <c r="I859" s="36">
        <f ca="1">IFERROR(__xludf.DUMMYFUNCTION("""COMPUTED_VALUE"""),46196)</f>
        <v>46196</v>
      </c>
      <c r="J859" s="51" t="s">
        <v>4122</v>
      </c>
      <c r="K859" s="56" t="s">
        <v>4123</v>
      </c>
      <c r="L859" s="38">
        <v>981604961</v>
      </c>
      <c r="M859" s="30" t="s">
        <v>605</v>
      </c>
      <c r="N859" s="30" t="s">
        <v>337</v>
      </c>
      <c r="O859" s="30" t="s">
        <v>107</v>
      </c>
      <c r="P859" s="30" t="s">
        <v>4124</v>
      </c>
      <c r="Q859" s="23">
        <v>16940</v>
      </c>
      <c r="R859" s="30" t="s">
        <v>29</v>
      </c>
      <c r="S859" s="39">
        <v>50</v>
      </c>
      <c r="T859" s="45">
        <v>46139</v>
      </c>
      <c r="U859" s="52"/>
      <c r="V859" s="53"/>
      <c r="W859" s="54" t="s">
        <v>4125</v>
      </c>
      <c r="X859" s="30"/>
      <c r="Y859" s="31">
        <v>16890</v>
      </c>
      <c r="Z859" s="30"/>
      <c r="AA859" s="55"/>
      <c r="AB859" s="73" t="s">
        <v>44</v>
      </c>
      <c r="AC859" s="30" t="s">
        <v>44</v>
      </c>
      <c r="AD859" s="30" t="s">
        <v>982</v>
      </c>
    </row>
    <row r="860" spans="1:30" x14ac:dyDescent="0.2">
      <c r="A860" s="89">
        <v>46139.981408055552</v>
      </c>
      <c r="B860" s="35" t="s">
        <v>30</v>
      </c>
      <c r="C860" s="85" t="s">
        <v>31</v>
      </c>
      <c r="D860" s="30" t="s">
        <v>29</v>
      </c>
      <c r="E860" s="96" t="s">
        <v>2798</v>
      </c>
      <c r="F860" s="30" t="s">
        <v>29</v>
      </c>
      <c r="G860" s="30" t="s">
        <v>47</v>
      </c>
      <c r="H860" s="93" t="s">
        <v>34</v>
      </c>
      <c r="I860" s="36" t="str">
        <f ca="1">IFERROR(__xludf.DUMMYFUNCTION("""COMPUTED_VALUE""")," ")</f>
        <v xml:space="preserve"> </v>
      </c>
      <c r="J860" s="51" t="s">
        <v>4126</v>
      </c>
      <c r="K860" s="56" t="s">
        <v>4127</v>
      </c>
      <c r="L860" s="38">
        <v>336965374</v>
      </c>
      <c r="M860" s="30" t="s">
        <v>664</v>
      </c>
      <c r="N860" s="30" t="s">
        <v>2435</v>
      </c>
      <c r="O860" s="30" t="s">
        <v>107</v>
      </c>
      <c r="P860" s="30" t="s">
        <v>4128</v>
      </c>
      <c r="Q860" s="23">
        <v>16940</v>
      </c>
      <c r="R860" s="30" t="s">
        <v>29</v>
      </c>
      <c r="S860" s="39">
        <v>30</v>
      </c>
      <c r="T860" s="45">
        <v>46139</v>
      </c>
      <c r="U860" s="52"/>
      <c r="V860" s="53"/>
      <c r="W860" s="54" t="s">
        <v>4129</v>
      </c>
      <c r="X860" s="30"/>
      <c r="Y860" s="31">
        <v>16910</v>
      </c>
      <c r="Z860" s="30"/>
      <c r="AA860" s="56"/>
      <c r="AB860" s="74" t="s">
        <v>44</v>
      </c>
      <c r="AC860" s="30" t="s">
        <v>44</v>
      </c>
      <c r="AD860" s="30" t="s">
        <v>982</v>
      </c>
    </row>
    <row r="861" spans="1:30" x14ac:dyDescent="0.2">
      <c r="A861" s="89">
        <v>46140.315814120375</v>
      </c>
      <c r="B861" s="35" t="s">
        <v>76</v>
      </c>
      <c r="C861" s="85" t="s">
        <v>31</v>
      </c>
      <c r="D861" s="30" t="s">
        <v>29</v>
      </c>
      <c r="E861" s="96" t="s">
        <v>82</v>
      </c>
      <c r="F861" s="30" t="s">
        <v>29</v>
      </c>
      <c r="G861" s="30" t="s">
        <v>47</v>
      </c>
      <c r="H861" s="93" t="s">
        <v>4130</v>
      </c>
      <c r="I861" s="36">
        <f ca="1">IFERROR(__xludf.DUMMYFUNCTION("""COMPUTED_VALUE"""),46171)</f>
        <v>46171</v>
      </c>
      <c r="J861" s="132" t="s">
        <v>4131</v>
      </c>
      <c r="K861" s="56" t="s">
        <v>4132</v>
      </c>
      <c r="L861" s="38">
        <v>393247027</v>
      </c>
      <c r="M861" s="30" t="s">
        <v>2215</v>
      </c>
      <c r="N861" s="30" t="s">
        <v>4133</v>
      </c>
      <c r="O861" s="30" t="s">
        <v>107</v>
      </c>
      <c r="P861" s="30" t="s">
        <v>4134</v>
      </c>
      <c r="Q861" s="23">
        <v>9704</v>
      </c>
      <c r="R861" s="30" t="s">
        <v>29</v>
      </c>
      <c r="S861" s="39">
        <f>500+9204</f>
        <v>9704</v>
      </c>
      <c r="T861" s="45">
        <v>46139</v>
      </c>
      <c r="U861" s="52"/>
      <c r="V861" s="53">
        <v>46144</v>
      </c>
      <c r="W861" s="54" t="s">
        <v>4135</v>
      </c>
      <c r="X861" s="30"/>
      <c r="Y861" s="31">
        <v>0</v>
      </c>
      <c r="Z861" s="30" t="s">
        <v>2731</v>
      </c>
      <c r="AA861" s="55"/>
      <c r="AB861" s="73" t="s">
        <v>44</v>
      </c>
      <c r="AC861" s="30" t="s">
        <v>44</v>
      </c>
      <c r="AD861" s="30" t="s">
        <v>982</v>
      </c>
    </row>
    <row r="862" spans="1:30" x14ac:dyDescent="0.2">
      <c r="A862" s="89">
        <v>46140.323749652773</v>
      </c>
      <c r="B862" s="35" t="s">
        <v>30</v>
      </c>
      <c r="C862" s="85" t="s">
        <v>31</v>
      </c>
      <c r="D862" s="30" t="s">
        <v>29</v>
      </c>
      <c r="E862" s="96" t="s">
        <v>2798</v>
      </c>
      <c r="F862" s="30" t="s">
        <v>29</v>
      </c>
      <c r="G862" s="30" t="s">
        <v>47</v>
      </c>
      <c r="H862" s="93" t="s">
        <v>34</v>
      </c>
      <c r="I862" s="36" t="str">
        <f ca="1">IFERROR(__xludf.DUMMYFUNCTION("""COMPUTED_VALUE""")," ")</f>
        <v xml:space="preserve"> </v>
      </c>
      <c r="J862" s="51" t="s">
        <v>4136</v>
      </c>
      <c r="K862" s="56" t="s">
        <v>4137</v>
      </c>
      <c r="L862" s="38">
        <v>979734454</v>
      </c>
      <c r="M862" s="30" t="s">
        <v>874</v>
      </c>
      <c r="N862" s="30" t="s">
        <v>875</v>
      </c>
      <c r="O862" s="30" t="s">
        <v>107</v>
      </c>
      <c r="P862" s="30" t="s">
        <v>4138</v>
      </c>
      <c r="Q862" s="23">
        <v>16940</v>
      </c>
      <c r="R862" s="30" t="s">
        <v>29</v>
      </c>
      <c r="S862" s="39">
        <v>20</v>
      </c>
      <c r="T862" s="45">
        <v>46139</v>
      </c>
      <c r="U862" s="52"/>
      <c r="V862" s="53"/>
      <c r="W862" s="54" t="s">
        <v>4139</v>
      </c>
      <c r="X862" s="30"/>
      <c r="Y862" s="31">
        <v>16920</v>
      </c>
      <c r="Z862" s="30"/>
      <c r="AA862" s="56"/>
      <c r="AB862" s="74" t="s">
        <v>44</v>
      </c>
      <c r="AC862" s="30" t="s">
        <v>44</v>
      </c>
      <c r="AD862" s="30" t="s">
        <v>982</v>
      </c>
    </row>
    <row r="863" spans="1:30" x14ac:dyDescent="0.2">
      <c r="A863" s="89">
        <v>46140.325567476852</v>
      </c>
      <c r="B863" s="35" t="s">
        <v>30</v>
      </c>
      <c r="C863" s="85" t="s">
        <v>31</v>
      </c>
      <c r="D863" s="30" t="s">
        <v>29</v>
      </c>
      <c r="E863" s="96" t="s">
        <v>2798</v>
      </c>
      <c r="F863" s="30" t="s">
        <v>29</v>
      </c>
      <c r="G863" s="30" t="s">
        <v>47</v>
      </c>
      <c r="H863" s="93" t="s">
        <v>4140</v>
      </c>
      <c r="I863" s="36">
        <f ca="1">IFERROR(__xludf.DUMMYFUNCTION("""COMPUTED_VALUE"""),46203)</f>
        <v>46203</v>
      </c>
      <c r="J863" s="51" t="s">
        <v>4141</v>
      </c>
      <c r="K863" s="56" t="s">
        <v>4142</v>
      </c>
      <c r="L863" s="38">
        <v>823765988</v>
      </c>
      <c r="M863" s="30" t="s">
        <v>874</v>
      </c>
      <c r="N863" s="30" t="s">
        <v>3667</v>
      </c>
      <c r="O863" s="30" t="s">
        <v>107</v>
      </c>
      <c r="P863" s="30" t="s">
        <v>4143</v>
      </c>
      <c r="Q863" s="23">
        <v>16940</v>
      </c>
      <c r="R863" s="30" t="s">
        <v>29</v>
      </c>
      <c r="S863" s="39">
        <f>50+2450</f>
        <v>2500</v>
      </c>
      <c r="T863" s="49" t="s">
        <v>4077</v>
      </c>
      <c r="U863" s="52"/>
      <c r="V863" s="53"/>
      <c r="W863" s="54" t="s">
        <v>4144</v>
      </c>
      <c r="X863" s="30"/>
      <c r="Y863" s="31">
        <v>14440</v>
      </c>
      <c r="Z863" s="30"/>
      <c r="AA863" s="55"/>
      <c r="AB863" s="73" t="s">
        <v>44</v>
      </c>
      <c r="AC863" s="30" t="s">
        <v>44</v>
      </c>
      <c r="AD863" s="30" t="s">
        <v>982</v>
      </c>
    </row>
    <row r="864" spans="1:30" x14ac:dyDescent="0.2">
      <c r="A864" s="89">
        <v>46140.326513344902</v>
      </c>
      <c r="B864" s="35" t="s">
        <v>252</v>
      </c>
      <c r="C864" s="85" t="s">
        <v>31</v>
      </c>
      <c r="D864" s="30" t="s">
        <v>29</v>
      </c>
      <c r="E864" s="96" t="s">
        <v>2798</v>
      </c>
      <c r="F864" s="30" t="s">
        <v>29</v>
      </c>
      <c r="G864" s="30" t="s">
        <v>47</v>
      </c>
      <c r="H864" s="93" t="s">
        <v>4145</v>
      </c>
      <c r="I864" s="36">
        <f ca="1">IFERROR(__xludf.DUMMYFUNCTION("""COMPUTED_VALUE"""),46197)</f>
        <v>46197</v>
      </c>
      <c r="J864" s="51" t="s">
        <v>4146</v>
      </c>
      <c r="K864" s="56" t="s">
        <v>4147</v>
      </c>
      <c r="L864" s="38">
        <v>392035640</v>
      </c>
      <c r="M864" s="30" t="s">
        <v>713</v>
      </c>
      <c r="N864" s="30" t="s">
        <v>3695</v>
      </c>
      <c r="O864" s="30" t="s">
        <v>107</v>
      </c>
      <c r="P864" s="30" t="s">
        <v>4148</v>
      </c>
      <c r="Q864" s="23">
        <v>16940</v>
      </c>
      <c r="R864" s="30" t="s">
        <v>29</v>
      </c>
      <c r="S864" s="39">
        <f>200+3000</f>
        <v>3200</v>
      </c>
      <c r="T864" s="49" t="s">
        <v>4149</v>
      </c>
      <c r="U864" s="52"/>
      <c r="V864" s="53"/>
      <c r="W864" s="54" t="s">
        <v>4150</v>
      </c>
      <c r="X864" s="30"/>
      <c r="Y864" s="31">
        <v>13740</v>
      </c>
      <c r="Z864" s="30"/>
      <c r="AA864" s="56"/>
      <c r="AB864" s="74" t="s">
        <v>44</v>
      </c>
      <c r="AC864" s="30" t="s">
        <v>44</v>
      </c>
      <c r="AD864" s="30" t="s">
        <v>982</v>
      </c>
    </row>
    <row r="865" spans="1:30" x14ac:dyDescent="0.2">
      <c r="A865" s="89">
        <v>46140.326615729165</v>
      </c>
      <c r="B865" s="35" t="s">
        <v>30</v>
      </c>
      <c r="C865" s="85" t="s">
        <v>31</v>
      </c>
      <c r="D865" s="30" t="s">
        <v>29</v>
      </c>
      <c r="E865" s="96" t="s">
        <v>2798</v>
      </c>
      <c r="F865" s="30" t="s">
        <v>29</v>
      </c>
      <c r="G865" s="30" t="s">
        <v>47</v>
      </c>
      <c r="H865" s="93" t="s">
        <v>34</v>
      </c>
      <c r="I865" s="36" t="str">
        <f ca="1">IFERROR(__xludf.DUMMYFUNCTION("""COMPUTED_VALUE""")," ")</f>
        <v xml:space="preserve"> </v>
      </c>
      <c r="J865" s="51" t="s">
        <v>4151</v>
      </c>
      <c r="K865" s="56" t="s">
        <v>4152</v>
      </c>
      <c r="L865" s="38">
        <v>378509223</v>
      </c>
      <c r="M865" s="30" t="s">
        <v>874</v>
      </c>
      <c r="N865" s="30" t="s">
        <v>875</v>
      </c>
      <c r="O865" s="30" t="s">
        <v>107</v>
      </c>
      <c r="P865" s="30" t="s">
        <v>4153</v>
      </c>
      <c r="Q865" s="23">
        <v>16940</v>
      </c>
      <c r="R865" s="30" t="s">
        <v>29</v>
      </c>
      <c r="S865" s="39">
        <v>50</v>
      </c>
      <c r="T865" s="45">
        <v>46139</v>
      </c>
      <c r="U865" s="52"/>
      <c r="V865" s="53"/>
      <c r="W865" s="54" t="s">
        <v>4154</v>
      </c>
      <c r="X865" s="30"/>
      <c r="Y865" s="31">
        <v>16890</v>
      </c>
      <c r="Z865" s="30"/>
      <c r="AA865" s="55"/>
      <c r="AB865" s="73" t="s">
        <v>44</v>
      </c>
      <c r="AC865" s="30" t="s">
        <v>44</v>
      </c>
      <c r="AD865" s="30" t="s">
        <v>982</v>
      </c>
    </row>
    <row r="866" spans="1:30" x14ac:dyDescent="0.2">
      <c r="A866" s="89">
        <v>46140.330674247685</v>
      </c>
      <c r="B866" s="35" t="s">
        <v>76</v>
      </c>
      <c r="C866" s="85" t="s">
        <v>31</v>
      </c>
      <c r="D866" s="30" t="s">
        <v>29</v>
      </c>
      <c r="E866" s="96" t="s">
        <v>410</v>
      </c>
      <c r="F866" s="30" t="s">
        <v>29</v>
      </c>
      <c r="G866" s="30" t="s">
        <v>33</v>
      </c>
      <c r="H866" s="93" t="s">
        <v>4155</v>
      </c>
      <c r="I866" s="36" t="str">
        <f ca="1">IFERROR(__xludf.DUMMYFUNCTION("""COMPUTED_VALUE""")," ")</f>
        <v xml:space="preserve"> </v>
      </c>
      <c r="J866" s="51" t="s">
        <v>4156</v>
      </c>
      <c r="K866" s="56" t="s">
        <v>4157</v>
      </c>
      <c r="L866" s="38">
        <v>786292007</v>
      </c>
      <c r="M866" s="30" t="s">
        <v>163</v>
      </c>
      <c r="N866" s="30" t="s">
        <v>3662</v>
      </c>
      <c r="O866" s="30" t="s">
        <v>739</v>
      </c>
      <c r="P866" s="30" t="s">
        <v>4158</v>
      </c>
      <c r="Q866" s="23">
        <v>3968</v>
      </c>
      <c r="R866" s="30" t="s">
        <v>429</v>
      </c>
      <c r="S866" s="39">
        <f>3968-3968</f>
        <v>0</v>
      </c>
      <c r="T866" s="45">
        <v>46139</v>
      </c>
      <c r="U866" s="52"/>
      <c r="V866" s="53"/>
      <c r="W866" s="54" t="s">
        <v>4159</v>
      </c>
      <c r="X866" s="30"/>
      <c r="Y866" s="31">
        <v>3968</v>
      </c>
      <c r="Z866" s="30"/>
      <c r="AA866" s="56"/>
      <c r="AB866" s="74" t="s">
        <v>44</v>
      </c>
      <c r="AC866" s="30" t="s">
        <v>44</v>
      </c>
      <c r="AD866" s="30" t="s">
        <v>74</v>
      </c>
    </row>
    <row r="867" spans="1:30" x14ac:dyDescent="0.2">
      <c r="A867" s="89">
        <v>46140.373490127313</v>
      </c>
      <c r="B867" s="35" t="s">
        <v>76</v>
      </c>
      <c r="C867" s="85" t="s">
        <v>31</v>
      </c>
      <c r="D867" s="30" t="s">
        <v>29</v>
      </c>
      <c r="E867" s="96" t="s">
        <v>2798</v>
      </c>
      <c r="F867" s="30" t="s">
        <v>29</v>
      </c>
      <c r="G867" s="30" t="s">
        <v>47</v>
      </c>
      <c r="H867" s="93" t="s">
        <v>3441</v>
      </c>
      <c r="I867" s="36">
        <f ca="1">IFERROR(__xludf.DUMMYFUNCTION("""COMPUTED_VALUE"""),46196)</f>
        <v>46196</v>
      </c>
      <c r="J867" s="51" t="s">
        <v>4160</v>
      </c>
      <c r="K867" s="56" t="s">
        <v>4161</v>
      </c>
      <c r="L867" s="38">
        <v>775674856</v>
      </c>
      <c r="M867" s="30" t="s">
        <v>454</v>
      </c>
      <c r="N867" s="30" t="s">
        <v>236</v>
      </c>
      <c r="O867" s="30" t="s">
        <v>4162</v>
      </c>
      <c r="P867" s="30" t="s">
        <v>4163</v>
      </c>
      <c r="Q867" s="23">
        <v>16940</v>
      </c>
      <c r="R867" s="30" t="s">
        <v>29</v>
      </c>
      <c r="S867" s="39">
        <f>200+2300</f>
        <v>2500</v>
      </c>
      <c r="T867" s="49" t="s">
        <v>4164</v>
      </c>
      <c r="U867" s="52"/>
      <c r="V867" s="53"/>
      <c r="W867" s="54" t="s">
        <v>4165</v>
      </c>
      <c r="X867" s="30"/>
      <c r="Y867" s="31">
        <v>14440</v>
      </c>
      <c r="Z867" s="30"/>
      <c r="AA867" s="55"/>
      <c r="AB867" s="73" t="s">
        <v>44</v>
      </c>
      <c r="AC867" s="30" t="s">
        <v>44</v>
      </c>
      <c r="AD867" s="30" t="s">
        <v>982</v>
      </c>
    </row>
    <row r="868" spans="1:30" x14ac:dyDescent="0.2">
      <c r="A868" s="89">
        <v>46140.468318495376</v>
      </c>
      <c r="B868" s="35" t="s">
        <v>30</v>
      </c>
      <c r="C868" s="85" t="s">
        <v>31</v>
      </c>
      <c r="D868" s="30" t="s">
        <v>29</v>
      </c>
      <c r="E868" s="96" t="s">
        <v>2798</v>
      </c>
      <c r="F868" s="30" t="s">
        <v>29</v>
      </c>
      <c r="G868" s="30" t="s">
        <v>47</v>
      </c>
      <c r="H868" s="93" t="s">
        <v>34</v>
      </c>
      <c r="I868" s="36" t="str">
        <f ca="1">IFERROR(__xludf.DUMMYFUNCTION("""COMPUTED_VALUE""")," ")</f>
        <v xml:space="preserve"> </v>
      </c>
      <c r="J868" s="51" t="s">
        <v>4166</v>
      </c>
      <c r="K868" s="56" t="s">
        <v>4167</v>
      </c>
      <c r="L868" s="38">
        <v>982500616</v>
      </c>
      <c r="M868" s="30" t="s">
        <v>664</v>
      </c>
      <c r="N868" s="30" t="s">
        <v>362</v>
      </c>
      <c r="O868" s="30" t="s">
        <v>107</v>
      </c>
      <c r="P868" s="30" t="s">
        <v>4168</v>
      </c>
      <c r="Q868" s="23">
        <v>16940</v>
      </c>
      <c r="R868" s="30" t="s">
        <v>29</v>
      </c>
      <c r="S868" s="39">
        <v>100</v>
      </c>
      <c r="T868" s="45">
        <v>46140</v>
      </c>
      <c r="U868" s="52"/>
      <c r="V868" s="53"/>
      <c r="W868" s="54" t="s">
        <v>4169</v>
      </c>
      <c r="X868" s="30"/>
      <c r="Y868" s="31">
        <v>16840</v>
      </c>
      <c r="Z868" s="30"/>
      <c r="AA868" s="56"/>
      <c r="AB868" s="74" t="s">
        <v>44</v>
      </c>
      <c r="AC868" s="30" t="s">
        <v>44</v>
      </c>
      <c r="AD868" s="30" t="s">
        <v>982</v>
      </c>
    </row>
    <row r="869" spans="1:30" x14ac:dyDescent="0.2">
      <c r="A869" s="89">
        <v>46140.693825694441</v>
      </c>
      <c r="B869" s="35" t="s">
        <v>30</v>
      </c>
      <c r="C869" s="85" t="s">
        <v>31</v>
      </c>
      <c r="D869" s="30" t="s">
        <v>29</v>
      </c>
      <c r="E869" s="96" t="s">
        <v>2798</v>
      </c>
      <c r="F869" s="30" t="s">
        <v>29</v>
      </c>
      <c r="G869" s="30" t="s">
        <v>47</v>
      </c>
      <c r="H869" s="93" t="s">
        <v>34</v>
      </c>
      <c r="I869" s="36" t="str">
        <f ca="1">IFERROR(__xludf.DUMMYFUNCTION("""COMPUTED_VALUE""")," ")</f>
        <v xml:space="preserve"> </v>
      </c>
      <c r="J869" s="51" t="s">
        <v>4170</v>
      </c>
      <c r="K869" s="56" t="s">
        <v>4171</v>
      </c>
      <c r="L869" s="38">
        <v>357527133</v>
      </c>
      <c r="M869" s="30" t="s">
        <v>713</v>
      </c>
      <c r="N869" s="30" t="s">
        <v>148</v>
      </c>
      <c r="O869" s="30" t="s">
        <v>107</v>
      </c>
      <c r="P869" s="30" t="s">
        <v>4172</v>
      </c>
      <c r="Q869" s="23">
        <v>16940</v>
      </c>
      <c r="R869" s="30" t="s">
        <v>29</v>
      </c>
      <c r="S869" s="39">
        <v>50</v>
      </c>
      <c r="T869" s="45">
        <v>46140</v>
      </c>
      <c r="U869" s="52"/>
      <c r="V869" s="53"/>
      <c r="W869" s="54" t="s">
        <v>4173</v>
      </c>
      <c r="X869" s="30"/>
      <c r="Y869" s="31">
        <v>16890</v>
      </c>
      <c r="Z869" s="30"/>
      <c r="AA869" s="55"/>
      <c r="AB869" s="73"/>
      <c r="AC869" s="30" t="s">
        <v>44</v>
      </c>
      <c r="AD869" s="30" t="s">
        <v>982</v>
      </c>
    </row>
    <row r="870" spans="1:30" x14ac:dyDescent="0.2">
      <c r="A870" s="89">
        <v>46140.746678923606</v>
      </c>
      <c r="B870" s="35" t="s">
        <v>408</v>
      </c>
      <c r="C870" s="85" t="s">
        <v>31</v>
      </c>
      <c r="D870" s="30" t="s">
        <v>29</v>
      </c>
      <c r="E870" s="96" t="s">
        <v>2895</v>
      </c>
      <c r="F870" s="30" t="s">
        <v>29</v>
      </c>
      <c r="G870" s="30" t="s">
        <v>33</v>
      </c>
      <c r="H870" s="93" t="s">
        <v>3313</v>
      </c>
      <c r="I870" s="36">
        <f ca="1">IFERROR(__xludf.DUMMYFUNCTION("""COMPUTED_VALUE"""),46192)</f>
        <v>46192</v>
      </c>
      <c r="J870" s="51" t="s">
        <v>4174</v>
      </c>
      <c r="K870" s="56" t="s">
        <v>4175</v>
      </c>
      <c r="L870" s="38">
        <v>923919708</v>
      </c>
      <c r="M870" s="30" t="s">
        <v>1614</v>
      </c>
      <c r="N870" s="30" t="s">
        <v>4176</v>
      </c>
      <c r="O870" s="30" t="s">
        <v>2081</v>
      </c>
      <c r="P870" s="30" t="s">
        <v>4177</v>
      </c>
      <c r="Q870" s="23">
        <v>14972</v>
      </c>
      <c r="R870" s="30" t="s">
        <v>29</v>
      </c>
      <c r="S870" s="39">
        <f>200+3800</f>
        <v>4000</v>
      </c>
      <c r="T870" s="49" t="s">
        <v>4178</v>
      </c>
      <c r="U870" s="52"/>
      <c r="V870" s="53"/>
      <c r="W870" s="54" t="s">
        <v>4179</v>
      </c>
      <c r="X870" s="30"/>
      <c r="Y870" s="31">
        <v>10972</v>
      </c>
      <c r="Z870" s="30"/>
      <c r="AA870" s="56"/>
      <c r="AB870" s="74" t="s">
        <v>44</v>
      </c>
      <c r="AC870" s="30" t="s">
        <v>44</v>
      </c>
      <c r="AD870" s="30" t="s">
        <v>982</v>
      </c>
    </row>
    <row r="871" spans="1:30" x14ac:dyDescent="0.2">
      <c r="A871" s="89">
        <v>46140.74831711805</v>
      </c>
      <c r="B871" s="35" t="s">
        <v>30</v>
      </c>
      <c r="C871" s="85" t="s">
        <v>31</v>
      </c>
      <c r="D871" s="30" t="s">
        <v>29</v>
      </c>
      <c r="E871" s="96" t="s">
        <v>2798</v>
      </c>
      <c r="F871" s="30" t="s">
        <v>29</v>
      </c>
      <c r="G871" s="30" t="s">
        <v>47</v>
      </c>
      <c r="H871" s="93" t="s">
        <v>4180</v>
      </c>
      <c r="I871" s="36" t="str">
        <f ca="1">IFERROR(__xludf.DUMMYFUNCTION("""COMPUTED_VALUE""")," ")</f>
        <v xml:space="preserve"> </v>
      </c>
      <c r="J871" s="51" t="s">
        <v>4181</v>
      </c>
      <c r="K871" s="56" t="s">
        <v>4182</v>
      </c>
      <c r="L871" s="38">
        <v>886159357</v>
      </c>
      <c r="M871" s="30" t="s">
        <v>1614</v>
      </c>
      <c r="N871" s="30" t="s">
        <v>4183</v>
      </c>
      <c r="O871" s="30" t="s">
        <v>2626</v>
      </c>
      <c r="P871" s="30" t="s">
        <v>4184</v>
      </c>
      <c r="Q871" s="23">
        <v>16940</v>
      </c>
      <c r="R871" s="30" t="s">
        <v>29</v>
      </c>
      <c r="S871" s="39">
        <v>200</v>
      </c>
      <c r="T871" s="45">
        <v>46140</v>
      </c>
      <c r="U871" s="52"/>
      <c r="V871" s="53"/>
      <c r="W871" s="54" t="s">
        <v>4185</v>
      </c>
      <c r="X871" s="30"/>
      <c r="Y871" s="31">
        <v>16740</v>
      </c>
      <c r="Z871" s="30"/>
      <c r="AA871" s="55"/>
      <c r="AB871" s="73" t="s">
        <v>44</v>
      </c>
      <c r="AC871" s="30" t="s">
        <v>44</v>
      </c>
      <c r="AD871" s="30" t="s">
        <v>982</v>
      </c>
    </row>
    <row r="872" spans="1:30" x14ac:dyDescent="0.2">
      <c r="A872" s="89">
        <v>46140.75925826389</v>
      </c>
      <c r="B872" s="35" t="s">
        <v>252</v>
      </c>
      <c r="C872" s="85" t="s">
        <v>31</v>
      </c>
      <c r="D872" s="30" t="s">
        <v>29</v>
      </c>
      <c r="E872" s="96" t="s">
        <v>2895</v>
      </c>
      <c r="F872" s="30" t="s">
        <v>29</v>
      </c>
      <c r="G872" s="30" t="s">
        <v>33</v>
      </c>
      <c r="H872" s="93" t="s">
        <v>3313</v>
      </c>
      <c r="I872" s="36">
        <f ca="1">IFERROR(__xludf.DUMMYFUNCTION("""COMPUTED_VALUE"""),46192)</f>
        <v>46192</v>
      </c>
      <c r="J872" s="51" t="s">
        <v>4186</v>
      </c>
      <c r="K872" s="56" t="s">
        <v>4187</v>
      </c>
      <c r="L872" s="38">
        <v>815412329</v>
      </c>
      <c r="M872" s="30" t="s">
        <v>1614</v>
      </c>
      <c r="N872" s="30" t="s">
        <v>3430</v>
      </c>
      <c r="O872" s="30" t="s">
        <v>2081</v>
      </c>
      <c r="P872" s="30" t="s">
        <v>4188</v>
      </c>
      <c r="Q872" s="23">
        <v>14972</v>
      </c>
      <c r="R872" s="30" t="s">
        <v>29</v>
      </c>
      <c r="S872" s="39">
        <v>200</v>
      </c>
      <c r="T872" s="45">
        <v>46139</v>
      </c>
      <c r="U872" s="52"/>
      <c r="V872" s="53"/>
      <c r="W872" s="54" t="s">
        <v>4189</v>
      </c>
      <c r="X872" s="30"/>
      <c r="Y872" s="31">
        <v>14772</v>
      </c>
      <c r="Z872" s="30"/>
      <c r="AA872" s="56"/>
      <c r="AB872" s="74" t="s">
        <v>44</v>
      </c>
      <c r="AC872" s="30" t="s">
        <v>44</v>
      </c>
      <c r="AD872" s="30" t="s">
        <v>982</v>
      </c>
    </row>
    <row r="873" spans="1:30" x14ac:dyDescent="0.2">
      <c r="A873" s="89">
        <v>46140.761284374996</v>
      </c>
      <c r="B873" s="35" t="s">
        <v>30</v>
      </c>
      <c r="C873" s="85" t="s">
        <v>31</v>
      </c>
      <c r="D873" s="30" t="s">
        <v>29</v>
      </c>
      <c r="E873" s="96" t="s">
        <v>2798</v>
      </c>
      <c r="F873" s="30" t="s">
        <v>29</v>
      </c>
      <c r="G873" s="30" t="s">
        <v>47</v>
      </c>
      <c r="H873" s="93" t="s">
        <v>3676</v>
      </c>
      <c r="I873" s="36" t="str">
        <f ca="1">IFERROR(__xludf.DUMMYFUNCTION("""COMPUTED_VALUE""")," ")</f>
        <v xml:space="preserve"> </v>
      </c>
      <c r="J873" s="51" t="s">
        <v>4190</v>
      </c>
      <c r="K873" s="56" t="s">
        <v>4191</v>
      </c>
      <c r="L873" s="38">
        <v>914004217</v>
      </c>
      <c r="M873" s="30" t="s">
        <v>1614</v>
      </c>
      <c r="N873" s="30" t="s">
        <v>427</v>
      </c>
      <c r="O873" s="30" t="s">
        <v>2081</v>
      </c>
      <c r="P873" s="30" t="s">
        <v>4192</v>
      </c>
      <c r="Q873" s="23">
        <v>16940</v>
      </c>
      <c r="R873" s="30" t="s">
        <v>29</v>
      </c>
      <c r="S873" s="39">
        <v>200</v>
      </c>
      <c r="T873" s="45">
        <v>46139</v>
      </c>
      <c r="U873" s="52"/>
      <c r="V873" s="53"/>
      <c r="W873" s="54" t="s">
        <v>4193</v>
      </c>
      <c r="X873" s="30"/>
      <c r="Y873" s="31">
        <v>16740</v>
      </c>
      <c r="Z873" s="30"/>
      <c r="AA873" s="55"/>
      <c r="AB873" s="73" t="s">
        <v>44</v>
      </c>
      <c r="AC873" s="30" t="s">
        <v>44</v>
      </c>
      <c r="AD873" s="30" t="s">
        <v>982</v>
      </c>
    </row>
    <row r="874" spans="1:30" x14ac:dyDescent="0.2">
      <c r="A874" s="89">
        <v>46140.763270150463</v>
      </c>
      <c r="B874" s="35" t="s">
        <v>30</v>
      </c>
      <c r="C874" s="85" t="s">
        <v>31</v>
      </c>
      <c r="D874" s="30" t="s">
        <v>29</v>
      </c>
      <c r="E874" s="96" t="s">
        <v>2895</v>
      </c>
      <c r="F874" s="30" t="s">
        <v>29</v>
      </c>
      <c r="G874" s="30" t="s">
        <v>33</v>
      </c>
      <c r="H874" s="93" t="s">
        <v>4180</v>
      </c>
      <c r="I874" s="36" t="str">
        <f ca="1">IFERROR(__xludf.DUMMYFUNCTION("""COMPUTED_VALUE""")," ")</f>
        <v xml:space="preserve"> </v>
      </c>
      <c r="J874" s="51" t="s">
        <v>4194</v>
      </c>
      <c r="K874" s="56" t="s">
        <v>4195</v>
      </c>
      <c r="L874" s="38">
        <v>326183521</v>
      </c>
      <c r="M874" s="30" t="s">
        <v>1614</v>
      </c>
      <c r="N874" s="30" t="s">
        <v>1631</v>
      </c>
      <c r="O874" s="30" t="s">
        <v>2626</v>
      </c>
      <c r="P874" s="30" t="s">
        <v>4196</v>
      </c>
      <c r="Q874" s="23">
        <v>14972</v>
      </c>
      <c r="R874" s="30" t="s">
        <v>29</v>
      </c>
      <c r="S874" s="39">
        <v>100</v>
      </c>
      <c r="T874" s="45">
        <v>46139</v>
      </c>
      <c r="U874" s="52"/>
      <c r="V874" s="53"/>
      <c r="W874" s="54" t="s">
        <v>4197</v>
      </c>
      <c r="X874" s="30"/>
      <c r="Y874" s="31">
        <v>14872</v>
      </c>
      <c r="Z874" s="30"/>
      <c r="AA874" s="56"/>
      <c r="AB874" s="74" t="s">
        <v>44</v>
      </c>
      <c r="AC874" s="30" t="s">
        <v>44</v>
      </c>
      <c r="AD874" s="30" t="s">
        <v>982</v>
      </c>
    </row>
    <row r="875" spans="1:30" x14ac:dyDescent="0.2">
      <c r="A875" s="89">
        <v>46140.803179513889</v>
      </c>
      <c r="B875" s="35" t="s">
        <v>252</v>
      </c>
      <c r="C875" s="85" t="s">
        <v>31</v>
      </c>
      <c r="D875" s="30" t="s">
        <v>29</v>
      </c>
      <c r="E875" s="96" t="s">
        <v>2798</v>
      </c>
      <c r="F875" s="30" t="s">
        <v>29</v>
      </c>
      <c r="G875" s="30" t="s">
        <v>47</v>
      </c>
      <c r="H875" s="93" t="s">
        <v>3307</v>
      </c>
      <c r="I875" s="36">
        <f ca="1">IFERROR(__xludf.DUMMYFUNCTION("""COMPUTED_VALUE"""),46196)</f>
        <v>46196</v>
      </c>
      <c r="J875" s="51"/>
      <c r="K875" s="56" t="s">
        <v>4198</v>
      </c>
      <c r="L875" s="38">
        <v>987876040</v>
      </c>
      <c r="M875" s="30" t="s">
        <v>2944</v>
      </c>
      <c r="N875" s="30" t="s">
        <v>2945</v>
      </c>
      <c r="O875" s="30" t="s">
        <v>107</v>
      </c>
      <c r="P875" s="30" t="s">
        <v>4199</v>
      </c>
      <c r="Q875" s="23">
        <v>16940</v>
      </c>
      <c r="R875" s="30" t="s">
        <v>29</v>
      </c>
      <c r="S875" s="39">
        <v>50</v>
      </c>
      <c r="T875" s="45">
        <v>46140</v>
      </c>
      <c r="U875" s="52"/>
      <c r="V875" s="53"/>
      <c r="W875" s="54" t="s">
        <v>4200</v>
      </c>
      <c r="X875" s="30"/>
      <c r="Y875" s="31">
        <v>16890</v>
      </c>
      <c r="Z875" s="30"/>
      <c r="AA875" s="55"/>
      <c r="AB875" s="73" t="s">
        <v>44</v>
      </c>
      <c r="AC875" s="30" t="s">
        <v>44</v>
      </c>
      <c r="AD875" s="30" t="s">
        <v>982</v>
      </c>
    </row>
    <row r="876" spans="1:30" x14ac:dyDescent="0.2">
      <c r="A876" s="89">
        <v>46140.836864652782</v>
      </c>
      <c r="B876" s="35" t="s">
        <v>76</v>
      </c>
      <c r="C876" s="85" t="s">
        <v>31</v>
      </c>
      <c r="D876" s="30" t="s">
        <v>29</v>
      </c>
      <c r="E876" s="96" t="s">
        <v>2798</v>
      </c>
      <c r="F876" s="30" t="s">
        <v>29</v>
      </c>
      <c r="G876" s="30" t="s">
        <v>87</v>
      </c>
      <c r="H876" s="93" t="s">
        <v>3591</v>
      </c>
      <c r="I876" s="36">
        <f ca="1">IFERROR(__xludf.DUMMYFUNCTION("""COMPUTED_VALUE"""),46147)</f>
        <v>46147</v>
      </c>
      <c r="J876" s="51" t="s">
        <v>4201</v>
      </c>
      <c r="K876" s="56" t="s">
        <v>4202</v>
      </c>
      <c r="L876" s="38">
        <v>859797168</v>
      </c>
      <c r="M876" s="30" t="s">
        <v>874</v>
      </c>
      <c r="N876" s="30" t="s">
        <v>875</v>
      </c>
      <c r="O876" s="30" t="s">
        <v>107</v>
      </c>
      <c r="P876" s="30" t="s">
        <v>4203</v>
      </c>
      <c r="Q876" s="23">
        <v>16940</v>
      </c>
      <c r="R876" s="30" t="s">
        <v>429</v>
      </c>
      <c r="S876" s="39">
        <f>250+2250</f>
        <v>2500</v>
      </c>
      <c r="T876" s="49" t="s">
        <v>4204</v>
      </c>
      <c r="U876" s="66">
        <v>14340</v>
      </c>
      <c r="V876" s="45">
        <v>46166</v>
      </c>
      <c r="W876" s="54" t="s">
        <v>4205</v>
      </c>
      <c r="X876" s="30"/>
      <c r="Y876" s="31">
        <v>100</v>
      </c>
      <c r="Z876" s="30" t="s">
        <v>2731</v>
      </c>
      <c r="AA876" s="56"/>
      <c r="AB876" s="74" t="s">
        <v>44</v>
      </c>
      <c r="AC876" s="30" t="s">
        <v>44</v>
      </c>
      <c r="AD876" s="30" t="s">
        <v>74</v>
      </c>
    </row>
    <row r="877" spans="1:30" x14ac:dyDescent="0.2">
      <c r="A877" s="89">
        <v>46140.838390520832</v>
      </c>
      <c r="B877" s="35" t="s">
        <v>76</v>
      </c>
      <c r="C877" s="85" t="s">
        <v>31</v>
      </c>
      <c r="D877" s="30" t="s">
        <v>29</v>
      </c>
      <c r="E877" s="96" t="s">
        <v>2798</v>
      </c>
      <c r="F877" s="30" t="s">
        <v>29</v>
      </c>
      <c r="G877" s="30" t="s">
        <v>87</v>
      </c>
      <c r="H877" s="93" t="s">
        <v>3591</v>
      </c>
      <c r="I877" s="36">
        <f ca="1">IFERROR(__xludf.DUMMYFUNCTION("""COMPUTED_VALUE"""),46147)</f>
        <v>46147</v>
      </c>
      <c r="J877" s="51" t="s">
        <v>4206</v>
      </c>
      <c r="K877" s="56" t="s">
        <v>4207</v>
      </c>
      <c r="L877" s="38">
        <v>338486022</v>
      </c>
      <c r="M877" s="30" t="s">
        <v>874</v>
      </c>
      <c r="N877" s="30" t="s">
        <v>875</v>
      </c>
      <c r="O877" s="30" t="s">
        <v>107</v>
      </c>
      <c r="P877" s="30" t="s">
        <v>4208</v>
      </c>
      <c r="Q877" s="23">
        <v>16940</v>
      </c>
      <c r="R877" s="30" t="s">
        <v>429</v>
      </c>
      <c r="S877" s="39">
        <f>200+2300</f>
        <v>2500</v>
      </c>
      <c r="T877" s="49" t="s">
        <v>4204</v>
      </c>
      <c r="U877" s="66">
        <v>14340</v>
      </c>
      <c r="V877" s="45">
        <v>46166</v>
      </c>
      <c r="W877" s="54" t="s">
        <v>4209</v>
      </c>
      <c r="X877" s="30"/>
      <c r="Y877" s="31">
        <v>100</v>
      </c>
      <c r="Z877" s="30" t="s">
        <v>2731</v>
      </c>
      <c r="AA877" s="55"/>
      <c r="AB877" s="73" t="s">
        <v>1518</v>
      </c>
      <c r="AC877" s="30" t="s">
        <v>44</v>
      </c>
      <c r="AD877" s="30" t="s">
        <v>74</v>
      </c>
    </row>
    <row r="878" spans="1:30" x14ac:dyDescent="0.2">
      <c r="A878" s="89">
        <v>46140.839654189811</v>
      </c>
      <c r="B878" s="35" t="s">
        <v>30</v>
      </c>
      <c r="C878" s="85" t="s">
        <v>31</v>
      </c>
      <c r="D878" s="30" t="s">
        <v>29</v>
      </c>
      <c r="E878" s="96" t="s">
        <v>2798</v>
      </c>
      <c r="F878" s="30" t="s">
        <v>29</v>
      </c>
      <c r="G878" s="30" t="s">
        <v>47</v>
      </c>
      <c r="H878" s="93" t="s">
        <v>34</v>
      </c>
      <c r="I878" s="36" t="str">
        <f ca="1">IFERROR(__xludf.DUMMYFUNCTION("""COMPUTED_VALUE""")," ")</f>
        <v xml:space="preserve"> </v>
      </c>
      <c r="J878" s="51" t="s">
        <v>4210</v>
      </c>
      <c r="K878" s="56" t="s">
        <v>4211</v>
      </c>
      <c r="L878" s="38">
        <v>385135538</v>
      </c>
      <c r="M878" s="30" t="s">
        <v>874</v>
      </c>
      <c r="N878" s="30" t="s">
        <v>248</v>
      </c>
      <c r="O878" s="30" t="s">
        <v>107</v>
      </c>
      <c r="P878" s="30" t="s">
        <v>4212</v>
      </c>
      <c r="Q878" s="23">
        <v>16940</v>
      </c>
      <c r="R878" s="30" t="s">
        <v>29</v>
      </c>
      <c r="S878" s="39">
        <v>100</v>
      </c>
      <c r="T878" s="45">
        <v>46140</v>
      </c>
      <c r="U878" s="52"/>
      <c r="V878" s="53"/>
      <c r="W878" s="54" t="s">
        <v>4213</v>
      </c>
      <c r="X878" s="30"/>
      <c r="Y878" s="31">
        <v>16840</v>
      </c>
      <c r="Z878" s="30"/>
      <c r="AA878" s="56"/>
      <c r="AB878" s="74" t="s">
        <v>44</v>
      </c>
      <c r="AC878" s="30" t="s">
        <v>44</v>
      </c>
      <c r="AD878" s="30" t="s">
        <v>982</v>
      </c>
    </row>
    <row r="879" spans="1:30" x14ac:dyDescent="0.2">
      <c r="A879" s="89">
        <v>46140.920006053246</v>
      </c>
      <c r="B879" s="35" t="s">
        <v>408</v>
      </c>
      <c r="C879" s="85" t="s">
        <v>31</v>
      </c>
      <c r="D879" s="30" t="s">
        <v>29</v>
      </c>
      <c r="E879" s="96" t="s">
        <v>2798</v>
      </c>
      <c r="F879" s="30" t="s">
        <v>29</v>
      </c>
      <c r="G879" s="30" t="s">
        <v>47</v>
      </c>
      <c r="H879" s="93" t="s">
        <v>3441</v>
      </c>
      <c r="I879" s="36">
        <f ca="1">IFERROR(__xludf.DUMMYFUNCTION("""COMPUTED_VALUE"""),46196)</f>
        <v>46196</v>
      </c>
      <c r="J879" s="51" t="s">
        <v>4214</v>
      </c>
      <c r="K879" s="56" t="s">
        <v>4215</v>
      </c>
      <c r="L879" s="38">
        <v>988263545</v>
      </c>
      <c r="M879" s="30" t="s">
        <v>633</v>
      </c>
      <c r="N879" s="30" t="s">
        <v>164</v>
      </c>
      <c r="O879" s="30" t="s">
        <v>107</v>
      </c>
      <c r="P879" s="30" t="s">
        <v>4216</v>
      </c>
      <c r="Q879" s="23">
        <v>16940</v>
      </c>
      <c r="R879" s="30" t="s">
        <v>29</v>
      </c>
      <c r="S879" s="39">
        <v>200</v>
      </c>
      <c r="T879" s="45">
        <v>46140</v>
      </c>
      <c r="U879" s="52"/>
      <c r="V879" s="53"/>
      <c r="W879" s="54" t="s">
        <v>4217</v>
      </c>
      <c r="X879" s="30"/>
      <c r="Y879" s="31">
        <v>16740</v>
      </c>
      <c r="Z879" s="30"/>
      <c r="AA879" s="55"/>
      <c r="AB879" s="73" t="s">
        <v>44</v>
      </c>
      <c r="AC879" s="30" t="s">
        <v>44</v>
      </c>
      <c r="AD879" s="30" t="s">
        <v>982</v>
      </c>
    </row>
    <row r="880" spans="1:30" x14ac:dyDescent="0.2">
      <c r="A880" s="89">
        <v>46141.314762291666</v>
      </c>
      <c r="B880" s="35" t="s">
        <v>408</v>
      </c>
      <c r="C880" s="85" t="s">
        <v>31</v>
      </c>
      <c r="D880" s="30" t="s">
        <v>29</v>
      </c>
      <c r="E880" s="96" t="s">
        <v>32</v>
      </c>
      <c r="F880" s="30" t="s">
        <v>29</v>
      </c>
      <c r="G880" s="30" t="s">
        <v>33</v>
      </c>
      <c r="H880" s="93" t="s">
        <v>3172</v>
      </c>
      <c r="I880" s="36">
        <f ca="1">IFERROR(__xludf.DUMMYFUNCTION("""COMPUTED_VALUE"""),46192)</f>
        <v>46192</v>
      </c>
      <c r="J880" s="51" t="s">
        <v>4218</v>
      </c>
      <c r="K880" s="56" t="s">
        <v>4219</v>
      </c>
      <c r="L880" s="38">
        <v>328128794</v>
      </c>
      <c r="M880" s="30" t="s">
        <v>664</v>
      </c>
      <c r="N880" s="30" t="s">
        <v>362</v>
      </c>
      <c r="O880" s="30" t="s">
        <v>107</v>
      </c>
      <c r="P880" s="30" t="s">
        <v>4220</v>
      </c>
      <c r="Q880" s="23">
        <v>14972</v>
      </c>
      <c r="R880" s="30" t="s">
        <v>29</v>
      </c>
      <c r="S880" s="39">
        <f>50+50</f>
        <v>100</v>
      </c>
      <c r="T880" s="49" t="s">
        <v>4221</v>
      </c>
      <c r="U880" s="52"/>
      <c r="V880" s="53"/>
      <c r="W880" s="54" t="s">
        <v>4222</v>
      </c>
      <c r="X880" s="30"/>
      <c r="Y880" s="31">
        <v>14872</v>
      </c>
      <c r="Z880" s="30"/>
      <c r="AA880" s="56"/>
      <c r="AB880" s="74" t="s">
        <v>44</v>
      </c>
      <c r="AC880" s="30" t="s">
        <v>44</v>
      </c>
      <c r="AD880" s="30" t="s">
        <v>982</v>
      </c>
    </row>
    <row r="881" spans="1:30" x14ac:dyDescent="0.2">
      <c r="A881" s="89">
        <v>46141.315804942133</v>
      </c>
      <c r="B881" s="35" t="s">
        <v>30</v>
      </c>
      <c r="C881" s="85" t="s">
        <v>31</v>
      </c>
      <c r="D881" s="30" t="s">
        <v>29</v>
      </c>
      <c r="E881" s="96" t="s">
        <v>2798</v>
      </c>
      <c r="F881" s="30" t="s">
        <v>29</v>
      </c>
      <c r="G881" s="30" t="s">
        <v>47</v>
      </c>
      <c r="H881" s="93" t="s">
        <v>3318</v>
      </c>
      <c r="I881" s="36">
        <f ca="1">IFERROR(__xludf.DUMMYFUNCTION("""COMPUTED_VALUE"""),46203)</f>
        <v>46203</v>
      </c>
      <c r="J881" s="51" t="s">
        <v>4223</v>
      </c>
      <c r="K881" s="56" t="s">
        <v>4224</v>
      </c>
      <c r="L881" s="38">
        <v>979964290</v>
      </c>
      <c r="M881" s="30" t="s">
        <v>713</v>
      </c>
      <c r="N881" s="30" t="s">
        <v>3097</v>
      </c>
      <c r="O881" s="30" t="s">
        <v>107</v>
      </c>
      <c r="P881" s="30" t="s">
        <v>4225</v>
      </c>
      <c r="Q881" s="23">
        <v>16940</v>
      </c>
      <c r="R881" s="30" t="s">
        <v>29</v>
      </c>
      <c r="S881" s="39">
        <v>100</v>
      </c>
      <c r="T881" s="45">
        <v>46140</v>
      </c>
      <c r="U881" s="52"/>
      <c r="V881" s="53"/>
      <c r="W881" s="54" t="s">
        <v>4226</v>
      </c>
      <c r="X881" s="30"/>
      <c r="Y881" s="31">
        <v>16840</v>
      </c>
      <c r="Z881" s="30"/>
      <c r="AA881" s="55"/>
      <c r="AB881" s="73" t="s">
        <v>44</v>
      </c>
      <c r="AC881" s="30" t="s">
        <v>44</v>
      </c>
      <c r="AD881" s="30" t="s">
        <v>982</v>
      </c>
    </row>
    <row r="882" spans="1:30" x14ac:dyDescent="0.2">
      <c r="A882" s="89">
        <v>46141.316187777775</v>
      </c>
      <c r="B882" s="35" t="s">
        <v>30</v>
      </c>
      <c r="C882" s="85" t="s">
        <v>31</v>
      </c>
      <c r="D882" s="30" t="s">
        <v>29</v>
      </c>
      <c r="E882" s="96" t="s">
        <v>2798</v>
      </c>
      <c r="F882" s="30" t="s">
        <v>29</v>
      </c>
      <c r="G882" s="30" t="s">
        <v>47</v>
      </c>
      <c r="H882" s="93" t="s">
        <v>34</v>
      </c>
      <c r="I882" s="36" t="str">
        <f ca="1">IFERROR(__xludf.DUMMYFUNCTION("""COMPUTED_VALUE""")," ")</f>
        <v xml:space="preserve"> </v>
      </c>
      <c r="J882" s="51" t="s">
        <v>4227</v>
      </c>
      <c r="K882" s="56" t="s">
        <v>4228</v>
      </c>
      <c r="L882" s="38">
        <v>385699278</v>
      </c>
      <c r="M882" s="30" t="s">
        <v>247</v>
      </c>
      <c r="N882" s="30" t="s">
        <v>3377</v>
      </c>
      <c r="O882" s="30" t="s">
        <v>107</v>
      </c>
      <c r="P882" s="30" t="s">
        <v>4229</v>
      </c>
      <c r="Q882" s="23">
        <v>16940</v>
      </c>
      <c r="R882" s="30" t="s">
        <v>29</v>
      </c>
      <c r="S882" s="39">
        <v>50</v>
      </c>
      <c r="T882" s="45">
        <v>46141</v>
      </c>
      <c r="U882" s="52"/>
      <c r="V882" s="53"/>
      <c r="W882" s="54" t="s">
        <v>4230</v>
      </c>
      <c r="X882" s="30"/>
      <c r="Y882" s="31">
        <v>16890</v>
      </c>
      <c r="Z882" s="30"/>
      <c r="AA882" s="56"/>
      <c r="AB882" s="74" t="s">
        <v>44</v>
      </c>
      <c r="AC882" s="30" t="s">
        <v>44</v>
      </c>
      <c r="AD882" s="30" t="s">
        <v>982</v>
      </c>
    </row>
    <row r="883" spans="1:30" x14ac:dyDescent="0.2">
      <c r="A883" s="89">
        <v>46141.318155474539</v>
      </c>
      <c r="B883" s="35" t="s">
        <v>30</v>
      </c>
      <c r="C883" s="85" t="s">
        <v>31</v>
      </c>
      <c r="D883" s="30" t="s">
        <v>29</v>
      </c>
      <c r="E883" s="96" t="s">
        <v>2798</v>
      </c>
      <c r="F883" s="30" t="s">
        <v>29</v>
      </c>
      <c r="G883" s="30" t="s">
        <v>47</v>
      </c>
      <c r="H883" s="93" t="s">
        <v>34</v>
      </c>
      <c r="I883" s="36" t="str">
        <f ca="1">IFERROR(__xludf.DUMMYFUNCTION("""COMPUTED_VALUE""")," ")</f>
        <v xml:space="preserve"> </v>
      </c>
      <c r="J883" s="51" t="s">
        <v>4231</v>
      </c>
      <c r="K883" s="56" t="s">
        <v>4232</v>
      </c>
      <c r="L883" s="38">
        <v>867243687</v>
      </c>
      <c r="M883" s="30" t="s">
        <v>247</v>
      </c>
      <c r="N883" s="30" t="s">
        <v>3377</v>
      </c>
      <c r="O883" s="30" t="s">
        <v>107</v>
      </c>
      <c r="P883" s="30" t="s">
        <v>4233</v>
      </c>
      <c r="Q883" s="23">
        <v>16940</v>
      </c>
      <c r="R883" s="30" t="s">
        <v>29</v>
      </c>
      <c r="S883" s="39">
        <v>50</v>
      </c>
      <c r="T883" s="45">
        <v>46141</v>
      </c>
      <c r="U883" s="52"/>
      <c r="V883" s="53"/>
      <c r="W883" s="54" t="s">
        <v>4234</v>
      </c>
      <c r="X883" s="30"/>
      <c r="Y883" s="31">
        <v>16890</v>
      </c>
      <c r="Z883" s="30"/>
      <c r="AA883" s="55"/>
      <c r="AB883" s="73" t="s">
        <v>44</v>
      </c>
      <c r="AC883" s="30" t="s">
        <v>44</v>
      </c>
      <c r="AD883" s="30" t="s">
        <v>982</v>
      </c>
    </row>
    <row r="884" spans="1:30" x14ac:dyDescent="0.2">
      <c r="A884" s="89">
        <v>46141.32289865741</v>
      </c>
      <c r="B884" s="35" t="s">
        <v>76</v>
      </c>
      <c r="C884" s="85" t="s">
        <v>31</v>
      </c>
      <c r="D884" s="30" t="s">
        <v>29</v>
      </c>
      <c r="E884" s="96" t="s">
        <v>2798</v>
      </c>
      <c r="F884" s="30" t="s">
        <v>29</v>
      </c>
      <c r="G884" s="30" t="s">
        <v>47</v>
      </c>
      <c r="H884" s="93" t="s">
        <v>3123</v>
      </c>
      <c r="I884" s="36">
        <f ca="1">IFERROR(__xludf.DUMMYFUNCTION("""COMPUTED_VALUE"""),46195)</f>
        <v>46195</v>
      </c>
      <c r="J884" s="51" t="s">
        <v>4235</v>
      </c>
      <c r="K884" s="56" t="s">
        <v>4236</v>
      </c>
      <c r="L884" s="38">
        <v>367052788</v>
      </c>
      <c r="M884" s="30" t="s">
        <v>247</v>
      </c>
      <c r="N884" s="30" t="s">
        <v>2152</v>
      </c>
      <c r="O884" s="30" t="s">
        <v>107</v>
      </c>
      <c r="P884" s="30" t="s">
        <v>4237</v>
      </c>
      <c r="Q884" s="23">
        <v>16940</v>
      </c>
      <c r="R884" s="30" t="s">
        <v>29</v>
      </c>
      <c r="S884" s="39">
        <v>200</v>
      </c>
      <c r="T884" s="45">
        <v>46140</v>
      </c>
      <c r="U884" s="52"/>
      <c r="V884" s="53"/>
      <c r="W884" s="54" t="s">
        <v>4238</v>
      </c>
      <c r="X884" s="30"/>
      <c r="Y884" s="31">
        <v>16740</v>
      </c>
      <c r="Z884" s="30"/>
      <c r="AA884" s="56"/>
      <c r="AB884" s="74" t="s">
        <v>44</v>
      </c>
      <c r="AC884" s="30" t="s">
        <v>44</v>
      </c>
      <c r="AD884" s="30" t="s">
        <v>982</v>
      </c>
    </row>
    <row r="885" spans="1:30" x14ac:dyDescent="0.2">
      <c r="A885" s="89">
        <v>46141.327738657405</v>
      </c>
      <c r="B885" s="35" t="s">
        <v>76</v>
      </c>
      <c r="C885" s="85" t="s">
        <v>31</v>
      </c>
      <c r="D885" s="30" t="s">
        <v>29</v>
      </c>
      <c r="E885" s="96" t="s">
        <v>2798</v>
      </c>
      <c r="F885" s="30" t="s">
        <v>29</v>
      </c>
      <c r="G885" s="30" t="s">
        <v>47</v>
      </c>
      <c r="H885" s="93" t="s">
        <v>3756</v>
      </c>
      <c r="I885" s="36">
        <f ca="1">IFERROR(__xludf.DUMMYFUNCTION("""COMPUTED_VALUE"""),46195)</f>
        <v>46195</v>
      </c>
      <c r="J885" s="51" t="s">
        <v>4239</v>
      </c>
      <c r="K885" s="56" t="s">
        <v>4240</v>
      </c>
      <c r="L885" s="38">
        <v>355728851</v>
      </c>
      <c r="M885" s="30" t="s">
        <v>874</v>
      </c>
      <c r="N885" s="30" t="s">
        <v>3662</v>
      </c>
      <c r="O885" s="30" t="s">
        <v>2204</v>
      </c>
      <c r="P885" s="30" t="s">
        <v>4241</v>
      </c>
      <c r="Q885" s="23">
        <v>16940</v>
      </c>
      <c r="R885" s="30" t="s">
        <v>29</v>
      </c>
      <c r="S885" s="39">
        <v>100</v>
      </c>
      <c r="T885" s="45">
        <v>46140</v>
      </c>
      <c r="U885" s="52"/>
      <c r="V885" s="53"/>
      <c r="W885" s="54" t="s">
        <v>4242</v>
      </c>
      <c r="X885" s="30"/>
      <c r="Y885" s="31">
        <v>16840</v>
      </c>
      <c r="Z885" s="30"/>
      <c r="AA885" s="55"/>
      <c r="AB885" s="73" t="s">
        <v>44</v>
      </c>
      <c r="AC885" s="30" t="s">
        <v>44</v>
      </c>
      <c r="AD885" s="30" t="s">
        <v>982</v>
      </c>
    </row>
    <row r="886" spans="1:30" x14ac:dyDescent="0.2">
      <c r="A886" s="89">
        <v>46141.336766701388</v>
      </c>
      <c r="B886" s="35" t="s">
        <v>30</v>
      </c>
      <c r="C886" s="85" t="s">
        <v>31</v>
      </c>
      <c r="D886" s="30" t="s">
        <v>29</v>
      </c>
      <c r="E886" s="96" t="s">
        <v>2895</v>
      </c>
      <c r="F886" s="30" t="s">
        <v>29</v>
      </c>
      <c r="G886" s="30" t="s">
        <v>33</v>
      </c>
      <c r="H886" s="93" t="s">
        <v>34</v>
      </c>
      <c r="I886" s="36" t="str">
        <f ca="1">IFERROR(__xludf.DUMMYFUNCTION("""COMPUTED_VALUE""")," ")</f>
        <v xml:space="preserve"> </v>
      </c>
      <c r="J886" s="51" t="s">
        <v>4243</v>
      </c>
      <c r="K886" s="56" t="s">
        <v>4244</v>
      </c>
      <c r="L886" s="38">
        <v>367492948</v>
      </c>
      <c r="M886" s="30" t="s">
        <v>874</v>
      </c>
      <c r="N886" s="30" t="s">
        <v>434</v>
      </c>
      <c r="O886" s="30" t="s">
        <v>107</v>
      </c>
      <c r="P886" s="30" t="s">
        <v>4245</v>
      </c>
      <c r="Q886" s="23">
        <v>14972</v>
      </c>
      <c r="R886" s="30" t="s">
        <v>29</v>
      </c>
      <c r="S886" s="39">
        <v>50</v>
      </c>
      <c r="T886" s="45">
        <v>46140</v>
      </c>
      <c r="U886" s="52"/>
      <c r="V886" s="53"/>
      <c r="W886" s="54" t="s">
        <v>4246</v>
      </c>
      <c r="X886" s="30"/>
      <c r="Y886" s="31">
        <v>14922</v>
      </c>
      <c r="Z886" s="30"/>
      <c r="AA886" s="56"/>
      <c r="AB886" s="74" t="s">
        <v>44</v>
      </c>
      <c r="AC886" s="30" t="s">
        <v>44</v>
      </c>
      <c r="AD886" s="30" t="s">
        <v>982</v>
      </c>
    </row>
    <row r="887" spans="1:30" x14ac:dyDescent="0.2">
      <c r="A887" s="89">
        <v>46141.419211597226</v>
      </c>
      <c r="B887" s="35" t="s">
        <v>76</v>
      </c>
      <c r="C887" s="85" t="s">
        <v>31</v>
      </c>
      <c r="D887" s="30" t="s">
        <v>29</v>
      </c>
      <c r="E887" s="96" t="s">
        <v>2798</v>
      </c>
      <c r="F887" s="30" t="s">
        <v>29</v>
      </c>
      <c r="G887" s="30" t="s">
        <v>47</v>
      </c>
      <c r="H887" s="93" t="s">
        <v>3014</v>
      </c>
      <c r="I887" s="36">
        <f ca="1">IFERROR(__xludf.DUMMYFUNCTION("""COMPUTED_VALUE"""),46195)</f>
        <v>46195</v>
      </c>
      <c r="J887" s="51" t="s">
        <v>4247</v>
      </c>
      <c r="K887" s="56" t="s">
        <v>4248</v>
      </c>
      <c r="L887" s="38">
        <v>397837016</v>
      </c>
      <c r="M887" s="30" t="s">
        <v>1614</v>
      </c>
      <c r="N887" s="30" t="s">
        <v>131</v>
      </c>
      <c r="O887" s="30" t="s">
        <v>2626</v>
      </c>
      <c r="P887" s="30" t="s">
        <v>4249</v>
      </c>
      <c r="Q887" s="23">
        <v>16940</v>
      </c>
      <c r="R887" s="30" t="s">
        <v>29</v>
      </c>
      <c r="S887" s="39">
        <v>200</v>
      </c>
      <c r="T887" s="45">
        <v>46140</v>
      </c>
      <c r="U887" s="52"/>
      <c r="V887" s="53"/>
      <c r="W887" s="54" t="s">
        <v>4250</v>
      </c>
      <c r="X887" s="30"/>
      <c r="Y887" s="31">
        <v>16740</v>
      </c>
      <c r="Z887" s="30"/>
      <c r="AA887" s="55"/>
      <c r="AB887" s="73" t="s">
        <v>44</v>
      </c>
      <c r="AC887" s="30" t="s">
        <v>44</v>
      </c>
      <c r="AD887" s="30" t="s">
        <v>982</v>
      </c>
    </row>
    <row r="888" spans="1:30" x14ac:dyDescent="0.2">
      <c r="A888" s="89">
        <v>46141.422296053242</v>
      </c>
      <c r="B888" s="35" t="s">
        <v>76</v>
      </c>
      <c r="C888" s="85" t="s">
        <v>31</v>
      </c>
      <c r="D888" s="30" t="s">
        <v>29</v>
      </c>
      <c r="E888" s="96" t="s">
        <v>2895</v>
      </c>
      <c r="F888" s="30" t="s">
        <v>29</v>
      </c>
      <c r="G888" s="30" t="s">
        <v>33</v>
      </c>
      <c r="H888" s="93" t="s">
        <v>3422</v>
      </c>
      <c r="I888" s="36">
        <f ca="1">IFERROR(__xludf.DUMMYFUNCTION("""COMPUTED_VALUE"""),46191)</f>
        <v>46191</v>
      </c>
      <c r="J888" s="51" t="s">
        <v>4251</v>
      </c>
      <c r="K888" s="56" t="s">
        <v>4252</v>
      </c>
      <c r="L888" s="38">
        <v>928345658</v>
      </c>
      <c r="M888" s="30" t="s">
        <v>1614</v>
      </c>
      <c r="N888" s="30" t="s">
        <v>832</v>
      </c>
      <c r="O888" s="30" t="s">
        <v>2626</v>
      </c>
      <c r="P888" s="30" t="s">
        <v>4253</v>
      </c>
      <c r="Q888" s="23">
        <v>14972</v>
      </c>
      <c r="R888" s="30" t="s">
        <v>29</v>
      </c>
      <c r="S888" s="39">
        <f>200+3800</f>
        <v>4000</v>
      </c>
      <c r="T888" s="49" t="s">
        <v>4254</v>
      </c>
      <c r="U888" s="52"/>
      <c r="V888" s="53"/>
      <c r="W888" s="54" t="s">
        <v>4255</v>
      </c>
      <c r="X888" s="30"/>
      <c r="Y888" s="31">
        <v>10972</v>
      </c>
      <c r="Z888" s="30"/>
      <c r="AA888" s="56"/>
      <c r="AB888" s="74" t="s">
        <v>44</v>
      </c>
      <c r="AC888" s="30" t="s">
        <v>44</v>
      </c>
      <c r="AD888" s="30" t="s">
        <v>982</v>
      </c>
    </row>
    <row r="889" spans="1:30" x14ac:dyDescent="0.2">
      <c r="A889" s="89">
        <v>46141.424063564817</v>
      </c>
      <c r="B889" s="35" t="s">
        <v>408</v>
      </c>
      <c r="C889" s="85" t="s">
        <v>31</v>
      </c>
      <c r="D889" s="30" t="s">
        <v>29</v>
      </c>
      <c r="E889" s="96" t="s">
        <v>2895</v>
      </c>
      <c r="F889" s="30" t="s">
        <v>29</v>
      </c>
      <c r="G889" s="30" t="s">
        <v>33</v>
      </c>
      <c r="H889" s="93" t="s">
        <v>2896</v>
      </c>
      <c r="I889" s="36">
        <f ca="1">IFERROR(__xludf.DUMMYFUNCTION("""COMPUTED_VALUE"""),46195)</f>
        <v>46195</v>
      </c>
      <c r="J889" s="51" t="s">
        <v>4256</v>
      </c>
      <c r="K889" s="56" t="s">
        <v>4257</v>
      </c>
      <c r="L889" s="38">
        <v>961337281</v>
      </c>
      <c r="M889" s="30" t="s">
        <v>1614</v>
      </c>
      <c r="N889" s="30" t="s">
        <v>1631</v>
      </c>
      <c r="O889" s="30" t="s">
        <v>2626</v>
      </c>
      <c r="P889" s="30" t="s">
        <v>4258</v>
      </c>
      <c r="Q889" s="23">
        <v>14972</v>
      </c>
      <c r="R889" s="30" t="s">
        <v>29</v>
      </c>
      <c r="S889" s="39">
        <v>200</v>
      </c>
      <c r="T889" s="45">
        <v>46140</v>
      </c>
      <c r="U889" s="52"/>
      <c r="V889" s="53"/>
      <c r="W889" s="54" t="s">
        <v>4259</v>
      </c>
      <c r="X889" s="30"/>
      <c r="Y889" s="31">
        <v>14772</v>
      </c>
      <c r="Z889" s="30"/>
      <c r="AA889" s="55"/>
      <c r="AB889" s="73" t="s">
        <v>44</v>
      </c>
      <c r="AC889" s="30" t="s">
        <v>44</v>
      </c>
      <c r="AD889" s="30" t="s">
        <v>982</v>
      </c>
    </row>
    <row r="890" spans="1:30" x14ac:dyDescent="0.2">
      <c r="A890" s="89">
        <v>46141.575789791663</v>
      </c>
      <c r="B890" s="35" t="s">
        <v>30</v>
      </c>
      <c r="C890" s="85" t="s">
        <v>31</v>
      </c>
      <c r="D890" s="30" t="s">
        <v>29</v>
      </c>
      <c r="E890" s="96" t="s">
        <v>2798</v>
      </c>
      <c r="F890" s="30" t="s">
        <v>29</v>
      </c>
      <c r="G890" s="30" t="s">
        <v>47</v>
      </c>
      <c r="H890" s="93" t="s">
        <v>34</v>
      </c>
      <c r="I890" s="36" t="str">
        <f ca="1">IFERROR(__xludf.DUMMYFUNCTION("""COMPUTED_VALUE""")," ")</f>
        <v xml:space="preserve"> </v>
      </c>
      <c r="J890" s="51" t="s">
        <v>4260</v>
      </c>
      <c r="K890" s="56" t="s">
        <v>4261</v>
      </c>
      <c r="L890" s="38">
        <v>328712279</v>
      </c>
      <c r="M890" s="30" t="s">
        <v>466</v>
      </c>
      <c r="N890" s="30" t="s">
        <v>4262</v>
      </c>
      <c r="O890" s="30" t="s">
        <v>4263</v>
      </c>
      <c r="P890" s="30" t="s">
        <v>4264</v>
      </c>
      <c r="Q890" s="23">
        <v>16940</v>
      </c>
      <c r="R890" s="30" t="s">
        <v>29</v>
      </c>
      <c r="S890" s="39">
        <v>100</v>
      </c>
      <c r="T890" s="45">
        <v>46141</v>
      </c>
      <c r="U890" s="52"/>
      <c r="V890" s="53"/>
      <c r="W890" s="54" t="s">
        <v>4265</v>
      </c>
      <c r="X890" s="30"/>
      <c r="Y890" s="31">
        <v>16840</v>
      </c>
      <c r="Z890" s="30"/>
      <c r="AA890" s="56"/>
      <c r="AB890" s="74" t="s">
        <v>44</v>
      </c>
      <c r="AC890" s="30" t="s">
        <v>44</v>
      </c>
      <c r="AD890" s="30" t="s">
        <v>982</v>
      </c>
    </row>
    <row r="891" spans="1:30" x14ac:dyDescent="0.2">
      <c r="A891" s="89">
        <v>46141.579381469906</v>
      </c>
      <c r="B891" s="35" t="s">
        <v>30</v>
      </c>
      <c r="C891" s="85" t="s">
        <v>31</v>
      </c>
      <c r="D891" s="30" t="s">
        <v>29</v>
      </c>
      <c r="E891" s="96" t="s">
        <v>2798</v>
      </c>
      <c r="F891" s="30" t="s">
        <v>29</v>
      </c>
      <c r="G891" s="30" t="s">
        <v>47</v>
      </c>
      <c r="H891" s="93" t="s">
        <v>34</v>
      </c>
      <c r="I891" s="36" t="str">
        <f ca="1">IFERROR(__xludf.DUMMYFUNCTION("""COMPUTED_VALUE""")," ")</f>
        <v xml:space="preserve"> </v>
      </c>
      <c r="J891" s="51" t="s">
        <v>4266</v>
      </c>
      <c r="K891" s="56" t="s">
        <v>4267</v>
      </c>
      <c r="L891" s="38">
        <v>349445348</v>
      </c>
      <c r="M891" s="30" t="s">
        <v>247</v>
      </c>
      <c r="N891" s="30" t="s">
        <v>4268</v>
      </c>
      <c r="O891" s="30" t="s">
        <v>107</v>
      </c>
      <c r="P891" s="30" t="s">
        <v>4269</v>
      </c>
      <c r="Q891" s="23">
        <v>16940</v>
      </c>
      <c r="R891" s="30" t="s">
        <v>29</v>
      </c>
      <c r="S891" s="39">
        <v>50</v>
      </c>
      <c r="T891" s="45">
        <v>46141</v>
      </c>
      <c r="U891" s="52"/>
      <c r="V891" s="53"/>
      <c r="W891" s="54" t="s">
        <v>4270</v>
      </c>
      <c r="X891" s="30"/>
      <c r="Y891" s="31">
        <v>16890</v>
      </c>
      <c r="Z891" s="30"/>
      <c r="AA891" s="55"/>
      <c r="AB891" s="73" t="s">
        <v>44</v>
      </c>
      <c r="AC891" s="30" t="s">
        <v>44</v>
      </c>
      <c r="AD891" s="30" t="s">
        <v>982</v>
      </c>
    </row>
    <row r="892" spans="1:30" x14ac:dyDescent="0.2">
      <c r="A892" s="89">
        <v>46141.605430729163</v>
      </c>
      <c r="B892" s="35" t="s">
        <v>30</v>
      </c>
      <c r="C892" s="85" t="s">
        <v>31</v>
      </c>
      <c r="D892" s="30" t="s">
        <v>29</v>
      </c>
      <c r="E892" s="96" t="s">
        <v>2798</v>
      </c>
      <c r="F892" s="30" t="s">
        <v>29</v>
      </c>
      <c r="G892" s="30" t="s">
        <v>47</v>
      </c>
      <c r="H892" s="93" t="s">
        <v>4271</v>
      </c>
      <c r="I892" s="36">
        <f ca="1">IFERROR(__xludf.DUMMYFUNCTION("""COMPUTED_VALUE"""),46217)</f>
        <v>46217</v>
      </c>
      <c r="J892" s="51" t="s">
        <v>4272</v>
      </c>
      <c r="K892" s="56" t="s">
        <v>4273</v>
      </c>
      <c r="L892" s="38">
        <v>832232078</v>
      </c>
      <c r="M892" s="30" t="s">
        <v>713</v>
      </c>
      <c r="N892" s="30" t="s">
        <v>2631</v>
      </c>
      <c r="O892" s="30" t="s">
        <v>107</v>
      </c>
      <c r="P892" s="30" t="s">
        <v>4274</v>
      </c>
      <c r="Q892" s="23">
        <v>16940</v>
      </c>
      <c r="R892" s="30" t="s">
        <v>29</v>
      </c>
      <c r="S892" s="39">
        <v>100</v>
      </c>
      <c r="T892" s="45">
        <v>46141</v>
      </c>
      <c r="U892" s="52"/>
      <c r="V892" s="53"/>
      <c r="W892" s="54" t="s">
        <v>4275</v>
      </c>
      <c r="X892" s="30"/>
      <c r="Y892" s="31">
        <v>16840</v>
      </c>
      <c r="Z892" s="30"/>
      <c r="AA892" s="56"/>
      <c r="AB892" s="74" t="s">
        <v>44</v>
      </c>
      <c r="AC892" s="30" t="s">
        <v>44</v>
      </c>
      <c r="AD892" s="30" t="s">
        <v>982</v>
      </c>
    </row>
    <row r="893" spans="1:30" x14ac:dyDescent="0.2">
      <c r="A893" s="89">
        <v>46141.606545150462</v>
      </c>
      <c r="B893" s="35" t="s">
        <v>30</v>
      </c>
      <c r="C893" s="85" t="s">
        <v>31</v>
      </c>
      <c r="D893" s="30" t="s">
        <v>29</v>
      </c>
      <c r="E893" s="96" t="s">
        <v>2798</v>
      </c>
      <c r="F893" s="30" t="s">
        <v>29</v>
      </c>
      <c r="G893" s="30" t="s">
        <v>47</v>
      </c>
      <c r="H893" s="93" t="s">
        <v>3950</v>
      </c>
      <c r="I893" s="36">
        <f ca="1">IFERROR(__xludf.DUMMYFUNCTION("""COMPUTED_VALUE"""),46204)</f>
        <v>46204</v>
      </c>
      <c r="J893" s="51" t="s">
        <v>4276</v>
      </c>
      <c r="K893" s="56" t="s">
        <v>4277</v>
      </c>
      <c r="L893" s="38">
        <v>375303731</v>
      </c>
      <c r="M893" s="30" t="s">
        <v>874</v>
      </c>
      <c r="N893" s="30" t="s">
        <v>4278</v>
      </c>
      <c r="O893" s="30" t="s">
        <v>107</v>
      </c>
      <c r="P893" s="30" t="s">
        <v>4279</v>
      </c>
      <c r="Q893" s="23">
        <v>16940</v>
      </c>
      <c r="R893" s="30" t="s">
        <v>29</v>
      </c>
      <c r="S893" s="39">
        <v>50</v>
      </c>
      <c r="T893" s="45">
        <v>46141</v>
      </c>
      <c r="U893" s="52"/>
      <c r="V893" s="53"/>
      <c r="W893" s="54" t="s">
        <v>4280</v>
      </c>
      <c r="X893" s="30"/>
      <c r="Y893" s="31">
        <v>16890</v>
      </c>
      <c r="Z893" s="30"/>
      <c r="AA893" s="55"/>
      <c r="AB893" s="73" t="s">
        <v>44</v>
      </c>
      <c r="AC893" s="30" t="s">
        <v>44</v>
      </c>
      <c r="AD893" s="30" t="s">
        <v>982</v>
      </c>
    </row>
    <row r="894" spans="1:30" x14ac:dyDescent="0.2">
      <c r="A894" s="89">
        <v>46141.622787708329</v>
      </c>
      <c r="B894" s="35" t="s">
        <v>76</v>
      </c>
      <c r="C894" s="85" t="s">
        <v>31</v>
      </c>
      <c r="D894" s="30" t="s">
        <v>29</v>
      </c>
      <c r="E894" s="96" t="s">
        <v>2798</v>
      </c>
      <c r="F894" s="30" t="s">
        <v>29</v>
      </c>
      <c r="G894" s="30" t="s">
        <v>47</v>
      </c>
      <c r="H894" s="93" t="s">
        <v>2927</v>
      </c>
      <c r="I894" s="36">
        <f ca="1">IFERROR(__xludf.DUMMYFUNCTION("""COMPUTED_VALUE"""),46174)</f>
        <v>46174</v>
      </c>
      <c r="J894" s="51" t="s">
        <v>4281</v>
      </c>
      <c r="K894" s="56" t="s">
        <v>4282</v>
      </c>
      <c r="L894" s="38">
        <v>847950186</v>
      </c>
      <c r="M894" s="30" t="s">
        <v>713</v>
      </c>
      <c r="N894" s="30" t="s">
        <v>576</v>
      </c>
      <c r="O894" s="30" t="s">
        <v>107</v>
      </c>
      <c r="P894" s="30" t="s">
        <v>4283</v>
      </c>
      <c r="Q894" s="23">
        <v>16940</v>
      </c>
      <c r="R894" s="30" t="s">
        <v>29</v>
      </c>
      <c r="S894" s="39">
        <f>100+2500</f>
        <v>2600</v>
      </c>
      <c r="T894" s="49" t="s">
        <v>4284</v>
      </c>
      <c r="U894" s="52"/>
      <c r="V894" s="53"/>
      <c r="W894" s="54" t="s">
        <v>4285</v>
      </c>
      <c r="X894" s="30"/>
      <c r="Y894" s="31">
        <v>14340</v>
      </c>
      <c r="Z894" s="30"/>
      <c r="AA894" s="56"/>
      <c r="AB894" s="74" t="s">
        <v>44</v>
      </c>
      <c r="AC894" s="30" t="s">
        <v>44</v>
      </c>
      <c r="AD894" s="30" t="s">
        <v>982</v>
      </c>
    </row>
    <row r="895" spans="1:30" x14ac:dyDescent="0.2">
      <c r="A895" s="89">
        <v>46141.630432557868</v>
      </c>
      <c r="B895" s="35" t="s">
        <v>76</v>
      </c>
      <c r="C895" s="85" t="s">
        <v>31</v>
      </c>
      <c r="D895" s="30" t="s">
        <v>29</v>
      </c>
      <c r="E895" s="96" t="s">
        <v>410</v>
      </c>
      <c r="F895" s="30" t="s">
        <v>29</v>
      </c>
      <c r="G895" s="30" t="s">
        <v>33</v>
      </c>
      <c r="H895" s="93" t="s">
        <v>4286</v>
      </c>
      <c r="I895" s="36" t="str">
        <f ca="1">IFERROR(__xludf.DUMMYFUNCTION("""COMPUTED_VALUE""")," ")</f>
        <v xml:space="preserve"> </v>
      </c>
      <c r="J895" s="51" t="s">
        <v>4287</v>
      </c>
      <c r="K895" s="56" t="s">
        <v>4288</v>
      </c>
      <c r="L895" s="38">
        <v>763761179</v>
      </c>
      <c r="M895" s="30" t="s">
        <v>130</v>
      </c>
      <c r="N895" s="30" t="s">
        <v>3883</v>
      </c>
      <c r="O895" s="30" t="s">
        <v>2081</v>
      </c>
      <c r="P895" s="30" t="s">
        <v>4289</v>
      </c>
      <c r="Q895" s="23">
        <v>3968</v>
      </c>
      <c r="R895" s="30" t="s">
        <v>29</v>
      </c>
      <c r="S895" s="39">
        <v>3968</v>
      </c>
      <c r="T895" s="45">
        <v>46141</v>
      </c>
      <c r="U895" s="52"/>
      <c r="V895" s="53"/>
      <c r="W895" s="54" t="s">
        <v>4290</v>
      </c>
      <c r="X895" s="30"/>
      <c r="Y895" s="31">
        <v>0</v>
      </c>
      <c r="Z895" s="30" t="s">
        <v>816</v>
      </c>
      <c r="AA895" s="55" t="s">
        <v>4291</v>
      </c>
      <c r="AB895" s="73" t="s">
        <v>44</v>
      </c>
      <c r="AC895" s="30" t="s">
        <v>44</v>
      </c>
      <c r="AD895" s="30" t="s">
        <v>982</v>
      </c>
    </row>
    <row r="896" spans="1:30" x14ac:dyDescent="0.2">
      <c r="A896" s="89">
        <v>46141.665518020833</v>
      </c>
      <c r="B896" s="35" t="s">
        <v>252</v>
      </c>
      <c r="C896" s="85" t="s">
        <v>31</v>
      </c>
      <c r="D896" s="30" t="s">
        <v>29</v>
      </c>
      <c r="E896" s="96" t="s">
        <v>2798</v>
      </c>
      <c r="F896" s="30" t="s">
        <v>29</v>
      </c>
      <c r="G896" s="30" t="s">
        <v>47</v>
      </c>
      <c r="H896" s="93" t="s">
        <v>34</v>
      </c>
      <c r="I896" s="36" t="str">
        <f ca="1">IFERROR(__xludf.DUMMYFUNCTION("""COMPUTED_VALUE""")," ")</f>
        <v xml:space="preserve"> </v>
      </c>
      <c r="J896" s="51" t="s">
        <v>4292</v>
      </c>
      <c r="K896" s="56" t="s">
        <v>4293</v>
      </c>
      <c r="L896" s="38">
        <v>879105486</v>
      </c>
      <c r="M896" s="30" t="s">
        <v>130</v>
      </c>
      <c r="N896" s="30" t="s">
        <v>2886</v>
      </c>
      <c r="O896" s="30" t="s">
        <v>2081</v>
      </c>
      <c r="P896" s="30" t="s">
        <v>4294</v>
      </c>
      <c r="Q896" s="23">
        <v>16940</v>
      </c>
      <c r="R896" s="30" t="s">
        <v>29</v>
      </c>
      <c r="S896" s="39">
        <v>200</v>
      </c>
      <c r="T896" s="45">
        <v>46141</v>
      </c>
      <c r="U896" s="52"/>
      <c r="V896" s="53"/>
      <c r="W896" s="54" t="s">
        <v>4295</v>
      </c>
      <c r="X896" s="30"/>
      <c r="Y896" s="31">
        <v>16740</v>
      </c>
      <c r="Z896" s="30"/>
      <c r="AA896" s="56"/>
      <c r="AB896" s="74" t="s">
        <v>44</v>
      </c>
      <c r="AC896" s="30" t="s">
        <v>44</v>
      </c>
      <c r="AD896" s="30" t="s">
        <v>982</v>
      </c>
    </row>
    <row r="897" spans="1:30" x14ac:dyDescent="0.2">
      <c r="A897" s="89">
        <v>46141.6717952662</v>
      </c>
      <c r="B897" s="35" t="s">
        <v>76</v>
      </c>
      <c r="C897" s="85" t="s">
        <v>31</v>
      </c>
      <c r="D897" s="30" t="s">
        <v>29</v>
      </c>
      <c r="E897" s="96" t="s">
        <v>2798</v>
      </c>
      <c r="F897" s="30" t="s">
        <v>29</v>
      </c>
      <c r="G897" s="30" t="s">
        <v>47</v>
      </c>
      <c r="H897" s="93" t="s">
        <v>4130</v>
      </c>
      <c r="I897" s="36">
        <f ca="1">IFERROR(__xludf.DUMMYFUNCTION("""COMPUTED_VALUE"""),46171)</f>
        <v>46171</v>
      </c>
      <c r="J897" s="51" t="s">
        <v>4296</v>
      </c>
      <c r="K897" s="56" t="s">
        <v>4297</v>
      </c>
      <c r="L897" s="38">
        <v>963973970</v>
      </c>
      <c r="M897" s="30" t="s">
        <v>130</v>
      </c>
      <c r="N897" s="30" t="s">
        <v>2886</v>
      </c>
      <c r="O897" s="30" t="s">
        <v>2081</v>
      </c>
      <c r="P897" s="30" t="s">
        <v>4298</v>
      </c>
      <c r="Q897" s="23">
        <v>16940</v>
      </c>
      <c r="R897" s="30" t="s">
        <v>29</v>
      </c>
      <c r="S897" s="39">
        <v>2300</v>
      </c>
      <c r="T897" s="45">
        <v>46140</v>
      </c>
      <c r="U897" s="52">
        <v>200</v>
      </c>
      <c r="V897" s="53">
        <v>46141</v>
      </c>
      <c r="W897" s="54" t="s">
        <v>4299</v>
      </c>
      <c r="X897" s="30"/>
      <c r="Y897" s="31">
        <v>14440</v>
      </c>
      <c r="Z897" s="30"/>
      <c r="AA897" s="55"/>
      <c r="AB897" s="73" t="s">
        <v>44</v>
      </c>
      <c r="AC897" s="30" t="s">
        <v>44</v>
      </c>
      <c r="AD897" s="30" t="s">
        <v>982</v>
      </c>
    </row>
    <row r="898" spans="1:30" x14ac:dyDescent="0.2">
      <c r="A898" s="89">
        <v>46141.682308726857</v>
      </c>
      <c r="B898" s="35" t="s">
        <v>30</v>
      </c>
      <c r="C898" s="85" t="s">
        <v>31</v>
      </c>
      <c r="D898" s="30" t="s">
        <v>29</v>
      </c>
      <c r="E898" s="96" t="s">
        <v>2798</v>
      </c>
      <c r="F898" s="30" t="s">
        <v>29</v>
      </c>
      <c r="G898" s="30" t="s">
        <v>47</v>
      </c>
      <c r="H898" s="93" t="s">
        <v>34</v>
      </c>
      <c r="I898" s="36" t="str">
        <f ca="1">IFERROR(__xludf.DUMMYFUNCTION("""COMPUTED_VALUE""")," ")</f>
        <v xml:space="preserve"> </v>
      </c>
      <c r="J898" s="51" t="s">
        <v>4300</v>
      </c>
      <c r="K898" s="56" t="s">
        <v>4301</v>
      </c>
      <c r="L898" s="38">
        <v>982074735</v>
      </c>
      <c r="M898" s="30" t="s">
        <v>664</v>
      </c>
      <c r="N898" s="30" t="s">
        <v>3247</v>
      </c>
      <c r="O898" s="30" t="s">
        <v>107</v>
      </c>
      <c r="P898" s="30" t="s">
        <v>4302</v>
      </c>
      <c r="Q898" s="23">
        <v>16940</v>
      </c>
      <c r="R898" s="30" t="s">
        <v>29</v>
      </c>
      <c r="S898" s="39">
        <v>200</v>
      </c>
      <c r="T898" s="45">
        <v>46141</v>
      </c>
      <c r="U898" s="52"/>
      <c r="V898" s="53"/>
      <c r="W898" s="54" t="s">
        <v>4303</v>
      </c>
      <c r="X898" s="30"/>
      <c r="Y898" s="31">
        <v>16740</v>
      </c>
      <c r="Z898" s="30"/>
      <c r="AA898" s="56"/>
      <c r="AB898" s="74" t="s">
        <v>44</v>
      </c>
      <c r="AC898" s="30" t="s">
        <v>44</v>
      </c>
      <c r="AD898" s="30" t="s">
        <v>982</v>
      </c>
    </row>
    <row r="899" spans="1:30" x14ac:dyDescent="0.2">
      <c r="A899" s="90">
        <v>46141</v>
      </c>
      <c r="B899" s="35" t="s">
        <v>76</v>
      </c>
      <c r="C899" s="85" t="s">
        <v>409</v>
      </c>
      <c r="D899" s="30" t="s">
        <v>29</v>
      </c>
      <c r="E899" s="68" t="s">
        <v>4304</v>
      </c>
      <c r="F899" s="93" t="s">
        <v>4305</v>
      </c>
      <c r="G899" s="30" t="s">
        <v>418</v>
      </c>
      <c r="H899" s="93" t="s">
        <v>4306</v>
      </c>
      <c r="I899" s="36">
        <f ca="1">IFERROR(__xludf.DUMMYFUNCTION("""COMPUTED_VALUE"""),46163)</f>
        <v>46163</v>
      </c>
      <c r="J899" s="51" t="s">
        <v>4307</v>
      </c>
      <c r="K899" s="30" t="s">
        <v>4308</v>
      </c>
      <c r="L899" s="38">
        <v>866404281</v>
      </c>
      <c r="M899" s="30" t="s">
        <v>1619</v>
      </c>
      <c r="N899" s="30" t="s">
        <v>529</v>
      </c>
      <c r="O899" s="30" t="s">
        <v>2642</v>
      </c>
      <c r="P899" s="30" t="s">
        <v>4309</v>
      </c>
      <c r="Q899" s="23">
        <v>11504</v>
      </c>
      <c r="R899" s="30" t="s">
        <v>29</v>
      </c>
      <c r="S899" s="39">
        <v>10972</v>
      </c>
      <c r="T899" s="45">
        <v>46141</v>
      </c>
      <c r="U899" s="66">
        <f>500+32</f>
        <v>532</v>
      </c>
      <c r="V899" s="45">
        <v>46156</v>
      </c>
      <c r="W899" s="30" t="s">
        <v>4310</v>
      </c>
      <c r="X899" s="30"/>
      <c r="Y899" s="31">
        <v>0</v>
      </c>
      <c r="Z899" s="30" t="s">
        <v>2731</v>
      </c>
      <c r="AA899" s="55"/>
      <c r="AB899" s="73" t="s">
        <v>44</v>
      </c>
      <c r="AC899" s="30" t="s">
        <v>44</v>
      </c>
      <c r="AD899" s="30" t="s">
        <v>74</v>
      </c>
    </row>
    <row r="900" spans="1:30" x14ac:dyDescent="0.2">
      <c r="A900" s="89">
        <v>46141.781291469902</v>
      </c>
      <c r="B900" s="35" t="s">
        <v>408</v>
      </c>
      <c r="C900" s="85" t="s">
        <v>31</v>
      </c>
      <c r="D900" s="30" t="s">
        <v>29</v>
      </c>
      <c r="E900" s="96" t="s">
        <v>2798</v>
      </c>
      <c r="F900" s="30" t="s">
        <v>29</v>
      </c>
      <c r="G900" s="30" t="s">
        <v>47</v>
      </c>
      <c r="H900" s="93" t="s">
        <v>3441</v>
      </c>
      <c r="I900" s="36">
        <f ca="1">IFERROR(__xludf.DUMMYFUNCTION("""COMPUTED_VALUE"""),46196)</f>
        <v>46196</v>
      </c>
      <c r="J900" s="51" t="s">
        <v>4311</v>
      </c>
      <c r="K900" s="56" t="s">
        <v>4312</v>
      </c>
      <c r="L900" s="38">
        <v>931511234</v>
      </c>
      <c r="M900" s="30" t="s">
        <v>1619</v>
      </c>
      <c r="N900" s="30" t="s">
        <v>4055</v>
      </c>
      <c r="O900" s="30" t="s">
        <v>2642</v>
      </c>
      <c r="P900" s="30" t="s">
        <v>4313</v>
      </c>
      <c r="Q900" s="23">
        <v>16940</v>
      </c>
      <c r="R900" s="30" t="s">
        <v>29</v>
      </c>
      <c r="S900" s="39">
        <f>200+2300</f>
        <v>2500</v>
      </c>
      <c r="T900" s="49" t="s">
        <v>4314</v>
      </c>
      <c r="U900" s="52"/>
      <c r="V900" s="53"/>
      <c r="W900" s="54" t="s">
        <v>4315</v>
      </c>
      <c r="X900" s="30"/>
      <c r="Y900" s="31">
        <v>14440</v>
      </c>
      <c r="Z900" s="30"/>
      <c r="AA900" s="56"/>
      <c r="AB900" s="74" t="s">
        <v>44</v>
      </c>
      <c r="AC900" s="30" t="s">
        <v>44</v>
      </c>
      <c r="AD900" s="30" t="s">
        <v>982</v>
      </c>
    </row>
    <row r="901" spans="1:30" x14ac:dyDescent="0.2">
      <c r="A901" s="89">
        <v>46141.785383472219</v>
      </c>
      <c r="B901" s="35" t="s">
        <v>76</v>
      </c>
      <c r="C901" s="85" t="s">
        <v>31</v>
      </c>
      <c r="D901" s="30" t="s">
        <v>29</v>
      </c>
      <c r="E901" s="96" t="s">
        <v>2798</v>
      </c>
      <c r="F901" s="30" t="s">
        <v>29</v>
      </c>
      <c r="G901" s="30" t="s">
        <v>47</v>
      </c>
      <c r="H901" s="93" t="s">
        <v>3441</v>
      </c>
      <c r="I901" s="36">
        <f ca="1">IFERROR(__xludf.DUMMYFUNCTION("""COMPUTED_VALUE"""),46196)</f>
        <v>46196</v>
      </c>
      <c r="J901" s="51" t="s">
        <v>4316</v>
      </c>
      <c r="K901" s="56" t="s">
        <v>4317</v>
      </c>
      <c r="L901" s="38">
        <v>386041164</v>
      </c>
      <c r="M901" s="30" t="s">
        <v>1619</v>
      </c>
      <c r="N901" s="30" t="s">
        <v>4055</v>
      </c>
      <c r="O901" s="30" t="s">
        <v>4318</v>
      </c>
      <c r="P901" s="30" t="s">
        <v>4319</v>
      </c>
      <c r="Q901" s="23">
        <v>16940</v>
      </c>
      <c r="R901" s="30" t="s">
        <v>29</v>
      </c>
      <c r="S901" s="39">
        <v>50</v>
      </c>
      <c r="T901" s="45">
        <v>46141</v>
      </c>
      <c r="U901" s="52"/>
      <c r="V901" s="53"/>
      <c r="W901" s="54" t="s">
        <v>4320</v>
      </c>
      <c r="X901" s="30"/>
      <c r="Y901" s="31">
        <v>16890</v>
      </c>
      <c r="Z901" s="30"/>
      <c r="AA901" s="55"/>
      <c r="AB901" s="73" t="s">
        <v>44</v>
      </c>
      <c r="AC901" s="30" t="s">
        <v>44</v>
      </c>
      <c r="AD901" s="30" t="s">
        <v>982</v>
      </c>
    </row>
    <row r="902" spans="1:30" x14ac:dyDescent="0.2">
      <c r="A902" s="89">
        <v>46141.796013761574</v>
      </c>
      <c r="B902" s="35" t="s">
        <v>76</v>
      </c>
      <c r="C902" s="85" t="s">
        <v>31</v>
      </c>
      <c r="D902" s="30" t="s">
        <v>29</v>
      </c>
      <c r="E902" s="96" t="s">
        <v>2798</v>
      </c>
      <c r="F902" s="30" t="s">
        <v>29</v>
      </c>
      <c r="G902" s="30" t="s">
        <v>47</v>
      </c>
      <c r="H902" s="93" t="s">
        <v>3441</v>
      </c>
      <c r="I902" s="36">
        <f ca="1">IFERROR(__xludf.DUMMYFUNCTION("""COMPUTED_VALUE"""),46196)</f>
        <v>46196</v>
      </c>
      <c r="J902" s="51" t="s">
        <v>4321</v>
      </c>
      <c r="K902" s="56" t="s">
        <v>4322</v>
      </c>
      <c r="L902" s="38">
        <v>963111259</v>
      </c>
      <c r="M902" s="30" t="s">
        <v>1619</v>
      </c>
      <c r="N902" s="30" t="s">
        <v>3410</v>
      </c>
      <c r="O902" s="30" t="s">
        <v>4323</v>
      </c>
      <c r="P902" s="30" t="s">
        <v>4324</v>
      </c>
      <c r="Q902" s="23">
        <v>16940</v>
      </c>
      <c r="R902" s="30" t="s">
        <v>29</v>
      </c>
      <c r="S902" s="39">
        <f>200+2300</f>
        <v>2500</v>
      </c>
      <c r="T902" s="49" t="s">
        <v>4325</v>
      </c>
      <c r="U902" s="52"/>
      <c r="V902" s="53"/>
      <c r="W902" s="54" t="s">
        <v>4326</v>
      </c>
      <c r="X902" s="30"/>
      <c r="Y902" s="31">
        <v>14440</v>
      </c>
      <c r="Z902" s="30"/>
      <c r="AA902" s="56"/>
      <c r="AB902" s="74" t="s">
        <v>44</v>
      </c>
      <c r="AC902" s="30" t="s">
        <v>44</v>
      </c>
      <c r="AD902" s="30" t="s">
        <v>982</v>
      </c>
    </row>
    <row r="903" spans="1:30" x14ac:dyDescent="0.2">
      <c r="A903" s="89">
        <v>46141.803760659721</v>
      </c>
      <c r="B903" s="35" t="s">
        <v>408</v>
      </c>
      <c r="C903" s="85" t="s">
        <v>31</v>
      </c>
      <c r="D903" s="30" t="s">
        <v>29</v>
      </c>
      <c r="E903" s="96" t="s">
        <v>2798</v>
      </c>
      <c r="F903" s="30" t="s">
        <v>29</v>
      </c>
      <c r="G903" s="30" t="s">
        <v>47</v>
      </c>
      <c r="H903" s="93" t="s">
        <v>3756</v>
      </c>
      <c r="I903" s="36">
        <f ca="1">IFERROR(__xludf.DUMMYFUNCTION("""COMPUTED_VALUE"""),46195)</f>
        <v>46195</v>
      </c>
      <c r="J903" s="51" t="s">
        <v>4327</v>
      </c>
      <c r="K903" s="56" t="s">
        <v>4328</v>
      </c>
      <c r="L903" s="38">
        <v>984563008</v>
      </c>
      <c r="M903" s="30" t="s">
        <v>1619</v>
      </c>
      <c r="N903" s="30" t="s">
        <v>3410</v>
      </c>
      <c r="O903" s="30" t="s">
        <v>2642</v>
      </c>
      <c r="P903" s="30" t="s">
        <v>4329</v>
      </c>
      <c r="Q903" s="23">
        <v>16940</v>
      </c>
      <c r="R903" s="30" t="s">
        <v>29</v>
      </c>
      <c r="S903" s="39">
        <v>200</v>
      </c>
      <c r="T903" s="45">
        <v>46141</v>
      </c>
      <c r="U903" s="52"/>
      <c r="V903" s="53"/>
      <c r="W903" s="54" t="s">
        <v>4330</v>
      </c>
      <c r="X903" s="30"/>
      <c r="Y903" s="31">
        <v>16740</v>
      </c>
      <c r="Z903" s="30"/>
      <c r="AA903" s="55"/>
      <c r="AB903" s="73" t="s">
        <v>44</v>
      </c>
      <c r="AC903" s="30" t="s">
        <v>44</v>
      </c>
      <c r="AD903" s="30" t="s">
        <v>982</v>
      </c>
    </row>
    <row r="904" spans="1:30" x14ac:dyDescent="0.2">
      <c r="A904" s="89">
        <v>46141.839203622687</v>
      </c>
      <c r="B904" s="35" t="s">
        <v>30</v>
      </c>
      <c r="C904" s="85" t="s">
        <v>31</v>
      </c>
      <c r="D904" s="30" t="s">
        <v>29</v>
      </c>
      <c r="E904" s="96" t="s">
        <v>2798</v>
      </c>
      <c r="F904" s="30" t="s">
        <v>29</v>
      </c>
      <c r="G904" s="30" t="s">
        <v>47</v>
      </c>
      <c r="H904" s="93" t="s">
        <v>4331</v>
      </c>
      <c r="I904" s="36" t="str">
        <f ca="1">IFERROR(__xludf.DUMMYFUNCTION("""COMPUTED_VALUE""")," ")</f>
        <v xml:space="preserve"> </v>
      </c>
      <c r="J904" s="51" t="s">
        <v>4332</v>
      </c>
      <c r="K904" s="56" t="s">
        <v>4333</v>
      </c>
      <c r="L904" s="38">
        <v>945603977</v>
      </c>
      <c r="M904" s="30" t="s">
        <v>698</v>
      </c>
      <c r="N904" s="30" t="s">
        <v>1059</v>
      </c>
      <c r="O904" s="30" t="s">
        <v>107</v>
      </c>
      <c r="P904" s="30" t="s">
        <v>4334</v>
      </c>
      <c r="Q904" s="23">
        <v>16940</v>
      </c>
      <c r="R904" s="30" t="s">
        <v>29</v>
      </c>
      <c r="S904" s="39">
        <v>100</v>
      </c>
      <c r="T904" s="45">
        <v>46141</v>
      </c>
      <c r="U904" s="52"/>
      <c r="V904" s="53"/>
      <c r="W904" s="54" t="s">
        <v>4335</v>
      </c>
      <c r="X904" s="30"/>
      <c r="Y904" s="31">
        <v>16840</v>
      </c>
      <c r="Z904" s="30"/>
      <c r="AA904" s="56"/>
      <c r="AB904" s="74" t="s">
        <v>44</v>
      </c>
      <c r="AC904" s="30" t="s">
        <v>44</v>
      </c>
      <c r="AD904" s="30" t="s">
        <v>982</v>
      </c>
    </row>
    <row r="905" spans="1:30" x14ac:dyDescent="0.2">
      <c r="A905" s="89">
        <v>46141.846132175924</v>
      </c>
      <c r="B905" s="35" t="s">
        <v>30</v>
      </c>
      <c r="C905" s="85" t="s">
        <v>31</v>
      </c>
      <c r="D905" s="30" t="s">
        <v>29</v>
      </c>
      <c r="E905" s="96" t="s">
        <v>2798</v>
      </c>
      <c r="F905" s="30" t="s">
        <v>29</v>
      </c>
      <c r="G905" s="30" t="s">
        <v>47</v>
      </c>
      <c r="H905" s="93" t="s">
        <v>3716</v>
      </c>
      <c r="I905" s="36">
        <f ca="1">IFERROR(__xludf.DUMMYFUNCTION("""COMPUTED_VALUE"""),46202)</f>
        <v>46202</v>
      </c>
      <c r="J905" s="51" t="s">
        <v>4336</v>
      </c>
      <c r="K905" s="56" t="s">
        <v>4337</v>
      </c>
      <c r="L905" s="38">
        <v>339578373</v>
      </c>
      <c r="M905" s="30" t="s">
        <v>874</v>
      </c>
      <c r="N905" s="30" t="s">
        <v>248</v>
      </c>
      <c r="O905" s="30" t="s">
        <v>107</v>
      </c>
      <c r="P905" s="30" t="s">
        <v>4338</v>
      </c>
      <c r="Q905" s="23">
        <v>16940</v>
      </c>
      <c r="R905" s="30" t="s">
        <v>29</v>
      </c>
      <c r="S905" s="39">
        <v>100</v>
      </c>
      <c r="T905" s="45">
        <v>46141</v>
      </c>
      <c r="U905" s="52"/>
      <c r="V905" s="53"/>
      <c r="W905" s="54" t="s">
        <v>4339</v>
      </c>
      <c r="X905" s="30"/>
      <c r="Y905" s="31">
        <v>16840</v>
      </c>
      <c r="Z905" s="30"/>
      <c r="AA905" s="55"/>
      <c r="AB905" s="73" t="s">
        <v>44</v>
      </c>
      <c r="AC905" s="30" t="s">
        <v>44</v>
      </c>
      <c r="AD905" s="30" t="s">
        <v>982</v>
      </c>
    </row>
    <row r="906" spans="1:30" x14ac:dyDescent="0.2">
      <c r="A906" s="89">
        <v>46141.8769181713</v>
      </c>
      <c r="B906" s="35" t="s">
        <v>30</v>
      </c>
      <c r="C906" s="85" t="s">
        <v>31</v>
      </c>
      <c r="D906" s="30" t="s">
        <v>29</v>
      </c>
      <c r="E906" s="96" t="s">
        <v>2798</v>
      </c>
      <c r="F906" s="30" t="s">
        <v>29</v>
      </c>
      <c r="G906" s="30" t="s">
        <v>47</v>
      </c>
      <c r="H906" s="93" t="s">
        <v>34</v>
      </c>
      <c r="I906" s="36" t="str">
        <f ca="1">IFERROR(__xludf.DUMMYFUNCTION("""COMPUTED_VALUE""")," ")</f>
        <v xml:space="preserve"> </v>
      </c>
      <c r="J906" s="51" t="s">
        <v>4340</v>
      </c>
      <c r="K906" s="56" t="s">
        <v>4341</v>
      </c>
      <c r="L906" s="38">
        <v>366619130</v>
      </c>
      <c r="M906" s="30" t="s">
        <v>466</v>
      </c>
      <c r="N906" s="30" t="s">
        <v>434</v>
      </c>
      <c r="O906" s="30" t="s">
        <v>4342</v>
      </c>
      <c r="P906" s="30" t="s">
        <v>4343</v>
      </c>
      <c r="Q906" s="23">
        <v>16940</v>
      </c>
      <c r="R906" s="30" t="s">
        <v>29</v>
      </c>
      <c r="S906" s="39">
        <v>200</v>
      </c>
      <c r="T906" s="45">
        <v>46141</v>
      </c>
      <c r="U906" s="52"/>
      <c r="V906" s="53"/>
      <c r="W906" s="54" t="s">
        <v>4344</v>
      </c>
      <c r="X906" s="30"/>
      <c r="Y906" s="31">
        <v>16740</v>
      </c>
      <c r="Z906" s="30"/>
      <c r="AA906" s="56"/>
      <c r="AB906" s="74" t="s">
        <v>44</v>
      </c>
      <c r="AC906" s="30" t="s">
        <v>44</v>
      </c>
      <c r="AD906" s="30" t="s">
        <v>982</v>
      </c>
    </row>
    <row r="907" spans="1:30" x14ac:dyDescent="0.2">
      <c r="A907" s="89">
        <v>46141.878269502311</v>
      </c>
      <c r="B907" s="35" t="s">
        <v>30</v>
      </c>
      <c r="C907" s="85" t="s">
        <v>31</v>
      </c>
      <c r="D907" s="30" t="s">
        <v>29</v>
      </c>
      <c r="E907" s="96" t="s">
        <v>2798</v>
      </c>
      <c r="F907" s="30" t="s">
        <v>29</v>
      </c>
      <c r="G907" s="30" t="s">
        <v>47</v>
      </c>
      <c r="H907" s="93" t="s">
        <v>34</v>
      </c>
      <c r="I907" s="36" t="str">
        <f ca="1">IFERROR(__xludf.DUMMYFUNCTION("""COMPUTED_VALUE""")," ")</f>
        <v xml:space="preserve"> </v>
      </c>
      <c r="J907" s="51" t="s">
        <v>4345</v>
      </c>
      <c r="K907" s="56" t="s">
        <v>4346</v>
      </c>
      <c r="L907" s="38">
        <v>397980938</v>
      </c>
      <c r="M907" s="30" t="s">
        <v>874</v>
      </c>
      <c r="N907" s="30" t="s">
        <v>248</v>
      </c>
      <c r="O907" s="30" t="s">
        <v>107</v>
      </c>
      <c r="P907" s="30" t="s">
        <v>4347</v>
      </c>
      <c r="Q907" s="23">
        <v>16940</v>
      </c>
      <c r="R907" s="30" t="s">
        <v>29</v>
      </c>
      <c r="S907" s="39">
        <v>100</v>
      </c>
      <c r="T907" s="45">
        <v>46141</v>
      </c>
      <c r="U907" s="52"/>
      <c r="V907" s="53"/>
      <c r="W907" s="54" t="s">
        <v>4348</v>
      </c>
      <c r="X907" s="30"/>
      <c r="Y907" s="31">
        <v>16840</v>
      </c>
      <c r="Z907" s="30"/>
      <c r="AA907" s="55"/>
      <c r="AB907" s="73" t="s">
        <v>44</v>
      </c>
      <c r="AC907" s="30" t="s">
        <v>44</v>
      </c>
      <c r="AD907" s="30" t="s">
        <v>982</v>
      </c>
    </row>
    <row r="908" spans="1:30" x14ac:dyDescent="0.2">
      <c r="A908" s="89">
        <v>46141.901232048607</v>
      </c>
      <c r="B908" s="35" t="s">
        <v>30</v>
      </c>
      <c r="C908" s="85" t="s">
        <v>31</v>
      </c>
      <c r="D908" s="30" t="s">
        <v>29</v>
      </c>
      <c r="E908" s="96" t="s">
        <v>2798</v>
      </c>
      <c r="F908" s="30" t="s">
        <v>29</v>
      </c>
      <c r="G908" s="30" t="s">
        <v>47</v>
      </c>
      <c r="H908" s="93" t="s">
        <v>34</v>
      </c>
      <c r="I908" s="36" t="str">
        <f ca="1">IFERROR(__xludf.DUMMYFUNCTION("""COMPUTED_VALUE""")," ")</f>
        <v xml:space="preserve"> </v>
      </c>
      <c r="J908" s="51" t="s">
        <v>4349</v>
      </c>
      <c r="K908" s="56" t="s">
        <v>4350</v>
      </c>
      <c r="L908" s="38">
        <v>387982872</v>
      </c>
      <c r="M908" s="30" t="s">
        <v>466</v>
      </c>
      <c r="N908" s="30" t="s">
        <v>3310</v>
      </c>
      <c r="O908" s="30" t="s">
        <v>4351</v>
      </c>
      <c r="P908" s="30" t="s">
        <v>4352</v>
      </c>
      <c r="Q908" s="23">
        <v>16940</v>
      </c>
      <c r="R908" s="30" t="s">
        <v>29</v>
      </c>
      <c r="S908" s="39">
        <v>200</v>
      </c>
      <c r="T908" s="45">
        <v>46141</v>
      </c>
      <c r="U908" s="52"/>
      <c r="V908" s="53"/>
      <c r="W908" s="54" t="s">
        <v>4353</v>
      </c>
      <c r="X908" s="30"/>
      <c r="Y908" s="31">
        <v>16740</v>
      </c>
      <c r="Z908" s="30"/>
      <c r="AA908" s="56"/>
      <c r="AB908" s="74" t="s">
        <v>44</v>
      </c>
      <c r="AC908" s="30" t="s">
        <v>44</v>
      </c>
      <c r="AD908" s="30" t="s">
        <v>982</v>
      </c>
    </row>
    <row r="909" spans="1:30" x14ac:dyDescent="0.2">
      <c r="A909" s="89">
        <v>46141.932915081023</v>
      </c>
      <c r="B909" s="35" t="s">
        <v>76</v>
      </c>
      <c r="C909" s="85" t="s">
        <v>31</v>
      </c>
      <c r="D909" s="30" t="s">
        <v>29</v>
      </c>
      <c r="E909" s="96" t="s">
        <v>82</v>
      </c>
      <c r="F909" s="30" t="s">
        <v>29</v>
      </c>
      <c r="G909" s="30" t="s">
        <v>47</v>
      </c>
      <c r="H909" s="93" t="s">
        <v>3670</v>
      </c>
      <c r="I909" s="36">
        <f ca="1">IFERROR(__xludf.DUMMYFUNCTION("""COMPUTED_VALUE"""),46195)</f>
        <v>46195</v>
      </c>
      <c r="J909" s="51" t="s">
        <v>4354</v>
      </c>
      <c r="K909" s="56" t="s">
        <v>4355</v>
      </c>
      <c r="L909" s="38">
        <v>975441480</v>
      </c>
      <c r="M909" s="30" t="s">
        <v>454</v>
      </c>
      <c r="N909" s="30" t="s">
        <v>236</v>
      </c>
      <c r="O909" s="30" t="s">
        <v>4356</v>
      </c>
      <c r="P909" s="30" t="s">
        <v>4357</v>
      </c>
      <c r="Q909" s="23">
        <v>9704</v>
      </c>
      <c r="R909" s="30" t="s">
        <v>29</v>
      </c>
      <c r="S909" s="39">
        <v>200</v>
      </c>
      <c r="T909" s="45">
        <v>46141</v>
      </c>
      <c r="U909" s="52"/>
      <c r="V909" s="53"/>
      <c r="W909" s="54" t="s">
        <v>4358</v>
      </c>
      <c r="X909" s="30"/>
      <c r="Y909" s="31">
        <v>9504</v>
      </c>
      <c r="Z909" s="30"/>
      <c r="AA909" s="55"/>
      <c r="AB909" s="73" t="s">
        <v>44</v>
      </c>
      <c r="AC909" s="30" t="s">
        <v>44</v>
      </c>
      <c r="AD909" s="30" t="s">
        <v>982</v>
      </c>
    </row>
    <row r="910" spans="1:30" x14ac:dyDescent="0.2">
      <c r="A910" s="89">
        <v>46141.999047453704</v>
      </c>
      <c r="B910" s="35" t="s">
        <v>76</v>
      </c>
      <c r="C910" s="85" t="s">
        <v>31</v>
      </c>
      <c r="D910" s="30" t="s">
        <v>29</v>
      </c>
      <c r="E910" s="96" t="s">
        <v>2798</v>
      </c>
      <c r="F910" s="30" t="s">
        <v>29</v>
      </c>
      <c r="G910" s="30" t="s">
        <v>47</v>
      </c>
      <c r="H910" s="93" t="s">
        <v>3230</v>
      </c>
      <c r="I910" s="36">
        <f ca="1">IFERROR(__xludf.DUMMYFUNCTION("""COMPUTED_VALUE"""),46194)</f>
        <v>46194</v>
      </c>
      <c r="J910" s="51" t="s">
        <v>4359</v>
      </c>
      <c r="K910" s="56" t="s">
        <v>4360</v>
      </c>
      <c r="L910" s="38">
        <v>946673345</v>
      </c>
      <c r="M910" s="30" t="s">
        <v>605</v>
      </c>
      <c r="N910" s="30" t="s">
        <v>685</v>
      </c>
      <c r="O910" s="30" t="s">
        <v>107</v>
      </c>
      <c r="P910" s="30" t="s">
        <v>4361</v>
      </c>
      <c r="Q910" s="23">
        <v>16940</v>
      </c>
      <c r="R910" s="30" t="s">
        <v>29</v>
      </c>
      <c r="S910" s="39">
        <v>100</v>
      </c>
      <c r="T910" s="45">
        <v>46141</v>
      </c>
      <c r="U910" s="52"/>
      <c r="V910" s="53"/>
      <c r="W910" s="54" t="s">
        <v>4362</v>
      </c>
      <c r="X910" s="30"/>
      <c r="Y910" s="31">
        <v>16840</v>
      </c>
      <c r="Z910" s="30"/>
      <c r="AA910" s="56"/>
      <c r="AB910" s="74" t="s">
        <v>44</v>
      </c>
      <c r="AC910" s="30" t="s">
        <v>44</v>
      </c>
      <c r="AD910" s="30" t="s">
        <v>982</v>
      </c>
    </row>
    <row r="911" spans="1:30" x14ac:dyDescent="0.2">
      <c r="A911" s="89">
        <v>46142.020463958332</v>
      </c>
      <c r="B911" s="35" t="s">
        <v>252</v>
      </c>
      <c r="C911" s="85" t="s">
        <v>31</v>
      </c>
      <c r="D911" s="30" t="s">
        <v>29</v>
      </c>
      <c r="E911" s="96" t="s">
        <v>2798</v>
      </c>
      <c r="F911" s="30" t="s">
        <v>29</v>
      </c>
      <c r="G911" s="30" t="s">
        <v>47</v>
      </c>
      <c r="H911" s="93" t="s">
        <v>34</v>
      </c>
      <c r="I911" s="36" t="str">
        <f ca="1">IFERROR(__xludf.DUMMYFUNCTION("""COMPUTED_VALUE""")," ")</f>
        <v xml:space="preserve"> </v>
      </c>
      <c r="J911" s="51" t="s">
        <v>4363</v>
      </c>
      <c r="K911" s="56" t="s">
        <v>4364</v>
      </c>
      <c r="L911" s="38">
        <v>393280494</v>
      </c>
      <c r="M911" s="30" t="s">
        <v>698</v>
      </c>
      <c r="N911" s="30" t="s">
        <v>4365</v>
      </c>
      <c r="O911" s="30" t="s">
        <v>107</v>
      </c>
      <c r="P911" s="30" t="s">
        <v>4366</v>
      </c>
      <c r="Q911" s="23">
        <v>16940</v>
      </c>
      <c r="R911" s="30" t="s">
        <v>29</v>
      </c>
      <c r="S911" s="39">
        <v>100</v>
      </c>
      <c r="T911" s="45">
        <v>46141</v>
      </c>
      <c r="U911" s="52"/>
      <c r="V911" s="53"/>
      <c r="W911" s="54" t="s">
        <v>4367</v>
      </c>
      <c r="X911" s="30"/>
      <c r="Y911" s="31">
        <v>16840</v>
      </c>
      <c r="Z911" s="30"/>
      <c r="AA911" s="55"/>
      <c r="AB911" s="73" t="s">
        <v>44</v>
      </c>
      <c r="AC911" s="30" t="s">
        <v>44</v>
      </c>
      <c r="AD911" s="30" t="s">
        <v>982</v>
      </c>
    </row>
    <row r="912" spans="1:30" x14ac:dyDescent="0.2">
      <c r="A912" s="89">
        <v>46142.263684351856</v>
      </c>
      <c r="B912" s="35" t="s">
        <v>30</v>
      </c>
      <c r="C912" s="85" t="s">
        <v>31</v>
      </c>
      <c r="D912" s="30" t="s">
        <v>29</v>
      </c>
      <c r="E912" s="96" t="s">
        <v>82</v>
      </c>
      <c r="F912" s="30" t="s">
        <v>29</v>
      </c>
      <c r="G912" s="30" t="s">
        <v>47</v>
      </c>
      <c r="H912" s="93" t="s">
        <v>4140</v>
      </c>
      <c r="I912" s="36">
        <f ca="1">IFERROR(__xludf.DUMMYFUNCTION("""COMPUTED_VALUE"""),46203)</f>
        <v>46203</v>
      </c>
      <c r="J912" s="51" t="s">
        <v>4368</v>
      </c>
      <c r="K912" s="56" t="s">
        <v>4369</v>
      </c>
      <c r="L912" s="38">
        <v>867416481</v>
      </c>
      <c r="M912" s="30" t="s">
        <v>1614</v>
      </c>
      <c r="N912" s="30" t="s">
        <v>131</v>
      </c>
      <c r="O912" s="30" t="s">
        <v>2081</v>
      </c>
      <c r="P912" s="30" t="s">
        <v>4370</v>
      </c>
      <c r="Q912" s="23">
        <v>9704</v>
      </c>
      <c r="R912" s="30" t="s">
        <v>29</v>
      </c>
      <c r="S912" s="39">
        <v>200</v>
      </c>
      <c r="T912" s="45">
        <v>46141</v>
      </c>
      <c r="U912" s="52"/>
      <c r="V912" s="53"/>
      <c r="W912" s="54" t="s">
        <v>4371</v>
      </c>
      <c r="X912" s="30"/>
      <c r="Y912" s="31">
        <v>9504</v>
      </c>
      <c r="Z912" s="30"/>
      <c r="AA912" s="56"/>
      <c r="AB912" s="74" t="s">
        <v>44</v>
      </c>
      <c r="AC912" s="30" t="s">
        <v>44</v>
      </c>
      <c r="AD912" s="30" t="s">
        <v>982</v>
      </c>
    </row>
    <row r="913" spans="1:30" x14ac:dyDescent="0.2">
      <c r="A913" s="89">
        <v>46142.378870277782</v>
      </c>
      <c r="B913" s="35" t="s">
        <v>408</v>
      </c>
      <c r="C913" s="85" t="s">
        <v>31</v>
      </c>
      <c r="D913" s="30" t="s">
        <v>29</v>
      </c>
      <c r="E913" s="96" t="s">
        <v>2798</v>
      </c>
      <c r="F913" s="30" t="s">
        <v>29</v>
      </c>
      <c r="G913" s="30" t="s">
        <v>47</v>
      </c>
      <c r="H913" s="93" t="s">
        <v>3112</v>
      </c>
      <c r="I913" s="36">
        <f ca="1">IFERROR(__xludf.DUMMYFUNCTION("""COMPUTED_VALUE"""),46196)</f>
        <v>46196</v>
      </c>
      <c r="J913" s="51" t="s">
        <v>4372</v>
      </c>
      <c r="K913" s="56" t="s">
        <v>4373</v>
      </c>
      <c r="L913" s="38">
        <v>976273099</v>
      </c>
      <c r="M913" s="30" t="s">
        <v>633</v>
      </c>
      <c r="N913" s="30" t="s">
        <v>164</v>
      </c>
      <c r="O913" s="30" t="s">
        <v>107</v>
      </c>
      <c r="P913" s="30" t="s">
        <v>4374</v>
      </c>
      <c r="Q913" s="23">
        <v>16940</v>
      </c>
      <c r="R913" s="30" t="s">
        <v>29</v>
      </c>
      <c r="S913" s="39">
        <f>200+5000</f>
        <v>5200</v>
      </c>
      <c r="T913" s="49" t="s">
        <v>4375</v>
      </c>
      <c r="U913" s="52"/>
      <c r="V913" s="53"/>
      <c r="W913" s="54" t="s">
        <v>4376</v>
      </c>
      <c r="X913" s="30"/>
      <c r="Y913" s="31">
        <v>11740</v>
      </c>
      <c r="Z913" s="30"/>
      <c r="AA913" s="55"/>
      <c r="AB913" s="73" t="s">
        <v>44</v>
      </c>
      <c r="AC913" s="30" t="s">
        <v>44</v>
      </c>
      <c r="AD913" s="30" t="s">
        <v>982</v>
      </c>
    </row>
    <row r="914" spans="1:30" x14ac:dyDescent="0.2">
      <c r="A914" s="89">
        <v>46142.381300787034</v>
      </c>
      <c r="B914" s="35" t="s">
        <v>408</v>
      </c>
      <c r="C914" s="85" t="s">
        <v>31</v>
      </c>
      <c r="D914" s="30" t="s">
        <v>29</v>
      </c>
      <c r="E914" s="96" t="s">
        <v>2798</v>
      </c>
      <c r="F914" s="30" t="s">
        <v>29</v>
      </c>
      <c r="G914" s="30" t="s">
        <v>47</v>
      </c>
      <c r="H914" s="93" t="s">
        <v>3939</v>
      </c>
      <c r="I914" s="36">
        <f ca="1">IFERROR(__xludf.DUMMYFUNCTION("""COMPUTED_VALUE"""),46196)</f>
        <v>46196</v>
      </c>
      <c r="J914" s="51" t="s">
        <v>4377</v>
      </c>
      <c r="K914" s="56" t="s">
        <v>4378</v>
      </c>
      <c r="L914" s="38">
        <v>334933402</v>
      </c>
      <c r="M914" s="30" t="s">
        <v>633</v>
      </c>
      <c r="N914" s="30" t="s">
        <v>164</v>
      </c>
      <c r="O914" s="30" t="s">
        <v>107</v>
      </c>
      <c r="P914" s="30" t="s">
        <v>4379</v>
      </c>
      <c r="Q914" s="23">
        <v>16940</v>
      </c>
      <c r="R914" s="30" t="s">
        <v>29</v>
      </c>
      <c r="S914" s="39">
        <v>200</v>
      </c>
      <c r="T914" s="45">
        <v>46141</v>
      </c>
      <c r="U914" s="52"/>
      <c r="V914" s="53"/>
      <c r="W914" s="54" t="s">
        <v>4380</v>
      </c>
      <c r="X914" s="30"/>
      <c r="Y914" s="31">
        <v>16740</v>
      </c>
      <c r="Z914" s="30"/>
      <c r="AA914" s="56"/>
      <c r="AB914" s="74" t="s">
        <v>44</v>
      </c>
      <c r="AC914" s="30" t="s">
        <v>44</v>
      </c>
      <c r="AD914" s="30" t="s">
        <v>982</v>
      </c>
    </row>
    <row r="915" spans="1:30" x14ac:dyDescent="0.2">
      <c r="A915" s="89">
        <v>46142.382716817126</v>
      </c>
      <c r="B915" s="35" t="s">
        <v>30</v>
      </c>
      <c r="C915" s="85" t="s">
        <v>31</v>
      </c>
      <c r="D915" s="30" t="s">
        <v>29</v>
      </c>
      <c r="E915" s="96" t="s">
        <v>2798</v>
      </c>
      <c r="F915" s="30" t="s">
        <v>29</v>
      </c>
      <c r="G915" s="30" t="s">
        <v>47</v>
      </c>
      <c r="H915" s="93" t="s">
        <v>3904</v>
      </c>
      <c r="I915" s="36">
        <f ca="1">IFERROR(__xludf.DUMMYFUNCTION("""COMPUTED_VALUE"""),46195)</f>
        <v>46195</v>
      </c>
      <c r="J915" s="51" t="s">
        <v>4381</v>
      </c>
      <c r="K915" s="56" t="s">
        <v>4382</v>
      </c>
      <c r="L915" s="38">
        <v>981324472</v>
      </c>
      <c r="M915" s="30" t="s">
        <v>247</v>
      </c>
      <c r="N915" s="30" t="s">
        <v>1355</v>
      </c>
      <c r="O915" s="30" t="s">
        <v>107</v>
      </c>
      <c r="P915" s="30" t="s">
        <v>4383</v>
      </c>
      <c r="Q915" s="23">
        <v>16940</v>
      </c>
      <c r="R915" s="30" t="s">
        <v>29</v>
      </c>
      <c r="S915" s="39">
        <v>50</v>
      </c>
      <c r="T915" s="45">
        <v>46142</v>
      </c>
      <c r="U915" s="52"/>
      <c r="V915" s="53"/>
      <c r="W915" s="54" t="s">
        <v>4384</v>
      </c>
      <c r="X915" s="30"/>
      <c r="Y915" s="31">
        <v>16890</v>
      </c>
      <c r="Z915" s="30"/>
      <c r="AA915" s="55"/>
      <c r="AB915" s="73" t="s">
        <v>44</v>
      </c>
      <c r="AC915" s="30" t="s">
        <v>44</v>
      </c>
      <c r="AD915" s="30" t="s">
        <v>982</v>
      </c>
    </row>
    <row r="916" spans="1:30" x14ac:dyDescent="0.2">
      <c r="A916" s="89">
        <v>46142.526840358798</v>
      </c>
      <c r="B916" s="35" t="s">
        <v>30</v>
      </c>
      <c r="C916" s="85" t="s">
        <v>31</v>
      </c>
      <c r="D916" s="30" t="s">
        <v>29</v>
      </c>
      <c r="E916" s="96" t="s">
        <v>2798</v>
      </c>
      <c r="F916" s="30" t="s">
        <v>29</v>
      </c>
      <c r="G916" s="30" t="s">
        <v>47</v>
      </c>
      <c r="H916" s="93" t="s">
        <v>34</v>
      </c>
      <c r="I916" s="36" t="str">
        <f ca="1">IFERROR(__xludf.DUMMYFUNCTION("""COMPUTED_VALUE""")," ")</f>
        <v xml:space="preserve"> </v>
      </c>
      <c r="J916" s="51" t="s">
        <v>4385</v>
      </c>
      <c r="K916" s="56" t="s">
        <v>4386</v>
      </c>
      <c r="L916" s="38">
        <v>859409499</v>
      </c>
      <c r="M916" s="30" t="s">
        <v>247</v>
      </c>
      <c r="N916" s="30" t="s">
        <v>4268</v>
      </c>
      <c r="O916" s="30" t="s">
        <v>107</v>
      </c>
      <c r="P916" s="30" t="s">
        <v>4387</v>
      </c>
      <c r="Q916" s="23">
        <v>16940</v>
      </c>
      <c r="R916" s="30" t="s">
        <v>29</v>
      </c>
      <c r="S916" s="39">
        <v>100</v>
      </c>
      <c r="T916" s="45">
        <v>46141</v>
      </c>
      <c r="U916" s="52"/>
      <c r="V916" s="53"/>
      <c r="W916" s="54" t="s">
        <v>4388</v>
      </c>
      <c r="X916" s="30"/>
      <c r="Y916" s="31">
        <v>16840</v>
      </c>
      <c r="Z916" s="30"/>
      <c r="AA916" s="56"/>
      <c r="AB916" s="74" t="s">
        <v>44</v>
      </c>
      <c r="AC916" s="30" t="s">
        <v>44</v>
      </c>
      <c r="AD916" s="30" t="s">
        <v>982</v>
      </c>
    </row>
    <row r="917" spans="1:30" x14ac:dyDescent="0.2">
      <c r="A917" s="89">
        <v>46142.92161878472</v>
      </c>
      <c r="B917" s="35" t="s">
        <v>76</v>
      </c>
      <c r="C917" s="85" t="s">
        <v>31</v>
      </c>
      <c r="D917" s="30" t="s">
        <v>29</v>
      </c>
      <c r="E917" s="96" t="s">
        <v>2798</v>
      </c>
      <c r="F917" s="30" t="s">
        <v>29</v>
      </c>
      <c r="G917" s="30" t="s">
        <v>47</v>
      </c>
      <c r="H917" s="93" t="s">
        <v>3711</v>
      </c>
      <c r="I917" s="36">
        <f ca="1">IFERROR(__xludf.DUMMYFUNCTION("""COMPUTED_VALUE"""),46194)</f>
        <v>46194</v>
      </c>
      <c r="J917" s="51" t="s">
        <v>4389</v>
      </c>
      <c r="K917" s="56" t="s">
        <v>4390</v>
      </c>
      <c r="L917" s="38">
        <v>382733208</v>
      </c>
      <c r="M917" s="30" t="s">
        <v>874</v>
      </c>
      <c r="N917" s="30" t="s">
        <v>4391</v>
      </c>
      <c r="O917" s="30" t="s">
        <v>107</v>
      </c>
      <c r="P917" s="30" t="s">
        <v>4392</v>
      </c>
      <c r="Q917" s="23">
        <v>16940</v>
      </c>
      <c r="R917" s="30" t="s">
        <v>29</v>
      </c>
      <c r="S917" s="39">
        <v>50</v>
      </c>
      <c r="T917" s="45">
        <v>46142</v>
      </c>
      <c r="U917" s="52"/>
      <c r="V917" s="53"/>
      <c r="W917" s="54" t="s">
        <v>4393</v>
      </c>
      <c r="X917" s="30"/>
      <c r="Y917" s="31">
        <v>16890</v>
      </c>
      <c r="Z917" s="30"/>
      <c r="AA917" s="55"/>
      <c r="AB917" s="73" t="s">
        <v>44</v>
      </c>
      <c r="AC917" s="30" t="s">
        <v>44</v>
      </c>
      <c r="AD917" s="30" t="s">
        <v>982</v>
      </c>
    </row>
    <row r="918" spans="1:30" x14ac:dyDescent="0.2">
      <c r="A918" s="89">
        <v>46142.972994432872</v>
      </c>
      <c r="B918" s="35" t="s">
        <v>76</v>
      </c>
      <c r="C918" s="85" t="s">
        <v>31</v>
      </c>
      <c r="D918" s="30" t="s">
        <v>29</v>
      </c>
      <c r="E918" s="96" t="s">
        <v>2798</v>
      </c>
      <c r="F918" s="30" t="s">
        <v>29</v>
      </c>
      <c r="G918" s="30" t="s">
        <v>47</v>
      </c>
      <c r="H918" s="93" t="s">
        <v>3441</v>
      </c>
      <c r="I918" s="36">
        <f ca="1">IFERROR(__xludf.DUMMYFUNCTION("""COMPUTED_VALUE"""),46196)</f>
        <v>46196</v>
      </c>
      <c r="J918" s="51" t="s">
        <v>4394</v>
      </c>
      <c r="K918" s="56" t="s">
        <v>4395</v>
      </c>
      <c r="L918" s="38">
        <v>395346407</v>
      </c>
      <c r="M918" s="30" t="s">
        <v>605</v>
      </c>
      <c r="N918" s="30" t="s">
        <v>337</v>
      </c>
      <c r="O918" s="30" t="s">
        <v>107</v>
      </c>
      <c r="P918" s="30" t="s">
        <v>4396</v>
      </c>
      <c r="Q918" s="23">
        <v>16940</v>
      </c>
      <c r="R918" s="30" t="s">
        <v>29</v>
      </c>
      <c r="S918" s="39">
        <v>50</v>
      </c>
      <c r="T918" s="45">
        <v>46142</v>
      </c>
      <c r="U918" s="52"/>
      <c r="V918" s="53"/>
      <c r="W918" s="54" t="s">
        <v>4397</v>
      </c>
      <c r="X918" s="30"/>
      <c r="Y918" s="31">
        <v>16890</v>
      </c>
      <c r="Z918" s="30"/>
      <c r="AA918" s="56"/>
      <c r="AB918" s="74" t="s">
        <v>44</v>
      </c>
      <c r="AC918" s="30" t="s">
        <v>44</v>
      </c>
      <c r="AD918" s="30" t="s">
        <v>982</v>
      </c>
    </row>
    <row r="919" spans="1:30" x14ac:dyDescent="0.2">
      <c r="A919" s="89">
        <v>46142.991200127319</v>
      </c>
      <c r="B919" s="35" t="s">
        <v>408</v>
      </c>
      <c r="C919" s="85" t="s">
        <v>31</v>
      </c>
      <c r="D919" s="30" t="s">
        <v>29</v>
      </c>
      <c r="E919" s="96" t="s">
        <v>3462</v>
      </c>
      <c r="F919" s="30" t="s">
        <v>29</v>
      </c>
      <c r="G919" s="30" t="s">
        <v>47</v>
      </c>
      <c r="H919" s="93" t="s">
        <v>3307</v>
      </c>
      <c r="I919" s="36">
        <f ca="1">IFERROR(__xludf.DUMMYFUNCTION("""COMPUTED_VALUE"""),46196)</f>
        <v>46196</v>
      </c>
      <c r="J919" s="51" t="s">
        <v>4398</v>
      </c>
      <c r="K919" s="56" t="s">
        <v>4399</v>
      </c>
      <c r="L919" s="38">
        <v>925745077</v>
      </c>
      <c r="M919" s="30" t="s">
        <v>698</v>
      </c>
      <c r="N919" s="30" t="s">
        <v>180</v>
      </c>
      <c r="O919" s="30" t="s">
        <v>4400</v>
      </c>
      <c r="P919" s="30" t="s">
        <v>4401</v>
      </c>
      <c r="Q919" s="23">
        <v>13172</v>
      </c>
      <c r="R919" s="30" t="s">
        <v>29</v>
      </c>
      <c r="S919" s="39">
        <v>50</v>
      </c>
      <c r="T919" s="45">
        <v>46142</v>
      </c>
      <c r="U919" s="52"/>
      <c r="V919" s="53"/>
      <c r="W919" s="54" t="s">
        <v>4402</v>
      </c>
      <c r="X919" s="30"/>
      <c r="Y919" s="31">
        <v>13122</v>
      </c>
      <c r="Z919" s="30"/>
      <c r="AA919" s="55"/>
      <c r="AB919" s="73" t="s">
        <v>44</v>
      </c>
      <c r="AC919" s="30" t="s">
        <v>44</v>
      </c>
      <c r="AD919" s="30" t="s">
        <v>982</v>
      </c>
    </row>
    <row r="920" spans="1:30" x14ac:dyDescent="0.2">
      <c r="A920" s="89">
        <v>46143.011937094911</v>
      </c>
      <c r="B920" s="35" t="s">
        <v>76</v>
      </c>
      <c r="C920" s="85" t="s">
        <v>31</v>
      </c>
      <c r="D920" s="30" t="s">
        <v>29</v>
      </c>
      <c r="E920" s="96" t="s">
        <v>2798</v>
      </c>
      <c r="F920" s="30" t="s">
        <v>29</v>
      </c>
      <c r="G920" s="30" t="s">
        <v>47</v>
      </c>
      <c r="H920" s="93" t="s">
        <v>4403</v>
      </c>
      <c r="I920" s="36">
        <f ca="1">IFERROR(__xludf.DUMMYFUNCTION("""COMPUTED_VALUE"""),46169)</f>
        <v>46169</v>
      </c>
      <c r="J920" s="51" t="s">
        <v>4404</v>
      </c>
      <c r="K920" s="56" t="s">
        <v>4405</v>
      </c>
      <c r="L920" s="38">
        <v>382980481</v>
      </c>
      <c r="M920" s="30" t="s">
        <v>633</v>
      </c>
      <c r="N920" s="30" t="s">
        <v>481</v>
      </c>
      <c r="O920" s="30" t="s">
        <v>107</v>
      </c>
      <c r="P920" s="30" t="s">
        <v>4406</v>
      </c>
      <c r="Q920" s="23">
        <v>16940</v>
      </c>
      <c r="R920" s="30" t="s">
        <v>29</v>
      </c>
      <c r="S920" s="39">
        <f>500+5000</f>
        <v>5500</v>
      </c>
      <c r="T920" s="49" t="s">
        <v>4407</v>
      </c>
      <c r="U920" s="66">
        <v>11440</v>
      </c>
      <c r="V920" s="45">
        <v>46187</v>
      </c>
      <c r="W920" s="54" t="s">
        <v>4408</v>
      </c>
      <c r="X920" s="30"/>
      <c r="Y920" s="31">
        <v>0</v>
      </c>
      <c r="Z920" s="30"/>
      <c r="AA920" s="56"/>
      <c r="AB920" s="74" t="s">
        <v>44</v>
      </c>
      <c r="AC920" s="30" t="s">
        <v>44</v>
      </c>
      <c r="AD920" s="30" t="s">
        <v>74</v>
      </c>
    </row>
    <row r="921" spans="1:30" x14ac:dyDescent="0.2">
      <c r="A921" s="89">
        <v>46143.064783657406</v>
      </c>
      <c r="B921" s="35" t="s">
        <v>30</v>
      </c>
      <c r="C921" s="85" t="s">
        <v>31</v>
      </c>
      <c r="D921" s="30" t="s">
        <v>29</v>
      </c>
      <c r="E921" s="96" t="s">
        <v>2798</v>
      </c>
      <c r="F921" s="30" t="s">
        <v>29</v>
      </c>
      <c r="G921" s="30" t="s">
        <v>47</v>
      </c>
      <c r="H921" s="93" t="s">
        <v>34</v>
      </c>
      <c r="I921" s="36" t="str">
        <f ca="1">IFERROR(__xludf.DUMMYFUNCTION("""COMPUTED_VALUE""")," ")</f>
        <v xml:space="preserve"> </v>
      </c>
      <c r="J921" s="51" t="s">
        <v>4409</v>
      </c>
      <c r="K921" s="56" t="s">
        <v>4410</v>
      </c>
      <c r="L921" s="38">
        <v>857090279</v>
      </c>
      <c r="M921" s="30" t="s">
        <v>247</v>
      </c>
      <c r="N921" s="30" t="s">
        <v>3377</v>
      </c>
      <c r="O921" s="30" t="s">
        <v>107</v>
      </c>
      <c r="P921" s="30" t="s">
        <v>4411</v>
      </c>
      <c r="Q921" s="23">
        <v>16940</v>
      </c>
      <c r="R921" s="30" t="s">
        <v>29</v>
      </c>
      <c r="S921" s="39">
        <v>50</v>
      </c>
      <c r="T921" s="45">
        <v>46142</v>
      </c>
      <c r="U921" s="52"/>
      <c r="V921" s="53"/>
      <c r="W921" s="54" t="s">
        <v>4412</v>
      </c>
      <c r="X921" s="30"/>
      <c r="Y921" s="31">
        <v>16890</v>
      </c>
      <c r="Z921" s="30"/>
      <c r="AA921" s="55"/>
      <c r="AB921" s="73" t="s">
        <v>44</v>
      </c>
      <c r="AC921" s="30" t="s">
        <v>44</v>
      </c>
      <c r="AD921" s="30" t="s">
        <v>982</v>
      </c>
    </row>
    <row r="922" spans="1:30" x14ac:dyDescent="0.2">
      <c r="A922" s="89">
        <v>46143.522137418986</v>
      </c>
      <c r="B922" s="35" t="s">
        <v>30</v>
      </c>
      <c r="C922" s="85" t="s">
        <v>31</v>
      </c>
      <c r="D922" s="30" t="s">
        <v>29</v>
      </c>
      <c r="E922" s="96" t="s">
        <v>2798</v>
      </c>
      <c r="F922" s="30" t="s">
        <v>29</v>
      </c>
      <c r="G922" s="30" t="s">
        <v>47</v>
      </c>
      <c r="H922" s="93" t="s">
        <v>34</v>
      </c>
      <c r="I922" s="36" t="str">
        <f ca="1">IFERROR(__xludf.DUMMYFUNCTION("""COMPUTED_VALUE""")," ")</f>
        <v xml:space="preserve"> </v>
      </c>
      <c r="J922" s="51" t="s">
        <v>4413</v>
      </c>
      <c r="K922" s="56" t="s">
        <v>4414</v>
      </c>
      <c r="L922" s="38">
        <v>373062617</v>
      </c>
      <c r="M922" s="30" t="s">
        <v>664</v>
      </c>
      <c r="N922" s="30" t="s">
        <v>3186</v>
      </c>
      <c r="O922" s="30" t="s">
        <v>107</v>
      </c>
      <c r="P922" s="30" t="s">
        <v>4415</v>
      </c>
      <c r="Q922" s="23">
        <v>16940</v>
      </c>
      <c r="R922" s="30" t="s">
        <v>29</v>
      </c>
      <c r="S922" s="39">
        <v>100</v>
      </c>
      <c r="T922" s="45">
        <v>46143</v>
      </c>
      <c r="U922" s="52"/>
      <c r="V922" s="53"/>
      <c r="W922" s="54" t="s">
        <v>4416</v>
      </c>
      <c r="X922" s="30"/>
      <c r="Y922" s="31">
        <v>16840</v>
      </c>
      <c r="Z922" s="30"/>
      <c r="AA922" s="56"/>
      <c r="AB922" s="74" t="s">
        <v>44</v>
      </c>
      <c r="AC922" s="30" t="s">
        <v>44</v>
      </c>
      <c r="AD922" s="30" t="s">
        <v>982</v>
      </c>
    </row>
    <row r="923" spans="1:30" x14ac:dyDescent="0.2">
      <c r="A923" s="89">
        <v>46143.524596516203</v>
      </c>
      <c r="B923" s="35" t="s">
        <v>76</v>
      </c>
      <c r="C923" s="85" t="s">
        <v>31</v>
      </c>
      <c r="D923" s="30" t="s">
        <v>29</v>
      </c>
      <c r="E923" s="96" t="s">
        <v>2798</v>
      </c>
      <c r="F923" s="30" t="s">
        <v>29</v>
      </c>
      <c r="G923" s="30" t="s">
        <v>47</v>
      </c>
      <c r="H923" s="93" t="s">
        <v>3670</v>
      </c>
      <c r="I923" s="36">
        <f ca="1">IFERROR(__xludf.DUMMYFUNCTION("""COMPUTED_VALUE"""),46195)</f>
        <v>46195</v>
      </c>
      <c r="J923" s="51" t="s">
        <v>4417</v>
      </c>
      <c r="K923" s="56" t="s">
        <v>4418</v>
      </c>
      <c r="L923" s="38">
        <v>345188316</v>
      </c>
      <c r="M923" s="30" t="s">
        <v>664</v>
      </c>
      <c r="N923" s="30" t="s">
        <v>2435</v>
      </c>
      <c r="O923" s="30" t="s">
        <v>107</v>
      </c>
      <c r="P923" s="30" t="s">
        <v>4419</v>
      </c>
      <c r="Q923" s="23">
        <v>16940</v>
      </c>
      <c r="R923" s="30" t="s">
        <v>29</v>
      </c>
      <c r="S923" s="39">
        <v>200</v>
      </c>
      <c r="T923" s="45">
        <v>46142</v>
      </c>
      <c r="U923" s="52"/>
      <c r="V923" s="53"/>
      <c r="W923" s="54" t="s">
        <v>4420</v>
      </c>
      <c r="X923" s="30"/>
      <c r="Y923" s="31">
        <v>16740</v>
      </c>
      <c r="Z923" s="30"/>
      <c r="AA923" s="55"/>
      <c r="AB923" s="73" t="s">
        <v>44</v>
      </c>
      <c r="AC923" s="30" t="s">
        <v>44</v>
      </c>
      <c r="AD923" s="30" t="s">
        <v>982</v>
      </c>
    </row>
    <row r="924" spans="1:30" x14ac:dyDescent="0.2">
      <c r="A924" s="89">
        <v>46143.526186215277</v>
      </c>
      <c r="B924" s="35" t="s">
        <v>30</v>
      </c>
      <c r="C924" s="85" t="s">
        <v>31</v>
      </c>
      <c r="D924" s="30" t="s">
        <v>29</v>
      </c>
      <c r="E924" s="96" t="s">
        <v>2798</v>
      </c>
      <c r="F924" s="30" t="s">
        <v>29</v>
      </c>
      <c r="G924" s="30" t="s">
        <v>47</v>
      </c>
      <c r="H924" s="93" t="s">
        <v>34</v>
      </c>
      <c r="I924" s="36" t="str">
        <f ca="1">IFERROR(__xludf.DUMMYFUNCTION("""COMPUTED_VALUE""")," ")</f>
        <v xml:space="preserve"> </v>
      </c>
      <c r="J924" s="51" t="s">
        <v>4421</v>
      </c>
      <c r="K924" s="56" t="s">
        <v>4422</v>
      </c>
      <c r="L924" s="38"/>
      <c r="M924" s="30" t="s">
        <v>664</v>
      </c>
      <c r="N924" s="30" t="s">
        <v>3087</v>
      </c>
      <c r="O924" s="30" t="s">
        <v>107</v>
      </c>
      <c r="P924" s="30" t="s">
        <v>4423</v>
      </c>
      <c r="Q924" s="23">
        <v>16940</v>
      </c>
      <c r="R924" s="30" t="s">
        <v>29</v>
      </c>
      <c r="S924" s="39">
        <v>100</v>
      </c>
      <c r="T924" s="45">
        <v>46142</v>
      </c>
      <c r="U924" s="52"/>
      <c r="V924" s="53"/>
      <c r="W924" s="54" t="s">
        <v>4424</v>
      </c>
      <c r="X924" s="30"/>
      <c r="Y924" s="31">
        <v>16840</v>
      </c>
      <c r="Z924" s="30"/>
      <c r="AA924" s="56"/>
      <c r="AB924" s="74" t="s">
        <v>44</v>
      </c>
      <c r="AC924" s="30" t="s">
        <v>44</v>
      </c>
      <c r="AD924" s="30" t="s">
        <v>982</v>
      </c>
    </row>
    <row r="925" spans="1:30" x14ac:dyDescent="0.2">
      <c r="A925" s="89">
        <v>46143.700229884256</v>
      </c>
      <c r="B925" s="35" t="s">
        <v>76</v>
      </c>
      <c r="C925" s="85" t="s">
        <v>31</v>
      </c>
      <c r="D925" s="30" t="s">
        <v>29</v>
      </c>
      <c r="E925" s="96" t="s">
        <v>2798</v>
      </c>
      <c r="F925" s="30" t="s">
        <v>29</v>
      </c>
      <c r="G925" s="30" t="s">
        <v>47</v>
      </c>
      <c r="H925" s="93" t="s">
        <v>3471</v>
      </c>
      <c r="I925" s="36">
        <f ca="1">IFERROR(__xludf.DUMMYFUNCTION("""COMPUTED_VALUE"""),46147)</f>
        <v>46147</v>
      </c>
      <c r="J925" s="51" t="s">
        <v>4425</v>
      </c>
      <c r="K925" s="56" t="s">
        <v>4426</v>
      </c>
      <c r="L925" s="38">
        <v>334926532</v>
      </c>
      <c r="M925" s="30" t="s">
        <v>758</v>
      </c>
      <c r="N925" s="30" t="s">
        <v>2028</v>
      </c>
      <c r="O925" s="30" t="s">
        <v>4427</v>
      </c>
      <c r="P925" s="30" t="s">
        <v>4428</v>
      </c>
      <c r="Q925" s="23">
        <v>16940</v>
      </c>
      <c r="R925" s="30" t="s">
        <v>29</v>
      </c>
      <c r="S925" s="39">
        <v>9704</v>
      </c>
      <c r="T925" s="45">
        <v>46141</v>
      </c>
      <c r="U925" s="52"/>
      <c r="V925" s="53"/>
      <c r="W925" s="54" t="s">
        <v>4429</v>
      </c>
      <c r="X925" s="30"/>
      <c r="Y925" s="31">
        <v>7236</v>
      </c>
      <c r="Z925" s="30"/>
      <c r="AA925" s="55"/>
      <c r="AB925" s="73" t="s">
        <v>1518</v>
      </c>
      <c r="AC925" s="30" t="s">
        <v>44</v>
      </c>
      <c r="AD925" s="30" t="s">
        <v>982</v>
      </c>
    </row>
    <row r="926" spans="1:30" x14ac:dyDescent="0.2">
      <c r="A926" s="89">
        <v>46143.876161296299</v>
      </c>
      <c r="B926" s="35" t="s">
        <v>30</v>
      </c>
      <c r="C926" s="85" t="s">
        <v>31</v>
      </c>
      <c r="D926" s="30" t="s">
        <v>29</v>
      </c>
      <c r="E926" s="96" t="s">
        <v>2895</v>
      </c>
      <c r="F926" s="30" t="s">
        <v>29</v>
      </c>
      <c r="G926" s="30" t="s">
        <v>33</v>
      </c>
      <c r="H926" s="93" t="s">
        <v>34</v>
      </c>
      <c r="I926" s="36" t="str">
        <f ca="1">IFERROR(__xludf.DUMMYFUNCTION("""COMPUTED_VALUE""")," ")</f>
        <v xml:space="preserve"> </v>
      </c>
      <c r="J926" s="51" t="s">
        <v>4430</v>
      </c>
      <c r="K926" s="56" t="s">
        <v>4431</v>
      </c>
      <c r="L926" s="38">
        <v>866761042</v>
      </c>
      <c r="M926" s="30" t="s">
        <v>1614</v>
      </c>
      <c r="N926" s="30" t="s">
        <v>3436</v>
      </c>
      <c r="O926" s="30" t="s">
        <v>4432</v>
      </c>
      <c r="P926" s="30" t="s">
        <v>4433</v>
      </c>
      <c r="Q926" s="23">
        <v>14972</v>
      </c>
      <c r="R926" s="30" t="s">
        <v>29</v>
      </c>
      <c r="S926" s="39">
        <v>200</v>
      </c>
      <c r="T926" s="45">
        <v>46143</v>
      </c>
      <c r="U926" s="52"/>
      <c r="V926" s="53"/>
      <c r="W926" s="54" t="s">
        <v>4434</v>
      </c>
      <c r="X926" s="30"/>
      <c r="Y926" s="31">
        <v>14772</v>
      </c>
      <c r="Z926" s="30"/>
      <c r="AA926" s="56"/>
      <c r="AB926" s="74" t="s">
        <v>44</v>
      </c>
      <c r="AC926" s="30" t="s">
        <v>44</v>
      </c>
      <c r="AD926" s="30" t="s">
        <v>982</v>
      </c>
    </row>
    <row r="927" spans="1:30" x14ac:dyDescent="0.2">
      <c r="A927" s="89">
        <v>46143.934177523144</v>
      </c>
      <c r="B927" s="35" t="s">
        <v>30</v>
      </c>
      <c r="C927" s="85" t="s">
        <v>31</v>
      </c>
      <c r="D927" s="30" t="s">
        <v>29</v>
      </c>
      <c r="E927" s="96" t="s">
        <v>2798</v>
      </c>
      <c r="F927" s="30" t="s">
        <v>29</v>
      </c>
      <c r="G927" s="30" t="s">
        <v>47</v>
      </c>
      <c r="H927" s="93" t="s">
        <v>34</v>
      </c>
      <c r="I927" s="36" t="str">
        <f ca="1">IFERROR(__xludf.DUMMYFUNCTION("""COMPUTED_VALUE""")," ")</f>
        <v xml:space="preserve"> </v>
      </c>
      <c r="J927" s="51" t="s">
        <v>4435</v>
      </c>
      <c r="K927" s="56" t="s">
        <v>4436</v>
      </c>
      <c r="L927" s="38">
        <v>936773972</v>
      </c>
      <c r="M927" s="30" t="s">
        <v>874</v>
      </c>
      <c r="N927" s="30" t="s">
        <v>434</v>
      </c>
      <c r="O927" s="30" t="s">
        <v>107</v>
      </c>
      <c r="P927" s="30" t="s">
        <v>4437</v>
      </c>
      <c r="Q927" s="23">
        <v>16940</v>
      </c>
      <c r="R927" s="30" t="s">
        <v>29</v>
      </c>
      <c r="S927" s="39">
        <v>50</v>
      </c>
      <c r="T927" s="45">
        <v>46142</v>
      </c>
      <c r="U927" s="52"/>
      <c r="V927" s="53"/>
      <c r="W927" s="54" t="s">
        <v>4438</v>
      </c>
      <c r="X927" s="30"/>
      <c r="Y927" s="31">
        <v>16890</v>
      </c>
      <c r="Z927" s="30"/>
      <c r="AA927" s="55"/>
      <c r="AB927" s="73" t="s">
        <v>44</v>
      </c>
      <c r="AC927" s="30" t="s">
        <v>44</v>
      </c>
      <c r="AD927" s="30" t="s">
        <v>982</v>
      </c>
    </row>
    <row r="928" spans="1:30" x14ac:dyDescent="0.2">
      <c r="A928" s="89">
        <v>46143.937941597222</v>
      </c>
      <c r="B928" s="35" t="s">
        <v>76</v>
      </c>
      <c r="C928" s="85" t="s">
        <v>31</v>
      </c>
      <c r="D928" s="30" t="s">
        <v>29</v>
      </c>
      <c r="E928" s="96" t="s">
        <v>2798</v>
      </c>
      <c r="F928" s="30" t="s">
        <v>29</v>
      </c>
      <c r="G928" s="30" t="s">
        <v>47</v>
      </c>
      <c r="H928" s="93" t="s">
        <v>3250</v>
      </c>
      <c r="I928" s="36">
        <f ca="1">IFERROR(__xludf.DUMMYFUNCTION("""COMPUTED_VALUE"""),46166)</f>
        <v>46166</v>
      </c>
      <c r="J928" s="51" t="s">
        <v>4439</v>
      </c>
      <c r="K928" s="56" t="s">
        <v>4440</v>
      </c>
      <c r="L928" s="38">
        <v>795145368</v>
      </c>
      <c r="M928" s="30" t="s">
        <v>633</v>
      </c>
      <c r="N928" s="30" t="s">
        <v>4441</v>
      </c>
      <c r="O928" s="30" t="s">
        <v>107</v>
      </c>
      <c r="P928" s="30" t="s">
        <v>4442</v>
      </c>
      <c r="Q928" s="23">
        <v>16940</v>
      </c>
      <c r="R928" s="30" t="s">
        <v>29</v>
      </c>
      <c r="S928" s="39">
        <f t="shared" ref="S928:S929" si="6">200+2300</f>
        <v>2500</v>
      </c>
      <c r="T928" s="49" t="s">
        <v>4443</v>
      </c>
      <c r="U928" s="66">
        <v>14440</v>
      </c>
      <c r="V928" s="45">
        <v>46181</v>
      </c>
      <c r="W928" s="54" t="s">
        <v>4444</v>
      </c>
      <c r="X928" s="30"/>
      <c r="Y928" s="31">
        <v>0</v>
      </c>
      <c r="Z928" s="30"/>
      <c r="AA928" s="56"/>
      <c r="AB928" s="74" t="s">
        <v>44</v>
      </c>
      <c r="AC928" s="30" t="s">
        <v>44</v>
      </c>
      <c r="AD928" s="30" t="s">
        <v>982</v>
      </c>
    </row>
    <row r="929" spans="1:30" x14ac:dyDescent="0.2">
      <c r="A929" s="89">
        <v>46143.96323775463</v>
      </c>
      <c r="B929" s="35" t="s">
        <v>76</v>
      </c>
      <c r="C929" s="85" t="s">
        <v>31</v>
      </c>
      <c r="D929" s="30" t="s">
        <v>29</v>
      </c>
      <c r="E929" s="96" t="s">
        <v>2798</v>
      </c>
      <c r="F929" s="30" t="s">
        <v>29</v>
      </c>
      <c r="G929" s="30" t="s">
        <v>47</v>
      </c>
      <c r="H929" s="93" t="s">
        <v>4130</v>
      </c>
      <c r="I929" s="36">
        <f ca="1">IFERROR(__xludf.DUMMYFUNCTION("""COMPUTED_VALUE"""),46171)</f>
        <v>46171</v>
      </c>
      <c r="J929" s="51" t="s">
        <v>4445</v>
      </c>
      <c r="K929" s="56" t="s">
        <v>4446</v>
      </c>
      <c r="L929" s="38">
        <v>369516907</v>
      </c>
      <c r="M929" s="30" t="s">
        <v>1619</v>
      </c>
      <c r="N929" s="30" t="s">
        <v>4447</v>
      </c>
      <c r="O929" s="30" t="s">
        <v>4448</v>
      </c>
      <c r="P929" s="30" t="s">
        <v>4449</v>
      </c>
      <c r="Q929" s="23">
        <v>16940</v>
      </c>
      <c r="R929" s="30" t="s">
        <v>29</v>
      </c>
      <c r="S929" s="39">
        <f t="shared" si="6"/>
        <v>2500</v>
      </c>
      <c r="T929" s="49" t="s">
        <v>4450</v>
      </c>
      <c r="U929" s="52"/>
      <c r="V929" s="53"/>
      <c r="W929" s="54" t="s">
        <v>4451</v>
      </c>
      <c r="X929" s="30"/>
      <c r="Y929" s="31">
        <v>14440</v>
      </c>
      <c r="Z929" s="30"/>
      <c r="AA929" s="55"/>
      <c r="AB929" s="73" t="s">
        <v>44</v>
      </c>
      <c r="AC929" s="30" t="s">
        <v>44</v>
      </c>
      <c r="AD929" s="30" t="s">
        <v>982</v>
      </c>
    </row>
    <row r="930" spans="1:30" x14ac:dyDescent="0.2">
      <c r="A930" s="89">
        <v>46143.970139675926</v>
      </c>
      <c r="B930" s="35" t="s">
        <v>30</v>
      </c>
      <c r="C930" s="85" t="s">
        <v>31</v>
      </c>
      <c r="D930" s="30" t="s">
        <v>29</v>
      </c>
      <c r="E930" s="96" t="s">
        <v>2798</v>
      </c>
      <c r="F930" s="30" t="s">
        <v>29</v>
      </c>
      <c r="G930" s="30" t="s">
        <v>47</v>
      </c>
      <c r="H930" s="93" t="s">
        <v>34</v>
      </c>
      <c r="I930" s="36" t="str">
        <f ca="1">IFERROR(__xludf.DUMMYFUNCTION("""COMPUTED_VALUE""")," ")</f>
        <v xml:space="preserve"> </v>
      </c>
      <c r="J930" s="51" t="s">
        <v>4452</v>
      </c>
      <c r="K930" s="56" t="s">
        <v>4453</v>
      </c>
      <c r="L930" s="38">
        <v>916118087</v>
      </c>
      <c r="M930" s="30" t="s">
        <v>698</v>
      </c>
      <c r="N930" s="30" t="s">
        <v>1059</v>
      </c>
      <c r="O930" s="30" t="s">
        <v>107</v>
      </c>
      <c r="P930" s="30" t="s">
        <v>4454</v>
      </c>
      <c r="Q930" s="23">
        <v>16940</v>
      </c>
      <c r="R930" s="30" t="s">
        <v>29</v>
      </c>
      <c r="S930" s="39">
        <v>100</v>
      </c>
      <c r="T930" s="45">
        <v>46143</v>
      </c>
      <c r="U930" s="52"/>
      <c r="V930" s="53"/>
      <c r="W930" s="54" t="s">
        <v>4455</v>
      </c>
      <c r="X930" s="30"/>
      <c r="Y930" s="31">
        <v>16840</v>
      </c>
      <c r="Z930" s="30"/>
      <c r="AA930" s="56"/>
      <c r="AB930" s="74" t="s">
        <v>44</v>
      </c>
      <c r="AC930" s="30" t="s">
        <v>44</v>
      </c>
      <c r="AD930" s="30" t="s">
        <v>982</v>
      </c>
    </row>
    <row r="931" spans="1:30" x14ac:dyDescent="0.2">
      <c r="A931" s="89">
        <v>46144.005125532407</v>
      </c>
      <c r="B931" s="35" t="s">
        <v>30</v>
      </c>
      <c r="C931" s="85" t="s">
        <v>31</v>
      </c>
      <c r="D931" s="30" t="s">
        <v>29</v>
      </c>
      <c r="E931" s="96" t="s">
        <v>2798</v>
      </c>
      <c r="F931" s="30" t="s">
        <v>29</v>
      </c>
      <c r="G931" s="30" t="s">
        <v>47</v>
      </c>
      <c r="H931" s="93" t="s">
        <v>34</v>
      </c>
      <c r="I931" s="36" t="str">
        <f ca="1">IFERROR(__xludf.DUMMYFUNCTION("""COMPUTED_VALUE""")," ")</f>
        <v xml:space="preserve"> </v>
      </c>
      <c r="J931" s="51" t="s">
        <v>4456</v>
      </c>
      <c r="K931" s="56" t="s">
        <v>4457</v>
      </c>
      <c r="L931" s="38">
        <v>933606254</v>
      </c>
      <c r="M931" s="30" t="s">
        <v>874</v>
      </c>
      <c r="N931" s="137" t="s">
        <v>4458</v>
      </c>
      <c r="O931" s="30" t="s">
        <v>107</v>
      </c>
      <c r="P931" s="30" t="s">
        <v>4459</v>
      </c>
      <c r="Q931" s="23">
        <v>16940</v>
      </c>
      <c r="R931" s="30" t="s">
        <v>29</v>
      </c>
      <c r="S931" s="39">
        <v>50</v>
      </c>
      <c r="T931" s="45">
        <v>46142</v>
      </c>
      <c r="U931" s="52"/>
      <c r="V931" s="53"/>
      <c r="W931" s="54" t="s">
        <v>4460</v>
      </c>
      <c r="X931" s="30"/>
      <c r="Y931" s="31">
        <v>16890</v>
      </c>
      <c r="Z931" s="30"/>
      <c r="AA931" s="55"/>
      <c r="AB931" s="73" t="s">
        <v>44</v>
      </c>
      <c r="AC931" s="30" t="s">
        <v>44</v>
      </c>
      <c r="AD931" s="30" t="s">
        <v>982</v>
      </c>
    </row>
    <row r="932" spans="1:30" x14ac:dyDescent="0.2">
      <c r="A932" s="89">
        <v>46144.007357361115</v>
      </c>
      <c r="B932" s="35" t="s">
        <v>30</v>
      </c>
      <c r="C932" s="85" t="s">
        <v>31</v>
      </c>
      <c r="D932" s="30" t="s">
        <v>29</v>
      </c>
      <c r="E932" s="96" t="s">
        <v>2798</v>
      </c>
      <c r="F932" s="30" t="s">
        <v>29</v>
      </c>
      <c r="G932" s="30" t="s">
        <v>47</v>
      </c>
      <c r="H932" s="93" t="s">
        <v>34</v>
      </c>
      <c r="I932" s="36" t="str">
        <f ca="1">IFERROR(__xludf.DUMMYFUNCTION("""COMPUTED_VALUE""")," ")</f>
        <v xml:space="preserve"> </v>
      </c>
      <c r="J932" s="51" t="s">
        <v>4461</v>
      </c>
      <c r="K932" s="56" t="s">
        <v>4462</v>
      </c>
      <c r="L932" s="38">
        <v>899725937</v>
      </c>
      <c r="M932" s="30" t="s">
        <v>874</v>
      </c>
      <c r="N932" s="137" t="s">
        <v>4458</v>
      </c>
      <c r="O932" s="30" t="s">
        <v>107</v>
      </c>
      <c r="P932" s="30" t="s">
        <v>4463</v>
      </c>
      <c r="Q932" s="23">
        <v>16940</v>
      </c>
      <c r="R932" s="30" t="s">
        <v>29</v>
      </c>
      <c r="S932" s="39">
        <v>50</v>
      </c>
      <c r="T932" s="45">
        <v>46142</v>
      </c>
      <c r="U932" s="52"/>
      <c r="V932" s="53"/>
      <c r="W932" s="54" t="s">
        <v>4464</v>
      </c>
      <c r="X932" s="30"/>
      <c r="Y932" s="31">
        <v>16890</v>
      </c>
      <c r="Z932" s="30"/>
      <c r="AA932" s="56"/>
      <c r="AB932" s="74" t="s">
        <v>44</v>
      </c>
      <c r="AC932" s="30" t="s">
        <v>44</v>
      </c>
      <c r="AD932" s="30" t="s">
        <v>982</v>
      </c>
    </row>
    <row r="933" spans="1:30" x14ac:dyDescent="0.2">
      <c r="A933" s="89">
        <v>46144.0095405787</v>
      </c>
      <c r="B933" s="35" t="s">
        <v>30</v>
      </c>
      <c r="C933" s="85" t="s">
        <v>31</v>
      </c>
      <c r="D933" s="30" t="s">
        <v>29</v>
      </c>
      <c r="E933" s="96" t="s">
        <v>2798</v>
      </c>
      <c r="F933" s="30" t="s">
        <v>29</v>
      </c>
      <c r="G933" s="30" t="s">
        <v>47</v>
      </c>
      <c r="H933" s="93" t="s">
        <v>34</v>
      </c>
      <c r="I933" s="36" t="str">
        <f ca="1">IFERROR(__xludf.DUMMYFUNCTION("""COMPUTED_VALUE""")," ")</f>
        <v xml:space="preserve"> </v>
      </c>
      <c r="J933" s="51" t="s">
        <v>4465</v>
      </c>
      <c r="K933" s="56" t="s">
        <v>4466</v>
      </c>
      <c r="L933" s="38">
        <v>336630877</v>
      </c>
      <c r="M933" s="30" t="s">
        <v>874</v>
      </c>
      <c r="N933" s="137" t="s">
        <v>4458</v>
      </c>
      <c r="O933" s="30" t="s">
        <v>107</v>
      </c>
      <c r="P933" s="30" t="s">
        <v>4467</v>
      </c>
      <c r="Q933" s="23">
        <v>16940</v>
      </c>
      <c r="R933" s="30" t="s">
        <v>29</v>
      </c>
      <c r="S933" s="39">
        <v>50</v>
      </c>
      <c r="T933" s="45">
        <v>46142</v>
      </c>
      <c r="U933" s="52"/>
      <c r="V933" s="53"/>
      <c r="W933" s="54" t="s">
        <v>4468</v>
      </c>
      <c r="X933" s="30"/>
      <c r="Y933" s="31">
        <v>16890</v>
      </c>
      <c r="Z933" s="30"/>
      <c r="AA933" s="55"/>
      <c r="AB933" s="73" t="s">
        <v>44</v>
      </c>
      <c r="AC933" s="30" t="s">
        <v>44</v>
      </c>
      <c r="AD933" s="30" t="s">
        <v>982</v>
      </c>
    </row>
    <row r="934" spans="1:30" x14ac:dyDescent="0.2">
      <c r="A934" s="89">
        <v>46144.062373518522</v>
      </c>
      <c r="B934" s="35" t="s">
        <v>30</v>
      </c>
      <c r="C934" s="85" t="s">
        <v>31</v>
      </c>
      <c r="D934" s="30" t="s">
        <v>29</v>
      </c>
      <c r="E934" s="96" t="s">
        <v>2798</v>
      </c>
      <c r="F934" s="30" t="s">
        <v>29</v>
      </c>
      <c r="G934" s="30" t="s">
        <v>47</v>
      </c>
      <c r="H934" s="93" t="s">
        <v>34</v>
      </c>
      <c r="I934" s="36" t="str">
        <f ca="1">IFERROR(__xludf.DUMMYFUNCTION("""COMPUTED_VALUE""")," ")</f>
        <v xml:space="preserve"> </v>
      </c>
      <c r="J934" s="51" t="s">
        <v>4469</v>
      </c>
      <c r="K934" s="56" t="s">
        <v>4470</v>
      </c>
      <c r="L934" s="38">
        <v>862719949</v>
      </c>
      <c r="M934" s="30" t="s">
        <v>247</v>
      </c>
      <c r="N934" s="30" t="s">
        <v>3377</v>
      </c>
      <c r="O934" s="30" t="s">
        <v>107</v>
      </c>
      <c r="P934" s="30" t="s">
        <v>4471</v>
      </c>
      <c r="Q934" s="23">
        <v>16940</v>
      </c>
      <c r="R934" s="30" t="s">
        <v>29</v>
      </c>
      <c r="S934" s="39">
        <v>50</v>
      </c>
      <c r="T934" s="45">
        <v>46143</v>
      </c>
      <c r="U934" s="52"/>
      <c r="V934" s="53"/>
      <c r="W934" s="54" t="s">
        <v>4472</v>
      </c>
      <c r="X934" s="30"/>
      <c r="Y934" s="31">
        <v>16890</v>
      </c>
      <c r="Z934" s="30"/>
      <c r="AA934" s="56"/>
      <c r="AB934" s="74" t="s">
        <v>44</v>
      </c>
      <c r="AC934" s="30" t="s">
        <v>44</v>
      </c>
      <c r="AD934" s="30" t="s">
        <v>982</v>
      </c>
    </row>
    <row r="935" spans="1:30" x14ac:dyDescent="0.2">
      <c r="A935" s="89">
        <v>46144.69390972222</v>
      </c>
      <c r="B935" s="35" t="s">
        <v>30</v>
      </c>
      <c r="C935" s="85" t="s">
        <v>31</v>
      </c>
      <c r="D935" s="30" t="s">
        <v>29</v>
      </c>
      <c r="E935" s="96" t="s">
        <v>2895</v>
      </c>
      <c r="F935" s="30" t="s">
        <v>29</v>
      </c>
      <c r="G935" s="30" t="s">
        <v>33</v>
      </c>
      <c r="H935" s="93" t="s">
        <v>34</v>
      </c>
      <c r="I935" s="36" t="str">
        <f ca="1">IFERROR(__xludf.DUMMYFUNCTION("""COMPUTED_VALUE""")," ")</f>
        <v xml:space="preserve"> </v>
      </c>
      <c r="J935" s="51" t="s">
        <v>4473</v>
      </c>
      <c r="K935" s="56" t="s">
        <v>4474</v>
      </c>
      <c r="L935" s="38">
        <v>394846020</v>
      </c>
      <c r="M935" s="30" t="s">
        <v>874</v>
      </c>
      <c r="N935" s="30" t="s">
        <v>4278</v>
      </c>
      <c r="O935" s="30" t="s">
        <v>107</v>
      </c>
      <c r="P935" s="30" t="s">
        <v>4475</v>
      </c>
      <c r="Q935" s="23">
        <v>14972</v>
      </c>
      <c r="R935" s="30" t="s">
        <v>29</v>
      </c>
      <c r="S935" s="39">
        <v>100</v>
      </c>
      <c r="T935" s="45">
        <v>46144</v>
      </c>
      <c r="U935" s="52"/>
      <c r="V935" s="53"/>
      <c r="W935" s="54" t="s">
        <v>4476</v>
      </c>
      <c r="X935" s="30"/>
      <c r="Y935" s="31">
        <v>14872</v>
      </c>
      <c r="Z935" s="30"/>
      <c r="AA935" s="55"/>
      <c r="AB935" s="73" t="s">
        <v>44</v>
      </c>
      <c r="AC935" s="30" t="s">
        <v>44</v>
      </c>
      <c r="AD935" s="30" t="s">
        <v>982</v>
      </c>
    </row>
    <row r="936" spans="1:30" x14ac:dyDescent="0.2">
      <c r="A936" s="89">
        <v>46144.760953622681</v>
      </c>
      <c r="B936" s="35" t="s">
        <v>30</v>
      </c>
      <c r="C936" s="85" t="s">
        <v>31</v>
      </c>
      <c r="D936" s="30" t="s">
        <v>29</v>
      </c>
      <c r="E936" s="96" t="s">
        <v>2798</v>
      </c>
      <c r="F936" s="30" t="s">
        <v>29</v>
      </c>
      <c r="G936" s="30" t="s">
        <v>47</v>
      </c>
      <c r="H936" s="93" t="s">
        <v>4145</v>
      </c>
      <c r="I936" s="36">
        <f ca="1">IFERROR(__xludf.DUMMYFUNCTION("""COMPUTED_VALUE"""),46197)</f>
        <v>46197</v>
      </c>
      <c r="J936" s="51" t="s">
        <v>4477</v>
      </c>
      <c r="K936" s="56" t="s">
        <v>4478</v>
      </c>
      <c r="L936" s="38">
        <v>981406890</v>
      </c>
      <c r="M936" s="30" t="s">
        <v>2861</v>
      </c>
      <c r="N936" s="30" t="s">
        <v>779</v>
      </c>
      <c r="O936" s="30" t="s">
        <v>4479</v>
      </c>
      <c r="P936" s="30" t="s">
        <v>4480</v>
      </c>
      <c r="Q936" s="23">
        <v>16940</v>
      </c>
      <c r="R936" s="30" t="s">
        <v>29</v>
      </c>
      <c r="S936" s="39">
        <f>200+2300</f>
        <v>2500</v>
      </c>
      <c r="T936" s="49" t="s">
        <v>4481</v>
      </c>
      <c r="U936" s="52"/>
      <c r="V936" s="53"/>
      <c r="W936" s="54" t="s">
        <v>4482</v>
      </c>
      <c r="X936" s="30"/>
      <c r="Y936" s="31">
        <v>14440</v>
      </c>
      <c r="Z936" s="30"/>
      <c r="AA936" s="56"/>
      <c r="AB936" s="74" t="s">
        <v>44</v>
      </c>
      <c r="AC936" s="30" t="s">
        <v>44</v>
      </c>
      <c r="AD936" s="30" t="s">
        <v>982</v>
      </c>
    </row>
    <row r="937" spans="1:30" x14ac:dyDescent="0.2">
      <c r="A937" s="89">
        <v>46144.770021793986</v>
      </c>
      <c r="B937" s="35" t="s">
        <v>30</v>
      </c>
      <c r="C937" s="85" t="s">
        <v>31</v>
      </c>
      <c r="D937" s="30" t="s">
        <v>29</v>
      </c>
      <c r="E937" s="96" t="s">
        <v>2798</v>
      </c>
      <c r="F937" s="30" t="s">
        <v>29</v>
      </c>
      <c r="G937" s="30" t="s">
        <v>47</v>
      </c>
      <c r="H937" s="93" t="s">
        <v>34</v>
      </c>
      <c r="I937" s="36" t="str">
        <f ca="1">IFERROR(__xludf.DUMMYFUNCTION("""COMPUTED_VALUE""")," ")</f>
        <v xml:space="preserve"> </v>
      </c>
      <c r="J937" s="51" t="s">
        <v>4483</v>
      </c>
      <c r="K937" s="56" t="s">
        <v>4484</v>
      </c>
      <c r="L937" s="38">
        <v>392991492</v>
      </c>
      <c r="M937" s="30" t="s">
        <v>466</v>
      </c>
      <c r="N937" s="30" t="s">
        <v>4485</v>
      </c>
      <c r="O937" s="30" t="s">
        <v>4486</v>
      </c>
      <c r="P937" s="30" t="s">
        <v>4487</v>
      </c>
      <c r="Q937" s="23">
        <v>16940</v>
      </c>
      <c r="R937" s="30" t="s">
        <v>29</v>
      </c>
      <c r="S937" s="39">
        <f>50+150</f>
        <v>200</v>
      </c>
      <c r="T937" s="49" t="s">
        <v>4488</v>
      </c>
      <c r="U937" s="52"/>
      <c r="V937" s="53"/>
      <c r="W937" s="54" t="s">
        <v>4489</v>
      </c>
      <c r="X937" s="30"/>
      <c r="Y937" s="31">
        <v>16740</v>
      </c>
      <c r="Z937" s="30"/>
      <c r="AA937" s="55"/>
      <c r="AB937" s="73" t="s">
        <v>44</v>
      </c>
      <c r="AC937" s="30" t="s">
        <v>44</v>
      </c>
      <c r="AD937" s="30" t="s">
        <v>982</v>
      </c>
    </row>
    <row r="938" spans="1:30" x14ac:dyDescent="0.2">
      <c r="A938" s="89">
        <v>46144.840695578707</v>
      </c>
      <c r="B938" s="35" t="s">
        <v>408</v>
      </c>
      <c r="C938" s="85" t="s">
        <v>31</v>
      </c>
      <c r="D938" s="30" t="s">
        <v>29</v>
      </c>
      <c r="E938" s="96" t="s">
        <v>2895</v>
      </c>
      <c r="F938" s="30" t="s">
        <v>29</v>
      </c>
      <c r="G938" s="30" t="s">
        <v>33</v>
      </c>
      <c r="H938" s="93" t="s">
        <v>4490</v>
      </c>
      <c r="I938" s="36">
        <f ca="1">IFERROR(__xludf.DUMMYFUNCTION("""COMPUTED_VALUE"""),46195)</f>
        <v>46195</v>
      </c>
      <c r="J938" s="51" t="s">
        <v>4491</v>
      </c>
      <c r="K938" s="56" t="s">
        <v>4492</v>
      </c>
      <c r="L938" s="38">
        <v>961173397</v>
      </c>
      <c r="M938" s="30" t="s">
        <v>2885</v>
      </c>
      <c r="N938" s="30" t="s">
        <v>4026</v>
      </c>
      <c r="O938" s="30" t="s">
        <v>4493</v>
      </c>
      <c r="P938" s="30" t="s">
        <v>4494</v>
      </c>
      <c r="Q938" s="23">
        <v>14972</v>
      </c>
      <c r="R938" s="30" t="s">
        <v>29</v>
      </c>
      <c r="S938" s="39">
        <v>200</v>
      </c>
      <c r="T938" s="45">
        <v>46144</v>
      </c>
      <c r="U938" s="52"/>
      <c r="V938" s="53"/>
      <c r="W938" s="54" t="s">
        <v>4495</v>
      </c>
      <c r="X938" s="30"/>
      <c r="Y938" s="31">
        <v>14772</v>
      </c>
      <c r="Z938" s="30"/>
      <c r="AA938" s="56"/>
      <c r="AB938" s="74" t="s">
        <v>44</v>
      </c>
      <c r="AC938" s="30" t="s">
        <v>44</v>
      </c>
      <c r="AD938" s="30" t="s">
        <v>982</v>
      </c>
    </row>
    <row r="939" spans="1:30" x14ac:dyDescent="0.2">
      <c r="A939" s="89">
        <v>46145.010285266202</v>
      </c>
      <c r="B939" s="35" t="s">
        <v>30</v>
      </c>
      <c r="C939" s="85" t="s">
        <v>31</v>
      </c>
      <c r="D939" s="30" t="s">
        <v>29</v>
      </c>
      <c r="E939" s="96" t="s">
        <v>2798</v>
      </c>
      <c r="F939" s="30" t="s">
        <v>29</v>
      </c>
      <c r="G939" s="30" t="s">
        <v>47</v>
      </c>
      <c r="H939" s="93" t="s">
        <v>34</v>
      </c>
      <c r="I939" s="36" t="str">
        <f ca="1">IFERROR(__xludf.DUMMYFUNCTION("""COMPUTED_VALUE""")," ")</f>
        <v xml:space="preserve"> </v>
      </c>
      <c r="J939" s="51" t="s">
        <v>4496</v>
      </c>
      <c r="K939" s="56" t="s">
        <v>4497</v>
      </c>
      <c r="L939" s="38">
        <v>869746317</v>
      </c>
      <c r="M939" s="30" t="s">
        <v>698</v>
      </c>
      <c r="N939" s="30" t="s">
        <v>2669</v>
      </c>
      <c r="O939" s="30" t="s">
        <v>107</v>
      </c>
      <c r="P939" s="30" t="s">
        <v>4498</v>
      </c>
      <c r="Q939" s="23">
        <v>16940</v>
      </c>
      <c r="R939" s="30" t="s">
        <v>29</v>
      </c>
      <c r="S939" s="39">
        <v>50</v>
      </c>
      <c r="T939" s="45">
        <v>46144</v>
      </c>
      <c r="U939" s="52"/>
      <c r="V939" s="53"/>
      <c r="W939" s="54" t="s">
        <v>4499</v>
      </c>
      <c r="X939" s="30"/>
      <c r="Y939" s="31">
        <v>16890</v>
      </c>
      <c r="Z939" s="30"/>
      <c r="AA939" s="55"/>
      <c r="AB939" s="73" t="s">
        <v>44</v>
      </c>
      <c r="AC939" s="30" t="s">
        <v>44</v>
      </c>
      <c r="AD939" s="30" t="s">
        <v>982</v>
      </c>
    </row>
    <row r="940" spans="1:30" x14ac:dyDescent="0.2">
      <c r="A940" s="89">
        <v>46145.010502743055</v>
      </c>
      <c r="B940" s="35" t="s">
        <v>30</v>
      </c>
      <c r="C940" s="85" t="s">
        <v>31</v>
      </c>
      <c r="D940" s="30" t="s">
        <v>29</v>
      </c>
      <c r="E940" s="96" t="s">
        <v>2798</v>
      </c>
      <c r="F940" s="30" t="s">
        <v>29</v>
      </c>
      <c r="G940" s="30" t="s">
        <v>47</v>
      </c>
      <c r="H940" s="93" t="s">
        <v>34</v>
      </c>
      <c r="I940" s="36" t="str">
        <f ca="1">IFERROR(__xludf.DUMMYFUNCTION("""COMPUTED_VALUE""")," ")</f>
        <v xml:space="preserve"> </v>
      </c>
      <c r="J940" s="51" t="s">
        <v>4500</v>
      </c>
      <c r="K940" s="56" t="s">
        <v>4501</v>
      </c>
      <c r="L940" s="38">
        <v>349077841</v>
      </c>
      <c r="M940" s="30" t="s">
        <v>247</v>
      </c>
      <c r="N940" s="30" t="s">
        <v>3377</v>
      </c>
      <c r="O940" s="30" t="s">
        <v>107</v>
      </c>
      <c r="P940" s="30" t="s">
        <v>4502</v>
      </c>
      <c r="Q940" s="23">
        <v>16940</v>
      </c>
      <c r="R940" s="30" t="s">
        <v>29</v>
      </c>
      <c r="S940" s="39">
        <v>100</v>
      </c>
      <c r="T940" s="45">
        <v>46144</v>
      </c>
      <c r="U940" s="52"/>
      <c r="V940" s="53"/>
      <c r="W940" s="54" t="s">
        <v>4503</v>
      </c>
      <c r="X940" s="30"/>
      <c r="Y940" s="31">
        <v>16840</v>
      </c>
      <c r="Z940" s="30"/>
      <c r="AA940" s="56"/>
      <c r="AB940" s="74" t="s">
        <v>44</v>
      </c>
      <c r="AC940" s="30" t="s">
        <v>44</v>
      </c>
      <c r="AD940" s="30" t="s">
        <v>982</v>
      </c>
    </row>
    <row r="941" spans="1:30" x14ac:dyDescent="0.2">
      <c r="A941" s="89">
        <v>46145.438462245365</v>
      </c>
      <c r="B941" s="35" t="s">
        <v>252</v>
      </c>
      <c r="C941" s="85" t="s">
        <v>31</v>
      </c>
      <c r="D941" s="30" t="s">
        <v>29</v>
      </c>
      <c r="E941" s="96" t="s">
        <v>2895</v>
      </c>
      <c r="F941" s="30" t="s">
        <v>29</v>
      </c>
      <c r="G941" s="30" t="s">
        <v>33</v>
      </c>
      <c r="H941" s="93" t="s">
        <v>4504</v>
      </c>
      <c r="I941" s="36">
        <f ca="1">IFERROR(__xludf.DUMMYFUNCTION("""COMPUTED_VALUE"""),46198)</f>
        <v>46198</v>
      </c>
      <c r="J941" s="51" t="s">
        <v>4505</v>
      </c>
      <c r="K941" s="56" t="s">
        <v>4506</v>
      </c>
      <c r="L941" s="38">
        <v>965877288</v>
      </c>
      <c r="M941" s="30" t="s">
        <v>1614</v>
      </c>
      <c r="N941" s="30" t="s">
        <v>3430</v>
      </c>
      <c r="O941" s="30" t="s">
        <v>2626</v>
      </c>
      <c r="P941" s="30" t="s">
        <v>4507</v>
      </c>
      <c r="Q941" s="23">
        <v>14972</v>
      </c>
      <c r="R941" s="30" t="s">
        <v>29</v>
      </c>
      <c r="S941" s="39">
        <f>200+3800</f>
        <v>4000</v>
      </c>
      <c r="T941" s="49" t="s">
        <v>4508</v>
      </c>
      <c r="U941" s="52"/>
      <c r="V941" s="53"/>
      <c r="W941" s="54" t="s">
        <v>4509</v>
      </c>
      <c r="X941" s="30"/>
      <c r="Y941" s="31">
        <v>10972</v>
      </c>
      <c r="Z941" s="30"/>
      <c r="AA941" s="55"/>
      <c r="AB941" s="73" t="s">
        <v>44</v>
      </c>
      <c r="AC941" s="30" t="s">
        <v>44</v>
      </c>
      <c r="AD941" s="30" t="s">
        <v>982</v>
      </c>
    </row>
    <row r="942" spans="1:30" x14ac:dyDescent="0.2">
      <c r="A942" s="89">
        <v>46145.669130891205</v>
      </c>
      <c r="B942" s="35" t="s">
        <v>76</v>
      </c>
      <c r="C942" s="85" t="s">
        <v>31</v>
      </c>
      <c r="D942" s="30" t="s">
        <v>29</v>
      </c>
      <c r="E942" s="96" t="s">
        <v>2798</v>
      </c>
      <c r="F942" s="30" t="s">
        <v>29</v>
      </c>
      <c r="G942" s="30" t="s">
        <v>47</v>
      </c>
      <c r="H942" s="93" t="s">
        <v>3711</v>
      </c>
      <c r="I942" s="36">
        <f ca="1">IFERROR(__xludf.DUMMYFUNCTION("""COMPUTED_VALUE"""),46194)</f>
        <v>46194</v>
      </c>
      <c r="J942" s="51" t="s">
        <v>4510</v>
      </c>
      <c r="K942" s="56" t="s">
        <v>4511</v>
      </c>
      <c r="L942" s="38">
        <v>343040718</v>
      </c>
      <c r="M942" s="30" t="s">
        <v>1619</v>
      </c>
      <c r="N942" s="30" t="s">
        <v>4055</v>
      </c>
      <c r="O942" s="30" t="s">
        <v>4512</v>
      </c>
      <c r="P942" s="30" t="s">
        <v>4513</v>
      </c>
      <c r="Q942" s="23">
        <v>16940</v>
      </c>
      <c r="R942" s="30" t="s">
        <v>29</v>
      </c>
      <c r="S942" s="39">
        <f t="shared" ref="S942:S943" si="7">200+2300</f>
        <v>2500</v>
      </c>
      <c r="T942" s="49" t="s">
        <v>4514</v>
      </c>
      <c r="U942" s="52"/>
      <c r="V942" s="53"/>
      <c r="W942" s="54" t="s">
        <v>4515</v>
      </c>
      <c r="X942" s="30"/>
      <c r="Y942" s="31">
        <v>14440</v>
      </c>
      <c r="Z942" s="30"/>
      <c r="AA942" s="56"/>
      <c r="AB942" s="74" t="s">
        <v>44</v>
      </c>
      <c r="AC942" s="30" t="s">
        <v>44</v>
      </c>
      <c r="AD942" s="30" t="s">
        <v>982</v>
      </c>
    </row>
    <row r="943" spans="1:30" x14ac:dyDescent="0.2">
      <c r="A943" s="89">
        <v>46145.672544467598</v>
      </c>
      <c r="B943" s="35" t="s">
        <v>76</v>
      </c>
      <c r="C943" s="85" t="s">
        <v>31</v>
      </c>
      <c r="D943" s="30" t="s">
        <v>29</v>
      </c>
      <c r="E943" s="96" t="s">
        <v>2798</v>
      </c>
      <c r="F943" s="30" t="s">
        <v>29</v>
      </c>
      <c r="G943" s="30" t="s">
        <v>47</v>
      </c>
      <c r="H943" s="93" t="s">
        <v>3711</v>
      </c>
      <c r="I943" s="36">
        <f ca="1">IFERROR(__xludf.DUMMYFUNCTION("""COMPUTED_VALUE"""),46194)</f>
        <v>46194</v>
      </c>
      <c r="J943" s="51" t="s">
        <v>4516</v>
      </c>
      <c r="K943" s="56" t="s">
        <v>4517</v>
      </c>
      <c r="L943" s="38">
        <v>365581180</v>
      </c>
      <c r="M943" s="30" t="s">
        <v>1619</v>
      </c>
      <c r="N943" s="30" t="s">
        <v>4055</v>
      </c>
      <c r="O943" s="30" t="s">
        <v>4518</v>
      </c>
      <c r="P943" s="30" t="s">
        <v>4519</v>
      </c>
      <c r="Q943" s="23">
        <v>16940</v>
      </c>
      <c r="R943" s="30" t="s">
        <v>29</v>
      </c>
      <c r="S943" s="39">
        <f t="shared" si="7"/>
        <v>2500</v>
      </c>
      <c r="T943" s="49" t="s">
        <v>4520</v>
      </c>
      <c r="U943" s="52"/>
      <c r="V943" s="53"/>
      <c r="W943" s="54" t="s">
        <v>4521</v>
      </c>
      <c r="X943" s="30"/>
      <c r="Y943" s="31">
        <v>14440</v>
      </c>
      <c r="Z943" s="30"/>
      <c r="AA943" s="55"/>
      <c r="AB943" s="73" t="s">
        <v>44</v>
      </c>
      <c r="AC943" s="30" t="s">
        <v>44</v>
      </c>
      <c r="AD943" s="30" t="s">
        <v>982</v>
      </c>
    </row>
    <row r="944" spans="1:30" x14ac:dyDescent="0.2">
      <c r="A944" s="89">
        <v>46145.701173668982</v>
      </c>
      <c r="B944" s="35" t="s">
        <v>408</v>
      </c>
      <c r="C944" s="85" t="s">
        <v>31</v>
      </c>
      <c r="D944" s="30" t="s">
        <v>29</v>
      </c>
      <c r="E944" s="96" t="s">
        <v>2895</v>
      </c>
      <c r="F944" s="30" t="s">
        <v>29</v>
      </c>
      <c r="G944" s="30" t="s">
        <v>33</v>
      </c>
      <c r="H944" s="93" t="s">
        <v>3313</v>
      </c>
      <c r="I944" s="36">
        <f ca="1">IFERROR(__xludf.DUMMYFUNCTION("""COMPUTED_VALUE"""),46192)</f>
        <v>46192</v>
      </c>
      <c r="J944" s="51" t="s">
        <v>4522</v>
      </c>
      <c r="K944" s="56" t="s">
        <v>4523</v>
      </c>
      <c r="L944" s="38">
        <v>878678688</v>
      </c>
      <c r="M944" s="30" t="s">
        <v>1619</v>
      </c>
      <c r="N944" s="30" t="s">
        <v>3410</v>
      </c>
      <c r="O944" s="30" t="s">
        <v>4524</v>
      </c>
      <c r="P944" s="30" t="s">
        <v>4525</v>
      </c>
      <c r="Q944" s="23">
        <v>14972</v>
      </c>
      <c r="R944" s="30" t="s">
        <v>29</v>
      </c>
      <c r="S944" s="39">
        <f>200+3800</f>
        <v>4000</v>
      </c>
      <c r="T944" s="49" t="s">
        <v>4526</v>
      </c>
      <c r="U944" s="52"/>
      <c r="V944" s="53"/>
      <c r="W944" s="54" t="s">
        <v>4527</v>
      </c>
      <c r="X944" s="30"/>
      <c r="Y944" s="31">
        <v>10972</v>
      </c>
      <c r="Z944" s="30"/>
      <c r="AA944" s="56"/>
      <c r="AB944" s="74" t="s">
        <v>44</v>
      </c>
      <c r="AC944" s="30" t="s">
        <v>44</v>
      </c>
      <c r="AD944" s="30" t="s">
        <v>982</v>
      </c>
    </row>
    <row r="945" spans="1:30" x14ac:dyDescent="0.2">
      <c r="A945" s="89">
        <v>46145.723867326393</v>
      </c>
      <c r="B945" s="35" t="s">
        <v>30</v>
      </c>
      <c r="C945" s="85" t="s">
        <v>31</v>
      </c>
      <c r="D945" s="30" t="s">
        <v>29</v>
      </c>
      <c r="E945" s="96" t="s">
        <v>2798</v>
      </c>
      <c r="F945" s="30" t="s">
        <v>29</v>
      </c>
      <c r="G945" s="30" t="s">
        <v>47</v>
      </c>
      <c r="H945" s="93" t="s">
        <v>34</v>
      </c>
      <c r="I945" s="36" t="str">
        <f ca="1">IFERROR(__xludf.DUMMYFUNCTION("""COMPUTED_VALUE""")," ")</f>
        <v xml:space="preserve"> </v>
      </c>
      <c r="J945" s="51" t="s">
        <v>4528</v>
      </c>
      <c r="K945" s="56" t="s">
        <v>4529</v>
      </c>
      <c r="L945" s="38">
        <v>865472256</v>
      </c>
      <c r="M945" s="30" t="s">
        <v>1619</v>
      </c>
      <c r="N945" s="30" t="s">
        <v>2930</v>
      </c>
      <c r="O945" s="30" t="s">
        <v>4530</v>
      </c>
      <c r="P945" s="30" t="s">
        <v>4531</v>
      </c>
      <c r="Q945" s="23">
        <v>16940</v>
      </c>
      <c r="R945" s="30" t="s">
        <v>29</v>
      </c>
      <c r="S945" s="39">
        <v>200</v>
      </c>
      <c r="T945" s="45">
        <v>46145</v>
      </c>
      <c r="U945" s="52"/>
      <c r="V945" s="53"/>
      <c r="W945" s="54" t="s">
        <v>4532</v>
      </c>
      <c r="X945" s="30"/>
      <c r="Y945" s="31">
        <v>16740</v>
      </c>
      <c r="Z945" s="30"/>
      <c r="AA945" s="55"/>
      <c r="AB945" s="73" t="s">
        <v>44</v>
      </c>
      <c r="AC945" s="30" t="s">
        <v>44</v>
      </c>
      <c r="AD945" s="30" t="s">
        <v>982</v>
      </c>
    </row>
    <row r="946" spans="1:30" x14ac:dyDescent="0.2">
      <c r="A946" s="89">
        <v>46145.72493438657</v>
      </c>
      <c r="B946" s="35" t="s">
        <v>408</v>
      </c>
      <c r="C946" s="85" t="s">
        <v>31</v>
      </c>
      <c r="D946" s="30" t="s">
        <v>29</v>
      </c>
      <c r="E946" s="96" t="s">
        <v>2798</v>
      </c>
      <c r="F946" s="30" t="s">
        <v>29</v>
      </c>
      <c r="G946" s="30" t="s">
        <v>47</v>
      </c>
      <c r="H946" s="93" t="s">
        <v>3112</v>
      </c>
      <c r="I946" s="36">
        <f ca="1">IFERROR(__xludf.DUMMYFUNCTION("""COMPUTED_VALUE"""),46196)</f>
        <v>46196</v>
      </c>
      <c r="J946" s="51" t="s">
        <v>4533</v>
      </c>
      <c r="K946" s="56" t="s">
        <v>4534</v>
      </c>
      <c r="L946" s="38">
        <v>964097290</v>
      </c>
      <c r="M946" s="30" t="s">
        <v>664</v>
      </c>
      <c r="N946" s="30" t="s">
        <v>2435</v>
      </c>
      <c r="O946" s="30" t="s">
        <v>107</v>
      </c>
      <c r="P946" s="30" t="s">
        <v>4535</v>
      </c>
      <c r="Q946" s="23">
        <v>16940</v>
      </c>
      <c r="R946" s="30" t="s">
        <v>29</v>
      </c>
      <c r="S946" s="39">
        <v>200</v>
      </c>
      <c r="T946" s="45">
        <v>46145</v>
      </c>
      <c r="U946" s="52"/>
      <c r="V946" s="53"/>
      <c r="W946" s="54" t="s">
        <v>4536</v>
      </c>
      <c r="X946" s="30"/>
      <c r="Y946" s="31">
        <v>16740</v>
      </c>
      <c r="Z946" s="30"/>
      <c r="AA946" s="56"/>
      <c r="AB946" s="74" t="s">
        <v>44</v>
      </c>
      <c r="AC946" s="30" t="s">
        <v>44</v>
      </c>
      <c r="AD946" s="30" t="s">
        <v>982</v>
      </c>
    </row>
    <row r="947" spans="1:30" x14ac:dyDescent="0.2">
      <c r="A947" s="89">
        <v>46145.726372673613</v>
      </c>
      <c r="B947" s="35" t="s">
        <v>30</v>
      </c>
      <c r="C947" s="85" t="s">
        <v>31</v>
      </c>
      <c r="D947" s="30" t="s">
        <v>29</v>
      </c>
      <c r="E947" s="96" t="s">
        <v>2798</v>
      </c>
      <c r="F947" s="30" t="s">
        <v>29</v>
      </c>
      <c r="G947" s="30" t="s">
        <v>47</v>
      </c>
      <c r="H947" s="93" t="s">
        <v>34</v>
      </c>
      <c r="I947" s="36" t="str">
        <f ca="1">IFERROR(__xludf.DUMMYFUNCTION("""COMPUTED_VALUE""")," ")</f>
        <v xml:space="preserve"> </v>
      </c>
      <c r="J947" s="51" t="s">
        <v>4537</v>
      </c>
      <c r="K947" s="56" t="s">
        <v>4538</v>
      </c>
      <c r="L947" s="38">
        <v>984187636</v>
      </c>
      <c r="M947" s="30" t="s">
        <v>664</v>
      </c>
      <c r="N947" s="30" t="s">
        <v>2435</v>
      </c>
      <c r="O947" s="30" t="s">
        <v>107</v>
      </c>
      <c r="P947" s="30" t="s">
        <v>4539</v>
      </c>
      <c r="Q947" s="23">
        <v>16940</v>
      </c>
      <c r="R947" s="30" t="s">
        <v>29</v>
      </c>
      <c r="S947" s="39">
        <v>200</v>
      </c>
      <c r="T947" s="45">
        <v>46145</v>
      </c>
      <c r="U947" s="52"/>
      <c r="V947" s="53"/>
      <c r="W947" s="54" t="s">
        <v>4540</v>
      </c>
      <c r="X947" s="30"/>
      <c r="Y947" s="31">
        <v>16740</v>
      </c>
      <c r="Z947" s="30"/>
      <c r="AA947" s="55"/>
      <c r="AB947" s="73" t="s">
        <v>44</v>
      </c>
      <c r="AC947" s="30" t="s">
        <v>44</v>
      </c>
      <c r="AD947" s="30" t="s">
        <v>982</v>
      </c>
    </row>
    <row r="948" spans="1:30" x14ac:dyDescent="0.2">
      <c r="A948" s="89">
        <v>46145.729658877317</v>
      </c>
      <c r="B948" s="35" t="s">
        <v>408</v>
      </c>
      <c r="C948" s="85" t="s">
        <v>31</v>
      </c>
      <c r="D948" s="30" t="s">
        <v>29</v>
      </c>
      <c r="E948" s="96" t="s">
        <v>2798</v>
      </c>
      <c r="F948" s="30" t="s">
        <v>29</v>
      </c>
      <c r="G948" s="30" t="s">
        <v>47</v>
      </c>
      <c r="H948" s="93" t="s">
        <v>3112</v>
      </c>
      <c r="I948" s="36">
        <f ca="1">IFERROR(__xludf.DUMMYFUNCTION("""COMPUTED_VALUE"""),46196)</f>
        <v>46196</v>
      </c>
      <c r="J948" s="51" t="s">
        <v>4541</v>
      </c>
      <c r="K948" s="56" t="s">
        <v>4542</v>
      </c>
      <c r="L948" s="38">
        <v>967049981</v>
      </c>
      <c r="M948" s="30" t="s">
        <v>664</v>
      </c>
      <c r="N948" s="30" t="s">
        <v>2250</v>
      </c>
      <c r="O948" s="30" t="s">
        <v>107</v>
      </c>
      <c r="P948" s="30" t="s">
        <v>4543</v>
      </c>
      <c r="Q948" s="23">
        <v>16940</v>
      </c>
      <c r="R948" s="30" t="s">
        <v>29</v>
      </c>
      <c r="S948" s="39">
        <v>50</v>
      </c>
      <c r="T948" s="45">
        <v>46144</v>
      </c>
      <c r="U948" s="52"/>
      <c r="V948" s="53"/>
      <c r="W948" s="54" t="s">
        <v>4544</v>
      </c>
      <c r="X948" s="30"/>
      <c r="Y948" s="31">
        <v>16890</v>
      </c>
      <c r="Z948" s="30"/>
      <c r="AA948" s="56"/>
      <c r="AB948" s="74" t="s">
        <v>44</v>
      </c>
      <c r="AC948" s="30" t="s">
        <v>44</v>
      </c>
      <c r="AD948" s="30" t="s">
        <v>982</v>
      </c>
    </row>
    <row r="949" spans="1:30" x14ac:dyDescent="0.2">
      <c r="A949" s="89">
        <v>46145.731935694443</v>
      </c>
      <c r="B949" s="35" t="s">
        <v>408</v>
      </c>
      <c r="C949" s="85" t="s">
        <v>31</v>
      </c>
      <c r="D949" s="30" t="s">
        <v>29</v>
      </c>
      <c r="E949" s="96" t="s">
        <v>2798</v>
      </c>
      <c r="F949" s="30" t="s">
        <v>29</v>
      </c>
      <c r="G949" s="30" t="s">
        <v>47</v>
      </c>
      <c r="H949" s="93" t="s">
        <v>3939</v>
      </c>
      <c r="I949" s="36">
        <f ca="1">IFERROR(__xludf.DUMMYFUNCTION("""COMPUTED_VALUE"""),46196)</f>
        <v>46196</v>
      </c>
      <c r="J949" s="51" t="s">
        <v>4545</v>
      </c>
      <c r="K949" s="56" t="s">
        <v>4546</v>
      </c>
      <c r="L949" s="38">
        <v>967349698</v>
      </c>
      <c r="M949" s="30" t="s">
        <v>664</v>
      </c>
      <c r="N949" s="30" t="s">
        <v>2435</v>
      </c>
      <c r="O949" s="30" t="s">
        <v>107</v>
      </c>
      <c r="P949" s="30" t="s">
        <v>4547</v>
      </c>
      <c r="Q949" s="23">
        <v>16940</v>
      </c>
      <c r="R949" s="30" t="s">
        <v>29</v>
      </c>
      <c r="S949" s="39">
        <f>50+100</f>
        <v>150</v>
      </c>
      <c r="T949" s="49" t="s">
        <v>4548</v>
      </c>
      <c r="U949" s="52"/>
      <c r="V949" s="53"/>
      <c r="W949" s="54" t="s">
        <v>4549</v>
      </c>
      <c r="X949" s="30"/>
      <c r="Y949" s="31">
        <v>16790</v>
      </c>
      <c r="Z949" s="30"/>
      <c r="AA949" s="55"/>
      <c r="AB949" s="73" t="s">
        <v>44</v>
      </c>
      <c r="AC949" s="30" t="s">
        <v>44</v>
      </c>
      <c r="AD949" s="30" t="s">
        <v>982</v>
      </c>
    </row>
    <row r="950" spans="1:30" x14ac:dyDescent="0.2">
      <c r="A950" s="89">
        <v>46145.733705601851</v>
      </c>
      <c r="B950" s="35" t="s">
        <v>30</v>
      </c>
      <c r="C950" s="85" t="s">
        <v>31</v>
      </c>
      <c r="D950" s="30" t="s">
        <v>29</v>
      </c>
      <c r="E950" s="96" t="s">
        <v>2798</v>
      </c>
      <c r="F950" s="30" t="s">
        <v>29</v>
      </c>
      <c r="G950" s="30" t="s">
        <v>47</v>
      </c>
      <c r="H950" s="93" t="s">
        <v>34</v>
      </c>
      <c r="I950" s="36" t="str">
        <f ca="1">IFERROR(__xludf.DUMMYFUNCTION("""COMPUTED_VALUE""")," ")</f>
        <v xml:space="preserve"> </v>
      </c>
      <c r="J950" s="51" t="s">
        <v>4550</v>
      </c>
      <c r="K950" s="56" t="s">
        <v>4551</v>
      </c>
      <c r="L950" s="38">
        <v>865911098</v>
      </c>
      <c r="M950" s="30" t="s">
        <v>664</v>
      </c>
      <c r="N950" s="30" t="s">
        <v>362</v>
      </c>
      <c r="O950" s="30" t="s">
        <v>107</v>
      </c>
      <c r="P950" s="30" t="s">
        <v>4552</v>
      </c>
      <c r="Q950" s="23">
        <v>16940</v>
      </c>
      <c r="R950" s="30" t="s">
        <v>29</v>
      </c>
      <c r="S950" s="39">
        <v>100</v>
      </c>
      <c r="T950" s="45">
        <v>46143</v>
      </c>
      <c r="U950" s="52"/>
      <c r="V950" s="53"/>
      <c r="W950" s="54" t="s">
        <v>4553</v>
      </c>
      <c r="X950" s="30"/>
      <c r="Y950" s="31">
        <v>16840</v>
      </c>
      <c r="Z950" s="30"/>
      <c r="AA950" s="56"/>
      <c r="AB950" s="74" t="s">
        <v>44</v>
      </c>
      <c r="AC950" s="30" t="s">
        <v>44</v>
      </c>
      <c r="AD950" s="30" t="s">
        <v>982</v>
      </c>
    </row>
    <row r="951" spans="1:30" x14ac:dyDescent="0.2">
      <c r="A951" s="89">
        <v>46145.735570810182</v>
      </c>
      <c r="B951" s="35" t="s">
        <v>30</v>
      </c>
      <c r="C951" s="85" t="s">
        <v>31</v>
      </c>
      <c r="D951" s="30" t="s">
        <v>29</v>
      </c>
      <c r="E951" s="96" t="s">
        <v>2798</v>
      </c>
      <c r="F951" s="30" t="s">
        <v>29</v>
      </c>
      <c r="G951" s="30" t="s">
        <v>47</v>
      </c>
      <c r="H951" s="93" t="s">
        <v>34</v>
      </c>
      <c r="I951" s="36" t="str">
        <f ca="1">IFERROR(__xludf.DUMMYFUNCTION("""COMPUTED_VALUE""")," ")</f>
        <v xml:space="preserve"> </v>
      </c>
      <c r="J951" s="51" t="s">
        <v>4554</v>
      </c>
      <c r="K951" s="56" t="s">
        <v>4555</v>
      </c>
      <c r="L951" s="38">
        <v>328246108</v>
      </c>
      <c r="M951" s="30" t="s">
        <v>664</v>
      </c>
      <c r="N951" s="30" t="s">
        <v>3103</v>
      </c>
      <c r="O951" s="30" t="s">
        <v>107</v>
      </c>
      <c r="P951" s="30" t="s">
        <v>4556</v>
      </c>
      <c r="Q951" s="23">
        <v>16940</v>
      </c>
      <c r="R951" s="30" t="s">
        <v>29</v>
      </c>
      <c r="S951" s="39">
        <v>50</v>
      </c>
      <c r="T951" s="45">
        <v>46143</v>
      </c>
      <c r="U951" s="52"/>
      <c r="V951" s="53"/>
      <c r="W951" s="54" t="s">
        <v>4557</v>
      </c>
      <c r="X951" s="30"/>
      <c r="Y951" s="31">
        <v>16890</v>
      </c>
      <c r="Z951" s="30"/>
      <c r="AA951" s="55"/>
      <c r="AB951" s="73" t="s">
        <v>44</v>
      </c>
      <c r="AC951" s="30" t="s">
        <v>44</v>
      </c>
      <c r="AD951" s="30" t="s">
        <v>982</v>
      </c>
    </row>
    <row r="952" spans="1:30" x14ac:dyDescent="0.2">
      <c r="A952" s="89">
        <v>46145.780949594904</v>
      </c>
      <c r="B952" s="35" t="s">
        <v>30</v>
      </c>
      <c r="C952" s="85" t="s">
        <v>31</v>
      </c>
      <c r="D952" s="30" t="s">
        <v>29</v>
      </c>
      <c r="E952" s="96" t="s">
        <v>2798</v>
      </c>
      <c r="F952" s="30" t="s">
        <v>29</v>
      </c>
      <c r="G952" s="30" t="s">
        <v>47</v>
      </c>
      <c r="H952" s="93" t="s">
        <v>34</v>
      </c>
      <c r="I952" s="36" t="str">
        <f ca="1">IFERROR(__xludf.DUMMYFUNCTION("""COMPUTED_VALUE""")," ")</f>
        <v xml:space="preserve"> </v>
      </c>
      <c r="J952" s="51" t="s">
        <v>4558</v>
      </c>
      <c r="K952" s="56" t="s">
        <v>4559</v>
      </c>
      <c r="L952" s="38">
        <v>965799208</v>
      </c>
      <c r="M952" s="30" t="s">
        <v>874</v>
      </c>
      <c r="N952" s="30" t="s">
        <v>4458</v>
      </c>
      <c r="O952" s="30" t="s">
        <v>107</v>
      </c>
      <c r="P952" s="30" t="s">
        <v>4560</v>
      </c>
      <c r="Q952" s="23">
        <v>16940</v>
      </c>
      <c r="R952" s="30" t="s">
        <v>29</v>
      </c>
      <c r="S952" s="39">
        <v>50</v>
      </c>
      <c r="T952" s="45">
        <v>46144</v>
      </c>
      <c r="U952" s="52"/>
      <c r="V952" s="53"/>
      <c r="W952" s="54" t="s">
        <v>4561</v>
      </c>
      <c r="X952" s="30"/>
      <c r="Y952" s="31">
        <v>16890</v>
      </c>
      <c r="Z952" s="30"/>
      <c r="AA952" s="56"/>
      <c r="AB952" s="74" t="s">
        <v>44</v>
      </c>
      <c r="AC952" s="30" t="s">
        <v>44</v>
      </c>
      <c r="AD952" s="30" t="s">
        <v>982</v>
      </c>
    </row>
    <row r="953" spans="1:30" x14ac:dyDescent="0.2">
      <c r="A953" s="89">
        <v>46145.865800277781</v>
      </c>
      <c r="B953" s="35" t="s">
        <v>30</v>
      </c>
      <c r="C953" s="85" t="s">
        <v>31</v>
      </c>
      <c r="D953" s="30" t="s">
        <v>29</v>
      </c>
      <c r="E953" s="96" t="s">
        <v>2798</v>
      </c>
      <c r="F953" s="30" t="s">
        <v>29</v>
      </c>
      <c r="G953" s="30" t="s">
        <v>47</v>
      </c>
      <c r="H953" s="93" t="s">
        <v>34</v>
      </c>
      <c r="I953" s="36" t="str">
        <f ca="1">IFERROR(__xludf.DUMMYFUNCTION("""COMPUTED_VALUE""")," ")</f>
        <v xml:space="preserve"> </v>
      </c>
      <c r="J953" s="51" t="s">
        <v>4562</v>
      </c>
      <c r="K953" s="56" t="s">
        <v>4563</v>
      </c>
      <c r="L953" s="38">
        <v>398387644</v>
      </c>
      <c r="M953" s="30" t="s">
        <v>1619</v>
      </c>
      <c r="N953" s="30" t="s">
        <v>3410</v>
      </c>
      <c r="O953" s="30" t="s">
        <v>4564</v>
      </c>
      <c r="P953" s="30" t="s">
        <v>4565</v>
      </c>
      <c r="Q953" s="23">
        <v>16940</v>
      </c>
      <c r="R953" s="30" t="s">
        <v>29</v>
      </c>
      <c r="S953" s="39">
        <v>200</v>
      </c>
      <c r="T953" s="45">
        <v>46145</v>
      </c>
      <c r="U953" s="52"/>
      <c r="V953" s="53"/>
      <c r="W953" s="54" t="s">
        <v>4566</v>
      </c>
      <c r="X953" s="30"/>
      <c r="Y953" s="31">
        <v>16740</v>
      </c>
      <c r="Z953" s="30"/>
      <c r="AA953" s="55"/>
      <c r="AB953" s="73" t="s">
        <v>44</v>
      </c>
      <c r="AC953" s="30" t="s">
        <v>44</v>
      </c>
      <c r="AD953" s="30" t="s">
        <v>982</v>
      </c>
    </row>
    <row r="954" spans="1:30" x14ac:dyDescent="0.2">
      <c r="A954" s="89">
        <v>46145.872260416669</v>
      </c>
      <c r="B954" s="35" t="s">
        <v>252</v>
      </c>
      <c r="C954" s="85" t="s">
        <v>31</v>
      </c>
      <c r="D954" s="30" t="s">
        <v>29</v>
      </c>
      <c r="E954" s="96" t="s">
        <v>2895</v>
      </c>
      <c r="F954" s="30" t="s">
        <v>29</v>
      </c>
      <c r="G954" s="30" t="s">
        <v>33</v>
      </c>
      <c r="H954" s="93" t="s">
        <v>2896</v>
      </c>
      <c r="I954" s="36">
        <f ca="1">IFERROR(__xludf.DUMMYFUNCTION("""COMPUTED_VALUE"""),46195)</f>
        <v>46195</v>
      </c>
      <c r="J954" s="51" t="s">
        <v>4567</v>
      </c>
      <c r="K954" s="56" t="s">
        <v>4568</v>
      </c>
      <c r="L954" s="38">
        <v>344626473</v>
      </c>
      <c r="M954" s="30" t="s">
        <v>1619</v>
      </c>
      <c r="N954" s="30" t="s">
        <v>4569</v>
      </c>
      <c r="O954" s="30" t="s">
        <v>2642</v>
      </c>
      <c r="P954" s="30" t="s">
        <v>4570</v>
      </c>
      <c r="Q954" s="23">
        <v>14972</v>
      </c>
      <c r="R954" s="30" t="s">
        <v>29</v>
      </c>
      <c r="S954" s="39">
        <v>200</v>
      </c>
      <c r="T954" s="45">
        <v>46145</v>
      </c>
      <c r="U954" s="52"/>
      <c r="V954" s="53"/>
      <c r="W954" s="54" t="s">
        <v>4571</v>
      </c>
      <c r="X954" s="30"/>
      <c r="Y954" s="31">
        <v>14772</v>
      </c>
      <c r="Z954" s="30"/>
      <c r="AA954" s="56"/>
      <c r="AB954" s="74" t="s">
        <v>44</v>
      </c>
      <c r="AC954" s="30" t="s">
        <v>44</v>
      </c>
      <c r="AD954" s="30" t="s">
        <v>982</v>
      </c>
    </row>
    <row r="955" spans="1:30" x14ac:dyDescent="0.2">
      <c r="A955" s="89">
        <v>46145.882449606477</v>
      </c>
      <c r="B955" s="35" t="s">
        <v>30</v>
      </c>
      <c r="C955" s="85" t="s">
        <v>31</v>
      </c>
      <c r="D955" s="30" t="s">
        <v>29</v>
      </c>
      <c r="E955" s="96" t="s">
        <v>2798</v>
      </c>
      <c r="F955" s="30" t="s">
        <v>29</v>
      </c>
      <c r="G955" s="30" t="s">
        <v>47</v>
      </c>
      <c r="H955" s="93" t="s">
        <v>34</v>
      </c>
      <c r="I955" s="36" t="str">
        <f ca="1">IFERROR(__xludf.DUMMYFUNCTION("""COMPUTED_VALUE""")," ")</f>
        <v xml:space="preserve"> </v>
      </c>
      <c r="J955" s="51" t="s">
        <v>4572</v>
      </c>
      <c r="K955" s="56" t="s">
        <v>4573</v>
      </c>
      <c r="L955" s="38">
        <v>967338607</v>
      </c>
      <c r="M955" s="30" t="s">
        <v>664</v>
      </c>
      <c r="N955" s="30" t="s">
        <v>3805</v>
      </c>
      <c r="O955" s="30" t="s">
        <v>107</v>
      </c>
      <c r="P955" s="30" t="s">
        <v>4574</v>
      </c>
      <c r="Q955" s="23">
        <v>16940</v>
      </c>
      <c r="R955" s="30" t="s">
        <v>29</v>
      </c>
      <c r="S955" s="39">
        <v>200</v>
      </c>
      <c r="T955" s="45">
        <v>46145</v>
      </c>
      <c r="U955" s="52"/>
      <c r="V955" s="53"/>
      <c r="W955" s="54" t="s">
        <v>4575</v>
      </c>
      <c r="X955" s="30"/>
      <c r="Y955" s="31">
        <v>16740</v>
      </c>
      <c r="Z955" s="30"/>
      <c r="AA955" s="55"/>
      <c r="AB955" s="73" t="s">
        <v>44</v>
      </c>
      <c r="AC955" s="30" t="s">
        <v>44</v>
      </c>
      <c r="AD955" s="30" t="s">
        <v>982</v>
      </c>
    </row>
    <row r="956" spans="1:30" x14ac:dyDescent="0.2">
      <c r="A956" s="89">
        <v>46145.892656180557</v>
      </c>
      <c r="B956" s="35" t="s">
        <v>30</v>
      </c>
      <c r="C956" s="85" t="s">
        <v>31</v>
      </c>
      <c r="D956" s="30" t="s">
        <v>29</v>
      </c>
      <c r="E956" s="96" t="s">
        <v>2798</v>
      </c>
      <c r="F956" s="30" t="s">
        <v>29</v>
      </c>
      <c r="G956" s="30" t="s">
        <v>47</v>
      </c>
      <c r="H956" s="93" t="s">
        <v>34</v>
      </c>
      <c r="I956" s="36" t="str">
        <f ca="1">IFERROR(__xludf.DUMMYFUNCTION("""COMPUTED_VALUE""")," ")</f>
        <v xml:space="preserve"> </v>
      </c>
      <c r="J956" s="51" t="s">
        <v>4576</v>
      </c>
      <c r="K956" s="56" t="s">
        <v>4577</v>
      </c>
      <c r="L956" s="38">
        <v>383893876</v>
      </c>
      <c r="M956" s="30" t="s">
        <v>664</v>
      </c>
      <c r="N956" s="30" t="s">
        <v>362</v>
      </c>
      <c r="O956" s="30" t="s">
        <v>107</v>
      </c>
      <c r="P956" s="30" t="s">
        <v>4578</v>
      </c>
      <c r="Q956" s="23">
        <v>16940</v>
      </c>
      <c r="R956" s="30" t="s">
        <v>29</v>
      </c>
      <c r="S956" s="39">
        <v>100</v>
      </c>
      <c r="T956" s="45">
        <v>46145</v>
      </c>
      <c r="U956" s="52"/>
      <c r="V956" s="53"/>
      <c r="W956" s="54" t="s">
        <v>4579</v>
      </c>
      <c r="X956" s="30"/>
      <c r="Y956" s="31">
        <v>16840</v>
      </c>
      <c r="Z956" s="30"/>
      <c r="AA956" s="56"/>
      <c r="AB956" s="74" t="s">
        <v>44</v>
      </c>
      <c r="AC956" s="30" t="s">
        <v>44</v>
      </c>
      <c r="AD956" s="30" t="s">
        <v>982</v>
      </c>
    </row>
    <row r="957" spans="1:30" x14ac:dyDescent="0.2">
      <c r="A957" s="89">
        <v>46145.900093090277</v>
      </c>
      <c r="B957" s="35" t="s">
        <v>30</v>
      </c>
      <c r="C957" s="85" t="s">
        <v>31</v>
      </c>
      <c r="D957" s="30" t="s">
        <v>29</v>
      </c>
      <c r="E957" s="96" t="s">
        <v>2895</v>
      </c>
      <c r="F957" s="30" t="s">
        <v>29</v>
      </c>
      <c r="G957" s="30" t="s">
        <v>33</v>
      </c>
      <c r="H957" s="93" t="s">
        <v>34</v>
      </c>
      <c r="I957" s="36" t="str">
        <f ca="1">IFERROR(__xludf.DUMMYFUNCTION("""COMPUTED_VALUE""")," ")</f>
        <v xml:space="preserve"> </v>
      </c>
      <c r="J957" s="51" t="s">
        <v>4580</v>
      </c>
      <c r="K957" s="56" t="s">
        <v>4581</v>
      </c>
      <c r="L957" s="38">
        <v>964898412</v>
      </c>
      <c r="M957" s="30" t="s">
        <v>1614</v>
      </c>
      <c r="N957" s="30" t="s">
        <v>131</v>
      </c>
      <c r="O957" s="30" t="s">
        <v>2626</v>
      </c>
      <c r="P957" s="30" t="s">
        <v>4582</v>
      </c>
      <c r="Q957" s="23">
        <v>14972</v>
      </c>
      <c r="R957" s="30" t="s">
        <v>29</v>
      </c>
      <c r="S957" s="39">
        <v>200</v>
      </c>
      <c r="T957" s="45">
        <v>46145</v>
      </c>
      <c r="U957" s="52"/>
      <c r="V957" s="53"/>
      <c r="W957" s="54" t="s">
        <v>4583</v>
      </c>
      <c r="X957" s="30"/>
      <c r="Y957" s="31">
        <v>14772</v>
      </c>
      <c r="Z957" s="30"/>
      <c r="AA957" s="55"/>
      <c r="AB957" s="73" t="s">
        <v>44</v>
      </c>
      <c r="AC957" s="30" t="s">
        <v>44</v>
      </c>
      <c r="AD957" s="30" t="s">
        <v>982</v>
      </c>
    </row>
    <row r="958" spans="1:30" x14ac:dyDescent="0.2">
      <c r="A958" s="89">
        <v>46145.902369155097</v>
      </c>
      <c r="B958" s="35" t="s">
        <v>30</v>
      </c>
      <c r="C958" s="85" t="s">
        <v>31</v>
      </c>
      <c r="D958" s="30" t="s">
        <v>29</v>
      </c>
      <c r="E958" s="96" t="s">
        <v>410</v>
      </c>
      <c r="F958" s="30" t="s">
        <v>29</v>
      </c>
      <c r="G958" s="30" t="s">
        <v>33</v>
      </c>
      <c r="H958" s="93" t="s">
        <v>34</v>
      </c>
      <c r="I958" s="36" t="str">
        <f ca="1">IFERROR(__xludf.DUMMYFUNCTION("""COMPUTED_VALUE""")," ")</f>
        <v xml:space="preserve"> </v>
      </c>
      <c r="J958" s="51" t="s">
        <v>4584</v>
      </c>
      <c r="K958" s="56" t="s">
        <v>4585</v>
      </c>
      <c r="L958" s="38">
        <v>362396368</v>
      </c>
      <c r="M958" s="30" t="s">
        <v>1614</v>
      </c>
      <c r="N958" s="30" t="s">
        <v>427</v>
      </c>
      <c r="O958" s="30" t="s">
        <v>2081</v>
      </c>
      <c r="P958" s="30" t="s">
        <v>4586</v>
      </c>
      <c r="Q958" s="23">
        <v>3968</v>
      </c>
      <c r="R958" s="30" t="s">
        <v>29</v>
      </c>
      <c r="S958" s="39">
        <v>200</v>
      </c>
      <c r="T958" s="45">
        <v>46145</v>
      </c>
      <c r="U958" s="52"/>
      <c r="V958" s="53"/>
      <c r="W958" s="54" t="s">
        <v>4587</v>
      </c>
      <c r="X958" s="30"/>
      <c r="Y958" s="31">
        <v>3768</v>
      </c>
      <c r="Z958" s="30"/>
      <c r="AA958" s="56"/>
      <c r="AB958" s="74" t="s">
        <v>44</v>
      </c>
      <c r="AC958" s="30" t="s">
        <v>44</v>
      </c>
      <c r="AD958" s="30" t="s">
        <v>982</v>
      </c>
    </row>
    <row r="959" spans="1:30" x14ac:dyDescent="0.2">
      <c r="A959" s="89">
        <v>46146.31647395833</v>
      </c>
      <c r="B959" s="35" t="s">
        <v>76</v>
      </c>
      <c r="C959" s="85" t="s">
        <v>31</v>
      </c>
      <c r="D959" s="30" t="s">
        <v>29</v>
      </c>
      <c r="E959" s="96" t="s">
        <v>2798</v>
      </c>
      <c r="F959" s="30" t="s">
        <v>29</v>
      </c>
      <c r="G959" s="30" t="s">
        <v>47</v>
      </c>
      <c r="H959" s="93" t="s">
        <v>3939</v>
      </c>
      <c r="I959" s="36">
        <f ca="1">IFERROR(__xludf.DUMMYFUNCTION("""COMPUTED_VALUE"""),46196)</f>
        <v>46196</v>
      </c>
      <c r="J959" s="51" t="s">
        <v>4588</v>
      </c>
      <c r="K959" s="56" t="s">
        <v>4589</v>
      </c>
      <c r="L959" s="38">
        <v>905483601</v>
      </c>
      <c r="M959" s="30" t="s">
        <v>664</v>
      </c>
      <c r="N959" s="30" t="s">
        <v>2435</v>
      </c>
      <c r="O959" s="30" t="s">
        <v>107</v>
      </c>
      <c r="P959" s="30" t="s">
        <v>4590</v>
      </c>
      <c r="Q959" s="23">
        <v>16940</v>
      </c>
      <c r="R959" s="30" t="s">
        <v>29</v>
      </c>
      <c r="S959" s="39">
        <v>50</v>
      </c>
      <c r="T959" s="45">
        <v>46145</v>
      </c>
      <c r="U959" s="52"/>
      <c r="V959" s="53"/>
      <c r="W959" s="54" t="s">
        <v>4591</v>
      </c>
      <c r="X959" s="30"/>
      <c r="Y959" s="31">
        <v>16890</v>
      </c>
      <c r="Z959" s="30"/>
      <c r="AA959" s="55"/>
      <c r="AB959" s="73" t="s">
        <v>44</v>
      </c>
      <c r="AC959" s="30" t="s">
        <v>44</v>
      </c>
      <c r="AD959" s="30" t="s">
        <v>982</v>
      </c>
    </row>
    <row r="960" spans="1:30" x14ac:dyDescent="0.2">
      <c r="A960" s="89">
        <v>46146.318576307865</v>
      </c>
      <c r="B960" s="35" t="s">
        <v>30</v>
      </c>
      <c r="C960" s="85" t="s">
        <v>31</v>
      </c>
      <c r="D960" s="30" t="s">
        <v>29</v>
      </c>
      <c r="E960" s="96" t="s">
        <v>2798</v>
      </c>
      <c r="F960" s="30" t="s">
        <v>29</v>
      </c>
      <c r="G960" s="30" t="s">
        <v>47</v>
      </c>
      <c r="H960" s="93" t="s">
        <v>34</v>
      </c>
      <c r="I960" s="36" t="str">
        <f ca="1">IFERROR(__xludf.DUMMYFUNCTION("""COMPUTED_VALUE""")," ")</f>
        <v xml:space="preserve"> </v>
      </c>
      <c r="J960" s="51" t="s">
        <v>4592</v>
      </c>
      <c r="K960" s="56" t="s">
        <v>4593</v>
      </c>
      <c r="L960" s="38">
        <v>397790913</v>
      </c>
      <c r="M960" s="30" t="s">
        <v>664</v>
      </c>
      <c r="N960" s="30" t="s">
        <v>3103</v>
      </c>
      <c r="O960" s="30" t="s">
        <v>107</v>
      </c>
      <c r="P960" s="30" t="s">
        <v>4594</v>
      </c>
      <c r="Q960" s="23">
        <v>16940</v>
      </c>
      <c r="R960" s="30" t="s">
        <v>29</v>
      </c>
      <c r="S960" s="39">
        <v>100</v>
      </c>
      <c r="T960" s="45">
        <v>46145</v>
      </c>
      <c r="U960" s="52"/>
      <c r="V960" s="53"/>
      <c r="W960" s="54" t="s">
        <v>4595</v>
      </c>
      <c r="X960" s="30"/>
      <c r="Y960" s="31">
        <v>16840</v>
      </c>
      <c r="Z960" s="30"/>
      <c r="AA960" s="56"/>
      <c r="AB960" s="74" t="s">
        <v>44</v>
      </c>
      <c r="AC960" s="30" t="s">
        <v>44</v>
      </c>
      <c r="AD960" s="30" t="s">
        <v>982</v>
      </c>
    </row>
    <row r="961" spans="1:30" x14ac:dyDescent="0.2">
      <c r="A961" s="89">
        <v>46146.319483090279</v>
      </c>
      <c r="B961" s="35" t="s">
        <v>30</v>
      </c>
      <c r="C961" s="85" t="s">
        <v>31</v>
      </c>
      <c r="D961" s="30" t="s">
        <v>29</v>
      </c>
      <c r="E961" s="96" t="s">
        <v>2798</v>
      </c>
      <c r="F961" s="30" t="s">
        <v>29</v>
      </c>
      <c r="G961" s="30" t="s">
        <v>47</v>
      </c>
      <c r="H961" s="93" t="s">
        <v>3904</v>
      </c>
      <c r="I961" s="36">
        <f ca="1">IFERROR(__xludf.DUMMYFUNCTION("""COMPUTED_VALUE"""),46195)</f>
        <v>46195</v>
      </c>
      <c r="J961" s="51" t="s">
        <v>4596</v>
      </c>
      <c r="K961" s="56" t="s">
        <v>4597</v>
      </c>
      <c r="L961" s="38">
        <v>941336475</v>
      </c>
      <c r="M961" s="30" t="s">
        <v>633</v>
      </c>
      <c r="N961" s="30" t="s">
        <v>164</v>
      </c>
      <c r="O961" s="30" t="s">
        <v>107</v>
      </c>
      <c r="P961" s="30" t="s">
        <v>4598</v>
      </c>
      <c r="Q961" s="23">
        <v>16940</v>
      </c>
      <c r="R961" s="30" t="s">
        <v>29</v>
      </c>
      <c r="S961" s="39">
        <v>200</v>
      </c>
      <c r="T961" s="45">
        <v>46145</v>
      </c>
      <c r="U961" s="52"/>
      <c r="V961" s="53"/>
      <c r="W961" s="54" t="s">
        <v>4599</v>
      </c>
      <c r="X961" s="30"/>
      <c r="Y961" s="31">
        <v>16740</v>
      </c>
      <c r="Z961" s="30"/>
      <c r="AA961" s="55"/>
      <c r="AB961" s="73" t="s">
        <v>44</v>
      </c>
      <c r="AC961" s="30" t="s">
        <v>44</v>
      </c>
      <c r="AD961" s="30" t="s">
        <v>982</v>
      </c>
    </row>
    <row r="962" spans="1:30" x14ac:dyDescent="0.2">
      <c r="A962" s="89">
        <v>46146.319854166664</v>
      </c>
      <c r="B962" s="35" t="s">
        <v>30</v>
      </c>
      <c r="C962" s="85" t="s">
        <v>31</v>
      </c>
      <c r="D962" s="30" t="s">
        <v>29</v>
      </c>
      <c r="E962" s="96" t="s">
        <v>2798</v>
      </c>
      <c r="F962" s="30" t="s">
        <v>29</v>
      </c>
      <c r="G962" s="30" t="s">
        <v>47</v>
      </c>
      <c r="H962" s="93" t="s">
        <v>34</v>
      </c>
      <c r="I962" s="36" t="str">
        <f ca="1">IFERROR(__xludf.DUMMYFUNCTION("""COMPUTED_VALUE""")," ")</f>
        <v xml:space="preserve"> </v>
      </c>
      <c r="J962" s="51" t="s">
        <v>4600</v>
      </c>
      <c r="K962" s="56" t="s">
        <v>4601</v>
      </c>
      <c r="L962" s="38">
        <v>866426662</v>
      </c>
      <c r="M962" s="30" t="s">
        <v>247</v>
      </c>
      <c r="N962" s="30" t="s">
        <v>1355</v>
      </c>
      <c r="O962" s="30" t="s">
        <v>107</v>
      </c>
      <c r="P962" s="30" t="s">
        <v>4602</v>
      </c>
      <c r="Q962" s="23">
        <v>16940</v>
      </c>
      <c r="R962" s="30" t="s">
        <v>29</v>
      </c>
      <c r="S962" s="39">
        <v>50</v>
      </c>
      <c r="T962" s="45">
        <v>46145</v>
      </c>
      <c r="U962" s="52"/>
      <c r="V962" s="53"/>
      <c r="W962" s="54" t="s">
        <v>4603</v>
      </c>
      <c r="X962" s="30"/>
      <c r="Y962" s="31">
        <v>16890</v>
      </c>
      <c r="Z962" s="30"/>
      <c r="AA962" s="56"/>
      <c r="AB962" s="74" t="s">
        <v>44</v>
      </c>
      <c r="AC962" s="30" t="s">
        <v>44</v>
      </c>
      <c r="AD962" s="30" t="s">
        <v>982</v>
      </c>
    </row>
    <row r="963" spans="1:30" x14ac:dyDescent="0.2">
      <c r="A963" s="89">
        <v>46146.320989305561</v>
      </c>
      <c r="B963" s="35" t="s">
        <v>30</v>
      </c>
      <c r="C963" s="85" t="s">
        <v>31</v>
      </c>
      <c r="D963" s="30" t="s">
        <v>29</v>
      </c>
      <c r="E963" s="96" t="s">
        <v>2798</v>
      </c>
      <c r="F963" s="30" t="s">
        <v>29</v>
      </c>
      <c r="G963" s="30" t="s">
        <v>47</v>
      </c>
      <c r="H963" s="93" t="s">
        <v>34</v>
      </c>
      <c r="I963" s="36" t="str">
        <f ca="1">IFERROR(__xludf.DUMMYFUNCTION("""COMPUTED_VALUE""")," ")</f>
        <v xml:space="preserve"> </v>
      </c>
      <c r="J963" s="51" t="s">
        <v>4604</v>
      </c>
      <c r="K963" s="56" t="s">
        <v>4605</v>
      </c>
      <c r="L963" s="38">
        <v>966354773</v>
      </c>
      <c r="M963" s="30" t="s">
        <v>664</v>
      </c>
      <c r="N963" s="30" t="s">
        <v>3103</v>
      </c>
      <c r="O963" s="30" t="s">
        <v>107</v>
      </c>
      <c r="P963" s="30" t="s">
        <v>4606</v>
      </c>
      <c r="Q963" s="23">
        <v>16940</v>
      </c>
      <c r="R963" s="30" t="s">
        <v>29</v>
      </c>
      <c r="S963" s="39">
        <v>100</v>
      </c>
      <c r="T963" s="45">
        <v>46146</v>
      </c>
      <c r="U963" s="52"/>
      <c r="V963" s="53"/>
      <c r="W963" s="54" t="s">
        <v>4607</v>
      </c>
      <c r="X963" s="30"/>
      <c r="Y963" s="31">
        <v>16840</v>
      </c>
      <c r="Z963" s="30"/>
      <c r="AA963" s="55"/>
      <c r="AB963" s="73" t="s">
        <v>44</v>
      </c>
      <c r="AC963" s="30" t="s">
        <v>44</v>
      </c>
      <c r="AD963" s="30" t="s">
        <v>982</v>
      </c>
    </row>
    <row r="964" spans="1:30" x14ac:dyDescent="0.2">
      <c r="A964" s="89">
        <v>46146.344387453704</v>
      </c>
      <c r="B964" s="35" t="s">
        <v>30</v>
      </c>
      <c r="C964" s="85" t="s">
        <v>31</v>
      </c>
      <c r="D964" s="30" t="s">
        <v>29</v>
      </c>
      <c r="E964" s="96" t="s">
        <v>2798</v>
      </c>
      <c r="F964" s="30" t="s">
        <v>29</v>
      </c>
      <c r="G964" s="30" t="s">
        <v>47</v>
      </c>
      <c r="H964" s="93" t="s">
        <v>34</v>
      </c>
      <c r="I964" s="36" t="str">
        <f ca="1">IFERROR(__xludf.DUMMYFUNCTION("""COMPUTED_VALUE""")," ")</f>
        <v xml:space="preserve"> </v>
      </c>
      <c r="J964" s="51" t="s">
        <v>4608</v>
      </c>
      <c r="K964" s="56" t="s">
        <v>4609</v>
      </c>
      <c r="L964" s="38">
        <v>356588760</v>
      </c>
      <c r="M964" s="30" t="s">
        <v>130</v>
      </c>
      <c r="N964" s="30" t="s">
        <v>4610</v>
      </c>
      <c r="O964" s="30" t="s">
        <v>2081</v>
      </c>
      <c r="P964" s="30" t="s">
        <v>4611</v>
      </c>
      <c r="Q964" s="23">
        <v>16940</v>
      </c>
      <c r="R964" s="30" t="s">
        <v>29</v>
      </c>
      <c r="S964" s="39">
        <v>100</v>
      </c>
      <c r="T964" s="45">
        <v>46143</v>
      </c>
      <c r="U964" s="52"/>
      <c r="V964" s="53"/>
      <c r="W964" s="54" t="s">
        <v>4612</v>
      </c>
      <c r="X964" s="30"/>
      <c r="Y964" s="31">
        <v>16840</v>
      </c>
      <c r="Z964" s="30"/>
      <c r="AA964" s="56"/>
      <c r="AB964" s="74" t="s">
        <v>44</v>
      </c>
      <c r="AC964" s="30" t="s">
        <v>44</v>
      </c>
      <c r="AD964" s="30" t="s">
        <v>982</v>
      </c>
    </row>
    <row r="965" spans="1:30" x14ac:dyDescent="0.2">
      <c r="A965" s="89">
        <v>46146.351972094912</v>
      </c>
      <c r="B965" s="35" t="s">
        <v>76</v>
      </c>
      <c r="C965" s="85" t="s">
        <v>31</v>
      </c>
      <c r="D965" s="30" t="s">
        <v>29</v>
      </c>
      <c r="E965" s="96" t="s">
        <v>201</v>
      </c>
      <c r="F965" s="30" t="s">
        <v>29</v>
      </c>
      <c r="G965" s="30" t="s">
        <v>87</v>
      </c>
      <c r="H965" s="93" t="s">
        <v>3066</v>
      </c>
      <c r="I965" s="36">
        <f ca="1">IFERROR(__xludf.DUMMYFUNCTION("""COMPUTED_VALUE"""),46146)</f>
        <v>46146</v>
      </c>
      <c r="J965" s="51" t="s">
        <v>4613</v>
      </c>
      <c r="K965" s="56" t="s">
        <v>4614</v>
      </c>
      <c r="L965" s="38">
        <v>964736070</v>
      </c>
      <c r="M965" s="30" t="s">
        <v>380</v>
      </c>
      <c r="N965" s="30" t="s">
        <v>434</v>
      </c>
      <c r="O965" s="30" t="s">
        <v>4615</v>
      </c>
      <c r="P965" s="30" t="s">
        <v>4616</v>
      </c>
      <c r="Q965" s="23">
        <v>5936</v>
      </c>
      <c r="R965" s="30" t="s">
        <v>429</v>
      </c>
      <c r="S965" s="39">
        <v>5836</v>
      </c>
      <c r="T965" s="45">
        <v>46145</v>
      </c>
      <c r="U965" s="52"/>
      <c r="V965" s="53"/>
      <c r="W965" s="54" t="s">
        <v>4617</v>
      </c>
      <c r="X965" s="30"/>
      <c r="Y965" s="31">
        <v>100</v>
      </c>
      <c r="Z965" s="30" t="s">
        <v>2731</v>
      </c>
      <c r="AA965" s="55"/>
      <c r="AB965" s="73" t="s">
        <v>44</v>
      </c>
      <c r="AC965" s="30" t="s">
        <v>44</v>
      </c>
      <c r="AD965" s="30" t="s">
        <v>74</v>
      </c>
    </row>
    <row r="966" spans="1:30" x14ac:dyDescent="0.2">
      <c r="A966" s="89">
        <v>46146.357385312498</v>
      </c>
      <c r="B966" s="35" t="s">
        <v>76</v>
      </c>
      <c r="C966" s="85" t="s">
        <v>768</v>
      </c>
      <c r="D966" s="30" t="s">
        <v>46</v>
      </c>
      <c r="E966" s="96" t="s">
        <v>410</v>
      </c>
      <c r="F966" s="30" t="s">
        <v>3090</v>
      </c>
      <c r="G966" s="30" t="s">
        <v>33</v>
      </c>
      <c r="H966" s="93" t="s">
        <v>4618</v>
      </c>
      <c r="I966" s="36">
        <f ca="1">IFERROR(__xludf.DUMMYFUNCTION("""COMPUTED_VALUE"""),46149)</f>
        <v>46149</v>
      </c>
      <c r="J966" s="51" t="s">
        <v>4619</v>
      </c>
      <c r="K966" s="56" t="s">
        <v>4620</v>
      </c>
      <c r="L966" s="38">
        <v>345704789</v>
      </c>
      <c r="M966" s="30" t="s">
        <v>380</v>
      </c>
      <c r="N966" s="30" t="s">
        <v>434</v>
      </c>
      <c r="O966" s="30" t="s">
        <v>4621</v>
      </c>
      <c r="P966" s="30" t="s">
        <v>4622</v>
      </c>
      <c r="Q966" s="23">
        <v>3968</v>
      </c>
      <c r="R966" s="30" t="s">
        <v>29</v>
      </c>
      <c r="S966" s="39">
        <v>3968</v>
      </c>
      <c r="T966" s="45">
        <v>46145</v>
      </c>
      <c r="U966" s="52"/>
      <c r="V966" s="53"/>
      <c r="W966" s="54" t="s">
        <v>4623</v>
      </c>
      <c r="X966" s="30"/>
      <c r="Y966" s="31">
        <v>0</v>
      </c>
      <c r="Z966" s="30" t="s">
        <v>2731</v>
      </c>
      <c r="AA966" s="56"/>
      <c r="AB966" s="74" t="s">
        <v>44</v>
      </c>
      <c r="AC966" s="30" t="s">
        <v>44</v>
      </c>
      <c r="AD966" s="30" t="s">
        <v>74</v>
      </c>
    </row>
    <row r="967" spans="1:30" x14ac:dyDescent="0.2">
      <c r="A967" s="89">
        <v>46146.360684236111</v>
      </c>
      <c r="B967" s="35" t="s">
        <v>76</v>
      </c>
      <c r="C967" s="85" t="s">
        <v>768</v>
      </c>
      <c r="D967" s="30" t="s">
        <v>46</v>
      </c>
      <c r="E967" s="96" t="s">
        <v>410</v>
      </c>
      <c r="F967" s="30" t="s">
        <v>3090</v>
      </c>
      <c r="G967" s="30" t="s">
        <v>33</v>
      </c>
      <c r="H967" s="93" t="s">
        <v>4618</v>
      </c>
      <c r="I967" s="36">
        <f ca="1">IFERROR(__xludf.DUMMYFUNCTION("""COMPUTED_VALUE"""),46149)</f>
        <v>46149</v>
      </c>
      <c r="J967" s="51" t="s">
        <v>4624</v>
      </c>
      <c r="K967" s="56" t="s">
        <v>4625</v>
      </c>
      <c r="L967" s="38">
        <v>383125798</v>
      </c>
      <c r="M967" s="30" t="s">
        <v>380</v>
      </c>
      <c r="N967" s="30" t="s">
        <v>434</v>
      </c>
      <c r="O967" s="30" t="s">
        <v>4626</v>
      </c>
      <c r="P967" s="30" t="s">
        <v>4627</v>
      </c>
      <c r="Q967" s="23">
        <v>3968</v>
      </c>
      <c r="R967" s="30" t="s">
        <v>29</v>
      </c>
      <c r="S967" s="39">
        <v>3968</v>
      </c>
      <c r="T967" s="45">
        <v>46145</v>
      </c>
      <c r="U967" s="52"/>
      <c r="V967" s="53"/>
      <c r="W967" s="54" t="s">
        <v>4628</v>
      </c>
      <c r="X967" s="30"/>
      <c r="Y967" s="31">
        <v>0</v>
      </c>
      <c r="Z967" s="30" t="s">
        <v>2731</v>
      </c>
      <c r="AA967" s="55"/>
      <c r="AB967" s="73" t="s">
        <v>44</v>
      </c>
      <c r="AC967" s="30" t="s">
        <v>44</v>
      </c>
      <c r="AD967" s="30" t="s">
        <v>74</v>
      </c>
    </row>
    <row r="968" spans="1:30" x14ac:dyDescent="0.2">
      <c r="A968" s="89">
        <v>46146.362457106487</v>
      </c>
      <c r="B968" s="35" t="s">
        <v>76</v>
      </c>
      <c r="C968" s="64" t="s">
        <v>409</v>
      </c>
      <c r="D968" s="30" t="s">
        <v>46</v>
      </c>
      <c r="E968" s="96" t="s">
        <v>410</v>
      </c>
      <c r="F968" s="30" t="s">
        <v>3090</v>
      </c>
      <c r="G968" s="30" t="s">
        <v>33</v>
      </c>
      <c r="H968" s="93" t="s">
        <v>4618</v>
      </c>
      <c r="I968" s="36">
        <f ca="1">IFERROR(__xludf.DUMMYFUNCTION("""COMPUTED_VALUE"""),46149)</f>
        <v>46149</v>
      </c>
      <c r="J968" s="51" t="s">
        <v>4629</v>
      </c>
      <c r="K968" s="56" t="s">
        <v>4630</v>
      </c>
      <c r="L968" s="38">
        <v>355760165</v>
      </c>
      <c r="M968" s="30" t="s">
        <v>380</v>
      </c>
      <c r="N968" s="30" t="s">
        <v>434</v>
      </c>
      <c r="O968" s="30" t="s">
        <v>4631</v>
      </c>
      <c r="P968" s="30" t="s">
        <v>4632</v>
      </c>
      <c r="Q968" s="23">
        <v>3968</v>
      </c>
      <c r="R968" s="30" t="s">
        <v>29</v>
      </c>
      <c r="S968" s="39">
        <v>3968</v>
      </c>
      <c r="T968" s="45">
        <v>46145</v>
      </c>
      <c r="U968" s="52"/>
      <c r="V968" s="53"/>
      <c r="W968" s="54" t="s">
        <v>4633</v>
      </c>
      <c r="X968" s="30"/>
      <c r="Y968" s="31">
        <v>0</v>
      </c>
      <c r="Z968" s="30" t="s">
        <v>2731</v>
      </c>
      <c r="AA968" s="56"/>
      <c r="AB968" s="74" t="s">
        <v>44</v>
      </c>
      <c r="AC968" s="30" t="s">
        <v>44</v>
      </c>
      <c r="AD968" s="30" t="s">
        <v>74</v>
      </c>
    </row>
    <row r="969" spans="1:30" x14ac:dyDescent="0.2">
      <c r="A969" s="89">
        <v>46146.590266504631</v>
      </c>
      <c r="B969" s="35" t="s">
        <v>76</v>
      </c>
      <c r="C969" s="64" t="s">
        <v>409</v>
      </c>
      <c r="D969" s="30" t="s">
        <v>29</v>
      </c>
      <c r="E969" s="30" t="s">
        <v>410</v>
      </c>
      <c r="F969" s="30" t="s">
        <v>3090</v>
      </c>
      <c r="G969" s="68" t="s">
        <v>284</v>
      </c>
      <c r="H969" s="93" t="s">
        <v>4618</v>
      </c>
      <c r="I969" s="36">
        <f ca="1">IFERROR(__xludf.DUMMYFUNCTION("""COMPUTED_VALUE"""),46149)</f>
        <v>46149</v>
      </c>
      <c r="J969" s="51" t="s">
        <v>4634</v>
      </c>
      <c r="K969" s="56" t="s">
        <v>4635</v>
      </c>
      <c r="L969" s="38">
        <v>961315506</v>
      </c>
      <c r="M969" s="30" t="s">
        <v>380</v>
      </c>
      <c r="N969" s="30" t="s">
        <v>434</v>
      </c>
      <c r="O969" s="30" t="s">
        <v>4636</v>
      </c>
      <c r="P969" s="30" t="s">
        <v>4637</v>
      </c>
      <c r="Q969" s="23">
        <v>3968</v>
      </c>
      <c r="R969" s="30" t="s">
        <v>29</v>
      </c>
      <c r="S969" s="39">
        <v>3968</v>
      </c>
      <c r="T969" s="45">
        <v>46146</v>
      </c>
      <c r="U969" s="52"/>
      <c r="V969" s="53"/>
      <c r="W969" s="54" t="s">
        <v>4638</v>
      </c>
      <c r="X969" s="30"/>
      <c r="Y969" s="31">
        <v>0</v>
      </c>
      <c r="Z969" s="30" t="s">
        <v>2731</v>
      </c>
      <c r="AA969" s="55"/>
      <c r="AB969" s="73" t="s">
        <v>44</v>
      </c>
      <c r="AC969" s="30" t="s">
        <v>44</v>
      </c>
      <c r="AD969" s="30" t="s">
        <v>74</v>
      </c>
    </row>
    <row r="970" spans="1:30" x14ac:dyDescent="0.2">
      <c r="A970" s="89">
        <v>46146.598026550928</v>
      </c>
      <c r="B970" s="35" t="s">
        <v>76</v>
      </c>
      <c r="C970" s="64" t="s">
        <v>31</v>
      </c>
      <c r="D970" s="30" t="s">
        <v>29</v>
      </c>
      <c r="E970" s="30" t="s">
        <v>201</v>
      </c>
      <c r="F970" s="30" t="s">
        <v>29</v>
      </c>
      <c r="G970" s="30" t="s">
        <v>87</v>
      </c>
      <c r="H970" s="93" t="s">
        <v>3066</v>
      </c>
      <c r="I970" s="36">
        <f ca="1">IFERROR(__xludf.DUMMYFUNCTION("""COMPUTED_VALUE"""),46146)</f>
        <v>46146</v>
      </c>
      <c r="J970" s="51" t="s">
        <v>4639</v>
      </c>
      <c r="K970" s="56" t="s">
        <v>4640</v>
      </c>
      <c r="L970" s="38">
        <v>377725840</v>
      </c>
      <c r="M970" s="30" t="s">
        <v>556</v>
      </c>
      <c r="N970" s="30" t="s">
        <v>2105</v>
      </c>
      <c r="O970" s="30" t="s">
        <v>4641</v>
      </c>
      <c r="P970" s="30" t="s">
        <v>4642</v>
      </c>
      <c r="Q970" s="23">
        <v>5936</v>
      </c>
      <c r="R970" s="30" t="s">
        <v>429</v>
      </c>
      <c r="S970" s="39">
        <v>5836</v>
      </c>
      <c r="T970" s="45">
        <v>46146</v>
      </c>
      <c r="U970" s="52"/>
      <c r="V970" s="53"/>
      <c r="W970" s="54" t="s">
        <v>4643</v>
      </c>
      <c r="X970" s="30"/>
      <c r="Y970" s="31">
        <v>100</v>
      </c>
      <c r="Z970" s="30" t="s">
        <v>2731</v>
      </c>
      <c r="AA970" s="56"/>
      <c r="AB970" s="74" t="s">
        <v>44</v>
      </c>
      <c r="AC970" s="30" t="s">
        <v>44</v>
      </c>
      <c r="AD970" s="30" t="s">
        <v>74</v>
      </c>
    </row>
    <row r="971" spans="1:30" x14ac:dyDescent="0.2">
      <c r="A971" s="89">
        <v>46146.606764629629</v>
      </c>
      <c r="B971" s="35" t="s">
        <v>30</v>
      </c>
      <c r="C971" s="64" t="s">
        <v>31</v>
      </c>
      <c r="D971" s="30" t="s">
        <v>29</v>
      </c>
      <c r="E971" s="30" t="s">
        <v>201</v>
      </c>
      <c r="F971" s="30" t="s">
        <v>29</v>
      </c>
      <c r="G971" s="30" t="s">
        <v>87</v>
      </c>
      <c r="H971" s="93" t="s">
        <v>4644</v>
      </c>
      <c r="I971" s="36" t="str">
        <f ca="1">IFERROR(__xludf.DUMMYFUNCTION("""COMPUTED_VALUE""")," ")</f>
        <v xml:space="preserve"> </v>
      </c>
      <c r="J971" s="51" t="s">
        <v>4645</v>
      </c>
      <c r="K971" s="56" t="s">
        <v>4646</v>
      </c>
      <c r="L971" s="38">
        <v>913584383</v>
      </c>
      <c r="M971" s="30" t="s">
        <v>556</v>
      </c>
      <c r="N971" s="30" t="s">
        <v>434</v>
      </c>
      <c r="O971" s="30" t="s">
        <v>4647</v>
      </c>
      <c r="P971" s="30" t="s">
        <v>4648</v>
      </c>
      <c r="Q971" s="23">
        <v>5936</v>
      </c>
      <c r="R971" s="30" t="s">
        <v>429</v>
      </c>
      <c r="S971" s="39"/>
      <c r="T971" s="45"/>
      <c r="U971" s="52"/>
      <c r="V971" s="53"/>
      <c r="W971" s="54"/>
      <c r="X971" s="30"/>
      <c r="Y971" s="31">
        <v>5936</v>
      </c>
      <c r="Z971" s="30"/>
      <c r="AA971" s="55"/>
      <c r="AB971" s="73" t="s">
        <v>44</v>
      </c>
      <c r="AC971" s="30" t="s">
        <v>44</v>
      </c>
      <c r="AD971" s="30" t="s">
        <v>74</v>
      </c>
    </row>
    <row r="972" spans="1:30" x14ac:dyDescent="0.2">
      <c r="A972" s="89">
        <v>46146.622928877317</v>
      </c>
      <c r="B972" s="35" t="s">
        <v>30</v>
      </c>
      <c r="C972" s="64" t="s">
        <v>31</v>
      </c>
      <c r="D972" s="30" t="s">
        <v>29</v>
      </c>
      <c r="E972" s="30" t="s">
        <v>82</v>
      </c>
      <c r="F972" s="30" t="s">
        <v>29</v>
      </c>
      <c r="G972" s="30" t="s">
        <v>87</v>
      </c>
      <c r="H972" s="93" t="s">
        <v>34</v>
      </c>
      <c r="I972" s="36" t="str">
        <f ca="1">IFERROR(__xludf.DUMMYFUNCTION("""COMPUTED_VALUE""")," ")</f>
        <v xml:space="preserve"> </v>
      </c>
      <c r="J972" s="51" t="s">
        <v>4649</v>
      </c>
      <c r="K972" s="56" t="s">
        <v>4650</v>
      </c>
      <c r="L972" s="38">
        <v>868778491</v>
      </c>
      <c r="M972" s="30" t="s">
        <v>1614</v>
      </c>
      <c r="N972" s="30" t="s">
        <v>131</v>
      </c>
      <c r="O972" s="30" t="s">
        <v>2081</v>
      </c>
      <c r="P972" s="30" t="s">
        <v>4651</v>
      </c>
      <c r="Q972" s="23">
        <v>9704</v>
      </c>
      <c r="R972" s="30" t="s">
        <v>29</v>
      </c>
      <c r="S972" s="39">
        <v>400</v>
      </c>
      <c r="T972" s="45">
        <v>46145</v>
      </c>
      <c r="U972" s="52"/>
      <c r="V972" s="53"/>
      <c r="W972" s="54" t="s">
        <v>4652</v>
      </c>
      <c r="X972" s="30"/>
      <c r="Y972" s="31">
        <v>9304</v>
      </c>
      <c r="Z972" s="30"/>
      <c r="AA972" s="56"/>
      <c r="AB972" s="74" t="s">
        <v>44</v>
      </c>
      <c r="AC972" s="30" t="s">
        <v>44</v>
      </c>
      <c r="AD972" s="30" t="s">
        <v>74</v>
      </c>
    </row>
    <row r="973" spans="1:30" x14ac:dyDescent="0.2">
      <c r="A973" s="89">
        <v>46146.626748009265</v>
      </c>
      <c r="B973" s="35" t="s">
        <v>76</v>
      </c>
      <c r="C973" s="64" t="s">
        <v>31</v>
      </c>
      <c r="D973" s="30" t="s">
        <v>29</v>
      </c>
      <c r="E973" s="30" t="s">
        <v>2798</v>
      </c>
      <c r="F973" s="30" t="s">
        <v>29</v>
      </c>
      <c r="G973" s="30" t="s">
        <v>47</v>
      </c>
      <c r="H973" s="93" t="s">
        <v>3250</v>
      </c>
      <c r="I973" s="36">
        <f ca="1">IFERROR(__xludf.DUMMYFUNCTION("""COMPUTED_VALUE"""),46166)</f>
        <v>46166</v>
      </c>
      <c r="J973" s="51" t="s">
        <v>4653</v>
      </c>
      <c r="K973" s="56" t="s">
        <v>4654</v>
      </c>
      <c r="L973" s="38">
        <v>392974064</v>
      </c>
      <c r="M973" s="30" t="s">
        <v>605</v>
      </c>
      <c r="N973" s="30" t="s">
        <v>4655</v>
      </c>
      <c r="O973" s="30" t="s">
        <v>107</v>
      </c>
      <c r="P973" s="30" t="s">
        <v>4656</v>
      </c>
      <c r="Q973" s="23">
        <v>16940</v>
      </c>
      <c r="R973" s="30" t="s">
        <v>29</v>
      </c>
      <c r="S973" s="39">
        <v>2500</v>
      </c>
      <c r="T973" s="45">
        <v>46142</v>
      </c>
      <c r="U973" s="138">
        <v>14440</v>
      </c>
      <c r="V973" s="139">
        <v>46190</v>
      </c>
      <c r="W973" s="54" t="s">
        <v>4657</v>
      </c>
      <c r="X973" s="30"/>
      <c r="Y973" s="31">
        <v>0</v>
      </c>
      <c r="Z973" s="30"/>
      <c r="AA973" s="55"/>
      <c r="AB973" s="73" t="s">
        <v>44</v>
      </c>
      <c r="AC973" s="30" t="s">
        <v>44</v>
      </c>
      <c r="AD973" s="30" t="s">
        <v>982</v>
      </c>
    </row>
    <row r="974" spans="1:30" x14ac:dyDescent="0.2">
      <c r="A974" s="89">
        <v>46004.606027870366</v>
      </c>
      <c r="B974" s="35" t="s">
        <v>30</v>
      </c>
      <c r="C974" s="30" t="s">
        <v>409</v>
      </c>
      <c r="D974" s="30" t="s">
        <v>29</v>
      </c>
      <c r="E974" s="30" t="s">
        <v>4304</v>
      </c>
      <c r="F974" s="30" t="s">
        <v>29</v>
      </c>
      <c r="G974" s="30" t="s">
        <v>418</v>
      </c>
      <c r="H974" s="93" t="s">
        <v>34</v>
      </c>
      <c r="I974" s="36" t="str">
        <f ca="1">IFERROR(__xludf.DUMMYFUNCTION("""COMPUTED_VALUE""")," ")</f>
        <v xml:space="preserve"> </v>
      </c>
      <c r="J974" s="51" t="s">
        <v>4658</v>
      </c>
      <c r="K974" s="30" t="s">
        <v>4659</v>
      </c>
      <c r="L974" s="38">
        <v>966580166</v>
      </c>
      <c r="M974" s="30" t="s">
        <v>1619</v>
      </c>
      <c r="N974" s="30" t="s">
        <v>529</v>
      </c>
      <c r="O974" s="30" t="s">
        <v>4660</v>
      </c>
      <c r="P974" s="30" t="s">
        <v>4661</v>
      </c>
      <c r="Q974" s="23">
        <v>11504</v>
      </c>
      <c r="R974" s="30" t="s">
        <v>429</v>
      </c>
      <c r="S974" s="39">
        <f>11004+400</f>
        <v>11404</v>
      </c>
      <c r="T974" s="140" t="s">
        <v>4662</v>
      </c>
      <c r="U974" s="39"/>
      <c r="V974" s="49" t="s">
        <v>4663</v>
      </c>
      <c r="W974" s="54" t="s">
        <v>4664</v>
      </c>
      <c r="X974" s="30"/>
      <c r="Y974" s="31">
        <v>100</v>
      </c>
      <c r="Z974" s="30" t="s">
        <v>2731</v>
      </c>
      <c r="AA974" s="56" t="s">
        <v>2950</v>
      </c>
      <c r="AB974" s="74"/>
      <c r="AC974" s="30" t="s">
        <v>44</v>
      </c>
      <c r="AD974" s="30" t="s">
        <v>74</v>
      </c>
    </row>
    <row r="975" spans="1:30" x14ac:dyDescent="0.2">
      <c r="A975" s="89">
        <v>46085.36852744213</v>
      </c>
      <c r="B975" s="35" t="s">
        <v>30</v>
      </c>
      <c r="C975" s="85" t="s">
        <v>409</v>
      </c>
      <c r="D975" s="30" t="s">
        <v>29</v>
      </c>
      <c r="E975" s="96" t="s">
        <v>32</v>
      </c>
      <c r="F975" s="128" t="s">
        <v>4665</v>
      </c>
      <c r="G975" s="30" t="s">
        <v>418</v>
      </c>
      <c r="H975" s="93" t="s">
        <v>34</v>
      </c>
      <c r="I975" s="36" t="str">
        <f ca="1">IFERROR(__xludf.DUMMYFUNCTION("""COMPUTED_VALUE""")," ")</f>
        <v xml:space="preserve"> </v>
      </c>
      <c r="J975" s="51" t="s">
        <v>4666</v>
      </c>
      <c r="K975" s="30" t="s">
        <v>4667</v>
      </c>
      <c r="L975" s="38">
        <v>378550825</v>
      </c>
      <c r="M975" s="30" t="s">
        <v>1619</v>
      </c>
      <c r="N975" s="30" t="s">
        <v>1845</v>
      </c>
      <c r="O975" s="30" t="s">
        <v>4668</v>
      </c>
      <c r="P975" s="30" t="s">
        <v>4669</v>
      </c>
      <c r="Q975" s="23">
        <v>14972</v>
      </c>
      <c r="R975" s="30" t="s">
        <v>29</v>
      </c>
      <c r="S975" s="39">
        <v>14440</v>
      </c>
      <c r="T975" s="141">
        <v>46125</v>
      </c>
      <c r="U975" s="70">
        <f>500+32</f>
        <v>532</v>
      </c>
      <c r="V975" s="136" t="s">
        <v>4670</v>
      </c>
      <c r="W975" s="54" t="s">
        <v>4671</v>
      </c>
      <c r="X975" s="30"/>
      <c r="Y975" s="31">
        <v>0</v>
      </c>
      <c r="Z975" s="30" t="s">
        <v>2731</v>
      </c>
      <c r="AA975" s="55" t="s">
        <v>2950</v>
      </c>
      <c r="AB975" s="73"/>
      <c r="AC975" s="30" t="s">
        <v>44</v>
      </c>
      <c r="AD975" s="30" t="s">
        <v>982</v>
      </c>
    </row>
    <row r="976" spans="1:30" x14ac:dyDescent="0.2">
      <c r="A976" s="89">
        <v>46095.922810543983</v>
      </c>
      <c r="B976" s="35" t="s">
        <v>30</v>
      </c>
      <c r="C976" s="64" t="s">
        <v>409</v>
      </c>
      <c r="D976" s="30" t="s">
        <v>29</v>
      </c>
      <c r="E976" s="30" t="s">
        <v>416</v>
      </c>
      <c r="F976" s="30" t="s">
        <v>29</v>
      </c>
      <c r="G976" s="30" t="s">
        <v>418</v>
      </c>
      <c r="H976" s="93" t="s">
        <v>34</v>
      </c>
      <c r="I976" s="36" t="str">
        <f ca="1">IFERROR(__xludf.DUMMYFUNCTION("""COMPUTED_VALUE""")," ")</f>
        <v xml:space="preserve"> </v>
      </c>
      <c r="J976" s="51" t="s">
        <v>4672</v>
      </c>
      <c r="K976" s="56" t="s">
        <v>4673</v>
      </c>
      <c r="L976" s="38">
        <v>868925502</v>
      </c>
      <c r="M976" s="30" t="s">
        <v>380</v>
      </c>
      <c r="N976" s="30" t="s">
        <v>434</v>
      </c>
      <c r="O976" s="30" t="s">
        <v>4674</v>
      </c>
      <c r="P976" s="30" t="s">
        <v>4675</v>
      </c>
      <c r="Q976" s="23">
        <v>4268</v>
      </c>
      <c r="R976" s="30" t="s">
        <v>29</v>
      </c>
      <c r="S976" s="39">
        <v>3736</v>
      </c>
      <c r="T976" s="45">
        <v>46129</v>
      </c>
      <c r="U976" s="52">
        <f>332</f>
        <v>332</v>
      </c>
      <c r="V976" s="53" t="s">
        <v>4676</v>
      </c>
      <c r="W976" s="54" t="s">
        <v>4677</v>
      </c>
      <c r="X976" s="30"/>
      <c r="Y976" s="31">
        <v>200</v>
      </c>
      <c r="Z976" s="30" t="s">
        <v>43</v>
      </c>
      <c r="AA976" s="56" t="s">
        <v>2950</v>
      </c>
      <c r="AB976" s="74"/>
      <c r="AC976" s="30" t="s">
        <v>44</v>
      </c>
      <c r="AD976" s="30" t="s">
        <v>74</v>
      </c>
    </row>
    <row r="977" spans="1:30" x14ac:dyDescent="0.2">
      <c r="A977" s="89">
        <v>46146.835731423613</v>
      </c>
      <c r="B977" s="35" t="s">
        <v>30</v>
      </c>
      <c r="C977" s="64" t="s">
        <v>31</v>
      </c>
      <c r="D977" s="30" t="s">
        <v>29</v>
      </c>
      <c r="E977" s="30" t="s">
        <v>2798</v>
      </c>
      <c r="F977" s="30" t="s">
        <v>29</v>
      </c>
      <c r="G977" s="30" t="s">
        <v>47</v>
      </c>
      <c r="H977" s="93" t="s">
        <v>34</v>
      </c>
      <c r="I977" s="36" t="str">
        <f ca="1">IFERROR(__xludf.DUMMYFUNCTION("""COMPUTED_VALUE""")," ")</f>
        <v xml:space="preserve"> </v>
      </c>
      <c r="J977" s="51" t="s">
        <v>4678</v>
      </c>
      <c r="K977" s="56" t="s">
        <v>4679</v>
      </c>
      <c r="L977" s="38">
        <v>352653530</v>
      </c>
      <c r="M977" s="30" t="s">
        <v>466</v>
      </c>
      <c r="N977" s="30" t="s">
        <v>434</v>
      </c>
      <c r="O977" s="30" t="s">
        <v>4680</v>
      </c>
      <c r="P977" s="30" t="s">
        <v>4681</v>
      </c>
      <c r="Q977" s="23">
        <v>16940</v>
      </c>
      <c r="R977" s="30" t="s">
        <v>29</v>
      </c>
      <c r="S977" s="39">
        <v>200</v>
      </c>
      <c r="T977" s="45">
        <v>46146</v>
      </c>
      <c r="U977" s="52"/>
      <c r="V977" s="53"/>
      <c r="W977" s="54" t="s">
        <v>4682</v>
      </c>
      <c r="X977" s="30"/>
      <c r="Y977" s="31">
        <v>16740</v>
      </c>
      <c r="Z977" s="30"/>
      <c r="AA977" s="55"/>
      <c r="AB977" s="73" t="s">
        <v>44</v>
      </c>
      <c r="AC977" s="30" t="s">
        <v>44</v>
      </c>
      <c r="AD977" s="30" t="s">
        <v>982</v>
      </c>
    </row>
    <row r="978" spans="1:30" x14ac:dyDescent="0.2">
      <c r="A978" s="89">
        <v>46146.847853159721</v>
      </c>
      <c r="B978" s="35" t="s">
        <v>30</v>
      </c>
      <c r="C978" s="64" t="s">
        <v>31</v>
      </c>
      <c r="D978" s="30" t="s">
        <v>29</v>
      </c>
      <c r="E978" s="30" t="s">
        <v>2798</v>
      </c>
      <c r="F978" s="30" t="s">
        <v>29</v>
      </c>
      <c r="G978" s="30" t="s">
        <v>47</v>
      </c>
      <c r="H978" s="93" t="s">
        <v>34</v>
      </c>
      <c r="I978" s="36" t="str">
        <f ca="1">IFERROR(__xludf.DUMMYFUNCTION("""COMPUTED_VALUE""")," ")</f>
        <v xml:space="preserve"> </v>
      </c>
      <c r="J978" s="51" t="s">
        <v>4683</v>
      </c>
      <c r="K978" s="56" t="s">
        <v>4684</v>
      </c>
      <c r="L978" s="38">
        <v>865467615</v>
      </c>
      <c r="M978" s="30" t="s">
        <v>1619</v>
      </c>
      <c r="N978" s="30" t="s">
        <v>3410</v>
      </c>
      <c r="O978" s="30" t="s">
        <v>4685</v>
      </c>
      <c r="P978" s="30" t="s">
        <v>4686</v>
      </c>
      <c r="Q978" s="23">
        <v>16940</v>
      </c>
      <c r="R978" s="30" t="s">
        <v>29</v>
      </c>
      <c r="S978" s="39">
        <v>100</v>
      </c>
      <c r="T978" s="45">
        <v>46146</v>
      </c>
      <c r="U978" s="52"/>
      <c r="V978" s="53"/>
      <c r="W978" s="54" t="s">
        <v>4687</v>
      </c>
      <c r="X978" s="30"/>
      <c r="Y978" s="31">
        <v>16840</v>
      </c>
      <c r="Z978" s="30"/>
      <c r="AA978" s="56"/>
      <c r="AB978" s="74" t="s">
        <v>44</v>
      </c>
      <c r="AC978" s="30" t="s">
        <v>44</v>
      </c>
      <c r="AD978" s="30" t="s">
        <v>982</v>
      </c>
    </row>
    <row r="979" spans="1:30" x14ac:dyDescent="0.2">
      <c r="A979" s="89">
        <v>46146.851206319443</v>
      </c>
      <c r="B979" s="35" t="s">
        <v>30</v>
      </c>
      <c r="C979" s="64" t="s">
        <v>31</v>
      </c>
      <c r="D979" s="30" t="s">
        <v>29</v>
      </c>
      <c r="E979" s="30" t="s">
        <v>2798</v>
      </c>
      <c r="F979" s="30" t="s">
        <v>29</v>
      </c>
      <c r="G979" s="30" t="s">
        <v>47</v>
      </c>
      <c r="H979" s="93" t="s">
        <v>34</v>
      </c>
      <c r="I979" s="36" t="str">
        <f ca="1">IFERROR(__xludf.DUMMYFUNCTION("""COMPUTED_VALUE""")," ")</f>
        <v xml:space="preserve"> </v>
      </c>
      <c r="J979" s="51" t="s">
        <v>4688</v>
      </c>
      <c r="K979" s="56" t="s">
        <v>4689</v>
      </c>
      <c r="L979" s="38">
        <v>326223070</v>
      </c>
      <c r="M979" s="30" t="s">
        <v>1619</v>
      </c>
      <c r="N979" s="30" t="s">
        <v>3410</v>
      </c>
      <c r="O979" s="30" t="s">
        <v>4690</v>
      </c>
      <c r="P979" s="30" t="s">
        <v>4691</v>
      </c>
      <c r="Q979" s="23">
        <v>16940</v>
      </c>
      <c r="R979" s="30" t="s">
        <v>29</v>
      </c>
      <c r="S979" s="39">
        <v>50</v>
      </c>
      <c r="T979" s="45">
        <v>46146</v>
      </c>
      <c r="U979" s="52"/>
      <c r="V979" s="53"/>
      <c r="W979" s="54" t="s">
        <v>4692</v>
      </c>
      <c r="X979" s="30"/>
      <c r="Y979" s="31">
        <v>16890</v>
      </c>
      <c r="Z979" s="30"/>
      <c r="AA979" s="55"/>
      <c r="AB979" s="73" t="s">
        <v>44</v>
      </c>
      <c r="AC979" s="30" t="s">
        <v>44</v>
      </c>
      <c r="AD979" s="30" t="s">
        <v>982</v>
      </c>
    </row>
    <row r="980" spans="1:30" x14ac:dyDescent="0.2">
      <c r="A980" s="89">
        <v>46146.881760509263</v>
      </c>
      <c r="B980" s="35" t="s">
        <v>30</v>
      </c>
      <c r="C980" s="64" t="s">
        <v>31</v>
      </c>
      <c r="D980" s="30" t="s">
        <v>29</v>
      </c>
      <c r="E980" s="30" t="s">
        <v>2798</v>
      </c>
      <c r="F980" s="30" t="s">
        <v>29</v>
      </c>
      <c r="G980" s="30" t="s">
        <v>47</v>
      </c>
      <c r="H980" s="93" t="s">
        <v>34</v>
      </c>
      <c r="I980" s="36" t="str">
        <f ca="1">IFERROR(__xludf.DUMMYFUNCTION("""COMPUTED_VALUE""")," ")</f>
        <v xml:space="preserve"> </v>
      </c>
      <c r="J980" s="51" t="s">
        <v>4693</v>
      </c>
      <c r="K980" s="56" t="s">
        <v>4694</v>
      </c>
      <c r="L980" s="38">
        <v>348970208</v>
      </c>
      <c r="M980" s="30" t="s">
        <v>713</v>
      </c>
      <c r="N980" s="30" t="s">
        <v>4695</v>
      </c>
      <c r="O980" s="30" t="s">
        <v>107</v>
      </c>
      <c r="P980" s="30" t="s">
        <v>4696</v>
      </c>
      <c r="Q980" s="23">
        <v>16940</v>
      </c>
      <c r="R980" s="30" t="s">
        <v>29</v>
      </c>
      <c r="S980" s="39">
        <v>200</v>
      </c>
      <c r="T980" s="45">
        <v>46146</v>
      </c>
      <c r="U980" s="52"/>
      <c r="V980" s="53"/>
      <c r="W980" s="54" t="s">
        <v>4697</v>
      </c>
      <c r="X980" s="30"/>
      <c r="Y980" s="31">
        <v>16740</v>
      </c>
      <c r="Z980" s="30"/>
      <c r="AA980" s="56"/>
      <c r="AB980" s="74" t="s">
        <v>44</v>
      </c>
      <c r="AC980" s="30" t="s">
        <v>44</v>
      </c>
      <c r="AD980" s="30" t="s">
        <v>982</v>
      </c>
    </row>
    <row r="981" spans="1:30" x14ac:dyDescent="0.2">
      <c r="A981" s="89">
        <v>46146.892422916666</v>
      </c>
      <c r="B981" s="35" t="s">
        <v>30</v>
      </c>
      <c r="C981" s="64" t="s">
        <v>31</v>
      </c>
      <c r="D981" s="30" t="s">
        <v>29</v>
      </c>
      <c r="E981" s="30" t="s">
        <v>2798</v>
      </c>
      <c r="F981" s="30" t="s">
        <v>29</v>
      </c>
      <c r="G981" s="30" t="s">
        <v>47</v>
      </c>
      <c r="H981" s="93" t="s">
        <v>34</v>
      </c>
      <c r="I981" s="36" t="str">
        <f ca="1">IFERROR(__xludf.DUMMYFUNCTION("""COMPUTED_VALUE""")," ")</f>
        <v xml:space="preserve"> </v>
      </c>
      <c r="J981" s="51" t="s">
        <v>4698</v>
      </c>
      <c r="K981" s="56" t="s">
        <v>4699</v>
      </c>
      <c r="L981" s="38">
        <v>835311899</v>
      </c>
      <c r="M981" s="30" t="s">
        <v>466</v>
      </c>
      <c r="N981" s="30" t="s">
        <v>3310</v>
      </c>
      <c r="O981" s="30" t="s">
        <v>4700</v>
      </c>
      <c r="P981" s="30" t="s">
        <v>4701</v>
      </c>
      <c r="Q981" s="23">
        <v>16940</v>
      </c>
      <c r="R981" s="30" t="s">
        <v>29</v>
      </c>
      <c r="S981" s="39">
        <v>50</v>
      </c>
      <c r="T981" s="45">
        <v>46146</v>
      </c>
      <c r="U981" s="52"/>
      <c r="V981" s="53"/>
      <c r="W981" s="54" t="s">
        <v>4702</v>
      </c>
      <c r="X981" s="30"/>
      <c r="Y981" s="31">
        <v>16890</v>
      </c>
      <c r="Z981" s="30"/>
      <c r="AA981" s="55"/>
      <c r="AB981" s="73" t="s">
        <v>44</v>
      </c>
      <c r="AC981" s="30" t="s">
        <v>44</v>
      </c>
      <c r="AD981" s="30" t="s">
        <v>982</v>
      </c>
    </row>
    <row r="982" spans="1:30" x14ac:dyDescent="0.2">
      <c r="A982" s="89">
        <v>46146.916274097224</v>
      </c>
      <c r="B982" s="35" t="s">
        <v>30</v>
      </c>
      <c r="C982" s="64" t="s">
        <v>31</v>
      </c>
      <c r="D982" s="30" t="s">
        <v>29</v>
      </c>
      <c r="E982" s="30" t="s">
        <v>2895</v>
      </c>
      <c r="F982" s="30" t="s">
        <v>29</v>
      </c>
      <c r="G982" s="30" t="s">
        <v>33</v>
      </c>
      <c r="H982" s="93" t="s">
        <v>34</v>
      </c>
      <c r="I982" s="36" t="str">
        <f ca="1">IFERROR(__xludf.DUMMYFUNCTION("""COMPUTED_VALUE""")," ")</f>
        <v xml:space="preserve"> </v>
      </c>
      <c r="J982" s="51" t="s">
        <v>4703</v>
      </c>
      <c r="K982" s="56" t="s">
        <v>4704</v>
      </c>
      <c r="L982" s="38"/>
      <c r="M982" s="30" t="s">
        <v>1619</v>
      </c>
      <c r="N982" s="30" t="s">
        <v>4569</v>
      </c>
      <c r="O982" s="30" t="s">
        <v>2642</v>
      </c>
      <c r="P982" s="30" t="s">
        <v>4705</v>
      </c>
      <c r="Q982" s="23">
        <v>14972</v>
      </c>
      <c r="R982" s="30" t="s">
        <v>29</v>
      </c>
      <c r="S982" s="39">
        <v>50</v>
      </c>
      <c r="T982" s="45">
        <v>46146</v>
      </c>
      <c r="U982" s="52"/>
      <c r="V982" s="53"/>
      <c r="W982" s="54" t="s">
        <v>4706</v>
      </c>
      <c r="X982" s="30"/>
      <c r="Y982" s="31">
        <v>14922</v>
      </c>
      <c r="Z982" s="30"/>
      <c r="AA982" s="56"/>
      <c r="AB982" s="74" t="s">
        <v>44</v>
      </c>
      <c r="AC982" s="30" t="s">
        <v>44</v>
      </c>
      <c r="AD982" s="30" t="s">
        <v>982</v>
      </c>
    </row>
    <row r="983" spans="1:30" x14ac:dyDescent="0.2">
      <c r="A983" s="89">
        <v>46146.922032407412</v>
      </c>
      <c r="B983" s="35" t="s">
        <v>76</v>
      </c>
      <c r="C983" s="64" t="s">
        <v>31</v>
      </c>
      <c r="D983" s="30" t="s">
        <v>29</v>
      </c>
      <c r="E983" s="30" t="s">
        <v>46</v>
      </c>
      <c r="F983" s="30" t="s">
        <v>29</v>
      </c>
      <c r="G983" s="30" t="s">
        <v>87</v>
      </c>
      <c r="H983" s="93" t="s">
        <v>3066</v>
      </c>
      <c r="I983" s="36">
        <f ca="1">IFERROR(__xludf.DUMMYFUNCTION("""COMPUTED_VALUE"""),46146)</f>
        <v>46146</v>
      </c>
      <c r="J983" s="51" t="s">
        <v>4707</v>
      </c>
      <c r="K983" s="56" t="s">
        <v>4708</v>
      </c>
      <c r="L983" s="38">
        <v>869399612</v>
      </c>
      <c r="M983" s="30" t="s">
        <v>1619</v>
      </c>
      <c r="N983" s="30" t="s">
        <v>529</v>
      </c>
      <c r="O983" s="30" t="s">
        <v>4709</v>
      </c>
      <c r="P983" s="30" t="s">
        <v>4710</v>
      </c>
      <c r="Q983" s="23">
        <v>2468</v>
      </c>
      <c r="R983" s="30" t="s">
        <v>29</v>
      </c>
      <c r="S983" s="39">
        <v>2468</v>
      </c>
      <c r="T983" s="45">
        <v>46146</v>
      </c>
      <c r="U983" s="52"/>
      <c r="V983" s="53"/>
      <c r="W983" s="54" t="s">
        <v>4711</v>
      </c>
      <c r="X983" s="30"/>
      <c r="Y983" s="31">
        <v>0</v>
      </c>
      <c r="Z983" s="30" t="s">
        <v>2731</v>
      </c>
      <c r="AA983" s="55"/>
      <c r="AB983" s="73" t="s">
        <v>44</v>
      </c>
      <c r="AC983" s="30" t="s">
        <v>44</v>
      </c>
      <c r="AD983" s="30" t="s">
        <v>74</v>
      </c>
    </row>
    <row r="984" spans="1:30" x14ac:dyDescent="0.2">
      <c r="A984" s="89">
        <v>46146.926770347221</v>
      </c>
      <c r="B984" s="35" t="s">
        <v>30</v>
      </c>
      <c r="C984" s="64" t="s">
        <v>31</v>
      </c>
      <c r="D984" s="30" t="s">
        <v>29</v>
      </c>
      <c r="E984" s="30" t="s">
        <v>2798</v>
      </c>
      <c r="F984" s="30" t="s">
        <v>29</v>
      </c>
      <c r="G984" s="30" t="s">
        <v>47</v>
      </c>
      <c r="H984" s="93" t="s">
        <v>34</v>
      </c>
      <c r="I984" s="36" t="str">
        <f ca="1">IFERROR(__xludf.DUMMYFUNCTION("""COMPUTED_VALUE""")," ")</f>
        <v xml:space="preserve"> </v>
      </c>
      <c r="J984" s="51" t="s">
        <v>4712</v>
      </c>
      <c r="K984" s="56" t="s">
        <v>4713</v>
      </c>
      <c r="L984" s="38">
        <v>765555494</v>
      </c>
      <c r="M984" s="30" t="s">
        <v>466</v>
      </c>
      <c r="N984" s="30" t="s">
        <v>434</v>
      </c>
      <c r="O984" s="30" t="s">
        <v>4714</v>
      </c>
      <c r="P984" s="30" t="s">
        <v>4715</v>
      </c>
      <c r="Q984" s="23">
        <v>16940</v>
      </c>
      <c r="R984" s="30" t="s">
        <v>29</v>
      </c>
      <c r="S984" s="39">
        <v>50</v>
      </c>
      <c r="T984" s="45">
        <v>46146</v>
      </c>
      <c r="U984" s="52"/>
      <c r="V984" s="53"/>
      <c r="W984" s="54" t="s">
        <v>4716</v>
      </c>
      <c r="X984" s="30"/>
      <c r="Y984" s="31">
        <v>16890</v>
      </c>
      <c r="Z984" s="30"/>
      <c r="AA984" s="56"/>
      <c r="AB984" s="74" t="s">
        <v>44</v>
      </c>
      <c r="AC984" s="30" t="s">
        <v>44</v>
      </c>
      <c r="AD984" s="30" t="s">
        <v>982</v>
      </c>
    </row>
    <row r="985" spans="1:30" x14ac:dyDescent="0.2">
      <c r="A985" s="89">
        <v>46146.948548506945</v>
      </c>
      <c r="B985" s="35" t="s">
        <v>30</v>
      </c>
      <c r="C985" s="64" t="s">
        <v>31</v>
      </c>
      <c r="D985" s="30" t="s">
        <v>29</v>
      </c>
      <c r="E985" s="30" t="s">
        <v>2798</v>
      </c>
      <c r="F985" s="30" t="s">
        <v>29</v>
      </c>
      <c r="G985" s="30" t="s">
        <v>47</v>
      </c>
      <c r="H985" s="93" t="s">
        <v>34</v>
      </c>
      <c r="I985" s="36" t="str">
        <f ca="1">IFERROR(__xludf.DUMMYFUNCTION("""COMPUTED_VALUE""")," ")</f>
        <v xml:space="preserve"> </v>
      </c>
      <c r="J985" s="51" t="s">
        <v>4717</v>
      </c>
      <c r="K985" s="56" t="s">
        <v>4718</v>
      </c>
      <c r="L985" s="38">
        <v>865354693</v>
      </c>
      <c r="M985" s="30" t="s">
        <v>664</v>
      </c>
      <c r="N985" s="30" t="s">
        <v>337</v>
      </c>
      <c r="O985" s="30" t="s">
        <v>107</v>
      </c>
      <c r="P985" s="30" t="s">
        <v>4719</v>
      </c>
      <c r="Q985" s="23">
        <v>16940</v>
      </c>
      <c r="R985" s="30" t="s">
        <v>29</v>
      </c>
      <c r="S985" s="39">
        <v>50</v>
      </c>
      <c r="T985" s="45">
        <v>46146</v>
      </c>
      <c r="U985" s="52"/>
      <c r="V985" s="53"/>
      <c r="W985" s="54" t="s">
        <v>4720</v>
      </c>
      <c r="X985" s="30"/>
      <c r="Y985" s="31">
        <v>16890</v>
      </c>
      <c r="Z985" s="30"/>
      <c r="AA985" s="55"/>
      <c r="AB985" s="73" t="s">
        <v>44</v>
      </c>
      <c r="AC985" s="30" t="s">
        <v>44</v>
      </c>
      <c r="AD985" s="30" t="s">
        <v>982</v>
      </c>
    </row>
    <row r="986" spans="1:30" x14ac:dyDescent="0.2">
      <c r="A986" s="89">
        <v>46146.959545081016</v>
      </c>
      <c r="B986" s="35" t="s">
        <v>30</v>
      </c>
      <c r="C986" s="64" t="s">
        <v>31</v>
      </c>
      <c r="D986" s="30" t="s">
        <v>29</v>
      </c>
      <c r="E986" s="30" t="s">
        <v>2798</v>
      </c>
      <c r="F986" s="30" t="s">
        <v>29</v>
      </c>
      <c r="G986" s="30" t="s">
        <v>47</v>
      </c>
      <c r="H986" s="93" t="s">
        <v>34</v>
      </c>
      <c r="I986" s="36" t="str">
        <f ca="1">IFERROR(__xludf.DUMMYFUNCTION("""COMPUTED_VALUE""")," ")</f>
        <v xml:space="preserve"> </v>
      </c>
      <c r="J986" s="51" t="s">
        <v>4721</v>
      </c>
      <c r="K986" s="56" t="s">
        <v>4722</v>
      </c>
      <c r="L986" s="38">
        <v>858729555</v>
      </c>
      <c r="M986" s="30" t="s">
        <v>874</v>
      </c>
      <c r="N986" s="30" t="s">
        <v>4458</v>
      </c>
      <c r="O986" s="30" t="s">
        <v>107</v>
      </c>
      <c r="P986" s="30" t="s">
        <v>4723</v>
      </c>
      <c r="Q986" s="23">
        <v>16940</v>
      </c>
      <c r="R986" s="30" t="s">
        <v>29</v>
      </c>
      <c r="S986" s="39">
        <v>50</v>
      </c>
      <c r="T986" s="45">
        <v>46146</v>
      </c>
      <c r="U986" s="52"/>
      <c r="V986" s="53"/>
      <c r="W986" s="54" t="s">
        <v>4724</v>
      </c>
      <c r="X986" s="30"/>
      <c r="Y986" s="31">
        <v>16890</v>
      </c>
      <c r="Z986" s="30"/>
      <c r="AA986" s="56"/>
      <c r="AB986" s="74" t="s">
        <v>44</v>
      </c>
      <c r="AC986" s="30" t="s">
        <v>44</v>
      </c>
      <c r="AD986" s="30" t="s">
        <v>982</v>
      </c>
    </row>
    <row r="987" spans="1:30" x14ac:dyDescent="0.2">
      <c r="A987" s="89">
        <v>46146.972492581015</v>
      </c>
      <c r="B987" s="35" t="s">
        <v>30</v>
      </c>
      <c r="C987" s="64" t="s">
        <v>31</v>
      </c>
      <c r="D987" s="30" t="s">
        <v>29</v>
      </c>
      <c r="E987" s="30" t="s">
        <v>670</v>
      </c>
      <c r="F987" s="30" t="s">
        <v>29</v>
      </c>
      <c r="G987" s="30" t="s">
        <v>4725</v>
      </c>
      <c r="H987" s="93" t="s">
        <v>34</v>
      </c>
      <c r="I987" s="36" t="str">
        <f ca="1">IFERROR(__xludf.DUMMYFUNCTION("""COMPUTED_VALUE""")," ")</f>
        <v xml:space="preserve"> </v>
      </c>
      <c r="J987" s="51" t="s">
        <v>4726</v>
      </c>
      <c r="K987" s="56" t="s">
        <v>4727</v>
      </c>
      <c r="L987" s="38">
        <v>972444688</v>
      </c>
      <c r="M987" s="30" t="s">
        <v>664</v>
      </c>
      <c r="N987" s="30" t="s">
        <v>2923</v>
      </c>
      <c r="O987" s="30" t="s">
        <v>107</v>
      </c>
      <c r="P987" s="30" t="s">
        <v>4728</v>
      </c>
      <c r="Q987" s="23">
        <v>7736</v>
      </c>
      <c r="R987" s="30" t="s">
        <v>29</v>
      </c>
      <c r="S987" s="39">
        <v>200</v>
      </c>
      <c r="T987" s="45">
        <v>46146</v>
      </c>
      <c r="U987" s="52"/>
      <c r="V987" s="53"/>
      <c r="W987" s="54" t="s">
        <v>4729</v>
      </c>
      <c r="X987" s="30"/>
      <c r="Y987" s="31">
        <v>7536</v>
      </c>
      <c r="Z987" s="30"/>
      <c r="AA987" s="55"/>
      <c r="AB987" s="73" t="s">
        <v>44</v>
      </c>
      <c r="AC987" s="30" t="s">
        <v>44</v>
      </c>
      <c r="AD987" s="30" t="s">
        <v>982</v>
      </c>
    </row>
    <row r="988" spans="1:30" x14ac:dyDescent="0.2">
      <c r="A988" s="89">
        <v>46147.022271516209</v>
      </c>
      <c r="B988" s="35" t="s">
        <v>76</v>
      </c>
      <c r="C988" s="64" t="s">
        <v>31</v>
      </c>
      <c r="D988" s="30" t="s">
        <v>29</v>
      </c>
      <c r="E988" s="30" t="s">
        <v>2798</v>
      </c>
      <c r="F988" s="30" t="s">
        <v>29</v>
      </c>
      <c r="G988" s="30" t="s">
        <v>47</v>
      </c>
      <c r="H988" s="93" t="s">
        <v>4730</v>
      </c>
      <c r="I988" s="36">
        <f ca="1">IFERROR(__xludf.DUMMYFUNCTION("""COMPUTED_VALUE"""),46195)</f>
        <v>46195</v>
      </c>
      <c r="J988" s="51" t="s">
        <v>4731</v>
      </c>
      <c r="K988" s="56" t="s">
        <v>4732</v>
      </c>
      <c r="L988" s="38">
        <v>382576715</v>
      </c>
      <c r="M988" s="30" t="s">
        <v>713</v>
      </c>
      <c r="N988" s="30" t="s">
        <v>512</v>
      </c>
      <c r="O988" s="30" t="s">
        <v>107</v>
      </c>
      <c r="P988" s="30" t="s">
        <v>4733</v>
      </c>
      <c r="Q988" s="23">
        <v>16940</v>
      </c>
      <c r="R988" s="30" t="s">
        <v>29</v>
      </c>
      <c r="S988" s="39">
        <f>200+3000</f>
        <v>3200</v>
      </c>
      <c r="T988" s="49" t="s">
        <v>4734</v>
      </c>
      <c r="U988" s="52"/>
      <c r="V988" s="53"/>
      <c r="W988" s="54" t="s">
        <v>4735</v>
      </c>
      <c r="X988" s="30"/>
      <c r="Y988" s="31">
        <v>13740</v>
      </c>
      <c r="Z988" s="30"/>
      <c r="AA988" s="56"/>
      <c r="AB988" s="74" t="s">
        <v>44</v>
      </c>
      <c r="AC988" s="30" t="s">
        <v>44</v>
      </c>
      <c r="AD988" s="30" t="s">
        <v>982</v>
      </c>
    </row>
    <row r="989" spans="1:30" x14ac:dyDescent="0.2">
      <c r="A989" s="89">
        <v>46147.02298765046</v>
      </c>
      <c r="B989" s="35" t="s">
        <v>30</v>
      </c>
      <c r="C989" s="64" t="s">
        <v>31</v>
      </c>
      <c r="D989" s="30" t="s">
        <v>29</v>
      </c>
      <c r="E989" s="30" t="s">
        <v>2798</v>
      </c>
      <c r="F989" s="30" t="s">
        <v>29</v>
      </c>
      <c r="G989" s="30" t="s">
        <v>47</v>
      </c>
      <c r="H989" s="93" t="s">
        <v>34</v>
      </c>
      <c r="I989" s="36" t="str">
        <f ca="1">IFERROR(__xludf.DUMMYFUNCTION("""COMPUTED_VALUE""")," ")</f>
        <v xml:space="preserve"> </v>
      </c>
      <c r="J989" s="51" t="s">
        <v>4736</v>
      </c>
      <c r="K989" s="56" t="s">
        <v>4737</v>
      </c>
      <c r="L989" s="38">
        <v>338171363</v>
      </c>
      <c r="M989" s="30" t="s">
        <v>247</v>
      </c>
      <c r="N989" s="30" t="s">
        <v>2152</v>
      </c>
      <c r="O989" s="30" t="s">
        <v>107</v>
      </c>
      <c r="P989" s="30" t="s">
        <v>4738</v>
      </c>
      <c r="Q989" s="23">
        <v>16940</v>
      </c>
      <c r="R989" s="30" t="s">
        <v>29</v>
      </c>
      <c r="S989" s="39">
        <v>200</v>
      </c>
      <c r="T989" s="45">
        <v>46146</v>
      </c>
      <c r="U989" s="52"/>
      <c r="V989" s="53"/>
      <c r="W989" s="54" t="s">
        <v>4739</v>
      </c>
      <c r="X989" s="30"/>
      <c r="Y989" s="31">
        <v>16740</v>
      </c>
      <c r="Z989" s="30"/>
      <c r="AA989" s="55"/>
      <c r="AB989" s="73" t="s">
        <v>44</v>
      </c>
      <c r="AC989" s="30" t="s">
        <v>44</v>
      </c>
      <c r="AD989" s="30" t="s">
        <v>982</v>
      </c>
    </row>
    <row r="990" spans="1:30" x14ac:dyDescent="0.2">
      <c r="A990" s="89">
        <v>46147.315699525461</v>
      </c>
      <c r="B990" s="35" t="s">
        <v>30</v>
      </c>
      <c r="C990" s="64" t="s">
        <v>31</v>
      </c>
      <c r="D990" s="30" t="s">
        <v>29</v>
      </c>
      <c r="E990" s="30" t="s">
        <v>82</v>
      </c>
      <c r="F990" s="30" t="s">
        <v>29</v>
      </c>
      <c r="G990" s="30" t="s">
        <v>87</v>
      </c>
      <c r="H990" s="93" t="s">
        <v>4740</v>
      </c>
      <c r="I990" s="36" t="str">
        <f ca="1">IFERROR(__xludf.DUMMYFUNCTION("""COMPUTED_VALUE""")," ")</f>
        <v xml:space="preserve"> </v>
      </c>
      <c r="J990" s="51" t="s">
        <v>4741</v>
      </c>
      <c r="K990" s="56" t="s">
        <v>4742</v>
      </c>
      <c r="L990" s="38">
        <v>337354104</v>
      </c>
      <c r="M990" s="30" t="s">
        <v>380</v>
      </c>
      <c r="N990" s="30" t="s">
        <v>434</v>
      </c>
      <c r="O990" s="30" t="s">
        <v>4743</v>
      </c>
      <c r="P990" s="30" t="s">
        <v>4744</v>
      </c>
      <c r="Q990" s="23">
        <v>9704</v>
      </c>
      <c r="R990" s="30" t="s">
        <v>29</v>
      </c>
      <c r="S990" s="39">
        <f>9704-9704</f>
        <v>0</v>
      </c>
      <c r="T990" s="45">
        <v>46146</v>
      </c>
      <c r="U990" s="52"/>
      <c r="V990" s="53"/>
      <c r="W990" s="54" t="s">
        <v>4745</v>
      </c>
      <c r="X990" s="30"/>
      <c r="Y990" s="31">
        <v>9704</v>
      </c>
      <c r="Z990" s="30"/>
      <c r="AA990" s="56"/>
      <c r="AB990" s="74" t="s">
        <v>44</v>
      </c>
      <c r="AC990" s="30" t="s">
        <v>44</v>
      </c>
      <c r="AD990" s="30" t="s">
        <v>74</v>
      </c>
    </row>
    <row r="991" spans="1:30" x14ac:dyDescent="0.2">
      <c r="A991" s="89">
        <v>46147.319504375002</v>
      </c>
      <c r="B991" s="35" t="s">
        <v>76</v>
      </c>
      <c r="C991" s="64" t="s">
        <v>31</v>
      </c>
      <c r="D991" s="30" t="s">
        <v>29</v>
      </c>
      <c r="E991" s="30" t="s">
        <v>201</v>
      </c>
      <c r="F991" s="30" t="s">
        <v>29</v>
      </c>
      <c r="G991" s="30" t="s">
        <v>47</v>
      </c>
      <c r="H991" s="93" t="s">
        <v>3591</v>
      </c>
      <c r="I991" s="36">
        <f ca="1">IFERROR(__xludf.DUMMYFUNCTION("""COMPUTED_VALUE"""),46147)</f>
        <v>46147</v>
      </c>
      <c r="J991" s="51" t="s">
        <v>4746</v>
      </c>
      <c r="K991" s="56" t="s">
        <v>4747</v>
      </c>
      <c r="L991" s="38">
        <v>343832003</v>
      </c>
      <c r="M991" s="30" t="s">
        <v>556</v>
      </c>
      <c r="N991" s="30" t="s">
        <v>434</v>
      </c>
      <c r="O991" s="30" t="s">
        <v>4748</v>
      </c>
      <c r="P991" s="30" t="s">
        <v>4749</v>
      </c>
      <c r="Q991" s="23">
        <v>5936</v>
      </c>
      <c r="R991" s="30" t="s">
        <v>29</v>
      </c>
      <c r="S991" s="39">
        <v>5936</v>
      </c>
      <c r="T991" s="45">
        <v>46146</v>
      </c>
      <c r="U991" s="52"/>
      <c r="V991" s="53"/>
      <c r="W991" s="54" t="s">
        <v>4750</v>
      </c>
      <c r="X991" s="30"/>
      <c r="Y991" s="31">
        <v>0</v>
      </c>
      <c r="Z991" s="30" t="s">
        <v>2731</v>
      </c>
      <c r="AA991" s="55"/>
      <c r="AB991" s="73" t="s">
        <v>44</v>
      </c>
      <c r="AC991" s="30" t="s">
        <v>44</v>
      </c>
      <c r="AD991" s="30" t="s">
        <v>982</v>
      </c>
    </row>
    <row r="992" spans="1:30" x14ac:dyDescent="0.2">
      <c r="A992" s="89">
        <v>46147.365913043977</v>
      </c>
      <c r="B992" s="35" t="s">
        <v>76</v>
      </c>
      <c r="C992" s="64" t="s">
        <v>31</v>
      </c>
      <c r="D992" s="30" t="s">
        <v>29</v>
      </c>
      <c r="E992" s="30" t="s">
        <v>2895</v>
      </c>
      <c r="F992" s="30" t="s">
        <v>29</v>
      </c>
      <c r="G992" s="30" t="s">
        <v>33</v>
      </c>
      <c r="H992" s="93" t="s">
        <v>2896</v>
      </c>
      <c r="I992" s="36">
        <f ca="1">IFERROR(__xludf.DUMMYFUNCTION("""COMPUTED_VALUE"""),46195)</f>
        <v>46195</v>
      </c>
      <c r="J992" s="51" t="s">
        <v>4751</v>
      </c>
      <c r="K992" s="56" t="s">
        <v>4752</v>
      </c>
      <c r="L992" s="38">
        <v>368299391</v>
      </c>
      <c r="M992" s="30" t="s">
        <v>130</v>
      </c>
      <c r="N992" s="30" t="s">
        <v>3883</v>
      </c>
      <c r="O992" s="30" t="s">
        <v>2081</v>
      </c>
      <c r="P992" s="30" t="s">
        <v>4753</v>
      </c>
      <c r="Q992" s="23">
        <v>14972</v>
      </c>
      <c r="R992" s="30" t="s">
        <v>29</v>
      </c>
      <c r="S992" s="39">
        <f>150+2300</f>
        <v>2450</v>
      </c>
      <c r="T992" s="49" t="s">
        <v>4754</v>
      </c>
      <c r="U992" s="52"/>
      <c r="V992" s="53"/>
      <c r="W992" s="54" t="s">
        <v>4755</v>
      </c>
      <c r="X992" s="30"/>
      <c r="Y992" s="31">
        <v>12522</v>
      </c>
      <c r="Z992" s="30"/>
      <c r="AA992" s="56"/>
      <c r="AB992" s="74" t="s">
        <v>44</v>
      </c>
      <c r="AC992" s="30" t="s">
        <v>44</v>
      </c>
      <c r="AD992" s="30" t="s">
        <v>982</v>
      </c>
    </row>
    <row r="993" spans="1:30" x14ac:dyDescent="0.2">
      <c r="A993" s="89">
        <v>46147.95703878472</v>
      </c>
      <c r="B993" s="35"/>
      <c r="C993" s="85" t="s">
        <v>31</v>
      </c>
      <c r="D993" s="30" t="s">
        <v>29</v>
      </c>
      <c r="E993" s="96" t="s">
        <v>2798</v>
      </c>
      <c r="F993" s="30" t="s">
        <v>29</v>
      </c>
      <c r="G993" s="30" t="s">
        <v>47</v>
      </c>
      <c r="H993" s="93" t="s">
        <v>34</v>
      </c>
      <c r="I993" s="36" t="str">
        <f ca="1">IFERROR(__xludf.DUMMYFUNCTION("""COMPUTED_VALUE""")," ")</f>
        <v xml:space="preserve"> </v>
      </c>
      <c r="J993" s="51" t="s">
        <v>4756</v>
      </c>
      <c r="K993" s="56" t="s">
        <v>4757</v>
      </c>
      <c r="L993" s="38">
        <v>964900983</v>
      </c>
      <c r="M993" s="30" t="s">
        <v>698</v>
      </c>
      <c r="N993" s="30" t="s">
        <v>180</v>
      </c>
      <c r="O993" s="30" t="s">
        <v>4758</v>
      </c>
      <c r="P993" s="30" t="s">
        <v>4759</v>
      </c>
      <c r="Q993" s="23">
        <v>16940</v>
      </c>
      <c r="R993" s="30" t="s">
        <v>29</v>
      </c>
      <c r="S993" s="39">
        <v>100</v>
      </c>
      <c r="T993" s="45">
        <v>46147</v>
      </c>
      <c r="U993" s="52"/>
      <c r="V993" s="53"/>
      <c r="W993" s="54" t="s">
        <v>4760</v>
      </c>
      <c r="X993" s="30"/>
      <c r="Y993" s="31">
        <v>16840</v>
      </c>
      <c r="Z993" s="30"/>
      <c r="AA993" s="55"/>
      <c r="AB993" s="73" t="s">
        <v>44</v>
      </c>
      <c r="AC993" s="30" t="s">
        <v>44</v>
      </c>
      <c r="AD993" s="30" t="s">
        <v>982</v>
      </c>
    </row>
    <row r="994" spans="1:30" x14ac:dyDescent="0.2">
      <c r="A994" s="89">
        <v>46147.960710833329</v>
      </c>
      <c r="B994" s="35" t="s">
        <v>30</v>
      </c>
      <c r="C994" s="85" t="s">
        <v>31</v>
      </c>
      <c r="D994" s="30" t="s">
        <v>29</v>
      </c>
      <c r="E994" s="96" t="s">
        <v>2798</v>
      </c>
      <c r="F994" s="30" t="s">
        <v>29</v>
      </c>
      <c r="G994" s="30" t="s">
        <v>47</v>
      </c>
      <c r="H994" s="93" t="s">
        <v>34</v>
      </c>
      <c r="I994" s="36" t="str">
        <f ca="1">IFERROR(__xludf.DUMMYFUNCTION("""COMPUTED_VALUE""")," ")</f>
        <v xml:space="preserve"> </v>
      </c>
      <c r="J994" s="51" t="s">
        <v>4761</v>
      </c>
      <c r="K994" s="56" t="s">
        <v>4762</v>
      </c>
      <c r="L994" s="38">
        <v>902924008</v>
      </c>
      <c r="M994" s="30" t="s">
        <v>1619</v>
      </c>
      <c r="N994" s="30" t="s">
        <v>4569</v>
      </c>
      <c r="O994" s="30" t="s">
        <v>2642</v>
      </c>
      <c r="P994" s="30" t="s">
        <v>4763</v>
      </c>
      <c r="Q994" s="23">
        <v>16940</v>
      </c>
      <c r="R994" s="30" t="s">
        <v>29</v>
      </c>
      <c r="S994" s="39">
        <v>50</v>
      </c>
      <c r="T994" s="45">
        <v>46147</v>
      </c>
      <c r="U994" s="52"/>
      <c r="V994" s="53"/>
      <c r="W994" s="54" t="s">
        <v>4764</v>
      </c>
      <c r="X994" s="30"/>
      <c r="Y994" s="31">
        <v>16890</v>
      </c>
      <c r="Z994" s="30"/>
      <c r="AA994" s="56"/>
      <c r="AB994" s="74" t="s">
        <v>44</v>
      </c>
      <c r="AC994" s="30" t="s">
        <v>44</v>
      </c>
      <c r="AD994" s="30" t="s">
        <v>982</v>
      </c>
    </row>
    <row r="995" spans="1:30" x14ac:dyDescent="0.2">
      <c r="A995" s="89">
        <v>46147.989775787035</v>
      </c>
      <c r="B995" s="35" t="s">
        <v>30</v>
      </c>
      <c r="C995" s="85" t="s">
        <v>31</v>
      </c>
      <c r="D995" s="30" t="s">
        <v>29</v>
      </c>
      <c r="E995" s="96" t="s">
        <v>2798</v>
      </c>
      <c r="F995" s="30" t="s">
        <v>29</v>
      </c>
      <c r="G995" s="30" t="s">
        <v>47</v>
      </c>
      <c r="H995" s="93" t="s">
        <v>34</v>
      </c>
      <c r="I995" s="36" t="str">
        <f ca="1">IFERROR(__xludf.DUMMYFUNCTION("""COMPUTED_VALUE""")," ")</f>
        <v xml:space="preserve"> </v>
      </c>
      <c r="J995" s="51" t="s">
        <v>4765</v>
      </c>
      <c r="K995" s="56" t="s">
        <v>4766</v>
      </c>
      <c r="L995" s="38">
        <v>336401877</v>
      </c>
      <c r="M995" s="30" t="s">
        <v>466</v>
      </c>
      <c r="N995" s="30" t="s">
        <v>4262</v>
      </c>
      <c r="O995" s="30" t="s">
        <v>4767</v>
      </c>
      <c r="P995" s="75" t="s">
        <v>4765</v>
      </c>
      <c r="Q995" s="23">
        <v>16940</v>
      </c>
      <c r="R995" s="30" t="s">
        <v>29</v>
      </c>
      <c r="S995" s="39">
        <v>50</v>
      </c>
      <c r="T995" s="45">
        <v>46147</v>
      </c>
      <c r="U995" s="52"/>
      <c r="V995" s="53"/>
      <c r="W995" s="54" t="s">
        <v>4768</v>
      </c>
      <c r="X995" s="30"/>
      <c r="Y995" s="31">
        <v>16890</v>
      </c>
      <c r="Z995" s="30"/>
      <c r="AA995" s="55"/>
      <c r="AB995" s="73" t="s">
        <v>44</v>
      </c>
      <c r="AC995" s="30" t="s">
        <v>44</v>
      </c>
      <c r="AD995" s="30" t="s">
        <v>982</v>
      </c>
    </row>
    <row r="996" spans="1:30" x14ac:dyDescent="0.2">
      <c r="A996" s="89">
        <v>46148.011110347223</v>
      </c>
      <c r="B996" s="35" t="s">
        <v>408</v>
      </c>
      <c r="C996" s="85" t="s">
        <v>31</v>
      </c>
      <c r="D996" s="30" t="s">
        <v>29</v>
      </c>
      <c r="E996" s="96" t="s">
        <v>2798</v>
      </c>
      <c r="F996" s="30" t="s">
        <v>29</v>
      </c>
      <c r="G996" s="30" t="s">
        <v>47</v>
      </c>
      <c r="H996" s="93" t="s">
        <v>3112</v>
      </c>
      <c r="I996" s="36">
        <f ca="1">IFERROR(__xludf.DUMMYFUNCTION("""COMPUTED_VALUE"""),46196)</f>
        <v>46196</v>
      </c>
      <c r="J996" s="51" t="s">
        <v>4769</v>
      </c>
      <c r="K996" s="56" t="s">
        <v>4770</v>
      </c>
      <c r="L996" s="38">
        <v>982450642</v>
      </c>
      <c r="M996" s="30" t="s">
        <v>633</v>
      </c>
      <c r="N996" s="30" t="s">
        <v>4771</v>
      </c>
      <c r="O996" s="30" t="s">
        <v>107</v>
      </c>
      <c r="P996" s="30" t="s">
        <v>4772</v>
      </c>
      <c r="Q996" s="23">
        <v>16940</v>
      </c>
      <c r="R996" s="30" t="s">
        <v>29</v>
      </c>
      <c r="S996" s="39">
        <v>200</v>
      </c>
      <c r="T996" s="45">
        <v>46147</v>
      </c>
      <c r="U996" s="52"/>
      <c r="V996" s="53"/>
      <c r="W996" s="54" t="s">
        <v>4773</v>
      </c>
      <c r="X996" s="30"/>
      <c r="Y996" s="31">
        <v>16740</v>
      </c>
      <c r="Z996" s="30"/>
      <c r="AA996" s="56"/>
      <c r="AB996" s="74" t="s">
        <v>44</v>
      </c>
      <c r="AC996" s="30" t="s">
        <v>44</v>
      </c>
      <c r="AD996" s="30" t="s">
        <v>982</v>
      </c>
    </row>
    <row r="997" spans="1:30" x14ac:dyDescent="0.2">
      <c r="A997" s="89">
        <v>46148.316143726857</v>
      </c>
      <c r="B997" s="35" t="s">
        <v>30</v>
      </c>
      <c r="C997" s="85" t="s">
        <v>31</v>
      </c>
      <c r="D997" s="30" t="s">
        <v>29</v>
      </c>
      <c r="E997" s="96" t="s">
        <v>670</v>
      </c>
      <c r="F997" s="30" t="s">
        <v>29</v>
      </c>
      <c r="G997" s="30" t="s">
        <v>2172</v>
      </c>
      <c r="H997" s="93" t="s">
        <v>34</v>
      </c>
      <c r="I997" s="36" t="str">
        <f ca="1">IFERROR(__xludf.DUMMYFUNCTION("""COMPUTED_VALUE""")," ")</f>
        <v xml:space="preserve"> </v>
      </c>
      <c r="J997" s="51" t="s">
        <v>4774</v>
      </c>
      <c r="K997" s="56" t="s">
        <v>4775</v>
      </c>
      <c r="L997" s="38">
        <v>949681698</v>
      </c>
      <c r="M997" s="30" t="s">
        <v>713</v>
      </c>
      <c r="N997" s="30" t="s">
        <v>512</v>
      </c>
      <c r="O997" s="30" t="s">
        <v>107</v>
      </c>
      <c r="P997" s="30" t="s">
        <v>4776</v>
      </c>
      <c r="Q997" s="23">
        <v>7736</v>
      </c>
      <c r="R997" s="30" t="s">
        <v>29</v>
      </c>
      <c r="S997" s="39">
        <v>100</v>
      </c>
      <c r="T997" s="45">
        <v>46148</v>
      </c>
      <c r="U997" s="52"/>
      <c r="V997" s="53"/>
      <c r="W997" s="54" t="s">
        <v>4777</v>
      </c>
      <c r="X997" s="30"/>
      <c r="Y997" s="31">
        <v>7636</v>
      </c>
      <c r="Z997" s="30"/>
      <c r="AA997" s="55"/>
      <c r="AB997" s="73" t="s">
        <v>44</v>
      </c>
      <c r="AC997" s="30" t="s">
        <v>44</v>
      </c>
      <c r="AD997" s="30" t="s">
        <v>982</v>
      </c>
    </row>
    <row r="998" spans="1:30" x14ac:dyDescent="0.2">
      <c r="A998" s="89">
        <v>46148.317564745375</v>
      </c>
      <c r="B998" s="35" t="s">
        <v>30</v>
      </c>
      <c r="C998" s="85" t="s">
        <v>31</v>
      </c>
      <c r="D998" s="30" t="s">
        <v>29</v>
      </c>
      <c r="E998" s="96" t="s">
        <v>2798</v>
      </c>
      <c r="F998" s="30" t="s">
        <v>29</v>
      </c>
      <c r="G998" s="30" t="s">
        <v>47</v>
      </c>
      <c r="H998" s="93" t="s">
        <v>34</v>
      </c>
      <c r="I998" s="36" t="str">
        <f ca="1">IFERROR(__xludf.DUMMYFUNCTION("""COMPUTED_VALUE""")," ")</f>
        <v xml:space="preserve"> </v>
      </c>
      <c r="J998" s="51" t="s">
        <v>4778</v>
      </c>
      <c r="K998" s="56" t="s">
        <v>4779</v>
      </c>
      <c r="L998" s="38">
        <v>843215062</v>
      </c>
      <c r="M998" s="30" t="s">
        <v>713</v>
      </c>
      <c r="N998" s="30" t="s">
        <v>148</v>
      </c>
      <c r="O998" s="30" t="s">
        <v>107</v>
      </c>
      <c r="P998" s="30" t="s">
        <v>4780</v>
      </c>
      <c r="Q998" s="23">
        <v>16940</v>
      </c>
      <c r="R998" s="30" t="s">
        <v>29</v>
      </c>
      <c r="S998" s="39">
        <v>50</v>
      </c>
      <c r="T998" s="45">
        <v>46147</v>
      </c>
      <c r="U998" s="52"/>
      <c r="V998" s="53"/>
      <c r="W998" s="54" t="s">
        <v>4781</v>
      </c>
      <c r="X998" s="30"/>
      <c r="Y998" s="31">
        <v>16890</v>
      </c>
      <c r="Z998" s="30"/>
      <c r="AA998" s="56"/>
      <c r="AB998" s="74" t="s">
        <v>44</v>
      </c>
      <c r="AC998" s="30" t="s">
        <v>44</v>
      </c>
      <c r="AD998" s="30" t="s">
        <v>982</v>
      </c>
    </row>
    <row r="999" spans="1:30" x14ac:dyDescent="0.2">
      <c r="A999" s="89">
        <v>46148.319404849535</v>
      </c>
      <c r="B999" s="35" t="s">
        <v>408</v>
      </c>
      <c r="C999" s="85" t="s">
        <v>31</v>
      </c>
      <c r="D999" s="30" t="s">
        <v>29</v>
      </c>
      <c r="E999" s="96" t="s">
        <v>2798</v>
      </c>
      <c r="F999" s="30" t="s">
        <v>29</v>
      </c>
      <c r="G999" s="30" t="s">
        <v>47</v>
      </c>
      <c r="H999" s="93" t="s">
        <v>3998</v>
      </c>
      <c r="I999" s="36">
        <f ca="1">IFERROR(__xludf.DUMMYFUNCTION("""COMPUTED_VALUE"""),46196)</f>
        <v>46196</v>
      </c>
      <c r="J999" s="51" t="s">
        <v>4782</v>
      </c>
      <c r="K999" s="56" t="s">
        <v>4783</v>
      </c>
      <c r="L999" s="38">
        <v>382598368</v>
      </c>
      <c r="M999" s="30" t="s">
        <v>713</v>
      </c>
      <c r="N999" s="30" t="s">
        <v>512</v>
      </c>
      <c r="O999" s="30" t="s">
        <v>107</v>
      </c>
      <c r="P999" s="30" t="s">
        <v>4784</v>
      </c>
      <c r="Q999" s="23">
        <v>16940</v>
      </c>
      <c r="R999" s="30" t="s">
        <v>29</v>
      </c>
      <c r="S999" s="39">
        <f>100+3000</f>
        <v>3100</v>
      </c>
      <c r="T999" s="49" t="s">
        <v>4785</v>
      </c>
      <c r="U999" s="52"/>
      <c r="V999" s="53"/>
      <c r="W999" s="54" t="s">
        <v>4786</v>
      </c>
      <c r="X999" s="30"/>
      <c r="Y999" s="31">
        <v>13840</v>
      </c>
      <c r="Z999" s="30"/>
      <c r="AA999" s="55"/>
      <c r="AB999" s="73" t="s">
        <v>44</v>
      </c>
      <c r="AC999" s="30" t="s">
        <v>44</v>
      </c>
      <c r="AD999" s="30" t="s">
        <v>982</v>
      </c>
    </row>
    <row r="1000" spans="1:30" x14ac:dyDescent="0.2">
      <c r="A1000" s="89">
        <v>46148.322978645832</v>
      </c>
      <c r="B1000" s="35" t="s">
        <v>30</v>
      </c>
      <c r="C1000" s="85" t="s">
        <v>31</v>
      </c>
      <c r="D1000" s="30" t="s">
        <v>29</v>
      </c>
      <c r="E1000" s="96" t="s">
        <v>82</v>
      </c>
      <c r="F1000" s="30" t="s">
        <v>29</v>
      </c>
      <c r="G1000" s="30" t="s">
        <v>47</v>
      </c>
      <c r="H1000" s="93" t="s">
        <v>4787</v>
      </c>
      <c r="I1000" s="36">
        <f ca="1">IFERROR(__xludf.DUMMYFUNCTION("""COMPUTED_VALUE"""),46202)</f>
        <v>46202</v>
      </c>
      <c r="J1000" s="51" t="s">
        <v>4788</v>
      </c>
      <c r="K1000" s="56" t="s">
        <v>4789</v>
      </c>
      <c r="L1000" s="38">
        <v>857705605</v>
      </c>
      <c r="M1000" s="30" t="s">
        <v>713</v>
      </c>
      <c r="N1000" s="30" t="s">
        <v>4790</v>
      </c>
      <c r="O1000" s="30" t="s">
        <v>107</v>
      </c>
      <c r="P1000" s="30" t="s">
        <v>4791</v>
      </c>
      <c r="Q1000" s="23">
        <v>9704</v>
      </c>
      <c r="R1000" s="30" t="s">
        <v>29</v>
      </c>
      <c r="S1000" s="39">
        <v>50</v>
      </c>
      <c r="T1000" s="45">
        <v>46147</v>
      </c>
      <c r="U1000" s="52"/>
      <c r="V1000" s="53"/>
      <c r="W1000" s="54" t="s">
        <v>4792</v>
      </c>
      <c r="X1000" s="30"/>
      <c r="Y1000" s="31">
        <v>9654</v>
      </c>
      <c r="Z1000" s="30"/>
      <c r="AA1000" s="56"/>
      <c r="AB1000" s="74" t="s">
        <v>44</v>
      </c>
      <c r="AC1000" s="30" t="s">
        <v>44</v>
      </c>
      <c r="AD1000" s="30" t="s">
        <v>982</v>
      </c>
    </row>
    <row r="1001" spans="1:30" x14ac:dyDescent="0.2">
      <c r="A1001" s="89">
        <v>46148.32600804398</v>
      </c>
      <c r="B1001" s="35" t="s">
        <v>76</v>
      </c>
      <c r="C1001" s="85" t="s">
        <v>768</v>
      </c>
      <c r="D1001" s="30" t="s">
        <v>46</v>
      </c>
      <c r="E1001" s="96" t="s">
        <v>410</v>
      </c>
      <c r="F1001" s="30" t="s">
        <v>3090</v>
      </c>
      <c r="G1001" s="68" t="s">
        <v>284</v>
      </c>
      <c r="H1001" s="93" t="s">
        <v>4618</v>
      </c>
      <c r="I1001" s="36">
        <f ca="1">IFERROR(__xludf.DUMMYFUNCTION("""COMPUTED_VALUE"""),46149)</f>
        <v>46149</v>
      </c>
      <c r="J1001" s="51" t="s">
        <v>4793</v>
      </c>
      <c r="K1001" s="56" t="s">
        <v>4794</v>
      </c>
      <c r="L1001" s="38">
        <v>359236826</v>
      </c>
      <c r="M1001" s="30" t="s">
        <v>380</v>
      </c>
      <c r="N1001" s="30" t="s">
        <v>434</v>
      </c>
      <c r="O1001" s="30" t="s">
        <v>4795</v>
      </c>
      <c r="P1001" s="30" t="s">
        <v>4622</v>
      </c>
      <c r="Q1001" s="23">
        <v>3968</v>
      </c>
      <c r="R1001" s="30" t="s">
        <v>29</v>
      </c>
      <c r="S1001" s="39">
        <v>3968</v>
      </c>
      <c r="T1001" s="45">
        <v>46147</v>
      </c>
      <c r="U1001" s="52"/>
      <c r="V1001" s="53"/>
      <c r="W1001" s="54" t="s">
        <v>4796</v>
      </c>
      <c r="X1001" s="30"/>
      <c r="Y1001" s="31">
        <v>0</v>
      </c>
      <c r="Z1001" s="30" t="s">
        <v>2731</v>
      </c>
      <c r="AA1001" s="55"/>
      <c r="AB1001" s="73" t="s">
        <v>1518</v>
      </c>
      <c r="AC1001" s="30" t="s">
        <v>44</v>
      </c>
      <c r="AD1001" s="30" t="s">
        <v>74</v>
      </c>
    </row>
    <row r="1002" spans="1:30" x14ac:dyDescent="0.2">
      <c r="A1002" s="89">
        <v>46148.328990601847</v>
      </c>
      <c r="B1002" s="35" t="s">
        <v>76</v>
      </c>
      <c r="C1002" s="85" t="s">
        <v>31</v>
      </c>
      <c r="D1002" s="30" t="s">
        <v>29</v>
      </c>
      <c r="E1002" s="96" t="s">
        <v>82</v>
      </c>
      <c r="F1002" s="30" t="s">
        <v>29</v>
      </c>
      <c r="G1002" s="30" t="s">
        <v>47</v>
      </c>
      <c r="H1002" s="93" t="s">
        <v>4403</v>
      </c>
      <c r="I1002" s="36">
        <f ca="1">IFERROR(__xludf.DUMMYFUNCTION("""COMPUTED_VALUE"""),46169)</f>
        <v>46169</v>
      </c>
      <c r="J1002" s="51" t="s">
        <v>4797</v>
      </c>
      <c r="K1002" s="56" t="s">
        <v>4798</v>
      </c>
      <c r="L1002" s="38">
        <v>375069837</v>
      </c>
      <c r="M1002" s="30" t="s">
        <v>380</v>
      </c>
      <c r="N1002" s="30" t="s">
        <v>434</v>
      </c>
      <c r="O1002" s="30" t="s">
        <v>4799</v>
      </c>
      <c r="P1002" s="30" t="s">
        <v>4800</v>
      </c>
      <c r="Q1002" s="23">
        <v>9704</v>
      </c>
      <c r="R1002" s="30" t="s">
        <v>29</v>
      </c>
      <c r="S1002" s="39">
        <v>4000</v>
      </c>
      <c r="T1002" s="45">
        <v>46147</v>
      </c>
      <c r="U1002" s="52"/>
      <c r="V1002" s="53"/>
      <c r="W1002" s="54" t="s">
        <v>4801</v>
      </c>
      <c r="X1002" s="30"/>
      <c r="Y1002" s="31">
        <v>5704</v>
      </c>
      <c r="Z1002" s="30"/>
      <c r="AA1002" s="56"/>
      <c r="AB1002" s="74" t="s">
        <v>44</v>
      </c>
      <c r="AC1002" s="30" t="s">
        <v>44</v>
      </c>
      <c r="AD1002" s="30" t="s">
        <v>74</v>
      </c>
    </row>
    <row r="1003" spans="1:30" x14ac:dyDescent="0.2">
      <c r="A1003" s="89">
        <v>46148.336817557865</v>
      </c>
      <c r="B1003" s="35" t="s">
        <v>76</v>
      </c>
      <c r="C1003" s="85" t="s">
        <v>768</v>
      </c>
      <c r="D1003" s="30" t="s">
        <v>46</v>
      </c>
      <c r="E1003" s="96" t="s">
        <v>410</v>
      </c>
      <c r="F1003" s="30" t="s">
        <v>4802</v>
      </c>
      <c r="G1003" s="68" t="s">
        <v>33</v>
      </c>
      <c r="H1003" s="93" t="s">
        <v>4803</v>
      </c>
      <c r="I1003" s="36">
        <f ca="1">IFERROR(__xludf.DUMMYFUNCTION("""COMPUTED_VALUE"""),46149)</f>
        <v>46149</v>
      </c>
      <c r="J1003" s="51" t="s">
        <v>4804</v>
      </c>
      <c r="K1003" s="56" t="s">
        <v>4805</v>
      </c>
      <c r="L1003" s="38">
        <v>372638999</v>
      </c>
      <c r="M1003" s="30" t="s">
        <v>874</v>
      </c>
      <c r="N1003" s="30" t="s">
        <v>4806</v>
      </c>
      <c r="O1003" s="30" t="s">
        <v>107</v>
      </c>
      <c r="P1003" s="30" t="s">
        <v>4807</v>
      </c>
      <c r="Q1003" s="23">
        <v>3968</v>
      </c>
      <c r="R1003" s="30" t="s">
        <v>29</v>
      </c>
      <c r="S1003" s="39">
        <v>3936</v>
      </c>
      <c r="T1003" s="45">
        <v>46147</v>
      </c>
      <c r="U1003" s="52">
        <v>32</v>
      </c>
      <c r="V1003" s="30" t="s">
        <v>4808</v>
      </c>
      <c r="W1003" s="54" t="s">
        <v>4809</v>
      </c>
      <c r="X1003" s="30"/>
      <c r="Y1003" s="31">
        <v>0</v>
      </c>
      <c r="Z1003" s="30" t="s">
        <v>2731</v>
      </c>
      <c r="AA1003" s="55"/>
      <c r="AB1003" s="73" t="s">
        <v>1518</v>
      </c>
      <c r="AC1003" s="30" t="s">
        <v>44</v>
      </c>
      <c r="AD1003" s="30" t="s">
        <v>74</v>
      </c>
    </row>
    <row r="1004" spans="1:30" x14ac:dyDescent="0.2">
      <c r="A1004" s="89">
        <v>46148.364109699076</v>
      </c>
      <c r="B1004" s="35" t="s">
        <v>30</v>
      </c>
      <c r="C1004" s="85" t="s">
        <v>31</v>
      </c>
      <c r="D1004" s="30" t="s">
        <v>29</v>
      </c>
      <c r="E1004" s="96" t="s">
        <v>2798</v>
      </c>
      <c r="F1004" s="30" t="s">
        <v>29</v>
      </c>
      <c r="G1004" s="30" t="s">
        <v>47</v>
      </c>
      <c r="H1004" s="93" t="s">
        <v>34</v>
      </c>
      <c r="I1004" s="36" t="str">
        <f ca="1">IFERROR(__xludf.DUMMYFUNCTION("""COMPUTED_VALUE""")," ")</f>
        <v xml:space="preserve"> </v>
      </c>
      <c r="J1004" s="51" t="s">
        <v>4810</v>
      </c>
      <c r="K1004" s="56" t="s">
        <v>4811</v>
      </c>
      <c r="L1004" s="38">
        <v>961398670</v>
      </c>
      <c r="M1004" s="30" t="s">
        <v>163</v>
      </c>
      <c r="N1004" s="30" t="s">
        <v>1101</v>
      </c>
      <c r="O1004" s="30" t="s">
        <v>735</v>
      </c>
      <c r="P1004" s="30" t="s">
        <v>4812</v>
      </c>
      <c r="Q1004" s="23">
        <v>16940</v>
      </c>
      <c r="R1004" s="30" t="s">
        <v>29</v>
      </c>
      <c r="S1004" s="39">
        <f>500+16440</f>
        <v>16940</v>
      </c>
      <c r="T1004" s="49" t="s">
        <v>4813</v>
      </c>
      <c r="U1004" s="52"/>
      <c r="V1004" s="53"/>
      <c r="W1004" s="54" t="s">
        <v>4814</v>
      </c>
      <c r="X1004" s="30"/>
      <c r="Y1004" s="31">
        <v>0</v>
      </c>
      <c r="Z1004" s="30" t="s">
        <v>2731</v>
      </c>
      <c r="AA1004" s="56"/>
      <c r="AB1004" s="74" t="s">
        <v>44</v>
      </c>
      <c r="AC1004" s="30" t="s">
        <v>44</v>
      </c>
      <c r="AD1004" s="30" t="s">
        <v>982</v>
      </c>
    </row>
    <row r="1005" spans="1:30" x14ac:dyDescent="0.2">
      <c r="A1005" s="89">
        <v>46148.37368650463</v>
      </c>
      <c r="B1005" s="35" t="s">
        <v>76</v>
      </c>
      <c r="C1005" s="85" t="s">
        <v>31</v>
      </c>
      <c r="D1005" s="30" t="s">
        <v>29</v>
      </c>
      <c r="E1005" s="96" t="s">
        <v>2798</v>
      </c>
      <c r="F1005" s="30" t="s">
        <v>29</v>
      </c>
      <c r="G1005" s="30" t="s">
        <v>47</v>
      </c>
      <c r="H1005" s="93" t="s">
        <v>3939</v>
      </c>
      <c r="I1005" s="36">
        <f ca="1">IFERROR(__xludf.DUMMYFUNCTION("""COMPUTED_VALUE"""),46196)</f>
        <v>46196</v>
      </c>
      <c r="J1005" s="51" t="s">
        <v>4815</v>
      </c>
      <c r="K1005" s="56" t="s">
        <v>4816</v>
      </c>
      <c r="L1005" s="38">
        <v>335799449</v>
      </c>
      <c r="M1005" s="30" t="s">
        <v>130</v>
      </c>
      <c r="N1005" s="30" t="s">
        <v>3883</v>
      </c>
      <c r="O1005" s="30" t="s">
        <v>2081</v>
      </c>
      <c r="P1005" s="30" t="s">
        <v>4817</v>
      </c>
      <c r="Q1005" s="23">
        <v>16940</v>
      </c>
      <c r="R1005" s="30" t="s">
        <v>29</v>
      </c>
      <c r="S1005" s="39">
        <v>200</v>
      </c>
      <c r="T1005" s="45">
        <v>46147</v>
      </c>
      <c r="U1005" s="52"/>
      <c r="V1005" s="53"/>
      <c r="W1005" s="54" t="s">
        <v>4818</v>
      </c>
      <c r="X1005" s="30"/>
      <c r="Y1005" s="31">
        <v>16740</v>
      </c>
      <c r="Z1005" s="30"/>
      <c r="AA1005" s="55"/>
      <c r="AB1005" s="73" t="s">
        <v>44</v>
      </c>
      <c r="AC1005" s="30" t="s">
        <v>44</v>
      </c>
      <c r="AD1005" s="30" t="s">
        <v>982</v>
      </c>
    </row>
    <row r="1006" spans="1:30" x14ac:dyDescent="0.2">
      <c r="A1006" s="89">
        <v>46148.437458078704</v>
      </c>
      <c r="B1006" s="35" t="s">
        <v>30</v>
      </c>
      <c r="C1006" s="85" t="s">
        <v>31</v>
      </c>
      <c r="D1006" s="30" t="s">
        <v>29</v>
      </c>
      <c r="E1006" s="96" t="s">
        <v>2798</v>
      </c>
      <c r="F1006" s="30" t="s">
        <v>29</v>
      </c>
      <c r="G1006" s="30" t="s">
        <v>47</v>
      </c>
      <c r="H1006" s="93" t="s">
        <v>34</v>
      </c>
      <c r="I1006" s="36" t="str">
        <f ca="1">IFERROR(__xludf.DUMMYFUNCTION("""COMPUTED_VALUE""")," ")</f>
        <v xml:space="preserve"> </v>
      </c>
      <c r="J1006" s="51" t="s">
        <v>4819</v>
      </c>
      <c r="K1006" s="56" t="s">
        <v>4820</v>
      </c>
      <c r="L1006" s="38">
        <v>394583649</v>
      </c>
      <c r="M1006" s="30" t="s">
        <v>713</v>
      </c>
      <c r="N1006" s="30" t="s">
        <v>512</v>
      </c>
      <c r="O1006" s="30" t="s">
        <v>107</v>
      </c>
      <c r="P1006" s="30" t="s">
        <v>4821</v>
      </c>
      <c r="Q1006" s="23">
        <v>16940</v>
      </c>
      <c r="R1006" s="30" t="s">
        <v>29</v>
      </c>
      <c r="S1006" s="39">
        <v>100</v>
      </c>
      <c r="T1006" s="45">
        <v>46147</v>
      </c>
      <c r="U1006" s="52"/>
      <c r="V1006" s="53"/>
      <c r="W1006" s="54" t="s">
        <v>4822</v>
      </c>
      <c r="X1006" s="30"/>
      <c r="Y1006" s="31">
        <v>16840</v>
      </c>
      <c r="Z1006" s="30"/>
      <c r="AA1006" s="56"/>
      <c r="AB1006" s="74" t="s">
        <v>44</v>
      </c>
      <c r="AC1006" s="30" t="s">
        <v>44</v>
      </c>
      <c r="AD1006" s="30" t="s">
        <v>982</v>
      </c>
    </row>
    <row r="1007" spans="1:30" x14ac:dyDescent="0.2">
      <c r="A1007" s="89"/>
      <c r="B1007" s="35" t="s">
        <v>30</v>
      </c>
      <c r="C1007" s="30" t="s">
        <v>31</v>
      </c>
      <c r="D1007" s="30" t="s">
        <v>29</v>
      </c>
      <c r="E1007" s="30" t="s">
        <v>32</v>
      </c>
      <c r="F1007" s="30" t="s">
        <v>29</v>
      </c>
      <c r="G1007" s="68" t="s">
        <v>33</v>
      </c>
      <c r="H1007" s="93" t="s">
        <v>34</v>
      </c>
      <c r="I1007" s="36" t="str">
        <f ca="1">IFERROR(__xludf.DUMMYFUNCTION("""COMPUTED_VALUE""")," ")</f>
        <v xml:space="preserve"> </v>
      </c>
      <c r="J1007" s="132" t="s">
        <v>4823</v>
      </c>
      <c r="K1007" s="56" t="s">
        <v>4824</v>
      </c>
      <c r="L1007" s="38">
        <v>961713145</v>
      </c>
      <c r="M1007" s="30" t="s">
        <v>421</v>
      </c>
      <c r="N1007" s="30" t="s">
        <v>422</v>
      </c>
      <c r="O1007" s="30" t="s">
        <v>4825</v>
      </c>
      <c r="P1007" s="30" t="s">
        <v>4826</v>
      </c>
      <c r="Q1007" s="23">
        <v>14972</v>
      </c>
      <c r="R1007" s="30"/>
      <c r="S1007" s="39"/>
      <c r="T1007" s="45"/>
      <c r="U1007" s="52"/>
      <c r="V1007" s="53"/>
      <c r="W1007" s="54"/>
      <c r="X1007" s="30"/>
      <c r="Y1007" s="31">
        <v>14972</v>
      </c>
      <c r="Z1007" s="30"/>
      <c r="AA1007" s="55"/>
      <c r="AB1007" s="55"/>
      <c r="AC1007" s="30"/>
      <c r="AD1007" s="30"/>
    </row>
    <row r="1008" spans="1:30" x14ac:dyDescent="0.2">
      <c r="A1008" s="89">
        <v>46148.532261018518</v>
      </c>
      <c r="B1008" s="35" t="s">
        <v>252</v>
      </c>
      <c r="C1008" s="85" t="s">
        <v>31</v>
      </c>
      <c r="D1008" s="30" t="s">
        <v>29</v>
      </c>
      <c r="E1008" s="96" t="s">
        <v>82</v>
      </c>
      <c r="F1008" s="30" t="s">
        <v>29</v>
      </c>
      <c r="G1008" s="30" t="s">
        <v>47</v>
      </c>
      <c r="H1008" s="93" t="s">
        <v>34</v>
      </c>
      <c r="I1008" s="36" t="str">
        <f ca="1">IFERROR(__xludf.DUMMYFUNCTION("""COMPUTED_VALUE""")," ")</f>
        <v xml:space="preserve"> </v>
      </c>
      <c r="J1008" s="51" t="s">
        <v>4827</v>
      </c>
      <c r="K1008" s="56" t="s">
        <v>4828</v>
      </c>
      <c r="L1008" s="38">
        <v>834799819</v>
      </c>
      <c r="M1008" s="30" t="s">
        <v>698</v>
      </c>
      <c r="N1008" s="30" t="s">
        <v>180</v>
      </c>
      <c r="O1008" s="30" t="s">
        <v>4829</v>
      </c>
      <c r="P1008" s="30" t="s">
        <v>4830</v>
      </c>
      <c r="Q1008" s="23">
        <v>9704</v>
      </c>
      <c r="R1008" s="30" t="s">
        <v>29</v>
      </c>
      <c r="S1008" s="39">
        <v>100</v>
      </c>
      <c r="T1008" s="45">
        <v>46148</v>
      </c>
      <c r="U1008" s="52"/>
      <c r="V1008" s="53"/>
      <c r="W1008" s="54" t="s">
        <v>4831</v>
      </c>
      <c r="X1008" s="30"/>
      <c r="Y1008" s="31">
        <v>9604</v>
      </c>
      <c r="Z1008" s="30"/>
      <c r="AA1008" s="56"/>
      <c r="AB1008" s="74" t="s">
        <v>44</v>
      </c>
      <c r="AC1008" s="30" t="s">
        <v>44</v>
      </c>
      <c r="AD1008" s="30" t="s">
        <v>982</v>
      </c>
    </row>
    <row r="1009" spans="1:30" x14ac:dyDescent="0.2">
      <c r="A1009" s="89">
        <v>46148.595782418983</v>
      </c>
      <c r="B1009" s="35" t="s">
        <v>76</v>
      </c>
      <c r="C1009" s="85" t="s">
        <v>31</v>
      </c>
      <c r="D1009" s="30" t="s">
        <v>29</v>
      </c>
      <c r="E1009" s="96" t="s">
        <v>416</v>
      </c>
      <c r="F1009" s="30" t="s">
        <v>29</v>
      </c>
      <c r="G1009" s="68" t="s">
        <v>418</v>
      </c>
      <c r="H1009" s="93" t="s">
        <v>3021</v>
      </c>
      <c r="I1009" s="36">
        <f ca="1">IFERROR(__xludf.DUMMYFUNCTION("""COMPUTED_VALUE"""),46160)</f>
        <v>46160</v>
      </c>
      <c r="J1009" s="51" t="s">
        <v>4832</v>
      </c>
      <c r="K1009" s="56" t="s">
        <v>4833</v>
      </c>
      <c r="L1009" s="38">
        <v>334136636</v>
      </c>
      <c r="M1009" s="30" t="s">
        <v>163</v>
      </c>
      <c r="N1009" s="30" t="s">
        <v>512</v>
      </c>
      <c r="O1009" s="30" t="s">
        <v>735</v>
      </c>
      <c r="P1009" s="30" t="s">
        <v>4834</v>
      </c>
      <c r="Q1009" s="23">
        <v>4268</v>
      </c>
      <c r="R1009" s="30" t="s">
        <v>29</v>
      </c>
      <c r="S1009" s="39">
        <v>4268</v>
      </c>
      <c r="T1009" s="45">
        <v>46148</v>
      </c>
      <c r="U1009" s="52"/>
      <c r="V1009" s="53"/>
      <c r="W1009" s="54" t="s">
        <v>4835</v>
      </c>
      <c r="X1009" s="30"/>
      <c r="Y1009" s="31">
        <v>0</v>
      </c>
      <c r="Z1009" s="30" t="s">
        <v>2731</v>
      </c>
      <c r="AA1009" s="55"/>
      <c r="AB1009" s="73" t="s">
        <v>44</v>
      </c>
      <c r="AC1009" s="30" t="s">
        <v>44</v>
      </c>
      <c r="AD1009" s="30" t="s">
        <v>982</v>
      </c>
    </row>
    <row r="1010" spans="1:30" x14ac:dyDescent="0.2">
      <c r="A1010" s="89">
        <v>46148.961014016204</v>
      </c>
      <c r="B1010" s="35" t="s">
        <v>30</v>
      </c>
      <c r="C1010" s="85" t="s">
        <v>31</v>
      </c>
      <c r="D1010" s="30" t="s">
        <v>29</v>
      </c>
      <c r="E1010" s="96" t="s">
        <v>2895</v>
      </c>
      <c r="F1010" s="30" t="s">
        <v>29</v>
      </c>
      <c r="G1010" s="68" t="s">
        <v>33</v>
      </c>
      <c r="H1010" s="93" t="s">
        <v>34</v>
      </c>
      <c r="I1010" s="36" t="str">
        <f ca="1">IFERROR(__xludf.DUMMYFUNCTION("""COMPUTED_VALUE""")," ")</f>
        <v xml:space="preserve"> </v>
      </c>
      <c r="J1010" s="51" t="s">
        <v>4836</v>
      </c>
      <c r="K1010" s="56" t="s">
        <v>4837</v>
      </c>
      <c r="L1010" s="38">
        <v>792170467</v>
      </c>
      <c r="M1010" s="30" t="s">
        <v>1614</v>
      </c>
      <c r="N1010" s="30" t="s">
        <v>3436</v>
      </c>
      <c r="O1010" s="30" t="s">
        <v>4838</v>
      </c>
      <c r="P1010" s="30" t="s">
        <v>4839</v>
      </c>
      <c r="Q1010" s="23">
        <v>14972</v>
      </c>
      <c r="R1010" s="30" t="s">
        <v>29</v>
      </c>
      <c r="S1010" s="39">
        <v>200</v>
      </c>
      <c r="T1010" s="45">
        <v>46148</v>
      </c>
      <c r="U1010" s="52"/>
      <c r="V1010" s="53"/>
      <c r="W1010" s="54" t="s">
        <v>4840</v>
      </c>
      <c r="X1010" s="30"/>
      <c r="Y1010" s="31">
        <v>14772</v>
      </c>
      <c r="Z1010" s="30"/>
      <c r="AA1010" s="56"/>
      <c r="AB1010" s="74" t="s">
        <v>44</v>
      </c>
      <c r="AC1010" s="30" t="s">
        <v>44</v>
      </c>
      <c r="AD1010" s="30" t="s">
        <v>982</v>
      </c>
    </row>
    <row r="1011" spans="1:30" x14ac:dyDescent="0.2">
      <c r="A1011" s="89">
        <v>46148.963987604162</v>
      </c>
      <c r="B1011" s="35"/>
      <c r="C1011" s="85" t="s">
        <v>31</v>
      </c>
      <c r="D1011" s="30" t="s">
        <v>29</v>
      </c>
      <c r="E1011" s="96" t="s">
        <v>2798</v>
      </c>
      <c r="F1011" s="30" t="s">
        <v>29</v>
      </c>
      <c r="G1011" s="30" t="s">
        <v>47</v>
      </c>
      <c r="H1011" s="93" t="s">
        <v>34</v>
      </c>
      <c r="I1011" s="36" t="str">
        <f ca="1">IFERROR(__xludf.DUMMYFUNCTION("""COMPUTED_VALUE""")," ")</f>
        <v xml:space="preserve"> </v>
      </c>
      <c r="J1011" s="51" t="s">
        <v>4841</v>
      </c>
      <c r="K1011" s="56" t="s">
        <v>4842</v>
      </c>
      <c r="L1011" s="38">
        <v>926956981</v>
      </c>
      <c r="M1011" s="30" t="s">
        <v>1614</v>
      </c>
      <c r="N1011" s="30" t="s">
        <v>3436</v>
      </c>
      <c r="O1011" s="30" t="s">
        <v>4843</v>
      </c>
      <c r="P1011" s="30" t="s">
        <v>4844</v>
      </c>
      <c r="Q1011" s="23">
        <v>16940</v>
      </c>
      <c r="R1011" s="30" t="s">
        <v>29</v>
      </c>
      <c r="S1011" s="39">
        <v>200</v>
      </c>
      <c r="T1011" s="45">
        <v>46148</v>
      </c>
      <c r="U1011" s="52"/>
      <c r="V1011" s="53"/>
      <c r="W1011" s="54" t="s">
        <v>4845</v>
      </c>
      <c r="X1011" s="30"/>
      <c r="Y1011" s="31">
        <v>16740</v>
      </c>
      <c r="Z1011" s="30"/>
      <c r="AA1011" s="55"/>
      <c r="AB1011" s="73" t="s">
        <v>44</v>
      </c>
      <c r="AC1011" s="30" t="s">
        <v>44</v>
      </c>
      <c r="AD1011" s="30" t="s">
        <v>982</v>
      </c>
    </row>
    <row r="1012" spans="1:30" x14ac:dyDescent="0.2">
      <c r="A1012" s="89">
        <v>46148.984642349533</v>
      </c>
      <c r="B1012" s="35" t="s">
        <v>30</v>
      </c>
      <c r="C1012" s="85" t="s">
        <v>31</v>
      </c>
      <c r="D1012" s="30" t="s">
        <v>29</v>
      </c>
      <c r="E1012" s="96" t="s">
        <v>2798</v>
      </c>
      <c r="F1012" s="30" t="s">
        <v>29</v>
      </c>
      <c r="G1012" s="30" t="s">
        <v>47</v>
      </c>
      <c r="H1012" s="93" t="s">
        <v>34</v>
      </c>
      <c r="I1012" s="36" t="str">
        <f ca="1">IFERROR(__xludf.DUMMYFUNCTION("""COMPUTED_VALUE""")," ")</f>
        <v xml:space="preserve"> </v>
      </c>
      <c r="J1012" s="51" t="s">
        <v>4846</v>
      </c>
      <c r="K1012" s="56" t="s">
        <v>4847</v>
      </c>
      <c r="L1012" s="38">
        <v>337087411</v>
      </c>
      <c r="M1012" s="30" t="s">
        <v>605</v>
      </c>
      <c r="N1012" s="30" t="s">
        <v>3777</v>
      </c>
      <c r="O1012" s="30" t="s">
        <v>107</v>
      </c>
      <c r="P1012" s="30" t="s">
        <v>4848</v>
      </c>
      <c r="Q1012" s="23">
        <v>16940</v>
      </c>
      <c r="R1012" s="30" t="s">
        <v>29</v>
      </c>
      <c r="S1012" s="39">
        <v>149</v>
      </c>
      <c r="T1012" s="45">
        <v>46148</v>
      </c>
      <c r="U1012" s="52"/>
      <c r="V1012" s="53"/>
      <c r="W1012" s="54" t="s">
        <v>4849</v>
      </c>
      <c r="X1012" s="30"/>
      <c r="Y1012" s="31">
        <v>16791</v>
      </c>
      <c r="Z1012" s="30"/>
      <c r="AA1012" s="56"/>
      <c r="AB1012" s="74" t="s">
        <v>44</v>
      </c>
      <c r="AC1012" s="30" t="s">
        <v>44</v>
      </c>
      <c r="AD1012" s="30" t="s">
        <v>982</v>
      </c>
    </row>
    <row r="1013" spans="1:30" x14ac:dyDescent="0.2">
      <c r="A1013" s="89">
        <v>46149.31325579861</v>
      </c>
      <c r="B1013" s="35" t="s">
        <v>76</v>
      </c>
      <c r="C1013" s="85" t="s">
        <v>31</v>
      </c>
      <c r="D1013" s="30" t="s">
        <v>29</v>
      </c>
      <c r="E1013" s="96" t="s">
        <v>2798</v>
      </c>
      <c r="F1013" s="30" t="s">
        <v>29</v>
      </c>
      <c r="G1013" s="30" t="s">
        <v>47</v>
      </c>
      <c r="H1013" s="93" t="s">
        <v>3726</v>
      </c>
      <c r="I1013" s="36">
        <f ca="1">IFERROR(__xludf.DUMMYFUNCTION("""COMPUTED_VALUE"""),46195)</f>
        <v>46195</v>
      </c>
      <c r="J1013" s="51" t="s">
        <v>4850</v>
      </c>
      <c r="K1013" s="56" t="s">
        <v>4851</v>
      </c>
      <c r="L1013" s="38">
        <v>365910466</v>
      </c>
      <c r="M1013" s="30" t="s">
        <v>713</v>
      </c>
      <c r="N1013" s="30" t="s">
        <v>2631</v>
      </c>
      <c r="O1013" s="30" t="s">
        <v>107</v>
      </c>
      <c r="P1013" s="30" t="s">
        <v>4852</v>
      </c>
      <c r="Q1013" s="23">
        <v>16940</v>
      </c>
      <c r="R1013" s="30" t="s">
        <v>429</v>
      </c>
      <c r="S1013" s="39">
        <f t="shared" ref="S1013:S1014" si="8">100+2500</f>
        <v>2600</v>
      </c>
      <c r="T1013" s="49" t="s">
        <v>4853</v>
      </c>
      <c r="U1013" s="52"/>
      <c r="V1013" s="53"/>
      <c r="W1013" s="54" t="s">
        <v>4854</v>
      </c>
      <c r="X1013" s="30"/>
      <c r="Y1013" s="31">
        <v>14340</v>
      </c>
      <c r="Z1013" s="30"/>
      <c r="AA1013" s="55"/>
      <c r="AB1013" s="73" t="s">
        <v>44</v>
      </c>
      <c r="AC1013" s="30" t="s">
        <v>44</v>
      </c>
      <c r="AD1013" s="30" t="s">
        <v>982</v>
      </c>
    </row>
    <row r="1014" spans="1:30" x14ac:dyDescent="0.2">
      <c r="A1014" s="89">
        <v>46149.315018449073</v>
      </c>
      <c r="B1014" s="35" t="s">
        <v>76</v>
      </c>
      <c r="C1014" s="85" t="s">
        <v>31</v>
      </c>
      <c r="D1014" s="30" t="s">
        <v>29</v>
      </c>
      <c r="E1014" s="96" t="s">
        <v>2798</v>
      </c>
      <c r="F1014" s="30" t="s">
        <v>29</v>
      </c>
      <c r="G1014" s="30" t="s">
        <v>47</v>
      </c>
      <c r="H1014" s="93" t="s">
        <v>3726</v>
      </c>
      <c r="I1014" s="36">
        <f ca="1">IFERROR(__xludf.DUMMYFUNCTION("""COMPUTED_VALUE"""),46195)</f>
        <v>46195</v>
      </c>
      <c r="J1014" s="51" t="s">
        <v>4855</v>
      </c>
      <c r="K1014" s="56" t="s">
        <v>4856</v>
      </c>
      <c r="L1014" s="38">
        <v>858088568</v>
      </c>
      <c r="M1014" s="30" t="s">
        <v>713</v>
      </c>
      <c r="N1014" s="30" t="s">
        <v>2631</v>
      </c>
      <c r="O1014" s="30" t="s">
        <v>107</v>
      </c>
      <c r="P1014" s="30" t="s">
        <v>4857</v>
      </c>
      <c r="Q1014" s="23">
        <v>16940</v>
      </c>
      <c r="R1014" s="30" t="s">
        <v>29</v>
      </c>
      <c r="S1014" s="39">
        <f t="shared" si="8"/>
        <v>2600</v>
      </c>
      <c r="T1014" s="49" t="s">
        <v>4853</v>
      </c>
      <c r="U1014" s="52"/>
      <c r="V1014" s="53"/>
      <c r="W1014" s="54" t="s">
        <v>4858</v>
      </c>
      <c r="X1014" s="30"/>
      <c r="Y1014" s="31">
        <v>14340</v>
      </c>
      <c r="Z1014" s="30"/>
      <c r="AA1014" s="56"/>
      <c r="AB1014" s="74" t="s">
        <v>44</v>
      </c>
      <c r="AC1014" s="30" t="s">
        <v>44</v>
      </c>
      <c r="AD1014" s="30" t="s">
        <v>982</v>
      </c>
    </row>
    <row r="1015" spans="1:30" x14ac:dyDescent="0.2">
      <c r="A1015" s="89">
        <v>46149.317870266204</v>
      </c>
      <c r="B1015" s="35" t="s">
        <v>30</v>
      </c>
      <c r="C1015" s="85" t="s">
        <v>31</v>
      </c>
      <c r="D1015" s="30" t="s">
        <v>29</v>
      </c>
      <c r="E1015" s="96" t="s">
        <v>2798</v>
      </c>
      <c r="F1015" s="30" t="s">
        <v>29</v>
      </c>
      <c r="G1015" s="30" t="s">
        <v>47</v>
      </c>
      <c r="H1015" s="93" t="s">
        <v>34</v>
      </c>
      <c r="I1015" s="36" t="str">
        <f ca="1">IFERROR(__xludf.DUMMYFUNCTION("""COMPUTED_VALUE""")," ")</f>
        <v xml:space="preserve"> </v>
      </c>
      <c r="J1015" s="51" t="s">
        <v>4859</v>
      </c>
      <c r="K1015" s="56" t="s">
        <v>4860</v>
      </c>
      <c r="L1015" s="38">
        <v>969083293</v>
      </c>
      <c r="M1015" s="30" t="s">
        <v>874</v>
      </c>
      <c r="N1015" s="30" t="s">
        <v>4458</v>
      </c>
      <c r="O1015" s="30" t="s">
        <v>107</v>
      </c>
      <c r="P1015" s="30" t="s">
        <v>4861</v>
      </c>
      <c r="Q1015" s="23">
        <v>16940</v>
      </c>
      <c r="R1015" s="30" t="s">
        <v>29</v>
      </c>
      <c r="S1015" s="39">
        <v>50</v>
      </c>
      <c r="T1015" s="45">
        <v>46149</v>
      </c>
      <c r="U1015" s="52"/>
      <c r="V1015" s="53"/>
      <c r="W1015" s="54" t="s">
        <v>4862</v>
      </c>
      <c r="X1015" s="30"/>
      <c r="Y1015" s="31">
        <v>16890</v>
      </c>
      <c r="Z1015" s="30"/>
      <c r="AA1015" s="55"/>
      <c r="AB1015" s="73" t="s">
        <v>44</v>
      </c>
      <c r="AC1015" s="30" t="s">
        <v>44</v>
      </c>
      <c r="AD1015" s="30" t="s">
        <v>982</v>
      </c>
    </row>
    <row r="1016" spans="1:30" x14ac:dyDescent="0.2">
      <c r="A1016" s="89">
        <v>46149.319868599538</v>
      </c>
      <c r="B1016" s="35" t="s">
        <v>76</v>
      </c>
      <c r="C1016" s="85" t="s">
        <v>31</v>
      </c>
      <c r="D1016" s="30" t="s">
        <v>29</v>
      </c>
      <c r="E1016" s="96" t="s">
        <v>2798</v>
      </c>
      <c r="F1016" s="30" t="s">
        <v>29</v>
      </c>
      <c r="G1016" s="30" t="s">
        <v>47</v>
      </c>
      <c r="H1016" s="93" t="s">
        <v>1212</v>
      </c>
      <c r="I1016" s="36" t="str">
        <f ca="1">IFERROR(__xludf.DUMMYFUNCTION("""COMPUTED_VALUE""")," ")</f>
        <v xml:space="preserve"> </v>
      </c>
      <c r="J1016" s="51" t="s">
        <v>4863</v>
      </c>
      <c r="K1016" s="56" t="s">
        <v>4864</v>
      </c>
      <c r="L1016" s="38">
        <v>832892158</v>
      </c>
      <c r="M1016" s="30" t="s">
        <v>874</v>
      </c>
      <c r="N1016" s="30" t="s">
        <v>248</v>
      </c>
      <c r="O1016" s="30" t="s">
        <v>107</v>
      </c>
      <c r="P1016" s="30" t="s">
        <v>4865</v>
      </c>
      <c r="Q1016" s="23">
        <v>16940</v>
      </c>
      <c r="R1016" s="30" t="s">
        <v>29</v>
      </c>
      <c r="S1016" s="39">
        <v>50</v>
      </c>
      <c r="T1016" s="45">
        <v>46149</v>
      </c>
      <c r="U1016" s="52"/>
      <c r="V1016" s="53"/>
      <c r="W1016" s="54" t="s">
        <v>4866</v>
      </c>
      <c r="X1016" s="30"/>
      <c r="Y1016" s="31">
        <v>16890</v>
      </c>
      <c r="Z1016" s="30"/>
      <c r="AA1016" s="56"/>
      <c r="AB1016" s="74" t="s">
        <v>44</v>
      </c>
      <c r="AC1016" s="30" t="s">
        <v>44</v>
      </c>
      <c r="AD1016" s="30" t="s">
        <v>982</v>
      </c>
    </row>
    <row r="1017" spans="1:30" x14ac:dyDescent="0.2">
      <c r="A1017" s="89">
        <v>46149.324370497685</v>
      </c>
      <c r="B1017" s="35" t="s">
        <v>30</v>
      </c>
      <c r="C1017" s="85" t="s">
        <v>31</v>
      </c>
      <c r="D1017" s="30" t="s">
        <v>29</v>
      </c>
      <c r="E1017" s="96" t="s">
        <v>2798</v>
      </c>
      <c r="F1017" s="30" t="s">
        <v>29</v>
      </c>
      <c r="G1017" s="30" t="s">
        <v>47</v>
      </c>
      <c r="H1017" s="93" t="s">
        <v>34</v>
      </c>
      <c r="I1017" s="36" t="str">
        <f ca="1">IFERROR(__xludf.DUMMYFUNCTION("""COMPUTED_VALUE""")," ")</f>
        <v xml:space="preserve"> </v>
      </c>
      <c r="J1017" s="51" t="s">
        <v>4867</v>
      </c>
      <c r="K1017" s="56" t="s">
        <v>4868</v>
      </c>
      <c r="L1017" s="38">
        <v>387831867</v>
      </c>
      <c r="M1017" s="30" t="s">
        <v>130</v>
      </c>
      <c r="N1017" s="30" t="s">
        <v>4869</v>
      </c>
      <c r="O1017" s="30" t="s">
        <v>2081</v>
      </c>
      <c r="P1017" s="30" t="s">
        <v>4870</v>
      </c>
      <c r="Q1017" s="23">
        <v>16940</v>
      </c>
      <c r="R1017" s="30" t="s">
        <v>29</v>
      </c>
      <c r="S1017" s="39">
        <v>200</v>
      </c>
      <c r="T1017" s="45">
        <v>46148</v>
      </c>
      <c r="U1017" s="52"/>
      <c r="V1017" s="53"/>
      <c r="W1017" s="54" t="s">
        <v>4871</v>
      </c>
      <c r="X1017" s="30"/>
      <c r="Y1017" s="31">
        <v>16740</v>
      </c>
      <c r="Z1017" s="30"/>
      <c r="AA1017" s="55"/>
      <c r="AB1017" s="73" t="s">
        <v>44</v>
      </c>
      <c r="AC1017" s="30" t="s">
        <v>44</v>
      </c>
      <c r="AD1017" s="30" t="s">
        <v>982</v>
      </c>
    </row>
    <row r="1018" spans="1:30" x14ac:dyDescent="0.2">
      <c r="A1018" s="89">
        <v>46149.34265225695</v>
      </c>
      <c r="B1018" s="35" t="s">
        <v>408</v>
      </c>
      <c r="C1018" s="85" t="s">
        <v>31</v>
      </c>
      <c r="D1018" s="30" t="s">
        <v>29</v>
      </c>
      <c r="E1018" s="96" t="s">
        <v>2798</v>
      </c>
      <c r="F1018" s="30" t="s">
        <v>29</v>
      </c>
      <c r="G1018" s="30" t="s">
        <v>47</v>
      </c>
      <c r="H1018" s="93" t="s">
        <v>3112</v>
      </c>
      <c r="I1018" s="36">
        <f ca="1">IFERROR(__xludf.DUMMYFUNCTION("""COMPUTED_VALUE"""),46196)</f>
        <v>46196</v>
      </c>
      <c r="J1018" s="51" t="s">
        <v>4872</v>
      </c>
      <c r="K1018" s="56" t="s">
        <v>4873</v>
      </c>
      <c r="L1018" s="38">
        <v>869403469</v>
      </c>
      <c r="M1018" s="30" t="s">
        <v>633</v>
      </c>
      <c r="N1018" s="30" t="s">
        <v>4441</v>
      </c>
      <c r="O1018" s="30" t="s">
        <v>107</v>
      </c>
      <c r="P1018" s="30" t="s">
        <v>4874</v>
      </c>
      <c r="Q1018" s="23">
        <v>16940</v>
      </c>
      <c r="R1018" s="30" t="s">
        <v>29</v>
      </c>
      <c r="S1018" s="39">
        <v>100</v>
      </c>
      <c r="T1018" s="45">
        <v>46148</v>
      </c>
      <c r="U1018" s="52"/>
      <c r="V1018" s="53"/>
      <c r="W1018" s="54" t="s">
        <v>4875</v>
      </c>
      <c r="X1018" s="30"/>
      <c r="Y1018" s="31">
        <v>16840</v>
      </c>
      <c r="Z1018" s="30"/>
      <c r="AA1018" s="56"/>
      <c r="AB1018" s="74" t="s">
        <v>44</v>
      </c>
      <c r="AC1018" s="30" t="s">
        <v>44</v>
      </c>
      <c r="AD1018" s="30" t="s">
        <v>982</v>
      </c>
    </row>
    <row r="1019" spans="1:30" x14ac:dyDescent="0.2">
      <c r="A1019" s="89">
        <v>46149.363172013887</v>
      </c>
      <c r="B1019" s="35" t="s">
        <v>30</v>
      </c>
      <c r="C1019" s="85" t="s">
        <v>31</v>
      </c>
      <c r="D1019" s="30" t="s">
        <v>29</v>
      </c>
      <c r="E1019" s="96" t="s">
        <v>2798</v>
      </c>
      <c r="F1019" s="30" t="s">
        <v>29</v>
      </c>
      <c r="G1019" s="30" t="s">
        <v>47</v>
      </c>
      <c r="H1019" s="93" t="s">
        <v>34</v>
      </c>
      <c r="I1019" s="36" t="str">
        <f ca="1">IFERROR(__xludf.DUMMYFUNCTION("""COMPUTED_VALUE""")," ")</f>
        <v xml:space="preserve"> </v>
      </c>
      <c r="J1019" s="51" t="s">
        <v>4876</v>
      </c>
      <c r="K1019" s="56" t="s">
        <v>4877</v>
      </c>
      <c r="L1019" s="38">
        <v>983246937</v>
      </c>
      <c r="M1019" s="30" t="s">
        <v>130</v>
      </c>
      <c r="N1019" s="30" t="s">
        <v>3883</v>
      </c>
      <c r="O1019" s="30" t="s">
        <v>2081</v>
      </c>
      <c r="P1019" s="30" t="s">
        <v>4878</v>
      </c>
      <c r="Q1019" s="23">
        <v>16940</v>
      </c>
      <c r="R1019" s="30" t="s">
        <v>29</v>
      </c>
      <c r="S1019" s="39">
        <v>150</v>
      </c>
      <c r="T1019" s="45">
        <v>46148</v>
      </c>
      <c r="U1019" s="52"/>
      <c r="V1019" s="53"/>
      <c r="W1019" s="54" t="s">
        <v>4879</v>
      </c>
      <c r="X1019" s="30"/>
      <c r="Y1019" s="31">
        <v>16790</v>
      </c>
      <c r="Z1019" s="30"/>
      <c r="AA1019" s="55"/>
      <c r="AB1019" s="73" t="s">
        <v>44</v>
      </c>
      <c r="AC1019" s="30" t="s">
        <v>44</v>
      </c>
      <c r="AD1019" s="30" t="s">
        <v>982</v>
      </c>
    </row>
    <row r="1020" spans="1:30" x14ac:dyDescent="0.2">
      <c r="A1020" s="89">
        <v>46149.377667997687</v>
      </c>
      <c r="B1020" s="35" t="s">
        <v>30</v>
      </c>
      <c r="C1020" s="85" t="s">
        <v>31</v>
      </c>
      <c r="D1020" s="30" t="s">
        <v>29</v>
      </c>
      <c r="E1020" s="96" t="s">
        <v>2798</v>
      </c>
      <c r="F1020" s="30" t="s">
        <v>29</v>
      </c>
      <c r="G1020" s="30" t="s">
        <v>47</v>
      </c>
      <c r="H1020" s="93" t="s">
        <v>34</v>
      </c>
      <c r="I1020" s="36" t="str">
        <f ca="1">IFERROR(__xludf.DUMMYFUNCTION("""COMPUTED_VALUE""")," ")</f>
        <v xml:space="preserve"> </v>
      </c>
      <c r="J1020" s="51" t="s">
        <v>4880</v>
      </c>
      <c r="K1020" s="56" t="s">
        <v>4881</v>
      </c>
      <c r="L1020" s="38">
        <v>369991250</v>
      </c>
      <c r="M1020" s="30" t="s">
        <v>466</v>
      </c>
      <c r="N1020" s="30" t="s">
        <v>4262</v>
      </c>
      <c r="O1020" s="30" t="s">
        <v>4882</v>
      </c>
      <c r="P1020" s="30" t="s">
        <v>4883</v>
      </c>
      <c r="Q1020" s="23">
        <v>16940</v>
      </c>
      <c r="R1020" s="30" t="s">
        <v>29</v>
      </c>
      <c r="S1020" s="39">
        <v>200</v>
      </c>
      <c r="T1020" s="45">
        <v>46148</v>
      </c>
      <c r="U1020" s="52"/>
      <c r="V1020" s="53"/>
      <c r="W1020" s="54" t="s">
        <v>4884</v>
      </c>
      <c r="X1020" s="30"/>
      <c r="Y1020" s="31">
        <v>16740</v>
      </c>
      <c r="Z1020" s="30"/>
      <c r="AA1020" s="56"/>
      <c r="AB1020" s="74" t="s">
        <v>44</v>
      </c>
      <c r="AC1020" s="30" t="s">
        <v>44</v>
      </c>
      <c r="AD1020" s="30" t="s">
        <v>982</v>
      </c>
    </row>
    <row r="1021" spans="1:30" x14ac:dyDescent="0.2">
      <c r="A1021" s="89">
        <v>46149.380547094908</v>
      </c>
      <c r="B1021" s="35" t="s">
        <v>30</v>
      </c>
      <c r="C1021" s="85" t="s">
        <v>31</v>
      </c>
      <c r="D1021" s="30" t="s">
        <v>29</v>
      </c>
      <c r="E1021" s="96" t="s">
        <v>2798</v>
      </c>
      <c r="F1021" s="30" t="s">
        <v>29</v>
      </c>
      <c r="G1021" s="30" t="s">
        <v>47</v>
      </c>
      <c r="H1021" s="93" t="s">
        <v>34</v>
      </c>
      <c r="I1021" s="36" t="str">
        <f ca="1">IFERROR(__xludf.DUMMYFUNCTION("""COMPUTED_VALUE""")," ")</f>
        <v xml:space="preserve"> </v>
      </c>
      <c r="J1021" s="51" t="s">
        <v>4885</v>
      </c>
      <c r="K1021" s="56" t="s">
        <v>4886</v>
      </c>
      <c r="L1021" s="38">
        <v>353062088</v>
      </c>
      <c r="M1021" s="30" t="s">
        <v>1619</v>
      </c>
      <c r="N1021" s="30" t="s">
        <v>3410</v>
      </c>
      <c r="O1021" s="30" t="s">
        <v>4887</v>
      </c>
      <c r="P1021" s="30" t="s">
        <v>4888</v>
      </c>
      <c r="Q1021" s="23">
        <v>16940</v>
      </c>
      <c r="R1021" s="30" t="s">
        <v>29</v>
      </c>
      <c r="S1021" s="39">
        <v>200</v>
      </c>
      <c r="T1021" s="45">
        <v>46149</v>
      </c>
      <c r="U1021" s="52"/>
      <c r="V1021" s="53"/>
      <c r="W1021" s="54" t="s">
        <v>4889</v>
      </c>
      <c r="X1021" s="30"/>
      <c r="Y1021" s="31">
        <v>16740</v>
      </c>
      <c r="Z1021" s="30"/>
      <c r="AA1021" s="55"/>
      <c r="AB1021" s="73" t="s">
        <v>44</v>
      </c>
      <c r="AC1021" s="30" t="s">
        <v>44</v>
      </c>
      <c r="AD1021" s="30" t="s">
        <v>982</v>
      </c>
    </row>
    <row r="1022" spans="1:30" x14ac:dyDescent="0.2">
      <c r="A1022" s="89">
        <v>46149.381021574074</v>
      </c>
      <c r="B1022" s="35" t="s">
        <v>76</v>
      </c>
      <c r="C1022" s="85" t="s">
        <v>31</v>
      </c>
      <c r="D1022" s="30" t="s">
        <v>29</v>
      </c>
      <c r="E1022" s="96" t="s">
        <v>46</v>
      </c>
      <c r="F1022" s="30" t="s">
        <v>29</v>
      </c>
      <c r="G1022" s="30" t="s">
        <v>47</v>
      </c>
      <c r="H1022" s="93" t="s">
        <v>4403</v>
      </c>
      <c r="I1022" s="36">
        <f ca="1">IFERROR(__xludf.DUMMYFUNCTION("""COMPUTED_VALUE"""),46169)</f>
        <v>46169</v>
      </c>
      <c r="J1022" s="51" t="s">
        <v>4890</v>
      </c>
      <c r="K1022" s="56" t="s">
        <v>4891</v>
      </c>
      <c r="L1022" s="38">
        <v>989966025</v>
      </c>
      <c r="M1022" s="30" t="s">
        <v>380</v>
      </c>
      <c r="N1022" s="30" t="s">
        <v>434</v>
      </c>
      <c r="O1022" s="30" t="s">
        <v>4892</v>
      </c>
      <c r="P1022" s="30" t="s">
        <v>4893</v>
      </c>
      <c r="Q1022" s="23">
        <v>2468</v>
      </c>
      <c r="R1022" s="30" t="s">
        <v>29</v>
      </c>
      <c r="S1022" s="39">
        <v>2468</v>
      </c>
      <c r="T1022" s="45">
        <v>46149</v>
      </c>
      <c r="U1022" s="52"/>
      <c r="V1022" s="53"/>
      <c r="W1022" s="54" t="s">
        <v>4894</v>
      </c>
      <c r="X1022" s="30"/>
      <c r="Y1022" s="31">
        <v>0</v>
      </c>
      <c r="Z1022" s="30" t="s">
        <v>2731</v>
      </c>
      <c r="AA1022" s="56"/>
      <c r="AB1022" s="74" t="s">
        <v>44</v>
      </c>
      <c r="AC1022" s="30" t="s">
        <v>44</v>
      </c>
      <c r="AD1022" s="30" t="s">
        <v>74</v>
      </c>
    </row>
    <row r="1023" spans="1:30" x14ac:dyDescent="0.2">
      <c r="A1023" s="89">
        <v>46149.420806770839</v>
      </c>
      <c r="B1023" s="35" t="s">
        <v>76</v>
      </c>
      <c r="C1023" s="85" t="s">
        <v>31</v>
      </c>
      <c r="D1023" s="30" t="s">
        <v>29</v>
      </c>
      <c r="E1023" s="96" t="s">
        <v>2895</v>
      </c>
      <c r="F1023" s="30" t="s">
        <v>29</v>
      </c>
      <c r="G1023" s="68" t="s">
        <v>33</v>
      </c>
      <c r="H1023" s="93" t="s">
        <v>4803</v>
      </c>
      <c r="I1023" s="36">
        <f ca="1">IFERROR(__xludf.DUMMYFUNCTION("""COMPUTED_VALUE"""),46149)</f>
        <v>46149</v>
      </c>
      <c r="J1023" s="51" t="s">
        <v>4895</v>
      </c>
      <c r="K1023" s="56" t="s">
        <v>4896</v>
      </c>
      <c r="L1023" s="38">
        <v>344603995</v>
      </c>
      <c r="M1023" s="30" t="s">
        <v>2861</v>
      </c>
      <c r="N1023" s="30" t="s">
        <v>779</v>
      </c>
      <c r="O1023" s="30" t="s">
        <v>4897</v>
      </c>
      <c r="P1023" s="30" t="s">
        <v>4898</v>
      </c>
      <c r="Q1023" s="23">
        <v>14972</v>
      </c>
      <c r="R1023" s="30" t="s">
        <v>29</v>
      </c>
      <c r="S1023" s="39">
        <v>4000</v>
      </c>
      <c r="T1023" s="45">
        <v>46149</v>
      </c>
      <c r="U1023" s="66">
        <v>10972</v>
      </c>
      <c r="V1023" s="45">
        <v>46171</v>
      </c>
      <c r="W1023" s="54" t="s">
        <v>4899</v>
      </c>
      <c r="X1023" s="30"/>
      <c r="Y1023" s="31">
        <v>0</v>
      </c>
      <c r="Z1023" s="30" t="s">
        <v>2731</v>
      </c>
      <c r="AA1023" s="55"/>
      <c r="AB1023" s="73" t="s">
        <v>44</v>
      </c>
      <c r="AC1023" s="30" t="s">
        <v>44</v>
      </c>
      <c r="AD1023" s="30" t="s">
        <v>74</v>
      </c>
    </row>
    <row r="1024" spans="1:30" x14ac:dyDescent="0.2">
      <c r="A1024" s="89">
        <v>46149.653406423611</v>
      </c>
      <c r="B1024" s="35" t="s">
        <v>76</v>
      </c>
      <c r="C1024" s="85" t="s">
        <v>31</v>
      </c>
      <c r="D1024" s="30" t="s">
        <v>29</v>
      </c>
      <c r="E1024" s="96" t="s">
        <v>82</v>
      </c>
      <c r="F1024" s="30" t="s">
        <v>29</v>
      </c>
      <c r="G1024" s="30" t="s">
        <v>47</v>
      </c>
      <c r="H1024" s="93" t="s">
        <v>4130</v>
      </c>
      <c r="I1024" s="36">
        <f ca="1">IFERROR(__xludf.DUMMYFUNCTION("""COMPUTED_VALUE"""),46171)</f>
        <v>46171</v>
      </c>
      <c r="J1024" s="51" t="s">
        <v>4900</v>
      </c>
      <c r="K1024" s="56" t="s">
        <v>4901</v>
      </c>
      <c r="L1024" s="38">
        <v>868152085</v>
      </c>
      <c r="M1024" s="30" t="s">
        <v>2944</v>
      </c>
      <c r="N1024" s="30" t="s">
        <v>2945</v>
      </c>
      <c r="O1024" s="30" t="s">
        <v>4902</v>
      </c>
      <c r="P1024" s="30" t="s">
        <v>4903</v>
      </c>
      <c r="Q1024" s="23">
        <v>9704</v>
      </c>
      <c r="R1024" s="30" t="s">
        <v>29</v>
      </c>
      <c r="S1024" s="39">
        <v>4800</v>
      </c>
      <c r="T1024" s="45">
        <v>46149</v>
      </c>
      <c r="U1024" s="52"/>
      <c r="V1024" s="53"/>
      <c r="W1024" s="54" t="s">
        <v>4904</v>
      </c>
      <c r="X1024" s="30"/>
      <c r="Y1024" s="31">
        <v>4904</v>
      </c>
      <c r="Z1024" s="30"/>
      <c r="AA1024" s="56"/>
      <c r="AB1024" s="74" t="s">
        <v>44</v>
      </c>
      <c r="AC1024" s="30" t="s">
        <v>44</v>
      </c>
      <c r="AD1024" s="30" t="s">
        <v>982</v>
      </c>
    </row>
    <row r="1025" spans="1:30" x14ac:dyDescent="0.2">
      <c r="A1025" s="89">
        <v>46149.675418009254</v>
      </c>
      <c r="B1025" s="35" t="s">
        <v>30</v>
      </c>
      <c r="C1025" s="85" t="s">
        <v>31</v>
      </c>
      <c r="D1025" s="30" t="s">
        <v>29</v>
      </c>
      <c r="E1025" s="96" t="s">
        <v>2798</v>
      </c>
      <c r="F1025" s="30" t="s">
        <v>29</v>
      </c>
      <c r="G1025" s="30" t="s">
        <v>47</v>
      </c>
      <c r="H1025" s="93" t="s">
        <v>34</v>
      </c>
      <c r="I1025" s="36" t="str">
        <f ca="1">IFERROR(__xludf.DUMMYFUNCTION("""COMPUTED_VALUE""")," ")</f>
        <v xml:space="preserve"> </v>
      </c>
      <c r="J1025" s="51" t="s">
        <v>4905</v>
      </c>
      <c r="K1025" s="56" t="s">
        <v>4906</v>
      </c>
      <c r="L1025" s="38">
        <v>886994974</v>
      </c>
      <c r="M1025" s="30" t="s">
        <v>713</v>
      </c>
      <c r="N1025" s="30" t="s">
        <v>3097</v>
      </c>
      <c r="O1025" s="30" t="s">
        <v>107</v>
      </c>
      <c r="P1025" s="30" t="s">
        <v>4907</v>
      </c>
      <c r="Q1025" s="23">
        <v>16940</v>
      </c>
      <c r="R1025" s="30" t="s">
        <v>29</v>
      </c>
      <c r="S1025" s="39">
        <v>50</v>
      </c>
      <c r="T1025" s="45">
        <v>46149</v>
      </c>
      <c r="U1025" s="52"/>
      <c r="V1025" s="53"/>
      <c r="W1025" s="54" t="s">
        <v>4908</v>
      </c>
      <c r="X1025" s="30"/>
      <c r="Y1025" s="31">
        <v>16890</v>
      </c>
      <c r="Z1025" s="30"/>
      <c r="AA1025" s="55"/>
      <c r="AB1025" s="73" t="s">
        <v>44</v>
      </c>
      <c r="AC1025" s="30" t="s">
        <v>44</v>
      </c>
      <c r="AD1025" s="30" t="s">
        <v>982</v>
      </c>
    </row>
    <row r="1026" spans="1:30" x14ac:dyDescent="0.2">
      <c r="A1026" s="89">
        <v>46149.888812881945</v>
      </c>
      <c r="B1026" s="35" t="s">
        <v>30</v>
      </c>
      <c r="C1026" s="85" t="s">
        <v>31</v>
      </c>
      <c r="D1026" s="30" t="s">
        <v>29</v>
      </c>
      <c r="E1026" s="96" t="s">
        <v>2798</v>
      </c>
      <c r="F1026" s="30" t="s">
        <v>29</v>
      </c>
      <c r="G1026" s="30" t="s">
        <v>47</v>
      </c>
      <c r="H1026" s="93" t="s">
        <v>34</v>
      </c>
      <c r="I1026" s="36" t="str">
        <f ca="1">IFERROR(__xludf.DUMMYFUNCTION("""COMPUTED_VALUE""")," ")</f>
        <v xml:space="preserve"> </v>
      </c>
      <c r="J1026" s="51" t="s">
        <v>4909</v>
      </c>
      <c r="K1026" s="56" t="s">
        <v>1894</v>
      </c>
      <c r="L1026" s="38">
        <v>775214717</v>
      </c>
      <c r="M1026" s="30" t="s">
        <v>2861</v>
      </c>
      <c r="N1026" s="30" t="s">
        <v>512</v>
      </c>
      <c r="O1026" s="30" t="s">
        <v>4910</v>
      </c>
      <c r="P1026" s="30" t="s">
        <v>4911</v>
      </c>
      <c r="Q1026" s="23">
        <v>16940</v>
      </c>
      <c r="R1026" s="30" t="s">
        <v>29</v>
      </c>
      <c r="S1026" s="39">
        <v>100</v>
      </c>
      <c r="T1026" s="45">
        <v>46149</v>
      </c>
      <c r="U1026" s="52"/>
      <c r="V1026" s="53"/>
      <c r="W1026" s="54" t="s">
        <v>4912</v>
      </c>
      <c r="X1026" s="30"/>
      <c r="Y1026" s="31">
        <v>16840</v>
      </c>
      <c r="Z1026" s="30"/>
      <c r="AA1026" s="56"/>
      <c r="AB1026" s="74" t="s">
        <v>44</v>
      </c>
      <c r="AC1026" s="30" t="s">
        <v>44</v>
      </c>
      <c r="AD1026" s="30" t="s">
        <v>982</v>
      </c>
    </row>
    <row r="1027" spans="1:30" x14ac:dyDescent="0.2">
      <c r="A1027" s="89">
        <v>46149.944868877312</v>
      </c>
      <c r="B1027" s="35" t="s">
        <v>30</v>
      </c>
      <c r="C1027" s="85" t="s">
        <v>31</v>
      </c>
      <c r="D1027" s="30" t="s">
        <v>29</v>
      </c>
      <c r="E1027" s="96" t="s">
        <v>2798</v>
      </c>
      <c r="F1027" s="30" t="s">
        <v>29</v>
      </c>
      <c r="G1027" s="30" t="s">
        <v>47</v>
      </c>
      <c r="H1027" s="93" t="s">
        <v>34</v>
      </c>
      <c r="I1027" s="36" t="str">
        <f ca="1">IFERROR(__xludf.DUMMYFUNCTION("""COMPUTED_VALUE""")," ")</f>
        <v xml:space="preserve"> </v>
      </c>
      <c r="J1027" s="51" t="s">
        <v>4913</v>
      </c>
      <c r="K1027" s="56" t="s">
        <v>4914</v>
      </c>
      <c r="L1027" s="38">
        <v>793685525</v>
      </c>
      <c r="M1027" s="30" t="s">
        <v>698</v>
      </c>
      <c r="N1027" s="30" t="s">
        <v>2669</v>
      </c>
      <c r="O1027" s="30" t="s">
        <v>107</v>
      </c>
      <c r="P1027" s="30" t="s">
        <v>4915</v>
      </c>
      <c r="Q1027" s="23">
        <v>16940</v>
      </c>
      <c r="R1027" s="30" t="s">
        <v>29</v>
      </c>
      <c r="S1027" s="39">
        <v>50</v>
      </c>
      <c r="T1027" s="45">
        <v>46149</v>
      </c>
      <c r="U1027" s="52"/>
      <c r="V1027" s="53"/>
      <c r="W1027" s="54" t="s">
        <v>4916</v>
      </c>
      <c r="X1027" s="30"/>
      <c r="Y1027" s="31">
        <v>16890</v>
      </c>
      <c r="Z1027" s="30"/>
      <c r="AA1027" s="55"/>
      <c r="AB1027" s="73" t="s">
        <v>44</v>
      </c>
      <c r="AC1027" s="30" t="s">
        <v>44</v>
      </c>
      <c r="AD1027" s="30" t="s">
        <v>982</v>
      </c>
    </row>
    <row r="1028" spans="1:30" x14ac:dyDescent="0.2">
      <c r="A1028" s="89">
        <v>46149.953864340278</v>
      </c>
      <c r="B1028" s="35" t="s">
        <v>30</v>
      </c>
      <c r="C1028" s="85" t="s">
        <v>31</v>
      </c>
      <c r="D1028" s="30" t="s">
        <v>29</v>
      </c>
      <c r="E1028" s="96" t="s">
        <v>2798</v>
      </c>
      <c r="F1028" s="30" t="s">
        <v>29</v>
      </c>
      <c r="G1028" s="30" t="s">
        <v>87</v>
      </c>
      <c r="H1028" s="93" t="s">
        <v>34</v>
      </c>
      <c r="I1028" s="36" t="str">
        <f ca="1">IFERROR(__xludf.DUMMYFUNCTION("""COMPUTED_VALUE""")," ")</f>
        <v xml:space="preserve"> </v>
      </c>
      <c r="J1028" s="51" t="s">
        <v>4917</v>
      </c>
      <c r="K1028" s="56" t="s">
        <v>4918</v>
      </c>
      <c r="L1028" s="38">
        <v>362195804</v>
      </c>
      <c r="M1028" s="30" t="s">
        <v>698</v>
      </c>
      <c r="N1028" s="30" t="s">
        <v>3653</v>
      </c>
      <c r="O1028" s="30" t="s">
        <v>107</v>
      </c>
      <c r="P1028" s="30" t="s">
        <v>4919</v>
      </c>
      <c r="Q1028" s="23">
        <v>16940</v>
      </c>
      <c r="R1028" s="30" t="s">
        <v>29</v>
      </c>
      <c r="S1028" s="39">
        <v>50</v>
      </c>
      <c r="T1028" s="45">
        <v>46149</v>
      </c>
      <c r="U1028" s="52"/>
      <c r="V1028" s="53"/>
      <c r="W1028" s="54" t="s">
        <v>4920</v>
      </c>
      <c r="X1028" s="30"/>
      <c r="Y1028" s="31">
        <v>16890</v>
      </c>
      <c r="Z1028" s="30"/>
      <c r="AA1028" s="56"/>
      <c r="AB1028" s="74" t="s">
        <v>44</v>
      </c>
      <c r="AC1028" s="30" t="s">
        <v>44</v>
      </c>
      <c r="AD1028" s="30" t="s">
        <v>74</v>
      </c>
    </row>
    <row r="1029" spans="1:30" x14ac:dyDescent="0.2">
      <c r="A1029" s="89">
        <v>46149.962465208329</v>
      </c>
      <c r="B1029" s="35" t="s">
        <v>76</v>
      </c>
      <c r="C1029" s="85" t="s">
        <v>31</v>
      </c>
      <c r="D1029" s="30" t="s">
        <v>29</v>
      </c>
      <c r="E1029" s="96" t="s">
        <v>2798</v>
      </c>
      <c r="F1029" s="30" t="s">
        <v>29</v>
      </c>
      <c r="G1029" s="30" t="s">
        <v>47</v>
      </c>
      <c r="H1029" s="93" t="s">
        <v>4403</v>
      </c>
      <c r="I1029" s="36">
        <f ca="1">IFERROR(__xludf.DUMMYFUNCTION("""COMPUTED_VALUE"""),46169)</f>
        <v>46169</v>
      </c>
      <c r="J1029" s="51" t="s">
        <v>4921</v>
      </c>
      <c r="K1029" s="56" t="s">
        <v>4922</v>
      </c>
      <c r="L1029" s="38">
        <v>367287865</v>
      </c>
      <c r="M1029" s="30" t="s">
        <v>1619</v>
      </c>
      <c r="N1029" s="30" t="s">
        <v>529</v>
      </c>
      <c r="O1029" s="30" t="s">
        <v>2642</v>
      </c>
      <c r="P1029" s="30" t="s">
        <v>4923</v>
      </c>
      <c r="Q1029" s="23">
        <v>16940</v>
      </c>
      <c r="R1029" s="30" t="s">
        <v>29</v>
      </c>
      <c r="S1029" s="39">
        <f>200+2300</f>
        <v>2500</v>
      </c>
      <c r="T1029" s="49" t="s">
        <v>4924</v>
      </c>
      <c r="U1029" s="138">
        <v>7204</v>
      </c>
      <c r="V1029" s="139">
        <v>46188</v>
      </c>
      <c r="W1029" s="54" t="s">
        <v>4925</v>
      </c>
      <c r="X1029" s="30"/>
      <c r="Y1029" s="31">
        <v>7236</v>
      </c>
      <c r="Z1029" s="30"/>
      <c r="AA1029" s="55"/>
      <c r="AB1029" s="73" t="s">
        <v>44</v>
      </c>
      <c r="AC1029" s="30" t="s">
        <v>44</v>
      </c>
      <c r="AD1029" s="30" t="s">
        <v>74</v>
      </c>
    </row>
    <row r="1030" spans="1:30" x14ac:dyDescent="0.2">
      <c r="A1030" s="89">
        <v>46149.97109741898</v>
      </c>
      <c r="B1030" s="35"/>
      <c r="C1030" s="85" t="s">
        <v>31</v>
      </c>
      <c r="D1030" s="30" t="s">
        <v>29</v>
      </c>
      <c r="E1030" s="96" t="s">
        <v>2798</v>
      </c>
      <c r="F1030" s="30" t="s">
        <v>29</v>
      </c>
      <c r="G1030" s="30" t="s">
        <v>47</v>
      </c>
      <c r="H1030" s="93" t="s">
        <v>34</v>
      </c>
      <c r="I1030" s="36" t="str">
        <f ca="1">IFERROR(__xludf.DUMMYFUNCTION("""COMPUTED_VALUE""")," ")</f>
        <v xml:space="preserve"> </v>
      </c>
      <c r="J1030" s="51" t="s">
        <v>4926</v>
      </c>
      <c r="K1030" s="56" t="s">
        <v>4927</v>
      </c>
      <c r="L1030" s="38">
        <v>911586560</v>
      </c>
      <c r="M1030" s="30" t="s">
        <v>1619</v>
      </c>
      <c r="N1030" s="30" t="s">
        <v>4928</v>
      </c>
      <c r="O1030" s="30" t="s">
        <v>4929</v>
      </c>
      <c r="P1030" s="30" t="s">
        <v>4930</v>
      </c>
      <c r="Q1030" s="23">
        <v>16940</v>
      </c>
      <c r="R1030" s="30" t="s">
        <v>29</v>
      </c>
      <c r="S1030" s="39">
        <v>200</v>
      </c>
      <c r="T1030" s="45">
        <v>46149</v>
      </c>
      <c r="U1030" s="52"/>
      <c r="V1030" s="53"/>
      <c r="W1030" s="54" t="s">
        <v>4931</v>
      </c>
      <c r="X1030" s="30"/>
      <c r="Y1030" s="31">
        <v>16740</v>
      </c>
      <c r="Z1030" s="30"/>
      <c r="AA1030" s="56"/>
      <c r="AB1030" s="74" t="s">
        <v>44</v>
      </c>
      <c r="AC1030" s="30" t="s">
        <v>44</v>
      </c>
      <c r="AD1030" s="30" t="s">
        <v>982</v>
      </c>
    </row>
    <row r="1031" spans="1:30" x14ac:dyDescent="0.2">
      <c r="A1031" s="89">
        <v>46149.990247430556</v>
      </c>
      <c r="B1031" s="35" t="s">
        <v>76</v>
      </c>
      <c r="C1031" s="85" t="s">
        <v>31</v>
      </c>
      <c r="D1031" s="30" t="s">
        <v>29</v>
      </c>
      <c r="E1031" s="96" t="s">
        <v>55</v>
      </c>
      <c r="F1031" s="30" t="s">
        <v>29</v>
      </c>
      <c r="G1031" s="30" t="s">
        <v>33</v>
      </c>
      <c r="H1031" s="93" t="s">
        <v>4932</v>
      </c>
      <c r="I1031" s="36">
        <f ca="1">IFERROR(__xludf.DUMMYFUNCTION("""COMPUTED_VALUE"""),46156)</f>
        <v>46156</v>
      </c>
      <c r="J1031" s="51" t="s">
        <v>4933</v>
      </c>
      <c r="K1031" s="56" t="s">
        <v>4934</v>
      </c>
      <c r="L1031" s="38">
        <v>855166822</v>
      </c>
      <c r="M1031" s="30" t="s">
        <v>163</v>
      </c>
      <c r="N1031" s="30" t="s">
        <v>512</v>
      </c>
      <c r="O1031" s="30" t="s">
        <v>4935</v>
      </c>
      <c r="P1031" s="30" t="s">
        <v>4936</v>
      </c>
      <c r="Q1031" s="23">
        <v>7736</v>
      </c>
      <c r="R1031" s="30" t="s">
        <v>429</v>
      </c>
      <c r="S1031" s="39">
        <v>7636</v>
      </c>
      <c r="T1031" s="45">
        <v>46149</v>
      </c>
      <c r="U1031" s="52"/>
      <c r="V1031" s="53"/>
      <c r="W1031" s="54" t="s">
        <v>4937</v>
      </c>
      <c r="X1031" s="30"/>
      <c r="Y1031" s="31">
        <v>100</v>
      </c>
      <c r="Z1031" s="30" t="s">
        <v>2731</v>
      </c>
      <c r="AA1031" s="55"/>
      <c r="AB1031" s="73" t="s">
        <v>44</v>
      </c>
      <c r="AC1031" s="30" t="s">
        <v>44</v>
      </c>
      <c r="AD1031" s="30" t="s">
        <v>982</v>
      </c>
    </row>
    <row r="1032" spans="1:30" x14ac:dyDescent="0.2">
      <c r="A1032" s="89">
        <v>46149.992554803241</v>
      </c>
      <c r="B1032" s="35" t="s">
        <v>76</v>
      </c>
      <c r="C1032" s="85" t="s">
        <v>31</v>
      </c>
      <c r="D1032" s="30" t="s">
        <v>29</v>
      </c>
      <c r="E1032" s="96" t="s">
        <v>55</v>
      </c>
      <c r="F1032" s="30" t="s">
        <v>29</v>
      </c>
      <c r="G1032" s="30" t="s">
        <v>33</v>
      </c>
      <c r="H1032" s="93" t="s">
        <v>4932</v>
      </c>
      <c r="I1032" s="36">
        <f ca="1">IFERROR(__xludf.DUMMYFUNCTION("""COMPUTED_VALUE"""),46156)</f>
        <v>46156</v>
      </c>
      <c r="J1032" s="51" t="s">
        <v>4938</v>
      </c>
      <c r="K1032" s="56" t="s">
        <v>4939</v>
      </c>
      <c r="L1032" s="38">
        <v>971252805</v>
      </c>
      <c r="M1032" s="30" t="s">
        <v>163</v>
      </c>
      <c r="N1032" s="30" t="s">
        <v>512</v>
      </c>
      <c r="O1032" s="30" t="s">
        <v>4940</v>
      </c>
      <c r="P1032" s="30" t="s">
        <v>4941</v>
      </c>
      <c r="Q1032" s="23">
        <v>7736</v>
      </c>
      <c r="R1032" s="30" t="s">
        <v>429</v>
      </c>
      <c r="S1032" s="39">
        <v>7636</v>
      </c>
      <c r="T1032" s="45">
        <v>46149</v>
      </c>
      <c r="U1032" s="52"/>
      <c r="V1032" s="53"/>
      <c r="W1032" s="54" t="s">
        <v>4942</v>
      </c>
      <c r="X1032" s="30"/>
      <c r="Y1032" s="31">
        <v>100</v>
      </c>
      <c r="Z1032" s="30" t="s">
        <v>2731</v>
      </c>
      <c r="AA1032" s="56"/>
      <c r="AB1032" s="74" t="s">
        <v>44</v>
      </c>
      <c r="AC1032" s="30" t="s">
        <v>44</v>
      </c>
      <c r="AD1032" s="30" t="s">
        <v>982</v>
      </c>
    </row>
    <row r="1033" spans="1:30" x14ac:dyDescent="0.2">
      <c r="A1033" s="89">
        <v>46150.089930821763</v>
      </c>
      <c r="B1033" s="35" t="s">
        <v>30</v>
      </c>
      <c r="C1033" s="85" t="s">
        <v>31</v>
      </c>
      <c r="D1033" s="30" t="s">
        <v>29</v>
      </c>
      <c r="E1033" s="96" t="s">
        <v>2895</v>
      </c>
      <c r="F1033" s="30" t="s">
        <v>29</v>
      </c>
      <c r="G1033" s="30" t="s">
        <v>33</v>
      </c>
      <c r="H1033" s="93" t="s">
        <v>34</v>
      </c>
      <c r="I1033" s="36" t="str">
        <f ca="1">IFERROR(__xludf.DUMMYFUNCTION("""COMPUTED_VALUE""")," ")</f>
        <v xml:space="preserve"> </v>
      </c>
      <c r="J1033" s="51" t="s">
        <v>4943</v>
      </c>
      <c r="K1033" s="56" t="s">
        <v>4944</v>
      </c>
      <c r="L1033" s="38">
        <v>779288734</v>
      </c>
      <c r="M1033" s="30" t="s">
        <v>1614</v>
      </c>
      <c r="N1033" s="30" t="s">
        <v>3300</v>
      </c>
      <c r="O1033" s="30" t="s">
        <v>4945</v>
      </c>
      <c r="P1033" s="30" t="s">
        <v>4946</v>
      </c>
      <c r="Q1033" s="23">
        <v>14972</v>
      </c>
      <c r="R1033" s="30" t="s">
        <v>29</v>
      </c>
      <c r="S1033" s="39">
        <v>200</v>
      </c>
      <c r="T1033" s="45">
        <v>46149</v>
      </c>
      <c r="U1033" s="52"/>
      <c r="V1033" s="53"/>
      <c r="W1033" s="54" t="s">
        <v>4947</v>
      </c>
      <c r="X1033" s="30"/>
      <c r="Y1033" s="31">
        <v>14772</v>
      </c>
      <c r="Z1033" s="30"/>
      <c r="AA1033" s="55"/>
      <c r="AB1033" s="73" t="s">
        <v>44</v>
      </c>
      <c r="AC1033" s="30" t="s">
        <v>44</v>
      </c>
      <c r="AD1033" s="30" t="s">
        <v>982</v>
      </c>
    </row>
    <row r="1034" spans="1:30" x14ac:dyDescent="0.2">
      <c r="A1034" s="89">
        <v>46150.09182869213</v>
      </c>
      <c r="B1034" s="35" t="s">
        <v>408</v>
      </c>
      <c r="C1034" s="85" t="s">
        <v>31</v>
      </c>
      <c r="D1034" s="30" t="s">
        <v>29</v>
      </c>
      <c r="E1034" s="96" t="s">
        <v>2895</v>
      </c>
      <c r="F1034" s="30" t="s">
        <v>29</v>
      </c>
      <c r="G1034" s="30" t="s">
        <v>33</v>
      </c>
      <c r="H1034" s="93" t="s">
        <v>4948</v>
      </c>
      <c r="I1034" s="36">
        <f ca="1">IFERROR(__xludf.DUMMYFUNCTION("""COMPUTED_VALUE"""),46196)</f>
        <v>46196</v>
      </c>
      <c r="J1034" s="51" t="s">
        <v>4949</v>
      </c>
      <c r="K1034" s="56" t="s">
        <v>4950</v>
      </c>
      <c r="L1034" s="38">
        <v>982803526</v>
      </c>
      <c r="M1034" s="30" t="s">
        <v>1614</v>
      </c>
      <c r="N1034" s="30" t="s">
        <v>3436</v>
      </c>
      <c r="O1034" s="30" t="s">
        <v>4951</v>
      </c>
      <c r="P1034" s="30" t="s">
        <v>4952</v>
      </c>
      <c r="Q1034" s="23">
        <v>14972</v>
      </c>
      <c r="R1034" s="30" t="s">
        <v>29</v>
      </c>
      <c r="S1034" s="39">
        <f>200+3800</f>
        <v>4000</v>
      </c>
      <c r="T1034" s="49" t="s">
        <v>4953</v>
      </c>
      <c r="U1034" s="52"/>
      <c r="V1034" s="53"/>
      <c r="W1034" s="54" t="s">
        <v>4954</v>
      </c>
      <c r="X1034" s="30"/>
      <c r="Y1034" s="31">
        <v>10972</v>
      </c>
      <c r="Z1034" s="30"/>
      <c r="AA1034" s="56"/>
      <c r="AB1034" s="74" t="s">
        <v>44</v>
      </c>
      <c r="AC1034" s="30" t="s">
        <v>44</v>
      </c>
      <c r="AD1034" s="30" t="s">
        <v>982</v>
      </c>
    </row>
    <row r="1035" spans="1:30" x14ac:dyDescent="0.2">
      <c r="A1035" s="89">
        <v>46150.32259841435</v>
      </c>
      <c r="B1035" s="35" t="s">
        <v>30</v>
      </c>
      <c r="C1035" s="85" t="s">
        <v>31</v>
      </c>
      <c r="D1035" s="30" t="s">
        <v>29</v>
      </c>
      <c r="E1035" s="96" t="s">
        <v>2798</v>
      </c>
      <c r="F1035" s="30" t="s">
        <v>29</v>
      </c>
      <c r="G1035" s="30" t="s">
        <v>47</v>
      </c>
      <c r="H1035" s="93" t="s">
        <v>34</v>
      </c>
      <c r="I1035" s="36" t="str">
        <f ca="1">IFERROR(__xludf.DUMMYFUNCTION("""COMPUTED_VALUE""")," ")</f>
        <v xml:space="preserve"> </v>
      </c>
      <c r="J1035" s="51" t="s">
        <v>4955</v>
      </c>
      <c r="K1035" s="56" t="s">
        <v>4956</v>
      </c>
      <c r="L1035" s="38">
        <v>354772906</v>
      </c>
      <c r="M1035" s="30" t="s">
        <v>664</v>
      </c>
      <c r="N1035" s="30" t="s">
        <v>66</v>
      </c>
      <c r="O1035" s="30" t="s">
        <v>107</v>
      </c>
      <c r="P1035" s="30" t="s">
        <v>4957</v>
      </c>
      <c r="Q1035" s="23">
        <v>16940</v>
      </c>
      <c r="R1035" s="30" t="s">
        <v>29</v>
      </c>
      <c r="S1035" s="39">
        <v>200</v>
      </c>
      <c r="T1035" s="45">
        <v>46149</v>
      </c>
      <c r="U1035" s="52"/>
      <c r="V1035" s="53"/>
      <c r="W1035" s="54" t="s">
        <v>4958</v>
      </c>
      <c r="X1035" s="30"/>
      <c r="Y1035" s="31">
        <v>16740</v>
      </c>
      <c r="Z1035" s="30"/>
      <c r="AA1035" s="55"/>
      <c r="AB1035" s="73" t="s">
        <v>44</v>
      </c>
      <c r="AC1035" s="30" t="s">
        <v>44</v>
      </c>
      <c r="AD1035" s="30" t="s">
        <v>982</v>
      </c>
    </row>
    <row r="1036" spans="1:30" x14ac:dyDescent="0.2">
      <c r="A1036" s="89">
        <v>46150.323811759255</v>
      </c>
      <c r="B1036" s="35" t="s">
        <v>76</v>
      </c>
      <c r="C1036" s="85" t="s">
        <v>31</v>
      </c>
      <c r="D1036" s="30" t="s">
        <v>29</v>
      </c>
      <c r="E1036" s="96" t="s">
        <v>2798</v>
      </c>
      <c r="F1036" s="30" t="s">
        <v>29</v>
      </c>
      <c r="G1036" s="30" t="s">
        <v>47</v>
      </c>
      <c r="H1036" s="93" t="s">
        <v>4959</v>
      </c>
      <c r="I1036" s="36">
        <f ca="1">IFERROR(__xludf.DUMMYFUNCTION("""COMPUTED_VALUE"""),46194)</f>
        <v>46194</v>
      </c>
      <c r="J1036" s="51" t="s">
        <v>4960</v>
      </c>
      <c r="K1036" s="56" t="s">
        <v>4961</v>
      </c>
      <c r="L1036" s="38">
        <v>337086780</v>
      </c>
      <c r="M1036" s="30" t="s">
        <v>713</v>
      </c>
      <c r="N1036" s="30" t="s">
        <v>148</v>
      </c>
      <c r="O1036" s="30" t="s">
        <v>107</v>
      </c>
      <c r="P1036" s="30" t="s">
        <v>4962</v>
      </c>
      <c r="Q1036" s="23">
        <v>16940</v>
      </c>
      <c r="R1036" s="30" t="s">
        <v>29</v>
      </c>
      <c r="S1036" s="39">
        <v>50</v>
      </c>
      <c r="T1036" s="45">
        <v>46150</v>
      </c>
      <c r="U1036" s="52"/>
      <c r="V1036" s="53"/>
      <c r="W1036" s="54" t="s">
        <v>4963</v>
      </c>
      <c r="X1036" s="30"/>
      <c r="Y1036" s="31">
        <v>16890</v>
      </c>
      <c r="Z1036" s="30"/>
      <c r="AA1036" s="56"/>
      <c r="AB1036" s="74" t="s">
        <v>44</v>
      </c>
      <c r="AC1036" s="30" t="s">
        <v>44</v>
      </c>
      <c r="AD1036" s="30" t="s">
        <v>982</v>
      </c>
    </row>
    <row r="1037" spans="1:30" x14ac:dyDescent="0.2">
      <c r="A1037" s="89">
        <v>46150.330553263891</v>
      </c>
      <c r="B1037" s="35" t="s">
        <v>30</v>
      </c>
      <c r="C1037" s="85" t="s">
        <v>31</v>
      </c>
      <c r="D1037" s="30" t="s">
        <v>29</v>
      </c>
      <c r="E1037" s="96" t="s">
        <v>2798</v>
      </c>
      <c r="F1037" s="30" t="s">
        <v>29</v>
      </c>
      <c r="G1037" s="30" t="s">
        <v>47</v>
      </c>
      <c r="H1037" s="93" t="s">
        <v>34</v>
      </c>
      <c r="I1037" s="36" t="str">
        <f ca="1">IFERROR(__xludf.DUMMYFUNCTION("""COMPUTED_VALUE""")," ")</f>
        <v xml:space="preserve"> </v>
      </c>
      <c r="J1037" s="51" t="s">
        <v>4905</v>
      </c>
      <c r="K1037" s="56" t="s">
        <v>4964</v>
      </c>
      <c r="L1037" s="38">
        <v>835783363</v>
      </c>
      <c r="M1037" s="30" t="s">
        <v>713</v>
      </c>
      <c r="N1037" s="30" t="s">
        <v>512</v>
      </c>
      <c r="O1037" s="30" t="s">
        <v>107</v>
      </c>
      <c r="P1037" s="30" t="s">
        <v>4965</v>
      </c>
      <c r="Q1037" s="23">
        <v>16940</v>
      </c>
      <c r="R1037" s="30" t="s">
        <v>29</v>
      </c>
      <c r="S1037" s="39">
        <v>100</v>
      </c>
      <c r="T1037" s="45">
        <v>46149</v>
      </c>
      <c r="U1037" s="52"/>
      <c r="V1037" s="53"/>
      <c r="W1037" s="54" t="s">
        <v>4966</v>
      </c>
      <c r="X1037" s="30"/>
      <c r="Y1037" s="31">
        <v>16840</v>
      </c>
      <c r="Z1037" s="30"/>
      <c r="AA1037" s="55"/>
      <c r="AB1037" s="73" t="s">
        <v>44</v>
      </c>
      <c r="AC1037" s="30" t="s">
        <v>44</v>
      </c>
      <c r="AD1037" s="30" t="s">
        <v>982</v>
      </c>
    </row>
    <row r="1038" spans="1:30" x14ac:dyDescent="0.2">
      <c r="A1038" s="89">
        <v>46150.336222002312</v>
      </c>
      <c r="B1038" s="35" t="s">
        <v>30</v>
      </c>
      <c r="C1038" s="85" t="s">
        <v>31</v>
      </c>
      <c r="D1038" s="30" t="s">
        <v>29</v>
      </c>
      <c r="E1038" s="96" t="s">
        <v>2798</v>
      </c>
      <c r="F1038" s="30" t="s">
        <v>29</v>
      </c>
      <c r="G1038" s="30" t="s">
        <v>47</v>
      </c>
      <c r="H1038" s="93" t="s">
        <v>34</v>
      </c>
      <c r="I1038" s="36" t="str">
        <f ca="1">IFERROR(__xludf.DUMMYFUNCTION("""COMPUTED_VALUE""")," ")</f>
        <v xml:space="preserve"> </v>
      </c>
      <c r="J1038" s="51" t="s">
        <v>4967</v>
      </c>
      <c r="K1038" s="56" t="s">
        <v>4968</v>
      </c>
      <c r="L1038" s="38">
        <v>973933145</v>
      </c>
      <c r="M1038" s="30" t="s">
        <v>874</v>
      </c>
      <c r="N1038" s="30" t="s">
        <v>3662</v>
      </c>
      <c r="O1038" s="30" t="s">
        <v>107</v>
      </c>
      <c r="P1038" s="30" t="s">
        <v>4969</v>
      </c>
      <c r="Q1038" s="23">
        <v>16940</v>
      </c>
      <c r="R1038" s="30" t="s">
        <v>29</v>
      </c>
      <c r="S1038" s="39">
        <v>100</v>
      </c>
      <c r="T1038" s="45">
        <v>46149</v>
      </c>
      <c r="U1038" s="52"/>
      <c r="V1038" s="53"/>
      <c r="W1038" s="54" t="s">
        <v>4970</v>
      </c>
      <c r="X1038" s="30"/>
      <c r="Y1038" s="31">
        <v>16840</v>
      </c>
      <c r="Z1038" s="30"/>
      <c r="AA1038" s="56"/>
      <c r="AB1038" s="74" t="s">
        <v>44</v>
      </c>
      <c r="AC1038" s="30" t="s">
        <v>44</v>
      </c>
      <c r="AD1038" s="30" t="s">
        <v>982</v>
      </c>
    </row>
    <row r="1039" spans="1:30" x14ac:dyDescent="0.2">
      <c r="A1039" s="89">
        <v>46150.369778078704</v>
      </c>
      <c r="B1039" s="35" t="s">
        <v>30</v>
      </c>
      <c r="C1039" s="85" t="s">
        <v>31</v>
      </c>
      <c r="D1039" s="30" t="s">
        <v>29</v>
      </c>
      <c r="E1039" s="96" t="s">
        <v>46</v>
      </c>
      <c r="F1039" s="30" t="s">
        <v>29</v>
      </c>
      <c r="G1039" s="30" t="s">
        <v>47</v>
      </c>
      <c r="H1039" s="93" t="s">
        <v>34</v>
      </c>
      <c r="I1039" s="36" t="str">
        <f ca="1">IFERROR(__xludf.DUMMYFUNCTION("""COMPUTED_VALUE""")," ")</f>
        <v xml:space="preserve"> </v>
      </c>
      <c r="J1039" s="51" t="s">
        <v>4971</v>
      </c>
      <c r="K1039" s="56" t="s">
        <v>4972</v>
      </c>
      <c r="L1039" s="38">
        <v>358360126</v>
      </c>
      <c r="M1039" s="30" t="s">
        <v>163</v>
      </c>
      <c r="N1039" s="30" t="s">
        <v>3479</v>
      </c>
      <c r="O1039" s="30" t="s">
        <v>739</v>
      </c>
      <c r="P1039" s="30" t="s">
        <v>4973</v>
      </c>
      <c r="Q1039" s="23">
        <v>2468</v>
      </c>
      <c r="R1039" s="30" t="s">
        <v>29</v>
      </c>
      <c r="S1039" s="39">
        <v>100</v>
      </c>
      <c r="T1039" s="45">
        <v>46149</v>
      </c>
      <c r="U1039" s="52"/>
      <c r="V1039" s="53"/>
      <c r="W1039" s="54" t="s">
        <v>4974</v>
      </c>
      <c r="X1039" s="30"/>
      <c r="Y1039" s="31">
        <v>2368</v>
      </c>
      <c r="Z1039" s="30"/>
      <c r="AA1039" s="55"/>
      <c r="AB1039" s="73" t="s">
        <v>44</v>
      </c>
      <c r="AC1039" s="30" t="s">
        <v>44</v>
      </c>
      <c r="AD1039" s="30" t="s">
        <v>982</v>
      </c>
    </row>
    <row r="1040" spans="1:30" x14ac:dyDescent="0.2">
      <c r="A1040" s="89">
        <v>46150.454325057872</v>
      </c>
      <c r="B1040" s="35" t="s">
        <v>30</v>
      </c>
      <c r="C1040" s="85" t="s">
        <v>31</v>
      </c>
      <c r="D1040" s="30" t="s">
        <v>29</v>
      </c>
      <c r="E1040" s="96" t="s">
        <v>2798</v>
      </c>
      <c r="F1040" s="30" t="s">
        <v>29</v>
      </c>
      <c r="G1040" s="30" t="s">
        <v>47</v>
      </c>
      <c r="H1040" s="93" t="s">
        <v>34</v>
      </c>
      <c r="I1040" s="36" t="str">
        <f ca="1">IFERROR(__xludf.DUMMYFUNCTION("""COMPUTED_VALUE""")," ")</f>
        <v xml:space="preserve"> </v>
      </c>
      <c r="J1040" s="51" t="s">
        <v>4975</v>
      </c>
      <c r="K1040" s="56" t="s">
        <v>4976</v>
      </c>
      <c r="L1040" s="38">
        <v>973220084</v>
      </c>
      <c r="M1040" s="30" t="s">
        <v>130</v>
      </c>
      <c r="N1040" s="30" t="s">
        <v>3883</v>
      </c>
      <c r="O1040" s="30" t="s">
        <v>2081</v>
      </c>
      <c r="P1040" s="30" t="s">
        <v>4977</v>
      </c>
      <c r="Q1040" s="23">
        <v>16940</v>
      </c>
      <c r="R1040" s="30" t="s">
        <v>29</v>
      </c>
      <c r="S1040" s="39">
        <v>200</v>
      </c>
      <c r="T1040" s="45">
        <v>46149</v>
      </c>
      <c r="U1040" s="52"/>
      <c r="V1040" s="53"/>
      <c r="W1040" s="54" t="s">
        <v>4978</v>
      </c>
      <c r="X1040" s="30"/>
      <c r="Y1040" s="31">
        <v>16740</v>
      </c>
      <c r="Z1040" s="30"/>
      <c r="AA1040" s="56"/>
      <c r="AB1040" s="74" t="s">
        <v>44</v>
      </c>
      <c r="AC1040" s="30"/>
      <c r="AD1040" s="30" t="s">
        <v>982</v>
      </c>
    </row>
    <row r="1041" spans="1:30" x14ac:dyDescent="0.2">
      <c r="A1041" s="89">
        <v>46150.454810671297</v>
      </c>
      <c r="B1041" s="35" t="s">
        <v>30</v>
      </c>
      <c r="C1041" s="85" t="s">
        <v>31</v>
      </c>
      <c r="D1041" s="30" t="s">
        <v>29</v>
      </c>
      <c r="E1041" s="96" t="s">
        <v>2798</v>
      </c>
      <c r="F1041" s="30" t="s">
        <v>29</v>
      </c>
      <c r="G1041" s="30" t="s">
        <v>47</v>
      </c>
      <c r="H1041" s="93" t="s">
        <v>34</v>
      </c>
      <c r="I1041" s="36" t="str">
        <f ca="1">IFERROR(__xludf.DUMMYFUNCTION("""COMPUTED_VALUE""")," ")</f>
        <v xml:space="preserve"> </v>
      </c>
      <c r="J1041" s="51" t="s">
        <v>4979</v>
      </c>
      <c r="K1041" s="56" t="s">
        <v>4980</v>
      </c>
      <c r="L1041" s="38">
        <v>325510983</v>
      </c>
      <c r="M1041" s="30" t="s">
        <v>633</v>
      </c>
      <c r="N1041" s="30" t="s">
        <v>164</v>
      </c>
      <c r="O1041" s="30" t="s">
        <v>107</v>
      </c>
      <c r="P1041" s="30" t="s">
        <v>4981</v>
      </c>
      <c r="Q1041" s="23">
        <v>16940</v>
      </c>
      <c r="R1041" s="30" t="s">
        <v>29</v>
      </c>
      <c r="S1041" s="39">
        <f>19+50</f>
        <v>69</v>
      </c>
      <c r="T1041" s="49" t="s">
        <v>4982</v>
      </c>
      <c r="U1041" s="52"/>
      <c r="V1041" s="53"/>
      <c r="W1041" s="54" t="s">
        <v>4983</v>
      </c>
      <c r="X1041" s="30"/>
      <c r="Y1041" s="31">
        <v>16871</v>
      </c>
      <c r="Z1041" s="30"/>
      <c r="AA1041" s="55"/>
      <c r="AB1041" s="73" t="s">
        <v>44</v>
      </c>
      <c r="AC1041" s="30" t="s">
        <v>44</v>
      </c>
      <c r="AD1041" s="30" t="s">
        <v>982</v>
      </c>
    </row>
    <row r="1042" spans="1:30" x14ac:dyDescent="0.2">
      <c r="A1042" s="89">
        <v>46150.45544878472</v>
      </c>
      <c r="B1042" s="35" t="s">
        <v>76</v>
      </c>
      <c r="C1042" s="85" t="s">
        <v>31</v>
      </c>
      <c r="D1042" s="30" t="s">
        <v>29</v>
      </c>
      <c r="E1042" s="96" t="s">
        <v>2798</v>
      </c>
      <c r="F1042" s="30" t="s">
        <v>29</v>
      </c>
      <c r="G1042" s="30" t="s">
        <v>47</v>
      </c>
      <c r="H1042" s="93" t="s">
        <v>4984</v>
      </c>
      <c r="I1042" s="36" t="str">
        <f ca="1">IFERROR(__xludf.DUMMYFUNCTION("""COMPUTED_VALUE""")," ")</f>
        <v xml:space="preserve"> </v>
      </c>
      <c r="J1042" s="51" t="s">
        <v>4985</v>
      </c>
      <c r="K1042" s="56" t="s">
        <v>4986</v>
      </c>
      <c r="L1042" s="38">
        <v>972553308</v>
      </c>
      <c r="M1042" s="30" t="s">
        <v>130</v>
      </c>
      <c r="N1042" s="30" t="s">
        <v>3883</v>
      </c>
      <c r="O1042" s="30" t="s">
        <v>2081</v>
      </c>
      <c r="P1042" s="30" t="s">
        <v>4987</v>
      </c>
      <c r="Q1042" s="23">
        <v>16940</v>
      </c>
      <c r="R1042" s="30" t="s">
        <v>29</v>
      </c>
      <c r="S1042" s="39">
        <v>80</v>
      </c>
      <c r="T1042" s="45">
        <v>46149</v>
      </c>
      <c r="U1042" s="52"/>
      <c r="V1042" s="53"/>
      <c r="W1042" s="54" t="s">
        <v>4988</v>
      </c>
      <c r="X1042" s="30"/>
      <c r="Y1042" s="31">
        <v>16860</v>
      </c>
      <c r="Z1042" s="30"/>
      <c r="AA1042" s="56"/>
      <c r="AB1042" s="74" t="s">
        <v>44</v>
      </c>
      <c r="AC1042" s="30" t="s">
        <v>44</v>
      </c>
      <c r="AD1042" s="30" t="s">
        <v>982</v>
      </c>
    </row>
    <row r="1043" spans="1:30" x14ac:dyDescent="0.2">
      <c r="A1043" s="89">
        <v>46150.567881932875</v>
      </c>
      <c r="B1043" s="35" t="s">
        <v>30</v>
      </c>
      <c r="C1043" s="85" t="s">
        <v>31</v>
      </c>
      <c r="D1043" s="30" t="s">
        <v>29</v>
      </c>
      <c r="E1043" s="96" t="s">
        <v>2798</v>
      </c>
      <c r="F1043" s="30" t="s">
        <v>29</v>
      </c>
      <c r="G1043" s="30" t="s">
        <v>47</v>
      </c>
      <c r="H1043" s="93" t="s">
        <v>34</v>
      </c>
      <c r="I1043" s="36" t="str">
        <f ca="1">IFERROR(__xludf.DUMMYFUNCTION("""COMPUTED_VALUE""")," ")</f>
        <v xml:space="preserve"> </v>
      </c>
      <c r="J1043" s="51" t="s">
        <v>4989</v>
      </c>
      <c r="K1043" s="56" t="s">
        <v>4990</v>
      </c>
      <c r="L1043" s="38">
        <v>355098108</v>
      </c>
      <c r="M1043" s="30" t="s">
        <v>713</v>
      </c>
      <c r="N1043" s="30" t="s">
        <v>2631</v>
      </c>
      <c r="O1043" s="30" t="s">
        <v>107</v>
      </c>
      <c r="P1043" s="30" t="s">
        <v>4991</v>
      </c>
      <c r="Q1043" s="23">
        <v>16940</v>
      </c>
      <c r="R1043" s="30" t="s">
        <v>29</v>
      </c>
      <c r="S1043" s="39">
        <v>50</v>
      </c>
      <c r="T1043" s="45">
        <v>46150</v>
      </c>
      <c r="U1043" s="52"/>
      <c r="V1043" s="53"/>
      <c r="W1043" s="54" t="s">
        <v>4992</v>
      </c>
      <c r="X1043" s="30"/>
      <c r="Y1043" s="31">
        <v>16890</v>
      </c>
      <c r="Z1043" s="30"/>
      <c r="AA1043" s="55"/>
      <c r="AB1043" s="73" t="s">
        <v>44</v>
      </c>
      <c r="AC1043" s="30" t="s">
        <v>44</v>
      </c>
      <c r="AD1043" s="30" t="s">
        <v>982</v>
      </c>
    </row>
    <row r="1044" spans="1:30" x14ac:dyDescent="0.2">
      <c r="A1044" s="89">
        <v>46150.615270752314</v>
      </c>
      <c r="B1044" s="35" t="s">
        <v>252</v>
      </c>
      <c r="C1044" s="85" t="s">
        <v>31</v>
      </c>
      <c r="D1044" s="30" t="s">
        <v>29</v>
      </c>
      <c r="E1044" s="96" t="s">
        <v>2798</v>
      </c>
      <c r="F1044" s="30" t="s">
        <v>29</v>
      </c>
      <c r="G1044" s="30" t="s">
        <v>47</v>
      </c>
      <c r="H1044" s="93" t="s">
        <v>3536</v>
      </c>
      <c r="I1044" s="36">
        <f ca="1">IFERROR(__xludf.DUMMYFUNCTION("""COMPUTED_VALUE"""),46197)</f>
        <v>46197</v>
      </c>
      <c r="J1044" s="51" t="s">
        <v>4993</v>
      </c>
      <c r="K1044" s="56" t="s">
        <v>4994</v>
      </c>
      <c r="L1044" s="38">
        <v>866563958</v>
      </c>
      <c r="M1044" s="30" t="s">
        <v>2093</v>
      </c>
      <c r="N1044" s="30" t="s">
        <v>1219</v>
      </c>
      <c r="O1044" s="30" t="s">
        <v>739</v>
      </c>
      <c r="P1044" s="30" t="s">
        <v>4995</v>
      </c>
      <c r="Q1044" s="23">
        <v>16940</v>
      </c>
      <c r="R1044" s="30" t="s">
        <v>29</v>
      </c>
      <c r="S1044" s="39">
        <f>100+2400</f>
        <v>2500</v>
      </c>
      <c r="T1044" s="49" t="s">
        <v>4996</v>
      </c>
      <c r="U1044" s="52"/>
      <c r="V1044" s="53"/>
      <c r="W1044" s="54" t="s">
        <v>4997</v>
      </c>
      <c r="X1044" s="30"/>
      <c r="Y1044" s="31">
        <v>14440</v>
      </c>
      <c r="Z1044" s="30"/>
      <c r="AA1044" s="56"/>
      <c r="AB1044" s="74" t="s">
        <v>44</v>
      </c>
      <c r="AC1044" s="30" t="s">
        <v>44</v>
      </c>
      <c r="AD1044" s="30" t="s">
        <v>982</v>
      </c>
    </row>
    <row r="1045" spans="1:30" x14ac:dyDescent="0.2">
      <c r="A1045" s="89">
        <v>46150.621082928235</v>
      </c>
      <c r="B1045" s="35" t="s">
        <v>76</v>
      </c>
      <c r="C1045" s="85" t="s">
        <v>31</v>
      </c>
      <c r="D1045" s="30" t="s">
        <v>29</v>
      </c>
      <c r="E1045" s="96" t="s">
        <v>2798</v>
      </c>
      <c r="F1045" s="30" t="s">
        <v>29</v>
      </c>
      <c r="G1045" s="30" t="s">
        <v>33</v>
      </c>
      <c r="H1045" s="93" t="s">
        <v>2896</v>
      </c>
      <c r="I1045" s="36">
        <f ca="1">IFERROR(__xludf.DUMMYFUNCTION("""COMPUTED_VALUE"""),46195)</f>
        <v>46195</v>
      </c>
      <c r="J1045" s="51" t="s">
        <v>4998</v>
      </c>
      <c r="K1045" s="56" t="s">
        <v>4999</v>
      </c>
      <c r="L1045" s="38">
        <v>979222563</v>
      </c>
      <c r="M1045" s="30" t="s">
        <v>1619</v>
      </c>
      <c r="N1045" s="30" t="s">
        <v>4055</v>
      </c>
      <c r="O1045" s="30" t="s">
        <v>5000</v>
      </c>
      <c r="P1045" s="30" t="s">
        <v>5001</v>
      </c>
      <c r="Q1045" s="23">
        <v>16940</v>
      </c>
      <c r="R1045" s="30" t="s">
        <v>29</v>
      </c>
      <c r="S1045" s="39">
        <v>200</v>
      </c>
      <c r="T1045" s="45">
        <v>46149</v>
      </c>
      <c r="U1045" s="52"/>
      <c r="V1045" s="53"/>
      <c r="W1045" s="54" t="s">
        <v>5002</v>
      </c>
      <c r="X1045" s="30"/>
      <c r="Y1045" s="31">
        <v>16740</v>
      </c>
      <c r="Z1045" s="30"/>
      <c r="AA1045" s="55"/>
      <c r="AB1045" s="73" t="s">
        <v>44</v>
      </c>
      <c r="AC1045" s="30" t="s">
        <v>44</v>
      </c>
      <c r="AD1045" s="30" t="s">
        <v>982</v>
      </c>
    </row>
    <row r="1046" spans="1:30" x14ac:dyDescent="0.2">
      <c r="A1046" s="89">
        <v>46150.678314074074</v>
      </c>
      <c r="B1046" s="35"/>
      <c r="C1046" s="85" t="s">
        <v>31</v>
      </c>
      <c r="D1046" s="30" t="s">
        <v>29</v>
      </c>
      <c r="E1046" s="96" t="s">
        <v>2895</v>
      </c>
      <c r="F1046" s="30" t="s">
        <v>29</v>
      </c>
      <c r="G1046" s="30" t="s">
        <v>33</v>
      </c>
      <c r="H1046" s="93" t="s">
        <v>3904</v>
      </c>
      <c r="I1046" s="36">
        <f ca="1">IFERROR(__xludf.DUMMYFUNCTION("""COMPUTED_VALUE"""),46195)</f>
        <v>46195</v>
      </c>
      <c r="J1046" s="51" t="s">
        <v>5003</v>
      </c>
      <c r="K1046" s="56" t="s">
        <v>5004</v>
      </c>
      <c r="L1046" s="38">
        <v>387459723</v>
      </c>
      <c r="M1046" s="30" t="s">
        <v>1614</v>
      </c>
      <c r="N1046" s="30" t="s">
        <v>4183</v>
      </c>
      <c r="O1046" s="30" t="s">
        <v>2626</v>
      </c>
      <c r="P1046" s="30" t="s">
        <v>5005</v>
      </c>
      <c r="Q1046" s="23">
        <v>14972</v>
      </c>
      <c r="R1046" s="30" t="s">
        <v>29</v>
      </c>
      <c r="S1046" s="39">
        <v>200</v>
      </c>
      <c r="T1046" s="45">
        <v>46150</v>
      </c>
      <c r="U1046" s="52"/>
      <c r="V1046" s="53"/>
      <c r="W1046" s="54" t="s">
        <v>5006</v>
      </c>
      <c r="X1046" s="30"/>
      <c r="Y1046" s="31">
        <v>14772</v>
      </c>
      <c r="Z1046" s="30"/>
      <c r="AA1046" s="56"/>
      <c r="AB1046" s="74" t="s">
        <v>44</v>
      </c>
      <c r="AC1046" s="30" t="s">
        <v>44</v>
      </c>
      <c r="AD1046" s="30" t="s">
        <v>982</v>
      </c>
    </row>
    <row r="1047" spans="1:30" x14ac:dyDescent="0.2">
      <c r="A1047" s="89">
        <v>46150.841037905091</v>
      </c>
      <c r="B1047" s="35" t="s">
        <v>76</v>
      </c>
      <c r="C1047" s="85" t="s">
        <v>31</v>
      </c>
      <c r="D1047" s="30" t="s">
        <v>29</v>
      </c>
      <c r="E1047" s="96" t="s">
        <v>55</v>
      </c>
      <c r="F1047" s="30" t="s">
        <v>29</v>
      </c>
      <c r="G1047" s="30" t="s">
        <v>33</v>
      </c>
      <c r="H1047" s="93" t="s">
        <v>5007</v>
      </c>
      <c r="I1047" s="36">
        <f ca="1">IFERROR(__xludf.DUMMYFUNCTION("""COMPUTED_VALUE"""),46178)</f>
        <v>46178</v>
      </c>
      <c r="J1047" s="51" t="s">
        <v>5008</v>
      </c>
      <c r="K1047" s="56" t="s">
        <v>5009</v>
      </c>
      <c r="L1047" s="38">
        <v>388562235</v>
      </c>
      <c r="M1047" s="30" t="s">
        <v>1630</v>
      </c>
      <c r="N1047" s="30" t="s">
        <v>5010</v>
      </c>
      <c r="O1047" s="30" t="s">
        <v>5011</v>
      </c>
      <c r="P1047" s="30" t="s">
        <v>5012</v>
      </c>
      <c r="Q1047" s="23">
        <v>7736</v>
      </c>
      <c r="R1047" s="30" t="s">
        <v>29</v>
      </c>
      <c r="S1047" s="39">
        <f>300+7436</f>
        <v>7736</v>
      </c>
      <c r="T1047" s="49" t="s">
        <v>5013</v>
      </c>
      <c r="U1047" s="52"/>
      <c r="V1047" s="53"/>
      <c r="W1047" s="54" t="s">
        <v>5014</v>
      </c>
      <c r="X1047" s="30"/>
      <c r="Y1047" s="31">
        <v>0</v>
      </c>
      <c r="Z1047" s="30" t="s">
        <v>2731</v>
      </c>
      <c r="AA1047" s="55"/>
      <c r="AB1047" s="73" t="s">
        <v>44</v>
      </c>
      <c r="AC1047" s="30" t="s">
        <v>44</v>
      </c>
      <c r="AD1047" s="30" t="s">
        <v>74</v>
      </c>
    </row>
    <row r="1048" spans="1:30" x14ac:dyDescent="0.2">
      <c r="A1048" s="89">
        <v>46150.94991653935</v>
      </c>
      <c r="B1048" s="35" t="s">
        <v>30</v>
      </c>
      <c r="C1048" s="85" t="s">
        <v>31</v>
      </c>
      <c r="D1048" s="30" t="s">
        <v>29</v>
      </c>
      <c r="E1048" s="96" t="s">
        <v>2798</v>
      </c>
      <c r="F1048" s="30" t="s">
        <v>29</v>
      </c>
      <c r="G1048" s="30" t="s">
        <v>47</v>
      </c>
      <c r="H1048" s="93" t="s">
        <v>3318</v>
      </c>
      <c r="I1048" s="36">
        <f ca="1">IFERROR(__xludf.DUMMYFUNCTION("""COMPUTED_VALUE"""),46203)</f>
        <v>46203</v>
      </c>
      <c r="J1048" s="51" t="s">
        <v>5015</v>
      </c>
      <c r="K1048" s="56" t="s">
        <v>5016</v>
      </c>
      <c r="L1048" s="38">
        <v>976337451</v>
      </c>
      <c r="M1048" s="30" t="s">
        <v>556</v>
      </c>
      <c r="N1048" s="30" t="s">
        <v>434</v>
      </c>
      <c r="O1048" s="30" t="s">
        <v>5017</v>
      </c>
      <c r="P1048" s="30" t="s">
        <v>5018</v>
      </c>
      <c r="Q1048" s="23">
        <v>16940</v>
      </c>
      <c r="R1048" s="30" t="s">
        <v>29</v>
      </c>
      <c r="S1048" s="39">
        <v>50</v>
      </c>
      <c r="T1048" s="45">
        <v>46150</v>
      </c>
      <c r="U1048" s="52"/>
      <c r="V1048" s="53"/>
      <c r="W1048" s="54" t="s">
        <v>5019</v>
      </c>
      <c r="X1048" s="30"/>
      <c r="Y1048" s="31">
        <v>16890</v>
      </c>
      <c r="Z1048" s="30"/>
      <c r="AA1048" s="56"/>
      <c r="AB1048" s="74" t="s">
        <v>44</v>
      </c>
      <c r="AC1048" s="30" t="s">
        <v>44</v>
      </c>
      <c r="AD1048" s="30" t="s">
        <v>982</v>
      </c>
    </row>
    <row r="1049" spans="1:30" x14ac:dyDescent="0.2">
      <c r="A1049" s="89">
        <v>46150.952922199074</v>
      </c>
      <c r="B1049" s="35" t="s">
        <v>76</v>
      </c>
      <c r="C1049" s="85" t="s">
        <v>31</v>
      </c>
      <c r="D1049" s="30" t="s">
        <v>29</v>
      </c>
      <c r="E1049" s="96" t="s">
        <v>2798</v>
      </c>
      <c r="F1049" s="30" t="s">
        <v>29</v>
      </c>
      <c r="G1049" s="30" t="s">
        <v>47</v>
      </c>
      <c r="H1049" s="93" t="s">
        <v>4403</v>
      </c>
      <c r="I1049" s="36">
        <f ca="1">IFERROR(__xludf.DUMMYFUNCTION("""COMPUTED_VALUE"""),46169)</f>
        <v>46169</v>
      </c>
      <c r="J1049" s="51" t="s">
        <v>5020</v>
      </c>
      <c r="K1049" s="56" t="s">
        <v>5021</v>
      </c>
      <c r="L1049" s="38">
        <v>704738346</v>
      </c>
      <c r="M1049" s="30" t="s">
        <v>556</v>
      </c>
      <c r="N1049" s="30" t="s">
        <v>5022</v>
      </c>
      <c r="O1049" s="30" t="s">
        <v>5023</v>
      </c>
      <c r="P1049" s="30" t="s">
        <v>5024</v>
      </c>
      <c r="Q1049" s="23">
        <v>16940</v>
      </c>
      <c r="R1049" s="30" t="s">
        <v>29</v>
      </c>
      <c r="S1049" s="39">
        <f>300+16640</f>
        <v>16940</v>
      </c>
      <c r="T1049" s="45">
        <v>46150</v>
      </c>
      <c r="U1049" s="52"/>
      <c r="V1049" s="53">
        <v>46155</v>
      </c>
      <c r="W1049" s="54" t="s">
        <v>5025</v>
      </c>
      <c r="X1049" s="30"/>
      <c r="Y1049" s="31">
        <v>0</v>
      </c>
      <c r="Z1049" s="30" t="s">
        <v>2731</v>
      </c>
      <c r="AA1049" s="55"/>
      <c r="AB1049" s="73" t="s">
        <v>44</v>
      </c>
      <c r="AC1049" s="30" t="s">
        <v>44</v>
      </c>
      <c r="AD1049" s="30" t="s">
        <v>74</v>
      </c>
    </row>
    <row r="1050" spans="1:30" x14ac:dyDescent="0.2">
      <c r="A1050" s="89">
        <v>46150.978773923613</v>
      </c>
      <c r="B1050" s="35" t="s">
        <v>30</v>
      </c>
      <c r="C1050" s="85" t="s">
        <v>31</v>
      </c>
      <c r="D1050" s="30" t="s">
        <v>29</v>
      </c>
      <c r="E1050" s="96" t="s">
        <v>2798</v>
      </c>
      <c r="F1050" s="30" t="s">
        <v>29</v>
      </c>
      <c r="G1050" s="30" t="s">
        <v>47</v>
      </c>
      <c r="H1050" s="93" t="s">
        <v>34</v>
      </c>
      <c r="I1050" s="36" t="str">
        <f ca="1">IFERROR(__xludf.DUMMYFUNCTION("""COMPUTED_VALUE""")," ")</f>
        <v xml:space="preserve"> </v>
      </c>
      <c r="J1050" s="51" t="s">
        <v>5026</v>
      </c>
      <c r="K1050" s="56" t="s">
        <v>5027</v>
      </c>
      <c r="L1050" s="38">
        <v>903710342</v>
      </c>
      <c r="M1050" s="30" t="s">
        <v>605</v>
      </c>
      <c r="N1050" s="30" t="s">
        <v>5028</v>
      </c>
      <c r="O1050" s="30" t="s">
        <v>107</v>
      </c>
      <c r="P1050" s="30" t="s">
        <v>5029</v>
      </c>
      <c r="Q1050" s="23">
        <v>16940</v>
      </c>
      <c r="R1050" s="30" t="s">
        <v>29</v>
      </c>
      <c r="S1050" s="39">
        <v>50</v>
      </c>
      <c r="T1050" s="45">
        <v>46150</v>
      </c>
      <c r="U1050" s="52"/>
      <c r="V1050" s="53"/>
      <c r="W1050" s="54" t="s">
        <v>5030</v>
      </c>
      <c r="X1050" s="30"/>
      <c r="Y1050" s="31">
        <v>16890</v>
      </c>
      <c r="Z1050" s="30"/>
      <c r="AA1050" s="56"/>
      <c r="AB1050" s="74" t="s">
        <v>44</v>
      </c>
      <c r="AC1050" s="30" t="s">
        <v>44</v>
      </c>
      <c r="AD1050" s="30" t="s">
        <v>982</v>
      </c>
    </row>
    <row r="1051" spans="1:30" x14ac:dyDescent="0.2">
      <c r="A1051" s="89">
        <v>46151.030954756949</v>
      </c>
      <c r="B1051" s="35" t="s">
        <v>30</v>
      </c>
      <c r="C1051" s="85" t="s">
        <v>768</v>
      </c>
      <c r="D1051" s="30" t="s">
        <v>29</v>
      </c>
      <c r="E1051" s="96" t="s">
        <v>5031</v>
      </c>
      <c r="F1051" s="30" t="s">
        <v>29</v>
      </c>
      <c r="G1051" s="30" t="s">
        <v>418</v>
      </c>
      <c r="H1051" s="93" t="s">
        <v>34</v>
      </c>
      <c r="I1051" s="36" t="str">
        <f ca="1">IFERROR(__xludf.DUMMYFUNCTION("""COMPUTED_VALUE""")," ")</f>
        <v xml:space="preserve"> </v>
      </c>
      <c r="J1051" s="51" t="s">
        <v>5032</v>
      </c>
      <c r="K1051" s="56" t="s">
        <v>5033</v>
      </c>
      <c r="L1051" s="38">
        <v>386469108</v>
      </c>
      <c r="M1051" s="30" t="s">
        <v>874</v>
      </c>
      <c r="N1051" s="30" t="s">
        <v>5034</v>
      </c>
      <c r="O1051" s="30" t="s">
        <v>107</v>
      </c>
      <c r="P1051" s="30" t="s">
        <v>5035</v>
      </c>
      <c r="Q1051" s="23" t="e">
        <v>#N/A</v>
      </c>
      <c r="R1051" s="30" t="s">
        <v>29</v>
      </c>
      <c r="S1051" s="39">
        <v>50</v>
      </c>
      <c r="T1051" s="45">
        <v>46150</v>
      </c>
      <c r="U1051" s="52"/>
      <c r="V1051" s="53"/>
      <c r="W1051" s="54" t="s">
        <v>5036</v>
      </c>
      <c r="X1051" s="30"/>
      <c r="Y1051" s="31" t="str">
        <v>Lỗi</v>
      </c>
      <c r="Z1051" s="30"/>
      <c r="AA1051" s="55"/>
      <c r="AB1051" s="73" t="s">
        <v>44</v>
      </c>
      <c r="AC1051" s="30" t="s">
        <v>44</v>
      </c>
      <c r="AD1051" s="30" t="s">
        <v>982</v>
      </c>
    </row>
    <row r="1052" spans="1:30" x14ac:dyDescent="0.2">
      <c r="A1052" s="89">
        <v>46151.039018020834</v>
      </c>
      <c r="B1052" s="35" t="s">
        <v>252</v>
      </c>
      <c r="C1052" s="85" t="s">
        <v>31</v>
      </c>
      <c r="D1052" s="30" t="s">
        <v>29</v>
      </c>
      <c r="E1052" s="96" t="s">
        <v>2798</v>
      </c>
      <c r="F1052" s="30" t="s">
        <v>29</v>
      </c>
      <c r="G1052" s="30" t="s">
        <v>47</v>
      </c>
      <c r="H1052" s="93" t="s">
        <v>5037</v>
      </c>
      <c r="I1052" s="36">
        <f ca="1">IFERROR(__xludf.DUMMYFUNCTION("""COMPUTED_VALUE"""),46196)</f>
        <v>46196</v>
      </c>
      <c r="J1052" s="51" t="s">
        <v>5038</v>
      </c>
      <c r="K1052" s="56" t="s">
        <v>5039</v>
      </c>
      <c r="L1052" s="38">
        <v>367165793</v>
      </c>
      <c r="M1052" s="30" t="s">
        <v>633</v>
      </c>
      <c r="N1052" s="30" t="s">
        <v>164</v>
      </c>
      <c r="O1052" s="30" t="s">
        <v>107</v>
      </c>
      <c r="P1052" s="30" t="s">
        <v>5040</v>
      </c>
      <c r="Q1052" s="23">
        <v>16940</v>
      </c>
      <c r="R1052" s="30" t="s">
        <v>29</v>
      </c>
      <c r="S1052" s="39">
        <f>200+5000</f>
        <v>5200</v>
      </c>
      <c r="T1052" s="49" t="s">
        <v>5041</v>
      </c>
      <c r="U1052" s="52"/>
      <c r="V1052" s="53"/>
      <c r="W1052" s="54" t="s">
        <v>5042</v>
      </c>
      <c r="X1052" s="30"/>
      <c r="Y1052" s="31">
        <v>11740</v>
      </c>
      <c r="Z1052" s="30"/>
      <c r="AA1052" s="56"/>
      <c r="AB1052" s="74" t="s">
        <v>44</v>
      </c>
      <c r="AC1052" s="30" t="s">
        <v>44</v>
      </c>
      <c r="AD1052" s="30" t="s">
        <v>982</v>
      </c>
    </row>
    <row r="1053" spans="1:30" x14ac:dyDescent="0.2">
      <c r="A1053" s="89">
        <v>46151.041610659726</v>
      </c>
      <c r="B1053" s="35" t="s">
        <v>76</v>
      </c>
      <c r="C1053" s="85" t="s">
        <v>31</v>
      </c>
      <c r="D1053" s="30" t="s">
        <v>29</v>
      </c>
      <c r="E1053" s="96" t="s">
        <v>63</v>
      </c>
      <c r="F1053" s="30" t="s">
        <v>29</v>
      </c>
      <c r="G1053" s="30" t="s">
        <v>47</v>
      </c>
      <c r="H1053" s="93" t="s">
        <v>4730</v>
      </c>
      <c r="I1053" s="36">
        <f ca="1">IFERROR(__xludf.DUMMYFUNCTION("""COMPUTED_VALUE"""),46195)</f>
        <v>46195</v>
      </c>
      <c r="J1053" s="51" t="s">
        <v>5043</v>
      </c>
      <c r="K1053" s="56" t="s">
        <v>5044</v>
      </c>
      <c r="L1053" s="38">
        <v>977607461</v>
      </c>
      <c r="M1053" s="30" t="s">
        <v>633</v>
      </c>
      <c r="N1053" s="30" t="s">
        <v>164</v>
      </c>
      <c r="O1053" s="30" t="s">
        <v>107</v>
      </c>
      <c r="P1053" s="30" t="s">
        <v>5045</v>
      </c>
      <c r="Q1053" s="23">
        <v>16940</v>
      </c>
      <c r="R1053" s="30" t="s">
        <v>29</v>
      </c>
      <c r="S1053" s="39">
        <v>200</v>
      </c>
      <c r="T1053" s="45">
        <v>46150</v>
      </c>
      <c r="U1053" s="52"/>
      <c r="V1053" s="53"/>
      <c r="W1053" s="54" t="s">
        <v>5046</v>
      </c>
      <c r="X1053" s="30"/>
      <c r="Y1053" s="31">
        <v>16740</v>
      </c>
      <c r="Z1053" s="30"/>
      <c r="AA1053" s="55"/>
      <c r="AB1053" s="73" t="s">
        <v>44</v>
      </c>
      <c r="AC1053" s="30" t="s">
        <v>44</v>
      </c>
      <c r="AD1053" s="30" t="s">
        <v>982</v>
      </c>
    </row>
    <row r="1054" spans="1:30" x14ac:dyDescent="0.2">
      <c r="A1054" s="89">
        <v>46151.065183668979</v>
      </c>
      <c r="B1054" s="35" t="s">
        <v>30</v>
      </c>
      <c r="C1054" s="85" t="s">
        <v>31</v>
      </c>
      <c r="D1054" s="30" t="s">
        <v>29</v>
      </c>
      <c r="E1054" s="96" t="s">
        <v>2798</v>
      </c>
      <c r="F1054" s="30" t="s">
        <v>29</v>
      </c>
      <c r="G1054" s="30" t="s">
        <v>47</v>
      </c>
      <c r="H1054" s="93" t="s">
        <v>34</v>
      </c>
      <c r="I1054" s="36" t="str">
        <f ca="1">IFERROR(__xludf.DUMMYFUNCTION("""COMPUTED_VALUE""")," ")</f>
        <v xml:space="preserve"> </v>
      </c>
      <c r="J1054" s="51" t="s">
        <v>5047</v>
      </c>
      <c r="K1054" s="56" t="s">
        <v>5048</v>
      </c>
      <c r="L1054" s="38">
        <v>383662223</v>
      </c>
      <c r="M1054" s="30" t="s">
        <v>247</v>
      </c>
      <c r="N1054" s="30" t="s">
        <v>763</v>
      </c>
      <c r="O1054" s="30" t="s">
        <v>107</v>
      </c>
      <c r="P1054" s="30" t="s">
        <v>5049</v>
      </c>
      <c r="Q1054" s="23">
        <v>16940</v>
      </c>
      <c r="R1054" s="30" t="s">
        <v>29</v>
      </c>
      <c r="S1054" s="39">
        <v>100</v>
      </c>
      <c r="T1054" s="45">
        <v>46149</v>
      </c>
      <c r="U1054" s="52"/>
      <c r="V1054" s="53"/>
      <c r="W1054" s="54" t="s">
        <v>5050</v>
      </c>
      <c r="X1054" s="30"/>
      <c r="Y1054" s="31">
        <v>16840</v>
      </c>
      <c r="Z1054" s="30"/>
      <c r="AA1054" s="56"/>
      <c r="AB1054" s="74" t="s">
        <v>44</v>
      </c>
      <c r="AC1054" s="30" t="s">
        <v>44</v>
      </c>
      <c r="AD1054" s="30" t="s">
        <v>982</v>
      </c>
    </row>
    <row r="1055" spans="1:30" x14ac:dyDescent="0.2">
      <c r="A1055" s="89">
        <v>46151.067623935189</v>
      </c>
      <c r="B1055" s="35" t="s">
        <v>30</v>
      </c>
      <c r="C1055" s="85" t="s">
        <v>31</v>
      </c>
      <c r="D1055" s="30" t="s">
        <v>29</v>
      </c>
      <c r="E1055" s="96" t="s">
        <v>2798</v>
      </c>
      <c r="F1055" s="30" t="s">
        <v>29</v>
      </c>
      <c r="G1055" s="30" t="s">
        <v>47</v>
      </c>
      <c r="H1055" s="93" t="s">
        <v>34</v>
      </c>
      <c r="I1055" s="36" t="str">
        <f ca="1">IFERROR(__xludf.DUMMYFUNCTION("""COMPUTED_VALUE""")," ")</f>
        <v xml:space="preserve"> </v>
      </c>
      <c r="J1055" s="51" t="s">
        <v>5051</v>
      </c>
      <c r="K1055" s="81" t="s">
        <v>5052</v>
      </c>
      <c r="L1055" s="38">
        <v>913879793</v>
      </c>
      <c r="M1055" s="30" t="s">
        <v>247</v>
      </c>
      <c r="N1055" s="30" t="s">
        <v>4268</v>
      </c>
      <c r="O1055" s="30" t="s">
        <v>107</v>
      </c>
      <c r="P1055" s="30" t="s">
        <v>5053</v>
      </c>
      <c r="Q1055" s="23">
        <v>16940</v>
      </c>
      <c r="R1055" s="30" t="s">
        <v>29</v>
      </c>
      <c r="S1055" s="39">
        <v>50</v>
      </c>
      <c r="T1055" s="45">
        <v>46150</v>
      </c>
      <c r="U1055" s="52"/>
      <c r="V1055" s="53"/>
      <c r="W1055" s="54" t="s">
        <v>5054</v>
      </c>
      <c r="X1055" s="30"/>
      <c r="Y1055" s="31">
        <v>16890</v>
      </c>
      <c r="Z1055" s="30"/>
      <c r="AA1055" s="55"/>
      <c r="AB1055" s="73" t="s">
        <v>44</v>
      </c>
      <c r="AC1055" s="30" t="s">
        <v>44</v>
      </c>
      <c r="AD1055" s="30" t="s">
        <v>982</v>
      </c>
    </row>
    <row r="1056" spans="1:30" x14ac:dyDescent="0.2">
      <c r="A1056" s="89">
        <v>46151.071541006946</v>
      </c>
      <c r="B1056" s="35" t="s">
        <v>252</v>
      </c>
      <c r="C1056" s="85" t="s">
        <v>31</v>
      </c>
      <c r="D1056" s="30" t="s">
        <v>29</v>
      </c>
      <c r="E1056" s="96" t="s">
        <v>63</v>
      </c>
      <c r="F1056" s="30" t="s">
        <v>29</v>
      </c>
      <c r="G1056" s="30" t="s">
        <v>47</v>
      </c>
      <c r="H1056" s="93" t="s">
        <v>5055</v>
      </c>
      <c r="I1056" s="36">
        <f ca="1">IFERROR(__xludf.DUMMYFUNCTION("""COMPUTED_VALUE"""),46202)</f>
        <v>46202</v>
      </c>
      <c r="J1056" s="51" t="s">
        <v>5056</v>
      </c>
      <c r="K1056" s="81" t="s">
        <v>5057</v>
      </c>
      <c r="L1056" s="38">
        <v>865205682</v>
      </c>
      <c r="M1056" s="30" t="s">
        <v>713</v>
      </c>
      <c r="N1056" s="30" t="s">
        <v>2631</v>
      </c>
      <c r="O1056" s="30" t="s">
        <v>107</v>
      </c>
      <c r="P1056" s="30" t="s">
        <v>5058</v>
      </c>
      <c r="Q1056" s="23">
        <v>16940</v>
      </c>
      <c r="R1056" s="30" t="s">
        <v>29</v>
      </c>
      <c r="S1056" s="39">
        <v>50</v>
      </c>
      <c r="T1056" s="45">
        <v>46151</v>
      </c>
      <c r="U1056" s="52"/>
      <c r="V1056" s="53"/>
      <c r="W1056" s="54" t="s">
        <v>5059</v>
      </c>
      <c r="X1056" s="30"/>
      <c r="Y1056" s="31">
        <v>16890</v>
      </c>
      <c r="Z1056" s="30"/>
      <c r="AA1056" s="56"/>
      <c r="AB1056" s="74" t="s">
        <v>44</v>
      </c>
      <c r="AC1056" s="30" t="s">
        <v>44</v>
      </c>
      <c r="AD1056" s="30" t="s">
        <v>982</v>
      </c>
    </row>
    <row r="1057" spans="1:30" x14ac:dyDescent="0.2">
      <c r="A1057" s="89">
        <v>46151.09877084491</v>
      </c>
      <c r="B1057" s="35" t="s">
        <v>30</v>
      </c>
      <c r="C1057" s="85" t="s">
        <v>31</v>
      </c>
      <c r="D1057" s="30" t="s">
        <v>29</v>
      </c>
      <c r="E1057" s="96" t="s">
        <v>2895</v>
      </c>
      <c r="F1057" s="30" t="s">
        <v>29</v>
      </c>
      <c r="G1057" s="30" t="s">
        <v>33</v>
      </c>
      <c r="H1057" s="93" t="s">
        <v>34</v>
      </c>
      <c r="I1057" s="36" t="str">
        <f ca="1">IFERROR(__xludf.DUMMYFUNCTION("""COMPUTED_VALUE""")," ")</f>
        <v xml:space="preserve"> </v>
      </c>
      <c r="J1057" s="51" t="s">
        <v>5060</v>
      </c>
      <c r="K1057" s="81" t="s">
        <v>5061</v>
      </c>
      <c r="L1057" s="38">
        <v>949516926</v>
      </c>
      <c r="M1057" s="30" t="s">
        <v>1614</v>
      </c>
      <c r="N1057" s="30" t="s">
        <v>5062</v>
      </c>
      <c r="O1057" s="30" t="s">
        <v>2081</v>
      </c>
      <c r="P1057" s="30" t="s">
        <v>5063</v>
      </c>
      <c r="Q1057" s="23">
        <v>14972</v>
      </c>
      <c r="R1057" s="30" t="s">
        <v>29</v>
      </c>
      <c r="S1057" s="39">
        <v>200</v>
      </c>
      <c r="T1057" s="45">
        <v>46150</v>
      </c>
      <c r="U1057" s="52"/>
      <c r="V1057" s="53"/>
      <c r="W1057" s="54" t="s">
        <v>5064</v>
      </c>
      <c r="X1057" s="30"/>
      <c r="Y1057" s="31">
        <v>14772</v>
      </c>
      <c r="Z1057" s="30"/>
      <c r="AA1057" s="55"/>
      <c r="AB1057" s="73" t="s">
        <v>44</v>
      </c>
      <c r="AC1057" s="30" t="s">
        <v>44</v>
      </c>
      <c r="AD1057" s="30" t="s">
        <v>982</v>
      </c>
    </row>
    <row r="1058" spans="1:30" x14ac:dyDescent="0.2">
      <c r="A1058" s="89">
        <v>46151.355970069446</v>
      </c>
      <c r="B1058" s="35" t="s">
        <v>252</v>
      </c>
      <c r="C1058" s="85" t="s">
        <v>31</v>
      </c>
      <c r="D1058" s="30" t="s">
        <v>29</v>
      </c>
      <c r="E1058" s="96" t="s">
        <v>2798</v>
      </c>
      <c r="F1058" s="30" t="s">
        <v>29</v>
      </c>
      <c r="G1058" s="30" t="s">
        <v>47</v>
      </c>
      <c r="H1058" s="93" t="s">
        <v>34</v>
      </c>
      <c r="I1058" s="36" t="str">
        <f ca="1">IFERROR(__xludf.DUMMYFUNCTION("""COMPUTED_VALUE""")," ")</f>
        <v xml:space="preserve"> </v>
      </c>
      <c r="J1058" s="51" t="s">
        <v>5065</v>
      </c>
      <c r="K1058" s="81" t="s">
        <v>5066</v>
      </c>
      <c r="L1058" s="38">
        <v>862051560</v>
      </c>
      <c r="M1058" s="30" t="s">
        <v>130</v>
      </c>
      <c r="N1058" s="30" t="s">
        <v>5067</v>
      </c>
      <c r="O1058" s="30" t="s">
        <v>2626</v>
      </c>
      <c r="P1058" s="30" t="s">
        <v>5068</v>
      </c>
      <c r="Q1058" s="23">
        <v>16940</v>
      </c>
      <c r="R1058" s="30" t="s">
        <v>29</v>
      </c>
      <c r="S1058" s="39">
        <v>200</v>
      </c>
      <c r="T1058" s="45">
        <v>46151</v>
      </c>
      <c r="U1058" s="52"/>
      <c r="V1058" s="53"/>
      <c r="W1058" s="54" t="s">
        <v>5069</v>
      </c>
      <c r="X1058" s="30"/>
      <c r="Y1058" s="31">
        <v>16740</v>
      </c>
      <c r="Z1058" s="30"/>
      <c r="AA1058" s="56"/>
      <c r="AB1058" s="74" t="s">
        <v>44</v>
      </c>
      <c r="AC1058" s="30" t="s">
        <v>44</v>
      </c>
      <c r="AD1058" s="30" t="s">
        <v>982</v>
      </c>
    </row>
    <row r="1059" spans="1:30" x14ac:dyDescent="0.2">
      <c r="A1059" s="89">
        <v>46151.358960520833</v>
      </c>
      <c r="B1059" s="35" t="s">
        <v>30</v>
      </c>
      <c r="C1059" s="85" t="s">
        <v>816</v>
      </c>
      <c r="D1059" s="30" t="s">
        <v>29</v>
      </c>
      <c r="E1059" s="96" t="s">
        <v>2798</v>
      </c>
      <c r="F1059" s="30" t="s">
        <v>29</v>
      </c>
      <c r="G1059" s="30" t="s">
        <v>47</v>
      </c>
      <c r="H1059" s="93" t="s">
        <v>34</v>
      </c>
      <c r="I1059" s="36" t="str">
        <f ca="1">IFERROR(__xludf.DUMMYFUNCTION("""COMPUTED_VALUE""")," ")</f>
        <v xml:space="preserve"> </v>
      </c>
      <c r="J1059" s="51" t="s">
        <v>5070</v>
      </c>
      <c r="K1059" s="81" t="s">
        <v>5071</v>
      </c>
      <c r="L1059" s="38">
        <v>358321556</v>
      </c>
      <c r="M1059" s="30" t="s">
        <v>130</v>
      </c>
      <c r="N1059" s="30" t="s">
        <v>5067</v>
      </c>
      <c r="O1059" s="30" t="s">
        <v>2626</v>
      </c>
      <c r="P1059" s="30" t="s">
        <v>5072</v>
      </c>
      <c r="Q1059" s="23">
        <v>16940</v>
      </c>
      <c r="R1059" s="30" t="s">
        <v>29</v>
      </c>
      <c r="S1059" s="39">
        <v>200</v>
      </c>
      <c r="T1059" s="45">
        <v>46150</v>
      </c>
      <c r="U1059" s="52"/>
      <c r="V1059" s="53"/>
      <c r="W1059" s="54" t="s">
        <v>5073</v>
      </c>
      <c r="X1059" s="30"/>
      <c r="Y1059" s="31">
        <v>16740</v>
      </c>
      <c r="Z1059" s="30"/>
      <c r="AA1059" s="55"/>
      <c r="AB1059" s="73" t="s">
        <v>44</v>
      </c>
      <c r="AC1059" s="30" t="s">
        <v>44</v>
      </c>
      <c r="AD1059" s="30" t="s">
        <v>982</v>
      </c>
    </row>
    <row r="1060" spans="1:30" x14ac:dyDescent="0.2">
      <c r="A1060" s="89">
        <v>46151.369805844908</v>
      </c>
      <c r="B1060" s="35" t="s">
        <v>30</v>
      </c>
      <c r="C1060" s="85" t="s">
        <v>31</v>
      </c>
      <c r="D1060" s="30" t="s">
        <v>29</v>
      </c>
      <c r="E1060" s="96" t="s">
        <v>2798</v>
      </c>
      <c r="F1060" s="30" t="s">
        <v>29</v>
      </c>
      <c r="G1060" s="30" t="s">
        <v>47</v>
      </c>
      <c r="H1060" s="93" t="s">
        <v>34</v>
      </c>
      <c r="I1060" s="36" t="str">
        <f ca="1">IFERROR(__xludf.DUMMYFUNCTION("""COMPUTED_VALUE""")," ")</f>
        <v xml:space="preserve"> </v>
      </c>
      <c r="J1060" s="51" t="s">
        <v>5074</v>
      </c>
      <c r="K1060" s="81" t="s">
        <v>5075</v>
      </c>
      <c r="L1060" s="38">
        <v>386853714</v>
      </c>
      <c r="M1060" s="30" t="s">
        <v>713</v>
      </c>
      <c r="N1060" s="30" t="s">
        <v>148</v>
      </c>
      <c r="O1060" s="30" t="s">
        <v>107</v>
      </c>
      <c r="P1060" s="30" t="s">
        <v>5076</v>
      </c>
      <c r="Q1060" s="23">
        <v>16940</v>
      </c>
      <c r="R1060" s="30" t="s">
        <v>29</v>
      </c>
      <c r="S1060" s="39">
        <v>50</v>
      </c>
      <c r="T1060" s="45">
        <v>46151</v>
      </c>
      <c r="U1060" s="52"/>
      <c r="V1060" s="53"/>
      <c r="W1060" s="54" t="s">
        <v>5077</v>
      </c>
      <c r="X1060" s="30"/>
      <c r="Y1060" s="31">
        <v>16890</v>
      </c>
      <c r="Z1060" s="30"/>
      <c r="AA1060" s="56"/>
      <c r="AB1060" s="74" t="s">
        <v>44</v>
      </c>
      <c r="AC1060" s="30" t="s">
        <v>44</v>
      </c>
      <c r="AD1060" s="30" t="s">
        <v>982</v>
      </c>
    </row>
    <row r="1061" spans="1:30" x14ac:dyDescent="0.2">
      <c r="A1061" s="89">
        <v>46151.427050763887</v>
      </c>
      <c r="B1061" s="35" t="s">
        <v>30</v>
      </c>
      <c r="C1061" s="85" t="s">
        <v>31</v>
      </c>
      <c r="D1061" s="30" t="s">
        <v>29</v>
      </c>
      <c r="E1061" s="96" t="s">
        <v>46</v>
      </c>
      <c r="F1061" s="30" t="s">
        <v>29</v>
      </c>
      <c r="G1061" s="30" t="s">
        <v>47</v>
      </c>
      <c r="H1061" s="93" t="s">
        <v>2328</v>
      </c>
      <c r="I1061" s="36" t="str">
        <f ca="1">IFERROR(__xludf.DUMMYFUNCTION("""COMPUTED_VALUE""")," ")</f>
        <v xml:space="preserve"> </v>
      </c>
      <c r="J1061" s="51" t="s">
        <v>5078</v>
      </c>
      <c r="K1061" s="81" t="s">
        <v>5079</v>
      </c>
      <c r="L1061" s="38">
        <v>363280908</v>
      </c>
      <c r="M1061" s="30" t="s">
        <v>163</v>
      </c>
      <c r="N1061" s="30" t="s">
        <v>3479</v>
      </c>
      <c r="O1061" s="30" t="s">
        <v>29</v>
      </c>
      <c r="P1061" s="30" t="s">
        <v>5080</v>
      </c>
      <c r="Q1061" s="23">
        <v>2468</v>
      </c>
      <c r="R1061" s="30" t="s">
        <v>29</v>
      </c>
      <c r="S1061" s="39">
        <v>100</v>
      </c>
      <c r="T1061" s="45">
        <v>46150</v>
      </c>
      <c r="U1061" s="52"/>
      <c r="V1061" s="53"/>
      <c r="W1061" s="54" t="s">
        <v>5081</v>
      </c>
      <c r="X1061" s="30"/>
      <c r="Y1061" s="31">
        <v>2368</v>
      </c>
      <c r="Z1061" s="30"/>
      <c r="AA1061" s="55"/>
      <c r="AB1061" s="73" t="s">
        <v>44</v>
      </c>
      <c r="AC1061" s="30" t="s">
        <v>44</v>
      </c>
      <c r="AD1061" s="30" t="s">
        <v>982</v>
      </c>
    </row>
    <row r="1062" spans="1:30" x14ac:dyDescent="0.2">
      <c r="A1062" s="89">
        <v>46151.430228923608</v>
      </c>
      <c r="B1062" s="35" t="s">
        <v>76</v>
      </c>
      <c r="C1062" s="85" t="s">
        <v>31</v>
      </c>
      <c r="D1062" s="30" t="s">
        <v>29</v>
      </c>
      <c r="E1062" s="96" t="s">
        <v>46</v>
      </c>
      <c r="F1062" s="30" t="s">
        <v>29</v>
      </c>
      <c r="G1062" s="30" t="s">
        <v>47</v>
      </c>
      <c r="H1062" s="93" t="s">
        <v>5082</v>
      </c>
      <c r="I1062" s="36">
        <f ca="1">IFERROR(__xludf.DUMMYFUNCTION("""COMPUTED_VALUE"""),46195)</f>
        <v>46195</v>
      </c>
      <c r="J1062" s="51" t="s">
        <v>5083</v>
      </c>
      <c r="K1062" s="81" t="s">
        <v>5084</v>
      </c>
      <c r="L1062" s="38">
        <v>374608140</v>
      </c>
      <c r="M1062" s="30" t="s">
        <v>163</v>
      </c>
      <c r="N1062" s="30" t="s">
        <v>3479</v>
      </c>
      <c r="O1062" s="30" t="s">
        <v>29</v>
      </c>
      <c r="P1062" s="30" t="s">
        <v>5085</v>
      </c>
      <c r="Q1062" s="23">
        <v>2468</v>
      </c>
      <c r="R1062" s="30" t="s">
        <v>29</v>
      </c>
      <c r="S1062" s="39">
        <f>200+2268</f>
        <v>2468</v>
      </c>
      <c r="T1062" s="49" t="s">
        <v>5086</v>
      </c>
      <c r="U1062" s="52"/>
      <c r="V1062" s="53"/>
      <c r="W1062" s="54" t="s">
        <v>5087</v>
      </c>
      <c r="X1062" s="30"/>
      <c r="Y1062" s="31">
        <v>0</v>
      </c>
      <c r="Z1062" s="30"/>
      <c r="AA1062" s="56"/>
      <c r="AB1062" s="74" t="s">
        <v>44</v>
      </c>
      <c r="AC1062" s="30" t="s">
        <v>44</v>
      </c>
      <c r="AD1062" s="30" t="s">
        <v>982</v>
      </c>
    </row>
    <row r="1063" spans="1:30" x14ac:dyDescent="0.2">
      <c r="A1063" s="89">
        <v>46151.435365243058</v>
      </c>
      <c r="B1063" s="35" t="s">
        <v>408</v>
      </c>
      <c r="C1063" s="85" t="s">
        <v>31</v>
      </c>
      <c r="D1063" s="30" t="s">
        <v>29</v>
      </c>
      <c r="E1063" s="96" t="s">
        <v>2798</v>
      </c>
      <c r="F1063" s="30" t="s">
        <v>29</v>
      </c>
      <c r="G1063" s="30" t="s">
        <v>47</v>
      </c>
      <c r="H1063" s="93" t="s">
        <v>4730</v>
      </c>
      <c r="I1063" s="36">
        <f ca="1">IFERROR(__xludf.DUMMYFUNCTION("""COMPUTED_VALUE"""),46195)</f>
        <v>46195</v>
      </c>
      <c r="J1063" s="51" t="s">
        <v>5088</v>
      </c>
      <c r="K1063" s="81" t="s">
        <v>5089</v>
      </c>
      <c r="L1063" s="38">
        <v>345436047</v>
      </c>
      <c r="M1063" s="30" t="s">
        <v>698</v>
      </c>
      <c r="N1063" s="30" t="s">
        <v>5090</v>
      </c>
      <c r="O1063" s="30" t="s">
        <v>107</v>
      </c>
      <c r="P1063" s="30" t="s">
        <v>5091</v>
      </c>
      <c r="Q1063" s="23">
        <v>16940</v>
      </c>
      <c r="R1063" s="30" t="s">
        <v>29</v>
      </c>
      <c r="S1063" s="39">
        <v>50</v>
      </c>
      <c r="T1063" s="45">
        <v>46151</v>
      </c>
      <c r="U1063" s="52"/>
      <c r="V1063" s="53"/>
      <c r="W1063" s="54" t="s">
        <v>5092</v>
      </c>
      <c r="X1063" s="30"/>
      <c r="Y1063" s="31">
        <v>16890</v>
      </c>
      <c r="Z1063" s="30"/>
      <c r="AA1063" s="55"/>
      <c r="AB1063" s="73" t="s">
        <v>44</v>
      </c>
      <c r="AC1063" s="30" t="s">
        <v>44</v>
      </c>
      <c r="AD1063" s="30" t="s">
        <v>982</v>
      </c>
    </row>
    <row r="1064" spans="1:30" x14ac:dyDescent="0.2">
      <c r="A1064" s="89">
        <v>46151.496511296296</v>
      </c>
      <c r="B1064" s="35" t="s">
        <v>30</v>
      </c>
      <c r="C1064" s="85" t="s">
        <v>31</v>
      </c>
      <c r="D1064" s="30" t="s">
        <v>29</v>
      </c>
      <c r="E1064" s="96" t="s">
        <v>2798</v>
      </c>
      <c r="F1064" s="30" t="s">
        <v>29</v>
      </c>
      <c r="G1064" s="30" t="s">
        <v>47</v>
      </c>
      <c r="H1064" s="93" t="s">
        <v>34</v>
      </c>
      <c r="I1064" s="36" t="str">
        <f ca="1">IFERROR(__xludf.DUMMYFUNCTION("""COMPUTED_VALUE""")," ")</f>
        <v xml:space="preserve"> </v>
      </c>
      <c r="J1064" s="51" t="s">
        <v>5093</v>
      </c>
      <c r="K1064" s="81" t="s">
        <v>5094</v>
      </c>
      <c r="L1064" s="38">
        <v>386821780</v>
      </c>
      <c r="M1064" s="30" t="s">
        <v>664</v>
      </c>
      <c r="N1064" s="30" t="s">
        <v>2923</v>
      </c>
      <c r="O1064" s="30" t="s">
        <v>107</v>
      </c>
      <c r="P1064" s="30" t="s">
        <v>5095</v>
      </c>
      <c r="Q1064" s="23">
        <v>16940</v>
      </c>
      <c r="R1064" s="30" t="s">
        <v>29</v>
      </c>
      <c r="S1064" s="39">
        <v>50</v>
      </c>
      <c r="T1064" s="45">
        <v>46150</v>
      </c>
      <c r="U1064" s="52"/>
      <c r="V1064" s="53"/>
      <c r="W1064" s="54" t="s">
        <v>5096</v>
      </c>
      <c r="X1064" s="30"/>
      <c r="Y1064" s="31">
        <v>16890</v>
      </c>
      <c r="Z1064" s="30"/>
      <c r="AA1064" s="56"/>
      <c r="AB1064" s="74" t="s">
        <v>44</v>
      </c>
      <c r="AC1064" s="30" t="s">
        <v>44</v>
      </c>
      <c r="AD1064" s="30" t="s">
        <v>982</v>
      </c>
    </row>
    <row r="1065" spans="1:30" x14ac:dyDescent="0.2">
      <c r="A1065" s="89">
        <v>46151.498521666668</v>
      </c>
      <c r="B1065" s="35" t="s">
        <v>30</v>
      </c>
      <c r="C1065" s="85" t="s">
        <v>31</v>
      </c>
      <c r="D1065" s="30" t="s">
        <v>29</v>
      </c>
      <c r="E1065" s="96" t="s">
        <v>2798</v>
      </c>
      <c r="F1065" s="30" t="s">
        <v>29</v>
      </c>
      <c r="G1065" s="30" t="s">
        <v>47</v>
      </c>
      <c r="H1065" s="93" t="s">
        <v>4271</v>
      </c>
      <c r="I1065" s="36">
        <f ca="1">IFERROR(__xludf.DUMMYFUNCTION("""COMPUTED_VALUE"""),46217)</f>
        <v>46217</v>
      </c>
      <c r="J1065" s="51" t="s">
        <v>5097</v>
      </c>
      <c r="K1065" s="81" t="s">
        <v>5098</v>
      </c>
      <c r="L1065" s="38">
        <v>846066068</v>
      </c>
      <c r="M1065" s="30" t="s">
        <v>713</v>
      </c>
      <c r="N1065" s="30" t="s">
        <v>2631</v>
      </c>
      <c r="O1065" s="30" t="s">
        <v>107</v>
      </c>
      <c r="P1065" s="30" t="s">
        <v>5099</v>
      </c>
      <c r="Q1065" s="23">
        <v>16940</v>
      </c>
      <c r="R1065" s="30" t="s">
        <v>29</v>
      </c>
      <c r="S1065" s="39">
        <v>100</v>
      </c>
      <c r="T1065" s="45">
        <v>46151</v>
      </c>
      <c r="U1065" s="52"/>
      <c r="V1065" s="53"/>
      <c r="W1065" s="54" t="s">
        <v>5100</v>
      </c>
      <c r="X1065" s="30"/>
      <c r="Y1065" s="31">
        <v>16840</v>
      </c>
      <c r="Z1065" s="30"/>
      <c r="AA1065" s="55"/>
      <c r="AB1065" s="73" t="s">
        <v>44</v>
      </c>
      <c r="AC1065" s="30" t="s">
        <v>44</v>
      </c>
      <c r="AD1065" s="30" t="s">
        <v>982</v>
      </c>
    </row>
    <row r="1066" spans="1:30" x14ac:dyDescent="0.2">
      <c r="A1066" s="89">
        <v>46151.55494908565</v>
      </c>
      <c r="B1066" s="35" t="s">
        <v>30</v>
      </c>
      <c r="C1066" s="85" t="s">
        <v>31</v>
      </c>
      <c r="D1066" s="30" t="s">
        <v>29</v>
      </c>
      <c r="E1066" s="96" t="s">
        <v>55</v>
      </c>
      <c r="F1066" s="30" t="s">
        <v>29</v>
      </c>
      <c r="G1066" s="30" t="s">
        <v>33</v>
      </c>
      <c r="H1066" s="93" t="s">
        <v>34</v>
      </c>
      <c r="I1066" s="36" t="str">
        <f ca="1">IFERROR(__xludf.DUMMYFUNCTION("""COMPUTED_VALUE""")," ")</f>
        <v xml:space="preserve"> </v>
      </c>
      <c r="J1066" s="51" t="s">
        <v>5101</v>
      </c>
      <c r="K1066" s="81" t="s">
        <v>5102</v>
      </c>
      <c r="L1066" s="38">
        <v>365028152</v>
      </c>
      <c r="M1066" s="30" t="s">
        <v>1630</v>
      </c>
      <c r="N1066" s="30" t="s">
        <v>3850</v>
      </c>
      <c r="O1066" s="30" t="s">
        <v>5103</v>
      </c>
      <c r="P1066" s="30" t="s">
        <v>5104</v>
      </c>
      <c r="Q1066" s="23">
        <v>7736</v>
      </c>
      <c r="R1066" s="30" t="s">
        <v>29</v>
      </c>
      <c r="S1066" s="39">
        <v>50</v>
      </c>
      <c r="T1066" s="45">
        <v>46151</v>
      </c>
      <c r="U1066" s="52"/>
      <c r="V1066" s="53"/>
      <c r="W1066" s="54" t="s">
        <v>5105</v>
      </c>
      <c r="X1066" s="30"/>
      <c r="Y1066" s="31">
        <v>7686</v>
      </c>
      <c r="Z1066" s="30"/>
      <c r="AA1066" s="56"/>
      <c r="AB1066" s="74" t="s">
        <v>44</v>
      </c>
      <c r="AC1066" s="30" t="s">
        <v>44</v>
      </c>
      <c r="AD1066" s="30" t="s">
        <v>982</v>
      </c>
    </row>
    <row r="1067" spans="1:30" x14ac:dyDescent="0.2">
      <c r="A1067" s="89">
        <v>46151.633539212962</v>
      </c>
      <c r="B1067" s="35" t="s">
        <v>76</v>
      </c>
      <c r="C1067" s="85" t="s">
        <v>31</v>
      </c>
      <c r="D1067" s="30" t="s">
        <v>29</v>
      </c>
      <c r="E1067" s="96" t="s">
        <v>2798</v>
      </c>
      <c r="F1067" s="30" t="s">
        <v>29</v>
      </c>
      <c r="G1067" s="30" t="s">
        <v>47</v>
      </c>
      <c r="H1067" s="93" t="s">
        <v>4730</v>
      </c>
      <c r="I1067" s="36">
        <f ca="1">IFERROR(__xludf.DUMMYFUNCTION("""COMPUTED_VALUE"""),46195)</f>
        <v>46195</v>
      </c>
      <c r="J1067" s="51" t="s">
        <v>5106</v>
      </c>
      <c r="K1067" s="81" t="s">
        <v>5107</v>
      </c>
      <c r="L1067" s="38">
        <v>373876458</v>
      </c>
      <c r="M1067" s="30" t="s">
        <v>605</v>
      </c>
      <c r="N1067" s="30" t="s">
        <v>685</v>
      </c>
      <c r="O1067" s="30" t="s">
        <v>107</v>
      </c>
      <c r="P1067" s="30" t="s">
        <v>5108</v>
      </c>
      <c r="Q1067" s="23">
        <v>16940</v>
      </c>
      <c r="R1067" s="30" t="s">
        <v>29</v>
      </c>
      <c r="S1067" s="39">
        <f>200+2300</f>
        <v>2500</v>
      </c>
      <c r="T1067" s="49" t="s">
        <v>5109</v>
      </c>
      <c r="U1067" s="52"/>
      <c r="V1067" s="53"/>
      <c r="W1067" s="54" t="s">
        <v>5110</v>
      </c>
      <c r="X1067" s="30"/>
      <c r="Y1067" s="31">
        <v>14440</v>
      </c>
      <c r="Z1067" s="30"/>
      <c r="AA1067" s="55"/>
      <c r="AB1067" s="73" t="s">
        <v>44</v>
      </c>
      <c r="AC1067" s="30" t="s">
        <v>44</v>
      </c>
      <c r="AD1067" s="30" t="s">
        <v>982</v>
      </c>
    </row>
    <row r="1068" spans="1:30" x14ac:dyDescent="0.2">
      <c r="A1068" s="89">
        <v>46151.668449930556</v>
      </c>
      <c r="B1068" s="35" t="s">
        <v>408</v>
      </c>
      <c r="C1068" s="85" t="s">
        <v>31</v>
      </c>
      <c r="D1068" s="30" t="s">
        <v>29</v>
      </c>
      <c r="E1068" s="96" t="s">
        <v>2798</v>
      </c>
      <c r="F1068" s="30" t="s">
        <v>29</v>
      </c>
      <c r="G1068" s="30" t="s">
        <v>47</v>
      </c>
      <c r="H1068" s="93" t="s">
        <v>3939</v>
      </c>
      <c r="I1068" s="36">
        <f ca="1">IFERROR(__xludf.DUMMYFUNCTION("""COMPUTED_VALUE"""),46196)</f>
        <v>46196</v>
      </c>
      <c r="J1068" s="51" t="s">
        <v>5111</v>
      </c>
      <c r="K1068" s="81" t="s">
        <v>5112</v>
      </c>
      <c r="L1068" s="38">
        <v>367651008</v>
      </c>
      <c r="M1068" s="30" t="s">
        <v>605</v>
      </c>
      <c r="N1068" s="30" t="s">
        <v>685</v>
      </c>
      <c r="O1068" s="30" t="s">
        <v>107</v>
      </c>
      <c r="P1068" s="30" t="s">
        <v>5113</v>
      </c>
      <c r="Q1068" s="23">
        <v>16940</v>
      </c>
      <c r="R1068" s="30" t="s">
        <v>29</v>
      </c>
      <c r="S1068" s="39">
        <v>50</v>
      </c>
      <c r="T1068" s="45">
        <v>46151</v>
      </c>
      <c r="U1068" s="52"/>
      <c r="V1068" s="53"/>
      <c r="W1068" s="54" t="s">
        <v>5114</v>
      </c>
      <c r="X1068" s="30"/>
      <c r="Y1068" s="31">
        <v>16890</v>
      </c>
      <c r="Z1068" s="30"/>
      <c r="AA1068" s="56"/>
      <c r="AB1068" s="74" t="s">
        <v>44</v>
      </c>
      <c r="AC1068" s="30" t="s">
        <v>44</v>
      </c>
      <c r="AD1068" s="30" t="s">
        <v>982</v>
      </c>
    </row>
    <row r="1069" spans="1:30" x14ac:dyDescent="0.2">
      <c r="A1069" s="89">
        <v>46151.921645277776</v>
      </c>
      <c r="B1069" s="35" t="s">
        <v>408</v>
      </c>
      <c r="C1069" s="85" t="s">
        <v>31</v>
      </c>
      <c r="D1069" s="30" t="s">
        <v>29</v>
      </c>
      <c r="E1069" s="96" t="s">
        <v>2798</v>
      </c>
      <c r="F1069" s="30" t="s">
        <v>29</v>
      </c>
      <c r="G1069" s="30" t="s">
        <v>47</v>
      </c>
      <c r="H1069" s="93" t="s">
        <v>3939</v>
      </c>
      <c r="I1069" s="36">
        <f ca="1">IFERROR(__xludf.DUMMYFUNCTION("""COMPUTED_VALUE"""),46196)</f>
        <v>46196</v>
      </c>
      <c r="J1069" s="51" t="s">
        <v>5115</v>
      </c>
      <c r="K1069" s="81" t="s">
        <v>5116</v>
      </c>
      <c r="L1069" s="38">
        <v>338698334</v>
      </c>
      <c r="M1069" s="30" t="s">
        <v>633</v>
      </c>
      <c r="N1069" s="30" t="s">
        <v>481</v>
      </c>
      <c r="O1069" s="30" t="s">
        <v>107</v>
      </c>
      <c r="P1069" s="30" t="s">
        <v>5117</v>
      </c>
      <c r="Q1069" s="23">
        <v>16940</v>
      </c>
      <c r="R1069" s="30" t="s">
        <v>29</v>
      </c>
      <c r="S1069" s="39">
        <v>200</v>
      </c>
      <c r="T1069" s="45">
        <v>46151</v>
      </c>
      <c r="U1069" s="52"/>
      <c r="V1069" s="53"/>
      <c r="W1069" s="54" t="s">
        <v>5118</v>
      </c>
      <c r="X1069" s="30"/>
      <c r="Y1069" s="31">
        <v>16740</v>
      </c>
      <c r="Z1069" s="30"/>
      <c r="AA1069" s="55"/>
      <c r="AB1069" s="73" t="s">
        <v>44</v>
      </c>
      <c r="AC1069" s="30" t="s">
        <v>44</v>
      </c>
      <c r="AD1069" s="30" t="s">
        <v>982</v>
      </c>
    </row>
    <row r="1070" spans="1:30" x14ac:dyDescent="0.2">
      <c r="A1070" s="89">
        <v>46151.923241805554</v>
      </c>
      <c r="B1070" s="35" t="s">
        <v>30</v>
      </c>
      <c r="C1070" s="85" t="s">
        <v>31</v>
      </c>
      <c r="D1070" s="30" t="s">
        <v>29</v>
      </c>
      <c r="E1070" s="96" t="s">
        <v>2798</v>
      </c>
      <c r="F1070" s="30" t="s">
        <v>29</v>
      </c>
      <c r="G1070" s="30" t="s">
        <v>47</v>
      </c>
      <c r="H1070" s="93" t="s">
        <v>34</v>
      </c>
      <c r="I1070" s="36" t="str">
        <f ca="1">IFERROR(__xludf.DUMMYFUNCTION("""COMPUTED_VALUE""")," ")</f>
        <v xml:space="preserve"> </v>
      </c>
      <c r="J1070" s="51" t="s">
        <v>5119</v>
      </c>
      <c r="K1070" s="81" t="s">
        <v>5120</v>
      </c>
      <c r="L1070" s="38">
        <v>347118746</v>
      </c>
      <c r="M1070" s="30" t="s">
        <v>633</v>
      </c>
      <c r="N1070" s="30" t="s">
        <v>1880</v>
      </c>
      <c r="O1070" s="30" t="s">
        <v>107</v>
      </c>
      <c r="P1070" s="30" t="s">
        <v>5121</v>
      </c>
      <c r="Q1070" s="23">
        <v>16940</v>
      </c>
      <c r="R1070" s="30" t="s">
        <v>29</v>
      </c>
      <c r="S1070" s="39">
        <v>200</v>
      </c>
      <c r="T1070" s="45">
        <v>46151</v>
      </c>
      <c r="U1070" s="52"/>
      <c r="V1070" s="53"/>
      <c r="W1070" s="54" t="s">
        <v>5122</v>
      </c>
      <c r="X1070" s="30"/>
      <c r="Y1070" s="31">
        <v>16740</v>
      </c>
      <c r="Z1070" s="30"/>
      <c r="AA1070" s="56"/>
      <c r="AB1070" s="74" t="s">
        <v>44</v>
      </c>
      <c r="AC1070" s="30" t="s">
        <v>44</v>
      </c>
      <c r="AD1070" s="30" t="s">
        <v>982</v>
      </c>
    </row>
    <row r="1071" spans="1:30" x14ac:dyDescent="0.2">
      <c r="A1071" s="89">
        <v>46151.943668807871</v>
      </c>
      <c r="B1071" s="35" t="s">
        <v>30</v>
      </c>
      <c r="C1071" s="85" t="s">
        <v>31</v>
      </c>
      <c r="D1071" s="30" t="s">
        <v>29</v>
      </c>
      <c r="E1071" s="96" t="s">
        <v>3462</v>
      </c>
      <c r="F1071" s="30" t="s">
        <v>29</v>
      </c>
      <c r="G1071" s="30" t="s">
        <v>47</v>
      </c>
      <c r="H1071" s="93" t="s">
        <v>34</v>
      </c>
      <c r="I1071" s="36" t="str">
        <f ca="1">IFERROR(__xludf.DUMMYFUNCTION("""COMPUTED_VALUE""")," ")</f>
        <v xml:space="preserve"> </v>
      </c>
      <c r="J1071" s="51" t="s">
        <v>5123</v>
      </c>
      <c r="K1071" s="81" t="s">
        <v>5124</v>
      </c>
      <c r="L1071" s="38">
        <v>364366800</v>
      </c>
      <c r="M1071" s="30" t="s">
        <v>466</v>
      </c>
      <c r="N1071" s="30" t="s">
        <v>4262</v>
      </c>
      <c r="O1071" s="30" t="s">
        <v>5125</v>
      </c>
      <c r="P1071" s="30" t="s">
        <v>5126</v>
      </c>
      <c r="Q1071" s="23">
        <v>13172</v>
      </c>
      <c r="R1071" s="30" t="s">
        <v>29</v>
      </c>
      <c r="S1071" s="39">
        <f>29+171</f>
        <v>200</v>
      </c>
      <c r="T1071" s="45">
        <v>46151</v>
      </c>
      <c r="U1071" s="52"/>
      <c r="V1071" s="53"/>
      <c r="W1071" s="54" t="s">
        <v>5127</v>
      </c>
      <c r="X1071" s="30"/>
      <c r="Y1071" s="31">
        <v>12972</v>
      </c>
      <c r="Z1071" s="30"/>
      <c r="AA1071" s="55"/>
      <c r="AB1071" s="73" t="s">
        <v>44</v>
      </c>
      <c r="AC1071" s="30" t="s">
        <v>44</v>
      </c>
      <c r="AD1071" s="30" t="s">
        <v>982</v>
      </c>
    </row>
    <row r="1072" spans="1:30" x14ac:dyDescent="0.2">
      <c r="A1072" s="89">
        <v>46151.944032812498</v>
      </c>
      <c r="B1072" s="35" t="s">
        <v>76</v>
      </c>
      <c r="C1072" s="85" t="s">
        <v>31</v>
      </c>
      <c r="D1072" s="30" t="s">
        <v>29</v>
      </c>
      <c r="E1072" s="96" t="s">
        <v>2798</v>
      </c>
      <c r="F1072" s="30" t="s">
        <v>29</v>
      </c>
      <c r="G1072" s="30" t="s">
        <v>47</v>
      </c>
      <c r="H1072" s="93" t="s">
        <v>4730</v>
      </c>
      <c r="I1072" s="36">
        <f ca="1">IFERROR(__xludf.DUMMYFUNCTION("""COMPUTED_VALUE"""),46195)</f>
        <v>46195</v>
      </c>
      <c r="J1072" s="51" t="s">
        <v>5128</v>
      </c>
      <c r="K1072" s="81" t="s">
        <v>5129</v>
      </c>
      <c r="L1072" s="38">
        <v>325365608</v>
      </c>
      <c r="M1072" s="30" t="s">
        <v>2215</v>
      </c>
      <c r="N1072" s="30" t="s">
        <v>4133</v>
      </c>
      <c r="O1072" s="30" t="s">
        <v>107</v>
      </c>
      <c r="P1072" s="30" t="s">
        <v>5130</v>
      </c>
      <c r="Q1072" s="23">
        <v>16940</v>
      </c>
      <c r="R1072" s="30" t="s">
        <v>29</v>
      </c>
      <c r="S1072" s="39">
        <v>200</v>
      </c>
      <c r="T1072" s="45">
        <v>46151</v>
      </c>
      <c r="U1072" s="52"/>
      <c r="V1072" s="53"/>
      <c r="W1072" s="54" t="s">
        <v>5131</v>
      </c>
      <c r="X1072" s="30"/>
      <c r="Y1072" s="31">
        <v>16740</v>
      </c>
      <c r="Z1072" s="30"/>
      <c r="AA1072" s="56"/>
      <c r="AB1072" s="74" t="s">
        <v>44</v>
      </c>
      <c r="AC1072" s="30" t="s">
        <v>44</v>
      </c>
      <c r="AD1072" s="30" t="s">
        <v>982</v>
      </c>
    </row>
    <row r="1073" spans="1:30" x14ac:dyDescent="0.2">
      <c r="A1073" s="89">
        <v>46151.973001377315</v>
      </c>
      <c r="B1073" s="35" t="s">
        <v>252</v>
      </c>
      <c r="C1073" s="85" t="s">
        <v>31</v>
      </c>
      <c r="D1073" s="30" t="s">
        <v>29</v>
      </c>
      <c r="E1073" s="96" t="s">
        <v>2798</v>
      </c>
      <c r="F1073" s="30" t="s">
        <v>29</v>
      </c>
      <c r="G1073" s="30" t="s">
        <v>47</v>
      </c>
      <c r="H1073" s="93" t="s">
        <v>5132</v>
      </c>
      <c r="I1073" s="36">
        <f ca="1">IFERROR(__xludf.DUMMYFUNCTION("""COMPUTED_VALUE"""),46196)</f>
        <v>46196</v>
      </c>
      <c r="J1073" s="51" t="s">
        <v>5133</v>
      </c>
      <c r="K1073" s="81" t="s">
        <v>5134</v>
      </c>
      <c r="L1073" s="38">
        <v>362929806</v>
      </c>
      <c r="M1073" s="30" t="s">
        <v>1619</v>
      </c>
      <c r="N1073" s="30" t="s">
        <v>4447</v>
      </c>
      <c r="O1073" s="30" t="s">
        <v>5135</v>
      </c>
      <c r="P1073" s="30" t="s">
        <v>5136</v>
      </c>
      <c r="Q1073" s="23">
        <v>16940</v>
      </c>
      <c r="R1073" s="30" t="s">
        <v>29</v>
      </c>
      <c r="S1073" s="39">
        <v>200</v>
      </c>
      <c r="T1073" s="45">
        <v>46151</v>
      </c>
      <c r="U1073" s="52"/>
      <c r="V1073" s="53"/>
      <c r="W1073" s="54" t="s">
        <v>5137</v>
      </c>
      <c r="X1073" s="30"/>
      <c r="Y1073" s="31">
        <v>16740</v>
      </c>
      <c r="Z1073" s="30"/>
      <c r="AA1073" s="55"/>
      <c r="AB1073" s="73" t="s">
        <v>44</v>
      </c>
      <c r="AC1073" s="30" t="s">
        <v>44</v>
      </c>
      <c r="AD1073" s="30" t="s">
        <v>982</v>
      </c>
    </row>
    <row r="1074" spans="1:30" x14ac:dyDescent="0.2">
      <c r="A1074" s="89">
        <v>46151.974162604165</v>
      </c>
      <c r="B1074" s="35" t="s">
        <v>76</v>
      </c>
      <c r="C1074" s="85" t="s">
        <v>31</v>
      </c>
      <c r="D1074" s="30" t="s">
        <v>29</v>
      </c>
      <c r="E1074" s="96" t="s">
        <v>2798</v>
      </c>
      <c r="F1074" s="30" t="s">
        <v>29</v>
      </c>
      <c r="G1074" s="30" t="s">
        <v>47</v>
      </c>
      <c r="H1074" s="93" t="s">
        <v>5082</v>
      </c>
      <c r="I1074" s="36">
        <f ca="1">IFERROR(__xludf.DUMMYFUNCTION("""COMPUTED_VALUE"""),46195)</f>
        <v>46195</v>
      </c>
      <c r="J1074" s="51" t="s">
        <v>5138</v>
      </c>
      <c r="K1074" s="81" t="s">
        <v>5139</v>
      </c>
      <c r="L1074" s="38">
        <v>855215268</v>
      </c>
      <c r="M1074" s="30" t="s">
        <v>698</v>
      </c>
      <c r="N1074" s="30" t="s">
        <v>5090</v>
      </c>
      <c r="O1074" s="30" t="s">
        <v>107</v>
      </c>
      <c r="P1074" s="30" t="s">
        <v>5140</v>
      </c>
      <c r="Q1074" s="23">
        <v>16940</v>
      </c>
      <c r="R1074" s="30" t="s">
        <v>29</v>
      </c>
      <c r="S1074" s="39">
        <f>100+2500</f>
        <v>2600</v>
      </c>
      <c r="T1074" s="49" t="s">
        <v>5109</v>
      </c>
      <c r="U1074" s="52"/>
      <c r="V1074" s="53"/>
      <c r="W1074" s="54" t="s">
        <v>5141</v>
      </c>
      <c r="X1074" s="30"/>
      <c r="Y1074" s="31">
        <v>14340</v>
      </c>
      <c r="Z1074" s="30"/>
      <c r="AA1074" s="56"/>
      <c r="AB1074" s="74" t="s">
        <v>44</v>
      </c>
      <c r="AC1074" s="30" t="s">
        <v>44</v>
      </c>
      <c r="AD1074" s="30" t="s">
        <v>982</v>
      </c>
    </row>
    <row r="1075" spans="1:30" x14ac:dyDescent="0.2">
      <c r="A1075" s="89">
        <v>46151.986591747685</v>
      </c>
      <c r="B1075" s="35" t="s">
        <v>30</v>
      </c>
      <c r="C1075" s="85" t="s">
        <v>31</v>
      </c>
      <c r="D1075" s="30" t="s">
        <v>29</v>
      </c>
      <c r="E1075" s="96" t="s">
        <v>2798</v>
      </c>
      <c r="F1075" s="30" t="s">
        <v>29</v>
      </c>
      <c r="G1075" s="30" t="s">
        <v>47</v>
      </c>
      <c r="H1075" s="93" t="s">
        <v>34</v>
      </c>
      <c r="I1075" s="36" t="str">
        <f ca="1">IFERROR(__xludf.DUMMYFUNCTION("""COMPUTED_VALUE""")," ")</f>
        <v xml:space="preserve"> </v>
      </c>
      <c r="J1075" s="51" t="s">
        <v>5142</v>
      </c>
      <c r="K1075" s="81" t="s">
        <v>5143</v>
      </c>
      <c r="L1075" s="38">
        <v>374812599</v>
      </c>
      <c r="M1075" s="30" t="s">
        <v>130</v>
      </c>
      <c r="N1075" s="30" t="s">
        <v>2886</v>
      </c>
      <c r="O1075" s="30" t="s">
        <v>2626</v>
      </c>
      <c r="P1075" s="30" t="s">
        <v>5144</v>
      </c>
      <c r="Q1075" s="23">
        <v>16940</v>
      </c>
      <c r="R1075" s="30" t="s">
        <v>29</v>
      </c>
      <c r="S1075" s="39">
        <v>150</v>
      </c>
      <c r="T1075" s="45">
        <v>46151</v>
      </c>
      <c r="U1075" s="52"/>
      <c r="V1075" s="53"/>
      <c r="W1075" s="54" t="s">
        <v>5145</v>
      </c>
      <c r="X1075" s="30"/>
      <c r="Y1075" s="31">
        <v>16790</v>
      </c>
      <c r="Z1075" s="30"/>
      <c r="AA1075" s="55"/>
      <c r="AB1075" s="73" t="s">
        <v>44</v>
      </c>
      <c r="AC1075" s="30" t="s">
        <v>44</v>
      </c>
      <c r="AD1075" s="30" t="s">
        <v>982</v>
      </c>
    </row>
    <row r="1076" spans="1:30" x14ac:dyDescent="0.2">
      <c r="A1076" s="89">
        <v>46152.057810590282</v>
      </c>
      <c r="B1076" s="35" t="s">
        <v>30</v>
      </c>
      <c r="C1076" s="85" t="s">
        <v>31</v>
      </c>
      <c r="D1076" s="30" t="s">
        <v>29</v>
      </c>
      <c r="E1076" s="96" t="s">
        <v>2798</v>
      </c>
      <c r="F1076" s="30" t="s">
        <v>29</v>
      </c>
      <c r="G1076" s="30" t="s">
        <v>47</v>
      </c>
      <c r="H1076" s="93" t="s">
        <v>34</v>
      </c>
      <c r="I1076" s="36" t="str">
        <f ca="1">IFERROR(__xludf.DUMMYFUNCTION("""COMPUTED_VALUE""")," ")</f>
        <v xml:space="preserve"> </v>
      </c>
      <c r="J1076" s="51" t="s">
        <v>5146</v>
      </c>
      <c r="K1076" s="81" t="s">
        <v>5147</v>
      </c>
      <c r="L1076" s="38">
        <v>876204508</v>
      </c>
      <c r="M1076" s="30" t="s">
        <v>633</v>
      </c>
      <c r="N1076" s="30" t="s">
        <v>4441</v>
      </c>
      <c r="O1076" s="30" t="s">
        <v>107</v>
      </c>
      <c r="P1076" s="30" t="s">
        <v>5148</v>
      </c>
      <c r="Q1076" s="23">
        <v>16940</v>
      </c>
      <c r="R1076" s="30" t="s">
        <v>29</v>
      </c>
      <c r="S1076" s="39">
        <v>50</v>
      </c>
      <c r="T1076" s="45">
        <v>46152</v>
      </c>
      <c r="U1076" s="52"/>
      <c r="V1076" s="53"/>
      <c r="W1076" s="54" t="s">
        <v>5149</v>
      </c>
      <c r="X1076" s="30"/>
      <c r="Y1076" s="31">
        <v>16890</v>
      </c>
      <c r="Z1076" s="30"/>
      <c r="AA1076" s="56"/>
      <c r="AB1076" s="74" t="s">
        <v>44</v>
      </c>
      <c r="AC1076" s="30" t="s">
        <v>44</v>
      </c>
      <c r="AD1076" s="30" t="s">
        <v>982</v>
      </c>
    </row>
    <row r="1077" spans="1:30" x14ac:dyDescent="0.2">
      <c r="A1077" s="89">
        <v>46152.278929733795</v>
      </c>
      <c r="B1077" s="35" t="s">
        <v>252</v>
      </c>
      <c r="C1077" s="85" t="s">
        <v>31</v>
      </c>
      <c r="D1077" s="30" t="s">
        <v>29</v>
      </c>
      <c r="E1077" s="96" t="s">
        <v>46</v>
      </c>
      <c r="F1077" s="30" t="s">
        <v>29</v>
      </c>
      <c r="G1077" s="30" t="s">
        <v>47</v>
      </c>
      <c r="H1077" s="93" t="s">
        <v>3865</v>
      </c>
      <c r="I1077" s="36">
        <f ca="1">IFERROR(__xludf.DUMMYFUNCTION("""COMPUTED_VALUE"""),46196)</f>
        <v>46196</v>
      </c>
      <c r="J1077" s="132" t="s">
        <v>5150</v>
      </c>
      <c r="K1077" s="81" t="s">
        <v>5151</v>
      </c>
      <c r="L1077" s="38">
        <v>862185163</v>
      </c>
      <c r="M1077" s="30" t="s">
        <v>466</v>
      </c>
      <c r="N1077" s="30" t="s">
        <v>4485</v>
      </c>
      <c r="O1077" s="30" t="s">
        <v>5152</v>
      </c>
      <c r="P1077" s="30" t="s">
        <v>5153</v>
      </c>
      <c r="Q1077" s="23">
        <v>2468</v>
      </c>
      <c r="R1077" s="30" t="s">
        <v>29</v>
      </c>
      <c r="S1077" s="39">
        <v>200</v>
      </c>
      <c r="T1077" s="45">
        <v>46152</v>
      </c>
      <c r="U1077" s="52"/>
      <c r="V1077" s="53"/>
      <c r="W1077" s="54" t="s">
        <v>5154</v>
      </c>
      <c r="X1077" s="30"/>
      <c r="Y1077" s="31">
        <v>2268</v>
      </c>
      <c r="Z1077" s="30"/>
      <c r="AA1077" s="55"/>
      <c r="AB1077" s="73" t="s">
        <v>44</v>
      </c>
      <c r="AC1077" s="30" t="s">
        <v>44</v>
      </c>
      <c r="AD1077" s="30" t="s">
        <v>982</v>
      </c>
    </row>
    <row r="1078" spans="1:30" x14ac:dyDescent="0.2">
      <c r="A1078" s="89">
        <v>46152.465335173612</v>
      </c>
      <c r="B1078" s="35" t="s">
        <v>30</v>
      </c>
      <c r="C1078" s="85" t="s">
        <v>31</v>
      </c>
      <c r="D1078" s="30" t="s">
        <v>29</v>
      </c>
      <c r="E1078" s="96" t="s">
        <v>2798</v>
      </c>
      <c r="F1078" s="30" t="s">
        <v>29</v>
      </c>
      <c r="G1078" s="30" t="s">
        <v>47</v>
      </c>
      <c r="H1078" s="93" t="s">
        <v>34</v>
      </c>
      <c r="I1078" s="36" t="str">
        <f ca="1">IFERROR(__xludf.DUMMYFUNCTION("""COMPUTED_VALUE""")," ")</f>
        <v xml:space="preserve"> </v>
      </c>
      <c r="J1078" s="51" t="s">
        <v>5155</v>
      </c>
      <c r="K1078" s="81" t="s">
        <v>5156</v>
      </c>
      <c r="L1078" s="38">
        <v>357123749</v>
      </c>
      <c r="M1078" s="30" t="s">
        <v>1614</v>
      </c>
      <c r="N1078" s="30" t="s">
        <v>4176</v>
      </c>
      <c r="O1078" s="30" t="s">
        <v>2626</v>
      </c>
      <c r="P1078" s="30" t="s">
        <v>5157</v>
      </c>
      <c r="Q1078" s="23">
        <v>16940</v>
      </c>
      <c r="R1078" s="30" t="s">
        <v>29</v>
      </c>
      <c r="S1078" s="39">
        <v>200</v>
      </c>
      <c r="T1078" s="45">
        <v>46152</v>
      </c>
      <c r="U1078" s="52"/>
      <c r="V1078" s="53"/>
      <c r="W1078" s="54" t="s">
        <v>5158</v>
      </c>
      <c r="X1078" s="30"/>
      <c r="Y1078" s="31">
        <v>16740</v>
      </c>
      <c r="Z1078" s="30"/>
      <c r="AA1078" s="56"/>
      <c r="AB1078" s="74" t="s">
        <v>44</v>
      </c>
      <c r="AC1078" s="30" t="s">
        <v>44</v>
      </c>
      <c r="AD1078" s="30" t="s">
        <v>982</v>
      </c>
    </row>
    <row r="1079" spans="1:30" x14ac:dyDescent="0.2">
      <c r="A1079" s="89">
        <v>46152.5993805787</v>
      </c>
      <c r="B1079" s="35" t="s">
        <v>30</v>
      </c>
      <c r="C1079" s="85" t="s">
        <v>31</v>
      </c>
      <c r="D1079" s="30" t="s">
        <v>29</v>
      </c>
      <c r="E1079" s="96" t="s">
        <v>2798</v>
      </c>
      <c r="F1079" s="30" t="s">
        <v>29</v>
      </c>
      <c r="G1079" s="30" t="s">
        <v>47</v>
      </c>
      <c r="H1079" s="93" t="s">
        <v>3318</v>
      </c>
      <c r="I1079" s="36">
        <f ca="1">IFERROR(__xludf.DUMMYFUNCTION("""COMPUTED_VALUE"""),46203)</f>
        <v>46203</v>
      </c>
      <c r="J1079" s="51" t="s">
        <v>5159</v>
      </c>
      <c r="K1079" s="81" t="s">
        <v>5160</v>
      </c>
      <c r="L1079" s="38">
        <v>943694568</v>
      </c>
      <c r="M1079" s="30" t="s">
        <v>3501</v>
      </c>
      <c r="N1079" s="30" t="s">
        <v>362</v>
      </c>
      <c r="O1079" s="30" t="s">
        <v>735</v>
      </c>
      <c r="P1079" s="30" t="s">
        <v>5161</v>
      </c>
      <c r="Q1079" s="23">
        <v>16940</v>
      </c>
      <c r="R1079" s="30" t="s">
        <v>29</v>
      </c>
      <c r="S1079" s="39">
        <f>100+2468</f>
        <v>2568</v>
      </c>
      <c r="T1079" s="49" t="s">
        <v>5162</v>
      </c>
      <c r="U1079" s="52"/>
      <c r="V1079" s="53"/>
      <c r="W1079" s="54" t="s">
        <v>5163</v>
      </c>
      <c r="X1079" s="30"/>
      <c r="Y1079" s="31">
        <v>14372</v>
      </c>
      <c r="Z1079" s="30"/>
      <c r="AA1079" s="55"/>
      <c r="AB1079" s="73" t="s">
        <v>44</v>
      </c>
      <c r="AC1079" s="30" t="s">
        <v>44</v>
      </c>
      <c r="AD1079" s="30" t="s">
        <v>982</v>
      </c>
    </row>
    <row r="1080" spans="1:30" x14ac:dyDescent="0.2">
      <c r="A1080" s="89">
        <v>46152.833167037039</v>
      </c>
      <c r="B1080" s="35" t="s">
        <v>76</v>
      </c>
      <c r="C1080" s="85" t="s">
        <v>31</v>
      </c>
      <c r="D1080" s="30" t="s">
        <v>29</v>
      </c>
      <c r="E1080" s="96" t="s">
        <v>2798</v>
      </c>
      <c r="F1080" s="30" t="s">
        <v>29</v>
      </c>
      <c r="G1080" s="30" t="s">
        <v>47</v>
      </c>
      <c r="H1080" s="93" t="s">
        <v>5082</v>
      </c>
      <c r="I1080" s="36">
        <f ca="1">IFERROR(__xludf.DUMMYFUNCTION("""COMPUTED_VALUE"""),46195)</f>
        <v>46195</v>
      </c>
      <c r="J1080" s="51" t="s">
        <v>5164</v>
      </c>
      <c r="K1080" s="81" t="s">
        <v>5165</v>
      </c>
      <c r="L1080" s="38">
        <v>387549024</v>
      </c>
      <c r="M1080" s="30" t="s">
        <v>698</v>
      </c>
      <c r="N1080" s="30" t="s">
        <v>5166</v>
      </c>
      <c r="O1080" s="30" t="s">
        <v>107</v>
      </c>
      <c r="P1080" s="30" t="s">
        <v>5167</v>
      </c>
      <c r="Q1080" s="23">
        <v>16940</v>
      </c>
      <c r="R1080" s="30" t="s">
        <v>29</v>
      </c>
      <c r="S1080" s="39">
        <f>110+2390</f>
        <v>2500</v>
      </c>
      <c r="T1080" s="49" t="s">
        <v>5168</v>
      </c>
      <c r="U1080" s="52"/>
      <c r="V1080" s="53"/>
      <c r="W1080" s="75" t="s">
        <v>5169</v>
      </c>
      <c r="X1080" s="30"/>
      <c r="Y1080" s="31">
        <v>14440</v>
      </c>
      <c r="Z1080" s="30"/>
      <c r="AA1080" s="56"/>
      <c r="AB1080" s="74" t="s">
        <v>44</v>
      </c>
      <c r="AC1080" s="30" t="s">
        <v>44</v>
      </c>
      <c r="AD1080" s="30" t="s">
        <v>982</v>
      </c>
    </row>
    <row r="1081" spans="1:30" x14ac:dyDescent="0.2">
      <c r="A1081" s="89">
        <v>46152.866324618051</v>
      </c>
      <c r="B1081" s="35" t="s">
        <v>30</v>
      </c>
      <c r="C1081" s="85" t="s">
        <v>31</v>
      </c>
      <c r="D1081" s="30" t="s">
        <v>29</v>
      </c>
      <c r="E1081" s="96" t="s">
        <v>2798</v>
      </c>
      <c r="F1081" s="30" t="s">
        <v>29</v>
      </c>
      <c r="G1081" s="30" t="s">
        <v>87</v>
      </c>
      <c r="H1081" s="93" t="s">
        <v>34</v>
      </c>
      <c r="I1081" s="36" t="str">
        <f ca="1">IFERROR(__xludf.DUMMYFUNCTION("""COMPUTED_VALUE""")," ")</f>
        <v xml:space="preserve"> </v>
      </c>
      <c r="J1081" s="51" t="s">
        <v>5170</v>
      </c>
      <c r="K1081" s="81" t="s">
        <v>5171</v>
      </c>
      <c r="L1081" s="38">
        <v>978429512</v>
      </c>
      <c r="M1081" s="30" t="s">
        <v>3501</v>
      </c>
      <c r="N1081" s="30" t="s">
        <v>845</v>
      </c>
      <c r="O1081" s="30" t="s">
        <v>735</v>
      </c>
      <c r="P1081" s="30" t="s">
        <v>5172</v>
      </c>
      <c r="Q1081" s="23">
        <v>16940</v>
      </c>
      <c r="R1081" s="30" t="s">
        <v>29</v>
      </c>
      <c r="S1081" s="39">
        <v>50</v>
      </c>
      <c r="T1081" s="45">
        <v>46152</v>
      </c>
      <c r="U1081" s="52"/>
      <c r="V1081" s="53"/>
      <c r="W1081" s="54" t="s">
        <v>5173</v>
      </c>
      <c r="X1081" s="30"/>
      <c r="Y1081" s="31">
        <v>16890</v>
      </c>
      <c r="Z1081" s="30"/>
      <c r="AA1081" s="55"/>
      <c r="AB1081" s="73" t="s">
        <v>44</v>
      </c>
      <c r="AC1081" s="30" t="s">
        <v>44</v>
      </c>
      <c r="AD1081" s="30" t="s">
        <v>74</v>
      </c>
    </row>
    <row r="1082" spans="1:30" x14ac:dyDescent="0.2">
      <c r="A1082" s="89">
        <v>46152.893541296296</v>
      </c>
      <c r="B1082" s="35" t="s">
        <v>30</v>
      </c>
      <c r="C1082" s="85" t="s">
        <v>31</v>
      </c>
      <c r="D1082" s="30" t="s">
        <v>29</v>
      </c>
      <c r="E1082" s="96" t="s">
        <v>2798</v>
      </c>
      <c r="F1082" s="30" t="s">
        <v>29</v>
      </c>
      <c r="G1082" s="30" t="s">
        <v>47</v>
      </c>
      <c r="H1082" s="93" t="s">
        <v>34</v>
      </c>
      <c r="I1082" s="36" t="str">
        <f ca="1">IFERROR(__xludf.DUMMYFUNCTION("""COMPUTED_VALUE""")," ")</f>
        <v xml:space="preserve"> </v>
      </c>
      <c r="J1082" s="51" t="s">
        <v>5174</v>
      </c>
      <c r="K1082" s="81" t="s">
        <v>5175</v>
      </c>
      <c r="L1082" s="38">
        <v>898178753</v>
      </c>
      <c r="M1082" s="30" t="s">
        <v>874</v>
      </c>
      <c r="N1082" s="30" t="s">
        <v>3662</v>
      </c>
      <c r="O1082" s="30" t="s">
        <v>107</v>
      </c>
      <c r="P1082" s="30" t="s">
        <v>5176</v>
      </c>
      <c r="Q1082" s="23">
        <v>16940</v>
      </c>
      <c r="R1082" s="30" t="s">
        <v>29</v>
      </c>
      <c r="S1082" s="39">
        <v>50</v>
      </c>
      <c r="T1082" s="45">
        <v>46152</v>
      </c>
      <c r="U1082" s="52"/>
      <c r="V1082" s="53"/>
      <c r="W1082" s="54" t="s">
        <v>5177</v>
      </c>
      <c r="X1082" s="30"/>
      <c r="Y1082" s="31">
        <v>16890</v>
      </c>
      <c r="Z1082" s="30"/>
      <c r="AA1082" s="56"/>
      <c r="AB1082" s="74" t="s">
        <v>44</v>
      </c>
      <c r="AC1082" s="30" t="s">
        <v>44</v>
      </c>
      <c r="AD1082" s="30" t="s">
        <v>982</v>
      </c>
    </row>
    <row r="1083" spans="1:30" x14ac:dyDescent="0.2">
      <c r="A1083" s="89">
        <v>46152.894753460649</v>
      </c>
      <c r="B1083" s="35" t="s">
        <v>408</v>
      </c>
      <c r="C1083" s="85" t="s">
        <v>31</v>
      </c>
      <c r="D1083" s="30" t="s">
        <v>29</v>
      </c>
      <c r="E1083" s="96" t="s">
        <v>2798</v>
      </c>
      <c r="F1083" s="30" t="s">
        <v>29</v>
      </c>
      <c r="G1083" s="30" t="s">
        <v>47</v>
      </c>
      <c r="H1083" s="93" t="s">
        <v>5178</v>
      </c>
      <c r="I1083" s="36">
        <f ca="1">IFERROR(__xludf.DUMMYFUNCTION("""COMPUTED_VALUE"""),46197)</f>
        <v>46197</v>
      </c>
      <c r="J1083" s="51" t="s">
        <v>5179</v>
      </c>
      <c r="K1083" s="81" t="s">
        <v>5180</v>
      </c>
      <c r="L1083" s="38">
        <v>969249662</v>
      </c>
      <c r="M1083" s="30" t="s">
        <v>874</v>
      </c>
      <c r="N1083" s="30" t="s">
        <v>4391</v>
      </c>
      <c r="O1083" s="30" t="s">
        <v>107</v>
      </c>
      <c r="P1083" s="30" t="s">
        <v>5181</v>
      </c>
      <c r="Q1083" s="23">
        <v>16940</v>
      </c>
      <c r="R1083" s="30" t="s">
        <v>29</v>
      </c>
      <c r="S1083" s="39">
        <v>43</v>
      </c>
      <c r="T1083" s="45">
        <v>46152</v>
      </c>
      <c r="U1083" s="52"/>
      <c r="V1083" s="53"/>
      <c r="W1083" s="54" t="s">
        <v>5182</v>
      </c>
      <c r="X1083" s="30"/>
      <c r="Y1083" s="31">
        <v>16897</v>
      </c>
      <c r="Z1083" s="30"/>
      <c r="AA1083" s="55"/>
      <c r="AB1083" s="73" t="s">
        <v>44</v>
      </c>
      <c r="AC1083" s="30" t="s">
        <v>44</v>
      </c>
      <c r="AD1083" s="30" t="s">
        <v>982</v>
      </c>
    </row>
    <row r="1084" spans="1:30" x14ac:dyDescent="0.2">
      <c r="A1084" s="89">
        <v>46152.900633587968</v>
      </c>
      <c r="B1084" s="35" t="s">
        <v>408</v>
      </c>
      <c r="C1084" s="85" t="s">
        <v>31</v>
      </c>
      <c r="D1084" s="30" t="s">
        <v>29</v>
      </c>
      <c r="E1084" s="96" t="s">
        <v>2798</v>
      </c>
      <c r="F1084" s="30" t="s">
        <v>29</v>
      </c>
      <c r="G1084" s="30" t="s">
        <v>47</v>
      </c>
      <c r="H1084" s="93" t="s">
        <v>3939</v>
      </c>
      <c r="I1084" s="36">
        <f ca="1">IFERROR(__xludf.DUMMYFUNCTION("""COMPUTED_VALUE"""),46196)</f>
        <v>46196</v>
      </c>
      <c r="J1084" s="51" t="s">
        <v>5183</v>
      </c>
      <c r="K1084" s="81" t="s">
        <v>5184</v>
      </c>
      <c r="L1084" s="38">
        <v>857601941</v>
      </c>
      <c r="M1084" s="30" t="s">
        <v>556</v>
      </c>
      <c r="N1084" s="30" t="s">
        <v>5185</v>
      </c>
      <c r="O1084" s="30" t="s">
        <v>5186</v>
      </c>
      <c r="P1084" s="30" t="s">
        <v>5187</v>
      </c>
      <c r="Q1084" s="23">
        <v>16940</v>
      </c>
      <c r="R1084" s="30" t="s">
        <v>29</v>
      </c>
      <c r="S1084" s="39">
        <f>300+16640</f>
        <v>16940</v>
      </c>
      <c r="T1084" s="49" t="s">
        <v>5188</v>
      </c>
      <c r="U1084" s="52"/>
      <c r="V1084" s="53"/>
      <c r="W1084" s="54" t="s">
        <v>5189</v>
      </c>
      <c r="X1084" s="30"/>
      <c r="Y1084" s="31">
        <v>0</v>
      </c>
      <c r="Z1084" s="30" t="s">
        <v>2731</v>
      </c>
      <c r="AA1084" s="56"/>
      <c r="AB1084" s="74" t="s">
        <v>44</v>
      </c>
      <c r="AC1084" s="30" t="s">
        <v>44</v>
      </c>
      <c r="AD1084" s="30" t="s">
        <v>982</v>
      </c>
    </row>
    <row r="1085" spans="1:30" x14ac:dyDescent="0.2">
      <c r="A1085" s="89">
        <v>46152.905849490737</v>
      </c>
      <c r="B1085" s="35" t="s">
        <v>408</v>
      </c>
      <c r="C1085" s="85" t="s">
        <v>31</v>
      </c>
      <c r="D1085" s="30" t="s">
        <v>29</v>
      </c>
      <c r="E1085" s="96" t="s">
        <v>410</v>
      </c>
      <c r="F1085" s="30" t="s">
        <v>5190</v>
      </c>
      <c r="G1085" s="30" t="s">
        <v>33</v>
      </c>
      <c r="H1085" s="93" t="s">
        <v>4932</v>
      </c>
      <c r="I1085" s="36">
        <f ca="1">IFERROR(__xludf.DUMMYFUNCTION("""COMPUTED_VALUE"""),46156)</f>
        <v>46156</v>
      </c>
      <c r="J1085" s="51" t="s">
        <v>5191</v>
      </c>
      <c r="K1085" s="81" t="s">
        <v>5192</v>
      </c>
      <c r="L1085" s="38">
        <v>972847220</v>
      </c>
      <c r="M1085" s="30" t="s">
        <v>380</v>
      </c>
      <c r="N1085" s="30" t="s">
        <v>434</v>
      </c>
      <c r="O1085" s="30" t="s">
        <v>5193</v>
      </c>
      <c r="P1085" s="30" t="s">
        <v>5194</v>
      </c>
      <c r="Q1085" s="23">
        <v>3968</v>
      </c>
      <c r="R1085" s="30" t="s">
        <v>429</v>
      </c>
      <c r="S1085" s="39">
        <f>300+3589</f>
        <v>3889</v>
      </c>
      <c r="T1085" s="45">
        <v>46151</v>
      </c>
      <c r="U1085" s="66"/>
      <c r="V1085" s="45">
        <v>46155</v>
      </c>
      <c r="W1085" s="54" t="s">
        <v>5195</v>
      </c>
      <c r="X1085" s="30"/>
      <c r="Y1085" s="31">
        <v>79</v>
      </c>
      <c r="Z1085" s="30" t="s">
        <v>2731</v>
      </c>
      <c r="AA1085" s="55"/>
      <c r="AB1085" s="73"/>
      <c r="AC1085" s="30" t="s">
        <v>44</v>
      </c>
      <c r="AD1085" s="30" t="s">
        <v>982</v>
      </c>
    </row>
    <row r="1086" spans="1:30" x14ac:dyDescent="0.2">
      <c r="A1086" s="89">
        <v>46152.906824560181</v>
      </c>
      <c r="B1086" s="35" t="s">
        <v>76</v>
      </c>
      <c r="C1086" s="85" t="s">
        <v>31</v>
      </c>
      <c r="D1086" s="30" t="s">
        <v>29</v>
      </c>
      <c r="E1086" s="96" t="s">
        <v>410</v>
      </c>
      <c r="F1086" s="30" t="s">
        <v>29</v>
      </c>
      <c r="G1086" s="30" t="s">
        <v>33</v>
      </c>
      <c r="H1086" s="93" t="s">
        <v>2896</v>
      </c>
      <c r="I1086" s="36">
        <f ca="1">IFERROR(__xludf.DUMMYFUNCTION("""COMPUTED_VALUE"""),46195)</f>
        <v>46195</v>
      </c>
      <c r="J1086" s="51" t="s">
        <v>5196</v>
      </c>
      <c r="K1086" s="81" t="s">
        <v>5197</v>
      </c>
      <c r="L1086" s="38">
        <v>377793263</v>
      </c>
      <c r="M1086" s="30" t="s">
        <v>2944</v>
      </c>
      <c r="N1086" s="30" t="s">
        <v>5198</v>
      </c>
      <c r="O1086" s="30" t="s">
        <v>5199</v>
      </c>
      <c r="P1086" s="30" t="s">
        <v>5200</v>
      </c>
      <c r="Q1086" s="23">
        <v>3968</v>
      </c>
      <c r="R1086" s="30" t="s">
        <v>29</v>
      </c>
      <c r="S1086" s="39">
        <v>200</v>
      </c>
      <c r="T1086" s="45">
        <v>46152</v>
      </c>
      <c r="U1086" s="52"/>
      <c r="V1086" s="53"/>
      <c r="W1086" s="54" t="s">
        <v>5201</v>
      </c>
      <c r="X1086" s="30"/>
      <c r="Y1086" s="31">
        <v>3768</v>
      </c>
      <c r="Z1086" s="30"/>
      <c r="AA1086" s="56"/>
      <c r="AB1086" s="74" t="s">
        <v>44</v>
      </c>
      <c r="AC1086" s="30" t="s">
        <v>44</v>
      </c>
      <c r="AD1086" s="30" t="s">
        <v>982</v>
      </c>
    </row>
    <row r="1087" spans="1:30" x14ac:dyDescent="0.2">
      <c r="A1087" s="89">
        <v>46152.909275543978</v>
      </c>
      <c r="B1087" s="35" t="s">
        <v>408</v>
      </c>
      <c r="C1087" s="85" t="s">
        <v>31</v>
      </c>
      <c r="D1087" s="30" t="s">
        <v>29</v>
      </c>
      <c r="E1087" s="96" t="s">
        <v>410</v>
      </c>
      <c r="F1087" s="30" t="s">
        <v>5190</v>
      </c>
      <c r="G1087" s="30" t="s">
        <v>33</v>
      </c>
      <c r="H1087" s="93" t="s">
        <v>4932</v>
      </c>
      <c r="I1087" s="36">
        <f ca="1">IFERROR(__xludf.DUMMYFUNCTION("""COMPUTED_VALUE"""),46156)</f>
        <v>46156</v>
      </c>
      <c r="J1087" s="51" t="s">
        <v>5202</v>
      </c>
      <c r="K1087" s="81" t="s">
        <v>5203</v>
      </c>
      <c r="L1087" s="38">
        <v>987153883</v>
      </c>
      <c r="M1087" s="30" t="s">
        <v>380</v>
      </c>
      <c r="N1087" s="30" t="s">
        <v>434</v>
      </c>
      <c r="O1087" s="30" t="s">
        <v>5204</v>
      </c>
      <c r="P1087" s="30" t="s">
        <v>5205</v>
      </c>
      <c r="Q1087" s="23">
        <v>3968</v>
      </c>
      <c r="R1087" s="30" t="s">
        <v>429</v>
      </c>
      <c r="S1087" s="39">
        <f>300+3589</f>
        <v>3889</v>
      </c>
      <c r="T1087" s="45">
        <v>46151</v>
      </c>
      <c r="U1087" s="52"/>
      <c r="V1087" s="53">
        <v>46155</v>
      </c>
      <c r="W1087" s="54" t="s">
        <v>5206</v>
      </c>
      <c r="X1087" s="30"/>
      <c r="Y1087" s="31">
        <v>79</v>
      </c>
      <c r="Z1087" s="30" t="s">
        <v>2731</v>
      </c>
      <c r="AA1087" s="55"/>
      <c r="AB1087" s="73" t="s">
        <v>1518</v>
      </c>
      <c r="AC1087" s="30" t="s">
        <v>2732</v>
      </c>
      <c r="AD1087" s="30" t="s">
        <v>982</v>
      </c>
    </row>
    <row r="1088" spans="1:30" x14ac:dyDescent="0.2">
      <c r="A1088" s="89">
        <v>46152.923549328705</v>
      </c>
      <c r="B1088" s="35" t="s">
        <v>30</v>
      </c>
      <c r="C1088" s="85" t="s">
        <v>31</v>
      </c>
      <c r="D1088" s="30" t="s">
        <v>29</v>
      </c>
      <c r="E1088" s="96" t="s">
        <v>2895</v>
      </c>
      <c r="F1088" s="30" t="s">
        <v>29</v>
      </c>
      <c r="G1088" s="30" t="s">
        <v>33</v>
      </c>
      <c r="H1088" s="93" t="s">
        <v>34</v>
      </c>
      <c r="I1088" s="36" t="str">
        <f ca="1">IFERROR(__xludf.DUMMYFUNCTION("""COMPUTED_VALUE""")," ")</f>
        <v xml:space="preserve"> </v>
      </c>
      <c r="J1088" s="51" t="s">
        <v>5207</v>
      </c>
      <c r="K1088" s="81" t="s">
        <v>5208</v>
      </c>
      <c r="L1088" s="38">
        <v>342788103</v>
      </c>
      <c r="M1088" s="30" t="s">
        <v>1619</v>
      </c>
      <c r="N1088" s="30" t="s">
        <v>4055</v>
      </c>
      <c r="O1088" s="30" t="s">
        <v>5209</v>
      </c>
      <c r="P1088" s="30" t="s">
        <v>5210</v>
      </c>
      <c r="Q1088" s="23">
        <v>14972</v>
      </c>
      <c r="R1088" s="30" t="s">
        <v>29</v>
      </c>
      <c r="S1088" s="39">
        <v>200</v>
      </c>
      <c r="T1088" s="45">
        <v>46152</v>
      </c>
      <c r="U1088" s="52"/>
      <c r="V1088" s="53"/>
      <c r="W1088" s="54" t="s">
        <v>5211</v>
      </c>
      <c r="X1088" s="30"/>
      <c r="Y1088" s="31">
        <v>14772</v>
      </c>
      <c r="Z1088" s="30"/>
      <c r="AA1088" s="56"/>
      <c r="AB1088" s="74" t="s">
        <v>44</v>
      </c>
      <c r="AC1088" s="30" t="s">
        <v>44</v>
      </c>
      <c r="AD1088" s="30" t="s">
        <v>982</v>
      </c>
    </row>
    <row r="1089" spans="1:30" x14ac:dyDescent="0.2">
      <c r="A1089" s="89">
        <v>46152.93485189815</v>
      </c>
      <c r="B1089" s="35" t="s">
        <v>30</v>
      </c>
      <c r="C1089" s="85" t="s">
        <v>31</v>
      </c>
      <c r="D1089" s="30" t="s">
        <v>29</v>
      </c>
      <c r="E1089" s="96" t="s">
        <v>2798</v>
      </c>
      <c r="F1089" s="30" t="s">
        <v>29</v>
      </c>
      <c r="G1089" s="30" t="s">
        <v>47</v>
      </c>
      <c r="H1089" s="93" t="s">
        <v>34</v>
      </c>
      <c r="I1089" s="36" t="str">
        <f ca="1">IFERROR(__xludf.DUMMYFUNCTION("""COMPUTED_VALUE""")," ")</f>
        <v xml:space="preserve"> </v>
      </c>
      <c r="J1089" s="51" t="s">
        <v>5212</v>
      </c>
      <c r="K1089" s="56" t="s">
        <v>5213</v>
      </c>
      <c r="L1089" s="38">
        <v>817772835</v>
      </c>
      <c r="M1089" s="30" t="s">
        <v>698</v>
      </c>
      <c r="N1089" s="30" t="s">
        <v>2669</v>
      </c>
      <c r="O1089" s="30" t="s">
        <v>107</v>
      </c>
      <c r="P1089" s="30" t="s">
        <v>5214</v>
      </c>
      <c r="Q1089" s="23">
        <v>16940</v>
      </c>
      <c r="R1089" s="30" t="s">
        <v>29</v>
      </c>
      <c r="S1089" s="39">
        <v>100</v>
      </c>
      <c r="T1089" s="45">
        <v>46152</v>
      </c>
      <c r="U1089" s="52"/>
      <c r="V1089" s="53"/>
      <c r="W1089" s="54" t="s">
        <v>5215</v>
      </c>
      <c r="X1089" s="30"/>
      <c r="Y1089" s="31">
        <v>16840</v>
      </c>
      <c r="Z1089" s="30"/>
      <c r="AA1089" s="55"/>
      <c r="AB1089" s="73" t="s">
        <v>44</v>
      </c>
      <c r="AC1089" s="30" t="s">
        <v>44</v>
      </c>
      <c r="AD1089" s="30" t="s">
        <v>982</v>
      </c>
    </row>
    <row r="1090" spans="1:30" x14ac:dyDescent="0.2">
      <c r="A1090" s="89">
        <v>46152.938762129634</v>
      </c>
      <c r="B1090" s="35" t="s">
        <v>408</v>
      </c>
      <c r="C1090" s="85" t="s">
        <v>31</v>
      </c>
      <c r="D1090" s="30" t="s">
        <v>29</v>
      </c>
      <c r="E1090" s="96" t="s">
        <v>2798</v>
      </c>
      <c r="F1090" s="30" t="s">
        <v>29</v>
      </c>
      <c r="G1090" s="30" t="s">
        <v>47</v>
      </c>
      <c r="H1090" s="93" t="s">
        <v>3939</v>
      </c>
      <c r="I1090" s="36">
        <f ca="1">IFERROR(__xludf.DUMMYFUNCTION("""COMPUTED_VALUE"""),46196)</f>
        <v>46196</v>
      </c>
      <c r="J1090" s="51"/>
      <c r="K1090" s="56" t="s">
        <v>5216</v>
      </c>
      <c r="L1090" s="103">
        <v>904854473</v>
      </c>
      <c r="M1090" s="30" t="s">
        <v>1619</v>
      </c>
      <c r="N1090" s="30" t="s">
        <v>3410</v>
      </c>
      <c r="O1090" s="30" t="s">
        <v>2642</v>
      </c>
      <c r="P1090" s="30" t="s">
        <v>5217</v>
      </c>
      <c r="Q1090" s="23">
        <v>16940</v>
      </c>
      <c r="R1090" s="30" t="s">
        <v>29</v>
      </c>
      <c r="S1090" s="39">
        <f>200+2300</f>
        <v>2500</v>
      </c>
      <c r="T1090" s="45">
        <v>46152</v>
      </c>
      <c r="U1090" s="52"/>
      <c r="V1090" s="53"/>
      <c r="W1090" s="54" t="s">
        <v>5218</v>
      </c>
      <c r="X1090" s="30"/>
      <c r="Y1090" s="31">
        <v>14440</v>
      </c>
      <c r="Z1090" s="30"/>
      <c r="AA1090" s="56"/>
      <c r="AB1090" s="74" t="s">
        <v>44</v>
      </c>
      <c r="AC1090" s="30" t="s">
        <v>44</v>
      </c>
      <c r="AD1090" s="30" t="s">
        <v>982</v>
      </c>
    </row>
    <row r="1091" spans="1:30" x14ac:dyDescent="0.2">
      <c r="A1091" s="89">
        <v>46152.967467337963</v>
      </c>
      <c r="B1091" s="35" t="s">
        <v>30</v>
      </c>
      <c r="C1091" s="85" t="s">
        <v>768</v>
      </c>
      <c r="D1091" s="30" t="s">
        <v>82</v>
      </c>
      <c r="E1091" s="96" t="s">
        <v>670</v>
      </c>
      <c r="F1091" s="30" t="s">
        <v>29</v>
      </c>
      <c r="G1091" s="30" t="s">
        <v>2172</v>
      </c>
      <c r="H1091" s="93" t="s">
        <v>34</v>
      </c>
      <c r="I1091" s="36" t="str">
        <f ca="1">IFERROR(__xludf.DUMMYFUNCTION("""COMPUTED_VALUE""")," ")</f>
        <v xml:space="preserve"> </v>
      </c>
      <c r="J1091" s="51" t="s">
        <v>5219</v>
      </c>
      <c r="K1091" s="56" t="s">
        <v>5220</v>
      </c>
      <c r="L1091" s="38" t="s">
        <v>5221</v>
      </c>
      <c r="M1091" s="30" t="s">
        <v>1630</v>
      </c>
      <c r="N1091" s="30" t="s">
        <v>5010</v>
      </c>
      <c r="O1091" s="30" t="s">
        <v>5222</v>
      </c>
      <c r="P1091" s="30" t="s">
        <v>5223</v>
      </c>
      <c r="Q1091" s="23">
        <v>7736</v>
      </c>
      <c r="R1091" s="30" t="s">
        <v>29</v>
      </c>
      <c r="S1091" s="39">
        <v>200</v>
      </c>
      <c r="T1091" s="49" t="s">
        <v>5224</v>
      </c>
      <c r="U1091" s="52"/>
      <c r="V1091" s="53"/>
      <c r="W1091" s="54" t="s">
        <v>5225</v>
      </c>
      <c r="X1091" s="30"/>
      <c r="Y1091" s="31">
        <v>7536</v>
      </c>
      <c r="Z1091" s="30"/>
      <c r="AA1091" s="55"/>
      <c r="AB1091" s="73" t="s">
        <v>44</v>
      </c>
      <c r="AC1091" s="30" t="s">
        <v>44</v>
      </c>
      <c r="AD1091" s="30" t="s">
        <v>982</v>
      </c>
    </row>
    <row r="1092" spans="1:30" x14ac:dyDescent="0.2">
      <c r="A1092" s="89">
        <v>46152.972180358796</v>
      </c>
      <c r="B1092" s="35" t="s">
        <v>30</v>
      </c>
      <c r="C1092" s="85" t="s">
        <v>31</v>
      </c>
      <c r="D1092" s="30" t="s">
        <v>29</v>
      </c>
      <c r="E1092" s="96" t="s">
        <v>2798</v>
      </c>
      <c r="F1092" s="30" t="s">
        <v>29</v>
      </c>
      <c r="G1092" s="30" t="s">
        <v>47</v>
      </c>
      <c r="H1092" s="93" t="s">
        <v>34</v>
      </c>
      <c r="I1092" s="36" t="str">
        <f ca="1">IFERROR(__xludf.DUMMYFUNCTION("""COMPUTED_VALUE""")," ")</f>
        <v xml:space="preserve"> </v>
      </c>
      <c r="J1092" s="51" t="s">
        <v>5226</v>
      </c>
      <c r="K1092" s="56" t="s">
        <v>5227</v>
      </c>
      <c r="L1092" s="38">
        <v>358568967</v>
      </c>
      <c r="M1092" s="30" t="s">
        <v>1619</v>
      </c>
      <c r="N1092" s="30" t="s">
        <v>3410</v>
      </c>
      <c r="O1092" s="30" t="s">
        <v>5228</v>
      </c>
      <c r="P1092" s="30" t="s">
        <v>5229</v>
      </c>
      <c r="Q1092" s="23">
        <v>16940</v>
      </c>
      <c r="R1092" s="30" t="s">
        <v>29</v>
      </c>
      <c r="S1092" s="39">
        <v>200</v>
      </c>
      <c r="T1092" s="45">
        <v>46152</v>
      </c>
      <c r="U1092" s="52"/>
      <c r="V1092" s="53"/>
      <c r="W1092" s="54" t="s">
        <v>5230</v>
      </c>
      <c r="X1092" s="30"/>
      <c r="Y1092" s="31">
        <v>16740</v>
      </c>
      <c r="Z1092" s="30"/>
      <c r="AA1092" s="56"/>
      <c r="AB1092" s="74" t="s">
        <v>44</v>
      </c>
      <c r="AC1092" s="30" t="s">
        <v>44</v>
      </c>
      <c r="AD1092" s="30" t="s">
        <v>982</v>
      </c>
    </row>
    <row r="1093" spans="1:30" x14ac:dyDescent="0.2">
      <c r="A1093" s="89">
        <v>46152.972518530092</v>
      </c>
      <c r="B1093" s="35" t="s">
        <v>408</v>
      </c>
      <c r="C1093" s="85" t="s">
        <v>31</v>
      </c>
      <c r="D1093" s="30" t="s">
        <v>29</v>
      </c>
      <c r="E1093" s="96" t="s">
        <v>46</v>
      </c>
      <c r="F1093" s="30" t="s">
        <v>29</v>
      </c>
      <c r="G1093" s="30" t="s">
        <v>47</v>
      </c>
      <c r="H1093" s="93" t="s">
        <v>3726</v>
      </c>
      <c r="I1093" s="36">
        <f ca="1">IFERROR(__xludf.DUMMYFUNCTION("""COMPUTED_VALUE"""),46195)</f>
        <v>46195</v>
      </c>
      <c r="J1093" s="51" t="s">
        <v>5231</v>
      </c>
      <c r="K1093" s="56" t="s">
        <v>5232</v>
      </c>
      <c r="L1093" s="38">
        <v>972035208</v>
      </c>
      <c r="M1093" s="30" t="s">
        <v>1630</v>
      </c>
      <c r="N1093" s="30" t="s">
        <v>5010</v>
      </c>
      <c r="O1093" s="30" t="s">
        <v>5233</v>
      </c>
      <c r="P1093" s="30" t="s">
        <v>5234</v>
      </c>
      <c r="Q1093" s="23">
        <v>2468</v>
      </c>
      <c r="R1093" s="30" t="s">
        <v>429</v>
      </c>
      <c r="S1093" s="39">
        <f>200+2400</f>
        <v>2600</v>
      </c>
      <c r="T1093" s="49" t="s">
        <v>5235</v>
      </c>
      <c r="U1093" s="52"/>
      <c r="V1093" s="53"/>
      <c r="W1093" s="54" t="s">
        <v>5236</v>
      </c>
      <c r="X1093" s="30"/>
      <c r="Y1093" s="31">
        <v>-132</v>
      </c>
      <c r="Z1093" s="30" t="s">
        <v>2731</v>
      </c>
      <c r="AA1093" s="55"/>
      <c r="AB1093" s="73" t="s">
        <v>44</v>
      </c>
      <c r="AC1093" s="30" t="s">
        <v>44</v>
      </c>
      <c r="AD1093" s="30" t="s">
        <v>982</v>
      </c>
    </row>
    <row r="1094" spans="1:30" x14ac:dyDescent="0.2">
      <c r="A1094" s="89">
        <v>46152.992303692125</v>
      </c>
      <c r="B1094" s="35" t="s">
        <v>408</v>
      </c>
      <c r="C1094" s="85" t="s">
        <v>31</v>
      </c>
      <c r="D1094" s="30" t="s">
        <v>29</v>
      </c>
      <c r="E1094" s="96" t="s">
        <v>2798</v>
      </c>
      <c r="F1094" s="30" t="s">
        <v>29</v>
      </c>
      <c r="G1094" s="30" t="s">
        <v>47</v>
      </c>
      <c r="H1094" s="93" t="s">
        <v>3112</v>
      </c>
      <c r="I1094" s="36">
        <f ca="1">IFERROR(__xludf.DUMMYFUNCTION("""COMPUTED_VALUE"""),46196)</f>
        <v>46196</v>
      </c>
      <c r="J1094" s="51" t="s">
        <v>5237</v>
      </c>
      <c r="K1094" s="56" t="s">
        <v>5238</v>
      </c>
      <c r="L1094" s="38">
        <v>971613381</v>
      </c>
      <c r="M1094" s="30" t="s">
        <v>247</v>
      </c>
      <c r="N1094" s="30" t="s">
        <v>1355</v>
      </c>
      <c r="O1094" s="30" t="s">
        <v>107</v>
      </c>
      <c r="P1094" s="30" t="s">
        <v>5239</v>
      </c>
      <c r="Q1094" s="23">
        <v>16940</v>
      </c>
      <c r="R1094" s="30" t="s">
        <v>29</v>
      </c>
      <c r="S1094" s="39">
        <f>100+2400</f>
        <v>2500</v>
      </c>
      <c r="T1094" s="49" t="s">
        <v>5109</v>
      </c>
      <c r="U1094" s="52"/>
      <c r="V1094" s="53"/>
      <c r="W1094" s="54" t="s">
        <v>5240</v>
      </c>
      <c r="X1094" s="30"/>
      <c r="Y1094" s="31">
        <v>14440</v>
      </c>
      <c r="Z1094" s="30"/>
      <c r="AA1094" s="56"/>
      <c r="AB1094" s="74" t="s">
        <v>44</v>
      </c>
      <c r="AC1094" s="30" t="s">
        <v>44</v>
      </c>
      <c r="AD1094" s="30" t="s">
        <v>982</v>
      </c>
    </row>
    <row r="1095" spans="1:30" x14ac:dyDescent="0.2">
      <c r="A1095" s="89">
        <v>46153.000168287035</v>
      </c>
      <c r="B1095" s="35" t="s">
        <v>30</v>
      </c>
      <c r="C1095" s="85" t="s">
        <v>31</v>
      </c>
      <c r="D1095" s="30" t="s">
        <v>29</v>
      </c>
      <c r="E1095" s="96" t="s">
        <v>2798</v>
      </c>
      <c r="F1095" s="30" t="s">
        <v>29</v>
      </c>
      <c r="G1095" s="30" t="s">
        <v>47</v>
      </c>
      <c r="H1095" s="93" t="s">
        <v>34</v>
      </c>
      <c r="I1095" s="36" t="str">
        <f ca="1">IFERROR(__xludf.DUMMYFUNCTION("""COMPUTED_VALUE""")," ")</f>
        <v xml:space="preserve"> </v>
      </c>
      <c r="J1095" s="51" t="s">
        <v>5241</v>
      </c>
      <c r="K1095" s="56" t="s">
        <v>5242</v>
      </c>
      <c r="L1095" s="38">
        <v>353942816</v>
      </c>
      <c r="M1095" s="30" t="s">
        <v>713</v>
      </c>
      <c r="N1095" s="30" t="s">
        <v>512</v>
      </c>
      <c r="O1095" s="30" t="s">
        <v>107</v>
      </c>
      <c r="P1095" s="30" t="s">
        <v>5243</v>
      </c>
      <c r="Q1095" s="23">
        <v>16940</v>
      </c>
      <c r="R1095" s="30" t="s">
        <v>29</v>
      </c>
      <c r="S1095" s="39">
        <v>50</v>
      </c>
      <c r="T1095" s="45">
        <v>46152</v>
      </c>
      <c r="U1095" s="52"/>
      <c r="V1095" s="53"/>
      <c r="W1095" s="54" t="s">
        <v>5244</v>
      </c>
      <c r="X1095" s="30"/>
      <c r="Y1095" s="31">
        <v>16890</v>
      </c>
      <c r="Z1095" s="30"/>
      <c r="AA1095" s="55"/>
      <c r="AB1095" s="73" t="s">
        <v>44</v>
      </c>
      <c r="AC1095" s="30" t="s">
        <v>44</v>
      </c>
      <c r="AD1095" s="30" t="s">
        <v>982</v>
      </c>
    </row>
    <row r="1096" spans="1:30" x14ac:dyDescent="0.2">
      <c r="A1096" s="89">
        <v>46153.002776875001</v>
      </c>
      <c r="B1096" s="35" t="s">
        <v>30</v>
      </c>
      <c r="C1096" s="85" t="s">
        <v>31</v>
      </c>
      <c r="D1096" s="30" t="s">
        <v>29</v>
      </c>
      <c r="E1096" s="96" t="s">
        <v>2798</v>
      </c>
      <c r="F1096" s="30" t="s">
        <v>29</v>
      </c>
      <c r="G1096" s="30" t="s">
        <v>47</v>
      </c>
      <c r="H1096" s="93" t="s">
        <v>34</v>
      </c>
      <c r="I1096" s="36" t="str">
        <f ca="1">IFERROR(__xludf.DUMMYFUNCTION("""COMPUTED_VALUE""")," ")</f>
        <v xml:space="preserve"> </v>
      </c>
      <c r="J1096" s="51" t="s">
        <v>5245</v>
      </c>
      <c r="K1096" s="56" t="s">
        <v>5246</v>
      </c>
      <c r="L1096" s="38">
        <v>386354836</v>
      </c>
      <c r="M1096" s="30" t="s">
        <v>713</v>
      </c>
      <c r="N1096" s="30" t="s">
        <v>4790</v>
      </c>
      <c r="O1096" s="30" t="s">
        <v>107</v>
      </c>
      <c r="P1096" s="30" t="s">
        <v>5247</v>
      </c>
      <c r="Q1096" s="23">
        <v>16940</v>
      </c>
      <c r="R1096" s="30" t="s">
        <v>29</v>
      </c>
      <c r="S1096" s="39">
        <v>50</v>
      </c>
      <c r="T1096" s="45">
        <v>46152</v>
      </c>
      <c r="U1096" s="52"/>
      <c r="V1096" s="53"/>
      <c r="W1096" s="54" t="s">
        <v>5248</v>
      </c>
      <c r="X1096" s="30"/>
      <c r="Y1096" s="31">
        <v>16890</v>
      </c>
      <c r="Z1096" s="30"/>
      <c r="AA1096" s="56"/>
      <c r="AB1096" s="74" t="s">
        <v>44</v>
      </c>
      <c r="AC1096" s="30"/>
      <c r="AD1096" s="30" t="s">
        <v>982</v>
      </c>
    </row>
    <row r="1097" spans="1:30" x14ac:dyDescent="0.2">
      <c r="A1097" s="89">
        <v>46153.01512541667</v>
      </c>
      <c r="B1097" s="35" t="s">
        <v>76</v>
      </c>
      <c r="C1097" s="85" t="s">
        <v>31</v>
      </c>
      <c r="D1097" s="30" t="s">
        <v>29</v>
      </c>
      <c r="E1097" s="96" t="s">
        <v>2798</v>
      </c>
      <c r="F1097" s="30" t="s">
        <v>29</v>
      </c>
      <c r="G1097" s="30" t="s">
        <v>47</v>
      </c>
      <c r="H1097" s="93" t="s">
        <v>3193</v>
      </c>
      <c r="I1097" s="36">
        <f ca="1">IFERROR(__xludf.DUMMYFUNCTION("""COMPUTED_VALUE"""),46196)</f>
        <v>46196</v>
      </c>
      <c r="J1097" s="51" t="s">
        <v>5249</v>
      </c>
      <c r="K1097" s="56" t="s">
        <v>5250</v>
      </c>
      <c r="L1097" s="38">
        <v>868610838</v>
      </c>
      <c r="M1097" s="30" t="s">
        <v>713</v>
      </c>
      <c r="N1097" s="30" t="s">
        <v>2631</v>
      </c>
      <c r="O1097" s="30" t="s">
        <v>107</v>
      </c>
      <c r="P1097" s="30" t="s">
        <v>5251</v>
      </c>
      <c r="Q1097" s="23">
        <v>16940</v>
      </c>
      <c r="R1097" s="30" t="s">
        <v>29</v>
      </c>
      <c r="S1097" s="39">
        <v>200</v>
      </c>
      <c r="T1097" s="45">
        <v>46151</v>
      </c>
      <c r="U1097" s="52"/>
      <c r="V1097" s="53"/>
      <c r="W1097" s="54" t="s">
        <v>5252</v>
      </c>
      <c r="X1097" s="30"/>
      <c r="Y1097" s="31">
        <v>16740</v>
      </c>
      <c r="Z1097" s="30"/>
      <c r="AA1097" s="55"/>
      <c r="AB1097" s="73" t="s">
        <v>44</v>
      </c>
      <c r="AC1097" s="30" t="s">
        <v>44</v>
      </c>
      <c r="AD1097" s="30"/>
    </row>
    <row r="1098" spans="1:30" x14ac:dyDescent="0.2">
      <c r="A1098" s="89">
        <v>46153.020736631945</v>
      </c>
      <c r="B1098" s="35" t="s">
        <v>76</v>
      </c>
      <c r="C1098" s="85" t="s">
        <v>31</v>
      </c>
      <c r="D1098" s="30" t="s">
        <v>29</v>
      </c>
      <c r="E1098" s="96" t="s">
        <v>55</v>
      </c>
      <c r="F1098" s="30" t="s">
        <v>29</v>
      </c>
      <c r="G1098" s="30" t="s">
        <v>33</v>
      </c>
      <c r="H1098" s="93" t="s">
        <v>5253</v>
      </c>
      <c r="I1098" s="36">
        <f ca="1">IFERROR(__xludf.DUMMYFUNCTION("""COMPUTED_VALUE"""),46178)</f>
        <v>46178</v>
      </c>
      <c r="J1098" s="51" t="s">
        <v>5254</v>
      </c>
      <c r="K1098" s="56" t="s">
        <v>5255</v>
      </c>
      <c r="L1098" s="38">
        <v>979592860</v>
      </c>
      <c r="M1098" s="30" t="s">
        <v>664</v>
      </c>
      <c r="N1098" s="30" t="s">
        <v>66</v>
      </c>
      <c r="O1098" s="30" t="s">
        <v>107</v>
      </c>
      <c r="P1098" s="30" t="s">
        <v>5256</v>
      </c>
      <c r="Q1098" s="23">
        <v>7736</v>
      </c>
      <c r="R1098" s="30" t="s">
        <v>29</v>
      </c>
      <c r="S1098" s="39">
        <v>5000</v>
      </c>
      <c r="T1098" s="45">
        <v>46151</v>
      </c>
      <c r="U1098" s="52"/>
      <c r="V1098" s="53"/>
      <c r="W1098" s="54" t="s">
        <v>5257</v>
      </c>
      <c r="X1098" s="30"/>
      <c r="Y1098" s="31">
        <v>2736</v>
      </c>
      <c r="Z1098" s="30"/>
      <c r="AA1098" s="56"/>
      <c r="AB1098" s="74" t="s">
        <v>44</v>
      </c>
      <c r="AC1098" s="30" t="s">
        <v>44</v>
      </c>
      <c r="AD1098" s="30" t="s">
        <v>982</v>
      </c>
    </row>
    <row r="1099" spans="1:30" x14ac:dyDescent="0.2">
      <c r="A1099" s="89">
        <v>46153.022333449073</v>
      </c>
      <c r="B1099" s="35" t="s">
        <v>30</v>
      </c>
      <c r="C1099" s="85" t="s">
        <v>31</v>
      </c>
      <c r="D1099" s="30" t="s">
        <v>29</v>
      </c>
      <c r="E1099" s="96" t="s">
        <v>2798</v>
      </c>
      <c r="F1099" s="30" t="s">
        <v>29</v>
      </c>
      <c r="G1099" s="30" t="s">
        <v>47</v>
      </c>
      <c r="H1099" s="93" t="s">
        <v>34</v>
      </c>
      <c r="I1099" s="36" t="str">
        <f ca="1">IFERROR(__xludf.DUMMYFUNCTION("""COMPUTED_VALUE""")," ")</f>
        <v xml:space="preserve"> </v>
      </c>
      <c r="J1099" s="51" t="s">
        <v>5258</v>
      </c>
      <c r="K1099" s="56" t="s">
        <v>5259</v>
      </c>
      <c r="L1099" s="38">
        <v>374829069</v>
      </c>
      <c r="M1099" s="30" t="s">
        <v>664</v>
      </c>
      <c r="N1099" s="30" t="s">
        <v>362</v>
      </c>
      <c r="O1099" s="30" t="s">
        <v>107</v>
      </c>
      <c r="P1099" s="30" t="s">
        <v>5260</v>
      </c>
      <c r="Q1099" s="23">
        <v>16940</v>
      </c>
      <c r="R1099" s="30" t="s">
        <v>29</v>
      </c>
      <c r="S1099" s="39">
        <v>200</v>
      </c>
      <c r="T1099" s="45">
        <v>46151</v>
      </c>
      <c r="U1099" s="52"/>
      <c r="V1099" s="53"/>
      <c r="W1099" s="54" t="s">
        <v>5261</v>
      </c>
      <c r="X1099" s="30"/>
      <c r="Y1099" s="31">
        <v>16740</v>
      </c>
      <c r="Z1099" s="30"/>
      <c r="AA1099" s="55"/>
      <c r="AB1099" s="73" t="s">
        <v>44</v>
      </c>
      <c r="AC1099" s="30" t="s">
        <v>44</v>
      </c>
      <c r="AD1099" s="30" t="s">
        <v>982</v>
      </c>
    </row>
    <row r="1100" spans="1:30" x14ac:dyDescent="0.2">
      <c r="A1100" s="89">
        <v>46153.024211724536</v>
      </c>
      <c r="B1100" s="35" t="s">
        <v>30</v>
      </c>
      <c r="C1100" s="85" t="s">
        <v>31</v>
      </c>
      <c r="D1100" s="30" t="s">
        <v>29</v>
      </c>
      <c r="E1100" s="96" t="s">
        <v>2798</v>
      </c>
      <c r="F1100" s="30" t="s">
        <v>29</v>
      </c>
      <c r="G1100" s="30" t="s">
        <v>47</v>
      </c>
      <c r="H1100" s="93" t="s">
        <v>34</v>
      </c>
      <c r="I1100" s="36" t="str">
        <f ca="1">IFERROR(__xludf.DUMMYFUNCTION("""COMPUTED_VALUE""")," ")</f>
        <v xml:space="preserve"> </v>
      </c>
      <c r="J1100" s="51" t="s">
        <v>5262</v>
      </c>
      <c r="K1100" s="56" t="s">
        <v>5263</v>
      </c>
      <c r="L1100" s="38">
        <v>987181935</v>
      </c>
      <c r="M1100" s="30" t="s">
        <v>664</v>
      </c>
      <c r="N1100" s="30" t="s">
        <v>362</v>
      </c>
      <c r="O1100" s="30">
        <v>100</v>
      </c>
      <c r="P1100" s="30" t="s">
        <v>5264</v>
      </c>
      <c r="Q1100" s="23">
        <v>16940</v>
      </c>
      <c r="R1100" s="30" t="s">
        <v>29</v>
      </c>
      <c r="S1100" s="39">
        <v>100</v>
      </c>
      <c r="T1100" s="45">
        <v>46151</v>
      </c>
      <c r="U1100" s="52"/>
      <c r="V1100" s="53"/>
      <c r="W1100" s="54" t="s">
        <v>5265</v>
      </c>
      <c r="X1100" s="30"/>
      <c r="Y1100" s="31">
        <v>16840</v>
      </c>
      <c r="Z1100" s="30"/>
      <c r="AA1100" s="56"/>
      <c r="AB1100" s="74" t="s">
        <v>44</v>
      </c>
      <c r="AC1100" s="30" t="s">
        <v>44</v>
      </c>
      <c r="AD1100" s="30"/>
    </row>
    <row r="1101" spans="1:30" x14ac:dyDescent="0.2">
      <c r="A1101" s="89">
        <v>46153.025819953706</v>
      </c>
      <c r="B1101" s="35" t="s">
        <v>408</v>
      </c>
      <c r="C1101" s="85" t="s">
        <v>31</v>
      </c>
      <c r="D1101" s="30" t="s">
        <v>29</v>
      </c>
      <c r="E1101" s="96" t="s">
        <v>2798</v>
      </c>
      <c r="F1101" s="30" t="s">
        <v>29</v>
      </c>
      <c r="G1101" s="30" t="s">
        <v>47</v>
      </c>
      <c r="H1101" s="93" t="s">
        <v>5082</v>
      </c>
      <c r="I1101" s="36">
        <f ca="1">IFERROR(__xludf.DUMMYFUNCTION("""COMPUTED_VALUE"""),46195)</f>
        <v>46195</v>
      </c>
      <c r="J1101" s="51" t="s">
        <v>5266</v>
      </c>
      <c r="K1101" s="56" t="s">
        <v>5267</v>
      </c>
      <c r="L1101" s="38">
        <v>334297836</v>
      </c>
      <c r="M1101" s="30" t="s">
        <v>664</v>
      </c>
      <c r="N1101" s="30" t="s">
        <v>66</v>
      </c>
      <c r="O1101" s="30" t="s">
        <v>107</v>
      </c>
      <c r="P1101" s="30" t="s">
        <v>5268</v>
      </c>
      <c r="Q1101" s="23">
        <v>16940</v>
      </c>
      <c r="R1101" s="30" t="s">
        <v>29</v>
      </c>
      <c r="S1101" s="39">
        <v>50</v>
      </c>
      <c r="T1101" s="45">
        <v>46151</v>
      </c>
      <c r="U1101" s="52"/>
      <c r="V1101" s="53"/>
      <c r="W1101" s="54" t="s">
        <v>5269</v>
      </c>
      <c r="X1101" s="30"/>
      <c r="Y1101" s="31">
        <v>16890</v>
      </c>
      <c r="Z1101" s="30"/>
      <c r="AA1101" s="55"/>
      <c r="AB1101" s="73" t="s">
        <v>44</v>
      </c>
      <c r="AC1101" s="30" t="s">
        <v>44</v>
      </c>
      <c r="AD1101" s="30" t="s">
        <v>982</v>
      </c>
    </row>
    <row r="1102" spans="1:30" x14ac:dyDescent="0.2">
      <c r="A1102" s="89">
        <v>46153.027675000005</v>
      </c>
      <c r="B1102" s="35" t="s">
        <v>30</v>
      </c>
      <c r="C1102" s="85" t="s">
        <v>31</v>
      </c>
      <c r="D1102" s="30" t="s">
        <v>29</v>
      </c>
      <c r="E1102" s="96" t="s">
        <v>2798</v>
      </c>
      <c r="F1102" s="30" t="s">
        <v>29</v>
      </c>
      <c r="G1102" s="30" t="s">
        <v>47</v>
      </c>
      <c r="H1102" s="93" t="s">
        <v>34</v>
      </c>
      <c r="I1102" s="36" t="str">
        <f ca="1">IFERROR(__xludf.DUMMYFUNCTION("""COMPUTED_VALUE""")," ")</f>
        <v xml:space="preserve"> </v>
      </c>
      <c r="J1102" s="51" t="s">
        <v>5270</v>
      </c>
      <c r="K1102" s="56" t="s">
        <v>5271</v>
      </c>
      <c r="L1102" s="38">
        <v>379962152</v>
      </c>
      <c r="M1102" s="30" t="s">
        <v>664</v>
      </c>
      <c r="N1102" s="30" t="s">
        <v>3291</v>
      </c>
      <c r="O1102" s="30" t="s">
        <v>107</v>
      </c>
      <c r="P1102" s="30" t="s">
        <v>5272</v>
      </c>
      <c r="Q1102" s="23">
        <v>16940</v>
      </c>
      <c r="R1102" s="30" t="s">
        <v>29</v>
      </c>
      <c r="S1102" s="39">
        <v>50</v>
      </c>
      <c r="T1102" s="45">
        <v>46151</v>
      </c>
      <c r="U1102" s="52"/>
      <c r="V1102" s="53"/>
      <c r="W1102" s="54" t="s">
        <v>5273</v>
      </c>
      <c r="X1102" s="30"/>
      <c r="Y1102" s="31">
        <v>16890</v>
      </c>
      <c r="Z1102" s="30"/>
      <c r="AA1102" s="56"/>
      <c r="AB1102" s="74" t="s">
        <v>44</v>
      </c>
      <c r="AC1102" s="30" t="s">
        <v>44</v>
      </c>
      <c r="AD1102" s="30" t="s">
        <v>982</v>
      </c>
    </row>
    <row r="1103" spans="1:30" x14ac:dyDescent="0.2">
      <c r="A1103" s="89">
        <v>46153.029237905095</v>
      </c>
      <c r="B1103" s="35" t="s">
        <v>30</v>
      </c>
      <c r="C1103" s="85" t="s">
        <v>31</v>
      </c>
      <c r="D1103" s="30" t="s">
        <v>29</v>
      </c>
      <c r="E1103" s="96" t="s">
        <v>2798</v>
      </c>
      <c r="F1103" s="30" t="s">
        <v>29</v>
      </c>
      <c r="G1103" s="30" t="s">
        <v>47</v>
      </c>
      <c r="H1103" s="93" t="s">
        <v>34</v>
      </c>
      <c r="I1103" s="36" t="str">
        <f ca="1">IFERROR(__xludf.DUMMYFUNCTION("""COMPUTED_VALUE""")," ")</f>
        <v xml:space="preserve"> </v>
      </c>
      <c r="J1103" s="51" t="s">
        <v>5274</v>
      </c>
      <c r="K1103" s="56" t="s">
        <v>5275</v>
      </c>
      <c r="L1103" s="38">
        <v>352602008</v>
      </c>
      <c r="M1103" s="30" t="s">
        <v>664</v>
      </c>
      <c r="N1103" s="30" t="s">
        <v>66</v>
      </c>
      <c r="O1103" s="30" t="s">
        <v>107</v>
      </c>
      <c r="P1103" s="30" t="s">
        <v>5276</v>
      </c>
      <c r="Q1103" s="23">
        <v>16940</v>
      </c>
      <c r="R1103" s="30" t="s">
        <v>29</v>
      </c>
      <c r="S1103" s="39">
        <v>50</v>
      </c>
      <c r="T1103" s="45">
        <v>46151</v>
      </c>
      <c r="U1103" s="52"/>
      <c r="V1103" s="53"/>
      <c r="W1103" s="54" t="s">
        <v>5277</v>
      </c>
      <c r="X1103" s="30"/>
      <c r="Y1103" s="31">
        <v>16890</v>
      </c>
      <c r="Z1103" s="30"/>
      <c r="AA1103" s="55"/>
      <c r="AB1103" s="73" t="s">
        <v>44</v>
      </c>
      <c r="AC1103" s="30" t="s">
        <v>44</v>
      </c>
      <c r="AD1103" s="30" t="s">
        <v>982</v>
      </c>
    </row>
    <row r="1104" spans="1:30" x14ac:dyDescent="0.2">
      <c r="A1104" s="89">
        <v>46153.306946006946</v>
      </c>
      <c r="B1104" s="35" t="s">
        <v>408</v>
      </c>
      <c r="C1104" s="85" t="s">
        <v>31</v>
      </c>
      <c r="D1104" s="30" t="s">
        <v>29</v>
      </c>
      <c r="E1104" s="96" t="s">
        <v>2798</v>
      </c>
      <c r="F1104" s="30" t="s">
        <v>29</v>
      </c>
      <c r="G1104" s="30" t="s">
        <v>47</v>
      </c>
      <c r="H1104" s="93" t="s">
        <v>3939</v>
      </c>
      <c r="I1104" s="36">
        <f ca="1">IFERROR(__xludf.DUMMYFUNCTION("""COMPUTED_VALUE"""),46196)</f>
        <v>46196</v>
      </c>
      <c r="J1104" s="51" t="s">
        <v>5278</v>
      </c>
      <c r="K1104" s="56" t="s">
        <v>5279</v>
      </c>
      <c r="L1104" s="38">
        <v>362696563</v>
      </c>
      <c r="M1104" s="30" t="s">
        <v>698</v>
      </c>
      <c r="N1104" s="30" t="s">
        <v>5090</v>
      </c>
      <c r="O1104" s="30" t="s">
        <v>107</v>
      </c>
      <c r="P1104" s="30" t="s">
        <v>5280</v>
      </c>
      <c r="Q1104" s="23">
        <v>16940</v>
      </c>
      <c r="R1104" s="30" t="s">
        <v>29</v>
      </c>
      <c r="S1104" s="39">
        <v>50</v>
      </c>
      <c r="T1104" s="45">
        <v>46152</v>
      </c>
      <c r="U1104" s="52"/>
      <c r="V1104" s="53"/>
      <c r="W1104" s="54" t="s">
        <v>5281</v>
      </c>
      <c r="X1104" s="30"/>
      <c r="Y1104" s="31">
        <v>16890</v>
      </c>
      <c r="Z1104" s="30"/>
      <c r="AA1104" s="56"/>
      <c r="AB1104" s="74" t="s">
        <v>44</v>
      </c>
      <c r="AC1104" s="30" t="s">
        <v>44</v>
      </c>
      <c r="AD1104" s="30" t="s">
        <v>982</v>
      </c>
    </row>
    <row r="1105" spans="1:30" x14ac:dyDescent="0.2">
      <c r="A1105" s="89">
        <v>46153.316627835651</v>
      </c>
      <c r="B1105" s="35" t="s">
        <v>30</v>
      </c>
      <c r="C1105" s="85" t="s">
        <v>31</v>
      </c>
      <c r="D1105" s="30" t="s">
        <v>29</v>
      </c>
      <c r="E1105" s="96" t="s">
        <v>2798</v>
      </c>
      <c r="F1105" s="30" t="s">
        <v>29</v>
      </c>
      <c r="G1105" s="30" t="s">
        <v>47</v>
      </c>
      <c r="H1105" s="93" t="s">
        <v>34</v>
      </c>
      <c r="I1105" s="36" t="str">
        <f ca="1">IFERROR(__xludf.DUMMYFUNCTION("""COMPUTED_VALUE""")," ")</f>
        <v xml:space="preserve"> </v>
      </c>
      <c r="J1105" s="51" t="s">
        <v>5282</v>
      </c>
      <c r="K1105" s="56" t="s">
        <v>5283</v>
      </c>
      <c r="L1105" s="38">
        <v>398734990</v>
      </c>
      <c r="M1105" s="30" t="s">
        <v>664</v>
      </c>
      <c r="N1105" s="30" t="s">
        <v>66</v>
      </c>
      <c r="O1105" s="30" t="s">
        <v>107</v>
      </c>
      <c r="P1105" s="30" t="s">
        <v>5284</v>
      </c>
      <c r="Q1105" s="23">
        <v>16940</v>
      </c>
      <c r="R1105" s="30" t="s">
        <v>29</v>
      </c>
      <c r="S1105" s="39">
        <v>50</v>
      </c>
      <c r="T1105" s="45">
        <v>46152</v>
      </c>
      <c r="U1105" s="52"/>
      <c r="V1105" s="53"/>
      <c r="W1105" s="54" t="s">
        <v>5285</v>
      </c>
      <c r="X1105" s="30"/>
      <c r="Y1105" s="31">
        <v>16890</v>
      </c>
      <c r="Z1105" s="30"/>
      <c r="AA1105" s="55"/>
      <c r="AB1105" s="73" t="s">
        <v>44</v>
      </c>
      <c r="AC1105" s="30" t="s">
        <v>44</v>
      </c>
      <c r="AD1105" s="30" t="s">
        <v>982</v>
      </c>
    </row>
    <row r="1106" spans="1:30" x14ac:dyDescent="0.2">
      <c r="A1106" s="89">
        <v>46153.31908681713</v>
      </c>
      <c r="B1106" s="35" t="s">
        <v>76</v>
      </c>
      <c r="C1106" s="85" t="s">
        <v>31</v>
      </c>
      <c r="D1106" s="30" t="s">
        <v>29</v>
      </c>
      <c r="E1106" s="96" t="s">
        <v>2798</v>
      </c>
      <c r="F1106" s="30" t="s">
        <v>29</v>
      </c>
      <c r="G1106" s="30" t="s">
        <v>47</v>
      </c>
      <c r="H1106" s="93" t="s">
        <v>4730</v>
      </c>
      <c r="I1106" s="36">
        <f ca="1">IFERROR(__xludf.DUMMYFUNCTION("""COMPUTED_VALUE"""),46195)</f>
        <v>46195</v>
      </c>
      <c r="J1106" s="51" t="s">
        <v>5286</v>
      </c>
      <c r="K1106" s="56" t="s">
        <v>5287</v>
      </c>
      <c r="L1106" s="38">
        <v>862210681</v>
      </c>
      <c r="M1106" s="30" t="s">
        <v>664</v>
      </c>
      <c r="N1106" s="30" t="s">
        <v>2250</v>
      </c>
      <c r="O1106" s="30" t="s">
        <v>107</v>
      </c>
      <c r="P1106" s="30" t="s">
        <v>5288</v>
      </c>
      <c r="Q1106" s="23">
        <v>16940</v>
      </c>
      <c r="R1106" s="30" t="s">
        <v>29</v>
      </c>
      <c r="S1106" s="39">
        <v>100</v>
      </c>
      <c r="T1106" s="45">
        <v>46152</v>
      </c>
      <c r="U1106" s="52"/>
      <c r="V1106" s="53"/>
      <c r="W1106" s="54" t="s">
        <v>5289</v>
      </c>
      <c r="X1106" s="30"/>
      <c r="Y1106" s="31">
        <v>16840</v>
      </c>
      <c r="Z1106" s="30"/>
      <c r="AA1106" s="56"/>
      <c r="AB1106" s="74" t="s">
        <v>44</v>
      </c>
      <c r="AC1106" s="30" t="s">
        <v>44</v>
      </c>
      <c r="AD1106" s="30" t="s">
        <v>982</v>
      </c>
    </row>
    <row r="1107" spans="1:30" x14ac:dyDescent="0.2">
      <c r="A1107" s="89">
        <v>46153.319706203707</v>
      </c>
      <c r="B1107" s="35" t="s">
        <v>30</v>
      </c>
      <c r="C1107" s="85" t="s">
        <v>31</v>
      </c>
      <c r="D1107" s="30" t="s">
        <v>29</v>
      </c>
      <c r="E1107" s="96" t="s">
        <v>2798</v>
      </c>
      <c r="F1107" s="30" t="s">
        <v>29</v>
      </c>
      <c r="G1107" s="30" t="s">
        <v>47</v>
      </c>
      <c r="H1107" s="93" t="s">
        <v>2818</v>
      </c>
      <c r="I1107" s="36">
        <f ca="1">IFERROR(__xludf.DUMMYFUNCTION("""COMPUTED_VALUE"""),46195)</f>
        <v>46195</v>
      </c>
      <c r="J1107" s="51" t="s">
        <v>876</v>
      </c>
      <c r="K1107" s="56" t="s">
        <v>5290</v>
      </c>
      <c r="L1107" s="38">
        <v>367588138</v>
      </c>
      <c r="M1107" s="30" t="s">
        <v>874</v>
      </c>
      <c r="N1107" s="30" t="s">
        <v>5291</v>
      </c>
      <c r="O1107" s="30" t="s">
        <v>107</v>
      </c>
      <c r="P1107" s="30" t="s">
        <v>5292</v>
      </c>
      <c r="Q1107" s="23">
        <v>16940</v>
      </c>
      <c r="R1107" s="30" t="s">
        <v>29</v>
      </c>
      <c r="S1107" s="39">
        <v>100</v>
      </c>
      <c r="T1107" s="45">
        <v>46152</v>
      </c>
      <c r="U1107" s="52"/>
      <c r="V1107" s="53"/>
      <c r="W1107" s="54" t="s">
        <v>5293</v>
      </c>
      <c r="X1107" s="30"/>
      <c r="Y1107" s="31">
        <v>16840</v>
      </c>
      <c r="Z1107" s="30"/>
      <c r="AA1107" s="55"/>
      <c r="AB1107" s="73" t="s">
        <v>44</v>
      </c>
      <c r="AC1107" s="30" t="s">
        <v>44</v>
      </c>
      <c r="AD1107" s="30" t="s">
        <v>982</v>
      </c>
    </row>
    <row r="1108" spans="1:30" x14ac:dyDescent="0.2">
      <c r="A1108" s="89">
        <v>46153.320872581018</v>
      </c>
      <c r="B1108" s="35" t="s">
        <v>252</v>
      </c>
      <c r="C1108" s="85" t="s">
        <v>31</v>
      </c>
      <c r="D1108" s="30" t="s">
        <v>29</v>
      </c>
      <c r="E1108" s="96" t="s">
        <v>2798</v>
      </c>
      <c r="F1108" s="30" t="s">
        <v>29</v>
      </c>
      <c r="G1108" s="30" t="s">
        <v>47</v>
      </c>
      <c r="H1108" s="93" t="s">
        <v>34</v>
      </c>
      <c r="I1108" s="36" t="str">
        <f ca="1">IFERROR(__xludf.DUMMYFUNCTION("""COMPUTED_VALUE""")," ")</f>
        <v xml:space="preserve"> </v>
      </c>
      <c r="J1108" s="51" t="s">
        <v>5294</v>
      </c>
      <c r="K1108" s="56" t="s">
        <v>5295</v>
      </c>
      <c r="L1108" s="38">
        <v>888603630</v>
      </c>
      <c r="M1108" s="30" t="s">
        <v>664</v>
      </c>
      <c r="N1108" s="30" t="s">
        <v>66</v>
      </c>
      <c r="O1108" s="30" t="s">
        <v>107</v>
      </c>
      <c r="P1108" s="30" t="s">
        <v>5296</v>
      </c>
      <c r="Q1108" s="23">
        <v>16940</v>
      </c>
      <c r="R1108" s="30" t="s">
        <v>29</v>
      </c>
      <c r="S1108" s="39">
        <v>50</v>
      </c>
      <c r="T1108" s="45">
        <v>46152</v>
      </c>
      <c r="U1108" s="52"/>
      <c r="V1108" s="53"/>
      <c r="W1108" s="54" t="s">
        <v>5297</v>
      </c>
      <c r="X1108" s="30"/>
      <c r="Y1108" s="31">
        <v>16890</v>
      </c>
      <c r="Z1108" s="30"/>
      <c r="AA1108" s="56"/>
      <c r="AB1108" s="74" t="s">
        <v>44</v>
      </c>
      <c r="AC1108" s="30" t="s">
        <v>44</v>
      </c>
      <c r="AD1108" s="30" t="s">
        <v>982</v>
      </c>
    </row>
    <row r="1109" spans="1:30" x14ac:dyDescent="0.2">
      <c r="A1109" s="89">
        <v>46153.323246168977</v>
      </c>
      <c r="B1109" s="35" t="s">
        <v>252</v>
      </c>
      <c r="C1109" s="85" t="s">
        <v>31</v>
      </c>
      <c r="D1109" s="30" t="s">
        <v>29</v>
      </c>
      <c r="E1109" s="96" t="s">
        <v>2798</v>
      </c>
      <c r="F1109" s="30" t="s">
        <v>29</v>
      </c>
      <c r="G1109" s="30" t="s">
        <v>47</v>
      </c>
      <c r="H1109" s="93" t="s">
        <v>3865</v>
      </c>
      <c r="I1109" s="36">
        <f ca="1">IFERROR(__xludf.DUMMYFUNCTION("""COMPUTED_VALUE"""),46196)</f>
        <v>46196</v>
      </c>
      <c r="J1109" s="51" t="s">
        <v>5298</v>
      </c>
      <c r="K1109" s="56" t="s">
        <v>5299</v>
      </c>
      <c r="L1109" s="38">
        <v>397025508</v>
      </c>
      <c r="M1109" s="30" t="s">
        <v>664</v>
      </c>
      <c r="N1109" s="30" t="s">
        <v>2923</v>
      </c>
      <c r="O1109" s="30" t="s">
        <v>107</v>
      </c>
      <c r="P1109" s="30" t="s">
        <v>5300</v>
      </c>
      <c r="Q1109" s="23">
        <v>16940</v>
      </c>
      <c r="R1109" s="30" t="s">
        <v>29</v>
      </c>
      <c r="S1109" s="39">
        <v>100</v>
      </c>
      <c r="T1109" s="45">
        <v>46152</v>
      </c>
      <c r="U1109" s="52"/>
      <c r="V1109" s="53"/>
      <c r="W1109" s="54" t="s">
        <v>5301</v>
      </c>
      <c r="X1109" s="30"/>
      <c r="Y1109" s="31">
        <v>16840</v>
      </c>
      <c r="Z1109" s="30"/>
      <c r="AA1109" s="55"/>
      <c r="AB1109" s="73" t="s">
        <v>44</v>
      </c>
      <c r="AC1109" s="30" t="s">
        <v>44</v>
      </c>
      <c r="AD1109" s="30" t="s">
        <v>982</v>
      </c>
    </row>
    <row r="1110" spans="1:30" x14ac:dyDescent="0.2">
      <c r="A1110" s="89">
        <v>46153.324473287037</v>
      </c>
      <c r="B1110" s="35" t="s">
        <v>30</v>
      </c>
      <c r="C1110" s="85" t="s">
        <v>31</v>
      </c>
      <c r="D1110" s="30" t="s">
        <v>29</v>
      </c>
      <c r="E1110" s="96" t="s">
        <v>2798</v>
      </c>
      <c r="F1110" s="30" t="s">
        <v>29</v>
      </c>
      <c r="G1110" s="30" t="s">
        <v>47</v>
      </c>
      <c r="H1110" s="93" t="s">
        <v>34</v>
      </c>
      <c r="I1110" s="36" t="str">
        <f ca="1">IFERROR(__xludf.DUMMYFUNCTION("""COMPUTED_VALUE""")," ")</f>
        <v xml:space="preserve"> </v>
      </c>
      <c r="J1110" s="51" t="s">
        <v>5302</v>
      </c>
      <c r="K1110" s="56" t="s">
        <v>5303</v>
      </c>
      <c r="L1110" s="38">
        <v>365022055</v>
      </c>
      <c r="M1110" s="30" t="s">
        <v>664</v>
      </c>
      <c r="N1110" s="30" t="s">
        <v>3103</v>
      </c>
      <c r="O1110" s="30" t="s">
        <v>107</v>
      </c>
      <c r="P1110" s="30" t="s">
        <v>5304</v>
      </c>
      <c r="Q1110" s="23">
        <v>16940</v>
      </c>
      <c r="R1110" s="30" t="s">
        <v>29</v>
      </c>
      <c r="S1110" s="39">
        <v>50</v>
      </c>
      <c r="T1110" s="45">
        <v>46152</v>
      </c>
      <c r="U1110" s="52"/>
      <c r="V1110" s="53"/>
      <c r="W1110" s="54" t="s">
        <v>5305</v>
      </c>
      <c r="X1110" s="30"/>
      <c r="Y1110" s="31">
        <v>16890</v>
      </c>
      <c r="Z1110" s="30"/>
      <c r="AA1110" s="56"/>
      <c r="AB1110" s="74" t="s">
        <v>44</v>
      </c>
      <c r="AC1110" s="30" t="s">
        <v>44</v>
      </c>
      <c r="AD1110" s="30" t="s">
        <v>982</v>
      </c>
    </row>
    <row r="1111" spans="1:30" x14ac:dyDescent="0.2">
      <c r="A1111" s="89">
        <v>46153.326493912042</v>
      </c>
      <c r="B1111" s="35" t="s">
        <v>76</v>
      </c>
      <c r="C1111" s="85" t="s">
        <v>31</v>
      </c>
      <c r="D1111" s="30" t="s">
        <v>29</v>
      </c>
      <c r="E1111" s="96" t="s">
        <v>32</v>
      </c>
      <c r="F1111" s="30" t="s">
        <v>29</v>
      </c>
      <c r="G1111" s="30" t="s">
        <v>33</v>
      </c>
      <c r="H1111" s="93" t="s">
        <v>5253</v>
      </c>
      <c r="I1111" s="36">
        <f ca="1">IFERROR(__xludf.DUMMYFUNCTION("""COMPUTED_VALUE"""),46178)</f>
        <v>46178</v>
      </c>
      <c r="J1111" s="51" t="s">
        <v>5306</v>
      </c>
      <c r="K1111" s="56" t="s">
        <v>5307</v>
      </c>
      <c r="L1111" s="38">
        <v>963139152</v>
      </c>
      <c r="M1111" s="30" t="s">
        <v>664</v>
      </c>
      <c r="N1111" s="30" t="s">
        <v>66</v>
      </c>
      <c r="O1111" s="30" t="s">
        <v>107</v>
      </c>
      <c r="P1111" s="30" t="s">
        <v>5308</v>
      </c>
      <c r="Q1111" s="23">
        <v>14972</v>
      </c>
      <c r="R1111" s="30" t="s">
        <v>29</v>
      </c>
      <c r="S1111" s="39">
        <f>100+5000</f>
        <v>5100</v>
      </c>
      <c r="T1111" s="49" t="s">
        <v>5309</v>
      </c>
      <c r="U1111" s="52"/>
      <c r="V1111" s="53"/>
      <c r="W1111" s="54" t="s">
        <v>5310</v>
      </c>
      <c r="X1111" s="30"/>
      <c r="Y1111" s="31">
        <v>9872</v>
      </c>
      <c r="Z1111" s="30"/>
      <c r="AA1111" s="55"/>
      <c r="AB1111" s="73" t="s">
        <v>44</v>
      </c>
      <c r="AC1111" s="30" t="s">
        <v>44</v>
      </c>
      <c r="AD1111" s="30" t="s">
        <v>982</v>
      </c>
    </row>
    <row r="1112" spans="1:30" x14ac:dyDescent="0.2">
      <c r="A1112" s="89">
        <v>46153.327893668982</v>
      </c>
      <c r="B1112" s="35" t="s">
        <v>30</v>
      </c>
      <c r="C1112" s="85" t="s">
        <v>31</v>
      </c>
      <c r="D1112" s="30" t="s">
        <v>29</v>
      </c>
      <c r="E1112" s="96" t="s">
        <v>2798</v>
      </c>
      <c r="F1112" s="30" t="s">
        <v>29</v>
      </c>
      <c r="G1112" s="30" t="s">
        <v>47</v>
      </c>
      <c r="H1112" s="93" t="s">
        <v>34</v>
      </c>
      <c r="I1112" s="36" t="str">
        <f ca="1">IFERROR(__xludf.DUMMYFUNCTION("""COMPUTED_VALUE""")," ")</f>
        <v xml:space="preserve"> </v>
      </c>
      <c r="J1112" s="51" t="s">
        <v>5311</v>
      </c>
      <c r="K1112" s="56" t="s">
        <v>5312</v>
      </c>
      <c r="L1112" s="38">
        <v>911825396</v>
      </c>
      <c r="M1112" s="30" t="s">
        <v>664</v>
      </c>
      <c r="N1112" s="30" t="s">
        <v>66</v>
      </c>
      <c r="O1112" s="30" t="s">
        <v>107</v>
      </c>
      <c r="P1112" s="30" t="s">
        <v>5313</v>
      </c>
      <c r="Q1112" s="23">
        <v>16940</v>
      </c>
      <c r="R1112" s="30" t="s">
        <v>29</v>
      </c>
      <c r="S1112" s="39">
        <v>50</v>
      </c>
      <c r="T1112" s="45">
        <v>46152</v>
      </c>
      <c r="U1112" s="52"/>
      <c r="V1112" s="53"/>
      <c r="W1112" s="54" t="s">
        <v>5314</v>
      </c>
      <c r="X1112" s="30"/>
      <c r="Y1112" s="31">
        <v>16890</v>
      </c>
      <c r="Z1112" s="30"/>
      <c r="AA1112" s="56"/>
      <c r="AB1112" s="74" t="s">
        <v>44</v>
      </c>
      <c r="AC1112" s="30" t="s">
        <v>44</v>
      </c>
      <c r="AD1112" s="30" t="s">
        <v>982</v>
      </c>
    </row>
    <row r="1113" spans="1:30" x14ac:dyDescent="0.2">
      <c r="A1113" s="89">
        <v>46153.32939752315</v>
      </c>
      <c r="B1113" s="35" t="s">
        <v>30</v>
      </c>
      <c r="C1113" s="85" t="s">
        <v>31</v>
      </c>
      <c r="D1113" s="30" t="s">
        <v>29</v>
      </c>
      <c r="E1113" s="96" t="s">
        <v>2798</v>
      </c>
      <c r="F1113" s="30" t="s">
        <v>29</v>
      </c>
      <c r="G1113" s="30" t="s">
        <v>47</v>
      </c>
      <c r="H1113" s="93" t="s">
        <v>34</v>
      </c>
      <c r="I1113" s="36" t="str">
        <f ca="1">IFERROR(__xludf.DUMMYFUNCTION("""COMPUTED_VALUE""")," ")</f>
        <v xml:space="preserve"> </v>
      </c>
      <c r="J1113" s="51" t="s">
        <v>5315</v>
      </c>
      <c r="K1113" s="56" t="s">
        <v>5316</v>
      </c>
      <c r="L1113" s="38">
        <v>372122960</v>
      </c>
      <c r="M1113" s="30" t="s">
        <v>664</v>
      </c>
      <c r="N1113" s="30" t="s">
        <v>3247</v>
      </c>
      <c r="O1113" s="30" t="s">
        <v>107</v>
      </c>
      <c r="P1113" s="30" t="s">
        <v>5317</v>
      </c>
      <c r="Q1113" s="23">
        <v>16940</v>
      </c>
      <c r="R1113" s="30" t="s">
        <v>29</v>
      </c>
      <c r="S1113" s="39">
        <v>100</v>
      </c>
      <c r="T1113" s="45">
        <v>46152</v>
      </c>
      <c r="U1113" s="52"/>
      <c r="V1113" s="53"/>
      <c r="W1113" s="54" t="s">
        <v>5318</v>
      </c>
      <c r="X1113" s="30"/>
      <c r="Y1113" s="31">
        <v>16840</v>
      </c>
      <c r="Z1113" s="30"/>
      <c r="AA1113" s="55"/>
      <c r="AB1113" s="73" t="s">
        <v>44</v>
      </c>
      <c r="AC1113" s="30" t="s">
        <v>44</v>
      </c>
      <c r="AD1113" s="30" t="s">
        <v>982</v>
      </c>
    </row>
    <row r="1114" spans="1:30" x14ac:dyDescent="0.2">
      <c r="A1114" s="89">
        <v>46153.331553240743</v>
      </c>
      <c r="B1114" s="35" t="s">
        <v>30</v>
      </c>
      <c r="C1114" s="85" t="s">
        <v>31</v>
      </c>
      <c r="D1114" s="30" t="s">
        <v>29</v>
      </c>
      <c r="E1114" s="96" t="s">
        <v>2798</v>
      </c>
      <c r="F1114" s="30" t="s">
        <v>29</v>
      </c>
      <c r="G1114" s="30" t="s">
        <v>47</v>
      </c>
      <c r="H1114" s="93" t="s">
        <v>34</v>
      </c>
      <c r="I1114" s="36" t="str">
        <f ca="1">IFERROR(__xludf.DUMMYFUNCTION("""COMPUTED_VALUE""")," ")</f>
        <v xml:space="preserve"> </v>
      </c>
      <c r="J1114" s="51" t="s">
        <v>5319</v>
      </c>
      <c r="K1114" s="56" t="s">
        <v>5320</v>
      </c>
      <c r="L1114" s="38">
        <v>987992205</v>
      </c>
      <c r="M1114" s="30" t="s">
        <v>664</v>
      </c>
      <c r="N1114" s="30" t="s">
        <v>2923</v>
      </c>
      <c r="O1114" s="30" t="s">
        <v>107</v>
      </c>
      <c r="P1114" s="30" t="s">
        <v>5321</v>
      </c>
      <c r="Q1114" s="23">
        <v>16940</v>
      </c>
      <c r="R1114" s="30" t="s">
        <v>29</v>
      </c>
      <c r="S1114" s="39">
        <v>50</v>
      </c>
      <c r="T1114" s="45">
        <v>46152</v>
      </c>
      <c r="U1114" s="52"/>
      <c r="V1114" s="53"/>
      <c r="W1114" s="54" t="s">
        <v>5322</v>
      </c>
      <c r="X1114" s="30"/>
      <c r="Y1114" s="31">
        <v>16890</v>
      </c>
      <c r="Z1114" s="30"/>
      <c r="AA1114" s="56"/>
      <c r="AB1114" s="74" t="s">
        <v>44</v>
      </c>
      <c r="AC1114" s="30" t="s">
        <v>44</v>
      </c>
      <c r="AD1114" s="30" t="s">
        <v>982</v>
      </c>
    </row>
    <row r="1115" spans="1:30" x14ac:dyDescent="0.2">
      <c r="A1115" s="89">
        <v>46153.333100185184</v>
      </c>
      <c r="B1115" s="35" t="s">
        <v>30</v>
      </c>
      <c r="C1115" s="85" t="s">
        <v>31</v>
      </c>
      <c r="D1115" s="30" t="s">
        <v>29</v>
      </c>
      <c r="E1115" s="96" t="s">
        <v>2798</v>
      </c>
      <c r="F1115" s="30" t="s">
        <v>29</v>
      </c>
      <c r="G1115" s="30" t="s">
        <v>47</v>
      </c>
      <c r="H1115" s="93" t="s">
        <v>34</v>
      </c>
      <c r="I1115" s="36" t="str">
        <f ca="1">IFERROR(__xludf.DUMMYFUNCTION("""COMPUTED_VALUE""")," ")</f>
        <v xml:space="preserve"> </v>
      </c>
      <c r="J1115" s="51" t="s">
        <v>5323</v>
      </c>
      <c r="K1115" s="56" t="s">
        <v>5324</v>
      </c>
      <c r="L1115" s="38">
        <v>908921193</v>
      </c>
      <c r="M1115" s="30" t="s">
        <v>713</v>
      </c>
      <c r="N1115" s="30" t="s">
        <v>685</v>
      </c>
      <c r="O1115" s="30" t="s">
        <v>107</v>
      </c>
      <c r="P1115" s="30" t="s">
        <v>5325</v>
      </c>
      <c r="Q1115" s="23">
        <v>16940</v>
      </c>
      <c r="R1115" s="30" t="s">
        <v>29</v>
      </c>
      <c r="S1115" s="39">
        <v>100</v>
      </c>
      <c r="T1115" s="45">
        <v>46153</v>
      </c>
      <c r="U1115" s="52"/>
      <c r="V1115" s="53"/>
      <c r="W1115" s="54" t="s">
        <v>5326</v>
      </c>
      <c r="X1115" s="30"/>
      <c r="Y1115" s="31">
        <v>16840</v>
      </c>
      <c r="Z1115" s="30"/>
      <c r="AA1115" s="55"/>
      <c r="AB1115" s="73" t="s">
        <v>44</v>
      </c>
      <c r="AC1115" s="30" t="s">
        <v>44</v>
      </c>
      <c r="AD1115" s="30" t="s">
        <v>982</v>
      </c>
    </row>
    <row r="1116" spans="1:30" x14ac:dyDescent="0.2">
      <c r="A1116" s="89">
        <v>46153.353267268518</v>
      </c>
      <c r="B1116" s="35" t="s">
        <v>30</v>
      </c>
      <c r="C1116" s="85" t="s">
        <v>31</v>
      </c>
      <c r="D1116" s="30" t="s">
        <v>29</v>
      </c>
      <c r="E1116" s="96" t="s">
        <v>2895</v>
      </c>
      <c r="F1116" s="30" t="s">
        <v>29</v>
      </c>
      <c r="G1116" s="30" t="s">
        <v>33</v>
      </c>
      <c r="H1116" s="93" t="s">
        <v>34</v>
      </c>
      <c r="I1116" s="36" t="str">
        <f ca="1">IFERROR(__xludf.DUMMYFUNCTION("""COMPUTED_VALUE""")," ")</f>
        <v xml:space="preserve"> </v>
      </c>
      <c r="J1116" s="51" t="s">
        <v>5327</v>
      </c>
      <c r="K1116" s="56" t="s">
        <v>5328</v>
      </c>
      <c r="L1116" s="38">
        <v>814477702</v>
      </c>
      <c r="M1116" s="30" t="s">
        <v>1614</v>
      </c>
      <c r="N1116" s="30" t="s">
        <v>4176</v>
      </c>
      <c r="O1116" s="30" t="s">
        <v>2626</v>
      </c>
      <c r="P1116" s="30" t="s">
        <v>5329</v>
      </c>
      <c r="Q1116" s="23">
        <v>14972</v>
      </c>
      <c r="R1116" s="30" t="s">
        <v>29</v>
      </c>
      <c r="S1116" s="39">
        <v>200</v>
      </c>
      <c r="T1116" s="45">
        <v>46152</v>
      </c>
      <c r="U1116" s="52"/>
      <c r="V1116" s="53"/>
      <c r="W1116" s="54" t="s">
        <v>5330</v>
      </c>
      <c r="X1116" s="30"/>
      <c r="Y1116" s="31">
        <v>14772</v>
      </c>
      <c r="Z1116" s="30"/>
      <c r="AA1116" s="56"/>
      <c r="AB1116" s="74" t="s">
        <v>44</v>
      </c>
      <c r="AC1116" s="30" t="s">
        <v>44</v>
      </c>
      <c r="AD1116" s="30" t="s">
        <v>982</v>
      </c>
    </row>
    <row r="1117" spans="1:30" x14ac:dyDescent="0.2">
      <c r="A1117" s="89">
        <v>46153.355957974534</v>
      </c>
      <c r="B1117" s="35" t="s">
        <v>76</v>
      </c>
      <c r="C1117" s="85" t="s">
        <v>31</v>
      </c>
      <c r="D1117" s="30" t="s">
        <v>29</v>
      </c>
      <c r="E1117" s="96" t="s">
        <v>82</v>
      </c>
      <c r="F1117" s="30" t="s">
        <v>29</v>
      </c>
      <c r="G1117" s="30" t="s">
        <v>47</v>
      </c>
      <c r="H1117" s="93" t="s">
        <v>3250</v>
      </c>
      <c r="I1117" s="36">
        <f ca="1">IFERROR(__xludf.DUMMYFUNCTION("""COMPUTED_VALUE"""),46166)</f>
        <v>46166</v>
      </c>
      <c r="J1117" s="51" t="s">
        <v>5331</v>
      </c>
      <c r="K1117" s="56" t="s">
        <v>5332</v>
      </c>
      <c r="L1117" s="38">
        <v>354922046</v>
      </c>
      <c r="M1117" s="30" t="s">
        <v>2215</v>
      </c>
      <c r="N1117" s="30" t="s">
        <v>4133</v>
      </c>
      <c r="O1117" s="30" t="s">
        <v>107</v>
      </c>
      <c r="P1117" s="30" t="s">
        <v>5333</v>
      </c>
      <c r="Q1117" s="23">
        <v>9704</v>
      </c>
      <c r="R1117" s="30" t="s">
        <v>29</v>
      </c>
      <c r="S1117" s="39">
        <v>9704</v>
      </c>
      <c r="T1117" s="45">
        <v>46152</v>
      </c>
      <c r="U1117" s="52"/>
      <c r="V1117" s="53"/>
      <c r="W1117" s="54" t="s">
        <v>5334</v>
      </c>
      <c r="X1117" s="30"/>
      <c r="Y1117" s="31">
        <v>0</v>
      </c>
      <c r="Z1117" s="30" t="s">
        <v>2731</v>
      </c>
      <c r="AA1117" s="55"/>
      <c r="AB1117" s="73" t="s">
        <v>44</v>
      </c>
      <c r="AC1117" s="30" t="s">
        <v>44</v>
      </c>
      <c r="AD1117" s="30" t="s">
        <v>982</v>
      </c>
    </row>
    <row r="1118" spans="1:30" x14ac:dyDescent="0.2">
      <c r="A1118" s="89">
        <v>46153.385436064811</v>
      </c>
      <c r="B1118" s="35" t="s">
        <v>30</v>
      </c>
      <c r="C1118" s="85" t="s">
        <v>31</v>
      </c>
      <c r="D1118" s="30" t="s">
        <v>29</v>
      </c>
      <c r="E1118" s="96" t="s">
        <v>2798</v>
      </c>
      <c r="F1118" s="30" t="s">
        <v>29</v>
      </c>
      <c r="G1118" s="30" t="s">
        <v>47</v>
      </c>
      <c r="H1118" s="93" t="s">
        <v>34</v>
      </c>
      <c r="I1118" s="36" t="str">
        <f ca="1">IFERROR(__xludf.DUMMYFUNCTION("""COMPUTED_VALUE""")," ")</f>
        <v xml:space="preserve"> </v>
      </c>
      <c r="J1118" s="51" t="s">
        <v>5335</v>
      </c>
      <c r="K1118" s="56" t="s">
        <v>5336</v>
      </c>
      <c r="L1118" s="38">
        <v>852582292</v>
      </c>
      <c r="M1118" s="30" t="s">
        <v>2885</v>
      </c>
      <c r="N1118" s="30" t="s">
        <v>1235</v>
      </c>
      <c r="O1118" s="30" t="s">
        <v>5337</v>
      </c>
      <c r="P1118" s="30" t="s">
        <v>5338</v>
      </c>
      <c r="Q1118" s="23">
        <v>16940</v>
      </c>
      <c r="R1118" s="30" t="s">
        <v>29</v>
      </c>
      <c r="S1118" s="39">
        <v>200</v>
      </c>
      <c r="T1118" s="45">
        <v>46153</v>
      </c>
      <c r="U1118" s="52"/>
      <c r="V1118" s="53"/>
      <c r="W1118" s="54" t="s">
        <v>5339</v>
      </c>
      <c r="X1118" s="30"/>
      <c r="Y1118" s="31">
        <v>16740</v>
      </c>
      <c r="Z1118" s="30"/>
      <c r="AA1118" s="56"/>
      <c r="AB1118" s="74" t="s">
        <v>44</v>
      </c>
      <c r="AC1118" s="30" t="s">
        <v>44</v>
      </c>
      <c r="AD1118" s="30" t="s">
        <v>982</v>
      </c>
    </row>
    <row r="1119" spans="1:30" x14ac:dyDescent="0.2">
      <c r="A1119" s="89">
        <v>46153.503226250003</v>
      </c>
      <c r="B1119" s="35" t="s">
        <v>30</v>
      </c>
      <c r="C1119" s="85" t="s">
        <v>31</v>
      </c>
      <c r="D1119" s="30" t="s">
        <v>29</v>
      </c>
      <c r="E1119" s="96" t="s">
        <v>2798</v>
      </c>
      <c r="F1119" s="30" t="s">
        <v>29</v>
      </c>
      <c r="G1119" s="30" t="s">
        <v>47</v>
      </c>
      <c r="H1119" s="93" t="s">
        <v>34</v>
      </c>
      <c r="I1119" s="36" t="str">
        <f ca="1">IFERROR(__xludf.DUMMYFUNCTION("""COMPUTED_VALUE""")," ")</f>
        <v xml:space="preserve"> </v>
      </c>
      <c r="J1119" s="51" t="s">
        <v>5340</v>
      </c>
      <c r="K1119" s="56" t="s">
        <v>5341</v>
      </c>
      <c r="L1119" s="38">
        <v>919801002</v>
      </c>
      <c r="M1119" s="30" t="s">
        <v>130</v>
      </c>
      <c r="N1119" s="30" t="s">
        <v>3883</v>
      </c>
      <c r="O1119" s="30" t="s">
        <v>2081</v>
      </c>
      <c r="P1119" s="30" t="s">
        <v>5342</v>
      </c>
      <c r="Q1119" s="23">
        <v>16940</v>
      </c>
      <c r="R1119" s="30" t="s">
        <v>29</v>
      </c>
      <c r="S1119" s="39">
        <v>200</v>
      </c>
      <c r="T1119" s="45">
        <v>46152</v>
      </c>
      <c r="U1119" s="52"/>
      <c r="V1119" s="53"/>
      <c r="W1119" s="54" t="s">
        <v>5343</v>
      </c>
      <c r="X1119" s="30"/>
      <c r="Y1119" s="31">
        <v>16740</v>
      </c>
      <c r="Z1119" s="30"/>
      <c r="AA1119" s="55"/>
      <c r="AB1119" s="73" t="s">
        <v>44</v>
      </c>
      <c r="AC1119" s="30" t="s">
        <v>44</v>
      </c>
      <c r="AD1119" s="30" t="s">
        <v>982</v>
      </c>
    </row>
    <row r="1120" spans="1:30" x14ac:dyDescent="0.2">
      <c r="A1120" s="89">
        <v>46153.568411192129</v>
      </c>
      <c r="B1120" s="35" t="s">
        <v>76</v>
      </c>
      <c r="C1120" s="85" t="s">
        <v>31</v>
      </c>
      <c r="D1120" s="30" t="s">
        <v>29</v>
      </c>
      <c r="E1120" s="96" t="s">
        <v>2798</v>
      </c>
      <c r="F1120" s="30" t="s">
        <v>29</v>
      </c>
      <c r="G1120" s="30" t="s">
        <v>47</v>
      </c>
      <c r="H1120" s="93" t="s">
        <v>5082</v>
      </c>
      <c r="I1120" s="36">
        <f ca="1">IFERROR(__xludf.DUMMYFUNCTION("""COMPUTED_VALUE"""),46195)</f>
        <v>46195</v>
      </c>
      <c r="J1120" s="51" t="s">
        <v>5344</v>
      </c>
      <c r="K1120" s="56" t="s">
        <v>5345</v>
      </c>
      <c r="L1120" s="38">
        <v>339652179</v>
      </c>
      <c r="M1120" s="30" t="s">
        <v>713</v>
      </c>
      <c r="N1120" s="30" t="s">
        <v>576</v>
      </c>
      <c r="O1120" s="30" t="s">
        <v>107</v>
      </c>
      <c r="P1120" s="30" t="s">
        <v>5346</v>
      </c>
      <c r="Q1120" s="23">
        <v>16940</v>
      </c>
      <c r="R1120" s="30" t="s">
        <v>29</v>
      </c>
      <c r="S1120" s="39">
        <v>100</v>
      </c>
      <c r="T1120" s="45">
        <v>46153</v>
      </c>
      <c r="U1120" s="52"/>
      <c r="V1120" s="53"/>
      <c r="W1120" s="54" t="s">
        <v>5347</v>
      </c>
      <c r="X1120" s="30"/>
      <c r="Y1120" s="31">
        <v>16840</v>
      </c>
      <c r="Z1120" s="30"/>
      <c r="AA1120" s="56"/>
      <c r="AB1120" s="74" t="s">
        <v>44</v>
      </c>
      <c r="AC1120" s="30" t="s">
        <v>44</v>
      </c>
      <c r="AD1120" s="30" t="s">
        <v>982</v>
      </c>
    </row>
    <row r="1121" spans="1:30" x14ac:dyDescent="0.2">
      <c r="A1121" s="89">
        <v>46153.743883125004</v>
      </c>
      <c r="B1121" s="35" t="s">
        <v>30</v>
      </c>
      <c r="C1121" s="85" t="s">
        <v>31</v>
      </c>
      <c r="D1121" s="30" t="s">
        <v>29</v>
      </c>
      <c r="E1121" s="96" t="s">
        <v>2798</v>
      </c>
      <c r="F1121" s="30" t="s">
        <v>29</v>
      </c>
      <c r="G1121" s="30" t="s">
        <v>47</v>
      </c>
      <c r="H1121" s="93" t="s">
        <v>34</v>
      </c>
      <c r="I1121" s="36" t="str">
        <f ca="1">IFERROR(__xludf.DUMMYFUNCTION("""COMPUTED_VALUE""")," ")</f>
        <v xml:space="preserve"> </v>
      </c>
      <c r="J1121" s="51" t="s">
        <v>5348</v>
      </c>
      <c r="K1121" s="56" t="s">
        <v>5349</v>
      </c>
      <c r="L1121" s="38">
        <v>965883572</v>
      </c>
      <c r="M1121" s="30" t="s">
        <v>605</v>
      </c>
      <c r="N1121" s="30" t="s">
        <v>708</v>
      </c>
      <c r="O1121" s="30" t="s">
        <v>107</v>
      </c>
      <c r="P1121" s="30" t="s">
        <v>5350</v>
      </c>
      <c r="Q1121" s="23">
        <v>16940</v>
      </c>
      <c r="R1121" s="30" t="s">
        <v>29</v>
      </c>
      <c r="S1121" s="39">
        <v>50</v>
      </c>
      <c r="T1121" s="45">
        <v>46153</v>
      </c>
      <c r="U1121" s="52"/>
      <c r="V1121" s="53"/>
      <c r="W1121" s="54" t="s">
        <v>5351</v>
      </c>
      <c r="X1121" s="30"/>
      <c r="Y1121" s="31">
        <v>16890</v>
      </c>
      <c r="Z1121" s="30"/>
      <c r="AA1121" s="55"/>
      <c r="AB1121" s="73" t="s">
        <v>44</v>
      </c>
      <c r="AC1121" s="30" t="s">
        <v>44</v>
      </c>
      <c r="AD1121" s="30" t="s">
        <v>982</v>
      </c>
    </row>
    <row r="1122" spans="1:30" x14ac:dyDescent="0.2">
      <c r="A1122" s="89">
        <v>46153.825151724537</v>
      </c>
      <c r="B1122" s="35" t="s">
        <v>30</v>
      </c>
      <c r="C1122" s="85" t="s">
        <v>31</v>
      </c>
      <c r="D1122" s="30" t="s">
        <v>29</v>
      </c>
      <c r="E1122" s="96" t="s">
        <v>82</v>
      </c>
      <c r="F1122" s="30" t="s">
        <v>202</v>
      </c>
      <c r="G1122" s="30" t="s">
        <v>47</v>
      </c>
      <c r="H1122" s="93" t="s">
        <v>34</v>
      </c>
      <c r="I1122" s="36" t="str">
        <f ca="1">IFERROR(__xludf.DUMMYFUNCTION("""COMPUTED_VALUE""")," ")</f>
        <v xml:space="preserve"> </v>
      </c>
      <c r="J1122" s="51" t="s">
        <v>5352</v>
      </c>
      <c r="K1122" s="56" t="s">
        <v>5353</v>
      </c>
      <c r="L1122" s="38">
        <v>889248937</v>
      </c>
      <c r="M1122" s="30" t="s">
        <v>1630</v>
      </c>
      <c r="N1122" s="30" t="s">
        <v>5010</v>
      </c>
      <c r="O1122" s="30" t="s">
        <v>5354</v>
      </c>
      <c r="P1122" s="30" t="s">
        <v>5355</v>
      </c>
      <c r="Q1122" s="23">
        <v>9704</v>
      </c>
      <c r="R1122" s="30" t="s">
        <v>29</v>
      </c>
      <c r="S1122" s="39">
        <v>100</v>
      </c>
      <c r="T1122" s="45">
        <v>46153</v>
      </c>
      <c r="U1122" s="52"/>
      <c r="V1122" s="53"/>
      <c r="W1122" s="54" t="s">
        <v>5356</v>
      </c>
      <c r="X1122" s="30"/>
      <c r="Y1122" s="31">
        <v>9604</v>
      </c>
      <c r="Z1122" s="30"/>
      <c r="AA1122" s="56"/>
      <c r="AB1122" s="74" t="s">
        <v>44</v>
      </c>
      <c r="AC1122" s="30" t="s">
        <v>44</v>
      </c>
      <c r="AD1122" s="30" t="s">
        <v>982</v>
      </c>
    </row>
    <row r="1123" spans="1:30" x14ac:dyDescent="0.2">
      <c r="A1123" s="89">
        <v>46153.873808888893</v>
      </c>
      <c r="B1123" s="35" t="s">
        <v>30</v>
      </c>
      <c r="C1123" s="85" t="s">
        <v>31</v>
      </c>
      <c r="D1123" s="30" t="s">
        <v>29</v>
      </c>
      <c r="E1123" s="96" t="s">
        <v>2798</v>
      </c>
      <c r="F1123" s="30" t="s">
        <v>29</v>
      </c>
      <c r="G1123" s="30" t="s">
        <v>47</v>
      </c>
      <c r="H1123" s="93" t="s">
        <v>34</v>
      </c>
      <c r="I1123" s="36" t="str">
        <f ca="1">IFERROR(__xludf.DUMMYFUNCTION("""COMPUTED_VALUE""")," ")</f>
        <v xml:space="preserve"> </v>
      </c>
      <c r="J1123" s="51" t="s">
        <v>5357</v>
      </c>
      <c r="K1123" s="56" t="s">
        <v>5358</v>
      </c>
      <c r="L1123" s="38">
        <v>938849308</v>
      </c>
      <c r="M1123" s="30" t="s">
        <v>1614</v>
      </c>
      <c r="N1123" s="30" t="s">
        <v>4183</v>
      </c>
      <c r="O1123" s="30" t="s">
        <v>2081</v>
      </c>
      <c r="P1123" s="30" t="s">
        <v>5359</v>
      </c>
      <c r="Q1123" s="23">
        <v>16940</v>
      </c>
      <c r="R1123" s="30" t="s">
        <v>29</v>
      </c>
      <c r="S1123" s="39">
        <v>200</v>
      </c>
      <c r="T1123" s="45">
        <v>46153</v>
      </c>
      <c r="U1123" s="52"/>
      <c r="V1123" s="53"/>
      <c r="W1123" s="54" t="s">
        <v>5360</v>
      </c>
      <c r="X1123" s="30"/>
      <c r="Y1123" s="31">
        <v>16740</v>
      </c>
      <c r="Z1123" s="30"/>
      <c r="AA1123" s="55"/>
      <c r="AB1123" s="73" t="s">
        <v>44</v>
      </c>
      <c r="AC1123" s="30" t="s">
        <v>44</v>
      </c>
      <c r="AD1123" s="30" t="s">
        <v>982</v>
      </c>
    </row>
    <row r="1124" spans="1:30" x14ac:dyDescent="0.2">
      <c r="A1124" s="89">
        <v>46153.930435057875</v>
      </c>
      <c r="B1124" s="35" t="s">
        <v>30</v>
      </c>
      <c r="C1124" s="85" t="s">
        <v>31</v>
      </c>
      <c r="D1124" s="30" t="s">
        <v>29</v>
      </c>
      <c r="E1124" s="96" t="s">
        <v>2798</v>
      </c>
      <c r="F1124" s="30" t="s">
        <v>29</v>
      </c>
      <c r="G1124" s="30" t="s">
        <v>33</v>
      </c>
      <c r="H1124" s="93" t="s">
        <v>34</v>
      </c>
      <c r="I1124" s="36" t="str">
        <f ca="1">IFERROR(__xludf.DUMMYFUNCTION("""COMPUTED_VALUE""")," ")</f>
        <v xml:space="preserve"> </v>
      </c>
      <c r="J1124" s="51" t="s">
        <v>5361</v>
      </c>
      <c r="K1124" s="56" t="s">
        <v>5362</v>
      </c>
      <c r="L1124" s="38">
        <v>388022008</v>
      </c>
      <c r="M1124" s="30" t="s">
        <v>713</v>
      </c>
      <c r="N1124" s="30" t="s">
        <v>512</v>
      </c>
      <c r="O1124" s="30" t="s">
        <v>107</v>
      </c>
      <c r="P1124" s="30" t="s">
        <v>5363</v>
      </c>
      <c r="Q1124" s="23">
        <v>16940</v>
      </c>
      <c r="R1124" s="30" t="s">
        <v>29</v>
      </c>
      <c r="S1124" s="39">
        <v>200</v>
      </c>
      <c r="T1124" s="45">
        <v>46153</v>
      </c>
      <c r="U1124" s="52"/>
      <c r="V1124" s="53"/>
      <c r="W1124" s="54" t="s">
        <v>5364</v>
      </c>
      <c r="X1124" s="30"/>
      <c r="Y1124" s="31">
        <v>16740</v>
      </c>
      <c r="Z1124" s="30"/>
      <c r="AA1124" s="56"/>
      <c r="AB1124" s="74" t="s">
        <v>44</v>
      </c>
      <c r="AC1124" s="30" t="s">
        <v>44</v>
      </c>
      <c r="AD1124" s="30" t="s">
        <v>982</v>
      </c>
    </row>
    <row r="1125" spans="1:30" x14ac:dyDescent="0.2">
      <c r="A1125" s="89">
        <v>46153.933064108794</v>
      </c>
      <c r="B1125" s="35" t="s">
        <v>30</v>
      </c>
      <c r="C1125" s="85" t="s">
        <v>31</v>
      </c>
      <c r="D1125" s="30" t="s">
        <v>29</v>
      </c>
      <c r="E1125" s="96" t="s">
        <v>2798</v>
      </c>
      <c r="F1125" s="30" t="s">
        <v>29</v>
      </c>
      <c r="G1125" s="30" t="s">
        <v>47</v>
      </c>
      <c r="H1125" s="93" t="s">
        <v>34</v>
      </c>
      <c r="I1125" s="36" t="str">
        <f ca="1">IFERROR(__xludf.DUMMYFUNCTION("""COMPUTED_VALUE""")," ")</f>
        <v xml:space="preserve"> </v>
      </c>
      <c r="J1125" s="51" t="s">
        <v>5365</v>
      </c>
      <c r="K1125" s="56" t="s">
        <v>5366</v>
      </c>
      <c r="L1125" s="38">
        <v>358430762</v>
      </c>
      <c r="M1125" s="30" t="s">
        <v>664</v>
      </c>
      <c r="N1125" s="30" t="s">
        <v>66</v>
      </c>
      <c r="O1125" s="30" t="s">
        <v>107</v>
      </c>
      <c r="P1125" s="30" t="s">
        <v>5367</v>
      </c>
      <c r="Q1125" s="23">
        <v>16940</v>
      </c>
      <c r="R1125" s="30" t="s">
        <v>29</v>
      </c>
      <c r="S1125" s="39">
        <v>50</v>
      </c>
      <c r="T1125" s="45">
        <v>46153</v>
      </c>
      <c r="U1125" s="52"/>
      <c r="V1125" s="53"/>
      <c r="W1125" s="54" t="s">
        <v>5368</v>
      </c>
      <c r="X1125" s="30"/>
      <c r="Y1125" s="31">
        <v>16890</v>
      </c>
      <c r="Z1125" s="30"/>
      <c r="AA1125" s="55"/>
      <c r="AB1125" s="73" t="s">
        <v>44</v>
      </c>
      <c r="AC1125" s="30" t="s">
        <v>44</v>
      </c>
      <c r="AD1125" s="30" t="s">
        <v>982</v>
      </c>
    </row>
    <row r="1126" spans="1:30" x14ac:dyDescent="0.2">
      <c r="A1126" s="89">
        <v>46153.934254664353</v>
      </c>
      <c r="B1126" s="35" t="s">
        <v>30</v>
      </c>
      <c r="C1126" s="85" t="s">
        <v>31</v>
      </c>
      <c r="D1126" s="30" t="s">
        <v>29</v>
      </c>
      <c r="E1126" s="96" t="s">
        <v>2798</v>
      </c>
      <c r="F1126" s="30" t="s">
        <v>29</v>
      </c>
      <c r="G1126" s="30" t="s">
        <v>47</v>
      </c>
      <c r="H1126" s="93" t="s">
        <v>34</v>
      </c>
      <c r="I1126" s="36" t="str">
        <f ca="1">IFERROR(__xludf.DUMMYFUNCTION("""COMPUTED_VALUE""")," ")</f>
        <v xml:space="preserve"> </v>
      </c>
      <c r="J1126" s="51" t="s">
        <v>5369</v>
      </c>
      <c r="K1126" s="56" t="s">
        <v>5370</v>
      </c>
      <c r="L1126" s="38">
        <v>385363208</v>
      </c>
      <c r="M1126" s="30" t="s">
        <v>664</v>
      </c>
      <c r="N1126" s="30" t="s">
        <v>3186</v>
      </c>
      <c r="O1126" s="30" t="s">
        <v>107</v>
      </c>
      <c r="P1126" s="30" t="s">
        <v>5371</v>
      </c>
      <c r="Q1126" s="23">
        <v>16940</v>
      </c>
      <c r="R1126" s="30" t="s">
        <v>29</v>
      </c>
      <c r="S1126" s="39">
        <v>50</v>
      </c>
      <c r="T1126" s="45">
        <v>46153</v>
      </c>
      <c r="U1126" s="52"/>
      <c r="V1126" s="53"/>
      <c r="W1126" s="54" t="s">
        <v>5372</v>
      </c>
      <c r="X1126" s="30"/>
      <c r="Y1126" s="31">
        <v>16890</v>
      </c>
      <c r="Z1126" s="30"/>
      <c r="AA1126" s="56"/>
      <c r="AB1126" s="74" t="s">
        <v>44</v>
      </c>
      <c r="AC1126" s="30" t="s">
        <v>44</v>
      </c>
      <c r="AD1126" s="30" t="s">
        <v>982</v>
      </c>
    </row>
    <row r="1127" spans="1:30" x14ac:dyDescent="0.2">
      <c r="A1127" s="89">
        <v>46153.935538935184</v>
      </c>
      <c r="B1127" s="35" t="s">
        <v>30</v>
      </c>
      <c r="C1127" s="85" t="s">
        <v>31</v>
      </c>
      <c r="D1127" s="30" t="s">
        <v>29</v>
      </c>
      <c r="E1127" s="96" t="s">
        <v>2798</v>
      </c>
      <c r="F1127" s="30" t="s">
        <v>29</v>
      </c>
      <c r="G1127" s="30" t="s">
        <v>47</v>
      </c>
      <c r="H1127" s="93" t="s">
        <v>34</v>
      </c>
      <c r="I1127" s="36" t="str">
        <f ca="1">IFERROR(__xludf.DUMMYFUNCTION("""COMPUTED_VALUE""")," ")</f>
        <v xml:space="preserve"> </v>
      </c>
      <c r="J1127" s="51" t="s">
        <v>5373</v>
      </c>
      <c r="K1127" s="56" t="s">
        <v>5374</v>
      </c>
      <c r="L1127" s="38">
        <v>348223946</v>
      </c>
      <c r="M1127" s="30" t="s">
        <v>664</v>
      </c>
      <c r="N1127" s="30" t="s">
        <v>66</v>
      </c>
      <c r="O1127" s="30" t="s">
        <v>2204</v>
      </c>
      <c r="P1127" s="30" t="s">
        <v>5375</v>
      </c>
      <c r="Q1127" s="23">
        <v>16940</v>
      </c>
      <c r="R1127" s="30" t="s">
        <v>29</v>
      </c>
      <c r="S1127" s="39">
        <v>50</v>
      </c>
      <c r="T1127" s="45">
        <v>46153</v>
      </c>
      <c r="U1127" s="52"/>
      <c r="V1127" s="53"/>
      <c r="W1127" s="54" t="s">
        <v>5376</v>
      </c>
      <c r="X1127" s="30"/>
      <c r="Y1127" s="31">
        <v>16890</v>
      </c>
      <c r="Z1127" s="30"/>
      <c r="AA1127" s="55"/>
      <c r="AB1127" s="73" t="s">
        <v>44</v>
      </c>
      <c r="AC1127" s="30" t="s">
        <v>44</v>
      </c>
      <c r="AD1127" s="30" t="s">
        <v>982</v>
      </c>
    </row>
    <row r="1128" spans="1:30" x14ac:dyDescent="0.2">
      <c r="A1128" s="89">
        <v>46153.964464155091</v>
      </c>
      <c r="B1128" s="35" t="s">
        <v>408</v>
      </c>
      <c r="C1128" s="85" t="s">
        <v>31</v>
      </c>
      <c r="D1128" s="30" t="s">
        <v>29</v>
      </c>
      <c r="E1128" s="96" t="s">
        <v>2798</v>
      </c>
      <c r="F1128" s="30" t="s">
        <v>29</v>
      </c>
      <c r="G1128" s="30" t="s">
        <v>47</v>
      </c>
      <c r="H1128" s="93" t="s">
        <v>5082</v>
      </c>
      <c r="I1128" s="36">
        <f ca="1">IFERROR(__xludf.DUMMYFUNCTION("""COMPUTED_VALUE"""),46195)</f>
        <v>46195</v>
      </c>
      <c r="J1128" s="51" t="s">
        <v>5377</v>
      </c>
      <c r="K1128" s="56" t="s">
        <v>5378</v>
      </c>
      <c r="L1128" s="38">
        <v>865419308</v>
      </c>
      <c r="M1128" s="30" t="s">
        <v>785</v>
      </c>
      <c r="N1128" s="30" t="s">
        <v>131</v>
      </c>
      <c r="O1128" s="30" t="s">
        <v>726</v>
      </c>
      <c r="P1128" s="30" t="s">
        <v>5379</v>
      </c>
      <c r="Q1128" s="23">
        <v>16940</v>
      </c>
      <c r="R1128" s="30" t="s">
        <v>29</v>
      </c>
      <c r="S1128" s="39">
        <f>50+2450</f>
        <v>2500</v>
      </c>
      <c r="T1128" s="49" t="s">
        <v>5380</v>
      </c>
      <c r="U1128" s="52"/>
      <c r="V1128" s="53"/>
      <c r="W1128" s="54" t="s">
        <v>5381</v>
      </c>
      <c r="X1128" s="30"/>
      <c r="Y1128" s="31">
        <v>14440</v>
      </c>
      <c r="Z1128" s="30"/>
      <c r="AA1128" s="56"/>
      <c r="AB1128" s="74" t="s">
        <v>44</v>
      </c>
      <c r="AC1128" s="30" t="s">
        <v>44</v>
      </c>
      <c r="AD1128" s="30" t="s">
        <v>982</v>
      </c>
    </row>
    <row r="1129" spans="1:30" x14ac:dyDescent="0.2">
      <c r="A1129" s="89">
        <v>46153.988703819443</v>
      </c>
      <c r="B1129" s="35" t="s">
        <v>76</v>
      </c>
      <c r="C1129" s="85" t="s">
        <v>31</v>
      </c>
      <c r="D1129" s="30" t="s">
        <v>29</v>
      </c>
      <c r="E1129" s="96" t="s">
        <v>2798</v>
      </c>
      <c r="F1129" s="30" t="s">
        <v>29</v>
      </c>
      <c r="G1129" s="30" t="s">
        <v>47</v>
      </c>
      <c r="H1129" s="93" t="s">
        <v>5082</v>
      </c>
      <c r="I1129" s="36">
        <f ca="1">IFERROR(__xludf.DUMMYFUNCTION("""COMPUTED_VALUE"""),46195)</f>
        <v>46195</v>
      </c>
      <c r="J1129" s="51" t="s">
        <v>5382</v>
      </c>
      <c r="K1129" s="56" t="s">
        <v>5383</v>
      </c>
      <c r="L1129" s="38">
        <v>878272958</v>
      </c>
      <c r="M1129" s="30" t="s">
        <v>605</v>
      </c>
      <c r="N1129" s="30" t="s">
        <v>337</v>
      </c>
      <c r="O1129" s="30" t="s">
        <v>107</v>
      </c>
      <c r="P1129" s="30" t="s">
        <v>5384</v>
      </c>
      <c r="Q1129" s="23">
        <v>16940</v>
      </c>
      <c r="R1129" s="30" t="s">
        <v>29</v>
      </c>
      <c r="S1129" s="39">
        <v>150</v>
      </c>
      <c r="T1129" s="45">
        <v>46153</v>
      </c>
      <c r="U1129" s="52"/>
      <c r="V1129" s="53"/>
      <c r="W1129" s="54" t="s">
        <v>5385</v>
      </c>
      <c r="X1129" s="30"/>
      <c r="Y1129" s="31">
        <v>16790</v>
      </c>
      <c r="Z1129" s="30"/>
      <c r="AA1129" s="55"/>
      <c r="AB1129" s="73" t="s">
        <v>44</v>
      </c>
      <c r="AC1129" s="30" t="s">
        <v>44</v>
      </c>
      <c r="AD1129" s="30" t="s">
        <v>982</v>
      </c>
    </row>
    <row r="1130" spans="1:30" x14ac:dyDescent="0.2">
      <c r="A1130" s="89">
        <v>46154.03095479167</v>
      </c>
      <c r="B1130" s="35" t="s">
        <v>30</v>
      </c>
      <c r="C1130" s="85" t="s">
        <v>31</v>
      </c>
      <c r="D1130" s="30" t="s">
        <v>29</v>
      </c>
      <c r="E1130" s="96" t="s">
        <v>2895</v>
      </c>
      <c r="F1130" s="30" t="s">
        <v>29</v>
      </c>
      <c r="G1130" s="30" t="s">
        <v>33</v>
      </c>
      <c r="H1130" s="93" t="s">
        <v>34</v>
      </c>
      <c r="I1130" s="36" t="str">
        <f ca="1">IFERROR(__xludf.DUMMYFUNCTION("""COMPUTED_VALUE""")," ")</f>
        <v xml:space="preserve"> </v>
      </c>
      <c r="J1130" s="51" t="s">
        <v>5386</v>
      </c>
      <c r="K1130" s="56" t="s">
        <v>5387</v>
      </c>
      <c r="L1130" s="38">
        <v>396514724</v>
      </c>
      <c r="M1130" s="30" t="s">
        <v>2544</v>
      </c>
      <c r="N1130" s="30" t="s">
        <v>685</v>
      </c>
      <c r="O1130" s="30" t="s">
        <v>5388</v>
      </c>
      <c r="P1130" s="30" t="s">
        <v>5389</v>
      </c>
      <c r="Q1130" s="23">
        <v>14972</v>
      </c>
      <c r="R1130" s="30" t="s">
        <v>29</v>
      </c>
      <c r="S1130" s="39">
        <v>50</v>
      </c>
      <c r="T1130" s="45">
        <v>46153</v>
      </c>
      <c r="U1130" s="52"/>
      <c r="V1130" s="53"/>
      <c r="W1130" s="54" t="s">
        <v>5390</v>
      </c>
      <c r="X1130" s="30"/>
      <c r="Y1130" s="31">
        <v>14922</v>
      </c>
      <c r="Z1130" s="30"/>
      <c r="AA1130" s="56"/>
      <c r="AB1130" s="74" t="s">
        <v>44</v>
      </c>
      <c r="AC1130" s="30" t="s">
        <v>44</v>
      </c>
      <c r="AD1130" s="30" t="s">
        <v>982</v>
      </c>
    </row>
    <row r="1131" spans="1:30" x14ac:dyDescent="0.2">
      <c r="A1131" s="89">
        <v>46154.320617083329</v>
      </c>
      <c r="B1131" s="35" t="s">
        <v>30</v>
      </c>
      <c r="C1131" s="85" t="s">
        <v>31</v>
      </c>
      <c r="D1131" s="30" t="s">
        <v>29</v>
      </c>
      <c r="E1131" s="96" t="s">
        <v>2798</v>
      </c>
      <c r="F1131" s="30" t="s">
        <v>29</v>
      </c>
      <c r="G1131" s="30" t="s">
        <v>47</v>
      </c>
      <c r="H1131" s="93" t="s">
        <v>34</v>
      </c>
      <c r="I1131" s="36" t="str">
        <f ca="1">IFERROR(__xludf.DUMMYFUNCTION("""COMPUTED_VALUE""")," ")</f>
        <v xml:space="preserve"> </v>
      </c>
      <c r="J1131" s="51" t="s">
        <v>5391</v>
      </c>
      <c r="K1131" s="56" t="s">
        <v>5392</v>
      </c>
      <c r="L1131" s="38">
        <v>336476284</v>
      </c>
      <c r="M1131" s="30" t="s">
        <v>698</v>
      </c>
      <c r="N1131" s="30" t="s">
        <v>2669</v>
      </c>
      <c r="O1131" s="30" t="s">
        <v>107</v>
      </c>
      <c r="P1131" s="30" t="s">
        <v>5393</v>
      </c>
      <c r="Q1131" s="23">
        <v>16940</v>
      </c>
      <c r="R1131" s="30" t="s">
        <v>29</v>
      </c>
      <c r="S1131" s="39">
        <v>100</v>
      </c>
      <c r="T1131" s="45">
        <v>46153</v>
      </c>
      <c r="U1131" s="52"/>
      <c r="V1131" s="53"/>
      <c r="W1131" s="54" t="s">
        <v>5394</v>
      </c>
      <c r="X1131" s="30"/>
      <c r="Y1131" s="31">
        <v>16840</v>
      </c>
      <c r="Z1131" s="30"/>
      <c r="AA1131" s="55"/>
      <c r="AB1131" s="73" t="s">
        <v>44</v>
      </c>
      <c r="AC1131" s="30" t="s">
        <v>44</v>
      </c>
      <c r="AD1131" s="30" t="s">
        <v>982</v>
      </c>
    </row>
    <row r="1132" spans="1:30" x14ac:dyDescent="0.2">
      <c r="A1132" s="89">
        <v>46154.32115157407</v>
      </c>
      <c r="B1132" s="35" t="s">
        <v>30</v>
      </c>
      <c r="C1132" s="85" t="s">
        <v>31</v>
      </c>
      <c r="D1132" s="30" t="s">
        <v>29</v>
      </c>
      <c r="E1132" s="96" t="s">
        <v>2798</v>
      </c>
      <c r="F1132" s="30" t="s">
        <v>29</v>
      </c>
      <c r="G1132" s="30" t="s">
        <v>47</v>
      </c>
      <c r="H1132" s="93" t="s">
        <v>34</v>
      </c>
      <c r="I1132" s="36" t="str">
        <f ca="1">IFERROR(__xludf.DUMMYFUNCTION("""COMPUTED_VALUE""")," ")</f>
        <v xml:space="preserve"> </v>
      </c>
      <c r="J1132" s="51" t="s">
        <v>5395</v>
      </c>
      <c r="K1132" s="56" t="s">
        <v>5396</v>
      </c>
      <c r="L1132" s="38">
        <v>330973429</v>
      </c>
      <c r="M1132" s="30" t="s">
        <v>713</v>
      </c>
      <c r="N1132" s="30" t="s">
        <v>576</v>
      </c>
      <c r="O1132" s="30" t="s">
        <v>107</v>
      </c>
      <c r="P1132" s="30" t="s">
        <v>5397</v>
      </c>
      <c r="Q1132" s="23">
        <v>16940</v>
      </c>
      <c r="R1132" s="30" t="s">
        <v>29</v>
      </c>
      <c r="S1132" s="39">
        <v>100</v>
      </c>
      <c r="T1132" s="45">
        <v>46153</v>
      </c>
      <c r="U1132" s="52"/>
      <c r="V1132" s="53"/>
      <c r="W1132" s="54" t="s">
        <v>5398</v>
      </c>
      <c r="X1132" s="30"/>
      <c r="Y1132" s="31">
        <v>16840</v>
      </c>
      <c r="Z1132" s="30"/>
      <c r="AA1132" s="56"/>
      <c r="AB1132" s="74" t="s">
        <v>44</v>
      </c>
      <c r="AC1132" s="30" t="s">
        <v>44</v>
      </c>
      <c r="AD1132" s="30" t="s">
        <v>982</v>
      </c>
    </row>
    <row r="1133" spans="1:30" x14ac:dyDescent="0.2">
      <c r="A1133" s="89">
        <v>46154.324157303243</v>
      </c>
      <c r="B1133" s="35" t="s">
        <v>30</v>
      </c>
      <c r="C1133" s="85" t="s">
        <v>31</v>
      </c>
      <c r="D1133" s="30" t="s">
        <v>29</v>
      </c>
      <c r="E1133" s="96" t="s">
        <v>2798</v>
      </c>
      <c r="F1133" s="30" t="s">
        <v>29</v>
      </c>
      <c r="G1133" s="30" t="s">
        <v>47</v>
      </c>
      <c r="H1133" s="93" t="s">
        <v>34</v>
      </c>
      <c r="I1133" s="36" t="str">
        <f ca="1">IFERROR(__xludf.DUMMYFUNCTION("""COMPUTED_VALUE""")," ")</f>
        <v xml:space="preserve"> </v>
      </c>
      <c r="J1133" s="51" t="s">
        <v>5399</v>
      </c>
      <c r="K1133" s="56" t="s">
        <v>5400</v>
      </c>
      <c r="L1133" s="38"/>
      <c r="M1133" s="30" t="s">
        <v>664</v>
      </c>
      <c r="N1133" s="30" t="s">
        <v>3186</v>
      </c>
      <c r="O1133" s="30" t="s">
        <v>107</v>
      </c>
      <c r="P1133" s="30" t="s">
        <v>5401</v>
      </c>
      <c r="Q1133" s="23">
        <v>16940</v>
      </c>
      <c r="R1133" s="30" t="s">
        <v>29</v>
      </c>
      <c r="S1133" s="39">
        <v>200</v>
      </c>
      <c r="T1133" s="45">
        <v>46153</v>
      </c>
      <c r="U1133" s="52"/>
      <c r="V1133" s="53"/>
      <c r="W1133" s="54" t="s">
        <v>5402</v>
      </c>
      <c r="X1133" s="30"/>
      <c r="Y1133" s="31">
        <v>16740</v>
      </c>
      <c r="Z1133" s="30"/>
      <c r="AA1133" s="55"/>
      <c r="AB1133" s="73" t="s">
        <v>44</v>
      </c>
      <c r="AC1133" s="30" t="s">
        <v>44</v>
      </c>
      <c r="AD1133" s="30" t="s">
        <v>982</v>
      </c>
    </row>
    <row r="1134" spans="1:30" x14ac:dyDescent="0.2">
      <c r="A1134" s="89">
        <v>46154.325495752317</v>
      </c>
      <c r="B1134" s="35" t="s">
        <v>30</v>
      </c>
      <c r="C1134" s="85" t="s">
        <v>31</v>
      </c>
      <c r="D1134" s="30" t="s">
        <v>29</v>
      </c>
      <c r="E1134" s="96" t="s">
        <v>2798</v>
      </c>
      <c r="F1134" s="30" t="s">
        <v>29</v>
      </c>
      <c r="G1134" s="30" t="s">
        <v>47</v>
      </c>
      <c r="H1134" s="93" t="s">
        <v>34</v>
      </c>
      <c r="I1134" s="36" t="str">
        <f ca="1">IFERROR(__xludf.DUMMYFUNCTION("""COMPUTED_VALUE""")," ")</f>
        <v xml:space="preserve"> </v>
      </c>
      <c r="J1134" s="51" t="s">
        <v>5403</v>
      </c>
      <c r="K1134" s="56" t="s">
        <v>5404</v>
      </c>
      <c r="L1134" s="38">
        <v>377076787</v>
      </c>
      <c r="M1134" s="30" t="s">
        <v>633</v>
      </c>
      <c r="N1134" s="30" t="s">
        <v>481</v>
      </c>
      <c r="O1134" s="30" t="s">
        <v>107</v>
      </c>
      <c r="P1134" s="30" t="s">
        <v>5405</v>
      </c>
      <c r="Q1134" s="23">
        <v>16940</v>
      </c>
      <c r="R1134" s="30" t="s">
        <v>29</v>
      </c>
      <c r="S1134" s="39">
        <v>50</v>
      </c>
      <c r="T1134" s="45">
        <v>46153</v>
      </c>
      <c r="U1134" s="52"/>
      <c r="V1134" s="53"/>
      <c r="W1134" s="54" t="s">
        <v>5406</v>
      </c>
      <c r="X1134" s="30"/>
      <c r="Y1134" s="31">
        <v>16890</v>
      </c>
      <c r="Z1134" s="30"/>
      <c r="AA1134" s="56"/>
      <c r="AB1134" s="74" t="s">
        <v>44</v>
      </c>
      <c r="AC1134" s="30" t="s">
        <v>44</v>
      </c>
      <c r="AD1134" s="30" t="s">
        <v>982</v>
      </c>
    </row>
    <row r="1135" spans="1:30" x14ac:dyDescent="0.2">
      <c r="A1135" s="89">
        <v>46154.325809444446</v>
      </c>
      <c r="B1135" s="35" t="s">
        <v>76</v>
      </c>
      <c r="C1135" s="85" t="s">
        <v>31</v>
      </c>
      <c r="D1135" s="30" t="s">
        <v>29</v>
      </c>
      <c r="E1135" s="96" t="s">
        <v>2798</v>
      </c>
      <c r="F1135" s="30" t="s">
        <v>29</v>
      </c>
      <c r="G1135" s="30" t="s">
        <v>47</v>
      </c>
      <c r="H1135" s="93" t="s">
        <v>5082</v>
      </c>
      <c r="I1135" s="36">
        <f ca="1">IFERROR(__xludf.DUMMYFUNCTION("""COMPUTED_VALUE"""),46195)</f>
        <v>46195</v>
      </c>
      <c r="J1135" s="51" t="s">
        <v>5407</v>
      </c>
      <c r="K1135" s="56" t="s">
        <v>5408</v>
      </c>
      <c r="L1135" s="38">
        <v>977999585</v>
      </c>
      <c r="M1135" s="30" t="s">
        <v>664</v>
      </c>
      <c r="N1135" s="30" t="s">
        <v>66</v>
      </c>
      <c r="O1135" s="30" t="s">
        <v>107</v>
      </c>
      <c r="P1135" s="30" t="s">
        <v>5409</v>
      </c>
      <c r="Q1135" s="23">
        <v>16940</v>
      </c>
      <c r="R1135" s="30" t="s">
        <v>29</v>
      </c>
      <c r="S1135" s="39">
        <f>100+5000</f>
        <v>5100</v>
      </c>
      <c r="T1135" s="49" t="s">
        <v>5410</v>
      </c>
      <c r="U1135" s="52"/>
      <c r="V1135" s="53"/>
      <c r="W1135" s="54" t="s">
        <v>5411</v>
      </c>
      <c r="X1135" s="30"/>
      <c r="Y1135" s="31">
        <v>11840</v>
      </c>
      <c r="Z1135" s="30"/>
      <c r="AA1135" s="55"/>
      <c r="AB1135" s="73" t="s">
        <v>44</v>
      </c>
      <c r="AC1135" s="30" t="s">
        <v>44</v>
      </c>
      <c r="AD1135" s="30" t="s">
        <v>982</v>
      </c>
    </row>
    <row r="1136" spans="1:30" x14ac:dyDescent="0.2">
      <c r="A1136" s="89">
        <v>46154.327686053242</v>
      </c>
      <c r="B1136" s="35" t="s">
        <v>30</v>
      </c>
      <c r="C1136" s="85" t="s">
        <v>31</v>
      </c>
      <c r="D1136" s="30" t="s">
        <v>29</v>
      </c>
      <c r="E1136" s="96" t="s">
        <v>2798</v>
      </c>
      <c r="F1136" s="30" t="s">
        <v>29</v>
      </c>
      <c r="G1136" s="30" t="s">
        <v>47</v>
      </c>
      <c r="H1136" s="93" t="s">
        <v>34</v>
      </c>
      <c r="I1136" s="36" t="str">
        <f ca="1">IFERROR(__xludf.DUMMYFUNCTION("""COMPUTED_VALUE""")," ")</f>
        <v xml:space="preserve"> </v>
      </c>
      <c r="J1136" s="51" t="s">
        <v>5412</v>
      </c>
      <c r="K1136" s="56" t="s">
        <v>5413</v>
      </c>
      <c r="L1136" s="38">
        <v>327192373</v>
      </c>
      <c r="M1136" s="30" t="s">
        <v>664</v>
      </c>
      <c r="N1136" s="30" t="s">
        <v>66</v>
      </c>
      <c r="O1136" s="30" t="s">
        <v>107</v>
      </c>
      <c r="P1136" s="30" t="s">
        <v>5414</v>
      </c>
      <c r="Q1136" s="23">
        <v>16940</v>
      </c>
      <c r="R1136" s="30" t="s">
        <v>29</v>
      </c>
      <c r="S1136" s="39">
        <v>50</v>
      </c>
      <c r="T1136" s="45">
        <v>46123</v>
      </c>
      <c r="U1136" s="52"/>
      <c r="V1136" s="53"/>
      <c r="W1136" s="54" t="s">
        <v>5415</v>
      </c>
      <c r="X1136" s="30"/>
      <c r="Y1136" s="31">
        <v>16890</v>
      </c>
      <c r="Z1136" s="30"/>
      <c r="AA1136" s="56"/>
      <c r="AB1136" s="74" t="s">
        <v>44</v>
      </c>
      <c r="AC1136" s="30" t="s">
        <v>44</v>
      </c>
      <c r="AD1136" s="30" t="s">
        <v>982</v>
      </c>
    </row>
    <row r="1137" spans="1:30" x14ac:dyDescent="0.2">
      <c r="A1137" s="89">
        <v>46154.328405833337</v>
      </c>
      <c r="B1137" s="35" t="s">
        <v>30</v>
      </c>
      <c r="C1137" s="85" t="s">
        <v>31</v>
      </c>
      <c r="D1137" s="30" t="s">
        <v>29</v>
      </c>
      <c r="E1137" s="96" t="s">
        <v>2798</v>
      </c>
      <c r="F1137" s="30" t="s">
        <v>29</v>
      </c>
      <c r="G1137" s="30" t="s">
        <v>47</v>
      </c>
      <c r="H1137" s="93" t="s">
        <v>34</v>
      </c>
      <c r="I1137" s="36" t="str">
        <f ca="1">IFERROR(__xludf.DUMMYFUNCTION("""COMPUTED_VALUE""")," ")</f>
        <v xml:space="preserve"> </v>
      </c>
      <c r="J1137" s="51" t="s">
        <v>5416</v>
      </c>
      <c r="K1137" s="56" t="s">
        <v>5417</v>
      </c>
      <c r="L1137" s="38">
        <v>393895817</v>
      </c>
      <c r="M1137" s="30" t="s">
        <v>633</v>
      </c>
      <c r="N1137" s="30" t="s">
        <v>362</v>
      </c>
      <c r="O1137" s="30" t="s">
        <v>107</v>
      </c>
      <c r="P1137" s="30" t="s">
        <v>5418</v>
      </c>
      <c r="Q1137" s="23">
        <v>16940</v>
      </c>
      <c r="R1137" s="30" t="s">
        <v>29</v>
      </c>
      <c r="S1137" s="39">
        <v>50</v>
      </c>
      <c r="T1137" s="45">
        <v>46153</v>
      </c>
      <c r="U1137" s="52"/>
      <c r="V1137" s="53"/>
      <c r="W1137" s="54" t="s">
        <v>5419</v>
      </c>
      <c r="X1137" s="30"/>
      <c r="Y1137" s="31">
        <v>16890</v>
      </c>
      <c r="Z1137" s="30"/>
      <c r="AA1137" s="55"/>
      <c r="AB1137" s="73" t="s">
        <v>44</v>
      </c>
      <c r="AC1137" s="30" t="s">
        <v>44</v>
      </c>
      <c r="AD1137" s="30" t="s">
        <v>982</v>
      </c>
    </row>
    <row r="1138" spans="1:30" x14ac:dyDescent="0.2">
      <c r="A1138" s="89">
        <v>46154.339337835649</v>
      </c>
      <c r="B1138" s="35" t="s">
        <v>30</v>
      </c>
      <c r="C1138" s="85" t="s">
        <v>31</v>
      </c>
      <c r="D1138" s="30" t="s">
        <v>29</v>
      </c>
      <c r="E1138" s="96" t="s">
        <v>2798</v>
      </c>
      <c r="F1138" s="30" t="s">
        <v>29</v>
      </c>
      <c r="G1138" s="30" t="s">
        <v>47</v>
      </c>
      <c r="H1138" s="93" t="s">
        <v>34</v>
      </c>
      <c r="I1138" s="36" t="str">
        <f ca="1">IFERROR(__xludf.DUMMYFUNCTION("""COMPUTED_VALUE""")," ")</f>
        <v xml:space="preserve"> </v>
      </c>
      <c r="J1138" s="51" t="s">
        <v>5420</v>
      </c>
      <c r="K1138" s="56" t="s">
        <v>5421</v>
      </c>
      <c r="L1138" s="38">
        <v>386337159</v>
      </c>
      <c r="M1138" s="30" t="s">
        <v>50</v>
      </c>
      <c r="N1138" s="30" t="s">
        <v>131</v>
      </c>
      <c r="O1138" s="30" t="s">
        <v>107</v>
      </c>
      <c r="P1138" s="30" t="s">
        <v>5422</v>
      </c>
      <c r="Q1138" s="23">
        <v>16940</v>
      </c>
      <c r="R1138" s="30" t="s">
        <v>29</v>
      </c>
      <c r="S1138" s="39">
        <v>50</v>
      </c>
      <c r="T1138" s="45">
        <v>46153</v>
      </c>
      <c r="U1138" s="52"/>
      <c r="V1138" s="53"/>
      <c r="W1138" s="54" t="s">
        <v>5423</v>
      </c>
      <c r="X1138" s="30"/>
      <c r="Y1138" s="31">
        <v>16890</v>
      </c>
      <c r="Z1138" s="30"/>
      <c r="AA1138" s="56"/>
      <c r="AB1138" s="74" t="s">
        <v>44</v>
      </c>
      <c r="AC1138" s="30" t="s">
        <v>44</v>
      </c>
      <c r="AD1138" s="30" t="s">
        <v>982</v>
      </c>
    </row>
    <row r="1139" spans="1:30" x14ac:dyDescent="0.2">
      <c r="A1139" s="89">
        <v>46154.353392280093</v>
      </c>
      <c r="B1139" s="35"/>
      <c r="C1139" s="85" t="s">
        <v>31</v>
      </c>
      <c r="D1139" s="30" t="s">
        <v>29</v>
      </c>
      <c r="E1139" s="96" t="s">
        <v>55</v>
      </c>
      <c r="F1139" s="30" t="s">
        <v>29</v>
      </c>
      <c r="G1139" s="30" t="s">
        <v>33</v>
      </c>
      <c r="H1139" s="93" t="s">
        <v>5424</v>
      </c>
      <c r="I1139" s="36">
        <f ca="1">IFERROR(__xludf.DUMMYFUNCTION("""COMPUTED_VALUE"""),46198)</f>
        <v>46198</v>
      </c>
      <c r="J1139" s="51" t="s">
        <v>5425</v>
      </c>
      <c r="K1139" s="56" t="s">
        <v>5426</v>
      </c>
      <c r="L1139" s="38">
        <v>333184943</v>
      </c>
      <c r="M1139" s="30" t="s">
        <v>1614</v>
      </c>
      <c r="N1139" s="30" t="s">
        <v>131</v>
      </c>
      <c r="O1139" s="30" t="s">
        <v>2626</v>
      </c>
      <c r="P1139" s="30" t="s">
        <v>5427</v>
      </c>
      <c r="Q1139" s="23">
        <v>7736</v>
      </c>
      <c r="R1139" s="30" t="s">
        <v>29</v>
      </c>
      <c r="S1139" s="39">
        <f>200+3800</f>
        <v>4000</v>
      </c>
      <c r="T1139" s="49" t="s">
        <v>5428</v>
      </c>
      <c r="U1139" s="52"/>
      <c r="V1139" s="53"/>
      <c r="W1139" s="54" t="s">
        <v>5429</v>
      </c>
      <c r="X1139" s="30"/>
      <c r="Y1139" s="31">
        <v>3736</v>
      </c>
      <c r="Z1139" s="30"/>
      <c r="AA1139" s="55"/>
      <c r="AB1139" s="73" t="s">
        <v>44</v>
      </c>
      <c r="AC1139" s="30" t="s">
        <v>44</v>
      </c>
      <c r="AD1139" s="30" t="s">
        <v>982</v>
      </c>
    </row>
    <row r="1140" spans="1:30" x14ac:dyDescent="0.2">
      <c r="A1140" s="89">
        <v>46154.35481420139</v>
      </c>
      <c r="B1140" s="35" t="s">
        <v>30</v>
      </c>
      <c r="C1140" s="85" t="s">
        <v>31</v>
      </c>
      <c r="D1140" s="30" t="s">
        <v>29</v>
      </c>
      <c r="E1140" s="96" t="s">
        <v>2895</v>
      </c>
      <c r="F1140" s="30" t="s">
        <v>29</v>
      </c>
      <c r="G1140" s="30" t="s">
        <v>33</v>
      </c>
      <c r="H1140" s="93" t="s">
        <v>34</v>
      </c>
      <c r="I1140" s="36" t="str">
        <f ca="1">IFERROR(__xludf.DUMMYFUNCTION("""COMPUTED_VALUE""")," ")</f>
        <v xml:space="preserve"> </v>
      </c>
      <c r="J1140" s="51" t="s">
        <v>5430</v>
      </c>
      <c r="K1140" s="56" t="s">
        <v>5431</v>
      </c>
      <c r="L1140" s="38">
        <v>353855661</v>
      </c>
      <c r="M1140" s="30" t="s">
        <v>1614</v>
      </c>
      <c r="N1140" s="30" t="s">
        <v>4176</v>
      </c>
      <c r="O1140" s="30" t="s">
        <v>2626</v>
      </c>
      <c r="P1140" s="30" t="s">
        <v>3469</v>
      </c>
      <c r="Q1140" s="23">
        <v>14972</v>
      </c>
      <c r="R1140" s="30" t="s">
        <v>29</v>
      </c>
      <c r="S1140" s="39">
        <v>200</v>
      </c>
      <c r="T1140" s="45">
        <v>46154</v>
      </c>
      <c r="U1140" s="52"/>
      <c r="V1140" s="53"/>
      <c r="W1140" s="54" t="s">
        <v>5432</v>
      </c>
      <c r="X1140" s="30"/>
      <c r="Y1140" s="31">
        <v>14772</v>
      </c>
      <c r="Z1140" s="30"/>
      <c r="AA1140" s="56"/>
      <c r="AB1140" s="74" t="s">
        <v>44</v>
      </c>
      <c r="AC1140" s="30" t="s">
        <v>44</v>
      </c>
      <c r="AD1140" s="30" t="s">
        <v>982</v>
      </c>
    </row>
    <row r="1141" spans="1:30" x14ac:dyDescent="0.2">
      <c r="A1141" s="89">
        <v>46154.358611701391</v>
      </c>
      <c r="B1141" s="35" t="s">
        <v>30</v>
      </c>
      <c r="C1141" s="85" t="s">
        <v>31</v>
      </c>
      <c r="D1141" s="30" t="s">
        <v>29</v>
      </c>
      <c r="E1141" s="96" t="s">
        <v>2798</v>
      </c>
      <c r="F1141" s="30" t="s">
        <v>29</v>
      </c>
      <c r="G1141" s="30" t="s">
        <v>47</v>
      </c>
      <c r="H1141" s="93" t="s">
        <v>34</v>
      </c>
      <c r="I1141" s="36" t="str">
        <f ca="1">IFERROR(__xludf.DUMMYFUNCTION("""COMPUTED_VALUE""")," ")</f>
        <v xml:space="preserve"> </v>
      </c>
      <c r="J1141" s="51" t="s">
        <v>5433</v>
      </c>
      <c r="K1141" s="56" t="s">
        <v>5434</v>
      </c>
      <c r="L1141" s="38">
        <v>907326848</v>
      </c>
      <c r="M1141" s="30" t="s">
        <v>130</v>
      </c>
      <c r="N1141" s="30" t="s">
        <v>3883</v>
      </c>
      <c r="O1141" s="30" t="s">
        <v>2081</v>
      </c>
      <c r="P1141" s="30" t="s">
        <v>5435</v>
      </c>
      <c r="Q1141" s="23">
        <v>16940</v>
      </c>
      <c r="R1141" s="30" t="s">
        <v>29</v>
      </c>
      <c r="S1141" s="39">
        <v>200</v>
      </c>
      <c r="T1141" s="45">
        <v>46153</v>
      </c>
      <c r="U1141" s="52"/>
      <c r="V1141" s="53"/>
      <c r="W1141" s="54" t="s">
        <v>5436</v>
      </c>
      <c r="X1141" s="30"/>
      <c r="Y1141" s="31">
        <v>16740</v>
      </c>
      <c r="Z1141" s="30"/>
      <c r="AA1141" s="55"/>
      <c r="AB1141" s="73" t="s">
        <v>44</v>
      </c>
      <c r="AC1141" s="30" t="s">
        <v>44</v>
      </c>
      <c r="AD1141" s="30" t="s">
        <v>982</v>
      </c>
    </row>
    <row r="1142" spans="1:30" x14ac:dyDescent="0.2">
      <c r="A1142" s="89">
        <v>46154.36054465278</v>
      </c>
      <c r="B1142" s="35" t="s">
        <v>30</v>
      </c>
      <c r="C1142" s="85" t="s">
        <v>31</v>
      </c>
      <c r="D1142" s="30" t="s">
        <v>29</v>
      </c>
      <c r="E1142" s="96" t="s">
        <v>2798</v>
      </c>
      <c r="F1142" s="30" t="s">
        <v>29</v>
      </c>
      <c r="G1142" s="30" t="s">
        <v>47</v>
      </c>
      <c r="H1142" s="93" t="s">
        <v>34</v>
      </c>
      <c r="I1142" s="36" t="str">
        <f ca="1">IFERROR(__xludf.DUMMYFUNCTION("""COMPUTED_VALUE""")," ")</f>
        <v xml:space="preserve"> </v>
      </c>
      <c r="J1142" s="51" t="s">
        <v>5437</v>
      </c>
      <c r="K1142" s="56" t="s">
        <v>5438</v>
      </c>
      <c r="L1142" s="38">
        <v>866890499</v>
      </c>
      <c r="M1142" s="30" t="s">
        <v>130</v>
      </c>
      <c r="N1142" s="30" t="s">
        <v>38</v>
      </c>
      <c r="O1142" s="30" t="s">
        <v>2081</v>
      </c>
      <c r="P1142" s="30" t="s">
        <v>5439</v>
      </c>
      <c r="Q1142" s="23">
        <v>16940</v>
      </c>
      <c r="R1142" s="30" t="s">
        <v>29</v>
      </c>
      <c r="S1142" s="39">
        <v>200</v>
      </c>
      <c r="T1142" s="45">
        <v>46153</v>
      </c>
      <c r="U1142" s="52"/>
      <c r="V1142" s="53"/>
      <c r="W1142" s="54" t="s">
        <v>5440</v>
      </c>
      <c r="X1142" s="30"/>
      <c r="Y1142" s="31">
        <v>16740</v>
      </c>
      <c r="Z1142" s="30"/>
      <c r="AA1142" s="56"/>
      <c r="AB1142" s="74" t="s">
        <v>44</v>
      </c>
      <c r="AC1142" s="30" t="s">
        <v>44</v>
      </c>
      <c r="AD1142" s="30" t="s">
        <v>982</v>
      </c>
    </row>
    <row r="1143" spans="1:30" x14ac:dyDescent="0.2">
      <c r="A1143" s="89">
        <v>46154.364436006945</v>
      </c>
      <c r="B1143" s="35" t="s">
        <v>252</v>
      </c>
      <c r="C1143" s="85" t="s">
        <v>31</v>
      </c>
      <c r="D1143" s="30" t="s">
        <v>29</v>
      </c>
      <c r="E1143" s="96" t="s">
        <v>2798</v>
      </c>
      <c r="F1143" s="30" t="s">
        <v>29</v>
      </c>
      <c r="G1143" s="30" t="s">
        <v>47</v>
      </c>
      <c r="H1143" s="93" t="s">
        <v>4959</v>
      </c>
      <c r="I1143" s="36">
        <f ca="1">IFERROR(__xludf.DUMMYFUNCTION("""COMPUTED_VALUE"""),46194)</f>
        <v>46194</v>
      </c>
      <c r="J1143" s="51" t="s">
        <v>5441</v>
      </c>
      <c r="K1143" s="56" t="s">
        <v>5442</v>
      </c>
      <c r="L1143" s="38">
        <v>775776924</v>
      </c>
      <c r="M1143" s="30" t="s">
        <v>130</v>
      </c>
      <c r="N1143" s="30" t="s">
        <v>2886</v>
      </c>
      <c r="O1143" s="30" t="s">
        <v>2081</v>
      </c>
      <c r="P1143" s="30" t="s">
        <v>5443</v>
      </c>
      <c r="Q1143" s="23">
        <v>16940</v>
      </c>
      <c r="R1143" s="30" t="s">
        <v>29</v>
      </c>
      <c r="S1143" s="39">
        <f>50+150</f>
        <v>200</v>
      </c>
      <c r="T1143" s="49" t="s">
        <v>5444</v>
      </c>
      <c r="U1143" s="52"/>
      <c r="V1143" s="53"/>
      <c r="W1143" s="54" t="s">
        <v>5445</v>
      </c>
      <c r="X1143" s="30"/>
      <c r="Y1143" s="31">
        <v>16740</v>
      </c>
      <c r="Z1143" s="30"/>
      <c r="AA1143" s="55"/>
      <c r="AB1143" s="73" t="s">
        <v>44</v>
      </c>
      <c r="AC1143" s="30" t="s">
        <v>44</v>
      </c>
      <c r="AD1143" s="30" t="s">
        <v>982</v>
      </c>
    </row>
    <row r="1144" spans="1:30" x14ac:dyDescent="0.2">
      <c r="A1144" s="89">
        <v>46154.376672673607</v>
      </c>
      <c r="B1144" s="35" t="s">
        <v>30</v>
      </c>
      <c r="C1144" s="85" t="s">
        <v>31</v>
      </c>
      <c r="D1144" s="30" t="s">
        <v>29</v>
      </c>
      <c r="E1144" s="96" t="s">
        <v>2798</v>
      </c>
      <c r="F1144" s="30" t="s">
        <v>29</v>
      </c>
      <c r="G1144" s="30" t="s">
        <v>47</v>
      </c>
      <c r="H1144" s="93" t="s">
        <v>34</v>
      </c>
      <c r="I1144" s="36" t="str">
        <f ca="1">IFERROR(__xludf.DUMMYFUNCTION("""COMPUTED_VALUE""")," ")</f>
        <v xml:space="preserve"> </v>
      </c>
      <c r="J1144" s="51" t="s">
        <v>5446</v>
      </c>
      <c r="K1144" s="56" t="s">
        <v>5447</v>
      </c>
      <c r="L1144" s="38">
        <v>868277863</v>
      </c>
      <c r="M1144" s="30" t="s">
        <v>163</v>
      </c>
      <c r="N1144" s="30" t="s">
        <v>3479</v>
      </c>
      <c r="O1144" s="30" t="s">
        <v>739</v>
      </c>
      <c r="P1144" s="30" t="s">
        <v>5448</v>
      </c>
      <c r="Q1144" s="23">
        <v>16940</v>
      </c>
      <c r="R1144" s="30" t="s">
        <v>29</v>
      </c>
      <c r="S1144" s="39">
        <v>100</v>
      </c>
      <c r="T1144" s="45">
        <v>46153</v>
      </c>
      <c r="U1144" s="52"/>
      <c r="V1144" s="53"/>
      <c r="W1144" s="54" t="s">
        <v>5449</v>
      </c>
      <c r="X1144" s="30"/>
      <c r="Y1144" s="31">
        <v>16840</v>
      </c>
      <c r="Z1144" s="30"/>
      <c r="AA1144" s="56"/>
      <c r="AB1144" s="74" t="s">
        <v>44</v>
      </c>
      <c r="AC1144" s="30" t="s">
        <v>44</v>
      </c>
      <c r="AD1144" s="30" t="s">
        <v>982</v>
      </c>
    </row>
    <row r="1145" spans="1:30" x14ac:dyDescent="0.2">
      <c r="A1145" s="89">
        <v>46154.400556412038</v>
      </c>
      <c r="B1145" s="35" t="s">
        <v>30</v>
      </c>
      <c r="C1145" s="85" t="s">
        <v>31</v>
      </c>
      <c r="D1145" s="30" t="s">
        <v>29</v>
      </c>
      <c r="E1145" s="96" t="s">
        <v>2798</v>
      </c>
      <c r="F1145" s="30" t="s">
        <v>29</v>
      </c>
      <c r="G1145" s="30" t="s">
        <v>47</v>
      </c>
      <c r="H1145" s="93" t="s">
        <v>34</v>
      </c>
      <c r="I1145" s="36" t="str">
        <f ca="1">IFERROR(__xludf.DUMMYFUNCTION("""COMPUTED_VALUE""")," ")</f>
        <v xml:space="preserve"> </v>
      </c>
      <c r="J1145" s="51" t="s">
        <v>5450</v>
      </c>
      <c r="K1145" s="56" t="s">
        <v>5451</v>
      </c>
      <c r="L1145" s="38">
        <v>779088999</v>
      </c>
      <c r="M1145" s="30" t="s">
        <v>664</v>
      </c>
      <c r="N1145" s="30" t="s">
        <v>66</v>
      </c>
      <c r="O1145" s="30" t="s">
        <v>107</v>
      </c>
      <c r="P1145" s="30" t="s">
        <v>5452</v>
      </c>
      <c r="Q1145" s="23">
        <v>16940</v>
      </c>
      <c r="R1145" s="30" t="s">
        <v>29</v>
      </c>
      <c r="S1145" s="39">
        <v>50</v>
      </c>
      <c r="T1145" s="45">
        <v>46185</v>
      </c>
      <c r="U1145" s="52"/>
      <c r="V1145" s="53"/>
      <c r="W1145" s="54" t="s">
        <v>5453</v>
      </c>
      <c r="X1145" s="30"/>
      <c r="Y1145" s="31">
        <v>16890</v>
      </c>
      <c r="Z1145" s="30"/>
      <c r="AA1145" s="55"/>
      <c r="AB1145" s="73" t="s">
        <v>44</v>
      </c>
      <c r="AC1145" s="30" t="s">
        <v>44</v>
      </c>
      <c r="AD1145" s="30" t="s">
        <v>982</v>
      </c>
    </row>
    <row r="1146" spans="1:30" x14ac:dyDescent="0.2">
      <c r="A1146" s="89">
        <v>46154.414393611107</v>
      </c>
      <c r="B1146" s="35" t="s">
        <v>408</v>
      </c>
      <c r="C1146" s="85" t="s">
        <v>31</v>
      </c>
      <c r="D1146" s="30" t="s">
        <v>29</v>
      </c>
      <c r="E1146" s="96" t="s">
        <v>2798</v>
      </c>
      <c r="F1146" s="30" t="s">
        <v>29</v>
      </c>
      <c r="G1146" s="30" t="s">
        <v>33</v>
      </c>
      <c r="H1146" s="93" t="s">
        <v>5454</v>
      </c>
      <c r="I1146" s="36">
        <f ca="1">IFERROR(__xludf.DUMMYFUNCTION("""COMPUTED_VALUE"""),46196)</f>
        <v>46196</v>
      </c>
      <c r="J1146" s="51" t="s">
        <v>5455</v>
      </c>
      <c r="K1146" s="56" t="s">
        <v>5456</v>
      </c>
      <c r="L1146" s="38">
        <v>933643747</v>
      </c>
      <c r="M1146" s="30" t="s">
        <v>1619</v>
      </c>
      <c r="N1146" s="30" t="s">
        <v>4569</v>
      </c>
      <c r="O1146" s="30" t="s">
        <v>2642</v>
      </c>
      <c r="P1146" s="30" t="s">
        <v>5457</v>
      </c>
      <c r="Q1146" s="23">
        <v>16940</v>
      </c>
      <c r="R1146" s="30" t="s">
        <v>29</v>
      </c>
      <c r="S1146" s="39">
        <v>200</v>
      </c>
      <c r="T1146" s="45">
        <v>46154</v>
      </c>
      <c r="U1146" s="52"/>
      <c r="V1146" s="53"/>
      <c r="W1146" s="54" t="s">
        <v>5458</v>
      </c>
      <c r="X1146" s="30"/>
      <c r="Y1146" s="31">
        <v>16740</v>
      </c>
      <c r="Z1146" s="30"/>
      <c r="AA1146" s="56"/>
      <c r="AB1146" s="74" t="s">
        <v>44</v>
      </c>
      <c r="AC1146" s="30" t="s">
        <v>44</v>
      </c>
      <c r="AD1146" s="30" t="s">
        <v>982</v>
      </c>
    </row>
    <row r="1147" spans="1:30" x14ac:dyDescent="0.2">
      <c r="A1147" s="89">
        <v>46154.422122129632</v>
      </c>
      <c r="B1147" s="35" t="s">
        <v>408</v>
      </c>
      <c r="C1147" s="85" t="s">
        <v>31</v>
      </c>
      <c r="D1147" s="30" t="s">
        <v>29</v>
      </c>
      <c r="E1147" s="96" t="s">
        <v>2798</v>
      </c>
      <c r="F1147" s="30" t="s">
        <v>29</v>
      </c>
      <c r="G1147" s="30" t="s">
        <v>33</v>
      </c>
      <c r="H1147" s="93" t="s">
        <v>5454</v>
      </c>
      <c r="I1147" s="36">
        <f ca="1">IFERROR(__xludf.DUMMYFUNCTION("""COMPUTED_VALUE"""),46196)</f>
        <v>46196</v>
      </c>
      <c r="J1147" s="51" t="s">
        <v>5459</v>
      </c>
      <c r="K1147" s="56" t="s">
        <v>5460</v>
      </c>
      <c r="L1147" s="38">
        <v>944037075</v>
      </c>
      <c r="M1147" s="30" t="s">
        <v>1619</v>
      </c>
      <c r="N1147" s="30" t="s">
        <v>4569</v>
      </c>
      <c r="O1147" s="30" t="s">
        <v>2642</v>
      </c>
      <c r="P1147" s="30" t="s">
        <v>5461</v>
      </c>
      <c r="Q1147" s="23">
        <v>16940</v>
      </c>
      <c r="R1147" s="30" t="s">
        <v>29</v>
      </c>
      <c r="S1147" s="39">
        <v>50</v>
      </c>
      <c r="T1147" s="45">
        <v>46154</v>
      </c>
      <c r="U1147" s="52"/>
      <c r="V1147" s="53"/>
      <c r="W1147" s="54" t="s">
        <v>5462</v>
      </c>
      <c r="X1147" s="30"/>
      <c r="Y1147" s="31">
        <v>16890</v>
      </c>
      <c r="Z1147" s="30"/>
      <c r="AA1147" s="55"/>
      <c r="AB1147" s="73" t="s">
        <v>44</v>
      </c>
      <c r="AC1147" s="30" t="s">
        <v>44</v>
      </c>
      <c r="AD1147" s="30" t="s">
        <v>982</v>
      </c>
    </row>
    <row r="1148" spans="1:30" x14ac:dyDescent="0.2">
      <c r="A1148" s="89">
        <v>46154.431355879628</v>
      </c>
      <c r="B1148" s="35" t="s">
        <v>408</v>
      </c>
      <c r="C1148" s="85" t="s">
        <v>31</v>
      </c>
      <c r="D1148" s="30" t="s">
        <v>29</v>
      </c>
      <c r="E1148" s="96" t="s">
        <v>2798</v>
      </c>
      <c r="F1148" s="30" t="s">
        <v>29</v>
      </c>
      <c r="G1148" s="30" t="s">
        <v>47</v>
      </c>
      <c r="H1148" s="93" t="s">
        <v>4730</v>
      </c>
      <c r="I1148" s="36">
        <f ca="1">IFERROR(__xludf.DUMMYFUNCTION("""COMPUTED_VALUE"""),46195)</f>
        <v>46195</v>
      </c>
      <c r="J1148" s="51" t="s">
        <v>5463</v>
      </c>
      <c r="K1148" s="56" t="s">
        <v>5464</v>
      </c>
      <c r="L1148" s="38">
        <v>912195963</v>
      </c>
      <c r="M1148" s="30" t="s">
        <v>1619</v>
      </c>
      <c r="N1148" s="30" t="s">
        <v>4569</v>
      </c>
      <c r="O1148" s="30" t="s">
        <v>2642</v>
      </c>
      <c r="P1148" s="30" t="s">
        <v>5465</v>
      </c>
      <c r="Q1148" s="23">
        <v>16940</v>
      </c>
      <c r="R1148" s="30" t="s">
        <v>29</v>
      </c>
      <c r="S1148" s="39">
        <v>200</v>
      </c>
      <c r="T1148" s="45">
        <v>46154</v>
      </c>
      <c r="U1148" s="52"/>
      <c r="V1148" s="53"/>
      <c r="W1148" s="54" t="s">
        <v>5466</v>
      </c>
      <c r="X1148" s="30"/>
      <c r="Y1148" s="31">
        <v>16740</v>
      </c>
      <c r="Z1148" s="30"/>
      <c r="AA1148" s="56"/>
      <c r="AB1148" s="74" t="s">
        <v>44</v>
      </c>
      <c r="AC1148" s="30" t="s">
        <v>44</v>
      </c>
      <c r="AD1148" s="30" t="s">
        <v>982</v>
      </c>
    </row>
    <row r="1149" spans="1:30" x14ac:dyDescent="0.2">
      <c r="A1149" s="89">
        <v>46154.480552280089</v>
      </c>
      <c r="B1149" s="35" t="s">
        <v>30</v>
      </c>
      <c r="C1149" s="85" t="s">
        <v>31</v>
      </c>
      <c r="D1149" s="30" t="s">
        <v>29</v>
      </c>
      <c r="E1149" s="96" t="s">
        <v>2798</v>
      </c>
      <c r="F1149" s="30" t="s">
        <v>29</v>
      </c>
      <c r="G1149" s="30" t="s">
        <v>47</v>
      </c>
      <c r="H1149" s="93" t="s">
        <v>34</v>
      </c>
      <c r="I1149" s="36" t="str">
        <f ca="1">IFERROR(__xludf.DUMMYFUNCTION("""COMPUTED_VALUE""")," ")</f>
        <v xml:space="preserve"> </v>
      </c>
      <c r="J1149" s="51" t="s">
        <v>5467</v>
      </c>
      <c r="K1149" s="56" t="s">
        <v>5468</v>
      </c>
      <c r="L1149" s="38">
        <v>348652008</v>
      </c>
      <c r="M1149" s="30" t="s">
        <v>605</v>
      </c>
      <c r="N1149" s="30" t="s">
        <v>708</v>
      </c>
      <c r="O1149" s="30" t="s">
        <v>107</v>
      </c>
      <c r="P1149" s="30" t="s">
        <v>5469</v>
      </c>
      <c r="Q1149" s="23">
        <v>16940</v>
      </c>
      <c r="R1149" s="30" t="s">
        <v>29</v>
      </c>
      <c r="S1149" s="39">
        <v>50</v>
      </c>
      <c r="T1149" s="45">
        <v>46154</v>
      </c>
      <c r="U1149" s="52"/>
      <c r="V1149" s="53"/>
      <c r="W1149" s="54" t="s">
        <v>5470</v>
      </c>
      <c r="X1149" s="30"/>
      <c r="Y1149" s="31">
        <v>16890</v>
      </c>
      <c r="Z1149" s="30"/>
      <c r="AA1149" s="55"/>
      <c r="AB1149" s="73" t="s">
        <v>44</v>
      </c>
      <c r="AC1149" s="30" t="s">
        <v>44</v>
      </c>
      <c r="AD1149" s="30" t="s">
        <v>982</v>
      </c>
    </row>
    <row r="1150" spans="1:30" x14ac:dyDescent="0.2">
      <c r="A1150" s="89">
        <v>46154.507052534726</v>
      </c>
      <c r="B1150" s="35" t="s">
        <v>30</v>
      </c>
      <c r="C1150" s="85" t="s">
        <v>31</v>
      </c>
      <c r="D1150" s="30" t="s">
        <v>29</v>
      </c>
      <c r="E1150" s="96" t="s">
        <v>2895</v>
      </c>
      <c r="F1150" s="30" t="s">
        <v>29</v>
      </c>
      <c r="G1150" s="30" t="s">
        <v>47</v>
      </c>
      <c r="H1150" s="93" t="s">
        <v>34</v>
      </c>
      <c r="I1150" s="36" t="str">
        <f ca="1">IFERROR(__xludf.DUMMYFUNCTION("""COMPUTED_VALUE""")," ")</f>
        <v xml:space="preserve"> </v>
      </c>
      <c r="J1150" s="51" t="s">
        <v>5471</v>
      </c>
      <c r="K1150" s="56" t="s">
        <v>5472</v>
      </c>
      <c r="L1150" s="38">
        <v>943440466</v>
      </c>
      <c r="M1150" s="30" t="s">
        <v>1619</v>
      </c>
      <c r="N1150" s="30" t="s">
        <v>3410</v>
      </c>
      <c r="O1150" s="30" t="s">
        <v>5473</v>
      </c>
      <c r="P1150" s="30" t="s">
        <v>5474</v>
      </c>
      <c r="Q1150" s="23">
        <v>14972</v>
      </c>
      <c r="R1150" s="30" t="s">
        <v>29</v>
      </c>
      <c r="S1150" s="39">
        <v>50</v>
      </c>
      <c r="T1150" s="45">
        <v>46154</v>
      </c>
      <c r="U1150" s="52"/>
      <c r="V1150" s="53"/>
      <c r="W1150" s="54" t="s">
        <v>5475</v>
      </c>
      <c r="X1150" s="30"/>
      <c r="Y1150" s="31">
        <v>14922</v>
      </c>
      <c r="Z1150" s="30"/>
      <c r="AA1150" s="56"/>
      <c r="AB1150" s="74" t="s">
        <v>44</v>
      </c>
      <c r="AC1150" s="30" t="s">
        <v>44</v>
      </c>
      <c r="AD1150" s="30" t="s">
        <v>982</v>
      </c>
    </row>
    <row r="1151" spans="1:30" x14ac:dyDescent="0.2">
      <c r="A1151" s="89">
        <v>46154.51263813657</v>
      </c>
      <c r="B1151" s="35" t="s">
        <v>30</v>
      </c>
      <c r="C1151" s="85" t="s">
        <v>31</v>
      </c>
      <c r="D1151" s="30" t="s">
        <v>29</v>
      </c>
      <c r="E1151" s="96" t="s">
        <v>2798</v>
      </c>
      <c r="F1151" s="30" t="s">
        <v>29</v>
      </c>
      <c r="G1151" s="30" t="s">
        <v>47</v>
      </c>
      <c r="H1151" s="93" t="s">
        <v>34</v>
      </c>
      <c r="I1151" s="36" t="str">
        <f ca="1">IFERROR(__xludf.DUMMYFUNCTION("""COMPUTED_VALUE""")," ")</f>
        <v xml:space="preserve"> </v>
      </c>
      <c r="J1151" s="51" t="s">
        <v>5476</v>
      </c>
      <c r="K1151" s="56" t="s">
        <v>5477</v>
      </c>
      <c r="L1151" s="38">
        <v>346581655</v>
      </c>
      <c r="M1151" s="30" t="s">
        <v>664</v>
      </c>
      <c r="N1151" s="30" t="s">
        <v>66</v>
      </c>
      <c r="O1151" s="30" t="s">
        <v>107</v>
      </c>
      <c r="P1151" s="30" t="s">
        <v>5478</v>
      </c>
      <c r="Q1151" s="23">
        <v>16940</v>
      </c>
      <c r="R1151" s="30" t="s">
        <v>29</v>
      </c>
      <c r="S1151" s="39">
        <v>50</v>
      </c>
      <c r="T1151" s="45">
        <v>46153</v>
      </c>
      <c r="U1151" s="52"/>
      <c r="V1151" s="53"/>
      <c r="W1151" s="54" t="s">
        <v>5479</v>
      </c>
      <c r="X1151" s="30"/>
      <c r="Y1151" s="31">
        <v>16890</v>
      </c>
      <c r="Z1151" s="30"/>
      <c r="AA1151" s="55"/>
      <c r="AB1151" s="73" t="s">
        <v>44</v>
      </c>
      <c r="AC1151" s="30" t="s">
        <v>44</v>
      </c>
      <c r="AD1151" s="30" t="s">
        <v>982</v>
      </c>
    </row>
    <row r="1152" spans="1:30" x14ac:dyDescent="0.2">
      <c r="A1152" s="89">
        <v>46154.626121909721</v>
      </c>
      <c r="B1152" s="35" t="s">
        <v>30</v>
      </c>
      <c r="C1152" s="85" t="s">
        <v>31</v>
      </c>
      <c r="D1152" s="30" t="s">
        <v>29</v>
      </c>
      <c r="E1152" s="96" t="s">
        <v>2798</v>
      </c>
      <c r="F1152" s="30" t="s">
        <v>29</v>
      </c>
      <c r="G1152" s="30" t="s">
        <v>47</v>
      </c>
      <c r="H1152" s="93" t="s">
        <v>34</v>
      </c>
      <c r="I1152" s="36" t="str">
        <f ca="1">IFERROR(__xludf.DUMMYFUNCTION("""COMPUTED_VALUE""")," ")</f>
        <v xml:space="preserve"> </v>
      </c>
      <c r="J1152" s="51" t="s">
        <v>5480</v>
      </c>
      <c r="K1152" s="56" t="s">
        <v>5481</v>
      </c>
      <c r="L1152" s="38">
        <v>981281467</v>
      </c>
      <c r="M1152" s="30" t="s">
        <v>713</v>
      </c>
      <c r="N1152" s="30" t="s">
        <v>512</v>
      </c>
      <c r="O1152" s="30" t="s">
        <v>107</v>
      </c>
      <c r="P1152" s="30" t="s">
        <v>5482</v>
      </c>
      <c r="Q1152" s="23">
        <v>16940</v>
      </c>
      <c r="R1152" s="30" t="s">
        <v>29</v>
      </c>
      <c r="S1152" s="39">
        <f>25+25</f>
        <v>50</v>
      </c>
      <c r="T1152" s="45">
        <v>46154</v>
      </c>
      <c r="U1152" s="52"/>
      <c r="V1152" s="53"/>
      <c r="W1152" s="54" t="s">
        <v>5483</v>
      </c>
      <c r="X1152" s="30"/>
      <c r="Y1152" s="31">
        <v>16890</v>
      </c>
      <c r="Z1152" s="30"/>
      <c r="AA1152" s="56"/>
      <c r="AB1152" s="74" t="s">
        <v>44</v>
      </c>
      <c r="AC1152" s="30" t="s">
        <v>44</v>
      </c>
      <c r="AD1152" s="30" t="s">
        <v>982</v>
      </c>
    </row>
    <row r="1153" spans="1:30" x14ac:dyDescent="0.2">
      <c r="A1153" s="89">
        <v>46154.713839791671</v>
      </c>
      <c r="B1153" s="35" t="s">
        <v>30</v>
      </c>
      <c r="C1153" s="85" t="s">
        <v>31</v>
      </c>
      <c r="D1153" s="30" t="s">
        <v>29</v>
      </c>
      <c r="E1153" s="96" t="s">
        <v>2798</v>
      </c>
      <c r="F1153" s="30" t="s">
        <v>29</v>
      </c>
      <c r="G1153" s="30" t="s">
        <v>47</v>
      </c>
      <c r="H1153" s="93" t="s">
        <v>34</v>
      </c>
      <c r="I1153" s="36" t="str">
        <f ca="1">IFERROR(__xludf.DUMMYFUNCTION("""COMPUTED_VALUE""")," ")</f>
        <v xml:space="preserve"> </v>
      </c>
      <c r="J1153" s="51" t="s">
        <v>5484</v>
      </c>
      <c r="K1153" s="56" t="s">
        <v>5485</v>
      </c>
      <c r="L1153" s="38">
        <v>968637752</v>
      </c>
      <c r="M1153" s="30" t="s">
        <v>3501</v>
      </c>
      <c r="N1153" s="30" t="s">
        <v>362</v>
      </c>
      <c r="O1153" s="30" t="s">
        <v>735</v>
      </c>
      <c r="P1153" s="30" t="s">
        <v>5486</v>
      </c>
      <c r="Q1153" s="23">
        <v>16940</v>
      </c>
      <c r="R1153" s="30" t="s">
        <v>29</v>
      </c>
      <c r="S1153" s="39">
        <v>50</v>
      </c>
      <c r="T1153" s="45">
        <v>46154</v>
      </c>
      <c r="U1153" s="52"/>
      <c r="V1153" s="53"/>
      <c r="W1153" s="54" t="s">
        <v>5487</v>
      </c>
      <c r="X1153" s="30"/>
      <c r="Y1153" s="31">
        <v>16890</v>
      </c>
      <c r="Z1153" s="30"/>
      <c r="AA1153" s="55"/>
      <c r="AB1153" s="73" t="s">
        <v>44</v>
      </c>
      <c r="AC1153" s="30" t="s">
        <v>44</v>
      </c>
      <c r="AD1153" s="30" t="s">
        <v>982</v>
      </c>
    </row>
    <row r="1154" spans="1:30" x14ac:dyDescent="0.2">
      <c r="A1154" s="89">
        <v>46154.768163946763</v>
      </c>
      <c r="B1154" s="35" t="s">
        <v>30</v>
      </c>
      <c r="C1154" s="85" t="s">
        <v>31</v>
      </c>
      <c r="D1154" s="30" t="s">
        <v>29</v>
      </c>
      <c r="E1154" s="96" t="s">
        <v>63</v>
      </c>
      <c r="F1154" s="30" t="s">
        <v>29</v>
      </c>
      <c r="G1154" s="30" t="s">
        <v>47</v>
      </c>
      <c r="H1154" s="93" t="s">
        <v>34</v>
      </c>
      <c r="I1154" s="36" t="str">
        <f ca="1">IFERROR(__xludf.DUMMYFUNCTION("""COMPUTED_VALUE""")," ")</f>
        <v xml:space="preserve"> </v>
      </c>
      <c r="J1154" s="51" t="s">
        <v>5488</v>
      </c>
      <c r="K1154" s="56" t="s">
        <v>5489</v>
      </c>
      <c r="L1154" s="38">
        <v>355165864</v>
      </c>
      <c r="M1154" s="30" t="s">
        <v>698</v>
      </c>
      <c r="N1154" s="30" t="s">
        <v>2669</v>
      </c>
      <c r="O1154" s="30" t="s">
        <v>107</v>
      </c>
      <c r="P1154" s="30" t="s">
        <v>5490</v>
      </c>
      <c r="Q1154" s="23">
        <v>16940</v>
      </c>
      <c r="R1154" s="30" t="s">
        <v>29</v>
      </c>
      <c r="S1154" s="39">
        <v>100</v>
      </c>
      <c r="T1154" s="45">
        <v>46154</v>
      </c>
      <c r="U1154" s="52"/>
      <c r="V1154" s="53"/>
      <c r="W1154" s="54" t="s">
        <v>5491</v>
      </c>
      <c r="X1154" s="30"/>
      <c r="Y1154" s="31">
        <v>16840</v>
      </c>
      <c r="Z1154" s="30"/>
      <c r="AA1154" s="56"/>
      <c r="AB1154" s="74" t="s">
        <v>44</v>
      </c>
      <c r="AC1154" s="30" t="s">
        <v>44</v>
      </c>
      <c r="AD1154" s="30" t="s">
        <v>982</v>
      </c>
    </row>
    <row r="1155" spans="1:30" x14ac:dyDescent="0.2">
      <c r="A1155" s="89">
        <v>46154.771196493057</v>
      </c>
      <c r="B1155" s="35" t="s">
        <v>76</v>
      </c>
      <c r="C1155" s="85" t="s">
        <v>31</v>
      </c>
      <c r="D1155" s="30" t="s">
        <v>29</v>
      </c>
      <c r="E1155" s="96" t="s">
        <v>82</v>
      </c>
      <c r="F1155" s="30" t="s">
        <v>29</v>
      </c>
      <c r="G1155" s="30" t="s">
        <v>47</v>
      </c>
      <c r="H1155" s="93" t="s">
        <v>3250</v>
      </c>
      <c r="I1155" s="36">
        <f ca="1">IFERROR(__xludf.DUMMYFUNCTION("""COMPUTED_VALUE"""),46166)</f>
        <v>46166</v>
      </c>
      <c r="J1155" s="51" t="s">
        <v>5492</v>
      </c>
      <c r="K1155" s="56" t="s">
        <v>5493</v>
      </c>
      <c r="L1155" s="38">
        <v>363069648</v>
      </c>
      <c r="M1155" s="30" t="s">
        <v>698</v>
      </c>
      <c r="N1155" s="30" t="s">
        <v>2669</v>
      </c>
      <c r="O1155" s="30" t="s">
        <v>107</v>
      </c>
      <c r="P1155" s="30" t="s">
        <v>5494</v>
      </c>
      <c r="Q1155" s="23">
        <v>9704</v>
      </c>
      <c r="R1155" s="30" t="s">
        <v>29</v>
      </c>
      <c r="S1155" s="39">
        <v>2500</v>
      </c>
      <c r="T1155" s="45">
        <v>46154</v>
      </c>
      <c r="U1155" s="52"/>
      <c r="V1155" s="53"/>
      <c r="W1155" s="54" t="s">
        <v>5495</v>
      </c>
      <c r="X1155" s="30"/>
      <c r="Y1155" s="31">
        <v>7204</v>
      </c>
      <c r="Z1155" s="30"/>
      <c r="AA1155" s="55"/>
      <c r="AB1155" s="73" t="s">
        <v>44</v>
      </c>
      <c r="AC1155" s="30" t="s">
        <v>44</v>
      </c>
      <c r="AD1155" s="30" t="s">
        <v>982</v>
      </c>
    </row>
    <row r="1156" spans="1:30" x14ac:dyDescent="0.2">
      <c r="A1156" s="89">
        <v>46154.91119186343</v>
      </c>
      <c r="B1156" s="35" t="s">
        <v>30</v>
      </c>
      <c r="C1156" s="85" t="s">
        <v>31</v>
      </c>
      <c r="D1156" s="30" t="s">
        <v>29</v>
      </c>
      <c r="E1156" s="96" t="s">
        <v>2798</v>
      </c>
      <c r="F1156" s="30" t="s">
        <v>29</v>
      </c>
      <c r="G1156" s="30" t="s">
        <v>47</v>
      </c>
      <c r="H1156" s="93" t="s">
        <v>34</v>
      </c>
      <c r="I1156" s="36" t="str">
        <f ca="1">IFERROR(__xludf.DUMMYFUNCTION("""COMPUTED_VALUE""")," ")</f>
        <v xml:space="preserve"> </v>
      </c>
      <c r="J1156" s="51" t="s">
        <v>5496</v>
      </c>
      <c r="K1156" s="56" t="s">
        <v>5497</v>
      </c>
      <c r="L1156" s="38">
        <v>385283471</v>
      </c>
      <c r="M1156" s="30" t="s">
        <v>664</v>
      </c>
      <c r="N1156" s="30" t="s">
        <v>3247</v>
      </c>
      <c r="O1156" s="30" t="s">
        <v>107</v>
      </c>
      <c r="P1156" s="30" t="s">
        <v>5498</v>
      </c>
      <c r="Q1156" s="23">
        <v>16940</v>
      </c>
      <c r="R1156" s="30" t="s">
        <v>29</v>
      </c>
      <c r="S1156" s="39">
        <v>100</v>
      </c>
      <c r="T1156" s="45">
        <v>46154</v>
      </c>
      <c r="U1156" s="52"/>
      <c r="V1156" s="53"/>
      <c r="W1156" s="54" t="s">
        <v>5499</v>
      </c>
      <c r="X1156" s="30"/>
      <c r="Y1156" s="31">
        <v>16840</v>
      </c>
      <c r="Z1156" s="30"/>
      <c r="AA1156" s="56"/>
      <c r="AB1156" s="74" t="s">
        <v>44</v>
      </c>
      <c r="AC1156" s="30" t="s">
        <v>44</v>
      </c>
      <c r="AD1156" s="30" t="s">
        <v>982</v>
      </c>
    </row>
    <row r="1157" spans="1:30" x14ac:dyDescent="0.2">
      <c r="A1157" s="89">
        <v>46154.917555196764</v>
      </c>
      <c r="B1157" s="35" t="s">
        <v>30</v>
      </c>
      <c r="C1157" s="85" t="s">
        <v>31</v>
      </c>
      <c r="D1157" s="30" t="s">
        <v>29</v>
      </c>
      <c r="E1157" s="96" t="s">
        <v>2798</v>
      </c>
      <c r="F1157" s="30" t="s">
        <v>29</v>
      </c>
      <c r="G1157" s="30" t="s">
        <v>47</v>
      </c>
      <c r="H1157" s="93" t="s">
        <v>34</v>
      </c>
      <c r="I1157" s="36" t="str">
        <f ca="1">IFERROR(__xludf.DUMMYFUNCTION("""COMPUTED_VALUE""")," ")</f>
        <v xml:space="preserve"> </v>
      </c>
      <c r="J1157" s="51" t="s">
        <v>5500</v>
      </c>
      <c r="K1157" s="56" t="s">
        <v>5501</v>
      </c>
      <c r="L1157" s="38">
        <v>376029651</v>
      </c>
      <c r="M1157" s="30" t="s">
        <v>713</v>
      </c>
      <c r="N1157" s="30" t="s">
        <v>2631</v>
      </c>
      <c r="O1157" s="30" t="s">
        <v>107</v>
      </c>
      <c r="P1157" s="30" t="s">
        <v>5502</v>
      </c>
      <c r="Q1157" s="23">
        <v>16940</v>
      </c>
      <c r="R1157" s="30" t="s">
        <v>29</v>
      </c>
      <c r="S1157" s="39">
        <v>100</v>
      </c>
      <c r="T1157" s="45">
        <v>46154</v>
      </c>
      <c r="U1157" s="52"/>
      <c r="V1157" s="53"/>
      <c r="W1157" s="54" t="s">
        <v>5503</v>
      </c>
      <c r="X1157" s="30"/>
      <c r="Y1157" s="31">
        <v>16840</v>
      </c>
      <c r="Z1157" s="30"/>
      <c r="AA1157" s="55"/>
      <c r="AB1157" s="73" t="s">
        <v>44</v>
      </c>
      <c r="AC1157" s="30" t="s">
        <v>44</v>
      </c>
      <c r="AD1157" s="30" t="s">
        <v>982</v>
      </c>
    </row>
    <row r="1158" spans="1:30" x14ac:dyDescent="0.2">
      <c r="A1158" s="89">
        <v>46154.919626909723</v>
      </c>
      <c r="B1158" s="35" t="s">
        <v>408</v>
      </c>
      <c r="C1158" s="85" t="s">
        <v>31</v>
      </c>
      <c r="D1158" s="30" t="s">
        <v>29</v>
      </c>
      <c r="E1158" s="96" t="s">
        <v>2798</v>
      </c>
      <c r="F1158" s="30" t="s">
        <v>29</v>
      </c>
      <c r="G1158" s="30" t="s">
        <v>47</v>
      </c>
      <c r="H1158" s="93" t="s">
        <v>5504</v>
      </c>
      <c r="I1158" s="36">
        <f ca="1">IFERROR(__xludf.DUMMYFUNCTION("""COMPUTED_VALUE"""),46195)</f>
        <v>46195</v>
      </c>
      <c r="J1158" s="51" t="s">
        <v>5505</v>
      </c>
      <c r="K1158" s="56" t="s">
        <v>5506</v>
      </c>
      <c r="L1158" s="38">
        <v>978926847</v>
      </c>
      <c r="M1158" s="30" t="s">
        <v>713</v>
      </c>
      <c r="N1158" s="30" t="s">
        <v>148</v>
      </c>
      <c r="O1158" s="30" t="s">
        <v>107</v>
      </c>
      <c r="P1158" s="30" t="s">
        <v>5507</v>
      </c>
      <c r="Q1158" s="23">
        <v>16940</v>
      </c>
      <c r="R1158" s="30" t="s">
        <v>29</v>
      </c>
      <c r="S1158" s="39">
        <v>50</v>
      </c>
      <c r="T1158" s="45">
        <v>46154</v>
      </c>
      <c r="U1158" s="52"/>
      <c r="V1158" s="53"/>
      <c r="W1158" s="54" t="s">
        <v>5508</v>
      </c>
      <c r="X1158" s="30"/>
      <c r="Y1158" s="31">
        <v>16890</v>
      </c>
      <c r="Z1158" s="30"/>
      <c r="AA1158" s="56"/>
      <c r="AB1158" s="74" t="s">
        <v>44</v>
      </c>
      <c r="AC1158" s="30" t="s">
        <v>44</v>
      </c>
      <c r="AD1158" s="30" t="s">
        <v>982</v>
      </c>
    </row>
    <row r="1159" spans="1:30" x14ac:dyDescent="0.2">
      <c r="A1159" s="89">
        <v>46154.921462754632</v>
      </c>
      <c r="B1159" s="35" t="s">
        <v>76</v>
      </c>
      <c r="C1159" s="85" t="s">
        <v>31</v>
      </c>
      <c r="D1159" s="30" t="s">
        <v>29</v>
      </c>
      <c r="E1159" s="96" t="s">
        <v>2798</v>
      </c>
      <c r="F1159" s="30" t="s">
        <v>29</v>
      </c>
      <c r="G1159" s="30" t="s">
        <v>47</v>
      </c>
      <c r="H1159" s="93" t="s">
        <v>5509</v>
      </c>
      <c r="I1159" s="36" t="str">
        <f ca="1">IFERROR(__xludf.DUMMYFUNCTION("""COMPUTED_VALUE""")," ")</f>
        <v xml:space="preserve"> </v>
      </c>
      <c r="J1159" s="51" t="s">
        <v>5510</v>
      </c>
      <c r="K1159" s="56" t="s">
        <v>5511</v>
      </c>
      <c r="L1159" s="38">
        <v>325510748</v>
      </c>
      <c r="M1159" s="30" t="s">
        <v>713</v>
      </c>
      <c r="N1159" s="30" t="s">
        <v>3695</v>
      </c>
      <c r="O1159" s="30" t="s">
        <v>107</v>
      </c>
      <c r="P1159" s="30" t="s">
        <v>5512</v>
      </c>
      <c r="Q1159" s="23">
        <v>16940</v>
      </c>
      <c r="R1159" s="30" t="s">
        <v>29</v>
      </c>
      <c r="S1159" s="39">
        <v>50</v>
      </c>
      <c r="T1159" s="45">
        <v>46154</v>
      </c>
      <c r="U1159" s="52"/>
      <c r="V1159" s="53"/>
      <c r="W1159" s="54" t="s">
        <v>5513</v>
      </c>
      <c r="X1159" s="30"/>
      <c r="Y1159" s="31">
        <v>16890</v>
      </c>
      <c r="Z1159" s="30"/>
      <c r="AA1159" s="55"/>
      <c r="AB1159" s="73" t="s">
        <v>44</v>
      </c>
      <c r="AC1159" s="30" t="s">
        <v>44</v>
      </c>
      <c r="AD1159" s="30" t="s">
        <v>982</v>
      </c>
    </row>
    <row r="1160" spans="1:30" x14ac:dyDescent="0.2">
      <c r="A1160" s="89">
        <v>46154.938613854167</v>
      </c>
      <c r="B1160" s="35" t="s">
        <v>408</v>
      </c>
      <c r="C1160" s="85" t="s">
        <v>31</v>
      </c>
      <c r="D1160" s="30" t="s">
        <v>29</v>
      </c>
      <c r="E1160" s="96" t="s">
        <v>2798</v>
      </c>
      <c r="F1160" s="30" t="s">
        <v>29</v>
      </c>
      <c r="G1160" s="30" t="s">
        <v>33</v>
      </c>
      <c r="H1160" s="93" t="s">
        <v>3313</v>
      </c>
      <c r="I1160" s="36">
        <f ca="1">IFERROR(__xludf.DUMMYFUNCTION("""COMPUTED_VALUE"""),46192)</f>
        <v>46192</v>
      </c>
      <c r="J1160" s="51" t="s">
        <v>5514</v>
      </c>
      <c r="K1160" s="56" t="s">
        <v>5515</v>
      </c>
      <c r="L1160" s="38">
        <v>383693786</v>
      </c>
      <c r="M1160" s="30" t="s">
        <v>713</v>
      </c>
      <c r="N1160" s="30" t="s">
        <v>576</v>
      </c>
      <c r="O1160" s="30" t="s">
        <v>107</v>
      </c>
      <c r="P1160" s="30" t="s">
        <v>5516</v>
      </c>
      <c r="Q1160" s="23">
        <v>16940</v>
      </c>
      <c r="R1160" s="30" t="s">
        <v>29</v>
      </c>
      <c r="S1160" s="39">
        <v>100</v>
      </c>
      <c r="T1160" s="45">
        <v>46154</v>
      </c>
      <c r="U1160" s="52"/>
      <c r="V1160" s="53"/>
      <c r="W1160" s="54" t="s">
        <v>5517</v>
      </c>
      <c r="X1160" s="30"/>
      <c r="Y1160" s="31">
        <v>16840</v>
      </c>
      <c r="Z1160" s="30"/>
      <c r="AA1160" s="56"/>
      <c r="AB1160" s="74" t="s">
        <v>44</v>
      </c>
      <c r="AC1160" s="30" t="s">
        <v>44</v>
      </c>
      <c r="AD1160" s="30" t="s">
        <v>982</v>
      </c>
    </row>
    <row r="1161" spans="1:30" x14ac:dyDescent="0.2">
      <c r="A1161" s="89">
        <v>46154.945558171297</v>
      </c>
      <c r="B1161" s="35" t="s">
        <v>76</v>
      </c>
      <c r="C1161" s="85" t="s">
        <v>31</v>
      </c>
      <c r="D1161" s="30" t="s">
        <v>29</v>
      </c>
      <c r="E1161" s="96" t="s">
        <v>2798</v>
      </c>
      <c r="F1161" s="30" t="s">
        <v>29</v>
      </c>
      <c r="G1161" s="30" t="s">
        <v>47</v>
      </c>
      <c r="H1161" s="93" t="s">
        <v>3998</v>
      </c>
      <c r="I1161" s="36">
        <f ca="1">IFERROR(__xludf.DUMMYFUNCTION("""COMPUTED_VALUE"""),46196)</f>
        <v>46196</v>
      </c>
      <c r="J1161" s="51" t="s">
        <v>5518</v>
      </c>
      <c r="K1161" s="56" t="s">
        <v>5519</v>
      </c>
      <c r="L1161" s="38">
        <v>353669834</v>
      </c>
      <c r="M1161" s="30" t="s">
        <v>2093</v>
      </c>
      <c r="N1161" s="30" t="s">
        <v>1219</v>
      </c>
      <c r="O1161" s="30" t="s">
        <v>5520</v>
      </c>
      <c r="P1161" s="30" t="s">
        <v>5521</v>
      </c>
      <c r="Q1161" s="23">
        <v>16940</v>
      </c>
      <c r="R1161" s="30" t="s">
        <v>29</v>
      </c>
      <c r="S1161" s="39">
        <v>100</v>
      </c>
      <c r="T1161" s="45">
        <v>46154</v>
      </c>
      <c r="U1161" s="52"/>
      <c r="V1161" s="53"/>
      <c r="W1161" s="54" t="s">
        <v>5522</v>
      </c>
      <c r="X1161" s="30"/>
      <c r="Y1161" s="31">
        <v>16840</v>
      </c>
      <c r="Z1161" s="30"/>
      <c r="AA1161" s="55"/>
      <c r="AB1161" s="73" t="s">
        <v>44</v>
      </c>
      <c r="AC1161" s="30" t="s">
        <v>44</v>
      </c>
      <c r="AD1161" s="30" t="s">
        <v>982</v>
      </c>
    </row>
    <row r="1162" spans="1:30" x14ac:dyDescent="0.2">
      <c r="A1162" s="89">
        <v>46154.952881122685</v>
      </c>
      <c r="B1162" s="35" t="s">
        <v>30</v>
      </c>
      <c r="C1162" s="85" t="s">
        <v>31</v>
      </c>
      <c r="D1162" s="30" t="s">
        <v>29</v>
      </c>
      <c r="E1162" s="96" t="s">
        <v>2895</v>
      </c>
      <c r="F1162" s="30" t="s">
        <v>29</v>
      </c>
      <c r="G1162" s="30" t="s">
        <v>33</v>
      </c>
      <c r="H1162" s="93" t="s">
        <v>34</v>
      </c>
      <c r="I1162" s="36" t="str">
        <f ca="1">IFERROR(__xludf.DUMMYFUNCTION("""COMPUTED_VALUE""")," ")</f>
        <v xml:space="preserve"> </v>
      </c>
      <c r="J1162" s="51" t="s">
        <v>5523</v>
      </c>
      <c r="K1162" s="56" t="s">
        <v>5524</v>
      </c>
      <c r="L1162" s="38">
        <v>828105020</v>
      </c>
      <c r="M1162" s="30" t="s">
        <v>1614</v>
      </c>
      <c r="N1162" s="30" t="s">
        <v>3436</v>
      </c>
      <c r="O1162" s="30" t="s">
        <v>5525</v>
      </c>
      <c r="P1162" s="30" t="s">
        <v>5526</v>
      </c>
      <c r="Q1162" s="23">
        <v>14972</v>
      </c>
      <c r="R1162" s="30" t="s">
        <v>29</v>
      </c>
      <c r="S1162" s="39">
        <v>200</v>
      </c>
      <c r="T1162" s="45">
        <v>46154</v>
      </c>
      <c r="U1162" s="52"/>
      <c r="V1162" s="53"/>
      <c r="W1162" s="54" t="s">
        <v>5527</v>
      </c>
      <c r="X1162" s="30"/>
      <c r="Y1162" s="31">
        <v>14772</v>
      </c>
      <c r="Z1162" s="30"/>
      <c r="AA1162" s="56"/>
      <c r="AB1162" s="74" t="s">
        <v>44</v>
      </c>
      <c r="AC1162" s="30" t="s">
        <v>44</v>
      </c>
      <c r="AD1162" s="30" t="s">
        <v>982</v>
      </c>
    </row>
    <row r="1163" spans="1:30" x14ac:dyDescent="0.2">
      <c r="A1163" s="89">
        <v>46154.956893124996</v>
      </c>
      <c r="B1163" s="35" t="s">
        <v>30</v>
      </c>
      <c r="C1163" s="85" t="s">
        <v>31</v>
      </c>
      <c r="D1163" s="30" t="s">
        <v>29</v>
      </c>
      <c r="E1163" s="96" t="s">
        <v>2798</v>
      </c>
      <c r="F1163" s="30" t="s">
        <v>29</v>
      </c>
      <c r="G1163" s="30" t="s">
        <v>47</v>
      </c>
      <c r="H1163" s="93" t="s">
        <v>34</v>
      </c>
      <c r="I1163" s="36" t="str">
        <f ca="1">IFERROR(__xludf.DUMMYFUNCTION("""COMPUTED_VALUE""")," ")</f>
        <v xml:space="preserve"> </v>
      </c>
      <c r="J1163" s="51" t="s">
        <v>5528</v>
      </c>
      <c r="K1163" s="56" t="s">
        <v>5529</v>
      </c>
      <c r="L1163" s="38">
        <v>965869947</v>
      </c>
      <c r="M1163" s="30" t="s">
        <v>466</v>
      </c>
      <c r="N1163" s="30" t="s">
        <v>434</v>
      </c>
      <c r="O1163" s="30" t="s">
        <v>5530</v>
      </c>
      <c r="P1163" s="30" t="s">
        <v>5531</v>
      </c>
      <c r="Q1163" s="23">
        <v>16940</v>
      </c>
      <c r="R1163" s="30" t="s">
        <v>29</v>
      </c>
      <c r="S1163" s="39">
        <v>60</v>
      </c>
      <c r="T1163" s="45">
        <v>46154</v>
      </c>
      <c r="U1163" s="52"/>
      <c r="V1163" s="53"/>
      <c r="W1163" s="54" t="s">
        <v>5532</v>
      </c>
      <c r="X1163" s="30"/>
      <c r="Y1163" s="31">
        <v>16880</v>
      </c>
      <c r="Z1163" s="30"/>
      <c r="AA1163" s="55"/>
      <c r="AB1163" s="73" t="s">
        <v>44</v>
      </c>
      <c r="AC1163" s="30" t="s">
        <v>44</v>
      </c>
      <c r="AD1163" s="30" t="s">
        <v>982</v>
      </c>
    </row>
    <row r="1164" spans="1:30" x14ac:dyDescent="0.2">
      <c r="A1164" s="89">
        <v>46154.991118252314</v>
      </c>
      <c r="B1164" s="35" t="s">
        <v>30</v>
      </c>
      <c r="C1164" s="85" t="s">
        <v>31</v>
      </c>
      <c r="D1164" s="30" t="s">
        <v>29</v>
      </c>
      <c r="E1164" s="96" t="s">
        <v>2798</v>
      </c>
      <c r="F1164" s="30" t="s">
        <v>29</v>
      </c>
      <c r="G1164" s="30" t="s">
        <v>47</v>
      </c>
      <c r="H1164" s="93" t="s">
        <v>34</v>
      </c>
      <c r="I1164" s="36" t="str">
        <f ca="1">IFERROR(__xludf.DUMMYFUNCTION("""COMPUTED_VALUE""")," ")</f>
        <v xml:space="preserve"> </v>
      </c>
      <c r="J1164" s="51" t="s">
        <v>5533</v>
      </c>
      <c r="K1164" s="56" t="s">
        <v>5534</v>
      </c>
      <c r="L1164" s="38">
        <v>372650982</v>
      </c>
      <c r="M1164" s="30" t="s">
        <v>2861</v>
      </c>
      <c r="N1164" s="30" t="s">
        <v>512</v>
      </c>
      <c r="O1164" s="30" t="s">
        <v>5535</v>
      </c>
      <c r="P1164" s="30" t="s">
        <v>5536</v>
      </c>
      <c r="Q1164" s="23">
        <v>16940</v>
      </c>
      <c r="R1164" s="30" t="s">
        <v>29</v>
      </c>
      <c r="S1164" s="39">
        <v>100</v>
      </c>
      <c r="T1164" s="45">
        <v>46154</v>
      </c>
      <c r="U1164" s="52"/>
      <c r="V1164" s="53"/>
      <c r="W1164" s="54" t="s">
        <v>5537</v>
      </c>
      <c r="X1164" s="30"/>
      <c r="Y1164" s="31">
        <v>16840</v>
      </c>
      <c r="Z1164" s="30"/>
      <c r="AA1164" s="56"/>
      <c r="AB1164" s="74" t="s">
        <v>44</v>
      </c>
      <c r="AC1164" s="30" t="s">
        <v>44</v>
      </c>
      <c r="AD1164" s="30" t="s">
        <v>982</v>
      </c>
    </row>
    <row r="1165" spans="1:30" x14ac:dyDescent="0.2">
      <c r="A1165" s="89">
        <v>46154.994095416667</v>
      </c>
      <c r="B1165" s="35" t="s">
        <v>30</v>
      </c>
      <c r="C1165" s="85" t="s">
        <v>31</v>
      </c>
      <c r="D1165" s="30" t="s">
        <v>29</v>
      </c>
      <c r="E1165" s="96" t="s">
        <v>2798</v>
      </c>
      <c r="F1165" s="30" t="s">
        <v>29</v>
      </c>
      <c r="G1165" s="30" t="s">
        <v>47</v>
      </c>
      <c r="H1165" s="93" t="s">
        <v>34</v>
      </c>
      <c r="I1165" s="36" t="str">
        <f ca="1">IFERROR(__xludf.DUMMYFUNCTION("""COMPUTED_VALUE""")," ")</f>
        <v xml:space="preserve"> </v>
      </c>
      <c r="J1165" s="51" t="s">
        <v>5538</v>
      </c>
      <c r="K1165" s="56" t="s">
        <v>5539</v>
      </c>
      <c r="L1165" s="38">
        <v>363656154</v>
      </c>
      <c r="M1165" s="30" t="s">
        <v>2861</v>
      </c>
      <c r="N1165" s="30" t="s">
        <v>779</v>
      </c>
      <c r="O1165" s="30" t="s">
        <v>5540</v>
      </c>
      <c r="P1165" s="30" t="s">
        <v>5541</v>
      </c>
      <c r="Q1165" s="23">
        <v>16940</v>
      </c>
      <c r="R1165" s="30" t="s">
        <v>29</v>
      </c>
      <c r="S1165" s="39">
        <v>100</v>
      </c>
      <c r="T1165" s="45">
        <v>46154</v>
      </c>
      <c r="U1165" s="52"/>
      <c r="V1165" s="53"/>
      <c r="W1165" s="54" t="s">
        <v>5542</v>
      </c>
      <c r="X1165" s="30"/>
      <c r="Y1165" s="31">
        <v>16840</v>
      </c>
      <c r="Z1165" s="30"/>
      <c r="AA1165" s="55"/>
      <c r="AB1165" s="73" t="s">
        <v>44</v>
      </c>
      <c r="AC1165" s="30" t="s">
        <v>44</v>
      </c>
      <c r="AD1165" s="30" t="s">
        <v>982</v>
      </c>
    </row>
    <row r="1166" spans="1:30" x14ac:dyDescent="0.2">
      <c r="A1166" s="89">
        <v>46155.019226157412</v>
      </c>
      <c r="B1166" s="35" t="s">
        <v>76</v>
      </c>
      <c r="C1166" s="85" t="s">
        <v>31</v>
      </c>
      <c r="D1166" s="30" t="s">
        <v>29</v>
      </c>
      <c r="E1166" s="96" t="s">
        <v>2798</v>
      </c>
      <c r="F1166" s="30" t="s">
        <v>29</v>
      </c>
      <c r="G1166" s="30" t="s">
        <v>47</v>
      </c>
      <c r="H1166" s="93" t="s">
        <v>4730</v>
      </c>
      <c r="I1166" s="36">
        <f ca="1">IFERROR(__xludf.DUMMYFUNCTION("""COMPUTED_VALUE"""),46195)</f>
        <v>46195</v>
      </c>
      <c r="J1166" s="51" t="s">
        <v>5543</v>
      </c>
      <c r="K1166" s="56" t="s">
        <v>5544</v>
      </c>
      <c r="L1166" s="38">
        <v>379255137</v>
      </c>
      <c r="M1166" s="30" t="s">
        <v>1619</v>
      </c>
      <c r="N1166" s="30" t="s">
        <v>2930</v>
      </c>
      <c r="O1166" s="30" t="s">
        <v>2642</v>
      </c>
      <c r="P1166" s="30" t="s">
        <v>5545</v>
      </c>
      <c r="Q1166" s="23">
        <v>16940</v>
      </c>
      <c r="R1166" s="30" t="s">
        <v>29</v>
      </c>
      <c r="S1166" s="39">
        <v>200</v>
      </c>
      <c r="T1166" s="45">
        <v>46154</v>
      </c>
      <c r="U1166" s="52"/>
      <c r="V1166" s="53"/>
      <c r="W1166" s="54" t="s">
        <v>5546</v>
      </c>
      <c r="X1166" s="30"/>
      <c r="Y1166" s="31">
        <v>16740</v>
      </c>
      <c r="Z1166" s="30"/>
      <c r="AA1166" s="56"/>
      <c r="AB1166" s="74" t="s">
        <v>44</v>
      </c>
      <c r="AC1166" s="30" t="s">
        <v>44</v>
      </c>
      <c r="AD1166" s="30" t="s">
        <v>982</v>
      </c>
    </row>
    <row r="1167" spans="1:30" x14ac:dyDescent="0.2">
      <c r="A1167" s="89">
        <v>46155.022474780097</v>
      </c>
      <c r="B1167" s="35" t="s">
        <v>30</v>
      </c>
      <c r="C1167" s="85" t="s">
        <v>31</v>
      </c>
      <c r="D1167" s="30" t="s">
        <v>29</v>
      </c>
      <c r="E1167" s="96" t="s">
        <v>2895</v>
      </c>
      <c r="F1167" s="30" t="s">
        <v>29</v>
      </c>
      <c r="G1167" s="30" t="s">
        <v>33</v>
      </c>
      <c r="H1167" s="93" t="s">
        <v>34</v>
      </c>
      <c r="I1167" s="36" t="str">
        <f ca="1">IFERROR(__xludf.DUMMYFUNCTION("""COMPUTED_VALUE""")," ")</f>
        <v xml:space="preserve"> </v>
      </c>
      <c r="J1167" s="51" t="s">
        <v>5547</v>
      </c>
      <c r="K1167" s="56" t="s">
        <v>5548</v>
      </c>
      <c r="L1167" s="38">
        <v>899013665</v>
      </c>
      <c r="M1167" s="30" t="s">
        <v>1619</v>
      </c>
      <c r="N1167" s="30" t="s">
        <v>529</v>
      </c>
      <c r="O1167" s="30" t="s">
        <v>2642</v>
      </c>
      <c r="P1167" s="30" t="s">
        <v>5549</v>
      </c>
      <c r="Q1167" s="23">
        <v>14972</v>
      </c>
      <c r="R1167" s="30" t="s">
        <v>29</v>
      </c>
      <c r="S1167" s="39">
        <v>90</v>
      </c>
      <c r="T1167" s="45">
        <v>46155</v>
      </c>
      <c r="U1167" s="52"/>
      <c r="V1167" s="53"/>
      <c r="W1167" s="54" t="s">
        <v>5550</v>
      </c>
      <c r="X1167" s="30"/>
      <c r="Y1167" s="31">
        <v>14882</v>
      </c>
      <c r="Z1167" s="30"/>
      <c r="AA1167" s="55"/>
      <c r="AB1167" s="73" t="s">
        <v>44</v>
      </c>
      <c r="AC1167" s="30" t="s">
        <v>44</v>
      </c>
      <c r="AD1167" s="30" t="s">
        <v>982</v>
      </c>
    </row>
    <row r="1168" spans="1:30" x14ac:dyDescent="0.2">
      <c r="A1168" s="89">
        <v>46155.028085810191</v>
      </c>
      <c r="B1168" s="35" t="s">
        <v>76</v>
      </c>
      <c r="C1168" s="85" t="s">
        <v>31</v>
      </c>
      <c r="D1168" s="30" t="s">
        <v>29</v>
      </c>
      <c r="E1168" s="96" t="s">
        <v>2798</v>
      </c>
      <c r="F1168" s="30" t="s">
        <v>29</v>
      </c>
      <c r="G1168" s="30" t="s">
        <v>47</v>
      </c>
      <c r="H1168" s="93" t="s">
        <v>4959</v>
      </c>
      <c r="I1168" s="36">
        <f ca="1">IFERROR(__xludf.DUMMYFUNCTION("""COMPUTED_VALUE"""),46194)</f>
        <v>46194</v>
      </c>
      <c r="J1168" s="51" t="s">
        <v>5551</v>
      </c>
      <c r="K1168" s="56" t="s">
        <v>5552</v>
      </c>
      <c r="L1168" s="38">
        <v>325469519</v>
      </c>
      <c r="M1168" s="30" t="s">
        <v>1619</v>
      </c>
      <c r="N1168" s="30" t="s">
        <v>2930</v>
      </c>
      <c r="O1168" s="30" t="s">
        <v>5553</v>
      </c>
      <c r="P1168" s="30" t="s">
        <v>5554</v>
      </c>
      <c r="Q1168" s="23">
        <v>16940</v>
      </c>
      <c r="R1168" s="30" t="s">
        <v>29</v>
      </c>
      <c r="S1168" s="39">
        <f>200+200</f>
        <v>400</v>
      </c>
      <c r="T1168" s="49" t="s">
        <v>5555</v>
      </c>
      <c r="U1168" s="52"/>
      <c r="V1168" s="53"/>
      <c r="W1168" s="54" t="s">
        <v>5556</v>
      </c>
      <c r="X1168" s="30"/>
      <c r="Y1168" s="31">
        <v>16540</v>
      </c>
      <c r="Z1168" s="30"/>
      <c r="AA1168" s="56"/>
      <c r="AB1168" s="74" t="s">
        <v>44</v>
      </c>
      <c r="AC1168" s="30" t="s">
        <v>44</v>
      </c>
      <c r="AD1168" s="30" t="s">
        <v>982</v>
      </c>
    </row>
    <row r="1169" spans="1:30" x14ac:dyDescent="0.2">
      <c r="A1169" s="89">
        <v>46155.031623587958</v>
      </c>
      <c r="B1169" s="35"/>
      <c r="C1169" s="85" t="s">
        <v>31</v>
      </c>
      <c r="D1169" s="30" t="s">
        <v>29</v>
      </c>
      <c r="E1169" s="96" t="s">
        <v>2895</v>
      </c>
      <c r="F1169" s="30" t="s">
        <v>29</v>
      </c>
      <c r="G1169" s="30" t="s">
        <v>33</v>
      </c>
      <c r="H1169" s="93" t="s">
        <v>34</v>
      </c>
      <c r="I1169" s="36" t="str">
        <f ca="1">IFERROR(__xludf.DUMMYFUNCTION("""COMPUTED_VALUE""")," ")</f>
        <v xml:space="preserve"> </v>
      </c>
      <c r="J1169" s="51" t="s">
        <v>5557</v>
      </c>
      <c r="K1169" s="56" t="s">
        <v>5558</v>
      </c>
      <c r="L1169" s="38">
        <v>376411674</v>
      </c>
      <c r="M1169" s="30" t="s">
        <v>1619</v>
      </c>
      <c r="N1169" s="30" t="s">
        <v>2930</v>
      </c>
      <c r="O1169" s="30" t="s">
        <v>5559</v>
      </c>
      <c r="P1169" s="30" t="s">
        <v>5560</v>
      </c>
      <c r="Q1169" s="23">
        <v>14972</v>
      </c>
      <c r="R1169" s="30" t="s">
        <v>29</v>
      </c>
      <c r="S1169" s="39">
        <v>200</v>
      </c>
      <c r="T1169" s="45">
        <v>46154</v>
      </c>
      <c r="U1169" s="52"/>
      <c r="V1169" s="53"/>
      <c r="W1169" s="54" t="s">
        <v>5561</v>
      </c>
      <c r="X1169" s="30"/>
      <c r="Y1169" s="31">
        <v>14772</v>
      </c>
      <c r="Z1169" s="30"/>
      <c r="AA1169" s="55"/>
      <c r="AB1169" s="73" t="s">
        <v>44</v>
      </c>
      <c r="AC1169" s="30" t="s">
        <v>44</v>
      </c>
      <c r="AD1169" s="30" t="s">
        <v>982</v>
      </c>
    </row>
    <row r="1170" spans="1:30" x14ac:dyDescent="0.2">
      <c r="A1170" s="89">
        <v>46155.193542800931</v>
      </c>
      <c r="B1170" s="35" t="s">
        <v>30</v>
      </c>
      <c r="C1170" s="85" t="s">
        <v>31</v>
      </c>
      <c r="D1170" s="30" t="s">
        <v>29</v>
      </c>
      <c r="E1170" s="96" t="s">
        <v>46</v>
      </c>
      <c r="F1170" s="30" t="s">
        <v>29</v>
      </c>
      <c r="G1170" s="30" t="s">
        <v>47</v>
      </c>
      <c r="H1170" s="93" t="s">
        <v>34</v>
      </c>
      <c r="I1170" s="36" t="str">
        <f ca="1">IFERROR(__xludf.DUMMYFUNCTION("""COMPUTED_VALUE""")," ")</f>
        <v xml:space="preserve"> </v>
      </c>
      <c r="J1170" s="132" t="s">
        <v>5562</v>
      </c>
      <c r="K1170" s="56" t="s">
        <v>5563</v>
      </c>
      <c r="L1170" s="38">
        <v>866175199</v>
      </c>
      <c r="M1170" s="30" t="s">
        <v>163</v>
      </c>
      <c r="N1170" s="30" t="s">
        <v>131</v>
      </c>
      <c r="O1170" s="30" t="s">
        <v>739</v>
      </c>
      <c r="P1170" s="30" t="s">
        <v>5564</v>
      </c>
      <c r="Q1170" s="23">
        <v>2468</v>
      </c>
      <c r="R1170" s="30" t="s">
        <v>29</v>
      </c>
      <c r="S1170" s="39">
        <v>50</v>
      </c>
      <c r="T1170" s="45">
        <v>46154</v>
      </c>
      <c r="U1170" s="52"/>
      <c r="V1170" s="53"/>
      <c r="W1170" s="54" t="s">
        <v>5565</v>
      </c>
      <c r="X1170" s="30"/>
      <c r="Y1170" s="31">
        <v>2418</v>
      </c>
      <c r="Z1170" s="30"/>
      <c r="AA1170" s="56"/>
      <c r="AB1170" s="74" t="s">
        <v>44</v>
      </c>
      <c r="AC1170" s="30" t="s">
        <v>44</v>
      </c>
      <c r="AD1170" s="30" t="s">
        <v>982</v>
      </c>
    </row>
    <row r="1171" spans="1:30" x14ac:dyDescent="0.2">
      <c r="A1171" s="89">
        <v>46155.317480034719</v>
      </c>
      <c r="B1171" s="35" t="s">
        <v>30</v>
      </c>
      <c r="C1171" s="85" t="s">
        <v>31</v>
      </c>
      <c r="D1171" s="30" t="s">
        <v>29</v>
      </c>
      <c r="E1171" s="96" t="s">
        <v>2798</v>
      </c>
      <c r="F1171" s="30" t="s">
        <v>29</v>
      </c>
      <c r="G1171" s="30" t="s">
        <v>47</v>
      </c>
      <c r="H1171" s="93" t="s">
        <v>34</v>
      </c>
      <c r="I1171" s="36" t="str">
        <f ca="1">IFERROR(__xludf.DUMMYFUNCTION("""COMPUTED_VALUE""")," ")</f>
        <v xml:space="preserve"> </v>
      </c>
      <c r="J1171" s="51" t="s">
        <v>5566</v>
      </c>
      <c r="K1171" s="56" t="s">
        <v>5567</v>
      </c>
      <c r="L1171" s="38">
        <v>868571932</v>
      </c>
      <c r="M1171" s="30" t="s">
        <v>713</v>
      </c>
      <c r="N1171" s="30" t="s">
        <v>3695</v>
      </c>
      <c r="O1171" s="30" t="s">
        <v>107</v>
      </c>
      <c r="P1171" s="30" t="s">
        <v>5568</v>
      </c>
      <c r="Q1171" s="23">
        <v>16940</v>
      </c>
      <c r="R1171" s="30" t="s">
        <v>29</v>
      </c>
      <c r="S1171" s="39">
        <f>50+50</f>
        <v>100</v>
      </c>
      <c r="T1171" s="49" t="s">
        <v>5569</v>
      </c>
      <c r="U1171" s="52"/>
      <c r="V1171" s="53"/>
      <c r="W1171" s="54" t="s">
        <v>5570</v>
      </c>
      <c r="X1171" s="30"/>
      <c r="Y1171" s="31">
        <v>16840</v>
      </c>
      <c r="Z1171" s="30"/>
      <c r="AA1171" s="55"/>
      <c r="AB1171" s="73" t="s">
        <v>44</v>
      </c>
      <c r="AC1171" s="30" t="s">
        <v>44</v>
      </c>
      <c r="AD1171" s="30" t="s">
        <v>982</v>
      </c>
    </row>
    <row r="1172" spans="1:30" x14ac:dyDescent="0.2">
      <c r="A1172" s="89">
        <v>46155.320797476852</v>
      </c>
      <c r="B1172" s="35" t="s">
        <v>408</v>
      </c>
      <c r="C1172" s="85" t="s">
        <v>31</v>
      </c>
      <c r="D1172" s="30" t="s">
        <v>29</v>
      </c>
      <c r="E1172" s="96" t="s">
        <v>2798</v>
      </c>
      <c r="F1172" s="30" t="s">
        <v>29</v>
      </c>
      <c r="G1172" s="30" t="s">
        <v>47</v>
      </c>
      <c r="H1172" s="93" t="s">
        <v>5178</v>
      </c>
      <c r="I1172" s="36">
        <f ca="1">IFERROR(__xludf.DUMMYFUNCTION("""COMPUTED_VALUE"""),46197)</f>
        <v>46197</v>
      </c>
      <c r="J1172" s="51" t="s">
        <v>5571</v>
      </c>
      <c r="K1172" s="56" t="s">
        <v>4054</v>
      </c>
      <c r="L1172" s="38">
        <v>964428655</v>
      </c>
      <c r="M1172" s="30" t="s">
        <v>713</v>
      </c>
      <c r="N1172" s="30" t="s">
        <v>2631</v>
      </c>
      <c r="O1172" s="30" t="s">
        <v>107</v>
      </c>
      <c r="P1172" s="30" t="s">
        <v>5572</v>
      </c>
      <c r="Q1172" s="23">
        <v>16940</v>
      </c>
      <c r="R1172" s="30" t="s">
        <v>29</v>
      </c>
      <c r="S1172" s="39">
        <f t="shared" ref="S1172:S1173" si="9">50+2500</f>
        <v>2550</v>
      </c>
      <c r="T1172" s="49" t="s">
        <v>5573</v>
      </c>
      <c r="U1172" s="52"/>
      <c r="V1172" s="53"/>
      <c r="W1172" s="54" t="s">
        <v>5574</v>
      </c>
      <c r="X1172" s="30"/>
      <c r="Y1172" s="31">
        <v>14390</v>
      </c>
      <c r="Z1172" s="30"/>
      <c r="AA1172" s="56"/>
      <c r="AB1172" s="74" t="s">
        <v>44</v>
      </c>
      <c r="AC1172" s="30" t="s">
        <v>44</v>
      </c>
      <c r="AD1172" s="30" t="s">
        <v>982</v>
      </c>
    </row>
    <row r="1173" spans="1:30" x14ac:dyDescent="0.2">
      <c r="A1173" s="89">
        <v>46155.324302326393</v>
      </c>
      <c r="B1173" s="35" t="s">
        <v>76</v>
      </c>
      <c r="C1173" s="85" t="s">
        <v>31</v>
      </c>
      <c r="D1173" s="30" t="s">
        <v>29</v>
      </c>
      <c r="E1173" s="96" t="s">
        <v>2798</v>
      </c>
      <c r="F1173" s="30" t="s">
        <v>29</v>
      </c>
      <c r="G1173" s="30" t="s">
        <v>47</v>
      </c>
      <c r="H1173" s="93" t="s">
        <v>3976</v>
      </c>
      <c r="I1173" s="36">
        <f ca="1">IFERROR(__xludf.DUMMYFUNCTION("""COMPUTED_VALUE"""),46196)</f>
        <v>46196</v>
      </c>
      <c r="J1173" s="51" t="s">
        <v>5575</v>
      </c>
      <c r="K1173" s="56" t="s">
        <v>5576</v>
      </c>
      <c r="L1173" s="38">
        <v>399634022</v>
      </c>
      <c r="M1173" s="30" t="s">
        <v>874</v>
      </c>
      <c r="N1173" s="30" t="s">
        <v>4278</v>
      </c>
      <c r="O1173" s="30" t="s">
        <v>107</v>
      </c>
      <c r="P1173" s="30" t="s">
        <v>5577</v>
      </c>
      <c r="Q1173" s="23">
        <v>16940</v>
      </c>
      <c r="R1173" s="30" t="s">
        <v>29</v>
      </c>
      <c r="S1173" s="39">
        <f t="shared" si="9"/>
        <v>2550</v>
      </c>
      <c r="T1173" s="49" t="s">
        <v>5578</v>
      </c>
      <c r="U1173" s="52"/>
      <c r="V1173" s="53"/>
      <c r="W1173" s="54" t="s">
        <v>5579</v>
      </c>
      <c r="X1173" s="30"/>
      <c r="Y1173" s="31">
        <v>14390</v>
      </c>
      <c r="Z1173" s="30"/>
      <c r="AA1173" s="55"/>
      <c r="AB1173" s="73" t="s">
        <v>44</v>
      </c>
      <c r="AC1173" s="30" t="s">
        <v>44</v>
      </c>
      <c r="AD1173" s="30" t="s">
        <v>982</v>
      </c>
    </row>
    <row r="1174" spans="1:30" x14ac:dyDescent="0.2">
      <c r="A1174" s="89">
        <v>46155.324308981479</v>
      </c>
      <c r="B1174" s="35" t="s">
        <v>30</v>
      </c>
      <c r="C1174" s="85" t="s">
        <v>31</v>
      </c>
      <c r="D1174" s="30" t="s">
        <v>29</v>
      </c>
      <c r="E1174" s="96" t="s">
        <v>2798</v>
      </c>
      <c r="F1174" s="30" t="s">
        <v>29</v>
      </c>
      <c r="G1174" s="30" t="s">
        <v>47</v>
      </c>
      <c r="H1174" s="93" t="s">
        <v>34</v>
      </c>
      <c r="I1174" s="36" t="str">
        <f ca="1">IFERROR(__xludf.DUMMYFUNCTION("""COMPUTED_VALUE""")," ")</f>
        <v xml:space="preserve"> </v>
      </c>
      <c r="J1174" s="51" t="s">
        <v>5580</v>
      </c>
      <c r="K1174" s="56" t="s">
        <v>5581</v>
      </c>
      <c r="L1174" s="38">
        <v>397522341</v>
      </c>
      <c r="M1174" s="30" t="s">
        <v>605</v>
      </c>
      <c r="N1174" s="30" t="s">
        <v>708</v>
      </c>
      <c r="O1174" s="30" t="s">
        <v>107</v>
      </c>
      <c r="P1174" s="30" t="s">
        <v>5582</v>
      </c>
      <c r="Q1174" s="23">
        <v>16940</v>
      </c>
      <c r="R1174" s="30" t="s">
        <v>29</v>
      </c>
      <c r="S1174" s="39">
        <v>50</v>
      </c>
      <c r="T1174" s="45">
        <v>46154</v>
      </c>
      <c r="U1174" s="52"/>
      <c r="V1174" s="53"/>
      <c r="W1174" s="54" t="s">
        <v>5583</v>
      </c>
      <c r="X1174" s="30"/>
      <c r="Y1174" s="31">
        <v>16890</v>
      </c>
      <c r="Z1174" s="30"/>
      <c r="AA1174" s="56"/>
      <c r="AB1174" s="74" t="s">
        <v>44</v>
      </c>
      <c r="AC1174" s="30" t="s">
        <v>44</v>
      </c>
      <c r="AD1174" s="30" t="s">
        <v>982</v>
      </c>
    </row>
    <row r="1175" spans="1:30" x14ac:dyDescent="0.2">
      <c r="A1175" s="89">
        <v>46155.324427893516</v>
      </c>
      <c r="B1175" s="35" t="s">
        <v>30</v>
      </c>
      <c r="C1175" s="85" t="s">
        <v>31</v>
      </c>
      <c r="D1175" s="30" t="s">
        <v>29</v>
      </c>
      <c r="E1175" s="96" t="s">
        <v>2798</v>
      </c>
      <c r="F1175" s="30" t="s">
        <v>29</v>
      </c>
      <c r="G1175" s="30" t="s">
        <v>47</v>
      </c>
      <c r="H1175" s="93" t="s">
        <v>34</v>
      </c>
      <c r="I1175" s="36" t="str">
        <f ca="1">IFERROR(__xludf.DUMMYFUNCTION("""COMPUTED_VALUE""")," ")</f>
        <v xml:space="preserve"> </v>
      </c>
      <c r="J1175" s="51" t="s">
        <v>5584</v>
      </c>
      <c r="K1175" s="56" t="s">
        <v>5585</v>
      </c>
      <c r="L1175" s="38">
        <v>776550101</v>
      </c>
      <c r="M1175" s="30" t="s">
        <v>633</v>
      </c>
      <c r="N1175" s="30" t="s">
        <v>4441</v>
      </c>
      <c r="O1175" s="30" t="s">
        <v>876</v>
      </c>
      <c r="P1175" s="30" t="s">
        <v>5586</v>
      </c>
      <c r="Q1175" s="23">
        <v>16940</v>
      </c>
      <c r="R1175" s="30" t="s">
        <v>29</v>
      </c>
      <c r="S1175" s="39">
        <v>50</v>
      </c>
      <c r="T1175" s="45">
        <v>46154</v>
      </c>
      <c r="U1175" s="52"/>
      <c r="V1175" s="53"/>
      <c r="W1175" s="54" t="s">
        <v>5587</v>
      </c>
      <c r="X1175" s="30"/>
      <c r="Y1175" s="31">
        <v>16890</v>
      </c>
      <c r="Z1175" s="30"/>
      <c r="AA1175" s="55"/>
      <c r="AB1175" s="73" t="s">
        <v>44</v>
      </c>
      <c r="AC1175" s="30" t="s">
        <v>44</v>
      </c>
      <c r="AD1175" s="30" t="s">
        <v>982</v>
      </c>
    </row>
    <row r="1176" spans="1:30" x14ac:dyDescent="0.2">
      <c r="A1176" s="89">
        <v>46155.326489699073</v>
      </c>
      <c r="B1176" s="35" t="s">
        <v>30</v>
      </c>
      <c r="C1176" s="85" t="s">
        <v>31</v>
      </c>
      <c r="D1176" s="30" t="s">
        <v>29</v>
      </c>
      <c r="E1176" s="96" t="s">
        <v>2798</v>
      </c>
      <c r="F1176" s="30" t="s">
        <v>29</v>
      </c>
      <c r="G1176" s="30" t="s">
        <v>47</v>
      </c>
      <c r="H1176" s="93" t="s">
        <v>34</v>
      </c>
      <c r="I1176" s="36" t="str">
        <f ca="1">IFERROR(__xludf.DUMMYFUNCTION("""COMPUTED_VALUE""")," ")</f>
        <v xml:space="preserve"> </v>
      </c>
      <c r="J1176" s="51" t="s">
        <v>5588</v>
      </c>
      <c r="K1176" s="56" t="s">
        <v>5589</v>
      </c>
      <c r="L1176" s="38">
        <v>865589003</v>
      </c>
      <c r="M1176" s="30" t="s">
        <v>664</v>
      </c>
      <c r="N1176" s="30" t="s">
        <v>2435</v>
      </c>
      <c r="O1176" s="30" t="s">
        <v>107</v>
      </c>
      <c r="P1176" s="30" t="s">
        <v>5590</v>
      </c>
      <c r="Q1176" s="23">
        <v>16940</v>
      </c>
      <c r="R1176" s="30" t="s">
        <v>29</v>
      </c>
      <c r="S1176" s="39">
        <v>50</v>
      </c>
      <c r="T1176" s="45">
        <v>46154</v>
      </c>
      <c r="U1176" s="52"/>
      <c r="V1176" s="53"/>
      <c r="W1176" s="54" t="s">
        <v>5591</v>
      </c>
      <c r="X1176" s="30"/>
      <c r="Y1176" s="31">
        <v>16890</v>
      </c>
      <c r="Z1176" s="30"/>
      <c r="AA1176" s="56"/>
      <c r="AB1176" s="74" t="s">
        <v>44</v>
      </c>
      <c r="AC1176" s="30" t="s">
        <v>44</v>
      </c>
      <c r="AD1176" s="30" t="s">
        <v>982</v>
      </c>
    </row>
    <row r="1177" spans="1:30" x14ac:dyDescent="0.2">
      <c r="A1177" s="89">
        <v>46155.32772778935</v>
      </c>
      <c r="B1177" s="35" t="s">
        <v>30</v>
      </c>
      <c r="C1177" s="85" t="s">
        <v>31</v>
      </c>
      <c r="D1177" s="30" t="s">
        <v>29</v>
      </c>
      <c r="E1177" s="96" t="s">
        <v>2798</v>
      </c>
      <c r="F1177" s="30" t="s">
        <v>29</v>
      </c>
      <c r="G1177" s="30" t="s">
        <v>47</v>
      </c>
      <c r="H1177" s="93" t="s">
        <v>34</v>
      </c>
      <c r="I1177" s="36" t="str">
        <f ca="1">IFERROR(__xludf.DUMMYFUNCTION("""COMPUTED_VALUE""")," ")</f>
        <v xml:space="preserve"> </v>
      </c>
      <c r="J1177" s="51" t="s">
        <v>5592</v>
      </c>
      <c r="K1177" s="56" t="s">
        <v>5593</v>
      </c>
      <c r="L1177" s="38">
        <v>947770988</v>
      </c>
      <c r="M1177" s="30" t="s">
        <v>633</v>
      </c>
      <c r="N1177" s="30" t="s">
        <v>481</v>
      </c>
      <c r="O1177" s="30" t="s">
        <v>107</v>
      </c>
      <c r="P1177" s="30" t="s">
        <v>5594</v>
      </c>
      <c r="Q1177" s="23">
        <v>16940</v>
      </c>
      <c r="R1177" s="30" t="s">
        <v>29</v>
      </c>
      <c r="S1177" s="39">
        <v>50</v>
      </c>
      <c r="T1177" s="45">
        <v>46154</v>
      </c>
      <c r="U1177" s="52"/>
      <c r="V1177" s="53"/>
      <c r="W1177" s="54" t="s">
        <v>5595</v>
      </c>
      <c r="X1177" s="30"/>
      <c r="Y1177" s="31">
        <v>16890</v>
      </c>
      <c r="Z1177" s="30"/>
      <c r="AA1177" s="55"/>
      <c r="AB1177" s="73" t="s">
        <v>44</v>
      </c>
      <c r="AC1177" s="30" t="s">
        <v>44</v>
      </c>
      <c r="AD1177" s="30" t="s">
        <v>982</v>
      </c>
    </row>
    <row r="1178" spans="1:30" x14ac:dyDescent="0.2">
      <c r="A1178" s="89">
        <v>46155.375065567132</v>
      </c>
      <c r="B1178" s="35" t="s">
        <v>30</v>
      </c>
      <c r="C1178" s="85" t="s">
        <v>31</v>
      </c>
      <c r="D1178" s="30" t="s">
        <v>29</v>
      </c>
      <c r="E1178" s="96" t="s">
        <v>2798</v>
      </c>
      <c r="F1178" s="30" t="s">
        <v>29</v>
      </c>
      <c r="G1178" s="30" t="s">
        <v>47</v>
      </c>
      <c r="H1178" s="93" t="s">
        <v>34</v>
      </c>
      <c r="I1178" s="36" t="str">
        <f ca="1">IFERROR(__xludf.DUMMYFUNCTION("""COMPUTED_VALUE""")," ")</f>
        <v xml:space="preserve"> </v>
      </c>
      <c r="J1178" s="51" t="s">
        <v>5596</v>
      </c>
      <c r="K1178" s="56" t="s">
        <v>5597</v>
      </c>
      <c r="L1178" s="38"/>
      <c r="M1178" s="30" t="s">
        <v>130</v>
      </c>
      <c r="N1178" s="30" t="s">
        <v>2886</v>
      </c>
      <c r="O1178" s="30" t="s">
        <v>2081</v>
      </c>
      <c r="P1178" s="30" t="s">
        <v>5598</v>
      </c>
      <c r="Q1178" s="23">
        <v>16940</v>
      </c>
      <c r="R1178" s="30" t="s">
        <v>29</v>
      </c>
      <c r="S1178" s="39">
        <v>200</v>
      </c>
      <c r="T1178" s="45">
        <v>46154</v>
      </c>
      <c r="U1178" s="52"/>
      <c r="V1178" s="53"/>
      <c r="W1178" s="54" t="s">
        <v>5599</v>
      </c>
      <c r="X1178" s="30"/>
      <c r="Y1178" s="31">
        <v>16740</v>
      </c>
      <c r="Z1178" s="30"/>
      <c r="AA1178" s="56"/>
      <c r="AB1178" s="74" t="s">
        <v>44</v>
      </c>
      <c r="AC1178" s="30" t="s">
        <v>44</v>
      </c>
      <c r="AD1178" s="30" t="s">
        <v>982</v>
      </c>
    </row>
    <row r="1179" spans="1:30" x14ac:dyDescent="0.2">
      <c r="A1179" s="89">
        <v>46155.381006076394</v>
      </c>
      <c r="B1179" s="35" t="s">
        <v>408</v>
      </c>
      <c r="C1179" s="85" t="s">
        <v>31</v>
      </c>
      <c r="D1179" s="30" t="s">
        <v>29</v>
      </c>
      <c r="E1179" s="96" t="s">
        <v>2798</v>
      </c>
      <c r="F1179" s="30" t="s">
        <v>29</v>
      </c>
      <c r="G1179" s="30" t="s">
        <v>47</v>
      </c>
      <c r="H1179" s="93" t="s">
        <v>5600</v>
      </c>
      <c r="I1179" s="36">
        <f ca="1">IFERROR(__xludf.DUMMYFUNCTION("""COMPUTED_VALUE"""),46196)</f>
        <v>46196</v>
      </c>
      <c r="J1179" s="51" t="s">
        <v>5601</v>
      </c>
      <c r="K1179" s="56" t="s">
        <v>5602</v>
      </c>
      <c r="L1179" s="38">
        <v>982743419</v>
      </c>
      <c r="M1179" s="30" t="s">
        <v>130</v>
      </c>
      <c r="N1179" s="30" t="s">
        <v>3883</v>
      </c>
      <c r="O1179" s="30" t="s">
        <v>2081</v>
      </c>
      <c r="P1179" s="30" t="s">
        <v>5603</v>
      </c>
      <c r="Q1179" s="23">
        <v>16940</v>
      </c>
      <c r="R1179" s="30" t="s">
        <v>29</v>
      </c>
      <c r="S1179" s="39">
        <v>50</v>
      </c>
      <c r="T1179" s="45">
        <v>46155</v>
      </c>
      <c r="U1179" s="52"/>
      <c r="V1179" s="53"/>
      <c r="W1179" s="54" t="s">
        <v>5604</v>
      </c>
      <c r="X1179" s="30"/>
      <c r="Y1179" s="31">
        <v>16890</v>
      </c>
      <c r="Z1179" s="30"/>
      <c r="AA1179" s="55"/>
      <c r="AB1179" s="73" t="s">
        <v>44</v>
      </c>
      <c r="AC1179" s="30" t="s">
        <v>44</v>
      </c>
      <c r="AD1179" s="30" t="s">
        <v>982</v>
      </c>
    </row>
    <row r="1180" spans="1:30" x14ac:dyDescent="0.2">
      <c r="A1180" s="89">
        <v>46155.38301258102</v>
      </c>
      <c r="B1180" s="35" t="s">
        <v>408</v>
      </c>
      <c r="C1180" s="85" t="s">
        <v>31</v>
      </c>
      <c r="D1180" s="30" t="s">
        <v>29</v>
      </c>
      <c r="E1180" s="96" t="s">
        <v>2798</v>
      </c>
      <c r="F1180" s="30" t="s">
        <v>29</v>
      </c>
      <c r="G1180" s="30" t="s">
        <v>47</v>
      </c>
      <c r="H1180" s="93" t="s">
        <v>3998</v>
      </c>
      <c r="I1180" s="36">
        <f ca="1">IFERROR(__xludf.DUMMYFUNCTION("""COMPUTED_VALUE"""),46196)</f>
        <v>46196</v>
      </c>
      <c r="J1180" s="51" t="s">
        <v>5605</v>
      </c>
      <c r="K1180" s="56" t="s">
        <v>5606</v>
      </c>
      <c r="L1180" s="38">
        <v>938459364</v>
      </c>
      <c r="M1180" s="30" t="s">
        <v>1614</v>
      </c>
      <c r="N1180" s="30" t="s">
        <v>427</v>
      </c>
      <c r="O1180" s="30" t="s">
        <v>2081</v>
      </c>
      <c r="P1180" s="30" t="s">
        <v>5607</v>
      </c>
      <c r="Q1180" s="23">
        <v>16940</v>
      </c>
      <c r="R1180" s="30" t="s">
        <v>29</v>
      </c>
      <c r="S1180" s="39">
        <v>200</v>
      </c>
      <c r="T1180" s="45">
        <v>46154</v>
      </c>
      <c r="U1180" s="52"/>
      <c r="V1180" s="53"/>
      <c r="W1180" s="54" t="s">
        <v>5608</v>
      </c>
      <c r="X1180" s="30"/>
      <c r="Y1180" s="31">
        <v>16740</v>
      </c>
      <c r="Z1180" s="30"/>
      <c r="AA1180" s="56"/>
      <c r="AB1180" s="74" t="s">
        <v>44</v>
      </c>
      <c r="AC1180" s="30" t="s">
        <v>44</v>
      </c>
      <c r="AD1180" s="30" t="s">
        <v>982</v>
      </c>
    </row>
    <row r="1181" spans="1:30" x14ac:dyDescent="0.2">
      <c r="A1181" s="89">
        <v>46155.387713888893</v>
      </c>
      <c r="B1181" s="35" t="s">
        <v>30</v>
      </c>
      <c r="C1181" s="85" t="s">
        <v>31</v>
      </c>
      <c r="D1181" s="30" t="s">
        <v>29</v>
      </c>
      <c r="E1181" s="96" t="s">
        <v>2798</v>
      </c>
      <c r="F1181" s="30" t="s">
        <v>29</v>
      </c>
      <c r="G1181" s="30" t="s">
        <v>33</v>
      </c>
      <c r="H1181" s="93" t="s">
        <v>34</v>
      </c>
      <c r="I1181" s="36" t="str">
        <f ca="1">IFERROR(__xludf.DUMMYFUNCTION("""COMPUTED_VALUE""")," ")</f>
        <v xml:space="preserve"> </v>
      </c>
      <c r="J1181" s="51" t="s">
        <v>5609</v>
      </c>
      <c r="K1181" s="56" t="s">
        <v>5610</v>
      </c>
      <c r="L1181" s="38">
        <v>336487680</v>
      </c>
      <c r="M1181" s="30" t="s">
        <v>1619</v>
      </c>
      <c r="N1181" s="30" t="s">
        <v>2930</v>
      </c>
      <c r="O1181" s="30" t="s">
        <v>2081</v>
      </c>
      <c r="P1181" s="30" t="s">
        <v>5611</v>
      </c>
      <c r="Q1181" s="23">
        <v>16940</v>
      </c>
      <c r="R1181" s="30" t="s">
        <v>29</v>
      </c>
      <c r="S1181" s="39">
        <v>100</v>
      </c>
      <c r="T1181" s="45">
        <v>46153</v>
      </c>
      <c r="U1181" s="52">
        <v>100</v>
      </c>
      <c r="V1181" s="53"/>
      <c r="W1181" s="54" t="s">
        <v>5612</v>
      </c>
      <c r="X1181" s="30"/>
      <c r="Y1181" s="31">
        <v>16740</v>
      </c>
      <c r="Z1181" s="30"/>
      <c r="AA1181" s="55"/>
      <c r="AB1181" s="73" t="s">
        <v>44</v>
      </c>
      <c r="AC1181" s="30" t="s">
        <v>44</v>
      </c>
      <c r="AD1181" s="30" t="s">
        <v>982</v>
      </c>
    </row>
    <row r="1182" spans="1:30" x14ac:dyDescent="0.2">
      <c r="A1182" s="89">
        <v>46155.468270451383</v>
      </c>
      <c r="B1182" s="35" t="s">
        <v>30</v>
      </c>
      <c r="C1182" s="85" t="s">
        <v>31</v>
      </c>
      <c r="D1182" s="30" t="s">
        <v>29</v>
      </c>
      <c r="E1182" s="96" t="s">
        <v>2798</v>
      </c>
      <c r="F1182" s="30" t="s">
        <v>29</v>
      </c>
      <c r="G1182" s="30" t="s">
        <v>47</v>
      </c>
      <c r="H1182" s="93" t="s">
        <v>34</v>
      </c>
      <c r="I1182" s="36" t="str">
        <f ca="1">IFERROR(__xludf.DUMMYFUNCTION("""COMPUTED_VALUE""")," ")</f>
        <v xml:space="preserve"> </v>
      </c>
      <c r="J1182" s="51" t="s">
        <v>5613</v>
      </c>
      <c r="K1182" s="56" t="s">
        <v>5614</v>
      </c>
      <c r="L1182" s="38">
        <v>384994128</v>
      </c>
      <c r="M1182" s="30" t="s">
        <v>874</v>
      </c>
      <c r="N1182" s="30" t="s">
        <v>4278</v>
      </c>
      <c r="O1182" s="30" t="s">
        <v>107</v>
      </c>
      <c r="P1182" s="30" t="s">
        <v>5615</v>
      </c>
      <c r="Q1182" s="23">
        <v>16940</v>
      </c>
      <c r="R1182" s="30" t="s">
        <v>29</v>
      </c>
      <c r="S1182" s="39">
        <v>50</v>
      </c>
      <c r="T1182" s="45">
        <v>46155</v>
      </c>
      <c r="U1182" s="52"/>
      <c r="V1182" s="53"/>
      <c r="W1182" s="54" t="s">
        <v>5616</v>
      </c>
      <c r="X1182" s="30"/>
      <c r="Y1182" s="31">
        <v>16890</v>
      </c>
      <c r="Z1182" s="30"/>
      <c r="AA1182" s="56"/>
      <c r="AB1182" s="74" t="s">
        <v>44</v>
      </c>
      <c r="AC1182" s="30" t="s">
        <v>44</v>
      </c>
      <c r="AD1182" s="30" t="s">
        <v>982</v>
      </c>
    </row>
    <row r="1183" spans="1:30" x14ac:dyDescent="0.2">
      <c r="A1183" s="89">
        <v>46155.469414733801</v>
      </c>
      <c r="B1183" s="35" t="s">
        <v>30</v>
      </c>
      <c r="C1183" s="85" t="s">
        <v>31</v>
      </c>
      <c r="D1183" s="30" t="s">
        <v>29</v>
      </c>
      <c r="E1183" s="96" t="s">
        <v>2798</v>
      </c>
      <c r="F1183" s="30" t="s">
        <v>29</v>
      </c>
      <c r="G1183" s="30" t="s">
        <v>47</v>
      </c>
      <c r="H1183" s="93" t="s">
        <v>34</v>
      </c>
      <c r="I1183" s="36" t="str">
        <f ca="1">IFERROR(__xludf.DUMMYFUNCTION("""COMPUTED_VALUE""")," ")</f>
        <v xml:space="preserve"> </v>
      </c>
      <c r="J1183" s="51" t="s">
        <v>5617</v>
      </c>
      <c r="K1183" s="56" t="s">
        <v>5618</v>
      </c>
      <c r="L1183" s="38">
        <v>334252145</v>
      </c>
      <c r="M1183" s="30" t="s">
        <v>2861</v>
      </c>
      <c r="N1183" s="30" t="s">
        <v>779</v>
      </c>
      <c r="O1183" s="30" t="s">
        <v>5619</v>
      </c>
      <c r="P1183" s="30" t="s">
        <v>5620</v>
      </c>
      <c r="Q1183" s="23">
        <v>16940</v>
      </c>
      <c r="R1183" s="30" t="s">
        <v>29</v>
      </c>
      <c r="S1183" s="39">
        <v>200</v>
      </c>
      <c r="T1183" s="45">
        <v>46155</v>
      </c>
      <c r="U1183" s="52"/>
      <c r="V1183" s="53"/>
      <c r="W1183" s="54" t="s">
        <v>5621</v>
      </c>
      <c r="X1183" s="30"/>
      <c r="Y1183" s="31">
        <v>16740</v>
      </c>
      <c r="Z1183" s="30"/>
      <c r="AA1183" s="55"/>
      <c r="AB1183" s="73" t="s">
        <v>44</v>
      </c>
      <c r="AC1183" s="30" t="s">
        <v>44</v>
      </c>
      <c r="AD1183" s="30" t="s">
        <v>982</v>
      </c>
    </row>
    <row r="1184" spans="1:30" x14ac:dyDescent="0.2">
      <c r="A1184" s="89">
        <v>46155.577688136575</v>
      </c>
      <c r="B1184" s="35" t="s">
        <v>76</v>
      </c>
      <c r="C1184" s="85" t="s">
        <v>31</v>
      </c>
      <c r="D1184" s="30" t="s">
        <v>29</v>
      </c>
      <c r="E1184" s="96" t="s">
        <v>2798</v>
      </c>
      <c r="F1184" s="30" t="s">
        <v>29</v>
      </c>
      <c r="G1184" s="30" t="s">
        <v>47</v>
      </c>
      <c r="H1184" s="93" t="s">
        <v>4490</v>
      </c>
      <c r="I1184" s="36">
        <f ca="1">IFERROR(__xludf.DUMMYFUNCTION("""COMPUTED_VALUE"""),46195)</f>
        <v>46195</v>
      </c>
      <c r="J1184" s="51" t="s">
        <v>5622</v>
      </c>
      <c r="K1184" s="56" t="s">
        <v>5623</v>
      </c>
      <c r="L1184" s="38">
        <v>978986294</v>
      </c>
      <c r="M1184" s="30" t="s">
        <v>2215</v>
      </c>
      <c r="N1184" s="30" t="s">
        <v>4133</v>
      </c>
      <c r="O1184" s="30" t="s">
        <v>107</v>
      </c>
      <c r="P1184" s="30" t="s">
        <v>5624</v>
      </c>
      <c r="Q1184" s="23">
        <v>16940</v>
      </c>
      <c r="R1184" s="30" t="s">
        <v>29</v>
      </c>
      <c r="S1184" s="39">
        <f>100+2368</f>
        <v>2468</v>
      </c>
      <c r="T1184" s="49" t="s">
        <v>5625</v>
      </c>
      <c r="U1184" s="52"/>
      <c r="V1184" s="53"/>
      <c r="W1184" s="54" t="s">
        <v>5626</v>
      </c>
      <c r="X1184" s="30"/>
      <c r="Y1184" s="31">
        <v>14472</v>
      </c>
      <c r="Z1184" s="30"/>
      <c r="AA1184" s="56"/>
      <c r="AB1184" s="74" t="s">
        <v>44</v>
      </c>
      <c r="AC1184" s="30" t="s">
        <v>44</v>
      </c>
      <c r="AD1184" s="30" t="s">
        <v>982</v>
      </c>
    </row>
    <row r="1185" spans="1:30" x14ac:dyDescent="0.2">
      <c r="A1185" s="89">
        <v>46155.584975428239</v>
      </c>
      <c r="B1185" s="35" t="s">
        <v>76</v>
      </c>
      <c r="C1185" s="85" t="s">
        <v>31</v>
      </c>
      <c r="D1185" s="30" t="s">
        <v>29</v>
      </c>
      <c r="E1185" s="96" t="s">
        <v>2798</v>
      </c>
      <c r="F1185" s="30" t="s">
        <v>29</v>
      </c>
      <c r="G1185" s="30" t="s">
        <v>47</v>
      </c>
      <c r="H1185" s="93" t="s">
        <v>3976</v>
      </c>
      <c r="I1185" s="36">
        <f ca="1">IFERROR(__xludf.DUMMYFUNCTION("""COMPUTED_VALUE"""),46196)</f>
        <v>46196</v>
      </c>
      <c r="J1185" s="51" t="s">
        <v>5627</v>
      </c>
      <c r="K1185" s="56" t="s">
        <v>5628</v>
      </c>
      <c r="L1185" s="38">
        <v>332995303</v>
      </c>
      <c r="M1185" s="30" t="s">
        <v>2215</v>
      </c>
      <c r="N1185" s="30" t="s">
        <v>5629</v>
      </c>
      <c r="O1185" s="30" t="s">
        <v>107</v>
      </c>
      <c r="P1185" s="30" t="s">
        <v>5630</v>
      </c>
      <c r="Q1185" s="23">
        <v>16940</v>
      </c>
      <c r="R1185" s="30" t="s">
        <v>29</v>
      </c>
      <c r="S1185" s="39">
        <v>3000</v>
      </c>
      <c r="T1185" s="45">
        <v>46155</v>
      </c>
      <c r="U1185" s="52"/>
      <c r="V1185" s="53"/>
      <c r="W1185" s="54" t="s">
        <v>5631</v>
      </c>
      <c r="X1185" s="30"/>
      <c r="Y1185" s="31">
        <v>13940</v>
      </c>
      <c r="Z1185" s="30"/>
      <c r="AA1185" s="55"/>
      <c r="AB1185" s="73" t="s">
        <v>44</v>
      </c>
      <c r="AC1185" s="30" t="s">
        <v>44</v>
      </c>
      <c r="AD1185" s="30" t="s">
        <v>982</v>
      </c>
    </row>
    <row r="1186" spans="1:30" x14ac:dyDescent="0.2">
      <c r="A1186" s="89">
        <v>46155.591542430557</v>
      </c>
      <c r="B1186" s="35" t="s">
        <v>76</v>
      </c>
      <c r="C1186" s="85" t="s">
        <v>31</v>
      </c>
      <c r="D1186" s="30" t="s">
        <v>29</v>
      </c>
      <c r="E1186" s="96" t="s">
        <v>2798</v>
      </c>
      <c r="F1186" s="30" t="s">
        <v>29</v>
      </c>
      <c r="G1186" s="30" t="s">
        <v>47</v>
      </c>
      <c r="H1186" s="93" t="s">
        <v>3976</v>
      </c>
      <c r="I1186" s="36">
        <f ca="1">IFERROR(__xludf.DUMMYFUNCTION("""COMPUTED_VALUE"""),46196)</f>
        <v>46196</v>
      </c>
      <c r="J1186" s="51" t="s">
        <v>5632</v>
      </c>
      <c r="K1186" s="56" t="s">
        <v>5633</v>
      </c>
      <c r="L1186" s="38">
        <v>868580377</v>
      </c>
      <c r="M1186" s="30" t="s">
        <v>1619</v>
      </c>
      <c r="N1186" s="30" t="s">
        <v>529</v>
      </c>
      <c r="O1186" s="30" t="s">
        <v>5634</v>
      </c>
      <c r="P1186" s="30" t="s">
        <v>5635</v>
      </c>
      <c r="Q1186" s="23">
        <v>16940</v>
      </c>
      <c r="R1186" s="30" t="s">
        <v>29</v>
      </c>
      <c r="S1186" s="39">
        <v>200</v>
      </c>
      <c r="T1186" s="45">
        <v>46155</v>
      </c>
      <c r="U1186" s="52"/>
      <c r="V1186" s="53"/>
      <c r="W1186" s="54" t="s">
        <v>5636</v>
      </c>
      <c r="X1186" s="30"/>
      <c r="Y1186" s="31">
        <v>16740</v>
      </c>
      <c r="Z1186" s="30"/>
      <c r="AA1186" s="56"/>
      <c r="AB1186" s="74" t="s">
        <v>44</v>
      </c>
      <c r="AC1186" s="30" t="s">
        <v>44</v>
      </c>
      <c r="AD1186" s="30" t="s">
        <v>982</v>
      </c>
    </row>
    <row r="1187" spans="1:30" x14ac:dyDescent="0.2">
      <c r="A1187" s="89">
        <v>46155.625102488426</v>
      </c>
      <c r="B1187" s="35" t="s">
        <v>30</v>
      </c>
      <c r="C1187" s="85" t="s">
        <v>31</v>
      </c>
      <c r="D1187" s="30" t="s">
        <v>29</v>
      </c>
      <c r="E1187" s="96" t="s">
        <v>2798</v>
      </c>
      <c r="F1187" s="30" t="s">
        <v>29</v>
      </c>
      <c r="G1187" s="30" t="s">
        <v>47</v>
      </c>
      <c r="H1187" s="93" t="s">
        <v>34</v>
      </c>
      <c r="I1187" s="36" t="str">
        <f ca="1">IFERROR(__xludf.DUMMYFUNCTION("""COMPUTED_VALUE""")," ")</f>
        <v xml:space="preserve"> </v>
      </c>
      <c r="J1187" s="51" t="s">
        <v>5637</v>
      </c>
      <c r="K1187" s="56" t="s">
        <v>5638</v>
      </c>
      <c r="L1187" s="38">
        <v>943139035</v>
      </c>
      <c r="M1187" s="30" t="s">
        <v>664</v>
      </c>
      <c r="N1187" s="30" t="s">
        <v>66</v>
      </c>
      <c r="O1187" s="30" t="s">
        <v>107</v>
      </c>
      <c r="P1187" s="30" t="s">
        <v>5639</v>
      </c>
      <c r="Q1187" s="23">
        <v>16940</v>
      </c>
      <c r="R1187" s="30" t="s">
        <v>29</v>
      </c>
      <c r="S1187" s="39">
        <v>50</v>
      </c>
      <c r="T1187" s="45">
        <v>46155</v>
      </c>
      <c r="U1187" s="52"/>
      <c r="V1187" s="53"/>
      <c r="W1187" s="54" t="s">
        <v>5640</v>
      </c>
      <c r="X1187" s="30"/>
      <c r="Y1187" s="31">
        <v>16890</v>
      </c>
      <c r="Z1187" s="30"/>
      <c r="AA1187" s="55"/>
      <c r="AB1187" s="73" t="s">
        <v>44</v>
      </c>
      <c r="AC1187" s="30" t="s">
        <v>44</v>
      </c>
      <c r="AD1187" s="30" t="s">
        <v>982</v>
      </c>
    </row>
    <row r="1188" spans="1:30" x14ac:dyDescent="0.2">
      <c r="A1188" s="89">
        <v>46155.62618924769</v>
      </c>
      <c r="B1188" s="35" t="s">
        <v>30</v>
      </c>
      <c r="C1188" s="85" t="s">
        <v>31</v>
      </c>
      <c r="D1188" s="30" t="s">
        <v>29</v>
      </c>
      <c r="E1188" s="96" t="s">
        <v>2798</v>
      </c>
      <c r="F1188" s="30" t="s">
        <v>29</v>
      </c>
      <c r="G1188" s="30" t="s">
        <v>47</v>
      </c>
      <c r="H1188" s="93" t="s">
        <v>34</v>
      </c>
      <c r="I1188" s="36" t="str">
        <f ca="1">IFERROR(__xludf.DUMMYFUNCTION("""COMPUTED_VALUE""")," ")</f>
        <v xml:space="preserve"> </v>
      </c>
      <c r="J1188" s="51" t="s">
        <v>5641</v>
      </c>
      <c r="K1188" s="56" t="s">
        <v>5642</v>
      </c>
      <c r="L1188" s="38">
        <v>931926668</v>
      </c>
      <c r="M1188" s="30" t="s">
        <v>664</v>
      </c>
      <c r="N1188" s="30" t="s">
        <v>66</v>
      </c>
      <c r="O1188" s="30" t="s">
        <v>107</v>
      </c>
      <c r="P1188" s="30" t="s">
        <v>5643</v>
      </c>
      <c r="Q1188" s="23">
        <v>16940</v>
      </c>
      <c r="R1188" s="30" t="s">
        <v>29</v>
      </c>
      <c r="S1188" s="39">
        <v>50</v>
      </c>
      <c r="T1188" s="45">
        <v>46155</v>
      </c>
      <c r="U1188" s="52"/>
      <c r="V1188" s="53"/>
      <c r="W1188" s="54" t="s">
        <v>5644</v>
      </c>
      <c r="X1188" s="30"/>
      <c r="Y1188" s="31">
        <v>16890</v>
      </c>
      <c r="Z1188" s="30"/>
      <c r="AA1188" s="56"/>
      <c r="AB1188" s="74" t="s">
        <v>44</v>
      </c>
      <c r="AC1188" s="30" t="s">
        <v>44</v>
      </c>
      <c r="AD1188" s="30" t="s">
        <v>982</v>
      </c>
    </row>
    <row r="1189" spans="1:30" x14ac:dyDescent="0.2">
      <c r="A1189" s="89">
        <v>46155.733224687501</v>
      </c>
      <c r="B1189" s="35" t="s">
        <v>408</v>
      </c>
      <c r="C1189" s="85" t="s">
        <v>31</v>
      </c>
      <c r="D1189" s="30" t="s">
        <v>29</v>
      </c>
      <c r="E1189" s="96" t="s">
        <v>2798</v>
      </c>
      <c r="F1189" s="30" t="s">
        <v>29</v>
      </c>
      <c r="G1189" s="30" t="s">
        <v>47</v>
      </c>
      <c r="H1189" s="93" t="s">
        <v>3998</v>
      </c>
      <c r="I1189" s="36">
        <f ca="1">IFERROR(__xludf.DUMMYFUNCTION("""COMPUTED_VALUE"""),46196)</f>
        <v>46196</v>
      </c>
      <c r="J1189" s="51" t="s">
        <v>5645</v>
      </c>
      <c r="K1189" s="56" t="s">
        <v>5646</v>
      </c>
      <c r="L1189" s="38">
        <v>398064773</v>
      </c>
      <c r="M1189" s="30" t="s">
        <v>454</v>
      </c>
      <c r="N1189" s="30" t="s">
        <v>148</v>
      </c>
      <c r="O1189" s="30" t="s">
        <v>5647</v>
      </c>
      <c r="P1189" s="30" t="s">
        <v>5648</v>
      </c>
      <c r="Q1189" s="23">
        <v>16940</v>
      </c>
      <c r="R1189" s="30" t="s">
        <v>29</v>
      </c>
      <c r="S1189" s="39">
        <v>50</v>
      </c>
      <c r="T1189" s="45">
        <v>46155</v>
      </c>
      <c r="U1189" s="52"/>
      <c r="V1189" s="53"/>
      <c r="W1189" s="54" t="s">
        <v>5649</v>
      </c>
      <c r="X1189" s="30"/>
      <c r="Y1189" s="31">
        <v>16890</v>
      </c>
      <c r="Z1189" s="30"/>
      <c r="AA1189" s="55"/>
      <c r="AB1189" s="73" t="s">
        <v>44</v>
      </c>
      <c r="AC1189" s="30" t="s">
        <v>44</v>
      </c>
      <c r="AD1189" s="30" t="s">
        <v>982</v>
      </c>
    </row>
    <row r="1190" spans="1:30" x14ac:dyDescent="0.2">
      <c r="A1190" s="89">
        <v>46155.737039444444</v>
      </c>
      <c r="B1190" s="35" t="s">
        <v>30</v>
      </c>
      <c r="C1190" s="85" t="s">
        <v>31</v>
      </c>
      <c r="D1190" s="30" t="s">
        <v>29</v>
      </c>
      <c r="E1190" s="96" t="s">
        <v>2798</v>
      </c>
      <c r="F1190" s="30" t="s">
        <v>29</v>
      </c>
      <c r="G1190" s="30" t="s">
        <v>47</v>
      </c>
      <c r="H1190" s="93" t="s">
        <v>34</v>
      </c>
      <c r="I1190" s="36" t="str">
        <f ca="1">IFERROR(__xludf.DUMMYFUNCTION("""COMPUTED_VALUE""")," ")</f>
        <v xml:space="preserve"> </v>
      </c>
      <c r="J1190" s="51" t="s">
        <v>5650</v>
      </c>
      <c r="K1190" s="56" t="s">
        <v>5651</v>
      </c>
      <c r="L1190" s="38">
        <v>708033157</v>
      </c>
      <c r="M1190" s="30" t="s">
        <v>454</v>
      </c>
      <c r="N1190" s="30" t="s">
        <v>148</v>
      </c>
      <c r="O1190" s="30" t="s">
        <v>5652</v>
      </c>
      <c r="P1190" s="30" t="s">
        <v>5653</v>
      </c>
      <c r="Q1190" s="23">
        <v>16940</v>
      </c>
      <c r="R1190" s="30" t="s">
        <v>29</v>
      </c>
      <c r="S1190" s="39">
        <v>50</v>
      </c>
      <c r="T1190" s="45">
        <v>46155</v>
      </c>
      <c r="U1190" s="52"/>
      <c r="V1190" s="53"/>
      <c r="W1190" s="54" t="s">
        <v>5654</v>
      </c>
      <c r="X1190" s="30"/>
      <c r="Y1190" s="31">
        <v>16890</v>
      </c>
      <c r="Z1190" s="30"/>
      <c r="AA1190" s="56"/>
      <c r="AB1190" s="74" t="s">
        <v>44</v>
      </c>
      <c r="AC1190" s="30" t="s">
        <v>44</v>
      </c>
      <c r="AD1190" s="30" t="s">
        <v>982</v>
      </c>
    </row>
    <row r="1191" spans="1:30" x14ac:dyDescent="0.2">
      <c r="A1191" s="89">
        <v>46155.76749539352</v>
      </c>
      <c r="B1191" s="35" t="s">
        <v>30</v>
      </c>
      <c r="C1191" s="85" t="s">
        <v>31</v>
      </c>
      <c r="D1191" s="30" t="s">
        <v>29</v>
      </c>
      <c r="E1191" s="96" t="s">
        <v>2798</v>
      </c>
      <c r="F1191" s="30" t="s">
        <v>29</v>
      </c>
      <c r="G1191" s="30" t="s">
        <v>47</v>
      </c>
      <c r="H1191" s="93" t="s">
        <v>34</v>
      </c>
      <c r="I1191" s="36" t="str">
        <f ca="1">IFERROR(__xludf.DUMMYFUNCTION("""COMPUTED_VALUE""")," ")</f>
        <v xml:space="preserve"> </v>
      </c>
      <c r="J1191" s="51" t="s">
        <v>5655</v>
      </c>
      <c r="K1191" s="56" t="s">
        <v>5656</v>
      </c>
      <c r="L1191" s="38">
        <v>333696399</v>
      </c>
      <c r="M1191" s="30" t="s">
        <v>664</v>
      </c>
      <c r="N1191" s="30" t="s">
        <v>2923</v>
      </c>
      <c r="O1191" s="30" t="s">
        <v>107</v>
      </c>
      <c r="P1191" s="30" t="s">
        <v>5657</v>
      </c>
      <c r="Q1191" s="23">
        <v>16940</v>
      </c>
      <c r="R1191" s="30" t="s">
        <v>29</v>
      </c>
      <c r="S1191" s="39">
        <v>50</v>
      </c>
      <c r="T1191" s="45">
        <v>46155</v>
      </c>
      <c r="U1191" s="52"/>
      <c r="V1191" s="53"/>
      <c r="W1191" s="54" t="s">
        <v>5658</v>
      </c>
      <c r="X1191" s="30"/>
      <c r="Y1191" s="31">
        <v>16890</v>
      </c>
      <c r="Z1191" s="30"/>
      <c r="AA1191" s="55"/>
      <c r="AB1191" s="73" t="s">
        <v>44</v>
      </c>
      <c r="AC1191" s="30" t="s">
        <v>44</v>
      </c>
      <c r="AD1191" s="30" t="s">
        <v>982</v>
      </c>
    </row>
    <row r="1192" spans="1:30" x14ac:dyDescent="0.2">
      <c r="A1192" s="89">
        <v>46155.769044432869</v>
      </c>
      <c r="B1192" s="35" t="s">
        <v>30</v>
      </c>
      <c r="C1192" s="85" t="s">
        <v>31</v>
      </c>
      <c r="D1192" s="30" t="s">
        <v>29</v>
      </c>
      <c r="E1192" s="96" t="s">
        <v>2798</v>
      </c>
      <c r="F1192" s="30" t="s">
        <v>29</v>
      </c>
      <c r="G1192" s="30" t="s">
        <v>47</v>
      </c>
      <c r="H1192" s="93" t="s">
        <v>34</v>
      </c>
      <c r="I1192" s="36" t="str">
        <f ca="1">IFERROR(__xludf.DUMMYFUNCTION("""COMPUTED_VALUE""")," ")</f>
        <v xml:space="preserve"> </v>
      </c>
      <c r="J1192" s="51" t="s">
        <v>5659</v>
      </c>
      <c r="K1192" s="56" t="s">
        <v>5660</v>
      </c>
      <c r="L1192" s="38">
        <v>375792779</v>
      </c>
      <c r="M1192" s="30" t="s">
        <v>664</v>
      </c>
      <c r="N1192" s="30" t="s">
        <v>66</v>
      </c>
      <c r="O1192" s="30" t="s">
        <v>2204</v>
      </c>
      <c r="P1192" s="30" t="s">
        <v>5661</v>
      </c>
      <c r="Q1192" s="23">
        <v>16940</v>
      </c>
      <c r="R1192" s="30" t="s">
        <v>29</v>
      </c>
      <c r="S1192" s="39">
        <v>50</v>
      </c>
      <c r="T1192" s="45">
        <v>46155</v>
      </c>
      <c r="U1192" s="52"/>
      <c r="V1192" s="53"/>
      <c r="W1192" s="54" t="s">
        <v>5662</v>
      </c>
      <c r="X1192" s="30"/>
      <c r="Y1192" s="31">
        <v>16890</v>
      </c>
      <c r="Z1192" s="30"/>
      <c r="AA1192" s="56"/>
      <c r="AB1192" s="74" t="s">
        <v>44</v>
      </c>
      <c r="AC1192" s="30" t="s">
        <v>44</v>
      </c>
      <c r="AD1192" s="30" t="s">
        <v>982</v>
      </c>
    </row>
    <row r="1193" spans="1:30" x14ac:dyDescent="0.2">
      <c r="A1193" s="89">
        <v>46155.78352675926</v>
      </c>
      <c r="B1193" s="35" t="s">
        <v>76</v>
      </c>
      <c r="C1193" s="85" t="s">
        <v>31</v>
      </c>
      <c r="D1193" s="30" t="s">
        <v>29</v>
      </c>
      <c r="E1193" s="96" t="s">
        <v>2798</v>
      </c>
      <c r="F1193" s="30" t="s">
        <v>29</v>
      </c>
      <c r="G1193" s="30" t="s">
        <v>47</v>
      </c>
      <c r="H1193" s="93" t="s">
        <v>3998</v>
      </c>
      <c r="I1193" s="36">
        <f ca="1">IFERROR(__xludf.DUMMYFUNCTION("""COMPUTED_VALUE"""),46196)</f>
        <v>46196</v>
      </c>
      <c r="J1193" s="51" t="s">
        <v>5663</v>
      </c>
      <c r="K1193" s="56" t="s">
        <v>5664</v>
      </c>
      <c r="L1193" s="38">
        <v>342734380</v>
      </c>
      <c r="M1193" s="30" t="s">
        <v>454</v>
      </c>
      <c r="N1193" s="30" t="s">
        <v>148</v>
      </c>
      <c r="O1193" s="30" t="s">
        <v>5665</v>
      </c>
      <c r="P1193" s="30" t="s">
        <v>5666</v>
      </c>
      <c r="Q1193" s="23">
        <v>16940</v>
      </c>
      <c r="R1193" s="30" t="s">
        <v>29</v>
      </c>
      <c r="S1193" s="39">
        <f>50+2450</f>
        <v>2500</v>
      </c>
      <c r="T1193" s="49" t="s">
        <v>5667</v>
      </c>
      <c r="U1193" s="52"/>
      <c r="V1193" s="53"/>
      <c r="W1193" s="54" t="s">
        <v>5668</v>
      </c>
      <c r="X1193" s="30"/>
      <c r="Y1193" s="31">
        <v>14440</v>
      </c>
      <c r="Z1193" s="30"/>
      <c r="AA1193" s="55"/>
      <c r="AB1193" s="73" t="s">
        <v>44</v>
      </c>
      <c r="AC1193" s="30" t="s">
        <v>44</v>
      </c>
      <c r="AD1193" s="30" t="s">
        <v>982</v>
      </c>
    </row>
    <row r="1194" spans="1:30" x14ac:dyDescent="0.2">
      <c r="A1194" s="89">
        <v>46155.94200761574</v>
      </c>
      <c r="B1194" s="35" t="s">
        <v>408</v>
      </c>
      <c r="C1194" s="85" t="s">
        <v>31</v>
      </c>
      <c r="D1194" s="30" t="s">
        <v>29</v>
      </c>
      <c r="E1194" s="96" t="s">
        <v>55</v>
      </c>
      <c r="F1194" s="30" t="s">
        <v>29</v>
      </c>
      <c r="G1194" s="30" t="s">
        <v>33</v>
      </c>
      <c r="H1194" s="93" t="s">
        <v>5454</v>
      </c>
      <c r="I1194" s="36">
        <f ca="1">IFERROR(__xludf.DUMMYFUNCTION("""COMPUTED_VALUE"""),46196)</f>
        <v>46196</v>
      </c>
      <c r="J1194" s="51" t="s">
        <v>5669</v>
      </c>
      <c r="K1194" s="56" t="s">
        <v>5670</v>
      </c>
      <c r="L1194" s="38">
        <v>368879447</v>
      </c>
      <c r="M1194" s="30" t="s">
        <v>1614</v>
      </c>
      <c r="N1194" s="30" t="s">
        <v>131</v>
      </c>
      <c r="O1194" s="30" t="s">
        <v>2081</v>
      </c>
      <c r="P1194" s="30" t="s">
        <v>5671</v>
      </c>
      <c r="Q1194" s="23">
        <v>7736</v>
      </c>
      <c r="R1194" s="30" t="s">
        <v>29</v>
      </c>
      <c r="S1194" s="39">
        <v>200</v>
      </c>
      <c r="T1194" s="45">
        <v>46155</v>
      </c>
      <c r="U1194" s="52"/>
      <c r="V1194" s="53"/>
      <c r="W1194" s="54" t="s">
        <v>5672</v>
      </c>
      <c r="X1194" s="30"/>
      <c r="Y1194" s="31">
        <v>7536</v>
      </c>
      <c r="Z1194" s="30"/>
      <c r="AA1194" s="56"/>
      <c r="AB1194" s="74" t="s">
        <v>44</v>
      </c>
      <c r="AC1194" s="30" t="s">
        <v>44</v>
      </c>
      <c r="AD1194" s="30" t="s">
        <v>982</v>
      </c>
    </row>
    <row r="1195" spans="1:30" x14ac:dyDescent="0.2">
      <c r="A1195" s="89">
        <v>46155.951251307866</v>
      </c>
      <c r="B1195" s="35" t="s">
        <v>76</v>
      </c>
      <c r="C1195" s="85" t="s">
        <v>31</v>
      </c>
      <c r="D1195" s="30" t="s">
        <v>29</v>
      </c>
      <c r="E1195" s="96" t="s">
        <v>2798</v>
      </c>
      <c r="F1195" s="30" t="s">
        <v>29</v>
      </c>
      <c r="G1195" s="30" t="s">
        <v>47</v>
      </c>
      <c r="H1195" s="93" t="s">
        <v>3230</v>
      </c>
      <c r="I1195" s="36">
        <f ca="1">IFERROR(__xludf.DUMMYFUNCTION("""COMPUTED_VALUE"""),46194)</f>
        <v>46194</v>
      </c>
      <c r="J1195" s="51" t="s">
        <v>5673</v>
      </c>
      <c r="K1195" s="56" t="s">
        <v>5674</v>
      </c>
      <c r="L1195" s="38">
        <v>328647964</v>
      </c>
      <c r="M1195" s="30" t="s">
        <v>3501</v>
      </c>
      <c r="N1195" s="30" t="s">
        <v>845</v>
      </c>
      <c r="O1195" s="30" t="s">
        <v>735</v>
      </c>
      <c r="P1195" s="30" t="s">
        <v>5675</v>
      </c>
      <c r="Q1195" s="23">
        <v>16940</v>
      </c>
      <c r="R1195" s="30" t="s">
        <v>29</v>
      </c>
      <c r="S1195" s="39">
        <f>100+2468</f>
        <v>2568</v>
      </c>
      <c r="T1195" s="49" t="s">
        <v>5676</v>
      </c>
      <c r="U1195" s="52"/>
      <c r="V1195" s="53"/>
      <c r="W1195" s="54" t="s">
        <v>5677</v>
      </c>
      <c r="X1195" s="30"/>
      <c r="Y1195" s="31">
        <v>14372</v>
      </c>
      <c r="Z1195" s="30"/>
      <c r="AA1195" s="55"/>
      <c r="AB1195" s="73" t="s">
        <v>44</v>
      </c>
      <c r="AC1195" s="30" t="s">
        <v>44</v>
      </c>
      <c r="AD1195" s="30" t="s">
        <v>982</v>
      </c>
    </row>
    <row r="1196" spans="1:30" x14ac:dyDescent="0.2">
      <c r="A1196" s="89">
        <v>46155.955406446759</v>
      </c>
      <c r="B1196" s="35" t="s">
        <v>30</v>
      </c>
      <c r="C1196" s="85" t="s">
        <v>31</v>
      </c>
      <c r="D1196" s="30" t="s">
        <v>29</v>
      </c>
      <c r="E1196" s="96" t="s">
        <v>2798</v>
      </c>
      <c r="F1196" s="30" t="s">
        <v>29</v>
      </c>
      <c r="G1196" s="30" t="s">
        <v>47</v>
      </c>
      <c r="H1196" s="93" t="s">
        <v>34</v>
      </c>
      <c r="I1196" s="36" t="str">
        <f ca="1">IFERROR(__xludf.DUMMYFUNCTION("""COMPUTED_VALUE""")," ")</f>
        <v xml:space="preserve"> </v>
      </c>
      <c r="J1196" s="51" t="s">
        <v>5678</v>
      </c>
      <c r="K1196" s="56" t="s">
        <v>5679</v>
      </c>
      <c r="L1196" s="38">
        <v>353325633</v>
      </c>
      <c r="M1196" s="30" t="s">
        <v>713</v>
      </c>
      <c r="N1196" s="30" t="s">
        <v>4790</v>
      </c>
      <c r="O1196" s="30" t="s">
        <v>107</v>
      </c>
      <c r="P1196" s="30" t="s">
        <v>5680</v>
      </c>
      <c r="Q1196" s="23">
        <v>16940</v>
      </c>
      <c r="R1196" s="30" t="s">
        <v>29</v>
      </c>
      <c r="S1196" s="39">
        <v>50</v>
      </c>
      <c r="T1196" s="45">
        <v>46154</v>
      </c>
      <c r="U1196" s="52"/>
      <c r="V1196" s="53"/>
      <c r="W1196" s="54" t="s">
        <v>5681</v>
      </c>
      <c r="X1196" s="30"/>
      <c r="Y1196" s="31">
        <v>16890</v>
      </c>
      <c r="Z1196" s="30"/>
      <c r="AA1196" s="56"/>
      <c r="AB1196" s="74" t="s">
        <v>44</v>
      </c>
      <c r="AC1196" s="30" t="s">
        <v>44</v>
      </c>
      <c r="AD1196" s="30" t="s">
        <v>982</v>
      </c>
    </row>
    <row r="1197" spans="1:30" x14ac:dyDescent="0.2">
      <c r="A1197" s="89">
        <v>46155.965830277783</v>
      </c>
      <c r="B1197" s="35" t="s">
        <v>408</v>
      </c>
      <c r="C1197" s="85" t="s">
        <v>31</v>
      </c>
      <c r="D1197" s="30" t="s">
        <v>29</v>
      </c>
      <c r="E1197" s="96" t="s">
        <v>2798</v>
      </c>
      <c r="F1197" s="30" t="s">
        <v>29</v>
      </c>
      <c r="G1197" s="30" t="s">
        <v>47</v>
      </c>
      <c r="H1197" s="93" t="s">
        <v>4959</v>
      </c>
      <c r="I1197" s="36">
        <f ca="1">IFERROR(__xludf.DUMMYFUNCTION("""COMPUTED_VALUE"""),46194)</f>
        <v>46194</v>
      </c>
      <c r="J1197" s="51" t="s">
        <v>5682</v>
      </c>
      <c r="K1197" s="56" t="s">
        <v>5683</v>
      </c>
      <c r="L1197" s="38">
        <v>822171396</v>
      </c>
      <c r="M1197" s="30" t="s">
        <v>1614</v>
      </c>
      <c r="N1197" s="30" t="s">
        <v>4176</v>
      </c>
      <c r="O1197" s="30" t="s">
        <v>2081</v>
      </c>
      <c r="P1197" s="30" t="s">
        <v>5684</v>
      </c>
      <c r="Q1197" s="23">
        <v>16940</v>
      </c>
      <c r="R1197" s="30" t="s">
        <v>29</v>
      </c>
      <c r="S1197" s="39">
        <v>50</v>
      </c>
      <c r="T1197" s="45">
        <v>46155</v>
      </c>
      <c r="U1197" s="52"/>
      <c r="V1197" s="53"/>
      <c r="W1197" s="54" t="s">
        <v>5685</v>
      </c>
      <c r="X1197" s="30"/>
      <c r="Y1197" s="31">
        <v>16890</v>
      </c>
      <c r="Z1197" s="30"/>
      <c r="AA1197" s="55"/>
      <c r="AB1197" s="73" t="s">
        <v>44</v>
      </c>
      <c r="AC1197" s="30" t="s">
        <v>44</v>
      </c>
      <c r="AD1197" s="30" t="s">
        <v>982</v>
      </c>
    </row>
    <row r="1198" spans="1:30" x14ac:dyDescent="0.2">
      <c r="A1198" s="89">
        <v>46155.978995682875</v>
      </c>
      <c r="B1198" s="35" t="s">
        <v>408</v>
      </c>
      <c r="C1198" s="85" t="s">
        <v>31</v>
      </c>
      <c r="D1198" s="30" t="s">
        <v>29</v>
      </c>
      <c r="E1198" s="96" t="s">
        <v>32</v>
      </c>
      <c r="F1198" s="30" t="s">
        <v>29</v>
      </c>
      <c r="G1198" s="30" t="s">
        <v>33</v>
      </c>
      <c r="H1198" s="93" t="s">
        <v>5454</v>
      </c>
      <c r="I1198" s="36">
        <f ca="1">IFERROR(__xludf.DUMMYFUNCTION("""COMPUTED_VALUE"""),46196)</f>
        <v>46196</v>
      </c>
      <c r="J1198" s="51" t="s">
        <v>5686</v>
      </c>
      <c r="K1198" s="56" t="s">
        <v>5687</v>
      </c>
      <c r="L1198" s="38">
        <v>964407517</v>
      </c>
      <c r="M1198" s="30" t="s">
        <v>380</v>
      </c>
      <c r="N1198" s="63" t="s">
        <v>131</v>
      </c>
      <c r="O1198" s="30" t="s">
        <v>726</v>
      </c>
      <c r="P1198" s="30" t="s">
        <v>5688</v>
      </c>
      <c r="Q1198" s="23">
        <v>14972</v>
      </c>
      <c r="R1198" s="30" t="s">
        <v>29</v>
      </c>
      <c r="S1198" s="39">
        <f>300+3700</f>
        <v>4000</v>
      </c>
      <c r="T1198" s="49" t="s">
        <v>5689</v>
      </c>
      <c r="U1198" s="138">
        <v>10972</v>
      </c>
      <c r="V1198" s="139">
        <v>46188</v>
      </c>
      <c r="W1198" s="54" t="s">
        <v>5690</v>
      </c>
      <c r="X1198" s="30"/>
      <c r="Y1198" s="31">
        <v>0</v>
      </c>
      <c r="Z1198" s="30"/>
      <c r="AA1198" s="56"/>
      <c r="AB1198" s="74" t="s">
        <v>44</v>
      </c>
      <c r="AC1198" s="30" t="s">
        <v>44</v>
      </c>
      <c r="AD1198" s="30" t="s">
        <v>982</v>
      </c>
    </row>
    <row r="1199" spans="1:30" x14ac:dyDescent="0.2">
      <c r="A1199" s="89">
        <v>46156.002555659725</v>
      </c>
      <c r="B1199" s="35" t="s">
        <v>408</v>
      </c>
      <c r="C1199" s="85" t="s">
        <v>31</v>
      </c>
      <c r="D1199" s="30" t="s">
        <v>29</v>
      </c>
      <c r="E1199" s="96" t="s">
        <v>2798</v>
      </c>
      <c r="F1199" s="30" t="s">
        <v>29</v>
      </c>
      <c r="G1199" s="30" t="s">
        <v>47</v>
      </c>
      <c r="H1199" s="93" t="s">
        <v>4959</v>
      </c>
      <c r="I1199" s="36">
        <f ca="1">IFERROR(__xludf.DUMMYFUNCTION("""COMPUTED_VALUE"""),46194)</f>
        <v>46194</v>
      </c>
      <c r="J1199" s="51" t="s">
        <v>5691</v>
      </c>
      <c r="K1199" s="56" t="s">
        <v>5692</v>
      </c>
      <c r="L1199" s="38">
        <v>792200749</v>
      </c>
      <c r="M1199" s="30" t="s">
        <v>605</v>
      </c>
      <c r="N1199" s="30" t="s">
        <v>337</v>
      </c>
      <c r="O1199" s="30" t="s">
        <v>107</v>
      </c>
      <c r="P1199" s="30" t="s">
        <v>5693</v>
      </c>
      <c r="Q1199" s="23">
        <v>16940</v>
      </c>
      <c r="R1199" s="30" t="s">
        <v>429</v>
      </c>
      <c r="S1199" s="39">
        <v>50</v>
      </c>
      <c r="T1199" s="45">
        <v>46155</v>
      </c>
      <c r="U1199" s="52"/>
      <c r="V1199" s="53"/>
      <c r="W1199" s="54" t="s">
        <v>5694</v>
      </c>
      <c r="X1199" s="30"/>
      <c r="Y1199" s="31">
        <v>16890</v>
      </c>
      <c r="Z1199" s="30"/>
      <c r="AA1199" s="55"/>
      <c r="AB1199" s="73" t="s">
        <v>44</v>
      </c>
      <c r="AC1199" s="30" t="s">
        <v>44</v>
      </c>
      <c r="AD1199" s="30" t="s">
        <v>982</v>
      </c>
    </row>
    <row r="1200" spans="1:30" x14ac:dyDescent="0.2">
      <c r="A1200" s="89">
        <v>46156.005648912032</v>
      </c>
      <c r="B1200" s="35" t="s">
        <v>408</v>
      </c>
      <c r="C1200" s="85" t="s">
        <v>31</v>
      </c>
      <c r="D1200" s="30" t="s">
        <v>29</v>
      </c>
      <c r="E1200" s="96" t="s">
        <v>2798</v>
      </c>
      <c r="F1200" s="30" t="s">
        <v>29</v>
      </c>
      <c r="G1200" s="30" t="s">
        <v>47</v>
      </c>
      <c r="H1200" s="93" t="s">
        <v>4959</v>
      </c>
      <c r="I1200" s="36">
        <f ca="1">IFERROR(__xludf.DUMMYFUNCTION("""COMPUTED_VALUE"""),46194)</f>
        <v>46194</v>
      </c>
      <c r="J1200" s="51" t="s">
        <v>5691</v>
      </c>
      <c r="K1200" s="56" t="s">
        <v>5695</v>
      </c>
      <c r="L1200" s="38">
        <v>786194667</v>
      </c>
      <c r="M1200" s="30" t="s">
        <v>605</v>
      </c>
      <c r="N1200" s="30" t="s">
        <v>337</v>
      </c>
      <c r="O1200" s="30" t="s">
        <v>107</v>
      </c>
      <c r="P1200" s="30" t="s">
        <v>5693</v>
      </c>
      <c r="Q1200" s="23">
        <v>16940</v>
      </c>
      <c r="R1200" s="30" t="s">
        <v>429</v>
      </c>
      <c r="S1200" s="39">
        <v>50</v>
      </c>
      <c r="T1200" s="45">
        <v>46155</v>
      </c>
      <c r="U1200" s="52"/>
      <c r="V1200" s="53"/>
      <c r="W1200" s="54" t="s">
        <v>5696</v>
      </c>
      <c r="X1200" s="30"/>
      <c r="Y1200" s="31">
        <v>16890</v>
      </c>
      <c r="Z1200" s="30"/>
      <c r="AA1200" s="56"/>
      <c r="AB1200" s="74" t="s">
        <v>44</v>
      </c>
      <c r="AC1200" s="30" t="s">
        <v>44</v>
      </c>
      <c r="AD1200" s="30" t="s">
        <v>982</v>
      </c>
    </row>
    <row r="1201" spans="1:30" x14ac:dyDescent="0.2">
      <c r="A1201" s="89">
        <v>46156.246018402773</v>
      </c>
      <c r="B1201" s="35" t="s">
        <v>30</v>
      </c>
      <c r="C1201" s="85" t="s">
        <v>31</v>
      </c>
      <c r="D1201" s="30" t="s">
        <v>29</v>
      </c>
      <c r="E1201" s="96" t="s">
        <v>55</v>
      </c>
      <c r="F1201" s="30" t="s">
        <v>29</v>
      </c>
      <c r="G1201" s="30" t="s">
        <v>33</v>
      </c>
      <c r="H1201" s="93" t="s">
        <v>34</v>
      </c>
      <c r="I1201" s="36" t="str">
        <f ca="1">IFERROR(__xludf.DUMMYFUNCTION("""COMPUTED_VALUE""")," ")</f>
        <v xml:space="preserve"> </v>
      </c>
      <c r="J1201" s="51" t="s">
        <v>5697</v>
      </c>
      <c r="K1201" s="56" t="s">
        <v>5698</v>
      </c>
      <c r="L1201" s="38">
        <v>337167078</v>
      </c>
      <c r="M1201" s="30" t="s">
        <v>1630</v>
      </c>
      <c r="N1201" s="30" t="s">
        <v>3850</v>
      </c>
      <c r="O1201" s="30" t="s">
        <v>5699</v>
      </c>
      <c r="P1201" s="30" t="s">
        <v>5700</v>
      </c>
      <c r="Q1201" s="23">
        <v>7736</v>
      </c>
      <c r="R1201" s="30" t="s">
        <v>29</v>
      </c>
      <c r="S1201" s="39">
        <v>300</v>
      </c>
      <c r="T1201" s="45">
        <v>46155</v>
      </c>
      <c r="U1201" s="52"/>
      <c r="V1201" s="53"/>
      <c r="W1201" s="54" t="s">
        <v>5701</v>
      </c>
      <c r="X1201" s="30"/>
      <c r="Y1201" s="31">
        <v>7436</v>
      </c>
      <c r="Z1201" s="30"/>
      <c r="AA1201" s="55"/>
      <c r="AB1201" s="73" t="s">
        <v>44</v>
      </c>
      <c r="AC1201" s="30" t="s">
        <v>44</v>
      </c>
      <c r="AD1201" s="30" t="s">
        <v>982</v>
      </c>
    </row>
    <row r="1202" spans="1:30" x14ac:dyDescent="0.2">
      <c r="A1202" s="89">
        <v>46156.318962708334</v>
      </c>
      <c r="B1202" s="35" t="s">
        <v>76</v>
      </c>
      <c r="C1202" s="85" t="s">
        <v>31</v>
      </c>
      <c r="D1202" s="30" t="s">
        <v>29</v>
      </c>
      <c r="E1202" s="96" t="s">
        <v>410</v>
      </c>
      <c r="F1202" s="30" t="s">
        <v>29</v>
      </c>
      <c r="G1202" s="30" t="s">
        <v>33</v>
      </c>
      <c r="H1202" s="93" t="s">
        <v>5702</v>
      </c>
      <c r="I1202" s="36">
        <f ca="1">IFERROR(__xludf.DUMMYFUNCTION("""COMPUTED_VALUE"""),46160)</f>
        <v>46160</v>
      </c>
      <c r="J1202" s="51" t="s">
        <v>5703</v>
      </c>
      <c r="K1202" s="56" t="s">
        <v>5704</v>
      </c>
      <c r="L1202" s="38">
        <v>977363259</v>
      </c>
      <c r="M1202" s="30" t="s">
        <v>380</v>
      </c>
      <c r="N1202" s="30" t="s">
        <v>434</v>
      </c>
      <c r="O1202" s="30" t="s">
        <v>5705</v>
      </c>
      <c r="P1202" s="30" t="s">
        <v>5706</v>
      </c>
      <c r="Q1202" s="23">
        <v>3968</v>
      </c>
      <c r="R1202" s="30" t="s">
        <v>29</v>
      </c>
      <c r="S1202" s="39">
        <v>3968</v>
      </c>
      <c r="T1202" s="45">
        <v>46155</v>
      </c>
      <c r="U1202" s="52"/>
      <c r="V1202" s="53"/>
      <c r="W1202" s="54" t="s">
        <v>5707</v>
      </c>
      <c r="X1202" s="30"/>
      <c r="Y1202" s="31">
        <v>0</v>
      </c>
      <c r="Z1202" s="30" t="s">
        <v>2731</v>
      </c>
      <c r="AA1202" s="56"/>
      <c r="AB1202" s="74" t="s">
        <v>44</v>
      </c>
      <c r="AC1202" s="30" t="s">
        <v>44</v>
      </c>
      <c r="AD1202" s="30" t="s">
        <v>982</v>
      </c>
    </row>
    <row r="1203" spans="1:30" x14ac:dyDescent="0.2">
      <c r="A1203" s="89">
        <v>46156.320207500001</v>
      </c>
      <c r="B1203" s="35" t="s">
        <v>30</v>
      </c>
      <c r="C1203" s="85" t="s">
        <v>31</v>
      </c>
      <c r="D1203" s="30" t="s">
        <v>29</v>
      </c>
      <c r="E1203" s="96" t="s">
        <v>2798</v>
      </c>
      <c r="F1203" s="30" t="s">
        <v>29</v>
      </c>
      <c r="G1203" s="30" t="s">
        <v>47</v>
      </c>
      <c r="H1203" s="93" t="s">
        <v>34</v>
      </c>
      <c r="I1203" s="36" t="str">
        <f ca="1">IFERROR(__xludf.DUMMYFUNCTION("""COMPUTED_VALUE""")," ")</f>
        <v xml:space="preserve"> </v>
      </c>
      <c r="J1203" s="51" t="s">
        <v>5708</v>
      </c>
      <c r="K1203" s="56" t="s">
        <v>5709</v>
      </c>
      <c r="L1203" s="38">
        <v>867582841</v>
      </c>
      <c r="M1203" s="30" t="s">
        <v>698</v>
      </c>
      <c r="N1203" s="30" t="s">
        <v>2669</v>
      </c>
      <c r="O1203" s="30" t="s">
        <v>107</v>
      </c>
      <c r="P1203" s="30" t="s">
        <v>5710</v>
      </c>
      <c r="Q1203" s="23">
        <v>16940</v>
      </c>
      <c r="R1203" s="30" t="s">
        <v>29</v>
      </c>
      <c r="S1203" s="39">
        <v>50</v>
      </c>
      <c r="T1203" s="45">
        <v>46155</v>
      </c>
      <c r="U1203" s="52"/>
      <c r="V1203" s="53"/>
      <c r="W1203" s="54" t="s">
        <v>5711</v>
      </c>
      <c r="X1203" s="30"/>
      <c r="Y1203" s="31">
        <v>16890</v>
      </c>
      <c r="Z1203" s="30"/>
      <c r="AA1203" s="55"/>
      <c r="AB1203" s="73" t="s">
        <v>44</v>
      </c>
      <c r="AC1203" s="30" t="s">
        <v>44</v>
      </c>
      <c r="AD1203" s="30" t="s">
        <v>982</v>
      </c>
    </row>
    <row r="1204" spans="1:30" x14ac:dyDescent="0.2">
      <c r="A1204" s="89">
        <v>46156.320525613424</v>
      </c>
      <c r="B1204" s="35" t="s">
        <v>30</v>
      </c>
      <c r="C1204" s="85" t="s">
        <v>31</v>
      </c>
      <c r="D1204" s="30" t="s">
        <v>29</v>
      </c>
      <c r="E1204" s="96" t="s">
        <v>2798</v>
      </c>
      <c r="F1204" s="30" t="s">
        <v>29</v>
      </c>
      <c r="G1204" s="30" t="s">
        <v>47</v>
      </c>
      <c r="H1204" s="93" t="s">
        <v>34</v>
      </c>
      <c r="I1204" s="36" t="str">
        <f ca="1">IFERROR(__xludf.DUMMYFUNCTION("""COMPUTED_VALUE""")," ")</f>
        <v xml:space="preserve"> </v>
      </c>
      <c r="J1204" s="51" t="s">
        <v>5712</v>
      </c>
      <c r="K1204" s="56" t="s">
        <v>5713</v>
      </c>
      <c r="L1204" s="38">
        <v>866657803</v>
      </c>
      <c r="M1204" s="30" t="s">
        <v>130</v>
      </c>
      <c r="N1204" s="30" t="s">
        <v>5714</v>
      </c>
      <c r="O1204" s="30" t="s">
        <v>2081</v>
      </c>
      <c r="P1204" s="30" t="s">
        <v>5715</v>
      </c>
      <c r="Q1204" s="23">
        <v>16940</v>
      </c>
      <c r="R1204" s="30" t="s">
        <v>29</v>
      </c>
      <c r="S1204" s="39">
        <v>100</v>
      </c>
      <c r="T1204" s="45">
        <v>46155</v>
      </c>
      <c r="U1204" s="52"/>
      <c r="V1204" s="53"/>
      <c r="W1204" s="54" t="s">
        <v>5716</v>
      </c>
      <c r="X1204" s="30"/>
      <c r="Y1204" s="31">
        <v>16840</v>
      </c>
      <c r="Z1204" s="30"/>
      <c r="AA1204" s="56"/>
      <c r="AB1204" s="74" t="s">
        <v>44</v>
      </c>
      <c r="AC1204" s="30" t="s">
        <v>44</v>
      </c>
      <c r="AD1204" s="30" t="s">
        <v>982</v>
      </c>
    </row>
    <row r="1205" spans="1:30" x14ac:dyDescent="0.2">
      <c r="A1205" s="89">
        <v>46156.323241122685</v>
      </c>
      <c r="B1205" s="95" t="s">
        <v>408</v>
      </c>
      <c r="C1205" s="85" t="s">
        <v>31</v>
      </c>
      <c r="D1205" s="30" t="s">
        <v>29</v>
      </c>
      <c r="E1205" s="96" t="s">
        <v>2798</v>
      </c>
      <c r="F1205" s="30" t="s">
        <v>29</v>
      </c>
      <c r="G1205" s="30" t="s">
        <v>47</v>
      </c>
      <c r="H1205" s="93" t="s">
        <v>3976</v>
      </c>
      <c r="I1205" s="36">
        <f ca="1">IFERROR(__xludf.DUMMYFUNCTION("""COMPUTED_VALUE"""),46196)</f>
        <v>46196</v>
      </c>
      <c r="J1205" s="132" t="s">
        <v>5717</v>
      </c>
      <c r="K1205" s="56" t="s">
        <v>5718</v>
      </c>
      <c r="L1205" s="38">
        <v>867551687</v>
      </c>
      <c r="M1205" s="30" t="s">
        <v>698</v>
      </c>
      <c r="N1205" s="30" t="s">
        <v>5090</v>
      </c>
      <c r="O1205" s="30" t="s">
        <v>107</v>
      </c>
      <c r="P1205" s="30" t="s">
        <v>5719</v>
      </c>
      <c r="Q1205" s="23">
        <v>16940</v>
      </c>
      <c r="R1205" s="30" t="s">
        <v>29</v>
      </c>
      <c r="S1205" s="39">
        <v>50</v>
      </c>
      <c r="T1205" s="45">
        <v>46155</v>
      </c>
      <c r="U1205" s="52"/>
      <c r="V1205" s="53"/>
      <c r="W1205" s="54" t="s">
        <v>5720</v>
      </c>
      <c r="X1205" s="30"/>
      <c r="Y1205" s="31">
        <v>16890</v>
      </c>
      <c r="Z1205" s="30"/>
      <c r="AA1205" s="55"/>
      <c r="AB1205" s="73" t="s">
        <v>44</v>
      </c>
      <c r="AC1205" s="30" t="s">
        <v>44</v>
      </c>
      <c r="AD1205" s="30" t="s">
        <v>982</v>
      </c>
    </row>
    <row r="1206" spans="1:30" x14ac:dyDescent="0.2">
      <c r="A1206" s="89">
        <v>46156.324481064818</v>
      </c>
      <c r="B1206" s="35" t="s">
        <v>408</v>
      </c>
      <c r="C1206" s="85" t="s">
        <v>31</v>
      </c>
      <c r="D1206" s="30" t="s">
        <v>29</v>
      </c>
      <c r="E1206" s="96" t="s">
        <v>2798</v>
      </c>
      <c r="F1206" s="30" t="s">
        <v>29</v>
      </c>
      <c r="G1206" s="30" t="s">
        <v>47</v>
      </c>
      <c r="H1206" s="93" t="s">
        <v>5037</v>
      </c>
      <c r="I1206" s="36">
        <f ca="1">IFERROR(__xludf.DUMMYFUNCTION("""COMPUTED_VALUE"""),46196)</f>
        <v>46196</v>
      </c>
      <c r="J1206" s="51" t="s">
        <v>5721</v>
      </c>
      <c r="K1206" s="56" t="s">
        <v>5722</v>
      </c>
      <c r="L1206" s="38">
        <v>397166122</v>
      </c>
      <c r="M1206" s="30" t="s">
        <v>130</v>
      </c>
      <c r="N1206" s="30" t="s">
        <v>2886</v>
      </c>
      <c r="O1206" s="30" t="s">
        <v>2081</v>
      </c>
      <c r="P1206" s="30" t="s">
        <v>5723</v>
      </c>
      <c r="Q1206" s="23">
        <v>16940</v>
      </c>
      <c r="R1206" s="30" t="s">
        <v>29</v>
      </c>
      <c r="S1206" s="39">
        <f>200+2300</f>
        <v>2500</v>
      </c>
      <c r="T1206" s="49" t="s">
        <v>5724</v>
      </c>
      <c r="U1206" s="52"/>
      <c r="V1206" s="53"/>
      <c r="W1206" s="54" t="s">
        <v>5725</v>
      </c>
      <c r="X1206" s="30"/>
      <c r="Y1206" s="31">
        <v>14440</v>
      </c>
      <c r="Z1206" s="30"/>
      <c r="AA1206" s="56"/>
      <c r="AB1206" s="74" t="s">
        <v>44</v>
      </c>
      <c r="AC1206" s="30" t="s">
        <v>44</v>
      </c>
      <c r="AD1206" s="30" t="s">
        <v>982</v>
      </c>
    </row>
    <row r="1207" spans="1:30" x14ac:dyDescent="0.2">
      <c r="A1207" s="89">
        <v>46156.327015057876</v>
      </c>
      <c r="B1207" s="35" t="s">
        <v>408</v>
      </c>
      <c r="C1207" s="85" t="s">
        <v>31</v>
      </c>
      <c r="D1207" s="30" t="s">
        <v>29</v>
      </c>
      <c r="E1207" s="96" t="s">
        <v>2798</v>
      </c>
      <c r="F1207" s="30" t="s">
        <v>29</v>
      </c>
      <c r="G1207" s="30" t="s">
        <v>47</v>
      </c>
      <c r="H1207" s="93" t="s">
        <v>3998</v>
      </c>
      <c r="I1207" s="36">
        <f ca="1">IFERROR(__xludf.DUMMYFUNCTION("""COMPUTED_VALUE"""),46196)</f>
        <v>46196</v>
      </c>
      <c r="J1207" s="51" t="s">
        <v>5726</v>
      </c>
      <c r="K1207" s="56" t="s">
        <v>5727</v>
      </c>
      <c r="L1207" s="38">
        <v>799104840</v>
      </c>
      <c r="M1207" s="30" t="s">
        <v>698</v>
      </c>
      <c r="N1207" s="30" t="s">
        <v>3653</v>
      </c>
      <c r="O1207" s="30" t="s">
        <v>107</v>
      </c>
      <c r="P1207" s="30" t="s">
        <v>5728</v>
      </c>
      <c r="Q1207" s="23">
        <v>16940</v>
      </c>
      <c r="R1207" s="30" t="s">
        <v>29</v>
      </c>
      <c r="S1207" s="39">
        <v>50</v>
      </c>
      <c r="T1207" s="45">
        <v>46155</v>
      </c>
      <c r="U1207" s="52"/>
      <c r="V1207" s="53"/>
      <c r="W1207" s="54" t="s">
        <v>5729</v>
      </c>
      <c r="X1207" s="30"/>
      <c r="Y1207" s="31">
        <v>16890</v>
      </c>
      <c r="Z1207" s="30"/>
      <c r="AA1207" s="55"/>
      <c r="AB1207" s="73" t="s">
        <v>44</v>
      </c>
      <c r="AC1207" s="30" t="s">
        <v>44</v>
      </c>
      <c r="AD1207" s="30" t="s">
        <v>982</v>
      </c>
    </row>
    <row r="1208" spans="1:30" x14ac:dyDescent="0.2">
      <c r="A1208" s="89">
        <v>46156.328826180557</v>
      </c>
      <c r="B1208" s="35" t="s">
        <v>30</v>
      </c>
      <c r="C1208" s="85" t="s">
        <v>31</v>
      </c>
      <c r="D1208" s="30" t="s">
        <v>29</v>
      </c>
      <c r="E1208" s="96" t="s">
        <v>2798</v>
      </c>
      <c r="F1208" s="30" t="s">
        <v>29</v>
      </c>
      <c r="G1208" s="30" t="s">
        <v>47</v>
      </c>
      <c r="H1208" s="93" t="s">
        <v>34</v>
      </c>
      <c r="I1208" s="36" t="str">
        <f ca="1">IFERROR(__xludf.DUMMYFUNCTION("""COMPUTED_VALUE""")," ")</f>
        <v xml:space="preserve"> </v>
      </c>
      <c r="J1208" s="51" t="s">
        <v>5730</v>
      </c>
      <c r="K1208" s="56" t="s">
        <v>5731</v>
      </c>
      <c r="L1208" s="38">
        <v>328815748</v>
      </c>
      <c r="M1208" s="30" t="s">
        <v>664</v>
      </c>
      <c r="N1208" s="30" t="s">
        <v>66</v>
      </c>
      <c r="O1208" s="30" t="s">
        <v>107</v>
      </c>
      <c r="P1208" s="30" t="s">
        <v>5732</v>
      </c>
      <c r="Q1208" s="23">
        <v>16940</v>
      </c>
      <c r="R1208" s="30" t="s">
        <v>29</v>
      </c>
      <c r="S1208" s="39">
        <v>50</v>
      </c>
      <c r="T1208" s="45">
        <v>46155</v>
      </c>
      <c r="U1208" s="52"/>
      <c r="V1208" s="53"/>
      <c r="W1208" s="54" t="s">
        <v>5733</v>
      </c>
      <c r="X1208" s="30"/>
      <c r="Y1208" s="31">
        <v>16890</v>
      </c>
      <c r="Z1208" s="30"/>
      <c r="AA1208" s="56"/>
      <c r="AB1208" s="74" t="s">
        <v>44</v>
      </c>
      <c r="AC1208" s="30" t="s">
        <v>44</v>
      </c>
      <c r="AD1208" s="30" t="s">
        <v>982</v>
      </c>
    </row>
    <row r="1209" spans="1:30" x14ac:dyDescent="0.2">
      <c r="A1209" s="89">
        <v>46156.330593090279</v>
      </c>
      <c r="B1209" s="35" t="s">
        <v>30</v>
      </c>
      <c r="C1209" s="85" t="s">
        <v>31</v>
      </c>
      <c r="D1209" s="30" t="s">
        <v>29</v>
      </c>
      <c r="E1209" s="96" t="s">
        <v>2798</v>
      </c>
      <c r="F1209" s="30" t="s">
        <v>29</v>
      </c>
      <c r="G1209" s="30" t="s">
        <v>47</v>
      </c>
      <c r="H1209" s="93" t="s">
        <v>34</v>
      </c>
      <c r="I1209" s="36" t="str">
        <f ca="1">IFERROR(__xludf.DUMMYFUNCTION("""COMPUTED_VALUE""")," ")</f>
        <v xml:space="preserve"> </v>
      </c>
      <c r="J1209" s="51" t="s">
        <v>5734</v>
      </c>
      <c r="K1209" s="56" t="s">
        <v>5735</v>
      </c>
      <c r="L1209" s="38">
        <v>862341108</v>
      </c>
      <c r="M1209" s="30" t="s">
        <v>664</v>
      </c>
      <c r="N1209" s="30" t="s">
        <v>66</v>
      </c>
      <c r="O1209" s="30" t="s">
        <v>107</v>
      </c>
      <c r="P1209" s="30" t="s">
        <v>5736</v>
      </c>
      <c r="Q1209" s="23">
        <v>16940</v>
      </c>
      <c r="R1209" s="30" t="s">
        <v>29</v>
      </c>
      <c r="S1209" s="39">
        <v>50</v>
      </c>
      <c r="T1209" s="45">
        <v>46125</v>
      </c>
      <c r="U1209" s="52"/>
      <c r="V1209" s="53"/>
      <c r="W1209" s="54" t="s">
        <v>5737</v>
      </c>
      <c r="X1209" s="30"/>
      <c r="Y1209" s="31">
        <v>16890</v>
      </c>
      <c r="Z1209" s="30"/>
      <c r="AA1209" s="55"/>
      <c r="AB1209" s="73" t="s">
        <v>44</v>
      </c>
      <c r="AC1209" s="30" t="s">
        <v>44</v>
      </c>
      <c r="AD1209" s="30" t="s">
        <v>982</v>
      </c>
    </row>
    <row r="1210" spans="1:30" x14ac:dyDescent="0.2">
      <c r="A1210" s="89">
        <v>46156.331918113428</v>
      </c>
      <c r="B1210" s="35" t="s">
        <v>30</v>
      </c>
      <c r="C1210" s="85" t="s">
        <v>31</v>
      </c>
      <c r="D1210" s="30" t="s">
        <v>29</v>
      </c>
      <c r="E1210" s="96" t="s">
        <v>2798</v>
      </c>
      <c r="F1210" s="30" t="s">
        <v>29</v>
      </c>
      <c r="G1210" s="30" t="s">
        <v>47</v>
      </c>
      <c r="H1210" s="93" t="s">
        <v>34</v>
      </c>
      <c r="I1210" s="36" t="str">
        <f ca="1">IFERROR(__xludf.DUMMYFUNCTION("""COMPUTED_VALUE""")," ")</f>
        <v xml:space="preserve"> </v>
      </c>
      <c r="J1210" s="51" t="s">
        <v>5738</v>
      </c>
      <c r="K1210" s="56" t="s">
        <v>5739</v>
      </c>
      <c r="L1210" s="38">
        <v>815369937</v>
      </c>
      <c r="M1210" s="30" t="s">
        <v>664</v>
      </c>
      <c r="N1210" s="30" t="s">
        <v>66</v>
      </c>
      <c r="O1210" s="30" t="s">
        <v>107</v>
      </c>
      <c r="P1210" s="30" t="s">
        <v>5740</v>
      </c>
      <c r="Q1210" s="23">
        <v>16940</v>
      </c>
      <c r="R1210" s="30" t="s">
        <v>29</v>
      </c>
      <c r="S1210" s="39">
        <v>50</v>
      </c>
      <c r="T1210" s="45">
        <v>46155</v>
      </c>
      <c r="U1210" s="52"/>
      <c r="V1210" s="53"/>
      <c r="W1210" s="54" t="s">
        <v>5741</v>
      </c>
      <c r="X1210" s="30"/>
      <c r="Y1210" s="31">
        <v>16890</v>
      </c>
      <c r="Z1210" s="30"/>
      <c r="AA1210" s="56"/>
      <c r="AB1210" s="74" t="s">
        <v>44</v>
      </c>
      <c r="AC1210" s="30" t="s">
        <v>44</v>
      </c>
      <c r="AD1210" s="30" t="s">
        <v>982</v>
      </c>
    </row>
    <row r="1211" spans="1:30" x14ac:dyDescent="0.2">
      <c r="A1211" s="89">
        <v>46156.342039907409</v>
      </c>
      <c r="B1211" s="35" t="s">
        <v>252</v>
      </c>
      <c r="C1211" s="85" t="s">
        <v>31</v>
      </c>
      <c r="D1211" s="30" t="s">
        <v>29</v>
      </c>
      <c r="E1211" s="96" t="s">
        <v>2798</v>
      </c>
      <c r="F1211" s="30" t="s">
        <v>29</v>
      </c>
      <c r="G1211" s="30" t="s">
        <v>47</v>
      </c>
      <c r="H1211" s="93" t="s">
        <v>3976</v>
      </c>
      <c r="I1211" s="36">
        <f ca="1">IFERROR(__xludf.DUMMYFUNCTION("""COMPUTED_VALUE"""),46196)</f>
        <v>46196</v>
      </c>
      <c r="J1211" s="51" t="s">
        <v>5742</v>
      </c>
      <c r="K1211" s="56" t="s">
        <v>5743</v>
      </c>
      <c r="L1211" s="38">
        <v>376441323</v>
      </c>
      <c r="M1211" s="30" t="s">
        <v>1619</v>
      </c>
      <c r="N1211" s="30" t="s">
        <v>4569</v>
      </c>
      <c r="O1211" s="30" t="s">
        <v>2642</v>
      </c>
      <c r="P1211" s="30" t="s">
        <v>5744</v>
      </c>
      <c r="Q1211" s="23">
        <v>16940</v>
      </c>
      <c r="R1211" s="30" t="s">
        <v>29</v>
      </c>
      <c r="S1211" s="39">
        <v>50</v>
      </c>
      <c r="T1211" s="45">
        <v>46155</v>
      </c>
      <c r="U1211" s="52"/>
      <c r="V1211" s="53"/>
      <c r="W1211" s="54" t="s">
        <v>5745</v>
      </c>
      <c r="X1211" s="30"/>
      <c r="Y1211" s="31">
        <v>16890</v>
      </c>
      <c r="Z1211" s="30"/>
      <c r="AA1211" s="55"/>
      <c r="AB1211" s="73" t="s">
        <v>44</v>
      </c>
      <c r="AC1211" s="30" t="s">
        <v>44</v>
      </c>
      <c r="AD1211" s="30" t="s">
        <v>982</v>
      </c>
    </row>
    <row r="1212" spans="1:30" x14ac:dyDescent="0.2">
      <c r="A1212" s="89">
        <v>46156.344569699075</v>
      </c>
      <c r="B1212" s="35" t="s">
        <v>408</v>
      </c>
      <c r="C1212" s="85" t="s">
        <v>31</v>
      </c>
      <c r="D1212" s="30" t="s">
        <v>29</v>
      </c>
      <c r="E1212" s="96" t="s">
        <v>32</v>
      </c>
      <c r="F1212" s="30" t="s">
        <v>29</v>
      </c>
      <c r="G1212" s="30" t="s">
        <v>33</v>
      </c>
      <c r="H1212" s="93" t="s">
        <v>5746</v>
      </c>
      <c r="I1212" s="36">
        <f ca="1">IFERROR(__xludf.DUMMYFUNCTION("""COMPUTED_VALUE"""),46196)</f>
        <v>46196</v>
      </c>
      <c r="J1212" s="51" t="s">
        <v>5747</v>
      </c>
      <c r="K1212" s="56" t="s">
        <v>5748</v>
      </c>
      <c r="L1212" s="38">
        <v>384202485</v>
      </c>
      <c r="M1212" s="30" t="s">
        <v>1619</v>
      </c>
      <c r="N1212" s="30" t="s">
        <v>4569</v>
      </c>
      <c r="O1212" s="30" t="s">
        <v>2642</v>
      </c>
      <c r="P1212" s="30" t="s">
        <v>5749</v>
      </c>
      <c r="Q1212" s="23">
        <v>14972</v>
      </c>
      <c r="R1212" s="30" t="s">
        <v>29</v>
      </c>
      <c r="S1212" s="39">
        <v>50</v>
      </c>
      <c r="T1212" s="45">
        <v>46156</v>
      </c>
      <c r="U1212" s="52"/>
      <c r="V1212" s="53"/>
      <c r="W1212" s="54" t="s">
        <v>5750</v>
      </c>
      <c r="X1212" s="30"/>
      <c r="Y1212" s="31">
        <v>14922</v>
      </c>
      <c r="Z1212" s="30"/>
      <c r="AA1212" s="56"/>
      <c r="AB1212" s="74" t="s">
        <v>44</v>
      </c>
      <c r="AC1212" s="30" t="s">
        <v>44</v>
      </c>
      <c r="AD1212" s="30" t="s">
        <v>982</v>
      </c>
    </row>
    <row r="1213" spans="1:30" x14ac:dyDescent="0.2">
      <c r="A1213" s="89">
        <v>46156.346307442131</v>
      </c>
      <c r="B1213" s="35" t="s">
        <v>30</v>
      </c>
      <c r="C1213" s="85" t="s">
        <v>31</v>
      </c>
      <c r="D1213" s="30" t="s">
        <v>29</v>
      </c>
      <c r="E1213" s="96" t="s">
        <v>2798</v>
      </c>
      <c r="F1213" s="30" t="s">
        <v>29</v>
      </c>
      <c r="G1213" s="30" t="s">
        <v>47</v>
      </c>
      <c r="H1213" s="93" t="s">
        <v>34</v>
      </c>
      <c r="I1213" s="36" t="str">
        <f ca="1">IFERROR(__xludf.DUMMYFUNCTION("""COMPUTED_VALUE""")," ")</f>
        <v xml:space="preserve"> </v>
      </c>
      <c r="J1213" s="51" t="s">
        <v>5751</v>
      </c>
      <c r="K1213" s="56" t="s">
        <v>5752</v>
      </c>
      <c r="L1213" s="38">
        <v>332492237</v>
      </c>
      <c r="M1213" s="30" t="s">
        <v>1619</v>
      </c>
      <c r="N1213" s="30" t="s">
        <v>3410</v>
      </c>
      <c r="O1213" s="30" t="s">
        <v>5753</v>
      </c>
      <c r="P1213" s="30" t="s">
        <v>5754</v>
      </c>
      <c r="Q1213" s="23">
        <v>16940</v>
      </c>
      <c r="R1213" s="30" t="s">
        <v>29</v>
      </c>
      <c r="S1213" s="39">
        <v>50</v>
      </c>
      <c r="T1213" s="45">
        <v>46155</v>
      </c>
      <c r="U1213" s="52"/>
      <c r="V1213" s="53"/>
      <c r="W1213" s="54" t="s">
        <v>5755</v>
      </c>
      <c r="X1213" s="30"/>
      <c r="Y1213" s="31">
        <v>16890</v>
      </c>
      <c r="Z1213" s="30"/>
      <c r="AA1213" s="55"/>
      <c r="AB1213" s="73" t="s">
        <v>44</v>
      </c>
      <c r="AC1213" s="30" t="s">
        <v>44</v>
      </c>
      <c r="AD1213" s="30" t="s">
        <v>982</v>
      </c>
    </row>
    <row r="1214" spans="1:30" x14ac:dyDescent="0.2">
      <c r="A1214" s="89">
        <v>46156.350877974532</v>
      </c>
      <c r="B1214" s="35" t="s">
        <v>408</v>
      </c>
      <c r="C1214" s="85" t="s">
        <v>31</v>
      </c>
      <c r="D1214" s="30" t="s">
        <v>29</v>
      </c>
      <c r="E1214" s="96" t="s">
        <v>2798</v>
      </c>
      <c r="F1214" s="30" t="s">
        <v>29</v>
      </c>
      <c r="G1214" s="30" t="s">
        <v>47</v>
      </c>
      <c r="H1214" s="93" t="s">
        <v>3998</v>
      </c>
      <c r="I1214" s="36">
        <f ca="1">IFERROR(__xludf.DUMMYFUNCTION("""COMPUTED_VALUE"""),46196)</f>
        <v>46196</v>
      </c>
      <c r="J1214" s="51" t="s">
        <v>5756</v>
      </c>
      <c r="K1214" s="56" t="s">
        <v>5757</v>
      </c>
      <c r="L1214" s="38">
        <v>969791416</v>
      </c>
      <c r="M1214" s="30" t="s">
        <v>1619</v>
      </c>
      <c r="N1214" s="30" t="s">
        <v>529</v>
      </c>
      <c r="O1214" s="30" t="s">
        <v>2642</v>
      </c>
      <c r="P1214" s="30" t="s">
        <v>5758</v>
      </c>
      <c r="Q1214" s="23">
        <v>16940</v>
      </c>
      <c r="R1214" s="30" t="s">
        <v>29</v>
      </c>
      <c r="S1214" s="39">
        <f>200+2300</f>
        <v>2500</v>
      </c>
      <c r="T1214" s="49" t="s">
        <v>5759</v>
      </c>
      <c r="U1214" s="52"/>
      <c r="V1214" s="53"/>
      <c r="W1214" s="54" t="s">
        <v>5760</v>
      </c>
      <c r="X1214" s="30"/>
      <c r="Y1214" s="31">
        <v>14440</v>
      </c>
      <c r="Z1214" s="30"/>
      <c r="AA1214" s="56"/>
      <c r="AB1214" s="74" t="s">
        <v>44</v>
      </c>
      <c r="AC1214" s="30" t="s">
        <v>44</v>
      </c>
      <c r="AD1214" s="30" t="s">
        <v>982</v>
      </c>
    </row>
    <row r="1215" spans="1:30" x14ac:dyDescent="0.2">
      <c r="A1215" s="89">
        <v>46156.353369467593</v>
      </c>
      <c r="B1215" s="35" t="s">
        <v>408</v>
      </c>
      <c r="C1215" s="85" t="s">
        <v>31</v>
      </c>
      <c r="D1215" s="30" t="s">
        <v>29</v>
      </c>
      <c r="E1215" s="96" t="s">
        <v>2798</v>
      </c>
      <c r="F1215" s="30" t="s">
        <v>29</v>
      </c>
      <c r="G1215" s="30" t="s">
        <v>47</v>
      </c>
      <c r="H1215" s="93" t="s">
        <v>3976</v>
      </c>
      <c r="I1215" s="36">
        <f ca="1">IFERROR(__xludf.DUMMYFUNCTION("""COMPUTED_VALUE"""),46196)</f>
        <v>46196</v>
      </c>
      <c r="J1215" s="51" t="s">
        <v>5761</v>
      </c>
      <c r="K1215" s="56" t="s">
        <v>5762</v>
      </c>
      <c r="L1215" s="38">
        <v>941728742</v>
      </c>
      <c r="M1215" s="30" t="s">
        <v>1619</v>
      </c>
      <c r="N1215" s="30" t="s">
        <v>4447</v>
      </c>
      <c r="O1215" s="30" t="s">
        <v>5763</v>
      </c>
      <c r="P1215" s="30" t="s">
        <v>5764</v>
      </c>
      <c r="Q1215" s="23">
        <v>16940</v>
      </c>
      <c r="R1215" s="30" t="s">
        <v>29</v>
      </c>
      <c r="S1215" s="39">
        <v>200</v>
      </c>
      <c r="T1215" s="45">
        <v>46155</v>
      </c>
      <c r="U1215" s="52"/>
      <c r="V1215" s="53"/>
      <c r="W1215" s="54" t="s">
        <v>5765</v>
      </c>
      <c r="X1215" s="30"/>
      <c r="Y1215" s="31">
        <v>16740</v>
      </c>
      <c r="Z1215" s="30"/>
      <c r="AA1215" s="55"/>
      <c r="AB1215" s="73" t="s">
        <v>44</v>
      </c>
      <c r="AC1215" s="30" t="s">
        <v>44</v>
      </c>
      <c r="AD1215" s="30" t="s">
        <v>982</v>
      </c>
    </row>
    <row r="1216" spans="1:30" x14ac:dyDescent="0.2">
      <c r="A1216" s="89">
        <v>46156.387883657408</v>
      </c>
      <c r="B1216" s="35" t="s">
        <v>30</v>
      </c>
      <c r="C1216" s="85" t="s">
        <v>31</v>
      </c>
      <c r="D1216" s="30" t="s">
        <v>29</v>
      </c>
      <c r="E1216" s="96" t="s">
        <v>2798</v>
      </c>
      <c r="F1216" s="30" t="s">
        <v>29</v>
      </c>
      <c r="G1216" s="30" t="s">
        <v>47</v>
      </c>
      <c r="H1216" s="93" t="s">
        <v>34</v>
      </c>
      <c r="I1216" s="36" t="str">
        <f ca="1">IFERROR(__xludf.DUMMYFUNCTION("""COMPUTED_VALUE""")," ")</f>
        <v xml:space="preserve"> </v>
      </c>
      <c r="J1216" s="51" t="s">
        <v>5766</v>
      </c>
      <c r="K1216" s="56" t="s">
        <v>5767</v>
      </c>
      <c r="L1216" s="38">
        <v>366937058</v>
      </c>
      <c r="M1216" s="30" t="s">
        <v>874</v>
      </c>
      <c r="N1216" s="30" t="s">
        <v>4458</v>
      </c>
      <c r="O1216" s="30" t="s">
        <v>107</v>
      </c>
      <c r="P1216" s="30" t="s">
        <v>5768</v>
      </c>
      <c r="Q1216" s="23">
        <v>16940</v>
      </c>
      <c r="R1216" s="30" t="s">
        <v>29</v>
      </c>
      <c r="S1216" s="39">
        <v>50</v>
      </c>
      <c r="T1216" s="45">
        <v>46155</v>
      </c>
      <c r="U1216" s="52"/>
      <c r="V1216" s="53"/>
      <c r="W1216" s="54" t="s">
        <v>5769</v>
      </c>
      <c r="X1216" s="30"/>
      <c r="Y1216" s="31">
        <v>16890</v>
      </c>
      <c r="Z1216" s="30"/>
      <c r="AA1216" s="56"/>
      <c r="AB1216" s="74" t="s">
        <v>44</v>
      </c>
      <c r="AC1216" s="30" t="s">
        <v>44</v>
      </c>
      <c r="AD1216" s="30" t="s">
        <v>982</v>
      </c>
    </row>
    <row r="1217" spans="1:30" x14ac:dyDescent="0.2">
      <c r="A1217" s="89">
        <v>46156.417706562497</v>
      </c>
      <c r="B1217" s="35" t="s">
        <v>76</v>
      </c>
      <c r="C1217" s="85" t="s">
        <v>31</v>
      </c>
      <c r="D1217" s="30" t="s">
        <v>29</v>
      </c>
      <c r="E1217" s="96" t="s">
        <v>2798</v>
      </c>
      <c r="F1217" s="30" t="s">
        <v>29</v>
      </c>
      <c r="G1217" s="30" t="s">
        <v>47</v>
      </c>
      <c r="H1217" s="93" t="s">
        <v>5770</v>
      </c>
      <c r="I1217" s="36">
        <f ca="1">IFERROR(__xludf.DUMMYFUNCTION("""COMPUTED_VALUE"""),46195)</f>
        <v>46195</v>
      </c>
      <c r="J1217" s="51" t="s">
        <v>5771</v>
      </c>
      <c r="K1217" s="56" t="s">
        <v>5772</v>
      </c>
      <c r="L1217" s="38">
        <v>904023713</v>
      </c>
      <c r="M1217" s="30" t="s">
        <v>1619</v>
      </c>
      <c r="N1217" s="30" t="s">
        <v>3410</v>
      </c>
      <c r="O1217" s="30" t="s">
        <v>2642</v>
      </c>
      <c r="P1217" s="30" t="s">
        <v>5773</v>
      </c>
      <c r="Q1217" s="23">
        <v>16940</v>
      </c>
      <c r="R1217" s="30" t="s">
        <v>29</v>
      </c>
      <c r="S1217" s="39">
        <f>200+2300</f>
        <v>2500</v>
      </c>
      <c r="T1217" s="49" t="s">
        <v>5774</v>
      </c>
      <c r="U1217" s="52"/>
      <c r="V1217" s="53"/>
      <c r="W1217" s="54" t="s">
        <v>5775</v>
      </c>
      <c r="X1217" s="30"/>
      <c r="Y1217" s="31">
        <v>14440</v>
      </c>
      <c r="Z1217" s="30"/>
      <c r="AA1217" s="55"/>
      <c r="AB1217" s="73" t="s">
        <v>44</v>
      </c>
      <c r="AC1217" s="30" t="s">
        <v>44</v>
      </c>
      <c r="AD1217" s="30" t="s">
        <v>982</v>
      </c>
    </row>
    <row r="1218" spans="1:30" x14ac:dyDescent="0.2">
      <c r="A1218" s="89">
        <v>46156.422600868056</v>
      </c>
      <c r="B1218" s="35" t="s">
        <v>408</v>
      </c>
      <c r="C1218" s="85" t="s">
        <v>31</v>
      </c>
      <c r="D1218" s="30" t="s">
        <v>29</v>
      </c>
      <c r="E1218" s="96" t="s">
        <v>2895</v>
      </c>
      <c r="F1218" s="30" t="s">
        <v>29</v>
      </c>
      <c r="G1218" s="30" t="s">
        <v>33</v>
      </c>
      <c r="H1218" s="93" t="s">
        <v>3313</v>
      </c>
      <c r="I1218" s="36">
        <f ca="1">IFERROR(__xludf.DUMMYFUNCTION("""COMPUTED_VALUE"""),46192)</f>
        <v>46192</v>
      </c>
      <c r="J1218" s="51" t="s">
        <v>5776</v>
      </c>
      <c r="K1218" s="56" t="s">
        <v>5777</v>
      </c>
      <c r="L1218" s="38">
        <v>965785859</v>
      </c>
      <c r="M1218" s="30" t="s">
        <v>1619</v>
      </c>
      <c r="N1218" s="30" t="s">
        <v>3410</v>
      </c>
      <c r="O1218" s="30" t="s">
        <v>5778</v>
      </c>
      <c r="P1218" s="30" t="s">
        <v>5779</v>
      </c>
      <c r="Q1218" s="23">
        <v>14972</v>
      </c>
      <c r="R1218" s="30" t="s">
        <v>29</v>
      </c>
      <c r="S1218" s="39">
        <f>200+3800</f>
        <v>4000</v>
      </c>
      <c r="T1218" s="49" t="s">
        <v>5780</v>
      </c>
      <c r="U1218" s="52"/>
      <c r="V1218" s="53"/>
      <c r="W1218" s="54" t="s">
        <v>5781</v>
      </c>
      <c r="X1218" s="30"/>
      <c r="Y1218" s="31">
        <v>10972</v>
      </c>
      <c r="Z1218" s="30"/>
      <c r="AA1218" s="56"/>
      <c r="AB1218" s="74" t="s">
        <v>44</v>
      </c>
      <c r="AC1218" s="30" t="s">
        <v>44</v>
      </c>
      <c r="AD1218" s="30" t="s">
        <v>982</v>
      </c>
    </row>
    <row r="1219" spans="1:30" x14ac:dyDescent="0.2">
      <c r="A1219" s="89">
        <v>46156.42331831019</v>
      </c>
      <c r="B1219" s="35" t="s">
        <v>30</v>
      </c>
      <c r="C1219" s="85" t="s">
        <v>31</v>
      </c>
      <c r="D1219" s="30" t="s">
        <v>29</v>
      </c>
      <c r="E1219" s="96" t="s">
        <v>55</v>
      </c>
      <c r="F1219" s="30" t="s">
        <v>29</v>
      </c>
      <c r="G1219" s="30" t="s">
        <v>33</v>
      </c>
      <c r="H1219" s="93" t="s">
        <v>34</v>
      </c>
      <c r="I1219" s="36" t="str">
        <f ca="1">IFERROR(__xludf.DUMMYFUNCTION("""COMPUTED_VALUE""")," ")</f>
        <v xml:space="preserve"> </v>
      </c>
      <c r="J1219" s="51" t="s">
        <v>5782</v>
      </c>
      <c r="K1219" s="56" t="s">
        <v>5783</v>
      </c>
      <c r="L1219" s="38">
        <v>847265246</v>
      </c>
      <c r="M1219" s="30" t="s">
        <v>1614</v>
      </c>
      <c r="N1219" s="30" t="s">
        <v>3430</v>
      </c>
      <c r="O1219" s="30" t="s">
        <v>2626</v>
      </c>
      <c r="P1219" s="30" t="s">
        <v>5784</v>
      </c>
      <c r="Q1219" s="23">
        <v>7736</v>
      </c>
      <c r="R1219" s="30" t="s">
        <v>29</v>
      </c>
      <c r="S1219" s="39">
        <v>200</v>
      </c>
      <c r="T1219" s="45">
        <v>46156</v>
      </c>
      <c r="U1219" s="52"/>
      <c r="V1219" s="53"/>
      <c r="W1219" s="54" t="s">
        <v>5785</v>
      </c>
      <c r="X1219" s="30"/>
      <c r="Y1219" s="31">
        <v>7536</v>
      </c>
      <c r="Z1219" s="30"/>
      <c r="AA1219" s="55"/>
      <c r="AB1219" s="73" t="s">
        <v>44</v>
      </c>
      <c r="AC1219" s="30" t="s">
        <v>44</v>
      </c>
      <c r="AD1219" s="30" t="s">
        <v>982</v>
      </c>
    </row>
    <row r="1220" spans="1:30" x14ac:dyDescent="0.2">
      <c r="A1220" s="89">
        <v>46156.540558344903</v>
      </c>
      <c r="B1220" s="35" t="s">
        <v>30</v>
      </c>
      <c r="C1220" s="85" t="s">
        <v>31</v>
      </c>
      <c r="D1220" s="30" t="s">
        <v>29</v>
      </c>
      <c r="E1220" s="96" t="s">
        <v>2798</v>
      </c>
      <c r="F1220" s="30" t="s">
        <v>29</v>
      </c>
      <c r="G1220" s="30" t="s">
        <v>47</v>
      </c>
      <c r="H1220" s="93" t="s">
        <v>34</v>
      </c>
      <c r="I1220" s="36" t="str">
        <f ca="1">IFERROR(__xludf.DUMMYFUNCTION("""COMPUTED_VALUE""")," ")</f>
        <v xml:space="preserve"> </v>
      </c>
      <c r="J1220" s="51" t="s">
        <v>5786</v>
      </c>
      <c r="K1220" s="56" t="s">
        <v>5787</v>
      </c>
      <c r="L1220" s="38">
        <v>987176043</v>
      </c>
      <c r="M1220" s="30" t="s">
        <v>3501</v>
      </c>
      <c r="N1220" s="30" t="s">
        <v>362</v>
      </c>
      <c r="O1220" s="30" t="s">
        <v>735</v>
      </c>
      <c r="P1220" s="30" t="s">
        <v>5788</v>
      </c>
      <c r="Q1220" s="23">
        <v>16940</v>
      </c>
      <c r="R1220" s="30" t="s">
        <v>29</v>
      </c>
      <c r="S1220" s="39">
        <v>100</v>
      </c>
      <c r="T1220" s="45">
        <v>46156</v>
      </c>
      <c r="U1220" s="52"/>
      <c r="V1220" s="53"/>
      <c r="W1220" s="54" t="s">
        <v>5789</v>
      </c>
      <c r="X1220" s="30"/>
      <c r="Y1220" s="31">
        <v>16840</v>
      </c>
      <c r="Z1220" s="30"/>
      <c r="AA1220" s="56"/>
      <c r="AB1220" s="74" t="s">
        <v>44</v>
      </c>
      <c r="AC1220" s="30" t="s">
        <v>44</v>
      </c>
      <c r="AD1220" s="30" t="s">
        <v>982</v>
      </c>
    </row>
    <row r="1221" spans="1:30" x14ac:dyDescent="0.2">
      <c r="A1221" s="89">
        <v>46156.571307141203</v>
      </c>
      <c r="B1221" s="35" t="s">
        <v>30</v>
      </c>
      <c r="C1221" s="85" t="s">
        <v>31</v>
      </c>
      <c r="D1221" s="30" t="s">
        <v>29</v>
      </c>
      <c r="E1221" s="96" t="s">
        <v>1459</v>
      </c>
      <c r="F1221" s="30" t="s">
        <v>29</v>
      </c>
      <c r="G1221" s="30" t="s">
        <v>418</v>
      </c>
      <c r="H1221" s="93" t="s">
        <v>34</v>
      </c>
      <c r="I1221" s="36" t="str">
        <f ca="1">IFERROR(__xludf.DUMMYFUNCTION("""COMPUTED_VALUE""")," ")</f>
        <v xml:space="preserve"> </v>
      </c>
      <c r="J1221" s="51" t="s">
        <v>5790</v>
      </c>
      <c r="K1221" s="56" t="s">
        <v>5791</v>
      </c>
      <c r="L1221" s="38">
        <v>389021222</v>
      </c>
      <c r="M1221" s="30" t="s">
        <v>1630</v>
      </c>
      <c r="N1221" s="30" t="s">
        <v>3850</v>
      </c>
      <c r="O1221" s="30" t="s">
        <v>5792</v>
      </c>
      <c r="P1221" s="30" t="s">
        <v>5793</v>
      </c>
      <c r="Q1221" s="23">
        <v>11504</v>
      </c>
      <c r="R1221" s="30" t="s">
        <v>29</v>
      </c>
      <c r="S1221" s="39">
        <v>100</v>
      </c>
      <c r="T1221" s="45">
        <v>46156</v>
      </c>
      <c r="U1221" s="52"/>
      <c r="V1221" s="53"/>
      <c r="W1221" s="54" t="s">
        <v>5794</v>
      </c>
      <c r="X1221" s="30"/>
      <c r="Y1221" s="31">
        <v>11404</v>
      </c>
      <c r="Z1221" s="30"/>
      <c r="AA1221" s="55"/>
      <c r="AB1221" s="73" t="s">
        <v>44</v>
      </c>
      <c r="AC1221" s="30" t="s">
        <v>44</v>
      </c>
      <c r="AD1221" s="30" t="s">
        <v>982</v>
      </c>
    </row>
    <row r="1222" spans="1:30" x14ac:dyDescent="0.2">
      <c r="A1222" s="89">
        <v>46156.645922060183</v>
      </c>
      <c r="B1222" s="35" t="s">
        <v>30</v>
      </c>
      <c r="C1222" s="85" t="s">
        <v>31</v>
      </c>
      <c r="D1222" s="30" t="s">
        <v>29</v>
      </c>
      <c r="E1222" s="96" t="s">
        <v>2798</v>
      </c>
      <c r="F1222" s="30" t="s">
        <v>29</v>
      </c>
      <c r="G1222" s="30" t="s">
        <v>47</v>
      </c>
      <c r="H1222" s="93" t="s">
        <v>34</v>
      </c>
      <c r="I1222" s="36" t="str">
        <f ca="1">IFERROR(__xludf.DUMMYFUNCTION("""COMPUTED_VALUE""")," ")</f>
        <v xml:space="preserve"> </v>
      </c>
      <c r="J1222" s="51" t="s">
        <v>5795</v>
      </c>
      <c r="K1222" s="56" t="s">
        <v>5796</v>
      </c>
      <c r="L1222" s="38">
        <v>337856572</v>
      </c>
      <c r="M1222" s="30" t="s">
        <v>713</v>
      </c>
      <c r="N1222" s="58" t="s">
        <v>2631</v>
      </c>
      <c r="O1222" s="30" t="s">
        <v>107</v>
      </c>
      <c r="P1222" s="30" t="s">
        <v>5797</v>
      </c>
      <c r="Q1222" s="23">
        <v>16940</v>
      </c>
      <c r="R1222" s="30" t="s">
        <v>29</v>
      </c>
      <c r="S1222" s="39">
        <v>50</v>
      </c>
      <c r="T1222" s="45">
        <v>46156</v>
      </c>
      <c r="U1222" s="52"/>
      <c r="V1222" s="53"/>
      <c r="W1222" s="54" t="s">
        <v>5798</v>
      </c>
      <c r="X1222" s="30"/>
      <c r="Y1222" s="31">
        <v>16890</v>
      </c>
      <c r="Z1222" s="30"/>
      <c r="AA1222" s="56"/>
      <c r="AB1222" s="74" t="s">
        <v>44</v>
      </c>
      <c r="AC1222" s="30" t="s">
        <v>44</v>
      </c>
      <c r="AD1222" s="30" t="s">
        <v>982</v>
      </c>
    </row>
    <row r="1223" spans="1:30" x14ac:dyDescent="0.2">
      <c r="A1223" s="89">
        <v>46156.646971377311</v>
      </c>
      <c r="B1223" s="35" t="s">
        <v>408</v>
      </c>
      <c r="C1223" s="85" t="s">
        <v>31</v>
      </c>
      <c r="D1223" s="30" t="s">
        <v>29</v>
      </c>
      <c r="E1223" s="96" t="s">
        <v>2798</v>
      </c>
      <c r="F1223" s="30" t="s">
        <v>29</v>
      </c>
      <c r="G1223" s="30" t="s">
        <v>47</v>
      </c>
      <c r="H1223" s="93" t="s">
        <v>4959</v>
      </c>
      <c r="I1223" s="36">
        <f ca="1">IFERROR(__xludf.DUMMYFUNCTION("""COMPUTED_VALUE"""),46194)</f>
        <v>46194</v>
      </c>
      <c r="J1223" s="51" t="s">
        <v>5799</v>
      </c>
      <c r="K1223" s="56" t="s">
        <v>5800</v>
      </c>
      <c r="L1223" s="38">
        <v>945900557</v>
      </c>
      <c r="M1223" s="30" t="s">
        <v>713</v>
      </c>
      <c r="N1223" s="58" t="s">
        <v>148</v>
      </c>
      <c r="O1223" s="30" t="s">
        <v>107</v>
      </c>
      <c r="P1223" s="30" t="s">
        <v>5801</v>
      </c>
      <c r="Q1223" s="23">
        <v>16940</v>
      </c>
      <c r="R1223" s="30" t="s">
        <v>29</v>
      </c>
      <c r="S1223" s="39">
        <v>50</v>
      </c>
      <c r="T1223" s="45">
        <v>46156</v>
      </c>
      <c r="U1223" s="52"/>
      <c r="V1223" s="53"/>
      <c r="W1223" s="54" t="s">
        <v>5802</v>
      </c>
      <c r="X1223" s="30"/>
      <c r="Y1223" s="31">
        <v>16890</v>
      </c>
      <c r="Z1223" s="30"/>
      <c r="AA1223" s="55"/>
      <c r="AB1223" s="73" t="s">
        <v>44</v>
      </c>
      <c r="AC1223" s="30" t="s">
        <v>44</v>
      </c>
      <c r="AD1223" s="30" t="s">
        <v>982</v>
      </c>
    </row>
    <row r="1224" spans="1:30" x14ac:dyDescent="0.2">
      <c r="A1224" s="89">
        <v>46156.661858657404</v>
      </c>
      <c r="B1224" s="35" t="s">
        <v>76</v>
      </c>
      <c r="C1224" s="85" t="s">
        <v>31</v>
      </c>
      <c r="D1224" s="30" t="s">
        <v>29</v>
      </c>
      <c r="E1224" s="96" t="s">
        <v>2798</v>
      </c>
      <c r="F1224" s="30" t="s">
        <v>29</v>
      </c>
      <c r="G1224" s="30" t="s">
        <v>47</v>
      </c>
      <c r="H1224" s="93" t="s">
        <v>4490</v>
      </c>
      <c r="I1224" s="36">
        <f ca="1">IFERROR(__xludf.DUMMYFUNCTION("""COMPUTED_VALUE"""),46195)</f>
        <v>46195</v>
      </c>
      <c r="J1224" s="51" t="s">
        <v>5803</v>
      </c>
      <c r="K1224" s="56" t="s">
        <v>5804</v>
      </c>
      <c r="L1224" s="38">
        <v>886548806</v>
      </c>
      <c r="M1224" s="30" t="s">
        <v>130</v>
      </c>
      <c r="N1224" s="58" t="s">
        <v>4869</v>
      </c>
      <c r="O1224" s="30" t="s">
        <v>2081</v>
      </c>
      <c r="P1224" s="30" t="s">
        <v>5805</v>
      </c>
      <c r="Q1224" s="23">
        <v>16940</v>
      </c>
      <c r="R1224" s="30" t="s">
        <v>29</v>
      </c>
      <c r="S1224" s="39">
        <v>50</v>
      </c>
      <c r="T1224" s="45">
        <v>46156</v>
      </c>
      <c r="U1224" s="52"/>
      <c r="V1224" s="53"/>
      <c r="W1224" s="54" t="s">
        <v>5806</v>
      </c>
      <c r="X1224" s="30"/>
      <c r="Y1224" s="31">
        <v>16890</v>
      </c>
      <c r="Z1224" s="30"/>
      <c r="AA1224" s="56"/>
      <c r="AB1224" s="74" t="s">
        <v>44</v>
      </c>
      <c r="AC1224" s="30" t="s">
        <v>44</v>
      </c>
      <c r="AD1224" s="30" t="s">
        <v>982</v>
      </c>
    </row>
    <row r="1225" spans="1:30" x14ac:dyDescent="0.2">
      <c r="A1225" s="89">
        <v>46156.708455509259</v>
      </c>
      <c r="B1225" s="35" t="s">
        <v>408</v>
      </c>
      <c r="C1225" s="85" t="s">
        <v>31</v>
      </c>
      <c r="D1225" s="30" t="s">
        <v>29</v>
      </c>
      <c r="E1225" s="96" t="s">
        <v>2798</v>
      </c>
      <c r="F1225" s="30" t="s">
        <v>29</v>
      </c>
      <c r="G1225" s="30" t="s">
        <v>47</v>
      </c>
      <c r="H1225" s="93" t="s">
        <v>5807</v>
      </c>
      <c r="I1225" s="36">
        <f ca="1">IFERROR(__xludf.DUMMYFUNCTION("""COMPUTED_VALUE"""),46197)</f>
        <v>46197</v>
      </c>
      <c r="J1225" s="51" t="s">
        <v>5808</v>
      </c>
      <c r="K1225" s="56" t="s">
        <v>5809</v>
      </c>
      <c r="L1225" s="38">
        <v>354868216</v>
      </c>
      <c r="M1225" s="30" t="s">
        <v>454</v>
      </c>
      <c r="N1225" s="58" t="s">
        <v>148</v>
      </c>
      <c r="O1225" s="30" t="s">
        <v>5810</v>
      </c>
      <c r="P1225" s="30" t="s">
        <v>5811</v>
      </c>
      <c r="Q1225" s="23">
        <v>16940</v>
      </c>
      <c r="R1225" s="30" t="s">
        <v>29</v>
      </c>
      <c r="S1225" s="39">
        <f>200+2300</f>
        <v>2500</v>
      </c>
      <c r="T1225" s="49" t="s">
        <v>5812</v>
      </c>
      <c r="U1225" s="52"/>
      <c r="V1225" s="53"/>
      <c r="W1225" s="54" t="s">
        <v>5813</v>
      </c>
      <c r="X1225" s="30"/>
      <c r="Y1225" s="31">
        <v>14440</v>
      </c>
      <c r="Z1225" s="30"/>
      <c r="AA1225" s="55"/>
      <c r="AB1225" s="73" t="s">
        <v>44</v>
      </c>
      <c r="AC1225" s="30" t="s">
        <v>44</v>
      </c>
      <c r="AD1225" s="30" t="s">
        <v>982</v>
      </c>
    </row>
    <row r="1226" spans="1:30" x14ac:dyDescent="0.2">
      <c r="A1226" s="89">
        <v>46156.908387164352</v>
      </c>
      <c r="B1226" s="35"/>
      <c r="C1226" s="85" t="s">
        <v>31</v>
      </c>
      <c r="D1226" s="30" t="s">
        <v>29</v>
      </c>
      <c r="E1226" s="96" t="s">
        <v>2798</v>
      </c>
      <c r="F1226" s="30" t="s">
        <v>29</v>
      </c>
      <c r="G1226" s="30" t="s">
        <v>47</v>
      </c>
      <c r="H1226" s="93" t="s">
        <v>2818</v>
      </c>
      <c r="I1226" s="36">
        <f ca="1">IFERROR(__xludf.DUMMYFUNCTION("""COMPUTED_VALUE"""),46195)</f>
        <v>46195</v>
      </c>
      <c r="J1226" s="51" t="s">
        <v>5814</v>
      </c>
      <c r="K1226" s="56" t="s">
        <v>5815</v>
      </c>
      <c r="L1226" s="38">
        <v>375104658</v>
      </c>
      <c r="M1226" s="30" t="s">
        <v>466</v>
      </c>
      <c r="N1226" s="58" t="s">
        <v>5816</v>
      </c>
      <c r="O1226" s="30" t="s">
        <v>5817</v>
      </c>
      <c r="P1226" s="30" t="s">
        <v>5818</v>
      </c>
      <c r="Q1226" s="23">
        <v>16940</v>
      </c>
      <c r="R1226" s="30" t="s">
        <v>29</v>
      </c>
      <c r="S1226" s="39">
        <f>20+180+2300</f>
        <v>2500</v>
      </c>
      <c r="T1226" s="49" t="s">
        <v>5819</v>
      </c>
      <c r="U1226" s="52"/>
      <c r="V1226" s="53"/>
      <c r="W1226" s="54" t="s">
        <v>5820</v>
      </c>
      <c r="X1226" s="30"/>
      <c r="Y1226" s="31">
        <v>14440</v>
      </c>
      <c r="Z1226" s="30"/>
      <c r="AA1226" s="56"/>
      <c r="AB1226" s="74" t="s">
        <v>44</v>
      </c>
      <c r="AC1226" s="30" t="s">
        <v>44</v>
      </c>
      <c r="AD1226" s="30" t="s">
        <v>982</v>
      </c>
    </row>
    <row r="1227" spans="1:30" x14ac:dyDescent="0.2">
      <c r="A1227" s="89">
        <v>46156.919274398148</v>
      </c>
      <c r="B1227" s="35" t="s">
        <v>30</v>
      </c>
      <c r="C1227" s="85" t="s">
        <v>31</v>
      </c>
      <c r="D1227" s="30" t="s">
        <v>29</v>
      </c>
      <c r="E1227" s="96" t="s">
        <v>2798</v>
      </c>
      <c r="F1227" s="30" t="s">
        <v>29</v>
      </c>
      <c r="G1227" s="30" t="s">
        <v>47</v>
      </c>
      <c r="H1227" s="93" t="s">
        <v>34</v>
      </c>
      <c r="I1227" s="36" t="str">
        <f ca="1">IFERROR(__xludf.DUMMYFUNCTION("""COMPUTED_VALUE""")," ")</f>
        <v xml:space="preserve"> </v>
      </c>
      <c r="J1227" s="51" t="s">
        <v>5821</v>
      </c>
      <c r="K1227" s="56" t="s">
        <v>5822</v>
      </c>
      <c r="L1227" s="38">
        <v>352163799</v>
      </c>
      <c r="M1227" s="30" t="s">
        <v>466</v>
      </c>
      <c r="N1227" s="58" t="s">
        <v>2923</v>
      </c>
      <c r="O1227" s="30" t="s">
        <v>5823</v>
      </c>
      <c r="P1227" s="30" t="s">
        <v>5824</v>
      </c>
      <c r="Q1227" s="23">
        <v>16940</v>
      </c>
      <c r="R1227" s="30" t="s">
        <v>29</v>
      </c>
      <c r="S1227" s="39">
        <v>80</v>
      </c>
      <c r="T1227" s="45">
        <v>46156</v>
      </c>
      <c r="U1227" s="52"/>
      <c r="V1227" s="53"/>
      <c r="W1227" s="54" t="s">
        <v>5825</v>
      </c>
      <c r="X1227" s="30"/>
      <c r="Y1227" s="31">
        <v>16860</v>
      </c>
      <c r="Z1227" s="30"/>
      <c r="AA1227" s="55"/>
      <c r="AB1227" s="73" t="s">
        <v>44</v>
      </c>
      <c r="AC1227" s="30" t="s">
        <v>44</v>
      </c>
      <c r="AD1227" s="30" t="s">
        <v>982</v>
      </c>
    </row>
    <row r="1228" spans="1:30" x14ac:dyDescent="0.2">
      <c r="A1228" s="89">
        <v>46156.955600416666</v>
      </c>
      <c r="B1228" s="35" t="s">
        <v>30</v>
      </c>
      <c r="C1228" s="85" t="s">
        <v>31</v>
      </c>
      <c r="D1228" s="30" t="s">
        <v>29</v>
      </c>
      <c r="E1228" s="96" t="s">
        <v>2798</v>
      </c>
      <c r="F1228" s="30" t="s">
        <v>29</v>
      </c>
      <c r="G1228" s="30" t="s">
        <v>47</v>
      </c>
      <c r="H1228" s="93" t="s">
        <v>34</v>
      </c>
      <c r="I1228" s="36" t="str">
        <f ca="1">IFERROR(__xludf.DUMMYFUNCTION("""COMPUTED_VALUE""")," ")</f>
        <v xml:space="preserve"> </v>
      </c>
      <c r="J1228" s="51" t="s">
        <v>5826</v>
      </c>
      <c r="K1228" s="56" t="s">
        <v>5827</v>
      </c>
      <c r="L1228" s="38">
        <v>389686582</v>
      </c>
      <c r="M1228" s="30" t="s">
        <v>664</v>
      </c>
      <c r="N1228" s="58" t="s">
        <v>66</v>
      </c>
      <c r="O1228" s="30" t="s">
        <v>107</v>
      </c>
      <c r="P1228" s="30" t="s">
        <v>5828</v>
      </c>
      <c r="Q1228" s="23">
        <v>16940</v>
      </c>
      <c r="R1228" s="30" t="s">
        <v>29</v>
      </c>
      <c r="S1228" s="39">
        <v>50</v>
      </c>
      <c r="T1228" s="45">
        <v>46156</v>
      </c>
      <c r="U1228" s="52"/>
      <c r="V1228" s="53"/>
      <c r="W1228" s="54" t="s">
        <v>5829</v>
      </c>
      <c r="X1228" s="30"/>
      <c r="Y1228" s="31">
        <v>16890</v>
      </c>
      <c r="Z1228" s="30"/>
      <c r="AA1228" s="56"/>
      <c r="AB1228" s="74" t="s">
        <v>44</v>
      </c>
      <c r="AC1228" s="30" t="s">
        <v>44</v>
      </c>
      <c r="AD1228" s="30" t="s">
        <v>982</v>
      </c>
    </row>
    <row r="1229" spans="1:30" x14ac:dyDescent="0.2">
      <c r="A1229" s="89">
        <v>46156.956805821756</v>
      </c>
      <c r="B1229" s="35" t="s">
        <v>30</v>
      </c>
      <c r="C1229" s="85" t="s">
        <v>31</v>
      </c>
      <c r="D1229" s="30" t="s">
        <v>29</v>
      </c>
      <c r="E1229" s="96" t="s">
        <v>2798</v>
      </c>
      <c r="F1229" s="30" t="s">
        <v>29</v>
      </c>
      <c r="G1229" s="30" t="s">
        <v>47</v>
      </c>
      <c r="H1229" s="93" t="s">
        <v>34</v>
      </c>
      <c r="I1229" s="36" t="str">
        <f ca="1">IFERROR(__xludf.DUMMYFUNCTION("""COMPUTED_VALUE""")," ")</f>
        <v xml:space="preserve"> </v>
      </c>
      <c r="J1229" s="51" t="s">
        <v>5830</v>
      </c>
      <c r="K1229" s="56" t="s">
        <v>5831</v>
      </c>
      <c r="L1229" s="38">
        <v>911905286</v>
      </c>
      <c r="M1229" s="30" t="s">
        <v>664</v>
      </c>
      <c r="N1229" s="58" t="s">
        <v>3186</v>
      </c>
      <c r="O1229" s="30" t="s">
        <v>107</v>
      </c>
      <c r="P1229" s="30" t="s">
        <v>5832</v>
      </c>
      <c r="Q1229" s="23">
        <v>16940</v>
      </c>
      <c r="R1229" s="30" t="s">
        <v>29</v>
      </c>
      <c r="S1229" s="39">
        <v>50</v>
      </c>
      <c r="T1229" s="45">
        <v>46156</v>
      </c>
      <c r="U1229" s="52"/>
      <c r="V1229" s="53"/>
      <c r="W1229" s="54" t="s">
        <v>5833</v>
      </c>
      <c r="X1229" s="30"/>
      <c r="Y1229" s="31">
        <v>16890</v>
      </c>
      <c r="Z1229" s="30"/>
      <c r="AA1229" s="55"/>
      <c r="AB1229" s="73" t="s">
        <v>44</v>
      </c>
      <c r="AC1229" s="30" t="s">
        <v>44</v>
      </c>
      <c r="AD1229" s="30" t="s">
        <v>982</v>
      </c>
    </row>
    <row r="1230" spans="1:30" x14ac:dyDescent="0.2">
      <c r="A1230" s="89">
        <v>46156.95682269676</v>
      </c>
      <c r="B1230" s="35" t="s">
        <v>30</v>
      </c>
      <c r="C1230" s="85" t="s">
        <v>31</v>
      </c>
      <c r="D1230" s="30" t="s">
        <v>29</v>
      </c>
      <c r="E1230" s="96" t="s">
        <v>2798</v>
      </c>
      <c r="F1230" s="30" t="s">
        <v>29</v>
      </c>
      <c r="G1230" s="30" t="s">
        <v>47</v>
      </c>
      <c r="H1230" s="93" t="s">
        <v>34</v>
      </c>
      <c r="I1230" s="36" t="str">
        <f ca="1">IFERROR(__xludf.DUMMYFUNCTION("""COMPUTED_VALUE""")," ")</f>
        <v xml:space="preserve"> </v>
      </c>
      <c r="J1230" s="51" t="s">
        <v>5834</v>
      </c>
      <c r="K1230" s="83" t="s">
        <v>5835</v>
      </c>
      <c r="L1230" s="38">
        <v>382157348</v>
      </c>
      <c r="M1230" s="30" t="s">
        <v>2861</v>
      </c>
      <c r="N1230" s="58" t="s">
        <v>779</v>
      </c>
      <c r="O1230" s="30" t="s">
        <v>5836</v>
      </c>
      <c r="P1230" s="30" t="s">
        <v>5837</v>
      </c>
      <c r="Q1230" s="23">
        <v>16940</v>
      </c>
      <c r="R1230" s="30" t="s">
        <v>29</v>
      </c>
      <c r="S1230" s="39">
        <v>100</v>
      </c>
      <c r="T1230" s="45">
        <v>46156</v>
      </c>
      <c r="U1230" s="52"/>
      <c r="V1230" s="53"/>
      <c r="W1230" s="54" t="s">
        <v>5838</v>
      </c>
      <c r="X1230" s="30"/>
      <c r="Y1230" s="31">
        <v>16840</v>
      </c>
      <c r="Z1230" s="30"/>
      <c r="AA1230" s="56"/>
      <c r="AB1230" s="74" t="s">
        <v>44</v>
      </c>
      <c r="AC1230" s="30" t="s">
        <v>44</v>
      </c>
      <c r="AD1230" s="30" t="s">
        <v>982</v>
      </c>
    </row>
    <row r="1231" spans="1:30" x14ac:dyDescent="0.2">
      <c r="A1231" s="89">
        <v>46156.958243900459</v>
      </c>
      <c r="B1231" s="35" t="s">
        <v>30</v>
      </c>
      <c r="C1231" s="85" t="s">
        <v>31</v>
      </c>
      <c r="D1231" s="30" t="s">
        <v>29</v>
      </c>
      <c r="E1231" s="96" t="s">
        <v>2798</v>
      </c>
      <c r="F1231" s="30" t="s">
        <v>29</v>
      </c>
      <c r="G1231" s="30" t="s">
        <v>47</v>
      </c>
      <c r="H1231" s="93" t="s">
        <v>34</v>
      </c>
      <c r="I1231" s="36" t="str">
        <f ca="1">IFERROR(__xludf.DUMMYFUNCTION("""COMPUTED_VALUE""")," ")</f>
        <v xml:space="preserve"> </v>
      </c>
      <c r="J1231" s="51" t="s">
        <v>5839</v>
      </c>
      <c r="K1231" s="56" t="s">
        <v>5840</v>
      </c>
      <c r="L1231" s="38">
        <v>984744615</v>
      </c>
      <c r="M1231" s="30" t="s">
        <v>664</v>
      </c>
      <c r="N1231" s="58" t="s">
        <v>2923</v>
      </c>
      <c r="O1231" s="30" t="s">
        <v>107</v>
      </c>
      <c r="P1231" s="30" t="s">
        <v>5841</v>
      </c>
      <c r="Q1231" s="23">
        <v>16940</v>
      </c>
      <c r="R1231" s="30" t="s">
        <v>29</v>
      </c>
      <c r="S1231" s="39">
        <v>50</v>
      </c>
      <c r="T1231" s="45">
        <v>46156</v>
      </c>
      <c r="U1231" s="52"/>
      <c r="V1231" s="53"/>
      <c r="W1231" s="54" t="s">
        <v>5842</v>
      </c>
      <c r="X1231" s="30"/>
      <c r="Y1231" s="31">
        <v>16890</v>
      </c>
      <c r="Z1231" s="30"/>
      <c r="AA1231" s="55"/>
      <c r="AB1231" s="73" t="s">
        <v>44</v>
      </c>
      <c r="AC1231" s="30" t="s">
        <v>44</v>
      </c>
      <c r="AD1231" s="30" t="s">
        <v>982</v>
      </c>
    </row>
    <row r="1232" spans="1:30" x14ac:dyDescent="0.2">
      <c r="A1232" s="89">
        <v>46156.960122476856</v>
      </c>
      <c r="B1232" s="35" t="s">
        <v>30</v>
      </c>
      <c r="C1232" s="85" t="s">
        <v>31</v>
      </c>
      <c r="D1232" s="30" t="s">
        <v>29</v>
      </c>
      <c r="E1232" s="96" t="s">
        <v>2798</v>
      </c>
      <c r="F1232" s="30" t="s">
        <v>29</v>
      </c>
      <c r="G1232" s="30" t="s">
        <v>47</v>
      </c>
      <c r="H1232" s="93" t="s">
        <v>34</v>
      </c>
      <c r="I1232" s="36" t="str">
        <f ca="1">IFERROR(__xludf.DUMMYFUNCTION("""COMPUTED_VALUE""")," ")</f>
        <v xml:space="preserve"> </v>
      </c>
      <c r="J1232" s="51" t="s">
        <v>5843</v>
      </c>
      <c r="K1232" s="56" t="s">
        <v>5844</v>
      </c>
      <c r="L1232" s="38">
        <v>363038845</v>
      </c>
      <c r="M1232" s="30" t="s">
        <v>664</v>
      </c>
      <c r="N1232" s="58" t="s">
        <v>66</v>
      </c>
      <c r="O1232" s="30" t="s">
        <v>107</v>
      </c>
      <c r="P1232" s="30" t="s">
        <v>5845</v>
      </c>
      <c r="Q1232" s="23">
        <v>16940</v>
      </c>
      <c r="R1232" s="30" t="s">
        <v>29</v>
      </c>
      <c r="S1232" s="39">
        <v>50</v>
      </c>
      <c r="T1232" s="45">
        <v>46146</v>
      </c>
      <c r="U1232" s="52"/>
      <c r="V1232" s="53"/>
      <c r="W1232" s="54" t="s">
        <v>5846</v>
      </c>
      <c r="X1232" s="30"/>
      <c r="Y1232" s="31">
        <v>16890</v>
      </c>
      <c r="Z1232" s="30"/>
      <c r="AA1232" s="56"/>
      <c r="AB1232" s="74" t="s">
        <v>44</v>
      </c>
      <c r="AC1232" s="30" t="s">
        <v>44</v>
      </c>
      <c r="AD1232" s="30" t="s">
        <v>982</v>
      </c>
    </row>
    <row r="1233" spans="1:30" x14ac:dyDescent="0.2">
      <c r="A1233" s="89">
        <v>46156.962672754627</v>
      </c>
      <c r="B1233" s="35" t="s">
        <v>30</v>
      </c>
      <c r="C1233" s="85" t="s">
        <v>31</v>
      </c>
      <c r="D1233" s="30" t="s">
        <v>29</v>
      </c>
      <c r="E1233" s="96" t="s">
        <v>2798</v>
      </c>
      <c r="F1233" s="30" t="s">
        <v>29</v>
      </c>
      <c r="G1233" s="30" t="s">
        <v>47</v>
      </c>
      <c r="H1233" s="93" t="s">
        <v>34</v>
      </c>
      <c r="I1233" s="36" t="str">
        <f ca="1">IFERROR(__xludf.DUMMYFUNCTION("""COMPUTED_VALUE""")," ")</f>
        <v xml:space="preserve"> </v>
      </c>
      <c r="J1233" s="51" t="s">
        <v>5847</v>
      </c>
      <c r="K1233" s="56" t="s">
        <v>5848</v>
      </c>
      <c r="L1233" s="38">
        <v>813337262</v>
      </c>
      <c r="M1233" s="30" t="s">
        <v>664</v>
      </c>
      <c r="N1233" s="58" t="s">
        <v>66</v>
      </c>
      <c r="O1233" s="30" t="s">
        <v>107</v>
      </c>
      <c r="P1233" s="30" t="s">
        <v>5849</v>
      </c>
      <c r="Q1233" s="23">
        <v>16940</v>
      </c>
      <c r="R1233" s="30" t="s">
        <v>29</v>
      </c>
      <c r="S1233" s="39">
        <v>50</v>
      </c>
      <c r="T1233" s="45">
        <v>46156</v>
      </c>
      <c r="U1233" s="52"/>
      <c r="V1233" s="53"/>
      <c r="W1233" s="54" t="s">
        <v>5850</v>
      </c>
      <c r="X1233" s="30"/>
      <c r="Y1233" s="31">
        <v>16890</v>
      </c>
      <c r="Z1233" s="30"/>
      <c r="AA1233" s="55"/>
      <c r="AB1233" s="73" t="s">
        <v>44</v>
      </c>
      <c r="AC1233" s="30" t="s">
        <v>44</v>
      </c>
      <c r="AD1233" s="30" t="s">
        <v>982</v>
      </c>
    </row>
    <row r="1234" spans="1:30" x14ac:dyDescent="0.2">
      <c r="A1234" s="89">
        <v>46156.963809305555</v>
      </c>
      <c r="B1234" s="35" t="s">
        <v>30</v>
      </c>
      <c r="C1234" s="85" t="s">
        <v>31</v>
      </c>
      <c r="D1234" s="30" t="s">
        <v>29</v>
      </c>
      <c r="E1234" s="96" t="s">
        <v>2798</v>
      </c>
      <c r="F1234" s="30" t="s">
        <v>29</v>
      </c>
      <c r="G1234" s="30" t="s">
        <v>47</v>
      </c>
      <c r="H1234" s="93" t="s">
        <v>34</v>
      </c>
      <c r="I1234" s="36" t="str">
        <f ca="1">IFERROR(__xludf.DUMMYFUNCTION("""COMPUTED_VALUE""")," ")</f>
        <v xml:space="preserve"> </v>
      </c>
      <c r="J1234" s="51" t="s">
        <v>5851</v>
      </c>
      <c r="K1234" s="56" t="s">
        <v>5852</v>
      </c>
      <c r="L1234" s="38">
        <v>328879271</v>
      </c>
      <c r="M1234" s="30" t="s">
        <v>664</v>
      </c>
      <c r="N1234" s="58" t="s">
        <v>66</v>
      </c>
      <c r="O1234" s="30" t="s">
        <v>107</v>
      </c>
      <c r="P1234" s="30" t="s">
        <v>5853</v>
      </c>
      <c r="Q1234" s="23">
        <v>16940</v>
      </c>
      <c r="R1234" s="30" t="s">
        <v>29</v>
      </c>
      <c r="S1234" s="39">
        <v>50</v>
      </c>
      <c r="T1234" s="45">
        <v>46156</v>
      </c>
      <c r="U1234" s="52"/>
      <c r="V1234" s="53"/>
      <c r="W1234" s="54" t="s">
        <v>5854</v>
      </c>
      <c r="X1234" s="30"/>
      <c r="Y1234" s="31">
        <v>16890</v>
      </c>
      <c r="Z1234" s="30"/>
      <c r="AA1234" s="56"/>
      <c r="AB1234" s="74" t="s">
        <v>44</v>
      </c>
      <c r="AC1234" s="30" t="s">
        <v>44</v>
      </c>
      <c r="AD1234" s="30" t="s">
        <v>982</v>
      </c>
    </row>
    <row r="1235" spans="1:30" x14ac:dyDescent="0.2">
      <c r="A1235" s="89">
        <v>46156.965727511575</v>
      </c>
      <c r="B1235" s="35" t="s">
        <v>30</v>
      </c>
      <c r="C1235" s="85" t="s">
        <v>31</v>
      </c>
      <c r="D1235" s="30" t="s">
        <v>29</v>
      </c>
      <c r="E1235" s="96" t="s">
        <v>2798</v>
      </c>
      <c r="F1235" s="30" t="s">
        <v>29</v>
      </c>
      <c r="G1235" s="30" t="s">
        <v>47</v>
      </c>
      <c r="H1235" s="93" t="s">
        <v>34</v>
      </c>
      <c r="I1235" s="36" t="str">
        <f ca="1">IFERROR(__xludf.DUMMYFUNCTION("""COMPUTED_VALUE""")," ")</f>
        <v xml:space="preserve"> </v>
      </c>
      <c r="J1235" s="51" t="s">
        <v>5855</v>
      </c>
      <c r="K1235" s="56" t="s">
        <v>5856</v>
      </c>
      <c r="L1235" s="38">
        <v>912257536</v>
      </c>
      <c r="M1235" s="30" t="s">
        <v>664</v>
      </c>
      <c r="N1235" s="58" t="s">
        <v>2435</v>
      </c>
      <c r="O1235" s="30" t="s">
        <v>107</v>
      </c>
      <c r="P1235" s="30" t="s">
        <v>5857</v>
      </c>
      <c r="Q1235" s="23">
        <v>16940</v>
      </c>
      <c r="R1235" s="30" t="s">
        <v>29</v>
      </c>
      <c r="S1235" s="39">
        <v>50</v>
      </c>
      <c r="T1235" s="45">
        <v>46156</v>
      </c>
      <c r="U1235" s="52"/>
      <c r="V1235" s="53"/>
      <c r="W1235" s="54" t="s">
        <v>5858</v>
      </c>
      <c r="X1235" s="30"/>
      <c r="Y1235" s="31">
        <v>16890</v>
      </c>
      <c r="Z1235" s="30"/>
      <c r="AA1235" s="55"/>
      <c r="AB1235" s="73" t="s">
        <v>44</v>
      </c>
      <c r="AC1235" s="30" t="s">
        <v>44</v>
      </c>
      <c r="AD1235" s="30" t="s">
        <v>982</v>
      </c>
    </row>
    <row r="1236" spans="1:30" x14ac:dyDescent="0.2">
      <c r="A1236" s="89">
        <v>46156.972346006944</v>
      </c>
      <c r="B1236" s="35" t="s">
        <v>408</v>
      </c>
      <c r="C1236" s="85" t="s">
        <v>31</v>
      </c>
      <c r="D1236" s="30" t="s">
        <v>29</v>
      </c>
      <c r="E1236" s="96" t="s">
        <v>2798</v>
      </c>
      <c r="F1236" s="30" t="s">
        <v>29</v>
      </c>
      <c r="G1236" s="30" t="s">
        <v>47</v>
      </c>
      <c r="H1236" s="93" t="s">
        <v>5770</v>
      </c>
      <c r="I1236" s="36">
        <f ca="1">IFERROR(__xludf.DUMMYFUNCTION("""COMPUTED_VALUE"""),46195)</f>
        <v>46195</v>
      </c>
      <c r="J1236" s="51" t="s">
        <v>5859</v>
      </c>
      <c r="K1236" s="56" t="s">
        <v>5860</v>
      </c>
      <c r="L1236" s="38">
        <v>984539728</v>
      </c>
      <c r="M1236" s="30" t="s">
        <v>1619</v>
      </c>
      <c r="N1236" s="58" t="s">
        <v>3410</v>
      </c>
      <c r="O1236" s="30" t="s">
        <v>5861</v>
      </c>
      <c r="P1236" s="30" t="s">
        <v>5862</v>
      </c>
      <c r="Q1236" s="23">
        <v>16940</v>
      </c>
      <c r="R1236" s="30" t="s">
        <v>29</v>
      </c>
      <c r="S1236" s="39">
        <f>200+2300</f>
        <v>2500</v>
      </c>
      <c r="T1236" s="49" t="s">
        <v>5812</v>
      </c>
      <c r="U1236" s="52"/>
      <c r="V1236" s="53"/>
      <c r="W1236" s="54" t="s">
        <v>5863</v>
      </c>
      <c r="X1236" s="30"/>
      <c r="Y1236" s="31">
        <v>14440</v>
      </c>
      <c r="Z1236" s="30"/>
      <c r="AA1236" s="56"/>
      <c r="AB1236" s="74" t="s">
        <v>44</v>
      </c>
      <c r="AC1236" s="30" t="s">
        <v>44</v>
      </c>
      <c r="AD1236" s="30" t="s">
        <v>982</v>
      </c>
    </row>
    <row r="1237" spans="1:30" x14ac:dyDescent="0.2">
      <c r="A1237" s="89">
        <v>46156.975013796298</v>
      </c>
      <c r="B1237" s="35" t="s">
        <v>76</v>
      </c>
      <c r="C1237" s="85" t="s">
        <v>31</v>
      </c>
      <c r="D1237" s="30" t="s">
        <v>29</v>
      </c>
      <c r="E1237" s="96" t="s">
        <v>2798</v>
      </c>
      <c r="F1237" s="30" t="s">
        <v>29</v>
      </c>
      <c r="G1237" s="30" t="s">
        <v>47</v>
      </c>
      <c r="H1237" s="93" t="s">
        <v>4959</v>
      </c>
      <c r="I1237" s="36">
        <f ca="1">IFERROR(__xludf.DUMMYFUNCTION("""COMPUTED_VALUE"""),46194)</f>
        <v>46194</v>
      </c>
      <c r="J1237" s="51" t="s">
        <v>5864</v>
      </c>
      <c r="K1237" s="56" t="s">
        <v>5865</v>
      </c>
      <c r="L1237" s="38">
        <v>392768296</v>
      </c>
      <c r="M1237" s="30" t="s">
        <v>454</v>
      </c>
      <c r="N1237" s="58" t="s">
        <v>576</v>
      </c>
      <c r="O1237" s="30" t="s">
        <v>5866</v>
      </c>
      <c r="P1237" s="30" t="s">
        <v>5867</v>
      </c>
      <c r="Q1237" s="23">
        <v>16940</v>
      </c>
      <c r="R1237" s="30" t="s">
        <v>29</v>
      </c>
      <c r="S1237" s="39">
        <f>150+2350</f>
        <v>2500</v>
      </c>
      <c r="T1237" s="49" t="s">
        <v>5868</v>
      </c>
      <c r="U1237" s="52"/>
      <c r="V1237" s="53"/>
      <c r="W1237" s="54" t="s">
        <v>5869</v>
      </c>
      <c r="X1237" s="30"/>
      <c r="Y1237" s="31">
        <v>14440</v>
      </c>
      <c r="Z1237" s="30"/>
      <c r="AA1237" s="55"/>
      <c r="AB1237" s="73" t="s">
        <v>44</v>
      </c>
      <c r="AC1237" s="30" t="s">
        <v>44</v>
      </c>
      <c r="AD1237" s="30" t="s">
        <v>982</v>
      </c>
    </row>
    <row r="1238" spans="1:30" x14ac:dyDescent="0.2">
      <c r="A1238" s="89">
        <v>46156.975618136574</v>
      </c>
      <c r="B1238" s="35" t="s">
        <v>30</v>
      </c>
      <c r="C1238" s="85" t="s">
        <v>31</v>
      </c>
      <c r="D1238" s="30" t="s">
        <v>29</v>
      </c>
      <c r="E1238" s="96" t="s">
        <v>2798</v>
      </c>
      <c r="F1238" s="30" t="s">
        <v>29</v>
      </c>
      <c r="G1238" s="30" t="s">
        <v>47</v>
      </c>
      <c r="H1238" s="93" t="s">
        <v>34</v>
      </c>
      <c r="I1238" s="36" t="str">
        <f ca="1">IFERROR(__xludf.DUMMYFUNCTION("""COMPUTED_VALUE""")," ")</f>
        <v xml:space="preserve"> </v>
      </c>
      <c r="J1238" s="51" t="s">
        <v>5870</v>
      </c>
      <c r="K1238" s="56" t="s">
        <v>5871</v>
      </c>
      <c r="L1238" s="38">
        <v>376503915</v>
      </c>
      <c r="M1238" s="30" t="s">
        <v>1619</v>
      </c>
      <c r="N1238" s="58" t="s">
        <v>3410</v>
      </c>
      <c r="O1238" s="30" t="s">
        <v>5872</v>
      </c>
      <c r="P1238" s="30" t="s">
        <v>5873</v>
      </c>
      <c r="Q1238" s="23">
        <v>16940</v>
      </c>
      <c r="R1238" s="30" t="s">
        <v>29</v>
      </c>
      <c r="S1238" s="39">
        <v>50</v>
      </c>
      <c r="T1238" s="45">
        <v>46156</v>
      </c>
      <c r="U1238" s="52"/>
      <c r="V1238" s="53"/>
      <c r="W1238" s="54" t="s">
        <v>5874</v>
      </c>
      <c r="X1238" s="30"/>
      <c r="Y1238" s="31">
        <v>16890</v>
      </c>
      <c r="Z1238" s="30"/>
      <c r="AA1238" s="56"/>
      <c r="AB1238" s="74" t="s">
        <v>44</v>
      </c>
      <c r="AC1238" s="30" t="s">
        <v>44</v>
      </c>
      <c r="AD1238" s="30" t="s">
        <v>982</v>
      </c>
    </row>
    <row r="1239" spans="1:30" x14ac:dyDescent="0.2">
      <c r="A1239" s="89">
        <v>46156.990141655093</v>
      </c>
      <c r="B1239" s="35" t="s">
        <v>30</v>
      </c>
      <c r="C1239" s="85" t="s">
        <v>31</v>
      </c>
      <c r="D1239" s="30" t="s">
        <v>29</v>
      </c>
      <c r="E1239" s="96" t="s">
        <v>2798</v>
      </c>
      <c r="F1239" s="30" t="s">
        <v>29</v>
      </c>
      <c r="G1239" s="30" t="s">
        <v>47</v>
      </c>
      <c r="H1239" s="93" t="s">
        <v>34</v>
      </c>
      <c r="I1239" s="36" t="str">
        <f ca="1">IFERROR(__xludf.DUMMYFUNCTION("""COMPUTED_VALUE""")," ")</f>
        <v xml:space="preserve"> </v>
      </c>
      <c r="J1239" s="51" t="s">
        <v>5875</v>
      </c>
      <c r="K1239" s="56" t="s">
        <v>5876</v>
      </c>
      <c r="L1239" s="38">
        <v>898217057</v>
      </c>
      <c r="M1239" s="30" t="s">
        <v>1619</v>
      </c>
      <c r="N1239" s="58" t="s">
        <v>3410</v>
      </c>
      <c r="O1239" s="30" t="s">
        <v>5877</v>
      </c>
      <c r="P1239" s="30" t="s">
        <v>5878</v>
      </c>
      <c r="Q1239" s="23">
        <v>16940</v>
      </c>
      <c r="R1239" s="30" t="s">
        <v>29</v>
      </c>
      <c r="S1239" s="39">
        <v>100</v>
      </c>
      <c r="T1239" s="45">
        <v>46156</v>
      </c>
      <c r="U1239" s="52"/>
      <c r="V1239" s="53"/>
      <c r="W1239" s="54" t="s">
        <v>5879</v>
      </c>
      <c r="X1239" s="30"/>
      <c r="Y1239" s="31">
        <v>16840</v>
      </c>
      <c r="Z1239" s="30"/>
      <c r="AA1239" s="55"/>
      <c r="AB1239" s="73" t="s">
        <v>44</v>
      </c>
      <c r="AC1239" s="30" t="s">
        <v>44</v>
      </c>
      <c r="AD1239" s="30" t="s">
        <v>982</v>
      </c>
    </row>
    <row r="1240" spans="1:30" x14ac:dyDescent="0.2">
      <c r="A1240" s="89">
        <v>46156.993093055557</v>
      </c>
      <c r="B1240" s="35" t="s">
        <v>76</v>
      </c>
      <c r="C1240" s="85" t="s">
        <v>31</v>
      </c>
      <c r="D1240" s="30" t="s">
        <v>29</v>
      </c>
      <c r="E1240" s="96" t="s">
        <v>2798</v>
      </c>
      <c r="F1240" s="30" t="s">
        <v>29</v>
      </c>
      <c r="G1240" s="30" t="s">
        <v>47</v>
      </c>
      <c r="H1240" s="93" t="s">
        <v>1212</v>
      </c>
      <c r="I1240" s="36" t="str">
        <f ca="1">IFERROR(__xludf.DUMMYFUNCTION("""COMPUTED_VALUE""")," ")</f>
        <v xml:space="preserve"> </v>
      </c>
      <c r="J1240" s="51" t="s">
        <v>5880</v>
      </c>
      <c r="K1240" s="56" t="s">
        <v>5881</v>
      </c>
      <c r="L1240" s="38">
        <v>984881142</v>
      </c>
      <c r="M1240" s="30" t="s">
        <v>605</v>
      </c>
      <c r="N1240" s="58" t="s">
        <v>3777</v>
      </c>
      <c r="O1240" s="30" t="s">
        <v>107</v>
      </c>
      <c r="P1240" s="30" t="s">
        <v>5882</v>
      </c>
      <c r="Q1240" s="23">
        <v>16940</v>
      </c>
      <c r="R1240" s="30" t="s">
        <v>29</v>
      </c>
      <c r="S1240" s="39">
        <v>50</v>
      </c>
      <c r="T1240" s="45">
        <v>46156</v>
      </c>
      <c r="U1240" s="52"/>
      <c r="V1240" s="53"/>
      <c r="W1240" s="54" t="s">
        <v>5883</v>
      </c>
      <c r="X1240" s="30"/>
      <c r="Y1240" s="31">
        <v>16890</v>
      </c>
      <c r="Z1240" s="30"/>
      <c r="AA1240" s="56"/>
      <c r="AB1240" s="74" t="s">
        <v>44</v>
      </c>
      <c r="AC1240" s="30" t="s">
        <v>44</v>
      </c>
      <c r="AD1240" s="30" t="s">
        <v>982</v>
      </c>
    </row>
    <row r="1241" spans="1:30" x14ac:dyDescent="0.2">
      <c r="A1241" s="89">
        <v>46156.998678379634</v>
      </c>
      <c r="B1241" s="35" t="s">
        <v>408</v>
      </c>
      <c r="C1241" s="85" t="s">
        <v>31</v>
      </c>
      <c r="D1241" s="30" t="s">
        <v>29</v>
      </c>
      <c r="E1241" s="96" t="s">
        <v>2798</v>
      </c>
      <c r="F1241" s="30" t="s">
        <v>29</v>
      </c>
      <c r="G1241" s="30" t="s">
        <v>47</v>
      </c>
      <c r="H1241" s="93" t="s">
        <v>4959</v>
      </c>
      <c r="I1241" s="36">
        <f ca="1">IFERROR(__xludf.DUMMYFUNCTION("""COMPUTED_VALUE"""),46194)</f>
        <v>46194</v>
      </c>
      <c r="J1241" s="51" t="s">
        <v>5884</v>
      </c>
      <c r="K1241" s="56" t="s">
        <v>5885</v>
      </c>
      <c r="L1241" s="38">
        <v>377648542</v>
      </c>
      <c r="M1241" s="30" t="s">
        <v>1619</v>
      </c>
      <c r="N1241" s="58" t="s">
        <v>2930</v>
      </c>
      <c r="O1241" s="30" t="s">
        <v>5886</v>
      </c>
      <c r="P1241" s="30" t="s">
        <v>5887</v>
      </c>
      <c r="Q1241" s="23">
        <v>16940</v>
      </c>
      <c r="R1241" s="30" t="s">
        <v>29</v>
      </c>
      <c r="S1241" s="39">
        <v>200</v>
      </c>
      <c r="T1241" s="45">
        <v>46156</v>
      </c>
      <c r="U1241" s="52"/>
      <c r="V1241" s="53"/>
      <c r="W1241" s="54" t="s">
        <v>5888</v>
      </c>
      <c r="X1241" s="30"/>
      <c r="Y1241" s="31">
        <v>16740</v>
      </c>
      <c r="Z1241" s="30"/>
      <c r="AA1241" s="55"/>
      <c r="AB1241" s="73" t="s">
        <v>44</v>
      </c>
      <c r="AC1241" s="30" t="s">
        <v>44</v>
      </c>
      <c r="AD1241" s="30" t="s">
        <v>982</v>
      </c>
    </row>
    <row r="1242" spans="1:30" x14ac:dyDescent="0.2">
      <c r="A1242" s="89">
        <v>46157.000716793977</v>
      </c>
      <c r="B1242" s="35" t="s">
        <v>76</v>
      </c>
      <c r="C1242" s="85" t="s">
        <v>31</v>
      </c>
      <c r="D1242" s="30" t="s">
        <v>29</v>
      </c>
      <c r="E1242" s="96" t="s">
        <v>2798</v>
      </c>
      <c r="F1242" s="30" t="s">
        <v>29</v>
      </c>
      <c r="G1242" s="30" t="s">
        <v>47</v>
      </c>
      <c r="H1242" s="93" t="s">
        <v>4959</v>
      </c>
      <c r="I1242" s="36">
        <f ca="1">IFERROR(__xludf.DUMMYFUNCTION("""COMPUTED_VALUE"""),46194)</f>
        <v>46194</v>
      </c>
      <c r="J1242" s="51" t="s">
        <v>5889</v>
      </c>
      <c r="K1242" s="56" t="s">
        <v>5890</v>
      </c>
      <c r="L1242" s="38">
        <v>343832815</v>
      </c>
      <c r="M1242" s="30" t="s">
        <v>1619</v>
      </c>
      <c r="N1242" s="58" t="s">
        <v>2930</v>
      </c>
      <c r="O1242" s="30" t="s">
        <v>5891</v>
      </c>
      <c r="P1242" s="30" t="s">
        <v>5892</v>
      </c>
      <c r="Q1242" s="23">
        <v>16940</v>
      </c>
      <c r="R1242" s="30" t="s">
        <v>29</v>
      </c>
      <c r="S1242" s="39">
        <v>200</v>
      </c>
      <c r="T1242" s="45">
        <v>46156</v>
      </c>
      <c r="U1242" s="52"/>
      <c r="V1242" s="53"/>
      <c r="W1242" s="54" t="s">
        <v>5893</v>
      </c>
      <c r="X1242" s="30"/>
      <c r="Y1242" s="31">
        <v>16740</v>
      </c>
      <c r="Z1242" s="30"/>
      <c r="AA1242" s="56"/>
      <c r="AB1242" s="74" t="s">
        <v>44</v>
      </c>
      <c r="AC1242" s="30" t="s">
        <v>44</v>
      </c>
      <c r="AD1242" s="30" t="s">
        <v>982</v>
      </c>
    </row>
    <row r="1243" spans="1:30" x14ac:dyDescent="0.2">
      <c r="A1243" s="89">
        <v>46157.039696724532</v>
      </c>
      <c r="B1243" s="35" t="s">
        <v>30</v>
      </c>
      <c r="C1243" s="85" t="s">
        <v>31</v>
      </c>
      <c r="D1243" s="30" t="s">
        <v>29</v>
      </c>
      <c r="E1243" s="96" t="s">
        <v>2798</v>
      </c>
      <c r="F1243" s="30" t="s">
        <v>29</v>
      </c>
      <c r="G1243" s="30" t="s">
        <v>47</v>
      </c>
      <c r="H1243" s="93" t="s">
        <v>34</v>
      </c>
      <c r="I1243" s="36" t="str">
        <f ca="1">IFERROR(__xludf.DUMMYFUNCTION("""COMPUTED_VALUE""")," ")</f>
        <v xml:space="preserve"> </v>
      </c>
      <c r="J1243" s="51" t="s">
        <v>5894</v>
      </c>
      <c r="K1243" s="56" t="s">
        <v>5895</v>
      </c>
      <c r="L1243" s="38">
        <v>396622010</v>
      </c>
      <c r="M1243" s="30" t="s">
        <v>3501</v>
      </c>
      <c r="N1243" s="58" t="s">
        <v>3205</v>
      </c>
      <c r="O1243" s="30" t="s">
        <v>735</v>
      </c>
      <c r="P1243" s="30" t="s">
        <v>5896</v>
      </c>
      <c r="Q1243" s="23">
        <v>16940</v>
      </c>
      <c r="R1243" s="30" t="s">
        <v>29</v>
      </c>
      <c r="S1243" s="39">
        <v>50</v>
      </c>
      <c r="T1243" s="45">
        <v>46156</v>
      </c>
      <c r="U1243" s="52"/>
      <c r="V1243" s="53"/>
      <c r="W1243" s="54" t="s">
        <v>5897</v>
      </c>
      <c r="X1243" s="30"/>
      <c r="Y1243" s="31">
        <v>16890</v>
      </c>
      <c r="Z1243" s="30"/>
      <c r="AA1243" s="55"/>
      <c r="AB1243" s="73" t="s">
        <v>44</v>
      </c>
      <c r="AC1243" s="30" t="s">
        <v>44</v>
      </c>
      <c r="AD1243" s="30" t="s">
        <v>982</v>
      </c>
    </row>
    <row r="1244" spans="1:30" x14ac:dyDescent="0.2">
      <c r="A1244" s="89">
        <v>46157.228485335647</v>
      </c>
      <c r="B1244" s="35" t="s">
        <v>30</v>
      </c>
      <c r="C1244" s="85" t="s">
        <v>31</v>
      </c>
      <c r="D1244" s="30" t="s">
        <v>29</v>
      </c>
      <c r="E1244" s="96" t="s">
        <v>2798</v>
      </c>
      <c r="F1244" s="30" t="s">
        <v>29</v>
      </c>
      <c r="G1244" s="30" t="s">
        <v>47</v>
      </c>
      <c r="H1244" s="93" t="s">
        <v>34</v>
      </c>
      <c r="I1244" s="36" t="str">
        <f ca="1">IFERROR(__xludf.DUMMYFUNCTION("""COMPUTED_VALUE""")," ")</f>
        <v xml:space="preserve"> </v>
      </c>
      <c r="J1244" s="51" t="s">
        <v>5898</v>
      </c>
      <c r="K1244" s="56" t="s">
        <v>5899</v>
      </c>
      <c r="L1244" s="38">
        <v>916611010</v>
      </c>
      <c r="M1244" s="30" t="s">
        <v>2544</v>
      </c>
      <c r="N1244" s="58" t="s">
        <v>685</v>
      </c>
      <c r="O1244" s="30" t="s">
        <v>5900</v>
      </c>
      <c r="P1244" s="30" t="s">
        <v>5901</v>
      </c>
      <c r="Q1244" s="23">
        <v>16940</v>
      </c>
      <c r="R1244" s="30" t="s">
        <v>29</v>
      </c>
      <c r="S1244" s="39">
        <v>50</v>
      </c>
      <c r="T1244" s="45">
        <v>46156</v>
      </c>
      <c r="U1244" s="52"/>
      <c r="V1244" s="53"/>
      <c r="W1244" s="54" t="s">
        <v>5902</v>
      </c>
      <c r="X1244" s="30"/>
      <c r="Y1244" s="31">
        <v>16890</v>
      </c>
      <c r="Z1244" s="30"/>
      <c r="AA1244" s="56"/>
      <c r="AB1244" s="74" t="s">
        <v>44</v>
      </c>
      <c r="AC1244" s="30" t="s">
        <v>44</v>
      </c>
      <c r="AD1244" s="30" t="s">
        <v>982</v>
      </c>
    </row>
    <row r="1245" spans="1:30" x14ac:dyDescent="0.2">
      <c r="A1245" s="89">
        <v>46157.316352974536</v>
      </c>
      <c r="B1245" s="35" t="s">
        <v>76</v>
      </c>
      <c r="C1245" s="85" t="s">
        <v>31</v>
      </c>
      <c r="D1245" s="30" t="s">
        <v>29</v>
      </c>
      <c r="E1245" s="96" t="s">
        <v>2798</v>
      </c>
      <c r="F1245" s="30" t="s">
        <v>29</v>
      </c>
      <c r="G1245" s="30" t="s">
        <v>47</v>
      </c>
      <c r="H1245" s="93" t="s">
        <v>5903</v>
      </c>
      <c r="I1245" s="36">
        <f ca="1">IFERROR(__xludf.DUMMYFUNCTION("""COMPUTED_VALUE"""),46194)</f>
        <v>46194</v>
      </c>
      <c r="J1245" s="51" t="s">
        <v>5904</v>
      </c>
      <c r="K1245" s="56" t="s">
        <v>5905</v>
      </c>
      <c r="L1245" s="38">
        <v>334804573</v>
      </c>
      <c r="M1245" s="30" t="s">
        <v>698</v>
      </c>
      <c r="N1245" s="58" t="s">
        <v>5090</v>
      </c>
      <c r="O1245" s="30" t="s">
        <v>107</v>
      </c>
      <c r="P1245" s="30" t="s">
        <v>5906</v>
      </c>
      <c r="Q1245" s="23">
        <v>16940</v>
      </c>
      <c r="R1245" s="30" t="s">
        <v>29</v>
      </c>
      <c r="S1245" s="39">
        <v>100</v>
      </c>
      <c r="T1245" s="45">
        <v>46156</v>
      </c>
      <c r="U1245" s="52"/>
      <c r="V1245" s="53"/>
      <c r="W1245" s="54" t="s">
        <v>5907</v>
      </c>
      <c r="X1245" s="30"/>
      <c r="Y1245" s="31">
        <v>16840</v>
      </c>
      <c r="Z1245" s="30"/>
      <c r="AA1245" s="55"/>
      <c r="AB1245" s="73" t="s">
        <v>44</v>
      </c>
      <c r="AC1245" s="30" t="s">
        <v>44</v>
      </c>
      <c r="AD1245" s="30" t="s">
        <v>982</v>
      </c>
    </row>
    <row r="1246" spans="1:30" x14ac:dyDescent="0.2">
      <c r="A1246" s="89">
        <v>46157.31820548611</v>
      </c>
      <c r="B1246" s="35" t="s">
        <v>252</v>
      </c>
      <c r="C1246" s="85" t="s">
        <v>31</v>
      </c>
      <c r="D1246" s="30" t="s">
        <v>29</v>
      </c>
      <c r="E1246" s="96" t="s">
        <v>2798</v>
      </c>
      <c r="F1246" s="30" t="s">
        <v>29</v>
      </c>
      <c r="G1246" s="30" t="s">
        <v>47</v>
      </c>
      <c r="H1246" s="93" t="s">
        <v>5903</v>
      </c>
      <c r="I1246" s="36">
        <f ca="1">IFERROR(__xludf.DUMMYFUNCTION("""COMPUTED_VALUE"""),46194)</f>
        <v>46194</v>
      </c>
      <c r="J1246" s="51" t="s">
        <v>5908</v>
      </c>
      <c r="K1246" s="56" t="s">
        <v>5909</v>
      </c>
      <c r="L1246" s="38">
        <v>907339141</v>
      </c>
      <c r="M1246" s="30" t="s">
        <v>130</v>
      </c>
      <c r="N1246" s="58" t="s">
        <v>3883</v>
      </c>
      <c r="O1246" s="30" t="s">
        <v>2081</v>
      </c>
      <c r="P1246" s="30" t="s">
        <v>5910</v>
      </c>
      <c r="Q1246" s="23">
        <v>16940</v>
      </c>
      <c r="R1246" s="30" t="s">
        <v>29</v>
      </c>
      <c r="S1246" s="39">
        <v>50</v>
      </c>
      <c r="T1246" s="45">
        <v>46156</v>
      </c>
      <c r="U1246" s="52"/>
      <c r="V1246" s="53"/>
      <c r="W1246" s="54" t="s">
        <v>5911</v>
      </c>
      <c r="X1246" s="30"/>
      <c r="Y1246" s="31">
        <v>16890</v>
      </c>
      <c r="Z1246" s="30"/>
      <c r="AA1246" s="56"/>
      <c r="AB1246" s="74" t="s">
        <v>44</v>
      </c>
      <c r="AC1246" s="30" t="s">
        <v>44</v>
      </c>
      <c r="AD1246" s="30" t="s">
        <v>982</v>
      </c>
    </row>
    <row r="1247" spans="1:30" x14ac:dyDescent="0.2">
      <c r="A1247" s="89">
        <v>46157.318497719913</v>
      </c>
      <c r="B1247" s="35" t="s">
        <v>30</v>
      </c>
      <c r="C1247" s="85" t="s">
        <v>31</v>
      </c>
      <c r="D1247" s="30" t="s">
        <v>29</v>
      </c>
      <c r="E1247" s="96" t="s">
        <v>2798</v>
      </c>
      <c r="F1247" s="30" t="s">
        <v>202</v>
      </c>
      <c r="G1247" s="30" t="s">
        <v>47</v>
      </c>
      <c r="H1247" s="93" t="s">
        <v>34</v>
      </c>
      <c r="I1247" s="36" t="str">
        <f ca="1">IFERROR(__xludf.DUMMYFUNCTION("""COMPUTED_VALUE""")," ")</f>
        <v xml:space="preserve"> </v>
      </c>
      <c r="J1247" s="51" t="s">
        <v>5912</v>
      </c>
      <c r="K1247" s="56" t="s">
        <v>5913</v>
      </c>
      <c r="L1247" s="38">
        <v>372242008</v>
      </c>
      <c r="M1247" s="30" t="s">
        <v>664</v>
      </c>
      <c r="N1247" s="58" t="s">
        <v>2435</v>
      </c>
      <c r="O1247" s="30" t="s">
        <v>107</v>
      </c>
      <c r="P1247" s="30" t="s">
        <v>5914</v>
      </c>
      <c r="Q1247" s="23">
        <v>16940</v>
      </c>
      <c r="R1247" s="30" t="s">
        <v>29</v>
      </c>
      <c r="S1247" s="39">
        <v>50</v>
      </c>
      <c r="T1247" s="142">
        <v>46156</v>
      </c>
      <c r="U1247" s="52"/>
      <c r="V1247" s="53"/>
      <c r="W1247" s="54" t="s">
        <v>5915</v>
      </c>
      <c r="X1247" s="30"/>
      <c r="Y1247" s="31">
        <v>16890</v>
      </c>
      <c r="Z1247" s="30"/>
      <c r="AA1247" s="55"/>
      <c r="AB1247" s="73" t="s">
        <v>44</v>
      </c>
      <c r="AC1247" s="30" t="s">
        <v>44</v>
      </c>
      <c r="AD1247" s="30" t="s">
        <v>982</v>
      </c>
    </row>
    <row r="1248" spans="1:30" x14ac:dyDescent="0.2">
      <c r="A1248" s="89">
        <v>46157.32046826389</v>
      </c>
      <c r="B1248" s="35" t="s">
        <v>30</v>
      </c>
      <c r="C1248" s="85" t="s">
        <v>31</v>
      </c>
      <c r="D1248" s="30" t="s">
        <v>29</v>
      </c>
      <c r="E1248" s="96" t="s">
        <v>2798</v>
      </c>
      <c r="F1248" s="30" t="s">
        <v>202</v>
      </c>
      <c r="G1248" s="30" t="s">
        <v>47</v>
      </c>
      <c r="H1248" s="93" t="s">
        <v>34</v>
      </c>
      <c r="I1248" s="36" t="str">
        <f ca="1">IFERROR(__xludf.DUMMYFUNCTION("""COMPUTED_VALUE""")," ")</f>
        <v xml:space="preserve"> </v>
      </c>
      <c r="J1248" s="51" t="s">
        <v>5916</v>
      </c>
      <c r="K1248" s="56" t="s">
        <v>5917</v>
      </c>
      <c r="L1248" s="38">
        <v>397511509</v>
      </c>
      <c r="M1248" s="30" t="s">
        <v>664</v>
      </c>
      <c r="N1248" s="58" t="s">
        <v>3291</v>
      </c>
      <c r="O1248" s="30" t="s">
        <v>107</v>
      </c>
      <c r="P1248" s="30" t="s">
        <v>5918</v>
      </c>
      <c r="Q1248" s="23">
        <v>16940</v>
      </c>
      <c r="R1248" s="30" t="s">
        <v>29</v>
      </c>
      <c r="S1248" s="39">
        <v>50</v>
      </c>
      <c r="T1248" s="142">
        <v>46156</v>
      </c>
      <c r="U1248" s="52"/>
      <c r="V1248" s="53"/>
      <c r="W1248" s="54" t="s">
        <v>5919</v>
      </c>
      <c r="X1248" s="30"/>
      <c r="Y1248" s="31">
        <v>16890</v>
      </c>
      <c r="Z1248" s="30"/>
      <c r="AA1248" s="56"/>
      <c r="AB1248" s="74" t="s">
        <v>44</v>
      </c>
      <c r="AC1248" s="30" t="s">
        <v>44</v>
      </c>
      <c r="AD1248" s="30" t="s">
        <v>982</v>
      </c>
    </row>
    <row r="1249" spans="1:30" x14ac:dyDescent="0.2">
      <c r="A1249" s="89">
        <v>46157.323878009258</v>
      </c>
      <c r="B1249" s="35" t="s">
        <v>30</v>
      </c>
      <c r="C1249" s="85" t="s">
        <v>31</v>
      </c>
      <c r="D1249" s="30" t="s">
        <v>29</v>
      </c>
      <c r="E1249" s="96" t="s">
        <v>5031</v>
      </c>
      <c r="F1249" s="30" t="s">
        <v>202</v>
      </c>
      <c r="G1249" s="30" t="s">
        <v>418</v>
      </c>
      <c r="H1249" s="93" t="s">
        <v>34</v>
      </c>
      <c r="I1249" s="36" t="str">
        <f ca="1">IFERROR(__xludf.DUMMYFUNCTION("""COMPUTED_VALUE""")," ")</f>
        <v xml:space="preserve"> </v>
      </c>
      <c r="J1249" s="51" t="s">
        <v>5920</v>
      </c>
      <c r="K1249" s="56" t="s">
        <v>5921</v>
      </c>
      <c r="L1249" s="38">
        <v>334043502</v>
      </c>
      <c r="M1249" s="30" t="s">
        <v>713</v>
      </c>
      <c r="N1249" s="58" t="s">
        <v>512</v>
      </c>
      <c r="O1249" s="30" t="s">
        <v>107</v>
      </c>
      <c r="P1249" s="30" t="s">
        <v>5922</v>
      </c>
      <c r="Q1249" s="23" t="e">
        <v>#N/A</v>
      </c>
      <c r="R1249" s="30" t="s">
        <v>29</v>
      </c>
      <c r="S1249" s="39">
        <v>100</v>
      </c>
      <c r="T1249" s="142">
        <v>46156</v>
      </c>
      <c r="U1249" s="52"/>
      <c r="V1249" s="53"/>
      <c r="W1249" s="54" t="s">
        <v>5923</v>
      </c>
      <c r="X1249" s="30"/>
      <c r="Y1249" s="31" t="str">
        <v>Lỗi</v>
      </c>
      <c r="Z1249" s="30"/>
      <c r="AA1249" s="55"/>
      <c r="AB1249" s="73" t="s">
        <v>44</v>
      </c>
      <c r="AC1249" s="30" t="s">
        <v>44</v>
      </c>
      <c r="AD1249" s="30" t="s">
        <v>982</v>
      </c>
    </row>
    <row r="1250" spans="1:30" x14ac:dyDescent="0.2">
      <c r="A1250" s="89">
        <v>46157.324305706017</v>
      </c>
      <c r="B1250" s="35" t="s">
        <v>76</v>
      </c>
      <c r="C1250" s="85" t="s">
        <v>31</v>
      </c>
      <c r="D1250" s="30" t="s">
        <v>29</v>
      </c>
      <c r="E1250" s="96" t="s">
        <v>2798</v>
      </c>
      <c r="F1250" s="30" t="s">
        <v>29</v>
      </c>
      <c r="G1250" s="30" t="s">
        <v>47</v>
      </c>
      <c r="H1250" s="93" t="s">
        <v>1212</v>
      </c>
      <c r="I1250" s="36" t="str">
        <f ca="1">IFERROR(__xludf.DUMMYFUNCTION("""COMPUTED_VALUE""")," ")</f>
        <v xml:space="preserve"> </v>
      </c>
      <c r="J1250" s="51" t="s">
        <v>5924</v>
      </c>
      <c r="K1250" s="56" t="s">
        <v>5925</v>
      </c>
      <c r="L1250" s="38">
        <v>971665016</v>
      </c>
      <c r="M1250" s="30" t="s">
        <v>130</v>
      </c>
      <c r="N1250" s="58" t="s">
        <v>3883</v>
      </c>
      <c r="O1250" s="30" t="s">
        <v>2081</v>
      </c>
      <c r="P1250" s="30" t="s">
        <v>5926</v>
      </c>
      <c r="Q1250" s="23">
        <v>16940</v>
      </c>
      <c r="R1250" s="30" t="s">
        <v>29</v>
      </c>
      <c r="S1250" s="39">
        <v>50</v>
      </c>
      <c r="T1250" s="142">
        <v>46156</v>
      </c>
      <c r="U1250" s="52"/>
      <c r="V1250" s="53"/>
      <c r="W1250" s="54" t="s">
        <v>5927</v>
      </c>
      <c r="X1250" s="30"/>
      <c r="Y1250" s="31">
        <v>16890</v>
      </c>
      <c r="Z1250" s="30"/>
      <c r="AA1250" s="56"/>
      <c r="AB1250" s="74" t="s">
        <v>44</v>
      </c>
      <c r="AC1250" s="30" t="s">
        <v>44</v>
      </c>
      <c r="AD1250" s="30" t="s">
        <v>982</v>
      </c>
    </row>
    <row r="1251" spans="1:30" x14ac:dyDescent="0.2">
      <c r="A1251" s="89">
        <v>46157.328540497685</v>
      </c>
      <c r="B1251" s="35" t="s">
        <v>76</v>
      </c>
      <c r="C1251" s="85" t="s">
        <v>31</v>
      </c>
      <c r="D1251" s="30" t="s">
        <v>29</v>
      </c>
      <c r="E1251" s="96" t="s">
        <v>2798</v>
      </c>
      <c r="F1251" s="30" t="s">
        <v>202</v>
      </c>
      <c r="G1251" s="30" t="s">
        <v>47</v>
      </c>
      <c r="H1251" s="93" t="s">
        <v>5928</v>
      </c>
      <c r="I1251" s="36">
        <f ca="1">IFERROR(__xludf.DUMMYFUNCTION("""COMPUTED_VALUE"""),46196)</f>
        <v>46196</v>
      </c>
      <c r="J1251" s="51" t="s">
        <v>5929</v>
      </c>
      <c r="K1251" s="56" t="s">
        <v>5930</v>
      </c>
      <c r="L1251" s="38">
        <v>911272116</v>
      </c>
      <c r="M1251" s="30" t="s">
        <v>130</v>
      </c>
      <c r="N1251" s="58" t="s">
        <v>2886</v>
      </c>
      <c r="O1251" s="30" t="s">
        <v>2081</v>
      </c>
      <c r="P1251" s="30" t="s">
        <v>5931</v>
      </c>
      <c r="Q1251" s="23">
        <v>16940</v>
      </c>
      <c r="R1251" s="30" t="s">
        <v>29</v>
      </c>
      <c r="S1251" s="39">
        <f>50+150</f>
        <v>200</v>
      </c>
      <c r="T1251" s="143" t="s">
        <v>5932</v>
      </c>
      <c r="U1251" s="52"/>
      <c r="V1251" s="53"/>
      <c r="W1251" s="54" t="s">
        <v>5933</v>
      </c>
      <c r="X1251" s="30"/>
      <c r="Y1251" s="31">
        <v>16740</v>
      </c>
      <c r="Z1251" s="30"/>
      <c r="AA1251" s="55"/>
      <c r="AB1251" s="73" t="s">
        <v>44</v>
      </c>
      <c r="AC1251" s="30" t="s">
        <v>44</v>
      </c>
      <c r="AD1251" s="30" t="s">
        <v>982</v>
      </c>
    </row>
    <row r="1252" spans="1:30" x14ac:dyDescent="0.2">
      <c r="A1252" s="89">
        <v>46157.333069386572</v>
      </c>
      <c r="B1252" s="35" t="s">
        <v>30</v>
      </c>
      <c r="C1252" s="85" t="s">
        <v>31</v>
      </c>
      <c r="D1252" s="30" t="s">
        <v>29</v>
      </c>
      <c r="E1252" s="96" t="s">
        <v>2798</v>
      </c>
      <c r="F1252" s="30" t="s">
        <v>202</v>
      </c>
      <c r="G1252" s="30" t="s">
        <v>47</v>
      </c>
      <c r="H1252" s="93" t="s">
        <v>34</v>
      </c>
      <c r="I1252" s="36" t="str">
        <f ca="1">IFERROR(__xludf.DUMMYFUNCTION("""COMPUTED_VALUE""")," ")</f>
        <v xml:space="preserve"> </v>
      </c>
      <c r="J1252" s="51" t="s">
        <v>5934</v>
      </c>
      <c r="K1252" s="56" t="s">
        <v>5935</v>
      </c>
      <c r="L1252" s="38">
        <v>398638623</v>
      </c>
      <c r="M1252" s="30" t="s">
        <v>1614</v>
      </c>
      <c r="N1252" s="58" t="s">
        <v>4176</v>
      </c>
      <c r="O1252" s="30" t="s">
        <v>2081</v>
      </c>
      <c r="P1252" s="30" t="s">
        <v>5936</v>
      </c>
      <c r="Q1252" s="23">
        <v>16940</v>
      </c>
      <c r="R1252" s="30" t="s">
        <v>29</v>
      </c>
      <c r="S1252" s="39">
        <v>50</v>
      </c>
      <c r="T1252" s="142">
        <v>46156</v>
      </c>
      <c r="U1252" s="52"/>
      <c r="V1252" s="53"/>
      <c r="W1252" s="54" t="s">
        <v>5937</v>
      </c>
      <c r="X1252" s="30"/>
      <c r="Y1252" s="31">
        <v>16890</v>
      </c>
      <c r="Z1252" s="30"/>
      <c r="AA1252" s="56"/>
      <c r="AB1252" s="74" t="s">
        <v>44</v>
      </c>
      <c r="AC1252" s="30" t="s">
        <v>44</v>
      </c>
      <c r="AD1252" s="30" t="s">
        <v>982</v>
      </c>
    </row>
    <row r="1253" spans="1:30" x14ac:dyDescent="0.2">
      <c r="A1253" s="89">
        <v>46157.334664606482</v>
      </c>
      <c r="B1253" s="35" t="s">
        <v>30</v>
      </c>
      <c r="C1253" s="85" t="s">
        <v>31</v>
      </c>
      <c r="D1253" s="30" t="s">
        <v>29</v>
      </c>
      <c r="E1253" s="96" t="s">
        <v>2798</v>
      </c>
      <c r="F1253" s="30" t="s">
        <v>202</v>
      </c>
      <c r="G1253" s="30" t="s">
        <v>47</v>
      </c>
      <c r="H1253" s="93" t="s">
        <v>34</v>
      </c>
      <c r="I1253" s="36" t="str">
        <f ca="1">IFERROR(__xludf.DUMMYFUNCTION("""COMPUTED_VALUE""")," ")</f>
        <v xml:space="preserve"> </v>
      </c>
      <c r="J1253" s="51" t="s">
        <v>5938</v>
      </c>
      <c r="K1253" s="83" t="s">
        <v>5939</v>
      </c>
      <c r="L1253" s="38">
        <v>946701656</v>
      </c>
      <c r="M1253" s="30" t="s">
        <v>874</v>
      </c>
      <c r="N1253" s="58" t="s">
        <v>4458</v>
      </c>
      <c r="O1253" s="30" t="s">
        <v>107</v>
      </c>
      <c r="P1253" s="30" t="s">
        <v>5940</v>
      </c>
      <c r="Q1253" s="23">
        <v>16940</v>
      </c>
      <c r="R1253" s="30" t="s">
        <v>29</v>
      </c>
      <c r="S1253" s="39">
        <v>50</v>
      </c>
      <c r="T1253" s="142">
        <v>46156</v>
      </c>
      <c r="U1253" s="52"/>
      <c r="V1253" s="53"/>
      <c r="W1253" s="54" t="s">
        <v>5941</v>
      </c>
      <c r="X1253" s="30"/>
      <c r="Y1253" s="31">
        <v>16890</v>
      </c>
      <c r="Z1253" s="30"/>
      <c r="AA1253" s="55"/>
      <c r="AB1253" s="73" t="s">
        <v>44</v>
      </c>
      <c r="AC1253" s="30" t="s">
        <v>44</v>
      </c>
      <c r="AD1253" s="30" t="s">
        <v>982</v>
      </c>
    </row>
    <row r="1254" spans="1:30" x14ac:dyDescent="0.2">
      <c r="A1254" s="89">
        <v>46157.33605643519</v>
      </c>
      <c r="B1254" s="35" t="s">
        <v>30</v>
      </c>
      <c r="C1254" s="85" t="s">
        <v>31</v>
      </c>
      <c r="D1254" s="30" t="s">
        <v>29</v>
      </c>
      <c r="E1254" s="96" t="s">
        <v>2798</v>
      </c>
      <c r="F1254" s="30" t="s">
        <v>29</v>
      </c>
      <c r="G1254" s="30" t="s">
        <v>47</v>
      </c>
      <c r="H1254" s="93" t="s">
        <v>34</v>
      </c>
      <c r="I1254" s="36" t="str">
        <f ca="1">IFERROR(__xludf.DUMMYFUNCTION("""COMPUTED_VALUE""")," ")</f>
        <v xml:space="preserve"> </v>
      </c>
      <c r="J1254" s="51" t="s">
        <v>5942</v>
      </c>
      <c r="K1254" s="56" t="s">
        <v>5943</v>
      </c>
      <c r="L1254" s="38">
        <v>382025883</v>
      </c>
      <c r="M1254" s="30" t="s">
        <v>713</v>
      </c>
      <c r="N1254" s="58" t="s">
        <v>512</v>
      </c>
      <c r="O1254" s="30" t="s">
        <v>107</v>
      </c>
      <c r="P1254" s="30" t="s">
        <v>5944</v>
      </c>
      <c r="Q1254" s="23">
        <v>16940</v>
      </c>
      <c r="R1254" s="30" t="s">
        <v>29</v>
      </c>
      <c r="S1254" s="39">
        <f>70+30</f>
        <v>100</v>
      </c>
      <c r="T1254" s="142" t="s">
        <v>5945</v>
      </c>
      <c r="U1254" s="52"/>
      <c r="V1254" s="53"/>
      <c r="W1254" s="30" t="s">
        <v>5946</v>
      </c>
      <c r="X1254" s="30"/>
      <c r="Y1254" s="31">
        <v>16840</v>
      </c>
      <c r="Z1254" s="30"/>
      <c r="AA1254" s="56"/>
      <c r="AB1254" s="74"/>
      <c r="AC1254" s="30" t="s">
        <v>44</v>
      </c>
      <c r="AD1254" s="30" t="s">
        <v>982</v>
      </c>
    </row>
    <row r="1255" spans="1:30" x14ac:dyDescent="0.2">
      <c r="A1255" s="89">
        <v>46157.339057708334</v>
      </c>
      <c r="B1255" s="35" t="s">
        <v>30</v>
      </c>
      <c r="C1255" s="85" t="s">
        <v>31</v>
      </c>
      <c r="D1255" s="30" t="s">
        <v>29</v>
      </c>
      <c r="E1255" s="96" t="s">
        <v>2798</v>
      </c>
      <c r="F1255" s="30" t="s">
        <v>29</v>
      </c>
      <c r="G1255" s="30" t="s">
        <v>47</v>
      </c>
      <c r="H1255" s="93" t="s">
        <v>34</v>
      </c>
      <c r="I1255" s="36" t="str">
        <f ca="1">IFERROR(__xludf.DUMMYFUNCTION("""COMPUTED_VALUE""")," ")</f>
        <v xml:space="preserve"> </v>
      </c>
      <c r="J1255" s="51" t="s">
        <v>5947</v>
      </c>
      <c r="K1255" s="56" t="s">
        <v>5948</v>
      </c>
      <c r="L1255" s="38">
        <v>342883110</v>
      </c>
      <c r="M1255" s="30" t="s">
        <v>713</v>
      </c>
      <c r="N1255" s="58" t="s">
        <v>512</v>
      </c>
      <c r="O1255" s="30" t="s">
        <v>107</v>
      </c>
      <c r="P1255" s="30" t="s">
        <v>5949</v>
      </c>
      <c r="Q1255" s="23">
        <v>16940</v>
      </c>
      <c r="R1255" s="30" t="s">
        <v>29</v>
      </c>
      <c r="S1255" s="39">
        <v>80</v>
      </c>
      <c r="T1255" s="142">
        <v>46157</v>
      </c>
      <c r="U1255" s="52"/>
      <c r="V1255" s="53"/>
      <c r="W1255" s="54" t="s">
        <v>5950</v>
      </c>
      <c r="X1255" s="30"/>
      <c r="Y1255" s="31">
        <v>16860</v>
      </c>
      <c r="Z1255" s="30"/>
      <c r="AA1255" s="55"/>
      <c r="AB1255" s="73" t="s">
        <v>44</v>
      </c>
      <c r="AC1255" s="30" t="s">
        <v>44</v>
      </c>
      <c r="AD1255" s="30" t="s">
        <v>982</v>
      </c>
    </row>
    <row r="1256" spans="1:30" x14ac:dyDescent="0.2">
      <c r="A1256" s="89">
        <v>46157.340495902783</v>
      </c>
      <c r="B1256" s="35" t="s">
        <v>30</v>
      </c>
      <c r="C1256" s="85" t="s">
        <v>31</v>
      </c>
      <c r="D1256" s="30" t="s">
        <v>29</v>
      </c>
      <c r="E1256" s="96" t="s">
        <v>2798</v>
      </c>
      <c r="F1256" s="30" t="s">
        <v>29</v>
      </c>
      <c r="G1256" s="30" t="s">
        <v>47</v>
      </c>
      <c r="H1256" s="93" t="s">
        <v>34</v>
      </c>
      <c r="I1256" s="36" t="str">
        <f ca="1">IFERROR(__xludf.DUMMYFUNCTION("""COMPUTED_VALUE""")," ")</f>
        <v xml:space="preserve"> </v>
      </c>
      <c r="J1256" s="51" t="s">
        <v>5951</v>
      </c>
      <c r="K1256" s="56" t="s">
        <v>5952</v>
      </c>
      <c r="L1256" s="38">
        <v>862969838</v>
      </c>
      <c r="M1256" s="30" t="s">
        <v>713</v>
      </c>
      <c r="N1256" s="58" t="s">
        <v>2631</v>
      </c>
      <c r="O1256" s="30" t="s">
        <v>107</v>
      </c>
      <c r="P1256" s="30" t="s">
        <v>5953</v>
      </c>
      <c r="Q1256" s="23">
        <v>16940</v>
      </c>
      <c r="R1256" s="30" t="s">
        <v>29</v>
      </c>
      <c r="S1256" s="39">
        <v>50</v>
      </c>
      <c r="T1256" s="142">
        <v>46156</v>
      </c>
      <c r="U1256" s="52"/>
      <c r="V1256" s="53"/>
      <c r="W1256" s="54" t="s">
        <v>5954</v>
      </c>
      <c r="X1256" s="30"/>
      <c r="Y1256" s="31">
        <v>16890</v>
      </c>
      <c r="Z1256" s="30"/>
      <c r="AA1256" s="56"/>
      <c r="AB1256" s="74" t="s">
        <v>44</v>
      </c>
      <c r="AC1256" s="30" t="s">
        <v>44</v>
      </c>
      <c r="AD1256" s="30" t="s">
        <v>982</v>
      </c>
    </row>
    <row r="1257" spans="1:30" x14ac:dyDescent="0.2">
      <c r="A1257" s="89">
        <v>46157.341896168982</v>
      </c>
      <c r="B1257" s="35" t="s">
        <v>30</v>
      </c>
      <c r="C1257" s="85" t="s">
        <v>31</v>
      </c>
      <c r="D1257" s="30" t="s">
        <v>29</v>
      </c>
      <c r="E1257" s="96" t="s">
        <v>2798</v>
      </c>
      <c r="F1257" s="30" t="s">
        <v>202</v>
      </c>
      <c r="G1257" s="30" t="s">
        <v>47</v>
      </c>
      <c r="H1257" s="93" t="s">
        <v>34</v>
      </c>
      <c r="I1257" s="36" t="str">
        <f ca="1">IFERROR(__xludf.DUMMYFUNCTION("""COMPUTED_VALUE""")," ")</f>
        <v xml:space="preserve"> </v>
      </c>
      <c r="J1257" s="51" t="s">
        <v>5955</v>
      </c>
      <c r="K1257" s="56" t="s">
        <v>5956</v>
      </c>
      <c r="L1257" s="38">
        <v>965949424</v>
      </c>
      <c r="M1257" s="30" t="s">
        <v>713</v>
      </c>
      <c r="N1257" s="58" t="s">
        <v>685</v>
      </c>
      <c r="O1257" s="30" t="s">
        <v>107</v>
      </c>
      <c r="P1257" s="30" t="s">
        <v>5957</v>
      </c>
      <c r="Q1257" s="23">
        <v>16940</v>
      </c>
      <c r="R1257" s="30" t="s">
        <v>29</v>
      </c>
      <c r="S1257" s="39">
        <v>100</v>
      </c>
      <c r="T1257" s="142">
        <v>46156</v>
      </c>
      <c r="U1257" s="52"/>
      <c r="V1257" s="53"/>
      <c r="W1257" s="54" t="s">
        <v>5958</v>
      </c>
      <c r="X1257" s="30"/>
      <c r="Y1257" s="31">
        <v>16840</v>
      </c>
      <c r="Z1257" s="30"/>
      <c r="AA1257" s="55"/>
      <c r="AB1257" s="73" t="s">
        <v>44</v>
      </c>
      <c r="AC1257" s="30" t="s">
        <v>44</v>
      </c>
      <c r="AD1257" s="30" t="s">
        <v>982</v>
      </c>
    </row>
    <row r="1258" spans="1:30" x14ac:dyDescent="0.2">
      <c r="A1258" s="89">
        <v>46157.352106134262</v>
      </c>
      <c r="B1258" s="35" t="s">
        <v>30</v>
      </c>
      <c r="C1258" s="85" t="s">
        <v>31</v>
      </c>
      <c r="D1258" s="30" t="s">
        <v>29</v>
      </c>
      <c r="E1258" s="96" t="s">
        <v>2798</v>
      </c>
      <c r="F1258" s="30" t="s">
        <v>29</v>
      </c>
      <c r="G1258" s="30" t="s">
        <v>47</v>
      </c>
      <c r="H1258" s="93" t="s">
        <v>34</v>
      </c>
      <c r="I1258" s="36" t="str">
        <f ca="1">IFERROR(__xludf.DUMMYFUNCTION("""COMPUTED_VALUE""")," ")</f>
        <v xml:space="preserve"> </v>
      </c>
      <c r="J1258" s="51" t="s">
        <v>5959</v>
      </c>
      <c r="K1258" s="56" t="s">
        <v>5960</v>
      </c>
      <c r="L1258" s="38">
        <v>869459807</v>
      </c>
      <c r="M1258" s="30" t="s">
        <v>758</v>
      </c>
      <c r="N1258" s="58" t="s">
        <v>2028</v>
      </c>
      <c r="O1258" s="30" t="s">
        <v>5961</v>
      </c>
      <c r="P1258" s="30" t="s">
        <v>5962</v>
      </c>
      <c r="Q1258" s="23">
        <v>16940</v>
      </c>
      <c r="R1258" s="30" t="s">
        <v>29</v>
      </c>
      <c r="S1258" s="39">
        <v>100</v>
      </c>
      <c r="T1258" s="142">
        <v>46156</v>
      </c>
      <c r="U1258" s="52"/>
      <c r="V1258" s="53"/>
      <c r="W1258" s="54" t="s">
        <v>5963</v>
      </c>
      <c r="X1258" s="30"/>
      <c r="Y1258" s="31">
        <v>16840</v>
      </c>
      <c r="Z1258" s="30"/>
      <c r="AA1258" s="56"/>
      <c r="AB1258" s="74" t="s">
        <v>44</v>
      </c>
      <c r="AC1258" s="30" t="s">
        <v>44</v>
      </c>
      <c r="AD1258" s="30" t="s">
        <v>982</v>
      </c>
    </row>
    <row r="1259" spans="1:30" x14ac:dyDescent="0.2">
      <c r="A1259" s="89">
        <v>46157.367566875</v>
      </c>
      <c r="B1259" s="35" t="s">
        <v>408</v>
      </c>
      <c r="C1259" s="85" t="s">
        <v>31</v>
      </c>
      <c r="D1259" s="30" t="s">
        <v>29</v>
      </c>
      <c r="E1259" s="96" t="s">
        <v>46</v>
      </c>
      <c r="F1259" s="30" t="s">
        <v>29</v>
      </c>
      <c r="G1259" s="30" t="s">
        <v>47</v>
      </c>
      <c r="H1259" s="93" t="s">
        <v>5964</v>
      </c>
      <c r="I1259" s="36">
        <f ca="1">IFERROR(__xludf.DUMMYFUNCTION("""COMPUTED_VALUE"""),46196)</f>
        <v>46196</v>
      </c>
      <c r="J1259" s="51" t="s">
        <v>5965</v>
      </c>
      <c r="K1259" s="56" t="s">
        <v>5966</v>
      </c>
      <c r="L1259" s="38">
        <v>961659208</v>
      </c>
      <c r="M1259" s="30" t="s">
        <v>163</v>
      </c>
      <c r="N1259" s="58" t="s">
        <v>3479</v>
      </c>
      <c r="O1259" s="30" t="s">
        <v>29</v>
      </c>
      <c r="P1259" s="30" t="s">
        <v>5967</v>
      </c>
      <c r="Q1259" s="23">
        <v>2468</v>
      </c>
      <c r="R1259" s="30" t="s">
        <v>29</v>
      </c>
      <c r="S1259" s="39">
        <v>100</v>
      </c>
      <c r="T1259" s="142">
        <v>46156</v>
      </c>
      <c r="U1259" s="52"/>
      <c r="V1259" s="53"/>
      <c r="W1259" s="54" t="s">
        <v>5968</v>
      </c>
      <c r="X1259" s="30"/>
      <c r="Y1259" s="31">
        <v>2368</v>
      </c>
      <c r="Z1259" s="30"/>
      <c r="AA1259" s="55"/>
      <c r="AB1259" s="73" t="s">
        <v>44</v>
      </c>
      <c r="AC1259" s="30" t="s">
        <v>44</v>
      </c>
      <c r="AD1259" s="30" t="s">
        <v>74</v>
      </c>
    </row>
    <row r="1260" spans="1:30" x14ac:dyDescent="0.2">
      <c r="A1260" s="89">
        <v>46157.372482395833</v>
      </c>
      <c r="B1260" s="35" t="s">
        <v>30</v>
      </c>
      <c r="C1260" s="85" t="s">
        <v>31</v>
      </c>
      <c r="D1260" s="30" t="s">
        <v>29</v>
      </c>
      <c r="E1260" s="96" t="s">
        <v>2798</v>
      </c>
      <c r="F1260" s="30" t="s">
        <v>29</v>
      </c>
      <c r="G1260" s="30" t="s">
        <v>47</v>
      </c>
      <c r="H1260" s="93" t="s">
        <v>34</v>
      </c>
      <c r="I1260" s="36" t="str">
        <f ca="1">IFERROR(__xludf.DUMMYFUNCTION("""COMPUTED_VALUE""")," ")</f>
        <v xml:space="preserve"> </v>
      </c>
      <c r="J1260" s="51" t="s">
        <v>5969</v>
      </c>
      <c r="K1260" s="56" t="s">
        <v>5970</v>
      </c>
      <c r="L1260" s="38">
        <v>961731176</v>
      </c>
      <c r="M1260" s="30" t="s">
        <v>633</v>
      </c>
      <c r="N1260" s="58" t="s">
        <v>4485</v>
      </c>
      <c r="O1260" s="30" t="s">
        <v>107</v>
      </c>
      <c r="P1260" s="30" t="s">
        <v>5971</v>
      </c>
      <c r="Q1260" s="23">
        <v>16940</v>
      </c>
      <c r="R1260" s="30" t="s">
        <v>29</v>
      </c>
      <c r="S1260" s="39">
        <v>100</v>
      </c>
      <c r="T1260" s="45">
        <v>46156</v>
      </c>
      <c r="U1260" s="52"/>
      <c r="V1260" s="53"/>
      <c r="W1260" s="54" t="s">
        <v>5972</v>
      </c>
      <c r="X1260" s="30"/>
      <c r="Y1260" s="31">
        <v>16840</v>
      </c>
      <c r="Z1260" s="30"/>
      <c r="AA1260" s="56"/>
      <c r="AB1260" s="74" t="s">
        <v>44</v>
      </c>
      <c r="AC1260" s="30" t="s">
        <v>44</v>
      </c>
      <c r="AD1260" s="30" t="s">
        <v>982</v>
      </c>
    </row>
    <row r="1261" spans="1:30" x14ac:dyDescent="0.2">
      <c r="A1261" s="89">
        <v>46157.44691914352</v>
      </c>
      <c r="B1261" s="35" t="s">
        <v>30</v>
      </c>
      <c r="C1261" s="85" t="s">
        <v>31</v>
      </c>
      <c r="D1261" s="30" t="s">
        <v>29</v>
      </c>
      <c r="E1261" s="96" t="s">
        <v>2798</v>
      </c>
      <c r="F1261" s="30" t="s">
        <v>29</v>
      </c>
      <c r="G1261" s="30" t="s">
        <v>47</v>
      </c>
      <c r="H1261" s="93" t="s">
        <v>34</v>
      </c>
      <c r="I1261" s="36" t="str">
        <f ca="1">IFERROR(__xludf.DUMMYFUNCTION("""COMPUTED_VALUE""")," ")</f>
        <v xml:space="preserve"> </v>
      </c>
      <c r="J1261" s="51" t="s">
        <v>5973</v>
      </c>
      <c r="K1261" s="56" t="s">
        <v>5974</v>
      </c>
      <c r="L1261" s="38">
        <v>336582048</v>
      </c>
      <c r="M1261" s="30" t="s">
        <v>466</v>
      </c>
      <c r="N1261" s="56" t="s">
        <v>434</v>
      </c>
      <c r="O1261" s="30" t="s">
        <v>5975</v>
      </c>
      <c r="P1261" s="30" t="s">
        <v>5976</v>
      </c>
      <c r="Q1261" s="23">
        <v>16940</v>
      </c>
      <c r="R1261" s="30" t="s">
        <v>29</v>
      </c>
      <c r="S1261" s="39">
        <v>200</v>
      </c>
      <c r="T1261" s="45">
        <v>46157</v>
      </c>
      <c r="U1261" s="52"/>
      <c r="V1261" s="53"/>
      <c r="W1261" s="54" t="s">
        <v>5977</v>
      </c>
      <c r="X1261" s="30"/>
      <c r="Y1261" s="31">
        <v>16740</v>
      </c>
      <c r="Z1261" s="30"/>
      <c r="AA1261" s="55"/>
      <c r="AB1261" s="73" t="s">
        <v>44</v>
      </c>
      <c r="AC1261" s="30" t="s">
        <v>44</v>
      </c>
      <c r="AD1261" s="30" t="s">
        <v>982</v>
      </c>
    </row>
    <row r="1262" spans="1:30" x14ac:dyDescent="0.2">
      <c r="A1262" s="89">
        <v>46157.45054607639</v>
      </c>
      <c r="B1262" s="35" t="s">
        <v>30</v>
      </c>
      <c r="C1262" s="85" t="s">
        <v>31</v>
      </c>
      <c r="D1262" s="30" t="s">
        <v>29</v>
      </c>
      <c r="E1262" s="96" t="s">
        <v>2798</v>
      </c>
      <c r="F1262" s="30" t="s">
        <v>29</v>
      </c>
      <c r="G1262" s="30" t="s">
        <v>47</v>
      </c>
      <c r="H1262" s="93" t="s">
        <v>34</v>
      </c>
      <c r="I1262" s="36" t="str">
        <f ca="1">IFERROR(__xludf.DUMMYFUNCTION("""COMPUTED_VALUE""")," ")</f>
        <v xml:space="preserve"> </v>
      </c>
      <c r="J1262" s="51" t="s">
        <v>5978</v>
      </c>
      <c r="K1262" s="56" t="s">
        <v>5979</v>
      </c>
      <c r="L1262" s="38">
        <v>862642894</v>
      </c>
      <c r="M1262" s="30" t="s">
        <v>664</v>
      </c>
      <c r="N1262" s="56" t="s">
        <v>66</v>
      </c>
      <c r="O1262" s="30" t="s">
        <v>107</v>
      </c>
      <c r="P1262" s="30" t="s">
        <v>5980</v>
      </c>
      <c r="Q1262" s="23">
        <v>16940</v>
      </c>
      <c r="R1262" s="30" t="s">
        <v>29</v>
      </c>
      <c r="S1262" s="39">
        <v>50</v>
      </c>
      <c r="T1262" s="45">
        <v>46157</v>
      </c>
      <c r="U1262" s="52"/>
      <c r="V1262" s="53"/>
      <c r="W1262" s="54" t="s">
        <v>5981</v>
      </c>
      <c r="X1262" s="30"/>
      <c r="Y1262" s="31">
        <v>16890</v>
      </c>
      <c r="Z1262" s="30"/>
      <c r="AA1262" s="56"/>
      <c r="AB1262" s="74" t="s">
        <v>44</v>
      </c>
      <c r="AC1262" s="30" t="s">
        <v>44</v>
      </c>
      <c r="AD1262" s="30" t="s">
        <v>982</v>
      </c>
    </row>
    <row r="1263" spans="1:30" x14ac:dyDescent="0.2">
      <c r="A1263" s="89">
        <v>46157.452949131941</v>
      </c>
      <c r="B1263" s="35" t="s">
        <v>30</v>
      </c>
      <c r="C1263" s="85" t="s">
        <v>31</v>
      </c>
      <c r="D1263" s="30" t="s">
        <v>29</v>
      </c>
      <c r="E1263" s="96" t="s">
        <v>2798</v>
      </c>
      <c r="F1263" s="30" t="s">
        <v>29</v>
      </c>
      <c r="G1263" s="30" t="s">
        <v>47</v>
      </c>
      <c r="H1263" s="93" t="s">
        <v>34</v>
      </c>
      <c r="I1263" s="36" t="str">
        <f ca="1">IFERROR(__xludf.DUMMYFUNCTION("""COMPUTED_VALUE""")," ")</f>
        <v xml:space="preserve"> </v>
      </c>
      <c r="J1263" s="51" t="s">
        <v>5982</v>
      </c>
      <c r="K1263" s="56" t="s">
        <v>5983</v>
      </c>
      <c r="L1263" s="38">
        <v>974540288</v>
      </c>
      <c r="M1263" s="30" t="s">
        <v>713</v>
      </c>
      <c r="N1263" s="56" t="s">
        <v>512</v>
      </c>
      <c r="O1263" s="30" t="s">
        <v>107</v>
      </c>
      <c r="P1263" s="30" t="s">
        <v>5984</v>
      </c>
      <c r="Q1263" s="23">
        <v>16940</v>
      </c>
      <c r="R1263" s="30" t="s">
        <v>29</v>
      </c>
      <c r="S1263" s="39">
        <v>50</v>
      </c>
      <c r="T1263" s="45">
        <v>46157</v>
      </c>
      <c r="U1263" s="52"/>
      <c r="V1263" s="53"/>
      <c r="W1263" s="54" t="s">
        <v>5985</v>
      </c>
      <c r="X1263" s="30"/>
      <c r="Y1263" s="31">
        <v>16890</v>
      </c>
      <c r="Z1263" s="30"/>
      <c r="AA1263" s="55"/>
      <c r="AB1263" s="73" t="s">
        <v>44</v>
      </c>
      <c r="AC1263" s="30" t="s">
        <v>44</v>
      </c>
      <c r="AD1263" s="30" t="s">
        <v>982</v>
      </c>
    </row>
    <row r="1264" spans="1:30" x14ac:dyDescent="0.2">
      <c r="A1264" s="89">
        <v>46157.453210439809</v>
      </c>
      <c r="B1264" s="35" t="s">
        <v>30</v>
      </c>
      <c r="C1264" s="85" t="s">
        <v>31</v>
      </c>
      <c r="D1264" s="30" t="s">
        <v>29</v>
      </c>
      <c r="E1264" s="96" t="s">
        <v>2798</v>
      </c>
      <c r="F1264" s="30" t="s">
        <v>29</v>
      </c>
      <c r="G1264" s="30" t="s">
        <v>47</v>
      </c>
      <c r="H1264" s="93" t="s">
        <v>34</v>
      </c>
      <c r="I1264" s="36" t="str">
        <f ca="1">IFERROR(__xludf.DUMMYFUNCTION("""COMPUTED_VALUE""")," ")</f>
        <v xml:space="preserve"> </v>
      </c>
      <c r="J1264" s="51" t="s">
        <v>5986</v>
      </c>
      <c r="K1264" s="56" t="s">
        <v>5987</v>
      </c>
      <c r="L1264" s="38">
        <v>372269668</v>
      </c>
      <c r="M1264" s="30" t="s">
        <v>466</v>
      </c>
      <c r="N1264" s="56" t="s">
        <v>4262</v>
      </c>
      <c r="O1264" s="30" t="s">
        <v>5988</v>
      </c>
      <c r="P1264" s="30" t="s">
        <v>5989</v>
      </c>
      <c r="Q1264" s="23">
        <v>16940</v>
      </c>
      <c r="R1264" s="30" t="s">
        <v>29</v>
      </c>
      <c r="S1264" s="39">
        <v>200</v>
      </c>
      <c r="T1264" s="45">
        <v>46157</v>
      </c>
      <c r="U1264" s="52"/>
      <c r="V1264" s="53"/>
      <c r="W1264" s="54" t="s">
        <v>5990</v>
      </c>
      <c r="X1264" s="30"/>
      <c r="Y1264" s="31">
        <v>16740</v>
      </c>
      <c r="Z1264" s="30"/>
      <c r="AA1264" s="56"/>
      <c r="AB1264" s="74" t="s">
        <v>44</v>
      </c>
      <c r="AC1264" s="30" t="s">
        <v>44</v>
      </c>
      <c r="AD1264" s="30" t="s">
        <v>982</v>
      </c>
    </row>
    <row r="1265" spans="1:30" x14ac:dyDescent="0.2">
      <c r="A1265" s="89">
        <v>46157.45492452546</v>
      </c>
      <c r="B1265" s="35" t="s">
        <v>30</v>
      </c>
      <c r="C1265" s="85" t="s">
        <v>31</v>
      </c>
      <c r="D1265" s="30" t="s">
        <v>29</v>
      </c>
      <c r="E1265" s="96" t="s">
        <v>2798</v>
      </c>
      <c r="F1265" s="30" t="s">
        <v>29</v>
      </c>
      <c r="G1265" s="30" t="s">
        <v>47</v>
      </c>
      <c r="H1265" s="93" t="s">
        <v>34</v>
      </c>
      <c r="I1265" s="36" t="str">
        <f ca="1">IFERROR(__xludf.DUMMYFUNCTION("""COMPUTED_VALUE""")," ")</f>
        <v xml:space="preserve"> </v>
      </c>
      <c r="J1265" s="51" t="s">
        <v>5991</v>
      </c>
      <c r="K1265" s="56" t="s">
        <v>5992</v>
      </c>
      <c r="L1265" s="38">
        <v>913297654</v>
      </c>
      <c r="M1265" s="30" t="s">
        <v>713</v>
      </c>
      <c r="N1265" s="56" t="s">
        <v>512</v>
      </c>
      <c r="O1265" s="30" t="s">
        <v>107</v>
      </c>
      <c r="P1265" s="30" t="s">
        <v>5993</v>
      </c>
      <c r="Q1265" s="23">
        <v>16940</v>
      </c>
      <c r="R1265" s="30" t="s">
        <v>29</v>
      </c>
      <c r="S1265" s="39">
        <v>70</v>
      </c>
      <c r="T1265" s="45">
        <v>46157</v>
      </c>
      <c r="U1265" s="52"/>
      <c r="V1265" s="53"/>
      <c r="W1265" s="54" t="s">
        <v>5994</v>
      </c>
      <c r="X1265" s="30"/>
      <c r="Y1265" s="31">
        <v>16870</v>
      </c>
      <c r="Z1265" s="30"/>
      <c r="AA1265" s="55"/>
      <c r="AB1265" s="73" t="s">
        <v>44</v>
      </c>
      <c r="AC1265" s="30" t="s">
        <v>44</v>
      </c>
      <c r="AD1265" s="30" t="s">
        <v>982</v>
      </c>
    </row>
    <row r="1266" spans="1:30" x14ac:dyDescent="0.2">
      <c r="A1266" s="89">
        <v>46157.568540567125</v>
      </c>
      <c r="B1266" s="35" t="s">
        <v>252</v>
      </c>
      <c r="C1266" s="85" t="s">
        <v>31</v>
      </c>
      <c r="D1266" s="30" t="s">
        <v>29</v>
      </c>
      <c r="E1266" s="96" t="s">
        <v>2798</v>
      </c>
      <c r="F1266" s="30" t="s">
        <v>29</v>
      </c>
      <c r="G1266" s="30" t="s">
        <v>47</v>
      </c>
      <c r="H1266" s="93" t="s">
        <v>5770</v>
      </c>
      <c r="I1266" s="36">
        <f ca="1">IFERROR(__xludf.DUMMYFUNCTION("""COMPUTED_VALUE"""),46195)</f>
        <v>46195</v>
      </c>
      <c r="J1266" s="51" t="s">
        <v>5995</v>
      </c>
      <c r="K1266" s="56" t="s">
        <v>5996</v>
      </c>
      <c r="L1266" s="38">
        <v>968250236</v>
      </c>
      <c r="M1266" s="30" t="s">
        <v>874</v>
      </c>
      <c r="N1266" s="56" t="s">
        <v>4278</v>
      </c>
      <c r="O1266" s="30" t="s">
        <v>107</v>
      </c>
      <c r="P1266" s="30" t="s">
        <v>5997</v>
      </c>
      <c r="Q1266" s="23">
        <v>16940</v>
      </c>
      <c r="R1266" s="30" t="s">
        <v>29</v>
      </c>
      <c r="S1266" s="39">
        <v>100</v>
      </c>
      <c r="T1266" s="45">
        <v>46157</v>
      </c>
      <c r="U1266" s="52"/>
      <c r="V1266" s="53"/>
      <c r="W1266" s="54" t="s">
        <v>5998</v>
      </c>
      <c r="X1266" s="30"/>
      <c r="Y1266" s="31">
        <v>16840</v>
      </c>
      <c r="Z1266" s="30"/>
      <c r="AA1266" s="56"/>
      <c r="AB1266" s="74" t="s">
        <v>44</v>
      </c>
      <c r="AC1266" s="30" t="s">
        <v>44</v>
      </c>
      <c r="AD1266" s="30" t="s">
        <v>982</v>
      </c>
    </row>
    <row r="1267" spans="1:30" x14ac:dyDescent="0.2">
      <c r="A1267" s="89">
        <v>46157.588887129634</v>
      </c>
      <c r="B1267" s="35" t="s">
        <v>30</v>
      </c>
      <c r="C1267" s="85" t="s">
        <v>31</v>
      </c>
      <c r="D1267" s="30" t="s">
        <v>29</v>
      </c>
      <c r="E1267" s="96" t="s">
        <v>2798</v>
      </c>
      <c r="F1267" s="30" t="s">
        <v>29</v>
      </c>
      <c r="G1267" s="30" t="s">
        <v>47</v>
      </c>
      <c r="H1267" s="93" t="s">
        <v>34</v>
      </c>
      <c r="I1267" s="36" t="str">
        <f ca="1">IFERROR(__xludf.DUMMYFUNCTION("""COMPUTED_VALUE""")," ")</f>
        <v xml:space="preserve"> </v>
      </c>
      <c r="J1267" s="51" t="s">
        <v>5999</v>
      </c>
      <c r="K1267" s="56" t="s">
        <v>6000</v>
      </c>
      <c r="L1267" s="38">
        <v>369920257</v>
      </c>
      <c r="M1267" s="30" t="s">
        <v>664</v>
      </c>
      <c r="N1267" s="56" t="s">
        <v>66</v>
      </c>
      <c r="O1267" s="30" t="s">
        <v>107</v>
      </c>
      <c r="P1267" s="30" t="s">
        <v>6001</v>
      </c>
      <c r="Q1267" s="23">
        <v>16940</v>
      </c>
      <c r="R1267" s="30" t="s">
        <v>29</v>
      </c>
      <c r="S1267" s="39">
        <v>50</v>
      </c>
      <c r="T1267" s="45">
        <v>46157</v>
      </c>
      <c r="U1267" s="52"/>
      <c r="V1267" s="53"/>
      <c r="W1267" s="54" t="s">
        <v>6002</v>
      </c>
      <c r="X1267" s="30"/>
      <c r="Y1267" s="31">
        <v>16890</v>
      </c>
      <c r="Z1267" s="30"/>
      <c r="AA1267" s="55"/>
      <c r="AB1267" s="73" t="s">
        <v>44</v>
      </c>
      <c r="AC1267" s="30" t="s">
        <v>44</v>
      </c>
      <c r="AD1267" s="30" t="s">
        <v>982</v>
      </c>
    </row>
    <row r="1268" spans="1:30" x14ac:dyDescent="0.2">
      <c r="A1268" s="89">
        <v>46157.590195081022</v>
      </c>
      <c r="B1268" s="35" t="s">
        <v>30</v>
      </c>
      <c r="C1268" s="85" t="s">
        <v>31</v>
      </c>
      <c r="D1268" s="30" t="s">
        <v>29</v>
      </c>
      <c r="E1268" s="96" t="s">
        <v>2798</v>
      </c>
      <c r="F1268" s="30" t="s">
        <v>29</v>
      </c>
      <c r="G1268" s="30" t="s">
        <v>47</v>
      </c>
      <c r="H1268" s="93" t="s">
        <v>34</v>
      </c>
      <c r="I1268" s="36" t="str">
        <f ca="1">IFERROR(__xludf.DUMMYFUNCTION("""COMPUTED_VALUE""")," ")</f>
        <v xml:space="preserve"> </v>
      </c>
      <c r="J1268" s="51" t="s">
        <v>6003</v>
      </c>
      <c r="K1268" s="56" t="s">
        <v>6004</v>
      </c>
      <c r="L1268" s="38">
        <v>963438602</v>
      </c>
      <c r="M1268" s="30" t="s">
        <v>664</v>
      </c>
      <c r="N1268" s="56" t="s">
        <v>66</v>
      </c>
      <c r="O1268" s="30" t="s">
        <v>107</v>
      </c>
      <c r="P1268" s="30" t="s">
        <v>6005</v>
      </c>
      <c r="Q1268" s="23">
        <v>16940</v>
      </c>
      <c r="R1268" s="30" t="s">
        <v>29</v>
      </c>
      <c r="S1268" s="39">
        <v>50</v>
      </c>
      <c r="T1268" s="45">
        <v>46157</v>
      </c>
      <c r="U1268" s="52"/>
      <c r="V1268" s="53"/>
      <c r="W1268" s="54" t="s">
        <v>6006</v>
      </c>
      <c r="X1268" s="30"/>
      <c r="Y1268" s="31">
        <v>16890</v>
      </c>
      <c r="Z1268" s="30"/>
      <c r="AA1268" s="56"/>
      <c r="AB1268" s="74" t="s">
        <v>44</v>
      </c>
      <c r="AC1268" s="30" t="s">
        <v>44</v>
      </c>
      <c r="AD1268" s="30" t="s">
        <v>982</v>
      </c>
    </row>
    <row r="1269" spans="1:30" x14ac:dyDescent="0.2">
      <c r="A1269" s="89">
        <v>46157.641219594909</v>
      </c>
      <c r="B1269" s="35" t="s">
        <v>408</v>
      </c>
      <c r="C1269" s="85" t="s">
        <v>31</v>
      </c>
      <c r="D1269" s="30" t="s">
        <v>29</v>
      </c>
      <c r="E1269" s="96" t="s">
        <v>2798</v>
      </c>
      <c r="F1269" s="30" t="s">
        <v>29</v>
      </c>
      <c r="G1269" s="30" t="s">
        <v>47</v>
      </c>
      <c r="H1269" s="93" t="s">
        <v>5964</v>
      </c>
      <c r="I1269" s="36">
        <f ca="1">IFERROR(__xludf.DUMMYFUNCTION("""COMPUTED_VALUE"""),46196)</f>
        <v>46196</v>
      </c>
      <c r="J1269" s="51" t="s">
        <v>6007</v>
      </c>
      <c r="K1269" s="56" t="s">
        <v>6008</v>
      </c>
      <c r="L1269" s="38">
        <v>363621246</v>
      </c>
      <c r="M1269" s="30" t="s">
        <v>633</v>
      </c>
      <c r="N1269" s="56" t="s">
        <v>164</v>
      </c>
      <c r="O1269" s="30" t="s">
        <v>107</v>
      </c>
      <c r="P1269" s="30" t="s">
        <v>6009</v>
      </c>
      <c r="Q1269" s="23">
        <v>16940</v>
      </c>
      <c r="R1269" s="30" t="s">
        <v>29</v>
      </c>
      <c r="S1269" s="39">
        <v>200</v>
      </c>
      <c r="T1269" s="45">
        <v>46157</v>
      </c>
      <c r="U1269" s="52"/>
      <c r="V1269" s="53"/>
      <c r="W1269" s="54" t="s">
        <v>6010</v>
      </c>
      <c r="X1269" s="30"/>
      <c r="Y1269" s="31">
        <v>16740</v>
      </c>
      <c r="Z1269" s="30"/>
      <c r="AA1269" s="55"/>
      <c r="AB1269" s="73" t="s">
        <v>44</v>
      </c>
      <c r="AC1269" s="30" t="s">
        <v>44</v>
      </c>
      <c r="AD1269" s="30" t="s">
        <v>982</v>
      </c>
    </row>
    <row r="1270" spans="1:30" x14ac:dyDescent="0.2">
      <c r="A1270" s="89">
        <v>46157.642082071761</v>
      </c>
      <c r="B1270" s="35"/>
      <c r="C1270" s="85" t="s">
        <v>31</v>
      </c>
      <c r="D1270" s="30" t="s">
        <v>29</v>
      </c>
      <c r="E1270" s="96" t="s">
        <v>2798</v>
      </c>
      <c r="F1270" s="30" t="s">
        <v>29</v>
      </c>
      <c r="G1270" s="30" t="s">
        <v>47</v>
      </c>
      <c r="H1270" s="93" t="s">
        <v>6011</v>
      </c>
      <c r="I1270" s="36" t="str">
        <f ca="1">IFERROR(__xludf.DUMMYFUNCTION("""COMPUTED_VALUE""")," ")</f>
        <v xml:space="preserve"> </v>
      </c>
      <c r="J1270" s="51" t="s">
        <v>6012</v>
      </c>
      <c r="K1270" s="56" t="s">
        <v>6013</v>
      </c>
      <c r="L1270" s="38">
        <v>356746581</v>
      </c>
      <c r="M1270" s="30" t="s">
        <v>713</v>
      </c>
      <c r="N1270" s="56" t="s">
        <v>148</v>
      </c>
      <c r="O1270" s="30" t="s">
        <v>107</v>
      </c>
      <c r="P1270" s="30" t="s">
        <v>6014</v>
      </c>
      <c r="Q1270" s="23">
        <v>16940</v>
      </c>
      <c r="R1270" s="30" t="s">
        <v>29</v>
      </c>
      <c r="S1270" s="39">
        <f>200+2268</f>
        <v>2468</v>
      </c>
      <c r="T1270" s="49" t="s">
        <v>6015</v>
      </c>
      <c r="U1270" s="52"/>
      <c r="V1270" s="53"/>
      <c r="W1270" s="54" t="s">
        <v>6016</v>
      </c>
      <c r="X1270" s="30"/>
      <c r="Y1270" s="31">
        <v>14472</v>
      </c>
      <c r="Z1270" s="30"/>
      <c r="AA1270" s="56"/>
      <c r="AB1270" s="74" t="s">
        <v>44</v>
      </c>
      <c r="AC1270" s="30" t="s">
        <v>44</v>
      </c>
      <c r="AD1270" s="30" t="s">
        <v>982</v>
      </c>
    </row>
    <row r="1271" spans="1:30" x14ac:dyDescent="0.2">
      <c r="A1271" s="89">
        <v>46157.644219328708</v>
      </c>
      <c r="B1271" s="35" t="s">
        <v>252</v>
      </c>
      <c r="C1271" s="85" t="s">
        <v>31</v>
      </c>
      <c r="D1271" s="30" t="s">
        <v>29</v>
      </c>
      <c r="E1271" s="96" t="s">
        <v>2798</v>
      </c>
      <c r="F1271" s="30" t="s">
        <v>29</v>
      </c>
      <c r="G1271" s="30" t="s">
        <v>47</v>
      </c>
      <c r="H1271" s="93" t="s">
        <v>5807</v>
      </c>
      <c r="I1271" s="36">
        <f ca="1">IFERROR(__xludf.DUMMYFUNCTION("""COMPUTED_VALUE"""),46197)</f>
        <v>46197</v>
      </c>
      <c r="J1271" s="51" t="s">
        <v>6017</v>
      </c>
      <c r="K1271" s="56" t="s">
        <v>6018</v>
      </c>
      <c r="L1271" s="38">
        <v>367805294</v>
      </c>
      <c r="M1271" s="30" t="s">
        <v>633</v>
      </c>
      <c r="N1271" s="56" t="s">
        <v>4485</v>
      </c>
      <c r="O1271" s="30" t="s">
        <v>107</v>
      </c>
      <c r="P1271" s="30" t="s">
        <v>6019</v>
      </c>
      <c r="Q1271" s="23">
        <v>16940</v>
      </c>
      <c r="R1271" s="30" t="s">
        <v>29</v>
      </c>
      <c r="S1271" s="39">
        <v>100</v>
      </c>
      <c r="T1271" s="45">
        <v>46157</v>
      </c>
      <c r="U1271" s="52"/>
      <c r="V1271" s="53"/>
      <c r="W1271" s="54" t="s">
        <v>6020</v>
      </c>
      <c r="X1271" s="30"/>
      <c r="Y1271" s="31">
        <v>16840</v>
      </c>
      <c r="Z1271" s="30"/>
      <c r="AA1271" s="55"/>
      <c r="AB1271" s="73" t="s">
        <v>44</v>
      </c>
      <c r="AC1271" s="30" t="s">
        <v>44</v>
      </c>
      <c r="AD1271" s="30" t="s">
        <v>982</v>
      </c>
    </row>
    <row r="1272" spans="1:30" x14ac:dyDescent="0.2">
      <c r="A1272" s="89">
        <v>46157.646288460644</v>
      </c>
      <c r="B1272" s="35" t="s">
        <v>30</v>
      </c>
      <c r="C1272" s="85" t="s">
        <v>31</v>
      </c>
      <c r="D1272" s="30" t="s">
        <v>29</v>
      </c>
      <c r="E1272" s="96" t="s">
        <v>2798</v>
      </c>
      <c r="F1272" s="30" t="s">
        <v>29</v>
      </c>
      <c r="G1272" s="30" t="s">
        <v>47</v>
      </c>
      <c r="H1272" s="93" t="s">
        <v>34</v>
      </c>
      <c r="I1272" s="36" t="str">
        <f ca="1">IFERROR(__xludf.DUMMYFUNCTION("""COMPUTED_VALUE""")," ")</f>
        <v xml:space="preserve"> </v>
      </c>
      <c r="J1272" s="51" t="s">
        <v>6021</v>
      </c>
      <c r="K1272" s="56" t="s">
        <v>6022</v>
      </c>
      <c r="L1272" s="38">
        <v>358237769</v>
      </c>
      <c r="M1272" s="30" t="s">
        <v>633</v>
      </c>
      <c r="N1272" s="56" t="s">
        <v>4485</v>
      </c>
      <c r="O1272" s="30" t="s">
        <v>107</v>
      </c>
      <c r="P1272" s="30" t="s">
        <v>6023</v>
      </c>
      <c r="Q1272" s="23">
        <v>16940</v>
      </c>
      <c r="R1272" s="30" t="s">
        <v>29</v>
      </c>
      <c r="S1272" s="39">
        <v>100</v>
      </c>
      <c r="T1272" s="45">
        <v>46157</v>
      </c>
      <c r="U1272" s="52"/>
      <c r="V1272" s="53"/>
      <c r="W1272" s="54" t="s">
        <v>6024</v>
      </c>
      <c r="X1272" s="30"/>
      <c r="Y1272" s="31">
        <v>16840</v>
      </c>
      <c r="Z1272" s="30"/>
      <c r="AA1272" s="56"/>
      <c r="AB1272" s="74" t="s">
        <v>44</v>
      </c>
      <c r="AC1272" s="30" t="s">
        <v>44</v>
      </c>
      <c r="AD1272" s="30" t="s">
        <v>982</v>
      </c>
    </row>
    <row r="1273" spans="1:30" x14ac:dyDescent="0.2">
      <c r="A1273" s="89">
        <v>46157.64824545139</v>
      </c>
      <c r="B1273" s="35" t="s">
        <v>30</v>
      </c>
      <c r="C1273" s="85" t="s">
        <v>31</v>
      </c>
      <c r="D1273" s="30" t="s">
        <v>29</v>
      </c>
      <c r="E1273" s="96" t="s">
        <v>2798</v>
      </c>
      <c r="F1273" s="30" t="s">
        <v>29</v>
      </c>
      <c r="G1273" s="30" t="s">
        <v>47</v>
      </c>
      <c r="H1273" s="93" t="s">
        <v>34</v>
      </c>
      <c r="I1273" s="36" t="str">
        <f ca="1">IFERROR(__xludf.DUMMYFUNCTION("""COMPUTED_VALUE""")," ")</f>
        <v xml:space="preserve"> </v>
      </c>
      <c r="J1273" s="51" t="s">
        <v>6025</v>
      </c>
      <c r="K1273" s="56" t="s">
        <v>6026</v>
      </c>
      <c r="L1273" s="38">
        <v>394514673</v>
      </c>
      <c r="M1273" s="30" t="s">
        <v>633</v>
      </c>
      <c r="N1273" s="56" t="s">
        <v>362</v>
      </c>
      <c r="O1273" s="30" t="s">
        <v>107</v>
      </c>
      <c r="P1273" s="30" t="s">
        <v>6027</v>
      </c>
      <c r="Q1273" s="23">
        <v>16940</v>
      </c>
      <c r="R1273" s="30" t="s">
        <v>29</v>
      </c>
      <c r="S1273" s="39">
        <v>50</v>
      </c>
      <c r="T1273" s="45">
        <v>46157</v>
      </c>
      <c r="U1273" s="52"/>
      <c r="V1273" s="53"/>
      <c r="W1273" s="54" t="s">
        <v>6028</v>
      </c>
      <c r="X1273" s="30"/>
      <c r="Y1273" s="31">
        <v>16890</v>
      </c>
      <c r="Z1273" s="30"/>
      <c r="AA1273" s="55"/>
      <c r="AB1273" s="73" t="s">
        <v>44</v>
      </c>
      <c r="AC1273" s="30" t="s">
        <v>44</v>
      </c>
      <c r="AD1273" s="30" t="s">
        <v>982</v>
      </c>
    </row>
    <row r="1274" spans="1:30" x14ac:dyDescent="0.2">
      <c r="A1274" s="89">
        <v>46157.791676446759</v>
      </c>
      <c r="B1274" s="35" t="s">
        <v>30</v>
      </c>
      <c r="C1274" s="85" t="s">
        <v>31</v>
      </c>
      <c r="D1274" s="30" t="s">
        <v>29</v>
      </c>
      <c r="E1274" s="96" t="s">
        <v>2798</v>
      </c>
      <c r="F1274" s="30" t="s">
        <v>29</v>
      </c>
      <c r="G1274" s="30" t="s">
        <v>47</v>
      </c>
      <c r="H1274" s="93" t="s">
        <v>34</v>
      </c>
      <c r="I1274" s="36" t="str">
        <f ca="1">IFERROR(__xludf.DUMMYFUNCTION("""COMPUTED_VALUE""")," ")</f>
        <v xml:space="preserve"> </v>
      </c>
      <c r="J1274" s="51" t="s">
        <v>6029</v>
      </c>
      <c r="K1274" s="56" t="s">
        <v>6030</v>
      </c>
      <c r="L1274" s="38">
        <v>353213706</v>
      </c>
      <c r="M1274" s="30" t="s">
        <v>664</v>
      </c>
      <c r="N1274" s="56" t="s">
        <v>66</v>
      </c>
      <c r="O1274" s="30" t="s">
        <v>107</v>
      </c>
      <c r="P1274" s="30" t="s">
        <v>6031</v>
      </c>
      <c r="Q1274" s="23">
        <v>16940</v>
      </c>
      <c r="R1274" s="30" t="s">
        <v>29</v>
      </c>
      <c r="S1274" s="39">
        <v>50</v>
      </c>
      <c r="T1274" s="45">
        <v>46157</v>
      </c>
      <c r="U1274" s="52"/>
      <c r="V1274" s="53"/>
      <c r="W1274" s="54" t="s">
        <v>6032</v>
      </c>
      <c r="X1274" s="30"/>
      <c r="Y1274" s="31">
        <v>16890</v>
      </c>
      <c r="Z1274" s="30"/>
      <c r="AA1274" s="56"/>
      <c r="AB1274" s="74" t="s">
        <v>44</v>
      </c>
      <c r="AC1274" s="30" t="s">
        <v>44</v>
      </c>
      <c r="AD1274" s="30" t="s">
        <v>982</v>
      </c>
    </row>
    <row r="1275" spans="1:30" x14ac:dyDescent="0.2">
      <c r="A1275" s="89">
        <v>46157.793657685186</v>
      </c>
      <c r="B1275" s="35" t="s">
        <v>30</v>
      </c>
      <c r="C1275" s="85" t="s">
        <v>31</v>
      </c>
      <c r="D1275" s="30" t="s">
        <v>29</v>
      </c>
      <c r="E1275" s="96" t="s">
        <v>2798</v>
      </c>
      <c r="F1275" s="30" t="s">
        <v>29</v>
      </c>
      <c r="G1275" s="30" t="s">
        <v>47</v>
      </c>
      <c r="H1275" s="93" t="s">
        <v>34</v>
      </c>
      <c r="I1275" s="36" t="str">
        <f ca="1">IFERROR(__xludf.DUMMYFUNCTION("""COMPUTED_VALUE""")," ")</f>
        <v xml:space="preserve"> </v>
      </c>
      <c r="J1275" s="51" t="s">
        <v>6033</v>
      </c>
      <c r="K1275" s="56" t="s">
        <v>6034</v>
      </c>
      <c r="L1275" s="38">
        <v>337441712</v>
      </c>
      <c r="M1275" s="30" t="s">
        <v>664</v>
      </c>
      <c r="N1275" s="56" t="s">
        <v>66</v>
      </c>
      <c r="O1275" s="30" t="s">
        <v>107</v>
      </c>
      <c r="P1275" s="30" t="s">
        <v>6035</v>
      </c>
      <c r="Q1275" s="23">
        <v>16940</v>
      </c>
      <c r="R1275" s="30" t="s">
        <v>29</v>
      </c>
      <c r="S1275" s="39">
        <v>50</v>
      </c>
      <c r="T1275" s="45">
        <v>46157</v>
      </c>
      <c r="U1275" s="52"/>
      <c r="V1275" s="53"/>
      <c r="W1275" s="54" t="s">
        <v>6036</v>
      </c>
      <c r="X1275" s="30"/>
      <c r="Y1275" s="31">
        <v>16890</v>
      </c>
      <c r="Z1275" s="30"/>
      <c r="AA1275" s="55"/>
      <c r="AB1275" s="73" t="s">
        <v>44</v>
      </c>
      <c r="AC1275" s="30" t="s">
        <v>44</v>
      </c>
      <c r="AD1275" s="30" t="s">
        <v>982</v>
      </c>
    </row>
    <row r="1276" spans="1:30" x14ac:dyDescent="0.2">
      <c r="A1276" s="89">
        <v>46157.85896489583</v>
      </c>
      <c r="B1276" s="35" t="s">
        <v>30</v>
      </c>
      <c r="C1276" s="85" t="s">
        <v>31</v>
      </c>
      <c r="D1276" s="30" t="s">
        <v>29</v>
      </c>
      <c r="E1276" s="96" t="s">
        <v>2798</v>
      </c>
      <c r="F1276" s="30" t="s">
        <v>29</v>
      </c>
      <c r="G1276" s="30" t="s">
        <v>47</v>
      </c>
      <c r="H1276" s="93" t="s">
        <v>34</v>
      </c>
      <c r="I1276" s="36" t="str">
        <f ca="1">IFERROR(__xludf.DUMMYFUNCTION("""COMPUTED_VALUE""")," ")</f>
        <v xml:space="preserve"> </v>
      </c>
      <c r="J1276" s="51" t="s">
        <v>6037</v>
      </c>
      <c r="K1276" s="56" t="s">
        <v>6038</v>
      </c>
      <c r="L1276" s="38">
        <v>934324542</v>
      </c>
      <c r="M1276" s="30" t="s">
        <v>3501</v>
      </c>
      <c r="N1276" s="56" t="s">
        <v>845</v>
      </c>
      <c r="O1276" s="30" t="s">
        <v>6039</v>
      </c>
      <c r="P1276" s="30" t="s">
        <v>6040</v>
      </c>
      <c r="Q1276" s="23">
        <v>16940</v>
      </c>
      <c r="R1276" s="30" t="s">
        <v>29</v>
      </c>
      <c r="S1276" s="39">
        <v>100</v>
      </c>
      <c r="T1276" s="45">
        <v>46157</v>
      </c>
      <c r="U1276" s="52"/>
      <c r="V1276" s="53"/>
      <c r="W1276" s="54" t="s">
        <v>6041</v>
      </c>
      <c r="X1276" s="30"/>
      <c r="Y1276" s="31">
        <v>16840</v>
      </c>
      <c r="Z1276" s="30"/>
      <c r="AA1276" s="56"/>
      <c r="AB1276" s="74" t="s">
        <v>44</v>
      </c>
      <c r="AC1276" s="30" t="s">
        <v>44</v>
      </c>
      <c r="AD1276" s="30" t="s">
        <v>982</v>
      </c>
    </row>
    <row r="1277" spans="1:30" x14ac:dyDescent="0.2">
      <c r="A1277" s="89">
        <v>46157.887219560187</v>
      </c>
      <c r="B1277" s="35" t="s">
        <v>30</v>
      </c>
      <c r="C1277" s="85" t="s">
        <v>31</v>
      </c>
      <c r="D1277" s="30" t="s">
        <v>29</v>
      </c>
      <c r="E1277" s="96" t="s">
        <v>2798</v>
      </c>
      <c r="F1277" s="30" t="s">
        <v>29</v>
      </c>
      <c r="G1277" s="30" t="s">
        <v>47</v>
      </c>
      <c r="H1277" s="93" t="s">
        <v>3318</v>
      </c>
      <c r="I1277" s="36">
        <f ca="1">IFERROR(__xludf.DUMMYFUNCTION("""COMPUTED_VALUE"""),46203)</f>
        <v>46203</v>
      </c>
      <c r="J1277" s="51" t="s">
        <v>6042</v>
      </c>
      <c r="K1277" s="56" t="s">
        <v>6043</v>
      </c>
      <c r="L1277" s="38">
        <v>365294389</v>
      </c>
      <c r="M1277" s="30" t="s">
        <v>466</v>
      </c>
      <c r="N1277" s="56" t="s">
        <v>3310</v>
      </c>
      <c r="O1277" s="30" t="s">
        <v>6044</v>
      </c>
      <c r="P1277" s="30" t="s">
        <v>6045</v>
      </c>
      <c r="Q1277" s="23">
        <v>16940</v>
      </c>
      <c r="R1277" s="30" t="s">
        <v>29</v>
      </c>
      <c r="S1277" s="39">
        <v>100</v>
      </c>
      <c r="T1277" s="45">
        <v>46157</v>
      </c>
      <c r="U1277" s="52"/>
      <c r="V1277" s="53"/>
      <c r="W1277" s="54" t="s">
        <v>6046</v>
      </c>
      <c r="X1277" s="30"/>
      <c r="Y1277" s="31">
        <v>16840</v>
      </c>
      <c r="Z1277" s="30"/>
      <c r="AA1277" s="55"/>
      <c r="AB1277" s="73" t="s">
        <v>44</v>
      </c>
      <c r="AC1277" s="30" t="s">
        <v>44</v>
      </c>
      <c r="AD1277" s="30" t="s">
        <v>982</v>
      </c>
    </row>
    <row r="1278" spans="1:30" x14ac:dyDescent="0.2">
      <c r="A1278" s="89">
        <v>46157.897773194447</v>
      </c>
      <c r="B1278" s="35" t="s">
        <v>30</v>
      </c>
      <c r="C1278" s="85" t="s">
        <v>31</v>
      </c>
      <c r="D1278" s="30" t="s">
        <v>29</v>
      </c>
      <c r="E1278" s="96" t="s">
        <v>2798</v>
      </c>
      <c r="F1278" s="30" t="s">
        <v>29</v>
      </c>
      <c r="G1278" s="30" t="s">
        <v>47</v>
      </c>
      <c r="H1278" s="93" t="s">
        <v>34</v>
      </c>
      <c r="I1278" s="36" t="str">
        <f ca="1">IFERROR(__xludf.DUMMYFUNCTION("""COMPUTED_VALUE""")," ")</f>
        <v xml:space="preserve"> </v>
      </c>
      <c r="J1278" s="51" t="s">
        <v>6047</v>
      </c>
      <c r="K1278" s="56" t="s">
        <v>6048</v>
      </c>
      <c r="L1278" s="38">
        <v>783148862</v>
      </c>
      <c r="M1278" s="30" t="s">
        <v>713</v>
      </c>
      <c r="N1278" s="56" t="s">
        <v>512</v>
      </c>
      <c r="O1278" s="30" t="s">
        <v>107</v>
      </c>
      <c r="P1278" s="30" t="s">
        <v>6049</v>
      </c>
      <c r="Q1278" s="23">
        <v>16940</v>
      </c>
      <c r="R1278" s="30" t="s">
        <v>29</v>
      </c>
      <c r="S1278" s="39">
        <v>50</v>
      </c>
      <c r="T1278" s="45">
        <v>46157</v>
      </c>
      <c r="U1278" s="52"/>
      <c r="V1278" s="53"/>
      <c r="W1278" s="54" t="s">
        <v>6050</v>
      </c>
      <c r="X1278" s="30"/>
      <c r="Y1278" s="31">
        <v>16890</v>
      </c>
      <c r="Z1278" s="30"/>
      <c r="AA1278" s="56"/>
      <c r="AB1278" s="74" t="s">
        <v>44</v>
      </c>
      <c r="AC1278" s="30" t="s">
        <v>44</v>
      </c>
      <c r="AD1278" s="30" t="s">
        <v>982</v>
      </c>
    </row>
    <row r="1279" spans="1:30" x14ac:dyDescent="0.2">
      <c r="A1279" s="89">
        <v>46157.900042002315</v>
      </c>
      <c r="B1279" s="35" t="s">
        <v>30</v>
      </c>
      <c r="C1279" s="85" t="s">
        <v>31</v>
      </c>
      <c r="D1279" s="30" t="s">
        <v>29</v>
      </c>
      <c r="E1279" s="96" t="s">
        <v>2798</v>
      </c>
      <c r="F1279" s="30" t="s">
        <v>29</v>
      </c>
      <c r="G1279" s="30" t="s">
        <v>47</v>
      </c>
      <c r="H1279" s="93" t="s">
        <v>4271</v>
      </c>
      <c r="I1279" s="36">
        <f ca="1">IFERROR(__xludf.DUMMYFUNCTION("""COMPUTED_VALUE"""),46217)</f>
        <v>46217</v>
      </c>
      <c r="J1279" s="51" t="s">
        <v>6051</v>
      </c>
      <c r="K1279" s="56" t="s">
        <v>6052</v>
      </c>
      <c r="L1279" s="38">
        <v>867798382</v>
      </c>
      <c r="M1279" s="30" t="s">
        <v>713</v>
      </c>
      <c r="N1279" s="56" t="s">
        <v>2631</v>
      </c>
      <c r="O1279" s="30" t="s">
        <v>107</v>
      </c>
      <c r="P1279" s="30" t="s">
        <v>6053</v>
      </c>
      <c r="Q1279" s="23">
        <v>16940</v>
      </c>
      <c r="R1279" s="30" t="s">
        <v>29</v>
      </c>
      <c r="S1279" s="39">
        <v>50</v>
      </c>
      <c r="T1279" s="45">
        <v>46157</v>
      </c>
      <c r="U1279" s="52"/>
      <c r="V1279" s="53"/>
      <c r="W1279" s="54" t="s">
        <v>6054</v>
      </c>
      <c r="X1279" s="30"/>
      <c r="Y1279" s="31">
        <v>16890</v>
      </c>
      <c r="Z1279" s="30"/>
      <c r="AA1279" s="55"/>
      <c r="AB1279" s="73" t="s">
        <v>44</v>
      </c>
      <c r="AC1279" s="30" t="s">
        <v>44</v>
      </c>
      <c r="AD1279" s="30" t="s">
        <v>982</v>
      </c>
    </row>
    <row r="1280" spans="1:30" x14ac:dyDescent="0.2">
      <c r="A1280" s="89">
        <v>46157.901688622689</v>
      </c>
      <c r="B1280" s="35" t="s">
        <v>30</v>
      </c>
      <c r="C1280" s="85" t="s">
        <v>31</v>
      </c>
      <c r="D1280" s="30" t="s">
        <v>29</v>
      </c>
      <c r="E1280" s="96" t="s">
        <v>2798</v>
      </c>
      <c r="F1280" s="30" t="s">
        <v>29</v>
      </c>
      <c r="G1280" s="30" t="s">
        <v>47</v>
      </c>
      <c r="H1280" s="93" t="s">
        <v>34</v>
      </c>
      <c r="I1280" s="36" t="str">
        <f ca="1">IFERROR(__xludf.DUMMYFUNCTION("""COMPUTED_VALUE""")," ")</f>
        <v xml:space="preserve"> </v>
      </c>
      <c r="J1280" s="51" t="s">
        <v>6055</v>
      </c>
      <c r="K1280" s="56" t="s">
        <v>6056</v>
      </c>
      <c r="L1280" s="38">
        <v>379158189</v>
      </c>
      <c r="M1280" s="30" t="s">
        <v>713</v>
      </c>
      <c r="N1280" s="56" t="s">
        <v>512</v>
      </c>
      <c r="O1280" s="30" t="s">
        <v>107</v>
      </c>
      <c r="P1280" s="30" t="s">
        <v>6057</v>
      </c>
      <c r="Q1280" s="23">
        <v>16940</v>
      </c>
      <c r="R1280" s="30" t="s">
        <v>29</v>
      </c>
      <c r="S1280" s="39">
        <v>50</v>
      </c>
      <c r="T1280" s="45">
        <v>46157</v>
      </c>
      <c r="U1280" s="52"/>
      <c r="V1280" s="53"/>
      <c r="W1280" s="54" t="s">
        <v>6058</v>
      </c>
      <c r="X1280" s="30"/>
      <c r="Y1280" s="31">
        <v>16890</v>
      </c>
      <c r="Z1280" s="30"/>
      <c r="AA1280" s="56"/>
      <c r="AB1280" s="74" t="s">
        <v>44</v>
      </c>
      <c r="AC1280" s="30" t="s">
        <v>44</v>
      </c>
      <c r="AD1280" s="30" t="s">
        <v>982</v>
      </c>
    </row>
    <row r="1281" spans="1:30" x14ac:dyDescent="0.2">
      <c r="A1281" s="89">
        <v>46157.903314062496</v>
      </c>
      <c r="B1281" s="35" t="s">
        <v>30</v>
      </c>
      <c r="C1281" s="85" t="s">
        <v>31</v>
      </c>
      <c r="D1281" s="30" t="s">
        <v>29</v>
      </c>
      <c r="E1281" s="96" t="s">
        <v>2895</v>
      </c>
      <c r="F1281" s="30" t="s">
        <v>29</v>
      </c>
      <c r="G1281" s="30" t="s">
        <v>33</v>
      </c>
      <c r="H1281" s="93" t="s">
        <v>34</v>
      </c>
      <c r="I1281" s="36" t="str">
        <f ca="1">IFERROR(__xludf.DUMMYFUNCTION("""COMPUTED_VALUE""")," ")</f>
        <v xml:space="preserve"> </v>
      </c>
      <c r="J1281" s="51" t="s">
        <v>6059</v>
      </c>
      <c r="K1281" s="56" t="s">
        <v>6060</v>
      </c>
      <c r="L1281" s="38">
        <v>328054332</v>
      </c>
      <c r="M1281" s="30" t="s">
        <v>1614</v>
      </c>
      <c r="N1281" s="56" t="s">
        <v>4183</v>
      </c>
      <c r="O1281" s="30" t="s">
        <v>2081</v>
      </c>
      <c r="P1281" s="30" t="s">
        <v>6061</v>
      </c>
      <c r="Q1281" s="23">
        <v>14972</v>
      </c>
      <c r="R1281" s="30" t="s">
        <v>29</v>
      </c>
      <c r="S1281" s="39">
        <v>50</v>
      </c>
      <c r="T1281" s="45">
        <v>46157</v>
      </c>
      <c r="U1281" s="52"/>
      <c r="V1281" s="53"/>
      <c r="W1281" s="54" t="s">
        <v>6062</v>
      </c>
      <c r="X1281" s="30"/>
      <c r="Y1281" s="31">
        <v>14922</v>
      </c>
      <c r="Z1281" s="30"/>
      <c r="AA1281" s="55"/>
      <c r="AB1281" s="73" t="s">
        <v>44</v>
      </c>
      <c r="AC1281" s="30" t="s">
        <v>44</v>
      </c>
      <c r="AD1281" s="30" t="s">
        <v>982</v>
      </c>
    </row>
    <row r="1282" spans="1:30" x14ac:dyDescent="0.2">
      <c r="A1282" s="89">
        <v>46157.913569421296</v>
      </c>
      <c r="B1282" s="35" t="s">
        <v>76</v>
      </c>
      <c r="C1282" s="85" t="s">
        <v>31</v>
      </c>
      <c r="D1282" s="30" t="s">
        <v>29</v>
      </c>
      <c r="E1282" s="96" t="s">
        <v>2798</v>
      </c>
      <c r="F1282" s="30" t="s">
        <v>29</v>
      </c>
      <c r="G1282" s="30" t="s">
        <v>47</v>
      </c>
      <c r="H1282" s="93" t="s">
        <v>5903</v>
      </c>
      <c r="I1282" s="36">
        <f ca="1">IFERROR(__xludf.DUMMYFUNCTION("""COMPUTED_VALUE"""),46194)</f>
        <v>46194</v>
      </c>
      <c r="J1282" s="51" t="s">
        <v>6063</v>
      </c>
      <c r="K1282" s="56" t="s">
        <v>6064</v>
      </c>
      <c r="L1282" s="38">
        <v>388476894</v>
      </c>
      <c r="M1282" s="30" t="s">
        <v>466</v>
      </c>
      <c r="N1282" s="56" t="s">
        <v>1235</v>
      </c>
      <c r="O1282" s="30" t="s">
        <v>6065</v>
      </c>
      <c r="P1282" s="30" t="s">
        <v>6066</v>
      </c>
      <c r="Q1282" s="23">
        <v>16940</v>
      </c>
      <c r="R1282" s="30" t="s">
        <v>29</v>
      </c>
      <c r="S1282" s="39">
        <v>50</v>
      </c>
      <c r="T1282" s="45">
        <v>46157</v>
      </c>
      <c r="U1282" s="52"/>
      <c r="V1282" s="53"/>
      <c r="W1282" s="54" t="s">
        <v>6067</v>
      </c>
      <c r="X1282" s="30"/>
      <c r="Y1282" s="31">
        <v>16890</v>
      </c>
      <c r="Z1282" s="30"/>
      <c r="AA1282" s="56"/>
      <c r="AB1282" s="74" t="s">
        <v>44</v>
      </c>
      <c r="AC1282" s="30" t="s">
        <v>44</v>
      </c>
      <c r="AD1282" s="30" t="s">
        <v>982</v>
      </c>
    </row>
    <row r="1283" spans="1:30" x14ac:dyDescent="0.2">
      <c r="A1283" s="89">
        <v>46157.930404444443</v>
      </c>
      <c r="B1283" s="35" t="s">
        <v>30</v>
      </c>
      <c r="C1283" s="85" t="s">
        <v>31</v>
      </c>
      <c r="D1283" s="30" t="s">
        <v>29</v>
      </c>
      <c r="E1283" s="96" t="s">
        <v>2798</v>
      </c>
      <c r="F1283" s="30" t="s">
        <v>29</v>
      </c>
      <c r="G1283" s="30" t="s">
        <v>47</v>
      </c>
      <c r="H1283" s="93" t="s">
        <v>34</v>
      </c>
      <c r="I1283" s="36" t="str">
        <f ca="1">IFERROR(__xludf.DUMMYFUNCTION("""COMPUTED_VALUE""")," ")</f>
        <v xml:space="preserve"> </v>
      </c>
      <c r="J1283" s="51" t="s">
        <v>6068</v>
      </c>
      <c r="K1283" s="56" t="s">
        <v>6069</v>
      </c>
      <c r="L1283" s="38">
        <v>393559721</v>
      </c>
      <c r="M1283" s="30" t="s">
        <v>664</v>
      </c>
      <c r="N1283" s="56" t="s">
        <v>2923</v>
      </c>
      <c r="O1283" s="30" t="s">
        <v>107</v>
      </c>
      <c r="P1283" s="30" t="s">
        <v>6070</v>
      </c>
      <c r="Q1283" s="23">
        <v>16940</v>
      </c>
      <c r="R1283" s="30" t="s">
        <v>29</v>
      </c>
      <c r="S1283" s="39">
        <v>50</v>
      </c>
      <c r="T1283" s="45">
        <v>46157</v>
      </c>
      <c r="U1283" s="52"/>
      <c r="V1283" s="53"/>
      <c r="W1283" s="54" t="s">
        <v>6071</v>
      </c>
      <c r="X1283" s="30"/>
      <c r="Y1283" s="31">
        <v>16890</v>
      </c>
      <c r="Z1283" s="30"/>
      <c r="AA1283" s="55"/>
      <c r="AB1283" s="73" t="s">
        <v>44</v>
      </c>
      <c r="AC1283" s="30" t="s">
        <v>44</v>
      </c>
      <c r="AD1283" s="30" t="s">
        <v>982</v>
      </c>
    </row>
    <row r="1284" spans="1:30" x14ac:dyDescent="0.2">
      <c r="A1284" s="89">
        <v>46157.931704467592</v>
      </c>
      <c r="B1284" s="35" t="s">
        <v>30</v>
      </c>
      <c r="C1284" s="85" t="s">
        <v>31</v>
      </c>
      <c r="D1284" s="30" t="s">
        <v>29</v>
      </c>
      <c r="E1284" s="96" t="s">
        <v>2798</v>
      </c>
      <c r="F1284" s="30" t="s">
        <v>29</v>
      </c>
      <c r="G1284" s="30" t="s">
        <v>47</v>
      </c>
      <c r="H1284" s="93" t="s">
        <v>34</v>
      </c>
      <c r="I1284" s="36" t="str">
        <f ca="1">IFERROR(__xludf.DUMMYFUNCTION("""COMPUTED_VALUE""")," ")</f>
        <v xml:space="preserve"> </v>
      </c>
      <c r="J1284" s="51" t="s">
        <v>6072</v>
      </c>
      <c r="K1284" s="56" t="s">
        <v>6073</v>
      </c>
      <c r="L1284" s="38">
        <v>367988006</v>
      </c>
      <c r="M1284" s="30" t="s">
        <v>664</v>
      </c>
      <c r="N1284" s="56" t="s">
        <v>3087</v>
      </c>
      <c r="O1284" s="30" t="s">
        <v>107</v>
      </c>
      <c r="P1284" s="30" t="s">
        <v>6074</v>
      </c>
      <c r="Q1284" s="23">
        <v>16940</v>
      </c>
      <c r="R1284" s="30" t="s">
        <v>29</v>
      </c>
      <c r="S1284" s="39">
        <f>50+50</f>
        <v>100</v>
      </c>
      <c r="T1284" s="49" t="s">
        <v>6075</v>
      </c>
      <c r="U1284" s="52"/>
      <c r="V1284" s="53"/>
      <c r="W1284" s="54" t="s">
        <v>6076</v>
      </c>
      <c r="X1284" s="30"/>
      <c r="Y1284" s="31">
        <v>16840</v>
      </c>
      <c r="Z1284" s="30"/>
      <c r="AA1284" s="56"/>
      <c r="AB1284" s="74" t="s">
        <v>44</v>
      </c>
      <c r="AC1284" s="30" t="s">
        <v>44</v>
      </c>
      <c r="AD1284" s="30" t="s">
        <v>982</v>
      </c>
    </row>
    <row r="1285" spans="1:30" x14ac:dyDescent="0.2">
      <c r="A1285" s="89">
        <v>46157.939761342597</v>
      </c>
      <c r="B1285" s="35" t="s">
        <v>30</v>
      </c>
      <c r="C1285" s="85" t="s">
        <v>31</v>
      </c>
      <c r="D1285" s="30" t="s">
        <v>29</v>
      </c>
      <c r="E1285" s="96" t="s">
        <v>2798</v>
      </c>
      <c r="F1285" s="30" t="s">
        <v>29</v>
      </c>
      <c r="G1285" s="30" t="s">
        <v>47</v>
      </c>
      <c r="H1285" s="93" t="s">
        <v>34</v>
      </c>
      <c r="I1285" s="36" t="str">
        <f ca="1">IFERROR(__xludf.DUMMYFUNCTION("""COMPUTED_VALUE""")," ")</f>
        <v xml:space="preserve"> </v>
      </c>
      <c r="J1285" s="51" t="s">
        <v>6077</v>
      </c>
      <c r="K1285" s="56" t="s">
        <v>6078</v>
      </c>
      <c r="L1285" s="38">
        <v>399844515</v>
      </c>
      <c r="M1285" s="30" t="s">
        <v>664</v>
      </c>
      <c r="N1285" s="56" t="s">
        <v>362</v>
      </c>
      <c r="O1285" s="30" t="s">
        <v>107</v>
      </c>
      <c r="P1285" s="30" t="s">
        <v>6079</v>
      </c>
      <c r="Q1285" s="23">
        <v>16940</v>
      </c>
      <c r="R1285" s="30" t="s">
        <v>29</v>
      </c>
      <c r="S1285" s="39">
        <v>100</v>
      </c>
      <c r="T1285" s="45">
        <v>46157</v>
      </c>
      <c r="U1285" s="52"/>
      <c r="V1285" s="53"/>
      <c r="W1285" s="54" t="s">
        <v>6080</v>
      </c>
      <c r="X1285" s="30"/>
      <c r="Y1285" s="31">
        <v>16840</v>
      </c>
      <c r="Z1285" s="30"/>
      <c r="AA1285" s="55"/>
      <c r="AB1285" s="73" t="s">
        <v>44</v>
      </c>
      <c r="AC1285" s="30" t="s">
        <v>44</v>
      </c>
      <c r="AD1285" s="30" t="s">
        <v>982</v>
      </c>
    </row>
    <row r="1286" spans="1:30" x14ac:dyDescent="0.2">
      <c r="A1286" s="89">
        <v>46157.95675268519</v>
      </c>
      <c r="B1286" s="35" t="s">
        <v>30</v>
      </c>
      <c r="C1286" s="85" t="s">
        <v>31</v>
      </c>
      <c r="D1286" s="30" t="s">
        <v>29</v>
      </c>
      <c r="E1286" s="96" t="s">
        <v>2798</v>
      </c>
      <c r="F1286" s="30" t="s">
        <v>29</v>
      </c>
      <c r="G1286" s="30" t="s">
        <v>47</v>
      </c>
      <c r="H1286" s="93" t="s">
        <v>2717</v>
      </c>
      <c r="I1286" s="36">
        <f ca="1">IFERROR(__xludf.DUMMYFUNCTION("""COMPUTED_VALUE"""),46219)</f>
        <v>46219</v>
      </c>
      <c r="J1286" s="51" t="s">
        <v>6081</v>
      </c>
      <c r="K1286" s="56" t="s">
        <v>6082</v>
      </c>
      <c r="L1286" s="38">
        <v>961839140</v>
      </c>
      <c r="M1286" s="30" t="s">
        <v>466</v>
      </c>
      <c r="N1286" s="56" t="s">
        <v>72</v>
      </c>
      <c r="O1286" s="30" t="s">
        <v>6083</v>
      </c>
      <c r="P1286" s="30" t="s">
        <v>6084</v>
      </c>
      <c r="Q1286" s="23">
        <v>16940</v>
      </c>
      <c r="R1286" s="30" t="s">
        <v>29</v>
      </c>
      <c r="S1286" s="39">
        <f>200+2940</f>
        <v>3140</v>
      </c>
      <c r="T1286" s="49" t="s">
        <v>6085</v>
      </c>
      <c r="U1286" s="52"/>
      <c r="V1286" s="53"/>
      <c r="W1286" s="54" t="s">
        <v>6086</v>
      </c>
      <c r="X1286" s="30"/>
      <c r="Y1286" s="31">
        <v>13800</v>
      </c>
      <c r="Z1286" s="30"/>
      <c r="AA1286" s="56"/>
      <c r="AB1286" s="74" t="s">
        <v>44</v>
      </c>
      <c r="AC1286" s="30" t="s">
        <v>44</v>
      </c>
      <c r="AD1286" s="30" t="s">
        <v>982</v>
      </c>
    </row>
    <row r="1287" spans="1:30" x14ac:dyDescent="0.2">
      <c r="A1287" s="89">
        <v>46157.974793344911</v>
      </c>
      <c r="B1287" s="35" t="s">
        <v>252</v>
      </c>
      <c r="C1287" s="85" t="s">
        <v>31</v>
      </c>
      <c r="D1287" s="30" t="s">
        <v>29</v>
      </c>
      <c r="E1287" s="96" t="s">
        <v>2798</v>
      </c>
      <c r="F1287" s="30" t="s">
        <v>29</v>
      </c>
      <c r="G1287" s="30" t="s">
        <v>47</v>
      </c>
      <c r="H1287" s="93" t="s">
        <v>5178</v>
      </c>
      <c r="I1287" s="36">
        <f ca="1">IFERROR(__xludf.DUMMYFUNCTION("""COMPUTED_VALUE"""),46197)</f>
        <v>46197</v>
      </c>
      <c r="J1287" s="51" t="s">
        <v>6087</v>
      </c>
      <c r="K1287" s="56" t="s">
        <v>6088</v>
      </c>
      <c r="L1287" s="38">
        <v>379887055</v>
      </c>
      <c r="M1287" s="30" t="s">
        <v>466</v>
      </c>
      <c r="N1287" s="56" t="s">
        <v>434</v>
      </c>
      <c r="O1287" s="30" t="s">
        <v>6089</v>
      </c>
      <c r="P1287" s="30" t="s">
        <v>6090</v>
      </c>
      <c r="Q1287" s="23">
        <v>16940</v>
      </c>
      <c r="R1287" s="30" t="s">
        <v>29</v>
      </c>
      <c r="S1287" s="39">
        <v>50</v>
      </c>
      <c r="T1287" s="45">
        <v>46157</v>
      </c>
      <c r="U1287" s="52"/>
      <c r="V1287" s="53"/>
      <c r="W1287" s="54" t="s">
        <v>6091</v>
      </c>
      <c r="X1287" s="30"/>
      <c r="Y1287" s="31">
        <v>16890</v>
      </c>
      <c r="Z1287" s="30"/>
      <c r="AA1287" s="55"/>
      <c r="AB1287" s="73" t="s">
        <v>44</v>
      </c>
      <c r="AC1287" s="30" t="s">
        <v>44</v>
      </c>
      <c r="AD1287" s="30" t="s">
        <v>982</v>
      </c>
    </row>
    <row r="1288" spans="1:30" x14ac:dyDescent="0.2">
      <c r="A1288" s="89">
        <v>46157.994698148148</v>
      </c>
      <c r="B1288" s="35" t="s">
        <v>30</v>
      </c>
      <c r="C1288" s="85" t="s">
        <v>31</v>
      </c>
      <c r="D1288" s="30" t="s">
        <v>29</v>
      </c>
      <c r="E1288" s="96" t="s">
        <v>2798</v>
      </c>
      <c r="F1288" s="30" t="s">
        <v>29</v>
      </c>
      <c r="G1288" s="30" t="s">
        <v>47</v>
      </c>
      <c r="H1288" s="93" t="s">
        <v>34</v>
      </c>
      <c r="I1288" s="36" t="str">
        <f ca="1">IFERROR(__xludf.DUMMYFUNCTION("""COMPUTED_VALUE""")," ")</f>
        <v xml:space="preserve"> </v>
      </c>
      <c r="J1288" s="51" t="s">
        <v>6092</v>
      </c>
      <c r="K1288" s="56" t="s">
        <v>6093</v>
      </c>
      <c r="L1288" s="38">
        <v>332627912</v>
      </c>
      <c r="M1288" s="30" t="s">
        <v>664</v>
      </c>
      <c r="N1288" s="56" t="s">
        <v>66</v>
      </c>
      <c r="O1288" s="30" t="s">
        <v>107</v>
      </c>
      <c r="P1288" s="30" t="s">
        <v>6094</v>
      </c>
      <c r="Q1288" s="23">
        <v>16940</v>
      </c>
      <c r="R1288" s="30" t="s">
        <v>29</v>
      </c>
      <c r="S1288" s="39">
        <v>50</v>
      </c>
      <c r="T1288" s="45">
        <v>46157</v>
      </c>
      <c r="U1288" s="52"/>
      <c r="V1288" s="53"/>
      <c r="W1288" s="54" t="s">
        <v>6095</v>
      </c>
      <c r="X1288" s="30"/>
      <c r="Y1288" s="31">
        <v>16890</v>
      </c>
      <c r="Z1288" s="30"/>
      <c r="AA1288" s="56"/>
      <c r="AB1288" s="74" t="s">
        <v>44</v>
      </c>
      <c r="AC1288" s="30" t="s">
        <v>44</v>
      </c>
      <c r="AD1288" s="30" t="s">
        <v>982</v>
      </c>
    </row>
    <row r="1289" spans="1:30" x14ac:dyDescent="0.2">
      <c r="A1289" s="89">
        <v>46158.012221851852</v>
      </c>
      <c r="B1289" s="35" t="s">
        <v>408</v>
      </c>
      <c r="C1289" s="85" t="s">
        <v>31</v>
      </c>
      <c r="D1289" s="30" t="s">
        <v>29</v>
      </c>
      <c r="E1289" s="96" t="s">
        <v>2798</v>
      </c>
      <c r="F1289" s="30" t="s">
        <v>29</v>
      </c>
      <c r="G1289" s="30" t="s">
        <v>47</v>
      </c>
      <c r="H1289" s="93" t="s">
        <v>5178</v>
      </c>
      <c r="I1289" s="36">
        <f ca="1">IFERROR(__xludf.DUMMYFUNCTION("""COMPUTED_VALUE"""),46197)</f>
        <v>46197</v>
      </c>
      <c r="J1289" s="51" t="s">
        <v>6096</v>
      </c>
      <c r="K1289" s="56" t="s">
        <v>6097</v>
      </c>
      <c r="L1289" s="38">
        <v>963965441</v>
      </c>
      <c r="M1289" s="30" t="s">
        <v>466</v>
      </c>
      <c r="N1289" s="56" t="s">
        <v>434</v>
      </c>
      <c r="O1289" s="30" t="s">
        <v>6098</v>
      </c>
      <c r="P1289" s="30" t="s">
        <v>6099</v>
      </c>
      <c r="Q1289" s="23">
        <v>16940</v>
      </c>
      <c r="R1289" s="30" t="s">
        <v>29</v>
      </c>
      <c r="S1289" s="39">
        <f>2300+200</f>
        <v>2500</v>
      </c>
      <c r="T1289" s="45">
        <v>46158</v>
      </c>
      <c r="U1289" s="52"/>
      <c r="V1289" s="53"/>
      <c r="W1289" s="54" t="s">
        <v>6100</v>
      </c>
      <c r="X1289" s="30"/>
      <c r="Y1289" s="31">
        <v>14440</v>
      </c>
      <c r="Z1289" s="30"/>
      <c r="AA1289" s="55"/>
      <c r="AB1289" s="73" t="s">
        <v>44</v>
      </c>
      <c r="AC1289" s="30" t="s">
        <v>44</v>
      </c>
      <c r="AD1289" s="30" t="s">
        <v>982</v>
      </c>
    </row>
    <row r="1290" spans="1:30" x14ac:dyDescent="0.2">
      <c r="A1290" s="89">
        <v>46158.015308252317</v>
      </c>
      <c r="B1290" s="35" t="s">
        <v>408</v>
      </c>
      <c r="C1290" s="85" t="s">
        <v>31</v>
      </c>
      <c r="D1290" s="30" t="s">
        <v>29</v>
      </c>
      <c r="E1290" s="96" t="s">
        <v>2798</v>
      </c>
      <c r="F1290" s="30" t="s">
        <v>29</v>
      </c>
      <c r="G1290" s="30" t="s">
        <v>47</v>
      </c>
      <c r="H1290" s="93" t="s">
        <v>5178</v>
      </c>
      <c r="I1290" s="36">
        <f ca="1">IFERROR(__xludf.DUMMYFUNCTION("""COMPUTED_VALUE"""),46197)</f>
        <v>46197</v>
      </c>
      <c r="J1290" s="51" t="s">
        <v>6101</v>
      </c>
      <c r="K1290" s="56" t="s">
        <v>6102</v>
      </c>
      <c r="L1290" s="38">
        <v>825872381</v>
      </c>
      <c r="M1290" s="30" t="s">
        <v>454</v>
      </c>
      <c r="N1290" s="56" t="s">
        <v>576</v>
      </c>
      <c r="O1290" s="30" t="s">
        <v>6103</v>
      </c>
      <c r="P1290" s="30" t="s">
        <v>6104</v>
      </c>
      <c r="Q1290" s="23">
        <v>16940</v>
      </c>
      <c r="R1290" s="30" t="s">
        <v>29</v>
      </c>
      <c r="S1290" s="39">
        <v>100</v>
      </c>
      <c r="T1290" s="45">
        <v>46157</v>
      </c>
      <c r="U1290" s="52"/>
      <c r="V1290" s="53"/>
      <c r="W1290" s="54" t="s">
        <v>6105</v>
      </c>
      <c r="X1290" s="30"/>
      <c r="Y1290" s="31">
        <v>16840</v>
      </c>
      <c r="Z1290" s="30"/>
      <c r="AA1290" s="56"/>
      <c r="AB1290" s="74" t="s">
        <v>44</v>
      </c>
      <c r="AC1290" s="30" t="s">
        <v>44</v>
      </c>
      <c r="AD1290" s="30" t="s">
        <v>982</v>
      </c>
    </row>
    <row r="1291" spans="1:30" x14ac:dyDescent="0.2">
      <c r="A1291" s="89">
        <v>46158.019215185181</v>
      </c>
      <c r="B1291" s="35" t="s">
        <v>30</v>
      </c>
      <c r="C1291" s="85" t="s">
        <v>31</v>
      </c>
      <c r="D1291" s="30" t="s">
        <v>29</v>
      </c>
      <c r="E1291" s="96" t="s">
        <v>2798</v>
      </c>
      <c r="F1291" s="30" t="s">
        <v>29</v>
      </c>
      <c r="G1291" s="30" t="s">
        <v>47</v>
      </c>
      <c r="H1291" s="93" t="s">
        <v>34</v>
      </c>
      <c r="I1291" s="36" t="str">
        <f ca="1">IFERROR(__xludf.DUMMYFUNCTION("""COMPUTED_VALUE""")," ")</f>
        <v xml:space="preserve"> </v>
      </c>
      <c r="J1291" s="51" t="s">
        <v>6106</v>
      </c>
      <c r="K1291" s="56" t="s">
        <v>6107</v>
      </c>
      <c r="L1291" s="38">
        <v>862796146</v>
      </c>
      <c r="M1291" s="30" t="s">
        <v>633</v>
      </c>
      <c r="N1291" s="56" t="s">
        <v>4485</v>
      </c>
      <c r="O1291" s="30" t="s">
        <v>107</v>
      </c>
      <c r="P1291" s="30" t="s">
        <v>6108</v>
      </c>
      <c r="Q1291" s="23">
        <v>16940</v>
      </c>
      <c r="R1291" s="30" t="s">
        <v>29</v>
      </c>
      <c r="S1291" s="39">
        <v>100</v>
      </c>
      <c r="T1291" s="45">
        <v>46157</v>
      </c>
      <c r="U1291" s="52"/>
      <c r="V1291" s="53"/>
      <c r="W1291" s="54" t="s">
        <v>6109</v>
      </c>
      <c r="X1291" s="30"/>
      <c r="Y1291" s="31">
        <v>16840</v>
      </c>
      <c r="Z1291" s="30"/>
      <c r="AA1291" s="55"/>
      <c r="AB1291" s="73" t="s">
        <v>44</v>
      </c>
      <c r="AC1291" s="30" t="s">
        <v>44</v>
      </c>
      <c r="AD1291" s="30" t="s">
        <v>982</v>
      </c>
    </row>
    <row r="1292" spans="1:30" x14ac:dyDescent="0.2">
      <c r="A1292" s="89">
        <v>46158.023449583328</v>
      </c>
      <c r="B1292" s="35" t="s">
        <v>30</v>
      </c>
      <c r="C1292" s="85" t="s">
        <v>31</v>
      </c>
      <c r="D1292" s="30" t="s">
        <v>29</v>
      </c>
      <c r="E1292" s="96" t="s">
        <v>2798</v>
      </c>
      <c r="F1292" s="30" t="s">
        <v>29</v>
      </c>
      <c r="G1292" s="30" t="s">
        <v>47</v>
      </c>
      <c r="H1292" s="93" t="s">
        <v>34</v>
      </c>
      <c r="I1292" s="36" t="str">
        <f ca="1">IFERROR(__xludf.DUMMYFUNCTION("""COMPUTED_VALUE""")," ")</f>
        <v xml:space="preserve"> </v>
      </c>
      <c r="J1292" s="51" t="s">
        <v>6110</v>
      </c>
      <c r="K1292" s="56" t="s">
        <v>6111</v>
      </c>
      <c r="L1292" s="38">
        <v>963924969</v>
      </c>
      <c r="M1292" s="30" t="s">
        <v>664</v>
      </c>
      <c r="N1292" s="56" t="s">
        <v>66</v>
      </c>
      <c r="O1292" s="30" t="s">
        <v>107</v>
      </c>
      <c r="P1292" s="30" t="s">
        <v>6112</v>
      </c>
      <c r="Q1292" s="23">
        <v>16940</v>
      </c>
      <c r="R1292" s="30" t="s">
        <v>29</v>
      </c>
      <c r="S1292" s="39">
        <v>50</v>
      </c>
      <c r="T1292" s="45">
        <v>46158</v>
      </c>
      <c r="U1292" s="52"/>
      <c r="V1292" s="53"/>
      <c r="W1292" s="54" t="s">
        <v>6113</v>
      </c>
      <c r="X1292" s="30"/>
      <c r="Y1292" s="31">
        <v>16890</v>
      </c>
      <c r="Z1292" s="30"/>
      <c r="AA1292" s="56"/>
      <c r="AB1292" s="74" t="s">
        <v>44</v>
      </c>
      <c r="AC1292" s="30" t="s">
        <v>44</v>
      </c>
      <c r="AD1292" s="30" t="s">
        <v>982</v>
      </c>
    </row>
    <row r="1293" spans="1:30" x14ac:dyDescent="0.2">
      <c r="A1293" s="89">
        <v>46158.093727349536</v>
      </c>
      <c r="B1293" s="35" t="s">
        <v>30</v>
      </c>
      <c r="C1293" s="85" t="s">
        <v>31</v>
      </c>
      <c r="D1293" s="30" t="s">
        <v>29</v>
      </c>
      <c r="E1293" s="96" t="s">
        <v>2798</v>
      </c>
      <c r="F1293" s="30" t="s">
        <v>29</v>
      </c>
      <c r="G1293" s="30" t="s">
        <v>47</v>
      </c>
      <c r="H1293" s="93" t="s">
        <v>34</v>
      </c>
      <c r="I1293" s="36" t="str">
        <f ca="1">IFERROR(__xludf.DUMMYFUNCTION("""COMPUTED_VALUE""")," ")</f>
        <v xml:space="preserve"> </v>
      </c>
      <c r="J1293" s="51" t="s">
        <v>6114</v>
      </c>
      <c r="K1293" s="56" t="s">
        <v>6115</v>
      </c>
      <c r="L1293" s="38">
        <v>385402304</v>
      </c>
      <c r="M1293" s="30" t="s">
        <v>1619</v>
      </c>
      <c r="N1293" s="56" t="s">
        <v>2930</v>
      </c>
      <c r="O1293" s="30" t="s">
        <v>6116</v>
      </c>
      <c r="P1293" s="30" t="s">
        <v>6117</v>
      </c>
      <c r="Q1293" s="23">
        <v>16940</v>
      </c>
      <c r="R1293" s="30" t="s">
        <v>29</v>
      </c>
      <c r="S1293" s="39">
        <v>50</v>
      </c>
      <c r="T1293" s="45">
        <v>46157</v>
      </c>
      <c r="U1293" s="52"/>
      <c r="V1293" s="53"/>
      <c r="W1293" s="54" t="s">
        <v>6118</v>
      </c>
      <c r="X1293" s="30"/>
      <c r="Y1293" s="31">
        <v>16890</v>
      </c>
      <c r="Z1293" s="30"/>
      <c r="AA1293" s="55"/>
      <c r="AB1293" s="73" t="s">
        <v>44</v>
      </c>
      <c r="AC1293" s="30" t="s">
        <v>44</v>
      </c>
      <c r="AD1293" s="30" t="s">
        <v>982</v>
      </c>
    </row>
    <row r="1294" spans="1:30" x14ac:dyDescent="0.2">
      <c r="A1294" s="89">
        <v>46158.095930289353</v>
      </c>
      <c r="B1294" s="35" t="s">
        <v>30</v>
      </c>
      <c r="C1294" s="85" t="s">
        <v>31</v>
      </c>
      <c r="D1294" s="30" t="s">
        <v>29</v>
      </c>
      <c r="E1294" s="96" t="s">
        <v>2798</v>
      </c>
      <c r="F1294" s="30" t="s">
        <v>29</v>
      </c>
      <c r="G1294" s="30" t="s">
        <v>47</v>
      </c>
      <c r="H1294" s="93" t="s">
        <v>34</v>
      </c>
      <c r="I1294" s="36" t="str">
        <f ca="1">IFERROR(__xludf.DUMMYFUNCTION("""COMPUTED_VALUE""")," ")</f>
        <v xml:space="preserve"> </v>
      </c>
      <c r="J1294" s="51" t="s">
        <v>6119</v>
      </c>
      <c r="K1294" s="56" t="s">
        <v>6120</v>
      </c>
      <c r="L1294" s="38">
        <v>333620466</v>
      </c>
      <c r="M1294" s="30" t="s">
        <v>1619</v>
      </c>
      <c r="N1294" s="56" t="s">
        <v>4569</v>
      </c>
      <c r="O1294" s="30" t="s">
        <v>2642</v>
      </c>
      <c r="P1294" s="30" t="s">
        <v>6121</v>
      </c>
      <c r="Q1294" s="23">
        <v>16940</v>
      </c>
      <c r="R1294" s="30" t="s">
        <v>29</v>
      </c>
      <c r="S1294" s="39">
        <v>50</v>
      </c>
      <c r="T1294" s="45">
        <v>46157</v>
      </c>
      <c r="U1294" s="52"/>
      <c r="V1294" s="53"/>
      <c r="W1294" s="54" t="s">
        <v>6122</v>
      </c>
      <c r="X1294" s="30"/>
      <c r="Y1294" s="31">
        <v>16890</v>
      </c>
      <c r="Z1294" s="30"/>
      <c r="AA1294" s="56"/>
      <c r="AB1294" s="74" t="s">
        <v>44</v>
      </c>
      <c r="AC1294" s="30" t="s">
        <v>44</v>
      </c>
      <c r="AD1294" s="30" t="s">
        <v>982</v>
      </c>
    </row>
    <row r="1295" spans="1:30" x14ac:dyDescent="0.2">
      <c r="A1295" s="89">
        <v>46158.098012453702</v>
      </c>
      <c r="B1295" s="35" t="s">
        <v>30</v>
      </c>
      <c r="C1295" s="85" t="s">
        <v>31</v>
      </c>
      <c r="D1295" s="30" t="s">
        <v>29</v>
      </c>
      <c r="E1295" s="96" t="s">
        <v>2895</v>
      </c>
      <c r="F1295" s="30" t="s">
        <v>29</v>
      </c>
      <c r="G1295" s="30" t="s">
        <v>33</v>
      </c>
      <c r="H1295" s="93" t="s">
        <v>34</v>
      </c>
      <c r="I1295" s="36" t="str">
        <f ca="1">IFERROR(__xludf.DUMMYFUNCTION("""COMPUTED_VALUE""")," ")</f>
        <v xml:space="preserve"> </v>
      </c>
      <c r="J1295" s="51" t="s">
        <v>6123</v>
      </c>
      <c r="K1295" s="56" t="s">
        <v>6124</v>
      </c>
      <c r="L1295" s="38">
        <v>369796741</v>
      </c>
      <c r="M1295" s="30" t="s">
        <v>1619</v>
      </c>
      <c r="N1295" s="56" t="s">
        <v>4569</v>
      </c>
      <c r="O1295" s="30" t="s">
        <v>2642</v>
      </c>
      <c r="P1295" s="30" t="s">
        <v>6125</v>
      </c>
      <c r="Q1295" s="23">
        <v>14972</v>
      </c>
      <c r="R1295" s="30" t="s">
        <v>29</v>
      </c>
      <c r="S1295" s="39">
        <v>200</v>
      </c>
      <c r="T1295" s="45">
        <v>46157</v>
      </c>
      <c r="U1295" s="52"/>
      <c r="V1295" s="53"/>
      <c r="W1295" s="54" t="s">
        <v>6126</v>
      </c>
      <c r="X1295" s="30"/>
      <c r="Y1295" s="31">
        <v>14772</v>
      </c>
      <c r="Z1295" s="30"/>
      <c r="AA1295" s="55"/>
      <c r="AB1295" s="73" t="s">
        <v>44</v>
      </c>
      <c r="AC1295" s="30" t="s">
        <v>44</v>
      </c>
      <c r="AD1295" s="30" t="s">
        <v>982</v>
      </c>
    </row>
    <row r="1296" spans="1:30" x14ac:dyDescent="0.2">
      <c r="A1296" s="89">
        <v>46158.102229525466</v>
      </c>
      <c r="B1296" s="35" t="s">
        <v>76</v>
      </c>
      <c r="C1296" s="85" t="s">
        <v>31</v>
      </c>
      <c r="D1296" s="30" t="s">
        <v>29</v>
      </c>
      <c r="E1296" s="96" t="s">
        <v>2895</v>
      </c>
      <c r="F1296" s="30" t="s">
        <v>29</v>
      </c>
      <c r="G1296" s="30" t="s">
        <v>33</v>
      </c>
      <c r="H1296" s="93" t="s">
        <v>5454</v>
      </c>
      <c r="I1296" s="36">
        <f ca="1">IFERROR(__xludf.DUMMYFUNCTION("""COMPUTED_VALUE"""),46196)</f>
        <v>46196</v>
      </c>
      <c r="J1296" s="51" t="s">
        <v>6127</v>
      </c>
      <c r="K1296" s="56" t="s">
        <v>6128</v>
      </c>
      <c r="L1296" s="38">
        <v>988257206</v>
      </c>
      <c r="M1296" s="30" t="s">
        <v>1619</v>
      </c>
      <c r="N1296" s="56" t="s">
        <v>529</v>
      </c>
      <c r="O1296" s="30" t="s">
        <v>6129</v>
      </c>
      <c r="P1296" s="30" t="s">
        <v>6130</v>
      </c>
      <c r="Q1296" s="23">
        <v>14972</v>
      </c>
      <c r="R1296" s="30" t="s">
        <v>29</v>
      </c>
      <c r="S1296" s="39">
        <v>100</v>
      </c>
      <c r="T1296" s="45">
        <v>46157</v>
      </c>
      <c r="U1296" s="52"/>
      <c r="V1296" s="53"/>
      <c r="W1296" s="54" t="s">
        <v>6131</v>
      </c>
      <c r="X1296" s="30"/>
      <c r="Y1296" s="31">
        <v>14872</v>
      </c>
      <c r="Z1296" s="30"/>
      <c r="AA1296" s="56"/>
      <c r="AB1296" s="74" t="s">
        <v>44</v>
      </c>
      <c r="AC1296" s="30" t="s">
        <v>44</v>
      </c>
      <c r="AD1296" s="30" t="s">
        <v>982</v>
      </c>
    </row>
    <row r="1297" spans="1:30" x14ac:dyDescent="0.2">
      <c r="A1297" s="89">
        <v>46158.104374236107</v>
      </c>
      <c r="B1297" s="35" t="s">
        <v>30</v>
      </c>
      <c r="C1297" s="85" t="s">
        <v>31</v>
      </c>
      <c r="D1297" s="30" t="s">
        <v>29</v>
      </c>
      <c r="E1297" s="96" t="s">
        <v>2895</v>
      </c>
      <c r="F1297" s="30" t="s">
        <v>29</v>
      </c>
      <c r="G1297" s="30" t="s">
        <v>33</v>
      </c>
      <c r="H1297" s="93" t="s">
        <v>34</v>
      </c>
      <c r="I1297" s="36" t="str">
        <f ca="1">IFERROR(__xludf.DUMMYFUNCTION("""COMPUTED_VALUE""")," ")</f>
        <v xml:space="preserve"> </v>
      </c>
      <c r="J1297" s="51" t="s">
        <v>6132</v>
      </c>
      <c r="K1297" s="56" t="s">
        <v>6133</v>
      </c>
      <c r="L1297" s="38">
        <v>375882997</v>
      </c>
      <c r="M1297" s="30" t="s">
        <v>1619</v>
      </c>
      <c r="N1297" s="56" t="s">
        <v>3410</v>
      </c>
      <c r="O1297" s="30" t="s">
        <v>6134</v>
      </c>
      <c r="P1297" s="30" t="s">
        <v>6135</v>
      </c>
      <c r="Q1297" s="23">
        <v>14972</v>
      </c>
      <c r="R1297" s="30" t="s">
        <v>29</v>
      </c>
      <c r="S1297" s="39">
        <v>200</v>
      </c>
      <c r="T1297" s="45">
        <v>46157</v>
      </c>
      <c r="U1297" s="52"/>
      <c r="V1297" s="53"/>
      <c r="W1297" s="54" t="s">
        <v>6136</v>
      </c>
      <c r="X1297" s="30"/>
      <c r="Y1297" s="31">
        <v>14772</v>
      </c>
      <c r="Z1297" s="30"/>
      <c r="AA1297" s="55"/>
      <c r="AB1297" s="73" t="s">
        <v>44</v>
      </c>
      <c r="AC1297" s="30" t="s">
        <v>44</v>
      </c>
      <c r="AD1297" s="30" t="s">
        <v>982</v>
      </c>
    </row>
    <row r="1298" spans="1:30" x14ac:dyDescent="0.2">
      <c r="A1298" s="89">
        <v>46158.106768761572</v>
      </c>
      <c r="B1298" s="35" t="s">
        <v>30</v>
      </c>
      <c r="C1298" s="85" t="s">
        <v>31</v>
      </c>
      <c r="D1298" s="30" t="s">
        <v>29</v>
      </c>
      <c r="E1298" s="96" t="s">
        <v>2895</v>
      </c>
      <c r="F1298" s="30" t="s">
        <v>29</v>
      </c>
      <c r="G1298" s="30" t="s">
        <v>33</v>
      </c>
      <c r="H1298" s="93" t="s">
        <v>34</v>
      </c>
      <c r="I1298" s="36" t="str">
        <f ca="1">IFERROR(__xludf.DUMMYFUNCTION("""COMPUTED_VALUE""")," ")</f>
        <v xml:space="preserve"> </v>
      </c>
      <c r="J1298" s="51" t="s">
        <v>6137</v>
      </c>
      <c r="K1298" s="56" t="s">
        <v>6138</v>
      </c>
      <c r="L1298" s="38">
        <v>961304454</v>
      </c>
      <c r="M1298" s="30" t="s">
        <v>1619</v>
      </c>
      <c r="N1298" s="56" t="s">
        <v>3410</v>
      </c>
      <c r="O1298" s="30" t="s">
        <v>6139</v>
      </c>
      <c r="P1298" s="30" t="s">
        <v>6140</v>
      </c>
      <c r="Q1298" s="23">
        <v>14972</v>
      </c>
      <c r="R1298" s="30" t="s">
        <v>29</v>
      </c>
      <c r="S1298" s="39">
        <v>100</v>
      </c>
      <c r="T1298" s="45">
        <v>46157</v>
      </c>
      <c r="U1298" s="52"/>
      <c r="V1298" s="53"/>
      <c r="W1298" s="54" t="s">
        <v>6141</v>
      </c>
      <c r="X1298" s="30"/>
      <c r="Y1298" s="31">
        <v>14872</v>
      </c>
      <c r="Z1298" s="30"/>
      <c r="AA1298" s="56"/>
      <c r="AB1298" s="74" t="s">
        <v>44</v>
      </c>
      <c r="AC1298" s="30" t="s">
        <v>44</v>
      </c>
      <c r="AD1298" s="30" t="s">
        <v>982</v>
      </c>
    </row>
    <row r="1299" spans="1:30" x14ac:dyDescent="0.2">
      <c r="A1299" s="89">
        <v>46158.10845373843</v>
      </c>
      <c r="B1299" s="35" t="s">
        <v>252</v>
      </c>
      <c r="C1299" s="85" t="s">
        <v>31</v>
      </c>
      <c r="D1299" s="30" t="s">
        <v>29</v>
      </c>
      <c r="E1299" s="96" t="s">
        <v>2798</v>
      </c>
      <c r="F1299" s="30" t="s">
        <v>29</v>
      </c>
      <c r="G1299" s="30" t="s">
        <v>47</v>
      </c>
      <c r="H1299" s="93" t="s">
        <v>4490</v>
      </c>
      <c r="I1299" s="36">
        <f ca="1">IFERROR(__xludf.DUMMYFUNCTION("""COMPUTED_VALUE"""),46195)</f>
        <v>46195</v>
      </c>
      <c r="J1299" s="51" t="s">
        <v>6142</v>
      </c>
      <c r="K1299" s="56" t="s">
        <v>6143</v>
      </c>
      <c r="L1299" s="38">
        <v>904120960</v>
      </c>
      <c r="M1299" s="30" t="s">
        <v>1619</v>
      </c>
      <c r="N1299" s="56" t="s">
        <v>529</v>
      </c>
      <c r="O1299" s="30" t="s">
        <v>6144</v>
      </c>
      <c r="P1299" s="30" t="s">
        <v>6145</v>
      </c>
      <c r="Q1299" s="23">
        <v>16940</v>
      </c>
      <c r="R1299" s="30" t="s">
        <v>29</v>
      </c>
      <c r="S1299" s="39">
        <v>200</v>
      </c>
      <c r="T1299" s="45">
        <v>46157</v>
      </c>
      <c r="U1299" s="52"/>
      <c r="V1299" s="53"/>
      <c r="W1299" s="54" t="s">
        <v>6146</v>
      </c>
      <c r="X1299" s="30"/>
      <c r="Y1299" s="31">
        <v>16740</v>
      </c>
      <c r="Z1299" s="30"/>
      <c r="AA1299" s="55"/>
      <c r="AB1299" s="73" t="s">
        <v>44</v>
      </c>
      <c r="AC1299" s="30" t="s">
        <v>44</v>
      </c>
      <c r="AD1299" s="30" t="s">
        <v>982</v>
      </c>
    </row>
    <row r="1300" spans="1:30" x14ac:dyDescent="0.2">
      <c r="A1300" s="89">
        <v>46158.111728587959</v>
      </c>
      <c r="B1300" s="35" t="s">
        <v>30</v>
      </c>
      <c r="C1300" s="85" t="s">
        <v>31</v>
      </c>
      <c r="D1300" s="30" t="s">
        <v>29</v>
      </c>
      <c r="E1300" s="96" t="s">
        <v>2895</v>
      </c>
      <c r="F1300" s="30" t="s">
        <v>29</v>
      </c>
      <c r="G1300" s="30" t="s">
        <v>33</v>
      </c>
      <c r="H1300" s="93" t="s">
        <v>34</v>
      </c>
      <c r="I1300" s="36" t="str">
        <f ca="1">IFERROR(__xludf.DUMMYFUNCTION("""COMPUTED_VALUE""")," ")</f>
        <v xml:space="preserve"> </v>
      </c>
      <c r="J1300" s="51" t="s">
        <v>6147</v>
      </c>
      <c r="K1300" s="56" t="s">
        <v>6148</v>
      </c>
      <c r="L1300" s="38">
        <v>948305307</v>
      </c>
      <c r="M1300" s="30" t="s">
        <v>1619</v>
      </c>
      <c r="N1300" s="56" t="s">
        <v>529</v>
      </c>
      <c r="O1300" s="30" t="s">
        <v>2642</v>
      </c>
      <c r="P1300" s="30" t="s">
        <v>6149</v>
      </c>
      <c r="Q1300" s="23">
        <v>14972</v>
      </c>
      <c r="R1300" s="30" t="s">
        <v>29</v>
      </c>
      <c r="S1300" s="39">
        <v>50</v>
      </c>
      <c r="T1300" s="45">
        <v>46157</v>
      </c>
      <c r="U1300" s="52"/>
      <c r="V1300" s="53"/>
      <c r="W1300" s="54" t="s">
        <v>6150</v>
      </c>
      <c r="X1300" s="30"/>
      <c r="Y1300" s="31">
        <v>14922</v>
      </c>
      <c r="Z1300" s="30"/>
      <c r="AA1300" s="56"/>
      <c r="AB1300" s="74" t="s">
        <v>44</v>
      </c>
      <c r="AC1300" s="30" t="s">
        <v>44</v>
      </c>
      <c r="AD1300" s="30" t="s">
        <v>982</v>
      </c>
    </row>
    <row r="1301" spans="1:30" x14ac:dyDescent="0.2">
      <c r="A1301" s="89">
        <v>46158.120121851854</v>
      </c>
      <c r="B1301" s="35" t="s">
        <v>76</v>
      </c>
      <c r="C1301" s="85" t="s">
        <v>31</v>
      </c>
      <c r="D1301" s="30" t="s">
        <v>29</v>
      </c>
      <c r="E1301" s="96" t="s">
        <v>2798</v>
      </c>
      <c r="F1301" s="30" t="s">
        <v>29</v>
      </c>
      <c r="G1301" s="30" t="s">
        <v>47</v>
      </c>
      <c r="H1301" s="93" t="s">
        <v>5770</v>
      </c>
      <c r="I1301" s="36">
        <f ca="1">IFERROR(__xludf.DUMMYFUNCTION("""COMPUTED_VALUE"""),46195)</f>
        <v>46195</v>
      </c>
      <c r="J1301" s="51" t="s">
        <v>6151</v>
      </c>
      <c r="K1301" s="56" t="s">
        <v>6152</v>
      </c>
      <c r="L1301" s="38">
        <v>328217431</v>
      </c>
      <c r="M1301" s="30" t="s">
        <v>1619</v>
      </c>
      <c r="N1301" s="56" t="s">
        <v>3410</v>
      </c>
      <c r="O1301" s="30" t="s">
        <v>2642</v>
      </c>
      <c r="P1301" s="30" t="s">
        <v>6153</v>
      </c>
      <c r="Q1301" s="23">
        <v>16940</v>
      </c>
      <c r="R1301" s="30" t="s">
        <v>29</v>
      </c>
      <c r="S1301" s="39">
        <f>200+2300</f>
        <v>2500</v>
      </c>
      <c r="T1301" s="49" t="s">
        <v>6154</v>
      </c>
      <c r="U1301" s="52"/>
      <c r="V1301" s="53"/>
      <c r="W1301" s="54" t="s">
        <v>6155</v>
      </c>
      <c r="X1301" s="30"/>
      <c r="Y1301" s="31">
        <v>14440</v>
      </c>
      <c r="Z1301" s="30"/>
      <c r="AA1301" s="55"/>
      <c r="AB1301" s="73" t="s">
        <v>44</v>
      </c>
      <c r="AC1301" s="30" t="s">
        <v>44</v>
      </c>
      <c r="AD1301" s="30" t="s">
        <v>982</v>
      </c>
    </row>
    <row r="1302" spans="1:30" x14ac:dyDescent="0.2">
      <c r="A1302" s="89">
        <v>46158.314462453709</v>
      </c>
      <c r="B1302" s="35" t="s">
        <v>30</v>
      </c>
      <c r="C1302" s="85" t="s">
        <v>31</v>
      </c>
      <c r="D1302" s="30" t="s">
        <v>29</v>
      </c>
      <c r="E1302" s="96" t="s">
        <v>2798</v>
      </c>
      <c r="F1302" s="30" t="s">
        <v>29</v>
      </c>
      <c r="G1302" s="30" t="s">
        <v>87</v>
      </c>
      <c r="H1302" s="93" t="s">
        <v>3147</v>
      </c>
      <c r="I1302" s="36">
        <f ca="1">IFERROR(__xludf.DUMMYFUNCTION("""COMPUTED_VALUE"""),46220)</f>
        <v>46220</v>
      </c>
      <c r="J1302" s="51" t="s">
        <v>6156</v>
      </c>
      <c r="K1302" s="56" t="s">
        <v>6157</v>
      </c>
      <c r="L1302" s="38">
        <v>963004641</v>
      </c>
      <c r="M1302" s="30" t="s">
        <v>556</v>
      </c>
      <c r="N1302" s="56" t="s">
        <v>434</v>
      </c>
      <c r="O1302" s="30" t="s">
        <v>6158</v>
      </c>
      <c r="P1302" s="30" t="s">
        <v>6159</v>
      </c>
      <c r="Q1302" s="23">
        <v>16940</v>
      </c>
      <c r="R1302" s="30" t="s">
        <v>29</v>
      </c>
      <c r="S1302" s="39">
        <v>50</v>
      </c>
      <c r="T1302" s="45">
        <v>46157</v>
      </c>
      <c r="U1302" s="52"/>
      <c r="V1302" s="53"/>
      <c r="W1302" s="54" t="s">
        <v>6160</v>
      </c>
      <c r="X1302" s="30"/>
      <c r="Y1302" s="31">
        <v>16890</v>
      </c>
      <c r="Z1302" s="30"/>
      <c r="AA1302" s="56"/>
      <c r="AB1302" s="74" t="s">
        <v>44</v>
      </c>
      <c r="AC1302" s="30" t="s">
        <v>44</v>
      </c>
      <c r="AD1302" s="30" t="s">
        <v>74</v>
      </c>
    </row>
    <row r="1303" spans="1:30" x14ac:dyDescent="0.2">
      <c r="A1303" s="89">
        <v>46158.316030092596</v>
      </c>
      <c r="B1303" s="35" t="s">
        <v>30</v>
      </c>
      <c r="C1303" s="85" t="s">
        <v>31</v>
      </c>
      <c r="D1303" s="30" t="s">
        <v>29</v>
      </c>
      <c r="E1303" s="96" t="s">
        <v>2798</v>
      </c>
      <c r="F1303" s="30" t="s">
        <v>29</v>
      </c>
      <c r="G1303" s="30" t="s">
        <v>87</v>
      </c>
      <c r="H1303" s="93" t="s">
        <v>2717</v>
      </c>
      <c r="I1303" s="36">
        <f ca="1">IFERROR(__xludf.DUMMYFUNCTION("""COMPUTED_VALUE"""),46219)</f>
        <v>46219</v>
      </c>
      <c r="J1303" s="51" t="s">
        <v>6161</v>
      </c>
      <c r="K1303" s="56" t="s">
        <v>6162</v>
      </c>
      <c r="L1303" s="38">
        <v>868880771</v>
      </c>
      <c r="M1303" s="30" t="s">
        <v>556</v>
      </c>
      <c r="N1303" s="56" t="s">
        <v>434</v>
      </c>
      <c r="O1303" s="30" t="s">
        <v>6163</v>
      </c>
      <c r="P1303" s="30" t="s">
        <v>6164</v>
      </c>
      <c r="Q1303" s="23">
        <v>16940</v>
      </c>
      <c r="R1303" s="30" t="s">
        <v>29</v>
      </c>
      <c r="S1303" s="39">
        <v>50</v>
      </c>
      <c r="T1303" s="45">
        <v>46157</v>
      </c>
      <c r="U1303" s="52"/>
      <c r="V1303" s="53"/>
      <c r="W1303" s="54" t="s">
        <v>6165</v>
      </c>
      <c r="X1303" s="30"/>
      <c r="Y1303" s="31">
        <v>16890</v>
      </c>
      <c r="Z1303" s="30"/>
      <c r="AA1303" s="55"/>
      <c r="AB1303" s="73" t="s">
        <v>44</v>
      </c>
      <c r="AC1303" s="30" t="s">
        <v>44</v>
      </c>
      <c r="AD1303" s="30" t="s">
        <v>74</v>
      </c>
    </row>
    <row r="1304" spans="1:30" x14ac:dyDescent="0.2">
      <c r="A1304" s="89">
        <v>46158.377918298611</v>
      </c>
      <c r="B1304" s="35" t="s">
        <v>30</v>
      </c>
      <c r="C1304" s="85" t="s">
        <v>31</v>
      </c>
      <c r="D1304" s="30" t="s">
        <v>29</v>
      </c>
      <c r="E1304" s="96" t="s">
        <v>2798</v>
      </c>
      <c r="F1304" s="30" t="s">
        <v>29</v>
      </c>
      <c r="G1304" s="30" t="s">
        <v>47</v>
      </c>
      <c r="H1304" s="93" t="s">
        <v>34</v>
      </c>
      <c r="I1304" s="36" t="str">
        <f ca="1">IFERROR(__xludf.DUMMYFUNCTION("""COMPUTED_VALUE""")," ")</f>
        <v xml:space="preserve"> </v>
      </c>
      <c r="J1304" s="51" t="s">
        <v>6166</v>
      </c>
      <c r="K1304" s="56" t="s">
        <v>6167</v>
      </c>
      <c r="L1304" s="38">
        <v>977024973</v>
      </c>
      <c r="M1304" s="30" t="s">
        <v>130</v>
      </c>
      <c r="N1304" s="56" t="s">
        <v>3883</v>
      </c>
      <c r="O1304" s="30" t="s">
        <v>2081</v>
      </c>
      <c r="P1304" s="30" t="s">
        <v>6168</v>
      </c>
      <c r="Q1304" s="23">
        <v>16940</v>
      </c>
      <c r="R1304" s="30" t="s">
        <v>29</v>
      </c>
      <c r="S1304" s="39">
        <v>50</v>
      </c>
      <c r="T1304" s="45">
        <v>46157</v>
      </c>
      <c r="U1304" s="52"/>
      <c r="V1304" s="53"/>
      <c r="W1304" s="54" t="s">
        <v>6169</v>
      </c>
      <c r="X1304" s="30"/>
      <c r="Y1304" s="31">
        <v>16890</v>
      </c>
      <c r="Z1304" s="30"/>
      <c r="AA1304" s="56"/>
      <c r="AB1304" s="74" t="s">
        <v>44</v>
      </c>
      <c r="AC1304" s="30" t="s">
        <v>44</v>
      </c>
      <c r="AD1304" s="30" t="s">
        <v>982</v>
      </c>
    </row>
    <row r="1305" spans="1:30" x14ac:dyDescent="0.2">
      <c r="A1305" s="89">
        <v>46158.38288513889</v>
      </c>
      <c r="B1305" s="35" t="s">
        <v>408</v>
      </c>
      <c r="C1305" s="85" t="s">
        <v>31</v>
      </c>
      <c r="D1305" s="30" t="s">
        <v>29</v>
      </c>
      <c r="E1305" s="96" t="s">
        <v>2798</v>
      </c>
      <c r="F1305" s="30" t="s">
        <v>29</v>
      </c>
      <c r="G1305" s="30" t="s">
        <v>47</v>
      </c>
      <c r="H1305" s="93" t="s">
        <v>5178</v>
      </c>
      <c r="I1305" s="36">
        <f ca="1">IFERROR(__xludf.DUMMYFUNCTION("""COMPUTED_VALUE"""),46197)</f>
        <v>46197</v>
      </c>
      <c r="J1305" s="51" t="s">
        <v>6170</v>
      </c>
      <c r="K1305" s="56" t="s">
        <v>6171</v>
      </c>
      <c r="L1305" s="38">
        <v>974467265</v>
      </c>
      <c r="M1305" s="30" t="s">
        <v>130</v>
      </c>
      <c r="N1305" s="56" t="s">
        <v>3883</v>
      </c>
      <c r="O1305" s="30" t="s">
        <v>2081</v>
      </c>
      <c r="P1305" s="30" t="s">
        <v>6172</v>
      </c>
      <c r="Q1305" s="23">
        <v>16940</v>
      </c>
      <c r="R1305" s="30" t="s">
        <v>29</v>
      </c>
      <c r="S1305" s="39">
        <v>50</v>
      </c>
      <c r="T1305" s="45">
        <v>46157</v>
      </c>
      <c r="U1305" s="52"/>
      <c r="V1305" s="53"/>
      <c r="W1305" s="54" t="s">
        <v>6173</v>
      </c>
      <c r="X1305" s="30"/>
      <c r="Y1305" s="31">
        <v>16890</v>
      </c>
      <c r="Z1305" s="30"/>
      <c r="AA1305" s="55"/>
      <c r="AB1305" s="73" t="s">
        <v>44</v>
      </c>
      <c r="AC1305" s="30" t="s">
        <v>44</v>
      </c>
      <c r="AD1305" s="30" t="s">
        <v>982</v>
      </c>
    </row>
    <row r="1306" spans="1:30" x14ac:dyDescent="0.2">
      <c r="A1306" s="89">
        <v>46158.384560613427</v>
      </c>
      <c r="B1306" s="35" t="s">
        <v>408</v>
      </c>
      <c r="C1306" s="85" t="s">
        <v>31</v>
      </c>
      <c r="D1306" s="30" t="s">
        <v>29</v>
      </c>
      <c r="E1306" s="96" t="s">
        <v>2895</v>
      </c>
      <c r="F1306" s="30" t="s">
        <v>29</v>
      </c>
      <c r="G1306" s="30" t="s">
        <v>33</v>
      </c>
      <c r="H1306" s="93" t="s">
        <v>5454</v>
      </c>
      <c r="I1306" s="36">
        <f ca="1">IFERROR(__xludf.DUMMYFUNCTION("""COMPUTED_VALUE"""),46196)</f>
        <v>46196</v>
      </c>
      <c r="J1306" s="51" t="s">
        <v>6174</v>
      </c>
      <c r="K1306" s="56" t="s">
        <v>4355</v>
      </c>
      <c r="L1306" s="38">
        <v>917795544</v>
      </c>
      <c r="M1306" s="30" t="s">
        <v>130</v>
      </c>
      <c r="N1306" s="56" t="s">
        <v>4869</v>
      </c>
      <c r="O1306" s="30" t="s">
        <v>2081</v>
      </c>
      <c r="P1306" s="30" t="s">
        <v>6175</v>
      </c>
      <c r="Q1306" s="23">
        <v>14972</v>
      </c>
      <c r="R1306" s="30" t="s">
        <v>29</v>
      </c>
      <c r="S1306" s="39">
        <f>50+150</f>
        <v>200</v>
      </c>
      <c r="T1306" s="49" t="s">
        <v>6176</v>
      </c>
      <c r="U1306" s="52"/>
      <c r="V1306" s="53"/>
      <c r="W1306" s="54" t="s">
        <v>6177</v>
      </c>
      <c r="X1306" s="30"/>
      <c r="Y1306" s="31">
        <v>14772</v>
      </c>
      <c r="Z1306" s="30"/>
      <c r="AA1306" s="56"/>
      <c r="AB1306" s="74" t="s">
        <v>44</v>
      </c>
      <c r="AC1306" s="30" t="s">
        <v>44</v>
      </c>
      <c r="AD1306" s="30" t="s">
        <v>982</v>
      </c>
    </row>
    <row r="1307" spans="1:30" x14ac:dyDescent="0.2">
      <c r="A1307" s="89">
        <v>46158.389825752311</v>
      </c>
      <c r="B1307" s="35" t="s">
        <v>30</v>
      </c>
      <c r="C1307" s="85" t="s">
        <v>31</v>
      </c>
      <c r="D1307" s="30" t="s">
        <v>29</v>
      </c>
      <c r="E1307" s="96" t="s">
        <v>2798</v>
      </c>
      <c r="F1307" s="30" t="s">
        <v>29</v>
      </c>
      <c r="G1307" s="30" t="s">
        <v>47</v>
      </c>
      <c r="H1307" s="93" t="s">
        <v>34</v>
      </c>
      <c r="I1307" s="36" t="str">
        <f ca="1">IFERROR(__xludf.DUMMYFUNCTION("""COMPUTED_VALUE""")," ")</f>
        <v xml:space="preserve"> </v>
      </c>
      <c r="J1307" s="51" t="s">
        <v>6178</v>
      </c>
      <c r="K1307" s="56" t="s">
        <v>6179</v>
      </c>
      <c r="L1307" s="38">
        <v>398342268</v>
      </c>
      <c r="M1307" s="30" t="s">
        <v>130</v>
      </c>
      <c r="N1307" s="56" t="s">
        <v>5067</v>
      </c>
      <c r="O1307" s="30" t="s">
        <v>2081</v>
      </c>
      <c r="P1307" s="30" t="s">
        <v>6180</v>
      </c>
      <c r="Q1307" s="23">
        <v>16940</v>
      </c>
      <c r="R1307" s="30" t="s">
        <v>29</v>
      </c>
      <c r="S1307" s="39">
        <v>50</v>
      </c>
      <c r="T1307" s="45">
        <v>46157</v>
      </c>
      <c r="U1307" s="52"/>
      <c r="V1307" s="53"/>
      <c r="W1307" s="54" t="s">
        <v>6181</v>
      </c>
      <c r="X1307" s="30"/>
      <c r="Y1307" s="31">
        <v>16890</v>
      </c>
      <c r="Z1307" s="30"/>
      <c r="AA1307" s="55"/>
      <c r="AB1307" s="73" t="s">
        <v>44</v>
      </c>
      <c r="AC1307" s="30" t="s">
        <v>44</v>
      </c>
      <c r="AD1307" s="30" t="s">
        <v>982</v>
      </c>
    </row>
    <row r="1308" spans="1:30" x14ac:dyDescent="0.2">
      <c r="A1308" s="89">
        <v>46158.397223935186</v>
      </c>
      <c r="B1308" s="35" t="s">
        <v>30</v>
      </c>
      <c r="C1308" s="85" t="s">
        <v>31</v>
      </c>
      <c r="D1308" s="30" t="s">
        <v>29</v>
      </c>
      <c r="E1308" s="96" t="s">
        <v>2798</v>
      </c>
      <c r="F1308" s="30" t="s">
        <v>29</v>
      </c>
      <c r="G1308" s="30" t="s">
        <v>47</v>
      </c>
      <c r="H1308" s="93" t="s">
        <v>34</v>
      </c>
      <c r="I1308" s="36" t="str">
        <f ca="1">IFERROR(__xludf.DUMMYFUNCTION("""COMPUTED_VALUE""")," ")</f>
        <v xml:space="preserve"> </v>
      </c>
      <c r="J1308" s="51" t="s">
        <v>6182</v>
      </c>
      <c r="K1308" s="56" t="s">
        <v>6183</v>
      </c>
      <c r="L1308" s="38">
        <v>375439748</v>
      </c>
      <c r="M1308" s="30" t="s">
        <v>130</v>
      </c>
      <c r="N1308" s="56" t="s">
        <v>6184</v>
      </c>
      <c r="O1308" s="30" t="s">
        <v>2081</v>
      </c>
      <c r="P1308" s="30" t="s">
        <v>6185</v>
      </c>
      <c r="Q1308" s="23">
        <v>16940</v>
      </c>
      <c r="R1308" s="30" t="s">
        <v>29</v>
      </c>
      <c r="S1308" s="39">
        <v>50</v>
      </c>
      <c r="T1308" s="45">
        <v>46157</v>
      </c>
      <c r="U1308" s="52"/>
      <c r="V1308" s="53"/>
      <c r="W1308" s="54" t="s">
        <v>6186</v>
      </c>
      <c r="X1308" s="30"/>
      <c r="Y1308" s="31">
        <v>16890</v>
      </c>
      <c r="Z1308" s="30"/>
      <c r="AA1308" s="56"/>
      <c r="AB1308" s="74" t="s">
        <v>44</v>
      </c>
      <c r="AC1308" s="30" t="s">
        <v>44</v>
      </c>
      <c r="AD1308" s="30" t="s">
        <v>982</v>
      </c>
    </row>
    <row r="1309" spans="1:30" x14ac:dyDescent="0.2">
      <c r="A1309" s="89">
        <v>46158.399622997684</v>
      </c>
      <c r="B1309" s="35" t="s">
        <v>30</v>
      </c>
      <c r="C1309" s="85" t="s">
        <v>31</v>
      </c>
      <c r="D1309" s="30" t="s">
        <v>29</v>
      </c>
      <c r="E1309" s="96" t="s">
        <v>2798</v>
      </c>
      <c r="F1309" s="30" t="s">
        <v>29</v>
      </c>
      <c r="G1309" s="30" t="s">
        <v>47</v>
      </c>
      <c r="H1309" s="93" t="s">
        <v>34</v>
      </c>
      <c r="I1309" s="36" t="str">
        <f ca="1">IFERROR(__xludf.DUMMYFUNCTION("""COMPUTED_VALUE""")," ")</f>
        <v xml:space="preserve"> </v>
      </c>
      <c r="J1309" s="51" t="s">
        <v>6187</v>
      </c>
      <c r="K1309" s="56" t="s">
        <v>6188</v>
      </c>
      <c r="L1309" s="38">
        <v>389814498</v>
      </c>
      <c r="M1309" s="30" t="s">
        <v>130</v>
      </c>
      <c r="N1309" s="56" t="s">
        <v>5067</v>
      </c>
      <c r="O1309" s="30" t="s">
        <v>2081</v>
      </c>
      <c r="P1309" s="30" t="s">
        <v>6189</v>
      </c>
      <c r="Q1309" s="23">
        <v>16940</v>
      </c>
      <c r="R1309" s="30" t="s">
        <v>29</v>
      </c>
      <c r="S1309" s="39">
        <v>30</v>
      </c>
      <c r="T1309" s="45">
        <v>46157</v>
      </c>
      <c r="U1309" s="52"/>
      <c r="V1309" s="53"/>
      <c r="W1309" s="54" t="s">
        <v>6190</v>
      </c>
      <c r="X1309" s="30"/>
      <c r="Y1309" s="31">
        <v>16910</v>
      </c>
      <c r="Z1309" s="30"/>
      <c r="AA1309" s="55"/>
      <c r="AB1309" s="73" t="s">
        <v>44</v>
      </c>
      <c r="AC1309" s="30" t="s">
        <v>44</v>
      </c>
      <c r="AD1309" s="30" t="s">
        <v>982</v>
      </c>
    </row>
    <row r="1310" spans="1:30" x14ac:dyDescent="0.2">
      <c r="A1310" s="89">
        <v>46158.402244340279</v>
      </c>
      <c r="B1310" s="35" t="s">
        <v>30</v>
      </c>
      <c r="C1310" s="85" t="s">
        <v>31</v>
      </c>
      <c r="D1310" s="30" t="s">
        <v>29</v>
      </c>
      <c r="E1310" s="96" t="s">
        <v>2798</v>
      </c>
      <c r="F1310" s="30" t="s">
        <v>29</v>
      </c>
      <c r="G1310" s="30" t="s">
        <v>47</v>
      </c>
      <c r="H1310" s="93" t="s">
        <v>34</v>
      </c>
      <c r="I1310" s="36" t="str">
        <f ca="1">IFERROR(__xludf.DUMMYFUNCTION("""COMPUTED_VALUE""")," ")</f>
        <v xml:space="preserve"> </v>
      </c>
      <c r="J1310" s="51" t="s">
        <v>6191</v>
      </c>
      <c r="K1310" s="56" t="s">
        <v>6192</v>
      </c>
      <c r="L1310" s="38">
        <v>948264001</v>
      </c>
      <c r="M1310" s="30" t="s">
        <v>130</v>
      </c>
      <c r="N1310" s="56" t="s">
        <v>5067</v>
      </c>
      <c r="O1310" s="30" t="s">
        <v>2081</v>
      </c>
      <c r="P1310" s="30" t="s">
        <v>6193</v>
      </c>
      <c r="Q1310" s="23">
        <v>16940</v>
      </c>
      <c r="R1310" s="30" t="s">
        <v>29</v>
      </c>
      <c r="S1310" s="39">
        <v>180</v>
      </c>
      <c r="T1310" s="45">
        <v>46157</v>
      </c>
      <c r="U1310" s="52"/>
      <c r="V1310" s="53"/>
      <c r="W1310" s="54" t="s">
        <v>6194</v>
      </c>
      <c r="X1310" s="30"/>
      <c r="Y1310" s="31">
        <v>16760</v>
      </c>
      <c r="Z1310" s="30"/>
      <c r="AA1310" s="56"/>
      <c r="AB1310" s="74" t="s">
        <v>44</v>
      </c>
      <c r="AC1310" s="30" t="s">
        <v>44</v>
      </c>
      <c r="AD1310" s="30" t="s">
        <v>982</v>
      </c>
    </row>
    <row r="1311" spans="1:30" x14ac:dyDescent="0.2">
      <c r="A1311" s="89">
        <v>46158.46786232639</v>
      </c>
      <c r="B1311" s="35" t="s">
        <v>30</v>
      </c>
      <c r="C1311" s="85" t="s">
        <v>31</v>
      </c>
      <c r="D1311" s="30" t="s">
        <v>29</v>
      </c>
      <c r="E1311" s="96" t="s">
        <v>2895</v>
      </c>
      <c r="F1311" s="30" t="s">
        <v>29</v>
      </c>
      <c r="G1311" s="30" t="s">
        <v>33</v>
      </c>
      <c r="H1311" s="93" t="s">
        <v>34</v>
      </c>
      <c r="I1311" s="36" t="str">
        <f ca="1">IFERROR(__xludf.DUMMYFUNCTION("""COMPUTED_VALUE""")," ")</f>
        <v xml:space="preserve"> </v>
      </c>
      <c r="J1311" s="51" t="s">
        <v>6195</v>
      </c>
      <c r="K1311" s="56" t="s">
        <v>6196</v>
      </c>
      <c r="L1311" s="38">
        <v>823749769</v>
      </c>
      <c r="M1311" s="30" t="s">
        <v>130</v>
      </c>
      <c r="N1311" s="56" t="s">
        <v>4869</v>
      </c>
      <c r="O1311" s="30" t="s">
        <v>2081</v>
      </c>
      <c r="P1311" s="30" t="s">
        <v>6197</v>
      </c>
      <c r="Q1311" s="23">
        <v>14972</v>
      </c>
      <c r="R1311" s="30" t="s">
        <v>29</v>
      </c>
      <c r="S1311" s="39">
        <v>200</v>
      </c>
      <c r="T1311" s="45">
        <v>46157</v>
      </c>
      <c r="U1311" s="52"/>
      <c r="V1311" s="53"/>
      <c r="W1311" s="54" t="s">
        <v>6198</v>
      </c>
      <c r="X1311" s="30"/>
      <c r="Y1311" s="31">
        <v>14772</v>
      </c>
      <c r="Z1311" s="30"/>
      <c r="AA1311" s="55"/>
      <c r="AB1311" s="73" t="s">
        <v>44</v>
      </c>
      <c r="AC1311" s="30" t="s">
        <v>44</v>
      </c>
      <c r="AD1311" s="30" t="s">
        <v>982</v>
      </c>
    </row>
    <row r="1312" spans="1:30" x14ac:dyDescent="0.2">
      <c r="A1312" s="89">
        <v>46158.469119340283</v>
      </c>
      <c r="B1312" s="35" t="s">
        <v>408</v>
      </c>
      <c r="C1312" s="85" t="s">
        <v>31</v>
      </c>
      <c r="D1312" s="30" t="s">
        <v>29</v>
      </c>
      <c r="E1312" s="96" t="s">
        <v>2798</v>
      </c>
      <c r="F1312" s="30" t="s">
        <v>29</v>
      </c>
      <c r="G1312" s="30" t="s">
        <v>47</v>
      </c>
      <c r="H1312" s="93" t="s">
        <v>5770</v>
      </c>
      <c r="I1312" s="36">
        <f ca="1">IFERROR(__xludf.DUMMYFUNCTION("""COMPUTED_VALUE"""),46195)</f>
        <v>46195</v>
      </c>
      <c r="J1312" s="51" t="s">
        <v>6199</v>
      </c>
      <c r="K1312" s="56" t="s">
        <v>6200</v>
      </c>
      <c r="L1312" s="38">
        <v>358364200</v>
      </c>
      <c r="M1312" s="30" t="s">
        <v>130</v>
      </c>
      <c r="N1312" s="56" t="s">
        <v>4869</v>
      </c>
      <c r="O1312" s="30" t="s">
        <v>2081</v>
      </c>
      <c r="P1312" s="30" t="s">
        <v>6201</v>
      </c>
      <c r="Q1312" s="23">
        <v>16940</v>
      </c>
      <c r="R1312" s="30" t="s">
        <v>29</v>
      </c>
      <c r="S1312" s="39">
        <f>50+3950</f>
        <v>4000</v>
      </c>
      <c r="T1312" s="49" t="s">
        <v>6202</v>
      </c>
      <c r="U1312" s="52"/>
      <c r="V1312" s="53"/>
      <c r="W1312" s="54" t="s">
        <v>6203</v>
      </c>
      <c r="X1312" s="30"/>
      <c r="Y1312" s="31">
        <v>12940</v>
      </c>
      <c r="Z1312" s="30"/>
      <c r="AA1312" s="56"/>
      <c r="AB1312" s="74" t="s">
        <v>44</v>
      </c>
      <c r="AC1312" s="30" t="s">
        <v>44</v>
      </c>
      <c r="AD1312" s="30" t="s">
        <v>982</v>
      </c>
    </row>
    <row r="1313" spans="1:30" x14ac:dyDescent="0.2">
      <c r="A1313" s="89">
        <v>46158.634854421296</v>
      </c>
      <c r="B1313" s="35" t="s">
        <v>76</v>
      </c>
      <c r="C1313" s="85" t="s">
        <v>31</v>
      </c>
      <c r="D1313" s="30" t="s">
        <v>29</v>
      </c>
      <c r="E1313" s="96" t="s">
        <v>201</v>
      </c>
      <c r="F1313" s="30" t="s">
        <v>29</v>
      </c>
      <c r="G1313" s="30" t="s">
        <v>47</v>
      </c>
      <c r="H1313" s="93" t="s">
        <v>3250</v>
      </c>
      <c r="I1313" s="36">
        <f ca="1">IFERROR(__xludf.DUMMYFUNCTION("""COMPUTED_VALUE"""),46166)</f>
        <v>46166</v>
      </c>
      <c r="J1313" s="51" t="s">
        <v>6204</v>
      </c>
      <c r="K1313" s="56" t="s">
        <v>6205</v>
      </c>
      <c r="L1313" s="38">
        <v>375752829</v>
      </c>
      <c r="M1313" s="30" t="s">
        <v>2215</v>
      </c>
      <c r="N1313" s="56" t="s">
        <v>763</v>
      </c>
      <c r="O1313" s="30" t="s">
        <v>107</v>
      </c>
      <c r="P1313" s="30" t="s">
        <v>6206</v>
      </c>
      <c r="Q1313" s="23">
        <v>5936</v>
      </c>
      <c r="R1313" s="30" t="s">
        <v>29</v>
      </c>
      <c r="S1313" s="39">
        <v>4000</v>
      </c>
      <c r="T1313" s="45">
        <v>46157</v>
      </c>
      <c r="U1313" s="66">
        <v>1936</v>
      </c>
      <c r="V1313" s="45">
        <v>46172</v>
      </c>
      <c r="W1313" s="54" t="s">
        <v>6207</v>
      </c>
      <c r="X1313" s="30"/>
      <c r="Y1313" s="31">
        <v>0</v>
      </c>
      <c r="Z1313" s="30" t="s">
        <v>2731</v>
      </c>
      <c r="AA1313" s="55"/>
      <c r="AB1313" s="73" t="s">
        <v>44</v>
      </c>
      <c r="AC1313" s="30" t="s">
        <v>44</v>
      </c>
      <c r="AD1313" s="30" t="s">
        <v>982</v>
      </c>
    </row>
    <row r="1314" spans="1:30" x14ac:dyDescent="0.2">
      <c r="A1314" s="89">
        <v>46158.663327071758</v>
      </c>
      <c r="B1314" s="35" t="s">
        <v>76</v>
      </c>
      <c r="C1314" s="85" t="s">
        <v>31</v>
      </c>
      <c r="D1314" s="30" t="s">
        <v>29</v>
      </c>
      <c r="E1314" s="96" t="s">
        <v>63</v>
      </c>
      <c r="F1314" s="30" t="s">
        <v>29</v>
      </c>
      <c r="G1314" s="30" t="s">
        <v>47</v>
      </c>
      <c r="H1314" s="93" t="s">
        <v>5928</v>
      </c>
      <c r="I1314" s="36">
        <f ca="1">IFERROR(__xludf.DUMMYFUNCTION("""COMPUTED_VALUE"""),46196)</f>
        <v>46196</v>
      </c>
      <c r="J1314" s="51" t="s">
        <v>6208</v>
      </c>
      <c r="K1314" s="56" t="s">
        <v>6209</v>
      </c>
      <c r="L1314" s="38">
        <v>327933116</v>
      </c>
      <c r="M1314" s="30" t="s">
        <v>466</v>
      </c>
      <c r="N1314" s="56" t="s">
        <v>1235</v>
      </c>
      <c r="O1314" s="30" t="s">
        <v>6210</v>
      </c>
      <c r="P1314" s="30" t="s">
        <v>6211</v>
      </c>
      <c r="Q1314" s="23">
        <v>16940</v>
      </c>
      <c r="R1314" s="30" t="s">
        <v>29</v>
      </c>
      <c r="S1314" s="39">
        <v>200</v>
      </c>
      <c r="T1314" s="45">
        <v>46158</v>
      </c>
      <c r="U1314" s="52"/>
      <c r="V1314" s="53"/>
      <c r="W1314" s="54" t="s">
        <v>6212</v>
      </c>
      <c r="X1314" s="30"/>
      <c r="Y1314" s="31">
        <v>16740</v>
      </c>
      <c r="Z1314" s="30"/>
      <c r="AA1314" s="56"/>
      <c r="AB1314" s="74" t="s">
        <v>44</v>
      </c>
      <c r="AC1314" s="30" t="s">
        <v>44</v>
      </c>
      <c r="AD1314" s="30" t="s">
        <v>982</v>
      </c>
    </row>
    <row r="1315" spans="1:30" x14ac:dyDescent="0.2">
      <c r="A1315" s="89">
        <v>46158.675087372685</v>
      </c>
      <c r="B1315" s="35" t="s">
        <v>30</v>
      </c>
      <c r="C1315" s="85" t="s">
        <v>31</v>
      </c>
      <c r="D1315" s="30" t="s">
        <v>29</v>
      </c>
      <c r="E1315" s="96" t="s">
        <v>55</v>
      </c>
      <c r="F1315" s="30" t="s">
        <v>29</v>
      </c>
      <c r="G1315" s="30" t="s">
        <v>33</v>
      </c>
      <c r="H1315" s="93" t="s">
        <v>34</v>
      </c>
      <c r="I1315" s="36" t="str">
        <f ca="1">IFERROR(__xludf.DUMMYFUNCTION("""COMPUTED_VALUE""")," ")</f>
        <v xml:space="preserve"> </v>
      </c>
      <c r="J1315" s="51" t="s">
        <v>6213</v>
      </c>
      <c r="K1315" s="56" t="s">
        <v>6214</v>
      </c>
      <c r="L1315" s="38">
        <v>917536239</v>
      </c>
      <c r="M1315" s="30" t="s">
        <v>1614</v>
      </c>
      <c r="N1315" s="56" t="s">
        <v>6215</v>
      </c>
      <c r="O1315" s="30" t="s">
        <v>6216</v>
      </c>
      <c r="P1315" s="30" t="s">
        <v>6217</v>
      </c>
      <c r="Q1315" s="23">
        <v>7736</v>
      </c>
      <c r="R1315" s="30" t="s">
        <v>429</v>
      </c>
      <c r="S1315" s="39">
        <v>50</v>
      </c>
      <c r="T1315" s="45">
        <v>46158</v>
      </c>
      <c r="U1315" s="52"/>
      <c r="V1315" s="53"/>
      <c r="W1315" s="54" t="s">
        <v>6218</v>
      </c>
      <c r="X1315" s="30"/>
      <c r="Y1315" s="31">
        <v>7686</v>
      </c>
      <c r="Z1315" s="30"/>
      <c r="AA1315" s="55"/>
      <c r="AB1315" s="73" t="s">
        <v>44</v>
      </c>
      <c r="AC1315" s="30" t="s">
        <v>44</v>
      </c>
      <c r="AD1315" s="30" t="s">
        <v>982</v>
      </c>
    </row>
    <row r="1316" spans="1:30" x14ac:dyDescent="0.2">
      <c r="A1316" s="89">
        <v>46158.675521400466</v>
      </c>
      <c r="B1316" s="35" t="s">
        <v>30</v>
      </c>
      <c r="C1316" s="85" t="s">
        <v>31</v>
      </c>
      <c r="D1316" s="30" t="s">
        <v>29</v>
      </c>
      <c r="E1316" s="96" t="s">
        <v>2798</v>
      </c>
      <c r="F1316" s="30" t="s">
        <v>29</v>
      </c>
      <c r="G1316" s="30" t="s">
        <v>47</v>
      </c>
      <c r="H1316" s="93" t="s">
        <v>34</v>
      </c>
      <c r="I1316" s="36" t="str">
        <f ca="1">IFERROR(__xludf.DUMMYFUNCTION("""COMPUTED_VALUE""")," ")</f>
        <v xml:space="preserve"> </v>
      </c>
      <c r="J1316" s="51" t="s">
        <v>6219</v>
      </c>
      <c r="K1316" s="56" t="s">
        <v>6220</v>
      </c>
      <c r="L1316" s="38">
        <v>868341718</v>
      </c>
      <c r="M1316" s="30" t="s">
        <v>466</v>
      </c>
      <c r="N1316" s="56" t="s">
        <v>434</v>
      </c>
      <c r="O1316" s="30" t="s">
        <v>6221</v>
      </c>
      <c r="P1316" s="30" t="s">
        <v>6222</v>
      </c>
      <c r="Q1316" s="23">
        <v>16940</v>
      </c>
      <c r="R1316" s="30" t="s">
        <v>29</v>
      </c>
      <c r="S1316" s="39">
        <v>50</v>
      </c>
      <c r="T1316" s="45">
        <v>46158</v>
      </c>
      <c r="U1316" s="52"/>
      <c r="V1316" s="53"/>
      <c r="W1316" s="54" t="s">
        <v>6223</v>
      </c>
      <c r="X1316" s="30"/>
      <c r="Y1316" s="31">
        <v>16890</v>
      </c>
      <c r="Z1316" s="30"/>
      <c r="AA1316" s="56"/>
      <c r="AB1316" s="74" t="s">
        <v>44</v>
      </c>
      <c r="AC1316" s="30" t="s">
        <v>44</v>
      </c>
      <c r="AD1316" s="30" t="s">
        <v>982</v>
      </c>
    </row>
    <row r="1317" spans="1:30" x14ac:dyDescent="0.2">
      <c r="A1317" s="89">
        <v>46158.676953472226</v>
      </c>
      <c r="B1317" s="35" t="s">
        <v>30</v>
      </c>
      <c r="C1317" s="85" t="s">
        <v>31</v>
      </c>
      <c r="D1317" s="30" t="s">
        <v>29</v>
      </c>
      <c r="E1317" s="96" t="s">
        <v>55</v>
      </c>
      <c r="F1317" s="30" t="s">
        <v>29</v>
      </c>
      <c r="G1317" s="30" t="s">
        <v>33</v>
      </c>
      <c r="H1317" s="93" t="s">
        <v>34</v>
      </c>
      <c r="I1317" s="36" t="str">
        <f ca="1">IFERROR(__xludf.DUMMYFUNCTION("""COMPUTED_VALUE""")," ")</f>
        <v xml:space="preserve"> </v>
      </c>
      <c r="J1317" s="51" t="s">
        <v>6224</v>
      </c>
      <c r="K1317" s="56" t="s">
        <v>6225</v>
      </c>
      <c r="L1317" s="38">
        <v>937786100</v>
      </c>
      <c r="M1317" s="30" t="s">
        <v>1614</v>
      </c>
      <c r="N1317" s="56" t="s">
        <v>3436</v>
      </c>
      <c r="O1317" s="30" t="s">
        <v>6226</v>
      </c>
      <c r="P1317" s="30" t="s">
        <v>6227</v>
      </c>
      <c r="Q1317" s="23">
        <v>7736</v>
      </c>
      <c r="R1317" s="30" t="s">
        <v>429</v>
      </c>
      <c r="S1317" s="39">
        <v>150</v>
      </c>
      <c r="T1317" s="45">
        <v>46158</v>
      </c>
      <c r="U1317" s="52"/>
      <c r="V1317" s="53"/>
      <c r="W1317" s="54" t="s">
        <v>6228</v>
      </c>
      <c r="X1317" s="30"/>
      <c r="Y1317" s="31">
        <v>7586</v>
      </c>
      <c r="Z1317" s="30"/>
      <c r="AA1317" s="55"/>
      <c r="AB1317" s="73" t="s">
        <v>44</v>
      </c>
      <c r="AC1317" s="30" t="s">
        <v>44</v>
      </c>
      <c r="AD1317" s="30" t="s">
        <v>982</v>
      </c>
    </row>
    <row r="1318" spans="1:30" x14ac:dyDescent="0.2">
      <c r="A1318" s="89">
        <v>46158.843249652782</v>
      </c>
      <c r="B1318" s="35" t="s">
        <v>252</v>
      </c>
      <c r="C1318" s="85" t="s">
        <v>31</v>
      </c>
      <c r="D1318" s="30" t="s">
        <v>29</v>
      </c>
      <c r="E1318" s="96" t="s">
        <v>2895</v>
      </c>
      <c r="F1318" s="30" t="s">
        <v>29</v>
      </c>
      <c r="G1318" s="30" t="s">
        <v>33</v>
      </c>
      <c r="H1318" s="93" t="s">
        <v>2896</v>
      </c>
      <c r="I1318" s="36">
        <f ca="1">IFERROR(__xludf.DUMMYFUNCTION("""COMPUTED_VALUE"""),46195)</f>
        <v>46195</v>
      </c>
      <c r="J1318" s="51" t="s">
        <v>6229</v>
      </c>
      <c r="K1318" s="56" t="s">
        <v>6230</v>
      </c>
      <c r="L1318" s="38">
        <v>981520245</v>
      </c>
      <c r="M1318" s="30" t="s">
        <v>1619</v>
      </c>
      <c r="N1318" s="56" t="s">
        <v>4055</v>
      </c>
      <c r="O1318" s="30" t="s">
        <v>2642</v>
      </c>
      <c r="P1318" s="30" t="s">
        <v>6231</v>
      </c>
      <c r="Q1318" s="23">
        <v>14972</v>
      </c>
      <c r="R1318" s="30" t="s">
        <v>29</v>
      </c>
      <c r="S1318" s="39">
        <v>200</v>
      </c>
      <c r="T1318" s="45">
        <v>46158</v>
      </c>
      <c r="U1318" s="52"/>
      <c r="V1318" s="53"/>
      <c r="W1318" s="54" t="s">
        <v>6232</v>
      </c>
      <c r="X1318" s="30"/>
      <c r="Y1318" s="31">
        <v>14772</v>
      </c>
      <c r="Z1318" s="30"/>
      <c r="AA1318" s="56"/>
      <c r="AB1318" s="74" t="s">
        <v>44</v>
      </c>
      <c r="AC1318" s="30" t="s">
        <v>44</v>
      </c>
      <c r="AD1318" s="30" t="s">
        <v>982</v>
      </c>
    </row>
    <row r="1319" spans="1:30" x14ac:dyDescent="0.2">
      <c r="A1319" s="89">
        <v>46158.915068217597</v>
      </c>
      <c r="B1319" s="35" t="s">
        <v>30</v>
      </c>
      <c r="C1319" s="85" t="s">
        <v>31</v>
      </c>
      <c r="D1319" s="30" t="s">
        <v>29</v>
      </c>
      <c r="E1319" s="96" t="s">
        <v>2798</v>
      </c>
      <c r="F1319" s="30" t="s">
        <v>202</v>
      </c>
      <c r="G1319" s="30" t="s">
        <v>47</v>
      </c>
      <c r="H1319" s="93" t="s">
        <v>34</v>
      </c>
      <c r="I1319" s="36" t="str">
        <f ca="1">IFERROR(__xludf.DUMMYFUNCTION("""COMPUTED_VALUE""")," ")</f>
        <v xml:space="preserve"> </v>
      </c>
      <c r="J1319" s="51" t="s">
        <v>6233</v>
      </c>
      <c r="K1319" s="56" t="s">
        <v>6234</v>
      </c>
      <c r="L1319" s="38">
        <v>986371165</v>
      </c>
      <c r="M1319" s="30" t="s">
        <v>605</v>
      </c>
      <c r="N1319" s="56" t="s">
        <v>4655</v>
      </c>
      <c r="O1319" s="30" t="s">
        <v>107</v>
      </c>
      <c r="P1319" s="30" t="s">
        <v>6235</v>
      </c>
      <c r="Q1319" s="23">
        <v>16940</v>
      </c>
      <c r="R1319" s="30" t="s">
        <v>29</v>
      </c>
      <c r="S1319" s="39">
        <v>50</v>
      </c>
      <c r="T1319" s="45">
        <v>46158</v>
      </c>
      <c r="U1319" s="52"/>
      <c r="V1319" s="53"/>
      <c r="W1319" s="54" t="s">
        <v>6236</v>
      </c>
      <c r="X1319" s="30"/>
      <c r="Y1319" s="31">
        <v>16890</v>
      </c>
      <c r="Z1319" s="30"/>
      <c r="AA1319" s="55"/>
      <c r="AB1319" s="73" t="s">
        <v>44</v>
      </c>
      <c r="AC1319" s="30" t="s">
        <v>44</v>
      </c>
      <c r="AD1319" s="30" t="s">
        <v>982</v>
      </c>
    </row>
    <row r="1320" spans="1:30" x14ac:dyDescent="0.2">
      <c r="A1320" s="89">
        <v>46158.932829363424</v>
      </c>
      <c r="B1320" s="35" t="s">
        <v>76</v>
      </c>
      <c r="C1320" s="85" t="s">
        <v>31</v>
      </c>
      <c r="D1320" s="30" t="s">
        <v>29</v>
      </c>
      <c r="E1320" s="96" t="s">
        <v>32</v>
      </c>
      <c r="F1320" s="30" t="s">
        <v>29</v>
      </c>
      <c r="G1320" s="30" t="s">
        <v>33</v>
      </c>
      <c r="H1320" s="93" t="s">
        <v>6237</v>
      </c>
      <c r="I1320" s="36">
        <f ca="1">IFERROR(__xludf.DUMMYFUNCTION("""COMPUTED_VALUE"""),46192)</f>
        <v>46192</v>
      </c>
      <c r="J1320" s="51" t="s">
        <v>6238</v>
      </c>
      <c r="K1320" s="56" t="s">
        <v>6239</v>
      </c>
      <c r="L1320" s="38">
        <v>359983482</v>
      </c>
      <c r="M1320" s="30" t="s">
        <v>556</v>
      </c>
      <c r="N1320" s="56" t="s">
        <v>434</v>
      </c>
      <c r="O1320" s="30" t="s">
        <v>685</v>
      </c>
      <c r="P1320" s="30" t="s">
        <v>6240</v>
      </c>
      <c r="Q1320" s="23">
        <v>14972</v>
      </c>
      <c r="R1320" s="30" t="s">
        <v>29</v>
      </c>
      <c r="S1320" s="39">
        <f>50+7686</f>
        <v>7736</v>
      </c>
      <c r="T1320" s="49" t="s">
        <v>6241</v>
      </c>
      <c r="U1320" s="52"/>
      <c r="V1320" s="53"/>
      <c r="W1320" s="54" t="s">
        <v>6242</v>
      </c>
      <c r="X1320" s="30"/>
      <c r="Y1320" s="31">
        <v>7236</v>
      </c>
      <c r="Z1320" s="30"/>
      <c r="AA1320" s="56"/>
      <c r="AB1320" s="74" t="s">
        <v>44</v>
      </c>
      <c r="AC1320" s="30" t="s">
        <v>44</v>
      </c>
      <c r="AD1320" s="30" t="s">
        <v>74</v>
      </c>
    </row>
    <row r="1321" spans="1:30" x14ac:dyDescent="0.2">
      <c r="A1321" s="89">
        <v>46158.935111388884</v>
      </c>
      <c r="B1321" s="35" t="s">
        <v>30</v>
      </c>
      <c r="C1321" s="85" t="s">
        <v>31</v>
      </c>
      <c r="D1321" s="30" t="s">
        <v>29</v>
      </c>
      <c r="E1321" s="96" t="s">
        <v>2798</v>
      </c>
      <c r="F1321" s="30" t="s">
        <v>29</v>
      </c>
      <c r="G1321" s="30" t="s">
        <v>47</v>
      </c>
      <c r="H1321" s="93" t="s">
        <v>34</v>
      </c>
      <c r="I1321" s="36" t="str">
        <f ca="1">IFERROR(__xludf.DUMMYFUNCTION("""COMPUTED_VALUE""")," ")</f>
        <v xml:space="preserve"> </v>
      </c>
      <c r="J1321" s="51" t="s">
        <v>6243</v>
      </c>
      <c r="K1321" s="56" t="s">
        <v>6244</v>
      </c>
      <c r="L1321" s="38">
        <v>973474130</v>
      </c>
      <c r="M1321" s="30" t="s">
        <v>3501</v>
      </c>
      <c r="N1321" s="56" t="s">
        <v>845</v>
      </c>
      <c r="O1321" s="30" t="s">
        <v>6245</v>
      </c>
      <c r="P1321" s="30" t="s">
        <v>6246</v>
      </c>
      <c r="Q1321" s="23">
        <v>16940</v>
      </c>
      <c r="R1321" s="30" t="s">
        <v>29</v>
      </c>
      <c r="S1321" s="39">
        <v>100</v>
      </c>
      <c r="T1321" s="45">
        <v>46158</v>
      </c>
      <c r="U1321" s="52"/>
      <c r="V1321" s="53"/>
      <c r="W1321" s="54" t="s">
        <v>6247</v>
      </c>
      <c r="X1321" s="30"/>
      <c r="Y1321" s="31">
        <v>16840</v>
      </c>
      <c r="Z1321" s="30"/>
      <c r="AA1321" s="55"/>
      <c r="AB1321" s="73" t="s">
        <v>44</v>
      </c>
      <c r="AC1321" s="30" t="s">
        <v>44</v>
      </c>
      <c r="AD1321" s="30" t="s">
        <v>982</v>
      </c>
    </row>
    <row r="1322" spans="1:30" x14ac:dyDescent="0.2">
      <c r="A1322" s="89">
        <v>46158.955173981478</v>
      </c>
      <c r="B1322" s="35" t="s">
        <v>30</v>
      </c>
      <c r="C1322" s="85" t="s">
        <v>31</v>
      </c>
      <c r="D1322" s="30" t="s">
        <v>29</v>
      </c>
      <c r="E1322" s="96" t="s">
        <v>2798</v>
      </c>
      <c r="F1322" s="30" t="s">
        <v>29</v>
      </c>
      <c r="G1322" s="30" t="s">
        <v>47</v>
      </c>
      <c r="H1322" s="93" t="s">
        <v>34</v>
      </c>
      <c r="I1322" s="36" t="str">
        <f ca="1">IFERROR(__xludf.DUMMYFUNCTION("""COMPUTED_VALUE""")," ")</f>
        <v xml:space="preserve"> </v>
      </c>
      <c r="J1322" s="51" t="s">
        <v>6248</v>
      </c>
      <c r="K1322" s="56" t="s">
        <v>6249</v>
      </c>
      <c r="L1322" s="38">
        <v>377443078</v>
      </c>
      <c r="M1322" s="30" t="s">
        <v>664</v>
      </c>
      <c r="N1322" s="56" t="s">
        <v>3103</v>
      </c>
      <c r="O1322" s="30" t="s">
        <v>107</v>
      </c>
      <c r="P1322" s="30" t="s">
        <v>6250</v>
      </c>
      <c r="Q1322" s="23">
        <v>16940</v>
      </c>
      <c r="R1322" s="30" t="s">
        <v>29</v>
      </c>
      <c r="S1322" s="39">
        <v>50</v>
      </c>
      <c r="T1322" s="45">
        <v>46158</v>
      </c>
      <c r="U1322" s="52"/>
      <c r="V1322" s="53"/>
      <c r="W1322" s="54" t="s">
        <v>6251</v>
      </c>
      <c r="X1322" s="30"/>
      <c r="Y1322" s="31">
        <v>16890</v>
      </c>
      <c r="Z1322" s="30"/>
      <c r="AA1322" s="56"/>
      <c r="AB1322" s="74" t="s">
        <v>44</v>
      </c>
      <c r="AC1322" s="30" t="s">
        <v>44</v>
      </c>
      <c r="AD1322" s="30" t="s">
        <v>982</v>
      </c>
    </row>
    <row r="1323" spans="1:30" x14ac:dyDescent="0.2">
      <c r="A1323" s="89">
        <v>46158.956796354163</v>
      </c>
      <c r="B1323" s="35" t="s">
        <v>30</v>
      </c>
      <c r="C1323" s="85" t="s">
        <v>31</v>
      </c>
      <c r="D1323" s="30" t="s">
        <v>29</v>
      </c>
      <c r="E1323" s="96" t="s">
        <v>2798</v>
      </c>
      <c r="F1323" s="30" t="s">
        <v>29</v>
      </c>
      <c r="G1323" s="30" t="s">
        <v>47</v>
      </c>
      <c r="H1323" s="93" t="s">
        <v>34</v>
      </c>
      <c r="I1323" s="36" t="str">
        <f ca="1">IFERROR(__xludf.DUMMYFUNCTION("""COMPUTED_VALUE""")," ")</f>
        <v xml:space="preserve"> </v>
      </c>
      <c r="J1323" s="51" t="s">
        <v>6252</v>
      </c>
      <c r="K1323" s="56" t="s">
        <v>6253</v>
      </c>
      <c r="L1323" s="38">
        <v>869508386</v>
      </c>
      <c r="M1323" s="30" t="s">
        <v>664</v>
      </c>
      <c r="N1323" s="56" t="s">
        <v>337</v>
      </c>
      <c r="O1323" s="30" t="s">
        <v>107</v>
      </c>
      <c r="P1323" s="30" t="s">
        <v>6254</v>
      </c>
      <c r="Q1323" s="23">
        <v>16940</v>
      </c>
      <c r="R1323" s="30" t="s">
        <v>29</v>
      </c>
      <c r="S1323" s="39">
        <v>50</v>
      </c>
      <c r="T1323" s="45">
        <v>46158</v>
      </c>
      <c r="U1323" s="52"/>
      <c r="V1323" s="53"/>
      <c r="W1323" s="54" t="s">
        <v>6255</v>
      </c>
      <c r="X1323" s="30"/>
      <c r="Y1323" s="31">
        <v>16890</v>
      </c>
      <c r="Z1323" s="30"/>
      <c r="AA1323" s="55"/>
      <c r="AB1323" s="73" t="s">
        <v>44</v>
      </c>
      <c r="AC1323" s="30" t="s">
        <v>44</v>
      </c>
      <c r="AD1323" s="30" t="s">
        <v>982</v>
      </c>
    </row>
    <row r="1324" spans="1:30" x14ac:dyDescent="0.2">
      <c r="A1324" s="89">
        <v>46158.957737708333</v>
      </c>
      <c r="B1324" s="35" t="s">
        <v>30</v>
      </c>
      <c r="C1324" s="85" t="s">
        <v>31</v>
      </c>
      <c r="D1324" s="30" t="s">
        <v>29</v>
      </c>
      <c r="E1324" s="96" t="s">
        <v>2798</v>
      </c>
      <c r="F1324" s="30" t="s">
        <v>29</v>
      </c>
      <c r="G1324" s="30" t="s">
        <v>47</v>
      </c>
      <c r="H1324" s="93" t="s">
        <v>34</v>
      </c>
      <c r="I1324" s="36" t="str">
        <f ca="1">IFERROR(__xludf.DUMMYFUNCTION("""COMPUTED_VALUE""")," ")</f>
        <v xml:space="preserve"> </v>
      </c>
      <c r="J1324" s="51" t="s">
        <v>6256</v>
      </c>
      <c r="K1324" s="56" t="s">
        <v>6257</v>
      </c>
      <c r="L1324" s="38">
        <v>985388652</v>
      </c>
      <c r="M1324" s="30" t="s">
        <v>664</v>
      </c>
      <c r="N1324" s="56" t="s">
        <v>337</v>
      </c>
      <c r="O1324" s="30" t="s">
        <v>107</v>
      </c>
      <c r="P1324" s="30" t="s">
        <v>6258</v>
      </c>
      <c r="Q1324" s="23">
        <v>16940</v>
      </c>
      <c r="R1324" s="30" t="s">
        <v>29</v>
      </c>
      <c r="S1324" s="39">
        <v>50</v>
      </c>
      <c r="T1324" s="45">
        <v>46158</v>
      </c>
      <c r="U1324" s="52"/>
      <c r="V1324" s="53"/>
      <c r="W1324" s="54" t="s">
        <v>6259</v>
      </c>
      <c r="X1324" s="30"/>
      <c r="Y1324" s="31">
        <v>16890</v>
      </c>
      <c r="Z1324" s="30"/>
      <c r="AA1324" s="56"/>
      <c r="AB1324" s="74" t="s">
        <v>44</v>
      </c>
      <c r="AC1324" s="30" t="s">
        <v>44</v>
      </c>
      <c r="AD1324" s="30" t="s">
        <v>982</v>
      </c>
    </row>
    <row r="1325" spans="1:30" x14ac:dyDescent="0.2">
      <c r="A1325" s="89">
        <v>46158.959296701389</v>
      </c>
      <c r="B1325" s="35" t="s">
        <v>30</v>
      </c>
      <c r="C1325" s="85" t="s">
        <v>31</v>
      </c>
      <c r="D1325" s="30" t="s">
        <v>29</v>
      </c>
      <c r="E1325" s="96" t="s">
        <v>2798</v>
      </c>
      <c r="F1325" s="30" t="s">
        <v>29</v>
      </c>
      <c r="G1325" s="30" t="s">
        <v>47</v>
      </c>
      <c r="H1325" s="93" t="s">
        <v>34</v>
      </c>
      <c r="I1325" s="36" t="str">
        <f ca="1">IFERROR(__xludf.DUMMYFUNCTION("""COMPUTED_VALUE""")," ")</f>
        <v xml:space="preserve"> </v>
      </c>
      <c r="J1325" s="51" t="s">
        <v>6260</v>
      </c>
      <c r="K1325" s="56" t="s">
        <v>6261</v>
      </c>
      <c r="L1325" s="38">
        <v>968434108</v>
      </c>
      <c r="M1325" s="30" t="s">
        <v>664</v>
      </c>
      <c r="N1325" s="56" t="s">
        <v>66</v>
      </c>
      <c r="O1325" s="30" t="s">
        <v>107</v>
      </c>
      <c r="P1325" s="30" t="s">
        <v>6262</v>
      </c>
      <c r="Q1325" s="23">
        <v>16940</v>
      </c>
      <c r="R1325" s="30" t="s">
        <v>29</v>
      </c>
      <c r="S1325" s="39">
        <v>50</v>
      </c>
      <c r="T1325" s="45">
        <v>46158</v>
      </c>
      <c r="U1325" s="52"/>
      <c r="V1325" s="53"/>
      <c r="W1325" s="54" t="s">
        <v>6263</v>
      </c>
      <c r="X1325" s="30"/>
      <c r="Y1325" s="31">
        <v>16890</v>
      </c>
      <c r="Z1325" s="30"/>
      <c r="AA1325" s="55"/>
      <c r="AB1325" s="73" t="s">
        <v>44</v>
      </c>
      <c r="AC1325" s="30" t="s">
        <v>44</v>
      </c>
      <c r="AD1325" s="30" t="s">
        <v>982</v>
      </c>
    </row>
    <row r="1326" spans="1:30" x14ac:dyDescent="0.2">
      <c r="A1326" s="89">
        <v>46158.961399976848</v>
      </c>
      <c r="B1326" s="35" t="s">
        <v>30</v>
      </c>
      <c r="C1326" s="85" t="s">
        <v>31</v>
      </c>
      <c r="D1326" s="30" t="s">
        <v>29</v>
      </c>
      <c r="E1326" s="96" t="s">
        <v>2798</v>
      </c>
      <c r="F1326" s="30" t="s">
        <v>29</v>
      </c>
      <c r="G1326" s="30" t="s">
        <v>47</v>
      </c>
      <c r="H1326" s="93" t="s">
        <v>34</v>
      </c>
      <c r="I1326" s="36" t="str">
        <f ca="1">IFERROR(__xludf.DUMMYFUNCTION("""COMPUTED_VALUE""")," ")</f>
        <v xml:space="preserve"> </v>
      </c>
      <c r="J1326" s="51" t="s">
        <v>6264</v>
      </c>
      <c r="K1326" s="56" t="s">
        <v>5400</v>
      </c>
      <c r="L1326" s="38">
        <v>866176826</v>
      </c>
      <c r="M1326" s="30" t="s">
        <v>664</v>
      </c>
      <c r="N1326" s="56" t="s">
        <v>66</v>
      </c>
      <c r="O1326" s="30" t="s">
        <v>107</v>
      </c>
      <c r="P1326" s="30" t="s">
        <v>6265</v>
      </c>
      <c r="Q1326" s="23">
        <v>16940</v>
      </c>
      <c r="R1326" s="30" t="s">
        <v>29</v>
      </c>
      <c r="S1326" s="39">
        <v>50</v>
      </c>
      <c r="T1326" s="45">
        <v>46158</v>
      </c>
      <c r="U1326" s="52"/>
      <c r="V1326" s="53"/>
      <c r="W1326" s="54" t="s">
        <v>6266</v>
      </c>
      <c r="X1326" s="30"/>
      <c r="Y1326" s="31">
        <v>16890</v>
      </c>
      <c r="Z1326" s="30"/>
      <c r="AA1326" s="56"/>
      <c r="AB1326" s="74" t="s">
        <v>44</v>
      </c>
      <c r="AC1326" s="30" t="s">
        <v>44</v>
      </c>
      <c r="AD1326" s="30" t="s">
        <v>982</v>
      </c>
    </row>
    <row r="1327" spans="1:30" x14ac:dyDescent="0.2">
      <c r="A1327" s="89">
        <v>46158.962393541668</v>
      </c>
      <c r="B1327" s="35" t="s">
        <v>30</v>
      </c>
      <c r="C1327" s="85" t="s">
        <v>31</v>
      </c>
      <c r="D1327" s="30" t="s">
        <v>29</v>
      </c>
      <c r="E1327" s="96" t="s">
        <v>2798</v>
      </c>
      <c r="F1327" s="30" t="s">
        <v>29</v>
      </c>
      <c r="G1327" s="30" t="s">
        <v>47</v>
      </c>
      <c r="H1327" s="93" t="s">
        <v>34</v>
      </c>
      <c r="I1327" s="36" t="str">
        <f ca="1">IFERROR(__xludf.DUMMYFUNCTION("""COMPUTED_VALUE""")," ")</f>
        <v xml:space="preserve"> </v>
      </c>
      <c r="J1327" s="51" t="s">
        <v>6267</v>
      </c>
      <c r="K1327" s="56" t="s">
        <v>6268</v>
      </c>
      <c r="L1327" s="38">
        <v>343854955</v>
      </c>
      <c r="M1327" s="30" t="s">
        <v>664</v>
      </c>
      <c r="N1327" s="56" t="s">
        <v>869</v>
      </c>
      <c r="O1327" s="30" t="s">
        <v>107</v>
      </c>
      <c r="P1327" s="30" t="s">
        <v>6269</v>
      </c>
      <c r="Q1327" s="23">
        <v>16940</v>
      </c>
      <c r="R1327" s="30" t="s">
        <v>29</v>
      </c>
      <c r="S1327" s="39">
        <v>50</v>
      </c>
      <c r="T1327" s="45">
        <v>46158</v>
      </c>
      <c r="U1327" s="52"/>
      <c r="V1327" s="53"/>
      <c r="W1327" s="54" t="s">
        <v>6270</v>
      </c>
      <c r="X1327" s="30"/>
      <c r="Y1327" s="31">
        <v>16890</v>
      </c>
      <c r="Z1327" s="30"/>
      <c r="AA1327" s="55"/>
      <c r="AB1327" s="73" t="s">
        <v>44</v>
      </c>
      <c r="AC1327" s="30" t="s">
        <v>44</v>
      </c>
      <c r="AD1327" s="30" t="s">
        <v>982</v>
      </c>
    </row>
    <row r="1328" spans="1:30" x14ac:dyDescent="0.2">
      <c r="A1328" s="89">
        <v>46158.964618541664</v>
      </c>
      <c r="B1328" s="35" t="s">
        <v>30</v>
      </c>
      <c r="C1328" s="85" t="s">
        <v>31</v>
      </c>
      <c r="D1328" s="30" t="s">
        <v>29</v>
      </c>
      <c r="E1328" s="96" t="s">
        <v>2798</v>
      </c>
      <c r="F1328" s="30" t="s">
        <v>29</v>
      </c>
      <c r="G1328" s="30" t="s">
        <v>47</v>
      </c>
      <c r="H1328" s="93" t="s">
        <v>34</v>
      </c>
      <c r="I1328" s="36" t="str">
        <f ca="1">IFERROR(__xludf.DUMMYFUNCTION("""COMPUTED_VALUE""")," ")</f>
        <v xml:space="preserve"> </v>
      </c>
      <c r="J1328" s="51" t="s">
        <v>6271</v>
      </c>
      <c r="K1328" s="56" t="s">
        <v>6272</v>
      </c>
      <c r="L1328" s="38">
        <v>363142593</v>
      </c>
      <c r="M1328" s="30" t="s">
        <v>664</v>
      </c>
      <c r="N1328" s="56" t="s">
        <v>66</v>
      </c>
      <c r="O1328" s="30" t="s">
        <v>107</v>
      </c>
      <c r="P1328" s="30" t="s">
        <v>6273</v>
      </c>
      <c r="Q1328" s="23">
        <v>16940</v>
      </c>
      <c r="R1328" s="30" t="s">
        <v>29</v>
      </c>
      <c r="S1328" s="39">
        <v>50</v>
      </c>
      <c r="T1328" s="45">
        <v>46158</v>
      </c>
      <c r="U1328" s="52"/>
      <c r="V1328" s="53"/>
      <c r="W1328" s="54" t="s">
        <v>6274</v>
      </c>
      <c r="X1328" s="30"/>
      <c r="Y1328" s="31">
        <v>16890</v>
      </c>
      <c r="Z1328" s="30"/>
      <c r="AA1328" s="56"/>
      <c r="AB1328" s="74" t="s">
        <v>44</v>
      </c>
      <c r="AC1328" s="30" t="s">
        <v>44</v>
      </c>
      <c r="AD1328" s="30" t="s">
        <v>982</v>
      </c>
    </row>
    <row r="1329" spans="1:30" x14ac:dyDescent="0.2">
      <c r="A1329" s="89">
        <v>46158.967639895833</v>
      </c>
      <c r="B1329" s="35" t="s">
        <v>30</v>
      </c>
      <c r="C1329" s="85" t="s">
        <v>31</v>
      </c>
      <c r="D1329" s="30" t="s">
        <v>29</v>
      </c>
      <c r="E1329" s="96" t="s">
        <v>2798</v>
      </c>
      <c r="F1329" s="30" t="s">
        <v>29</v>
      </c>
      <c r="G1329" s="30" t="s">
        <v>47</v>
      </c>
      <c r="H1329" s="93" t="s">
        <v>34</v>
      </c>
      <c r="I1329" s="36" t="str">
        <f ca="1">IFERROR(__xludf.DUMMYFUNCTION("""COMPUTED_VALUE""")," ")</f>
        <v xml:space="preserve"> </v>
      </c>
      <c r="J1329" s="51" t="s">
        <v>6275</v>
      </c>
      <c r="K1329" s="56" t="s">
        <v>5442</v>
      </c>
      <c r="L1329" s="38">
        <v>878822008</v>
      </c>
      <c r="M1329" s="30" t="s">
        <v>664</v>
      </c>
      <c r="N1329" s="56" t="s">
        <v>66</v>
      </c>
      <c r="O1329" s="30" t="s">
        <v>107</v>
      </c>
      <c r="P1329" s="30" t="s">
        <v>6276</v>
      </c>
      <c r="Q1329" s="23">
        <v>16940</v>
      </c>
      <c r="R1329" s="30" t="s">
        <v>29</v>
      </c>
      <c r="S1329" s="39">
        <v>50</v>
      </c>
      <c r="T1329" s="45">
        <v>46158</v>
      </c>
      <c r="U1329" s="52"/>
      <c r="V1329" s="53"/>
      <c r="W1329" s="54" t="s">
        <v>6277</v>
      </c>
      <c r="X1329" s="30"/>
      <c r="Y1329" s="31">
        <v>16890</v>
      </c>
      <c r="Z1329" s="30"/>
      <c r="AA1329" s="55"/>
      <c r="AB1329" s="73" t="s">
        <v>44</v>
      </c>
      <c r="AC1329" s="30" t="s">
        <v>44</v>
      </c>
      <c r="AD1329" s="30" t="s">
        <v>982</v>
      </c>
    </row>
    <row r="1330" spans="1:30" x14ac:dyDescent="0.2">
      <c r="A1330" s="89">
        <v>46158.968744039354</v>
      </c>
      <c r="B1330" s="35" t="s">
        <v>30</v>
      </c>
      <c r="C1330" s="85" t="s">
        <v>31</v>
      </c>
      <c r="D1330" s="30" t="s">
        <v>29</v>
      </c>
      <c r="E1330" s="96" t="s">
        <v>2798</v>
      </c>
      <c r="F1330" s="30" t="s">
        <v>29</v>
      </c>
      <c r="G1330" s="30" t="s">
        <v>47</v>
      </c>
      <c r="H1330" s="93" t="s">
        <v>34</v>
      </c>
      <c r="I1330" s="36" t="str">
        <f ca="1">IFERROR(__xludf.DUMMYFUNCTION("""COMPUTED_VALUE""")," ")</f>
        <v xml:space="preserve"> </v>
      </c>
      <c r="J1330" s="51" t="s">
        <v>6278</v>
      </c>
      <c r="K1330" s="56" t="s">
        <v>6279</v>
      </c>
      <c r="L1330" s="38">
        <v>982389275</v>
      </c>
      <c r="M1330" s="30" t="s">
        <v>664</v>
      </c>
      <c r="N1330" s="56" t="s">
        <v>66</v>
      </c>
      <c r="O1330" s="30" t="s">
        <v>107</v>
      </c>
      <c r="P1330" s="30" t="s">
        <v>6280</v>
      </c>
      <c r="Q1330" s="23">
        <v>16940</v>
      </c>
      <c r="R1330" s="30" t="s">
        <v>29</v>
      </c>
      <c r="S1330" s="39">
        <v>50</v>
      </c>
      <c r="T1330" s="45">
        <v>46158</v>
      </c>
      <c r="U1330" s="52"/>
      <c r="V1330" s="53"/>
      <c r="W1330" s="54" t="s">
        <v>6281</v>
      </c>
      <c r="X1330" s="30"/>
      <c r="Y1330" s="31">
        <v>16890</v>
      </c>
      <c r="Z1330" s="30"/>
      <c r="AA1330" s="56"/>
      <c r="AB1330" s="74" t="s">
        <v>44</v>
      </c>
      <c r="AC1330" s="30" t="s">
        <v>44</v>
      </c>
      <c r="AD1330" s="30" t="s">
        <v>982</v>
      </c>
    </row>
    <row r="1331" spans="1:30" x14ac:dyDescent="0.2">
      <c r="A1331" s="89">
        <v>46158.973160972222</v>
      </c>
      <c r="B1331" s="35" t="s">
        <v>30</v>
      </c>
      <c r="C1331" s="85" t="s">
        <v>31</v>
      </c>
      <c r="D1331" s="30" t="s">
        <v>29</v>
      </c>
      <c r="E1331" s="96" t="s">
        <v>2798</v>
      </c>
      <c r="F1331" s="30" t="s">
        <v>29</v>
      </c>
      <c r="G1331" s="30" t="s">
        <v>47</v>
      </c>
      <c r="H1331" s="93" t="s">
        <v>34</v>
      </c>
      <c r="I1331" s="36" t="str">
        <f ca="1">IFERROR(__xludf.DUMMYFUNCTION("""COMPUTED_VALUE""")," ")</f>
        <v xml:space="preserve"> </v>
      </c>
      <c r="J1331" s="51" t="s">
        <v>6282</v>
      </c>
      <c r="K1331" s="56" t="s">
        <v>6283</v>
      </c>
      <c r="L1331" s="38">
        <v>379473808</v>
      </c>
      <c r="M1331" s="30" t="s">
        <v>664</v>
      </c>
      <c r="N1331" s="56" t="s">
        <v>2435</v>
      </c>
      <c r="O1331" s="30" t="s">
        <v>107</v>
      </c>
      <c r="P1331" s="30" t="s">
        <v>6284</v>
      </c>
      <c r="Q1331" s="23">
        <v>16940</v>
      </c>
      <c r="R1331" s="30" t="s">
        <v>29</v>
      </c>
      <c r="S1331" s="39">
        <v>50</v>
      </c>
      <c r="T1331" s="45">
        <v>46158</v>
      </c>
      <c r="U1331" s="52"/>
      <c r="V1331" s="53"/>
      <c r="W1331" s="54" t="s">
        <v>6285</v>
      </c>
      <c r="X1331" s="30"/>
      <c r="Y1331" s="31">
        <v>16890</v>
      </c>
      <c r="Z1331" s="30"/>
      <c r="AA1331" s="55"/>
      <c r="AB1331" s="73" t="s">
        <v>44</v>
      </c>
      <c r="AC1331" s="30" t="s">
        <v>44</v>
      </c>
      <c r="AD1331" s="30" t="s">
        <v>982</v>
      </c>
    </row>
    <row r="1332" spans="1:30" x14ac:dyDescent="0.2">
      <c r="A1332" s="89">
        <v>46158.98262949074</v>
      </c>
      <c r="B1332" s="35" t="s">
        <v>30</v>
      </c>
      <c r="C1332" s="85" t="s">
        <v>31</v>
      </c>
      <c r="D1332" s="30" t="s">
        <v>29</v>
      </c>
      <c r="E1332" s="96" t="s">
        <v>2798</v>
      </c>
      <c r="F1332" s="30" t="s">
        <v>29</v>
      </c>
      <c r="G1332" s="30" t="s">
        <v>47</v>
      </c>
      <c r="H1332" s="93" t="s">
        <v>34</v>
      </c>
      <c r="I1332" s="36" t="str">
        <f ca="1">IFERROR(__xludf.DUMMYFUNCTION("""COMPUTED_VALUE""")," ")</f>
        <v xml:space="preserve"> </v>
      </c>
      <c r="J1332" s="51" t="s">
        <v>6286</v>
      </c>
      <c r="K1332" s="56" t="s">
        <v>6287</v>
      </c>
      <c r="L1332" s="38">
        <v>357049034</v>
      </c>
      <c r="M1332" s="30" t="s">
        <v>713</v>
      </c>
      <c r="N1332" s="56" t="s">
        <v>512</v>
      </c>
      <c r="O1332" s="30" t="s">
        <v>107</v>
      </c>
      <c r="P1332" s="30" t="s">
        <v>6288</v>
      </c>
      <c r="Q1332" s="23">
        <v>16940</v>
      </c>
      <c r="R1332" s="30" t="s">
        <v>29</v>
      </c>
      <c r="S1332" s="39">
        <v>50</v>
      </c>
      <c r="T1332" s="45">
        <v>46158</v>
      </c>
      <c r="U1332" s="52"/>
      <c r="V1332" s="53"/>
      <c r="W1332" s="54" t="s">
        <v>6289</v>
      </c>
      <c r="X1332" s="30"/>
      <c r="Y1332" s="31">
        <v>16890</v>
      </c>
      <c r="Z1332" s="30"/>
      <c r="AA1332" s="56"/>
      <c r="AB1332" s="74" t="s">
        <v>44</v>
      </c>
      <c r="AC1332" s="30" t="s">
        <v>44</v>
      </c>
      <c r="AD1332" s="30" t="s">
        <v>982</v>
      </c>
    </row>
    <row r="1333" spans="1:30" x14ac:dyDescent="0.2">
      <c r="A1333" s="89">
        <v>46158.984575648152</v>
      </c>
      <c r="B1333" s="35" t="s">
        <v>252</v>
      </c>
      <c r="C1333" s="85" t="s">
        <v>31</v>
      </c>
      <c r="D1333" s="30" t="s">
        <v>29</v>
      </c>
      <c r="E1333" s="96" t="s">
        <v>2798</v>
      </c>
      <c r="F1333" s="30" t="s">
        <v>29</v>
      </c>
      <c r="G1333" s="30" t="s">
        <v>47</v>
      </c>
      <c r="H1333" s="93" t="s">
        <v>5132</v>
      </c>
      <c r="I1333" s="36">
        <f ca="1">IFERROR(__xludf.DUMMYFUNCTION("""COMPUTED_VALUE"""),46196)</f>
        <v>46196</v>
      </c>
      <c r="J1333" s="51" t="s">
        <v>6290</v>
      </c>
      <c r="K1333" s="56" t="s">
        <v>6291</v>
      </c>
      <c r="L1333" s="38">
        <v>876934042</v>
      </c>
      <c r="M1333" s="30" t="s">
        <v>713</v>
      </c>
      <c r="N1333" s="56" t="s">
        <v>2631</v>
      </c>
      <c r="O1333" s="30" t="s">
        <v>107</v>
      </c>
      <c r="P1333" s="30" t="s">
        <v>6292</v>
      </c>
      <c r="Q1333" s="23">
        <v>16940</v>
      </c>
      <c r="R1333" s="30" t="s">
        <v>29</v>
      </c>
      <c r="S1333" s="39">
        <f>100+9000</f>
        <v>9100</v>
      </c>
      <c r="T1333" s="49" t="s">
        <v>6293</v>
      </c>
      <c r="U1333" s="52"/>
      <c r="V1333" s="53"/>
      <c r="W1333" s="54" t="s">
        <v>6294</v>
      </c>
      <c r="X1333" s="30"/>
      <c r="Y1333" s="31">
        <v>7840</v>
      </c>
      <c r="Z1333" s="30"/>
      <c r="AA1333" s="55"/>
      <c r="AB1333" s="73" t="s">
        <v>44</v>
      </c>
      <c r="AC1333" s="30" t="s">
        <v>44</v>
      </c>
      <c r="AD1333" s="30" t="s">
        <v>982</v>
      </c>
    </row>
    <row r="1334" spans="1:30" x14ac:dyDescent="0.2">
      <c r="A1334" s="89">
        <v>46158.986104108801</v>
      </c>
      <c r="B1334" s="35" t="s">
        <v>30</v>
      </c>
      <c r="C1334" s="85" t="s">
        <v>31</v>
      </c>
      <c r="D1334" s="30" t="s">
        <v>29</v>
      </c>
      <c r="E1334" s="96" t="s">
        <v>2798</v>
      </c>
      <c r="F1334" s="30" t="s">
        <v>29</v>
      </c>
      <c r="G1334" s="30" t="s">
        <v>47</v>
      </c>
      <c r="H1334" s="93" t="s">
        <v>34</v>
      </c>
      <c r="I1334" s="36" t="str">
        <f ca="1">IFERROR(__xludf.DUMMYFUNCTION("""COMPUTED_VALUE""")," ")</f>
        <v xml:space="preserve"> </v>
      </c>
      <c r="J1334" s="51" t="s">
        <v>6295</v>
      </c>
      <c r="K1334" s="56" t="s">
        <v>6296</v>
      </c>
      <c r="L1334" s="38">
        <v>976865048</v>
      </c>
      <c r="M1334" s="30" t="s">
        <v>713</v>
      </c>
      <c r="N1334" s="56" t="s">
        <v>3479</v>
      </c>
      <c r="O1334" s="30" t="s">
        <v>107</v>
      </c>
      <c r="P1334" s="30" t="s">
        <v>6297</v>
      </c>
      <c r="Q1334" s="23">
        <v>16940</v>
      </c>
      <c r="R1334" s="30" t="s">
        <v>29</v>
      </c>
      <c r="S1334" s="39">
        <v>50</v>
      </c>
      <c r="T1334" s="45">
        <v>46158</v>
      </c>
      <c r="U1334" s="52"/>
      <c r="V1334" s="53"/>
      <c r="W1334" s="54" t="s">
        <v>6298</v>
      </c>
      <c r="X1334" s="30"/>
      <c r="Y1334" s="31">
        <v>16890</v>
      </c>
      <c r="Z1334" s="30"/>
      <c r="AA1334" s="56"/>
      <c r="AB1334" s="74" t="s">
        <v>44</v>
      </c>
      <c r="AC1334" s="30" t="s">
        <v>44</v>
      </c>
      <c r="AD1334" s="30" t="s">
        <v>982</v>
      </c>
    </row>
    <row r="1335" spans="1:30" x14ac:dyDescent="0.2">
      <c r="A1335" s="89">
        <v>46158.987733726855</v>
      </c>
      <c r="B1335" s="35" t="s">
        <v>76</v>
      </c>
      <c r="C1335" s="85" t="s">
        <v>31</v>
      </c>
      <c r="D1335" s="30" t="s">
        <v>29</v>
      </c>
      <c r="E1335" s="96" t="s">
        <v>2895</v>
      </c>
      <c r="F1335" s="30" t="s">
        <v>29</v>
      </c>
      <c r="G1335" s="30" t="s">
        <v>33</v>
      </c>
      <c r="H1335" s="93" t="s">
        <v>6299</v>
      </c>
      <c r="I1335" s="36">
        <f ca="1">IFERROR(__xludf.DUMMYFUNCTION("""COMPUTED_VALUE"""),46163)</f>
        <v>46163</v>
      </c>
      <c r="J1335" s="51" t="s">
        <v>6300</v>
      </c>
      <c r="K1335" s="56" t="s">
        <v>6301</v>
      </c>
      <c r="L1335" s="38">
        <v>971860412</v>
      </c>
      <c r="M1335" s="30" t="s">
        <v>713</v>
      </c>
      <c r="N1335" s="56" t="s">
        <v>512</v>
      </c>
      <c r="O1335" s="30" t="s">
        <v>107</v>
      </c>
      <c r="P1335" s="30" t="s">
        <v>6302</v>
      </c>
      <c r="Q1335" s="23">
        <v>14972</v>
      </c>
      <c r="R1335" s="30" t="s">
        <v>29</v>
      </c>
      <c r="S1335" s="39">
        <f>200+3800</f>
        <v>4000</v>
      </c>
      <c r="T1335" s="49" t="s">
        <v>6303</v>
      </c>
      <c r="U1335" s="52"/>
      <c r="V1335" s="53"/>
      <c r="W1335" s="54" t="s">
        <v>6304</v>
      </c>
      <c r="X1335" s="30"/>
      <c r="Y1335" s="31">
        <v>10972</v>
      </c>
      <c r="Z1335" s="30"/>
      <c r="AA1335" s="55"/>
      <c r="AB1335" s="73" t="s">
        <v>44</v>
      </c>
      <c r="AC1335" s="30" t="s">
        <v>44</v>
      </c>
      <c r="AD1335" s="30" t="s">
        <v>982</v>
      </c>
    </row>
    <row r="1336" spans="1:30" x14ac:dyDescent="0.2">
      <c r="A1336" s="89">
        <v>46158.98913854167</v>
      </c>
      <c r="B1336" s="35" t="s">
        <v>408</v>
      </c>
      <c r="C1336" s="85" t="s">
        <v>31</v>
      </c>
      <c r="D1336" s="30" t="s">
        <v>29</v>
      </c>
      <c r="E1336" s="96" t="s">
        <v>2798</v>
      </c>
      <c r="F1336" s="30" t="s">
        <v>29</v>
      </c>
      <c r="G1336" s="30" t="s">
        <v>47</v>
      </c>
      <c r="H1336" s="93" t="s">
        <v>3224</v>
      </c>
      <c r="I1336" s="36">
        <f ca="1">IFERROR(__xludf.DUMMYFUNCTION("""COMPUTED_VALUE"""),46197)</f>
        <v>46197</v>
      </c>
      <c r="J1336" s="51" t="s">
        <v>6305</v>
      </c>
      <c r="K1336" s="56" t="s">
        <v>6306</v>
      </c>
      <c r="L1336" s="38">
        <v>565348999</v>
      </c>
      <c r="M1336" s="30" t="s">
        <v>605</v>
      </c>
      <c r="N1336" s="56" t="s">
        <v>5028</v>
      </c>
      <c r="O1336" s="30" t="s">
        <v>107</v>
      </c>
      <c r="P1336" s="30" t="s">
        <v>6307</v>
      </c>
      <c r="Q1336" s="23">
        <v>16940</v>
      </c>
      <c r="R1336" s="30" t="s">
        <v>29</v>
      </c>
      <c r="S1336" s="39">
        <v>100</v>
      </c>
      <c r="T1336" s="45">
        <v>46158</v>
      </c>
      <c r="U1336" s="52"/>
      <c r="V1336" s="53"/>
      <c r="W1336" s="54" t="s">
        <v>6308</v>
      </c>
      <c r="X1336" s="30"/>
      <c r="Y1336" s="31">
        <v>16840</v>
      </c>
      <c r="Z1336" s="30"/>
      <c r="AA1336" s="56"/>
      <c r="AB1336" s="74" t="s">
        <v>44</v>
      </c>
      <c r="AC1336" s="30" t="s">
        <v>44</v>
      </c>
      <c r="AD1336" s="30" t="s">
        <v>982</v>
      </c>
    </row>
    <row r="1337" spans="1:30" x14ac:dyDescent="0.2">
      <c r="A1337" s="89">
        <v>46158.989476770832</v>
      </c>
      <c r="B1337" s="35" t="s">
        <v>30</v>
      </c>
      <c r="C1337" s="85" t="s">
        <v>31</v>
      </c>
      <c r="D1337" s="30" t="s">
        <v>29</v>
      </c>
      <c r="E1337" s="96" t="s">
        <v>2798</v>
      </c>
      <c r="F1337" s="30" t="s">
        <v>29</v>
      </c>
      <c r="G1337" s="30" t="s">
        <v>87</v>
      </c>
      <c r="H1337" s="93" t="s">
        <v>4271</v>
      </c>
      <c r="I1337" s="36">
        <f ca="1">IFERROR(__xludf.DUMMYFUNCTION("""COMPUTED_VALUE"""),46217)</f>
        <v>46217</v>
      </c>
      <c r="J1337" s="51" t="s">
        <v>6309</v>
      </c>
      <c r="K1337" s="56" t="s">
        <v>6310</v>
      </c>
      <c r="L1337" s="38">
        <v>978724256</v>
      </c>
      <c r="M1337" s="30" t="s">
        <v>713</v>
      </c>
      <c r="N1337" s="56" t="s">
        <v>512</v>
      </c>
      <c r="O1337" s="30" t="s">
        <v>107</v>
      </c>
      <c r="P1337" s="30" t="s">
        <v>6311</v>
      </c>
      <c r="Q1337" s="23">
        <v>16940</v>
      </c>
      <c r="R1337" s="30" t="s">
        <v>429</v>
      </c>
      <c r="S1337" s="39">
        <v>100</v>
      </c>
      <c r="T1337" s="45">
        <v>46158</v>
      </c>
      <c r="U1337" s="52"/>
      <c r="V1337" s="53"/>
      <c r="W1337" s="54" t="s">
        <v>6312</v>
      </c>
      <c r="X1337" s="30"/>
      <c r="Y1337" s="31">
        <v>16840</v>
      </c>
      <c r="Z1337" s="30"/>
      <c r="AA1337" s="55"/>
      <c r="AB1337" s="73" t="s">
        <v>44</v>
      </c>
      <c r="AC1337" s="30" t="s">
        <v>44</v>
      </c>
      <c r="AD1337" s="30" t="s">
        <v>74</v>
      </c>
    </row>
    <row r="1338" spans="1:30" x14ac:dyDescent="0.2">
      <c r="A1338" s="89">
        <v>46158.991848935184</v>
      </c>
      <c r="B1338" s="35" t="s">
        <v>30</v>
      </c>
      <c r="C1338" s="85" t="s">
        <v>31</v>
      </c>
      <c r="D1338" s="30" t="s">
        <v>29</v>
      </c>
      <c r="E1338" s="96" t="s">
        <v>2798</v>
      </c>
      <c r="F1338" s="30" t="s">
        <v>29</v>
      </c>
      <c r="G1338" s="30" t="s">
        <v>47</v>
      </c>
      <c r="H1338" s="93" t="s">
        <v>4271</v>
      </c>
      <c r="I1338" s="36">
        <f ca="1">IFERROR(__xludf.DUMMYFUNCTION("""COMPUTED_VALUE"""),46217)</f>
        <v>46217</v>
      </c>
      <c r="J1338" s="51" t="s">
        <v>6313</v>
      </c>
      <c r="K1338" s="56" t="s">
        <v>6314</v>
      </c>
      <c r="L1338" s="38">
        <v>972842409</v>
      </c>
      <c r="M1338" s="30" t="s">
        <v>713</v>
      </c>
      <c r="N1338" s="56" t="s">
        <v>2631</v>
      </c>
      <c r="O1338" s="30" t="s">
        <v>107</v>
      </c>
      <c r="P1338" s="30" t="s">
        <v>6315</v>
      </c>
      <c r="Q1338" s="23">
        <v>16940</v>
      </c>
      <c r="R1338" s="30" t="s">
        <v>429</v>
      </c>
      <c r="S1338" s="39">
        <v>100</v>
      </c>
      <c r="T1338" s="45">
        <v>46158</v>
      </c>
      <c r="U1338" s="52"/>
      <c r="V1338" s="53"/>
      <c r="W1338" s="54" t="s">
        <v>6316</v>
      </c>
      <c r="X1338" s="30"/>
      <c r="Y1338" s="31">
        <v>16840</v>
      </c>
      <c r="Z1338" s="30"/>
      <c r="AA1338" s="56"/>
      <c r="AB1338" s="74" t="s">
        <v>44</v>
      </c>
      <c r="AC1338" s="30" t="s">
        <v>44</v>
      </c>
      <c r="AD1338" s="30" t="s">
        <v>982</v>
      </c>
    </row>
    <row r="1339" spans="1:30" x14ac:dyDescent="0.2">
      <c r="A1339" s="89">
        <v>46158.994991145832</v>
      </c>
      <c r="B1339" s="35" t="s">
        <v>30</v>
      </c>
      <c r="C1339" s="85" t="s">
        <v>31</v>
      </c>
      <c r="D1339" s="30" t="s">
        <v>29</v>
      </c>
      <c r="E1339" s="96" t="s">
        <v>2798</v>
      </c>
      <c r="F1339" s="30" t="s">
        <v>29</v>
      </c>
      <c r="G1339" s="30" t="s">
        <v>47</v>
      </c>
      <c r="H1339" s="93" t="s">
        <v>34</v>
      </c>
      <c r="I1339" s="36" t="str">
        <f ca="1">IFERROR(__xludf.DUMMYFUNCTION("""COMPUTED_VALUE""")," ")</f>
        <v xml:space="preserve"> </v>
      </c>
      <c r="J1339" s="51" t="s">
        <v>6317</v>
      </c>
      <c r="K1339" s="56" t="s">
        <v>6318</v>
      </c>
      <c r="L1339" s="38">
        <v>869510321</v>
      </c>
      <c r="M1339" s="30" t="s">
        <v>664</v>
      </c>
      <c r="N1339" s="56" t="s">
        <v>362</v>
      </c>
      <c r="O1339" s="30" t="s">
        <v>107</v>
      </c>
      <c r="P1339" s="30" t="s">
        <v>6319</v>
      </c>
      <c r="Q1339" s="23">
        <v>16940</v>
      </c>
      <c r="R1339" s="30" t="s">
        <v>29</v>
      </c>
      <c r="S1339" s="39">
        <v>50</v>
      </c>
      <c r="T1339" s="45">
        <v>46158</v>
      </c>
      <c r="U1339" s="52"/>
      <c r="V1339" s="53"/>
      <c r="W1339" s="54" t="s">
        <v>6320</v>
      </c>
      <c r="X1339" s="30"/>
      <c r="Y1339" s="31">
        <v>16890</v>
      </c>
      <c r="Z1339" s="30"/>
      <c r="AA1339" s="55"/>
      <c r="AB1339" s="73" t="s">
        <v>44</v>
      </c>
      <c r="AC1339" s="30" t="s">
        <v>44</v>
      </c>
      <c r="AD1339" s="30" t="s">
        <v>982</v>
      </c>
    </row>
    <row r="1340" spans="1:30" x14ac:dyDescent="0.2">
      <c r="A1340" s="89">
        <v>46158.996233680555</v>
      </c>
      <c r="B1340" s="35" t="s">
        <v>30</v>
      </c>
      <c r="C1340" s="85" t="s">
        <v>31</v>
      </c>
      <c r="D1340" s="30" t="s">
        <v>29</v>
      </c>
      <c r="E1340" s="96" t="s">
        <v>2798</v>
      </c>
      <c r="F1340" s="30" t="s">
        <v>29</v>
      </c>
      <c r="G1340" s="30" t="s">
        <v>47</v>
      </c>
      <c r="H1340" s="93" t="s">
        <v>34</v>
      </c>
      <c r="I1340" s="36" t="str">
        <f ca="1">IFERROR(__xludf.DUMMYFUNCTION("""COMPUTED_VALUE""")," ")</f>
        <v xml:space="preserve"> </v>
      </c>
      <c r="J1340" s="51" t="s">
        <v>6321</v>
      </c>
      <c r="K1340" s="56" t="s">
        <v>6322</v>
      </c>
      <c r="L1340" s="38">
        <v>937447388</v>
      </c>
      <c r="M1340" s="30" t="s">
        <v>2861</v>
      </c>
      <c r="N1340" s="56" t="s">
        <v>512</v>
      </c>
      <c r="O1340" s="30" t="s">
        <v>6323</v>
      </c>
      <c r="P1340" s="30" t="s">
        <v>6324</v>
      </c>
      <c r="Q1340" s="23">
        <v>16940</v>
      </c>
      <c r="R1340" s="30" t="s">
        <v>29</v>
      </c>
      <c r="S1340" s="39">
        <v>100</v>
      </c>
      <c r="T1340" s="45">
        <v>46158</v>
      </c>
      <c r="U1340" s="52"/>
      <c r="V1340" s="53"/>
      <c r="W1340" s="54" t="s">
        <v>6325</v>
      </c>
      <c r="X1340" s="30"/>
      <c r="Y1340" s="31">
        <v>16840</v>
      </c>
      <c r="Z1340" s="30"/>
      <c r="AA1340" s="56"/>
      <c r="AB1340" s="74" t="s">
        <v>44</v>
      </c>
      <c r="AC1340" s="30" t="s">
        <v>44</v>
      </c>
      <c r="AD1340" s="30" t="s">
        <v>982</v>
      </c>
    </row>
    <row r="1341" spans="1:30" x14ac:dyDescent="0.2">
      <c r="A1341" s="89">
        <v>46158.998130057866</v>
      </c>
      <c r="B1341" s="35" t="s">
        <v>30</v>
      </c>
      <c r="C1341" s="85" t="s">
        <v>31</v>
      </c>
      <c r="D1341" s="30" t="s">
        <v>29</v>
      </c>
      <c r="E1341" s="96" t="s">
        <v>2798</v>
      </c>
      <c r="F1341" s="30" t="s">
        <v>29</v>
      </c>
      <c r="G1341" s="30" t="s">
        <v>47</v>
      </c>
      <c r="H1341" s="93" t="s">
        <v>34</v>
      </c>
      <c r="I1341" s="36" t="str">
        <f ca="1">IFERROR(__xludf.DUMMYFUNCTION("""COMPUTED_VALUE""")," ")</f>
        <v xml:space="preserve"> </v>
      </c>
      <c r="J1341" s="51" t="s">
        <v>6326</v>
      </c>
      <c r="K1341" s="56" t="s">
        <v>6327</v>
      </c>
      <c r="L1341" s="38">
        <v>975365580</v>
      </c>
      <c r="M1341" s="30" t="s">
        <v>3501</v>
      </c>
      <c r="N1341" s="56" t="s">
        <v>845</v>
      </c>
      <c r="O1341" s="30" t="s">
        <v>739</v>
      </c>
      <c r="P1341" s="30" t="s">
        <v>6328</v>
      </c>
      <c r="Q1341" s="23">
        <v>16940</v>
      </c>
      <c r="R1341" s="30" t="s">
        <v>29</v>
      </c>
      <c r="S1341" s="39">
        <v>50</v>
      </c>
      <c r="T1341" s="45">
        <v>46158</v>
      </c>
      <c r="U1341" s="52"/>
      <c r="V1341" s="53"/>
      <c r="W1341" s="54" t="s">
        <v>6329</v>
      </c>
      <c r="X1341" s="30"/>
      <c r="Y1341" s="31">
        <v>16890</v>
      </c>
      <c r="Z1341" s="30"/>
      <c r="AA1341" s="55"/>
      <c r="AB1341" s="73" t="s">
        <v>44</v>
      </c>
      <c r="AC1341" s="30" t="s">
        <v>44</v>
      </c>
      <c r="AD1341" s="30" t="s">
        <v>982</v>
      </c>
    </row>
    <row r="1342" spans="1:30" x14ac:dyDescent="0.2">
      <c r="A1342" s="89">
        <v>46159.000344537038</v>
      </c>
      <c r="B1342" s="35" t="s">
        <v>30</v>
      </c>
      <c r="C1342" s="85" t="s">
        <v>31</v>
      </c>
      <c r="D1342" s="30" t="s">
        <v>29</v>
      </c>
      <c r="E1342" s="96" t="s">
        <v>2798</v>
      </c>
      <c r="F1342" s="30" t="s">
        <v>29</v>
      </c>
      <c r="G1342" s="30" t="s">
        <v>47</v>
      </c>
      <c r="H1342" s="93" t="s">
        <v>34</v>
      </c>
      <c r="I1342" s="36" t="str">
        <f ca="1">IFERROR(__xludf.DUMMYFUNCTION("""COMPUTED_VALUE""")," ")</f>
        <v xml:space="preserve"> </v>
      </c>
      <c r="J1342" s="51" t="s">
        <v>6330</v>
      </c>
      <c r="K1342" s="56" t="s">
        <v>6331</v>
      </c>
      <c r="L1342" s="38">
        <v>968582132</v>
      </c>
      <c r="M1342" s="30" t="s">
        <v>664</v>
      </c>
      <c r="N1342" s="56" t="s">
        <v>2923</v>
      </c>
      <c r="O1342" s="30" t="s">
        <v>107</v>
      </c>
      <c r="P1342" s="30" t="s">
        <v>6332</v>
      </c>
      <c r="Q1342" s="23">
        <v>16940</v>
      </c>
      <c r="R1342" s="30" t="s">
        <v>29</v>
      </c>
      <c r="S1342" s="39">
        <v>50</v>
      </c>
      <c r="T1342" s="45">
        <v>46158</v>
      </c>
      <c r="U1342" s="52"/>
      <c r="V1342" s="53"/>
      <c r="W1342" s="54" t="s">
        <v>6333</v>
      </c>
      <c r="X1342" s="30"/>
      <c r="Y1342" s="31">
        <v>16890</v>
      </c>
      <c r="Z1342" s="30"/>
      <c r="AA1342" s="56"/>
      <c r="AB1342" s="74" t="s">
        <v>44</v>
      </c>
      <c r="AC1342" s="30" t="s">
        <v>44</v>
      </c>
      <c r="AD1342" s="30" t="s">
        <v>982</v>
      </c>
    </row>
    <row r="1343" spans="1:30" x14ac:dyDescent="0.2">
      <c r="A1343" s="89">
        <v>46159.003664664357</v>
      </c>
      <c r="B1343" s="35" t="s">
        <v>30</v>
      </c>
      <c r="C1343" s="85" t="s">
        <v>31</v>
      </c>
      <c r="D1343" s="30" t="s">
        <v>29</v>
      </c>
      <c r="E1343" s="96" t="s">
        <v>32</v>
      </c>
      <c r="F1343" s="30" t="s">
        <v>29</v>
      </c>
      <c r="G1343" s="30" t="s">
        <v>33</v>
      </c>
      <c r="H1343" s="93" t="s">
        <v>2896</v>
      </c>
      <c r="I1343" s="36">
        <f ca="1">IFERROR(__xludf.DUMMYFUNCTION("""COMPUTED_VALUE"""),46195)</f>
        <v>46195</v>
      </c>
      <c r="J1343" s="51" t="s">
        <v>6334</v>
      </c>
      <c r="K1343" s="56" t="s">
        <v>6335</v>
      </c>
      <c r="L1343" s="38">
        <v>355952232</v>
      </c>
      <c r="M1343" s="30" t="s">
        <v>247</v>
      </c>
      <c r="N1343" s="56" t="s">
        <v>763</v>
      </c>
      <c r="O1343" s="30" t="s">
        <v>107</v>
      </c>
      <c r="P1343" s="30" t="s">
        <v>6336</v>
      </c>
      <c r="Q1343" s="23">
        <v>14972</v>
      </c>
      <c r="R1343" s="30" t="s">
        <v>29</v>
      </c>
      <c r="S1343" s="39">
        <f>90+4000</f>
        <v>4090</v>
      </c>
      <c r="T1343" s="49" t="s">
        <v>6337</v>
      </c>
      <c r="U1343" s="52"/>
      <c r="V1343" s="53"/>
      <c r="W1343" s="54" t="s">
        <v>6338</v>
      </c>
      <c r="X1343" s="30"/>
      <c r="Y1343" s="31">
        <v>10882</v>
      </c>
      <c r="Z1343" s="30"/>
      <c r="AA1343" s="55"/>
      <c r="AB1343" s="73" t="s">
        <v>44</v>
      </c>
      <c r="AC1343" s="30" t="s">
        <v>44</v>
      </c>
      <c r="AD1343" s="30" t="s">
        <v>982</v>
      </c>
    </row>
    <row r="1344" spans="1:30" x14ac:dyDescent="0.2">
      <c r="A1344" s="89">
        <v>46159.014838553237</v>
      </c>
      <c r="B1344" s="35" t="s">
        <v>76</v>
      </c>
      <c r="C1344" s="85" t="s">
        <v>31</v>
      </c>
      <c r="D1344" s="30" t="s">
        <v>29</v>
      </c>
      <c r="E1344" s="96" t="s">
        <v>2798</v>
      </c>
      <c r="F1344" s="30" t="s">
        <v>29</v>
      </c>
      <c r="G1344" s="30" t="s">
        <v>47</v>
      </c>
      <c r="H1344" s="93" t="s">
        <v>5964</v>
      </c>
      <c r="I1344" s="36">
        <f ca="1">IFERROR(__xludf.DUMMYFUNCTION("""COMPUTED_VALUE"""),46196)</f>
        <v>46196</v>
      </c>
      <c r="J1344" s="51" t="s">
        <v>6339</v>
      </c>
      <c r="K1344" s="56" t="s">
        <v>6340</v>
      </c>
      <c r="L1344" s="38">
        <v>902510978</v>
      </c>
      <c r="M1344" s="30" t="s">
        <v>454</v>
      </c>
      <c r="N1344" s="56" t="s">
        <v>576</v>
      </c>
      <c r="O1344" s="30" t="s">
        <v>6341</v>
      </c>
      <c r="P1344" s="30" t="s">
        <v>6342</v>
      </c>
      <c r="Q1344" s="23">
        <v>16940</v>
      </c>
      <c r="R1344" s="30" t="s">
        <v>29</v>
      </c>
      <c r="S1344" s="39">
        <v>200</v>
      </c>
      <c r="T1344" s="45">
        <v>46158</v>
      </c>
      <c r="U1344" s="52"/>
      <c r="V1344" s="53"/>
      <c r="W1344" s="54" t="s">
        <v>6343</v>
      </c>
      <c r="X1344" s="30"/>
      <c r="Y1344" s="31">
        <v>16740</v>
      </c>
      <c r="Z1344" s="30"/>
      <c r="AA1344" s="56"/>
      <c r="AB1344" s="74" t="s">
        <v>44</v>
      </c>
      <c r="AC1344" s="30" t="s">
        <v>44</v>
      </c>
      <c r="AD1344" s="30" t="s">
        <v>982</v>
      </c>
    </row>
    <row r="1345" spans="1:30" x14ac:dyDescent="0.2">
      <c r="A1345" s="89">
        <v>46159.023957789352</v>
      </c>
      <c r="B1345" s="35" t="s">
        <v>30</v>
      </c>
      <c r="C1345" s="85" t="s">
        <v>31</v>
      </c>
      <c r="D1345" s="30" t="s">
        <v>29</v>
      </c>
      <c r="E1345" s="96" t="s">
        <v>670</v>
      </c>
      <c r="F1345" s="30" t="s">
        <v>29</v>
      </c>
      <c r="G1345" s="30" t="s">
        <v>671</v>
      </c>
      <c r="H1345" s="93" t="s">
        <v>34</v>
      </c>
      <c r="I1345" s="36" t="str">
        <f ca="1">IFERROR(__xludf.DUMMYFUNCTION("""COMPUTED_VALUE""")," ")</f>
        <v xml:space="preserve"> </v>
      </c>
      <c r="J1345" s="51" t="s">
        <v>6344</v>
      </c>
      <c r="K1345" s="56" t="s">
        <v>6345</v>
      </c>
      <c r="L1345" s="38">
        <v>326145862</v>
      </c>
      <c r="M1345" s="30" t="s">
        <v>454</v>
      </c>
      <c r="N1345" s="56" t="s">
        <v>236</v>
      </c>
      <c r="O1345" s="30" t="s">
        <v>6346</v>
      </c>
      <c r="P1345" s="30" t="s">
        <v>6347</v>
      </c>
      <c r="Q1345" s="23">
        <v>7736</v>
      </c>
      <c r="R1345" s="30" t="s">
        <v>29</v>
      </c>
      <c r="S1345" s="39">
        <v>200</v>
      </c>
      <c r="T1345" s="45">
        <v>45793</v>
      </c>
      <c r="U1345" s="52"/>
      <c r="V1345" s="53"/>
      <c r="W1345" s="54" t="s">
        <v>6348</v>
      </c>
      <c r="X1345" s="30"/>
      <c r="Y1345" s="31">
        <v>7536</v>
      </c>
      <c r="Z1345" s="30"/>
      <c r="AA1345" s="55"/>
      <c r="AB1345" s="73" t="s">
        <v>44</v>
      </c>
      <c r="AC1345" s="30" t="s">
        <v>44</v>
      </c>
      <c r="AD1345" s="30" t="s">
        <v>74</v>
      </c>
    </row>
    <row r="1346" spans="1:30" x14ac:dyDescent="0.2">
      <c r="A1346" s="89">
        <v>46159.028827453702</v>
      </c>
      <c r="B1346" s="35" t="s">
        <v>408</v>
      </c>
      <c r="C1346" s="85" t="s">
        <v>31</v>
      </c>
      <c r="D1346" s="30" t="s">
        <v>29</v>
      </c>
      <c r="E1346" s="96" t="s">
        <v>46</v>
      </c>
      <c r="F1346" s="30" t="s">
        <v>29</v>
      </c>
      <c r="G1346" s="30" t="s">
        <v>47</v>
      </c>
      <c r="H1346" s="93" t="s">
        <v>3726</v>
      </c>
      <c r="I1346" s="36">
        <f ca="1">IFERROR(__xludf.DUMMYFUNCTION("""COMPUTED_VALUE"""),46195)</f>
        <v>46195</v>
      </c>
      <c r="J1346" s="51" t="s">
        <v>6349</v>
      </c>
      <c r="K1346" s="56" t="s">
        <v>6350</v>
      </c>
      <c r="L1346" s="38">
        <v>981540970</v>
      </c>
      <c r="M1346" s="30" t="s">
        <v>1630</v>
      </c>
      <c r="N1346" s="56" t="s">
        <v>5010</v>
      </c>
      <c r="O1346" s="30" t="s">
        <v>6351</v>
      </c>
      <c r="P1346" s="30" t="s">
        <v>6352</v>
      </c>
      <c r="Q1346" s="23">
        <v>2468</v>
      </c>
      <c r="R1346" s="30" t="s">
        <v>429</v>
      </c>
      <c r="S1346" s="39">
        <f>100+2400</f>
        <v>2500</v>
      </c>
      <c r="T1346" s="49" t="s">
        <v>6353</v>
      </c>
      <c r="U1346" s="52"/>
      <c r="V1346" s="53"/>
      <c r="W1346" s="54" t="s">
        <v>6354</v>
      </c>
      <c r="X1346" s="30"/>
      <c r="Y1346" s="31">
        <v>-32</v>
      </c>
      <c r="Z1346" s="30" t="s">
        <v>2731</v>
      </c>
      <c r="AA1346" s="56"/>
      <c r="AB1346" s="74" t="s">
        <v>44</v>
      </c>
      <c r="AC1346" s="30" t="s">
        <v>44</v>
      </c>
      <c r="AD1346" s="30" t="s">
        <v>74</v>
      </c>
    </row>
    <row r="1347" spans="1:30" x14ac:dyDescent="0.2">
      <c r="A1347" s="89">
        <v>46159.070025000001</v>
      </c>
      <c r="B1347" s="35" t="s">
        <v>30</v>
      </c>
      <c r="C1347" s="85" t="s">
        <v>31</v>
      </c>
      <c r="D1347" s="30" t="s">
        <v>29</v>
      </c>
      <c r="E1347" s="96" t="s">
        <v>2895</v>
      </c>
      <c r="F1347" s="30" t="s">
        <v>29</v>
      </c>
      <c r="G1347" s="30" t="s">
        <v>33</v>
      </c>
      <c r="H1347" s="93" t="s">
        <v>34</v>
      </c>
      <c r="I1347" s="36" t="str">
        <f ca="1">IFERROR(__xludf.DUMMYFUNCTION("""COMPUTED_VALUE""")," ")</f>
        <v xml:space="preserve"> </v>
      </c>
      <c r="J1347" s="51" t="s">
        <v>6355</v>
      </c>
      <c r="K1347" s="56" t="s">
        <v>6356</v>
      </c>
      <c r="L1347" s="38">
        <v>364164691</v>
      </c>
      <c r="M1347" s="30" t="s">
        <v>1614</v>
      </c>
      <c r="N1347" s="56" t="s">
        <v>4176</v>
      </c>
      <c r="O1347" s="30" t="s">
        <v>2081</v>
      </c>
      <c r="P1347" s="30" t="s">
        <v>6357</v>
      </c>
      <c r="Q1347" s="23">
        <v>14972</v>
      </c>
      <c r="R1347" s="30" t="s">
        <v>29</v>
      </c>
      <c r="S1347" s="39">
        <v>50</v>
      </c>
      <c r="T1347" s="45">
        <v>46158</v>
      </c>
      <c r="U1347" s="52"/>
      <c r="V1347" s="53"/>
      <c r="W1347" s="54" t="s">
        <v>6358</v>
      </c>
      <c r="X1347" s="30"/>
      <c r="Y1347" s="31">
        <v>14922</v>
      </c>
      <c r="Z1347" s="30"/>
      <c r="AA1347" s="55"/>
      <c r="AB1347" s="73" t="s">
        <v>44</v>
      </c>
      <c r="AC1347" s="30" t="s">
        <v>44</v>
      </c>
      <c r="AD1347" s="30" t="s">
        <v>982</v>
      </c>
    </row>
    <row r="1348" spans="1:30" x14ac:dyDescent="0.2">
      <c r="A1348" s="89">
        <v>46159.072232858802</v>
      </c>
      <c r="B1348" s="35" t="s">
        <v>30</v>
      </c>
      <c r="C1348" s="85" t="s">
        <v>31</v>
      </c>
      <c r="D1348" s="30" t="s">
        <v>29</v>
      </c>
      <c r="E1348" s="96" t="s">
        <v>2895</v>
      </c>
      <c r="F1348" s="30" t="s">
        <v>29</v>
      </c>
      <c r="G1348" s="30" t="s">
        <v>33</v>
      </c>
      <c r="H1348" s="93" t="s">
        <v>34</v>
      </c>
      <c r="I1348" s="36" t="str">
        <f ca="1">IFERROR(__xludf.DUMMYFUNCTION("""COMPUTED_VALUE""")," ")</f>
        <v xml:space="preserve"> </v>
      </c>
      <c r="J1348" s="51" t="s">
        <v>6359</v>
      </c>
      <c r="K1348" s="56" t="s">
        <v>6360</v>
      </c>
      <c r="L1348" s="38">
        <v>886383779</v>
      </c>
      <c r="M1348" s="30" t="s">
        <v>1614</v>
      </c>
      <c r="N1348" s="56" t="s">
        <v>4176</v>
      </c>
      <c r="O1348" s="30" t="s">
        <v>2081</v>
      </c>
      <c r="P1348" s="30" t="s">
        <v>6361</v>
      </c>
      <c r="Q1348" s="23">
        <v>14972</v>
      </c>
      <c r="R1348" s="30" t="s">
        <v>29</v>
      </c>
      <c r="S1348" s="39">
        <v>200</v>
      </c>
      <c r="T1348" s="45">
        <v>46158</v>
      </c>
      <c r="U1348" s="52"/>
      <c r="V1348" s="53"/>
      <c r="W1348" s="54" t="s">
        <v>6362</v>
      </c>
      <c r="X1348" s="30"/>
      <c r="Y1348" s="31">
        <v>14772</v>
      </c>
      <c r="Z1348" s="30"/>
      <c r="AA1348" s="56"/>
      <c r="AB1348" s="74" t="s">
        <v>44</v>
      </c>
      <c r="AC1348" s="30" t="s">
        <v>44</v>
      </c>
      <c r="AD1348" s="30" t="s">
        <v>982</v>
      </c>
    </row>
    <row r="1349" spans="1:30" x14ac:dyDescent="0.2">
      <c r="A1349" s="89">
        <v>46159.075198078703</v>
      </c>
      <c r="B1349" s="35" t="s">
        <v>30</v>
      </c>
      <c r="C1349" s="85" t="s">
        <v>31</v>
      </c>
      <c r="D1349" s="30" t="s">
        <v>29</v>
      </c>
      <c r="E1349" s="96" t="s">
        <v>2895</v>
      </c>
      <c r="F1349" s="30" t="s">
        <v>29</v>
      </c>
      <c r="G1349" s="30" t="s">
        <v>33</v>
      </c>
      <c r="H1349" s="93" t="s">
        <v>34</v>
      </c>
      <c r="I1349" s="36" t="str">
        <f ca="1">IFERROR(__xludf.DUMMYFUNCTION("""COMPUTED_VALUE""")," ")</f>
        <v xml:space="preserve"> </v>
      </c>
      <c r="J1349" s="51" t="s">
        <v>6363</v>
      </c>
      <c r="K1349" s="56" t="s">
        <v>6364</v>
      </c>
      <c r="L1349" s="38">
        <v>966347022</v>
      </c>
      <c r="M1349" s="30" t="s">
        <v>1614</v>
      </c>
      <c r="N1349" s="56" t="s">
        <v>4183</v>
      </c>
      <c r="O1349" s="30" t="s">
        <v>2081</v>
      </c>
      <c r="P1349" s="30" t="s">
        <v>6365</v>
      </c>
      <c r="Q1349" s="23">
        <v>14972</v>
      </c>
      <c r="R1349" s="30" t="s">
        <v>29</v>
      </c>
      <c r="S1349" s="39">
        <v>50</v>
      </c>
      <c r="T1349" s="45">
        <v>46158</v>
      </c>
      <c r="U1349" s="52"/>
      <c r="V1349" s="53"/>
      <c r="W1349" s="54" t="s">
        <v>6366</v>
      </c>
      <c r="X1349" s="30"/>
      <c r="Y1349" s="31">
        <v>14922</v>
      </c>
      <c r="Z1349" s="30"/>
      <c r="AA1349" s="55"/>
      <c r="AB1349" s="73" t="s">
        <v>44</v>
      </c>
      <c r="AC1349" s="30" t="s">
        <v>44</v>
      </c>
      <c r="AD1349" s="30" t="s">
        <v>982</v>
      </c>
    </row>
    <row r="1350" spans="1:30" x14ac:dyDescent="0.2">
      <c r="A1350" s="89">
        <v>46159.117713240739</v>
      </c>
      <c r="B1350" s="35" t="s">
        <v>30</v>
      </c>
      <c r="C1350" s="85" t="s">
        <v>31</v>
      </c>
      <c r="D1350" s="30" t="s">
        <v>29</v>
      </c>
      <c r="E1350" s="96" t="s">
        <v>2895</v>
      </c>
      <c r="F1350" s="30" t="s">
        <v>29</v>
      </c>
      <c r="G1350" s="30" t="s">
        <v>33</v>
      </c>
      <c r="H1350" s="93" t="s">
        <v>34</v>
      </c>
      <c r="I1350" s="36" t="str">
        <f ca="1">IFERROR(__xludf.DUMMYFUNCTION("""COMPUTED_VALUE""")," ")</f>
        <v xml:space="preserve"> </v>
      </c>
      <c r="J1350" s="51" t="s">
        <v>6367</v>
      </c>
      <c r="K1350" s="56" t="s">
        <v>6368</v>
      </c>
      <c r="L1350" s="38">
        <v>362398863</v>
      </c>
      <c r="M1350" s="30" t="s">
        <v>1614</v>
      </c>
      <c r="N1350" s="56" t="s">
        <v>3436</v>
      </c>
      <c r="O1350" s="30" t="s">
        <v>6369</v>
      </c>
      <c r="P1350" s="30" t="s">
        <v>6370</v>
      </c>
      <c r="Q1350" s="23">
        <v>14972</v>
      </c>
      <c r="R1350" s="30" t="s">
        <v>29</v>
      </c>
      <c r="S1350" s="39">
        <f>50+150</f>
        <v>200</v>
      </c>
      <c r="T1350" s="49" t="s">
        <v>6371</v>
      </c>
      <c r="U1350" s="52"/>
      <c r="V1350" s="53"/>
      <c r="W1350" s="54" t="s">
        <v>6372</v>
      </c>
      <c r="X1350" s="30"/>
      <c r="Y1350" s="31">
        <v>14772</v>
      </c>
      <c r="Z1350" s="30"/>
      <c r="AA1350" s="56"/>
      <c r="AB1350" s="74" t="s">
        <v>44</v>
      </c>
      <c r="AC1350" s="30" t="s">
        <v>44</v>
      </c>
      <c r="AD1350" s="30" t="s">
        <v>74</v>
      </c>
    </row>
    <row r="1351" spans="1:30" x14ac:dyDescent="0.2">
      <c r="A1351" s="89">
        <v>46159.121214502316</v>
      </c>
      <c r="B1351" s="35" t="s">
        <v>408</v>
      </c>
      <c r="C1351" s="85" t="s">
        <v>31</v>
      </c>
      <c r="D1351" s="30" t="s">
        <v>29</v>
      </c>
      <c r="E1351" s="96" t="s">
        <v>2798</v>
      </c>
      <c r="F1351" s="30" t="s">
        <v>29</v>
      </c>
      <c r="G1351" s="30" t="s">
        <v>47</v>
      </c>
      <c r="H1351" s="93" t="s">
        <v>5770</v>
      </c>
      <c r="I1351" s="36">
        <f ca="1">IFERROR(__xludf.DUMMYFUNCTION("""COMPUTED_VALUE"""),46195)</f>
        <v>46195</v>
      </c>
      <c r="J1351" s="51" t="s">
        <v>6373</v>
      </c>
      <c r="K1351" s="56" t="s">
        <v>6374</v>
      </c>
      <c r="L1351" s="38">
        <v>378964957</v>
      </c>
      <c r="M1351" s="30" t="s">
        <v>1614</v>
      </c>
      <c r="N1351" s="56" t="s">
        <v>6375</v>
      </c>
      <c r="O1351" s="30" t="s">
        <v>6376</v>
      </c>
      <c r="P1351" s="30" t="s">
        <v>6377</v>
      </c>
      <c r="Q1351" s="23">
        <v>16940</v>
      </c>
      <c r="R1351" s="30" t="s">
        <v>29</v>
      </c>
      <c r="S1351" s="39">
        <f>200+2300</f>
        <v>2500</v>
      </c>
      <c r="T1351" s="49" t="s">
        <v>6378</v>
      </c>
      <c r="U1351" s="52"/>
      <c r="V1351" s="53"/>
      <c r="W1351" s="54" t="s">
        <v>6379</v>
      </c>
      <c r="X1351" s="30"/>
      <c r="Y1351" s="31">
        <v>14440</v>
      </c>
      <c r="Z1351" s="30"/>
      <c r="AA1351" s="55"/>
      <c r="AB1351" s="73" t="s">
        <v>44</v>
      </c>
      <c r="AC1351" s="30" t="s">
        <v>44</v>
      </c>
      <c r="AD1351" s="30" t="s">
        <v>982</v>
      </c>
    </row>
    <row r="1352" spans="1:30" x14ac:dyDescent="0.2">
      <c r="A1352" s="89">
        <v>46159.129105671294</v>
      </c>
      <c r="B1352" s="35" t="s">
        <v>30</v>
      </c>
      <c r="C1352" s="85" t="s">
        <v>31</v>
      </c>
      <c r="D1352" s="30" t="s">
        <v>29</v>
      </c>
      <c r="E1352" s="96" t="s">
        <v>2798</v>
      </c>
      <c r="F1352" s="30" t="s">
        <v>29</v>
      </c>
      <c r="G1352" s="30" t="s">
        <v>47</v>
      </c>
      <c r="H1352" s="93" t="s">
        <v>34</v>
      </c>
      <c r="I1352" s="36" t="str">
        <f ca="1">IFERROR(__xludf.DUMMYFUNCTION("""COMPUTED_VALUE""")," ")</f>
        <v xml:space="preserve"> </v>
      </c>
      <c r="J1352" s="51" t="s">
        <v>6380</v>
      </c>
      <c r="K1352" s="56" t="s">
        <v>6381</v>
      </c>
      <c r="L1352" s="38">
        <v>836748515</v>
      </c>
      <c r="M1352" s="30" t="s">
        <v>1619</v>
      </c>
      <c r="N1352" s="56" t="s">
        <v>4569</v>
      </c>
      <c r="O1352" s="30" t="s">
        <v>2642</v>
      </c>
      <c r="P1352" s="30" t="s">
        <v>6382</v>
      </c>
      <c r="Q1352" s="23">
        <v>16940</v>
      </c>
      <c r="R1352" s="30" t="s">
        <v>29</v>
      </c>
      <c r="S1352" s="39">
        <v>50</v>
      </c>
      <c r="T1352" s="45">
        <v>46158</v>
      </c>
      <c r="U1352" s="52"/>
      <c r="V1352" s="53"/>
      <c r="W1352" s="54" t="s">
        <v>6383</v>
      </c>
      <c r="X1352" s="30"/>
      <c r="Y1352" s="31">
        <v>16890</v>
      </c>
      <c r="Z1352" s="30"/>
      <c r="AA1352" s="56"/>
      <c r="AB1352" s="74" t="s">
        <v>44</v>
      </c>
      <c r="AC1352" s="30" t="s">
        <v>44</v>
      </c>
      <c r="AD1352" s="30" t="s">
        <v>982</v>
      </c>
    </row>
    <row r="1353" spans="1:30" x14ac:dyDescent="0.2">
      <c r="A1353" s="144">
        <v>46159.131438217591</v>
      </c>
      <c r="B1353" s="35" t="s">
        <v>30</v>
      </c>
      <c r="C1353" s="85" t="s">
        <v>31</v>
      </c>
      <c r="D1353" s="30" t="s">
        <v>29</v>
      </c>
      <c r="E1353" s="96" t="s">
        <v>2895</v>
      </c>
      <c r="F1353" s="30" t="s">
        <v>29</v>
      </c>
      <c r="G1353" s="30" t="s">
        <v>33</v>
      </c>
      <c r="H1353" s="93" t="s">
        <v>34</v>
      </c>
      <c r="I1353" s="36" t="str">
        <f ca="1">IFERROR(__xludf.DUMMYFUNCTION("""COMPUTED_VALUE""")," ")</f>
        <v xml:space="preserve"> </v>
      </c>
      <c r="J1353" s="51" t="s">
        <v>6384</v>
      </c>
      <c r="K1353" s="56" t="s">
        <v>6385</v>
      </c>
      <c r="L1353" s="38">
        <v>867325628</v>
      </c>
      <c r="M1353" s="30" t="s">
        <v>1619</v>
      </c>
      <c r="N1353" s="56" t="s">
        <v>529</v>
      </c>
      <c r="O1353" s="30" t="s">
        <v>2642</v>
      </c>
      <c r="P1353" s="30" t="s">
        <v>6386</v>
      </c>
      <c r="Q1353" s="23">
        <v>14972</v>
      </c>
      <c r="R1353" s="30" t="s">
        <v>29</v>
      </c>
      <c r="S1353" s="39">
        <v>60</v>
      </c>
      <c r="T1353" s="45">
        <v>46158</v>
      </c>
      <c r="U1353" s="52"/>
      <c r="V1353" s="53"/>
      <c r="W1353" s="54" t="s">
        <v>6387</v>
      </c>
      <c r="X1353" s="30"/>
      <c r="Y1353" s="31">
        <v>14912</v>
      </c>
      <c r="Z1353" s="30"/>
      <c r="AA1353" s="55"/>
      <c r="AB1353" s="73" t="s">
        <v>44</v>
      </c>
      <c r="AC1353" s="30" t="s">
        <v>44</v>
      </c>
      <c r="AD1353" s="30" t="s">
        <v>982</v>
      </c>
    </row>
    <row r="1354" spans="1:30" x14ac:dyDescent="0.2">
      <c r="A1354" s="89">
        <v>46159.134233067132</v>
      </c>
      <c r="B1354" s="35" t="s">
        <v>30</v>
      </c>
      <c r="C1354" s="85" t="s">
        <v>31</v>
      </c>
      <c r="D1354" s="30" t="s">
        <v>29</v>
      </c>
      <c r="E1354" s="96" t="s">
        <v>2895</v>
      </c>
      <c r="F1354" s="30" t="s">
        <v>29</v>
      </c>
      <c r="G1354" s="30" t="s">
        <v>33</v>
      </c>
      <c r="H1354" s="93" t="s">
        <v>34</v>
      </c>
      <c r="I1354" s="36" t="str">
        <f ca="1">IFERROR(__xludf.DUMMYFUNCTION("""COMPUTED_VALUE""")," ")</f>
        <v xml:space="preserve"> </v>
      </c>
      <c r="J1354" s="51" t="s">
        <v>6388</v>
      </c>
      <c r="K1354" s="56" t="s">
        <v>6389</v>
      </c>
      <c r="L1354" s="38"/>
      <c r="M1354" s="30" t="s">
        <v>1619</v>
      </c>
      <c r="N1354" s="56" t="s">
        <v>4569</v>
      </c>
      <c r="O1354" s="30" t="s">
        <v>2642</v>
      </c>
      <c r="P1354" s="30" t="s">
        <v>6390</v>
      </c>
      <c r="Q1354" s="23">
        <v>14972</v>
      </c>
      <c r="R1354" s="30" t="s">
        <v>29</v>
      </c>
      <c r="S1354" s="39">
        <v>200</v>
      </c>
      <c r="T1354" s="45">
        <v>46158</v>
      </c>
      <c r="U1354" s="52"/>
      <c r="V1354" s="53"/>
      <c r="W1354" s="54" t="s">
        <v>6391</v>
      </c>
      <c r="X1354" s="30"/>
      <c r="Y1354" s="31">
        <v>14772</v>
      </c>
      <c r="Z1354" s="30"/>
      <c r="AA1354" s="56"/>
      <c r="AB1354" s="74" t="s">
        <v>44</v>
      </c>
      <c r="AC1354" s="30" t="s">
        <v>44</v>
      </c>
      <c r="AD1354" s="30" t="s">
        <v>982</v>
      </c>
    </row>
    <row r="1355" spans="1:30" x14ac:dyDescent="0.2">
      <c r="A1355" s="89">
        <v>46159.136066319443</v>
      </c>
      <c r="B1355" s="35" t="s">
        <v>408</v>
      </c>
      <c r="C1355" s="85" t="s">
        <v>31</v>
      </c>
      <c r="D1355" s="30" t="s">
        <v>29</v>
      </c>
      <c r="E1355" s="96" t="s">
        <v>2798</v>
      </c>
      <c r="F1355" s="30" t="s">
        <v>29</v>
      </c>
      <c r="G1355" s="30" t="s">
        <v>47</v>
      </c>
      <c r="H1355" s="93" t="s">
        <v>5770</v>
      </c>
      <c r="I1355" s="36">
        <f ca="1">IFERROR(__xludf.DUMMYFUNCTION("""COMPUTED_VALUE"""),46195)</f>
        <v>46195</v>
      </c>
      <c r="J1355" s="51" t="s">
        <v>6392</v>
      </c>
      <c r="K1355" s="56" t="s">
        <v>6393</v>
      </c>
      <c r="L1355" s="38">
        <v>357711136</v>
      </c>
      <c r="M1355" s="30" t="s">
        <v>1619</v>
      </c>
      <c r="N1355" s="56" t="s">
        <v>4447</v>
      </c>
      <c r="O1355" s="30" t="s">
        <v>6394</v>
      </c>
      <c r="P1355" s="30" t="s">
        <v>6395</v>
      </c>
      <c r="Q1355" s="23">
        <v>16940</v>
      </c>
      <c r="R1355" s="30" t="s">
        <v>29</v>
      </c>
      <c r="S1355" s="39">
        <v>100</v>
      </c>
      <c r="T1355" s="45">
        <v>46158</v>
      </c>
      <c r="U1355" s="52"/>
      <c r="V1355" s="53"/>
      <c r="W1355" s="54" t="s">
        <v>6396</v>
      </c>
      <c r="X1355" s="30"/>
      <c r="Y1355" s="31">
        <v>16840</v>
      </c>
      <c r="Z1355" s="30"/>
      <c r="AA1355" s="55"/>
      <c r="AB1355" s="73" t="s">
        <v>44</v>
      </c>
      <c r="AC1355" s="30" t="s">
        <v>44</v>
      </c>
      <c r="AD1355" s="30" t="s">
        <v>982</v>
      </c>
    </row>
    <row r="1356" spans="1:30" x14ac:dyDescent="0.2">
      <c r="A1356" s="89">
        <v>46159.138115717593</v>
      </c>
      <c r="B1356" s="35" t="s">
        <v>408</v>
      </c>
      <c r="C1356" s="85" t="s">
        <v>31</v>
      </c>
      <c r="D1356" s="30" t="s">
        <v>29</v>
      </c>
      <c r="E1356" s="96" t="s">
        <v>2798</v>
      </c>
      <c r="F1356" s="30" t="s">
        <v>29</v>
      </c>
      <c r="G1356" s="30" t="s">
        <v>47</v>
      </c>
      <c r="H1356" s="93" t="s">
        <v>5178</v>
      </c>
      <c r="I1356" s="36">
        <f ca="1">IFERROR(__xludf.DUMMYFUNCTION("""COMPUTED_VALUE"""),46197)</f>
        <v>46197</v>
      </c>
      <c r="J1356" s="51" t="s">
        <v>6397</v>
      </c>
      <c r="K1356" s="56" t="s">
        <v>6398</v>
      </c>
      <c r="L1356" s="38">
        <v>347656686</v>
      </c>
      <c r="M1356" s="30" t="s">
        <v>1619</v>
      </c>
      <c r="N1356" s="56" t="s">
        <v>4055</v>
      </c>
      <c r="O1356" s="30" t="s">
        <v>2642</v>
      </c>
      <c r="P1356" s="30" t="s">
        <v>6399</v>
      </c>
      <c r="Q1356" s="23">
        <v>16940</v>
      </c>
      <c r="R1356" s="30" t="s">
        <v>29</v>
      </c>
      <c r="S1356" s="39">
        <v>200</v>
      </c>
      <c r="T1356" s="45">
        <v>46158</v>
      </c>
      <c r="U1356" s="52"/>
      <c r="V1356" s="53"/>
      <c r="W1356" s="54" t="s">
        <v>6400</v>
      </c>
      <c r="X1356" s="30"/>
      <c r="Y1356" s="31">
        <v>16740</v>
      </c>
      <c r="Z1356" s="30"/>
      <c r="AA1356" s="56"/>
      <c r="AB1356" s="74" t="s">
        <v>44</v>
      </c>
      <c r="AC1356" s="30" t="s">
        <v>44</v>
      </c>
      <c r="AD1356" s="30" t="s">
        <v>982</v>
      </c>
    </row>
    <row r="1357" spans="1:30" x14ac:dyDescent="0.2">
      <c r="A1357" s="89">
        <v>46159.309606261573</v>
      </c>
      <c r="B1357" s="35" t="s">
        <v>76</v>
      </c>
      <c r="C1357" s="85" t="s">
        <v>31</v>
      </c>
      <c r="D1357" s="30" t="s">
        <v>29</v>
      </c>
      <c r="E1357" s="96" t="s">
        <v>2798</v>
      </c>
      <c r="F1357" s="30" t="s">
        <v>29</v>
      </c>
      <c r="G1357" s="30" t="s">
        <v>47</v>
      </c>
      <c r="H1357" s="93" t="s">
        <v>1212</v>
      </c>
      <c r="I1357" s="36" t="str">
        <f ca="1">IFERROR(__xludf.DUMMYFUNCTION("""COMPUTED_VALUE""")," ")</f>
        <v xml:space="preserve"> </v>
      </c>
      <c r="J1357" s="51"/>
      <c r="K1357" s="56" t="s">
        <v>6401</v>
      </c>
      <c r="L1357" s="38">
        <v>384180889</v>
      </c>
      <c r="M1357" s="30" t="s">
        <v>130</v>
      </c>
      <c r="N1357" s="56" t="s">
        <v>2886</v>
      </c>
      <c r="O1357" s="30" t="s">
        <v>2081</v>
      </c>
      <c r="P1357" s="30" t="s">
        <v>6402</v>
      </c>
      <c r="Q1357" s="23">
        <v>16940</v>
      </c>
      <c r="R1357" s="30" t="s">
        <v>29</v>
      </c>
      <c r="S1357" s="39">
        <f>40-40</f>
        <v>0</v>
      </c>
      <c r="T1357" s="45">
        <v>46158</v>
      </c>
      <c r="U1357" s="52"/>
      <c r="V1357" s="53"/>
      <c r="W1357" s="54" t="s">
        <v>6403</v>
      </c>
      <c r="X1357" s="30"/>
      <c r="Y1357" s="31">
        <v>16940</v>
      </c>
      <c r="Z1357" s="30"/>
      <c r="AA1357" s="55"/>
      <c r="AB1357" s="73" t="s">
        <v>44</v>
      </c>
      <c r="AC1357" s="30" t="s">
        <v>44</v>
      </c>
      <c r="AD1357" s="30" t="s">
        <v>982</v>
      </c>
    </row>
    <row r="1358" spans="1:30" x14ac:dyDescent="0.2">
      <c r="A1358" s="89">
        <v>46159.311362175926</v>
      </c>
      <c r="B1358" s="35" t="s">
        <v>252</v>
      </c>
      <c r="C1358" s="85" t="s">
        <v>31</v>
      </c>
      <c r="D1358" s="30" t="s">
        <v>29</v>
      </c>
      <c r="E1358" s="96" t="s">
        <v>2798</v>
      </c>
      <c r="F1358" s="30" t="s">
        <v>29</v>
      </c>
      <c r="G1358" s="30" t="s">
        <v>47</v>
      </c>
      <c r="H1358" s="93" t="s">
        <v>5928</v>
      </c>
      <c r="I1358" s="36">
        <f ca="1">IFERROR(__xludf.DUMMYFUNCTION("""COMPUTED_VALUE"""),46196)</f>
        <v>46196</v>
      </c>
      <c r="J1358" s="51" t="s">
        <v>6404</v>
      </c>
      <c r="K1358" s="56" t="s">
        <v>6405</v>
      </c>
      <c r="L1358" s="38">
        <v>865921573</v>
      </c>
      <c r="M1358" s="30" t="s">
        <v>130</v>
      </c>
      <c r="N1358" s="56" t="s">
        <v>2886</v>
      </c>
      <c r="O1358" s="30" t="s">
        <v>2081</v>
      </c>
      <c r="P1358" s="30" t="s">
        <v>6406</v>
      </c>
      <c r="Q1358" s="23">
        <v>16940</v>
      </c>
      <c r="R1358" s="30" t="s">
        <v>29</v>
      </c>
      <c r="S1358" s="39">
        <f>200+2300</f>
        <v>2500</v>
      </c>
      <c r="T1358" s="49" t="s">
        <v>6407</v>
      </c>
      <c r="U1358" s="52"/>
      <c r="V1358" s="53"/>
      <c r="W1358" s="54" t="s">
        <v>6408</v>
      </c>
      <c r="X1358" s="30"/>
      <c r="Y1358" s="31">
        <v>14440</v>
      </c>
      <c r="Z1358" s="30"/>
      <c r="AA1358" s="56"/>
      <c r="AB1358" s="74" t="s">
        <v>44</v>
      </c>
      <c r="AC1358" s="30" t="s">
        <v>44</v>
      </c>
      <c r="AD1358" s="30" t="s">
        <v>982</v>
      </c>
    </row>
    <row r="1359" spans="1:30" x14ac:dyDescent="0.2">
      <c r="A1359" s="89">
        <v>46159.312902604172</v>
      </c>
      <c r="B1359" s="35" t="s">
        <v>408</v>
      </c>
      <c r="C1359" s="85" t="s">
        <v>31</v>
      </c>
      <c r="D1359" s="30" t="s">
        <v>29</v>
      </c>
      <c r="E1359" s="96" t="s">
        <v>2798</v>
      </c>
      <c r="F1359" s="30" t="s">
        <v>29</v>
      </c>
      <c r="G1359" s="30" t="s">
        <v>47</v>
      </c>
      <c r="H1359" s="93" t="s">
        <v>5964</v>
      </c>
      <c r="I1359" s="36">
        <f ca="1">IFERROR(__xludf.DUMMYFUNCTION("""COMPUTED_VALUE"""),46196)</f>
        <v>46196</v>
      </c>
      <c r="J1359" s="51" t="s">
        <v>6409</v>
      </c>
      <c r="K1359" s="56" t="s">
        <v>6410</v>
      </c>
      <c r="L1359" s="38">
        <v>398612616</v>
      </c>
      <c r="M1359" s="30" t="s">
        <v>130</v>
      </c>
      <c r="N1359" s="56" t="s">
        <v>4869</v>
      </c>
      <c r="O1359" s="30" t="s">
        <v>2081</v>
      </c>
      <c r="P1359" s="30" t="s">
        <v>6411</v>
      </c>
      <c r="Q1359" s="23">
        <v>16940</v>
      </c>
      <c r="R1359" s="30" t="s">
        <v>29</v>
      </c>
      <c r="S1359" s="39">
        <v>200</v>
      </c>
      <c r="T1359" s="45">
        <v>46158</v>
      </c>
      <c r="U1359" s="52"/>
      <c r="V1359" s="53"/>
      <c r="W1359" s="54" t="s">
        <v>6412</v>
      </c>
      <c r="X1359" s="30"/>
      <c r="Y1359" s="31">
        <v>16740</v>
      </c>
      <c r="Z1359" s="30"/>
      <c r="AA1359" s="55"/>
      <c r="AB1359" s="73" t="s">
        <v>44</v>
      </c>
      <c r="AC1359" s="30" t="s">
        <v>44</v>
      </c>
      <c r="AD1359" s="30" t="s">
        <v>982</v>
      </c>
    </row>
    <row r="1360" spans="1:30" x14ac:dyDescent="0.2">
      <c r="A1360" s="89">
        <v>46159.31432399305</v>
      </c>
      <c r="B1360" s="35" t="s">
        <v>30</v>
      </c>
      <c r="C1360" s="85" t="s">
        <v>31</v>
      </c>
      <c r="D1360" s="30" t="s">
        <v>29</v>
      </c>
      <c r="E1360" s="96" t="s">
        <v>2798</v>
      </c>
      <c r="F1360" s="30" t="s">
        <v>29</v>
      </c>
      <c r="G1360" s="30" t="s">
        <v>47</v>
      </c>
      <c r="H1360" s="93" t="s">
        <v>3147</v>
      </c>
      <c r="I1360" s="36">
        <f ca="1">IFERROR(__xludf.DUMMYFUNCTION("""COMPUTED_VALUE"""),46220)</f>
        <v>46220</v>
      </c>
      <c r="J1360" s="51" t="s">
        <v>6413</v>
      </c>
      <c r="K1360" s="56" t="s">
        <v>6414</v>
      </c>
      <c r="L1360" s="38">
        <v>372653146</v>
      </c>
      <c r="M1360" s="30" t="s">
        <v>130</v>
      </c>
      <c r="N1360" s="56" t="s">
        <v>5067</v>
      </c>
      <c r="O1360" s="30" t="s">
        <v>6193</v>
      </c>
      <c r="P1360" s="30" t="s">
        <v>6415</v>
      </c>
      <c r="Q1360" s="23">
        <v>16940</v>
      </c>
      <c r="R1360" s="30" t="s">
        <v>29</v>
      </c>
      <c r="S1360" s="39">
        <v>200</v>
      </c>
      <c r="T1360" s="45">
        <v>46158</v>
      </c>
      <c r="U1360" s="52"/>
      <c r="V1360" s="53"/>
      <c r="W1360" s="54" t="s">
        <v>6416</v>
      </c>
      <c r="X1360" s="30"/>
      <c r="Y1360" s="31">
        <v>16740</v>
      </c>
      <c r="Z1360" s="30"/>
      <c r="AA1360" s="56"/>
      <c r="AB1360" s="74" t="s">
        <v>44</v>
      </c>
      <c r="AC1360" s="30" t="s">
        <v>44</v>
      </c>
      <c r="AD1360" s="30" t="s">
        <v>982</v>
      </c>
    </row>
    <row r="1361" spans="1:30" x14ac:dyDescent="0.2">
      <c r="A1361" s="89">
        <v>46159.315597025459</v>
      </c>
      <c r="B1361" s="35" t="s">
        <v>30</v>
      </c>
      <c r="C1361" s="85" t="s">
        <v>31</v>
      </c>
      <c r="D1361" s="30" t="s">
        <v>29</v>
      </c>
      <c r="E1361" s="96" t="s">
        <v>2798</v>
      </c>
      <c r="F1361" s="30" t="s">
        <v>29</v>
      </c>
      <c r="G1361" s="30" t="s">
        <v>47</v>
      </c>
      <c r="H1361" s="93" t="s">
        <v>34</v>
      </c>
      <c r="I1361" s="36" t="str">
        <f ca="1">IFERROR(__xludf.DUMMYFUNCTION("""COMPUTED_VALUE""")," ")</f>
        <v xml:space="preserve"> </v>
      </c>
      <c r="J1361" s="51" t="s">
        <v>6417</v>
      </c>
      <c r="K1361" s="56" t="s">
        <v>6418</v>
      </c>
      <c r="L1361" s="38">
        <v>355930484</v>
      </c>
      <c r="M1361" s="30" t="s">
        <v>130</v>
      </c>
      <c r="N1361" s="56" t="s">
        <v>3883</v>
      </c>
      <c r="O1361" s="30" t="s">
        <v>2081</v>
      </c>
      <c r="P1361" s="30" t="s">
        <v>6419</v>
      </c>
      <c r="Q1361" s="23">
        <v>16940</v>
      </c>
      <c r="R1361" s="30" t="s">
        <v>29</v>
      </c>
      <c r="S1361" s="39">
        <v>50</v>
      </c>
      <c r="T1361" s="45">
        <v>46158</v>
      </c>
      <c r="U1361" s="52"/>
      <c r="V1361" s="53"/>
      <c r="W1361" s="54" t="s">
        <v>6420</v>
      </c>
      <c r="X1361" s="30"/>
      <c r="Y1361" s="31">
        <v>16890</v>
      </c>
      <c r="Z1361" s="30"/>
      <c r="AA1361" s="55"/>
      <c r="AB1361" s="73" t="s">
        <v>44</v>
      </c>
      <c r="AC1361" s="30" t="s">
        <v>44</v>
      </c>
      <c r="AD1361" s="30" t="s">
        <v>982</v>
      </c>
    </row>
    <row r="1362" spans="1:30" x14ac:dyDescent="0.2">
      <c r="A1362" s="89">
        <v>46159.423517881944</v>
      </c>
      <c r="B1362" s="35" t="s">
        <v>76</v>
      </c>
      <c r="C1362" s="85" t="s">
        <v>31</v>
      </c>
      <c r="D1362" s="30" t="s">
        <v>29</v>
      </c>
      <c r="E1362" s="96" t="s">
        <v>2798</v>
      </c>
      <c r="F1362" s="30" t="s">
        <v>29</v>
      </c>
      <c r="G1362" s="30" t="s">
        <v>47</v>
      </c>
      <c r="H1362" s="93" t="s">
        <v>3215</v>
      </c>
      <c r="I1362" s="36">
        <f ca="1">IFERROR(__xludf.DUMMYFUNCTION("""COMPUTED_VALUE"""),46196)</f>
        <v>46196</v>
      </c>
      <c r="J1362" s="51" t="s">
        <v>6421</v>
      </c>
      <c r="K1362" s="56" t="s">
        <v>6422</v>
      </c>
      <c r="L1362" s="38">
        <v>379034009</v>
      </c>
      <c r="M1362" s="30" t="s">
        <v>633</v>
      </c>
      <c r="N1362" s="56" t="s">
        <v>4485</v>
      </c>
      <c r="O1362" s="30" t="s">
        <v>107</v>
      </c>
      <c r="P1362" s="30" t="s">
        <v>6423</v>
      </c>
      <c r="Q1362" s="23">
        <v>16940</v>
      </c>
      <c r="R1362" s="30" t="s">
        <v>29</v>
      </c>
      <c r="S1362" s="39">
        <v>100</v>
      </c>
      <c r="T1362" s="45">
        <v>46159</v>
      </c>
      <c r="U1362" s="52"/>
      <c r="V1362" s="53"/>
      <c r="W1362" s="54" t="s">
        <v>6424</v>
      </c>
      <c r="X1362" s="30"/>
      <c r="Y1362" s="31">
        <v>16840</v>
      </c>
      <c r="Z1362" s="30"/>
      <c r="AA1362" s="56"/>
      <c r="AB1362" s="74" t="s">
        <v>44</v>
      </c>
      <c r="AC1362" s="30" t="s">
        <v>44</v>
      </c>
      <c r="AD1362" s="30" t="s">
        <v>982</v>
      </c>
    </row>
    <row r="1363" spans="1:30" x14ac:dyDescent="0.2">
      <c r="A1363" s="89">
        <v>46159.425497569449</v>
      </c>
      <c r="B1363" s="35" t="s">
        <v>30</v>
      </c>
      <c r="C1363" s="85" t="s">
        <v>31</v>
      </c>
      <c r="D1363" s="30" t="s">
        <v>29</v>
      </c>
      <c r="E1363" s="96" t="s">
        <v>32</v>
      </c>
      <c r="F1363" s="30" t="s">
        <v>29</v>
      </c>
      <c r="G1363" s="30" t="s">
        <v>33</v>
      </c>
      <c r="H1363" s="93" t="s">
        <v>3374</v>
      </c>
      <c r="I1363" s="36">
        <f ca="1">IFERROR(__xludf.DUMMYFUNCTION("""COMPUTED_VALUE"""),46197)</f>
        <v>46197</v>
      </c>
      <c r="J1363" s="51" t="s">
        <v>6425</v>
      </c>
      <c r="K1363" s="56" t="s">
        <v>6426</v>
      </c>
      <c r="L1363" s="38">
        <v>339534226</v>
      </c>
      <c r="M1363" s="30" t="s">
        <v>633</v>
      </c>
      <c r="N1363" s="56" t="s">
        <v>481</v>
      </c>
      <c r="O1363" s="30" t="s">
        <v>107</v>
      </c>
      <c r="P1363" s="30" t="s">
        <v>6427</v>
      </c>
      <c r="Q1363" s="23">
        <v>14972</v>
      </c>
      <c r="R1363" s="30" t="s">
        <v>29</v>
      </c>
      <c r="S1363" s="39">
        <v>100</v>
      </c>
      <c r="T1363" s="45">
        <v>46159</v>
      </c>
      <c r="U1363" s="52"/>
      <c r="V1363" s="53"/>
      <c r="W1363" s="54" t="s">
        <v>6428</v>
      </c>
      <c r="X1363" s="30"/>
      <c r="Y1363" s="31">
        <v>14872</v>
      </c>
      <c r="Z1363" s="30"/>
      <c r="AA1363" s="55"/>
      <c r="AB1363" s="73" t="s">
        <v>44</v>
      </c>
      <c r="AC1363" s="30" t="s">
        <v>44</v>
      </c>
      <c r="AD1363" s="30" t="s">
        <v>982</v>
      </c>
    </row>
    <row r="1364" spans="1:30" x14ac:dyDescent="0.2">
      <c r="A1364" s="89">
        <v>46159.441886516201</v>
      </c>
      <c r="B1364" s="35" t="s">
        <v>76</v>
      </c>
      <c r="C1364" s="85" t="s">
        <v>31</v>
      </c>
      <c r="D1364" s="30" t="s">
        <v>29</v>
      </c>
      <c r="E1364" s="96" t="s">
        <v>55</v>
      </c>
      <c r="F1364" s="30" t="s">
        <v>29</v>
      </c>
      <c r="G1364" s="30" t="s">
        <v>33</v>
      </c>
      <c r="H1364" s="93" t="s">
        <v>6429</v>
      </c>
      <c r="I1364" s="36">
        <f ca="1">IFERROR(__xludf.DUMMYFUNCTION("""COMPUTED_VALUE"""),46174)</f>
        <v>46174</v>
      </c>
      <c r="J1364" s="51" t="s">
        <v>6430</v>
      </c>
      <c r="K1364" s="56" t="s">
        <v>6431</v>
      </c>
      <c r="L1364" s="38">
        <v>347193392</v>
      </c>
      <c r="M1364" s="30" t="s">
        <v>2215</v>
      </c>
      <c r="N1364" s="56" t="s">
        <v>763</v>
      </c>
      <c r="O1364" s="30" t="s">
        <v>107</v>
      </c>
      <c r="P1364" s="30" t="s">
        <v>6432</v>
      </c>
      <c r="Q1364" s="23">
        <v>7736</v>
      </c>
      <c r="R1364" s="30" t="s">
        <v>29</v>
      </c>
      <c r="S1364" s="39">
        <f>500+7236</f>
        <v>7736</v>
      </c>
      <c r="T1364" s="45">
        <v>46158</v>
      </c>
      <c r="U1364" s="52"/>
      <c r="V1364" s="53">
        <v>46165</v>
      </c>
      <c r="W1364" s="54" t="s">
        <v>6433</v>
      </c>
      <c r="X1364" s="30"/>
      <c r="Y1364" s="31">
        <v>0</v>
      </c>
      <c r="Z1364" s="30" t="s">
        <v>2731</v>
      </c>
      <c r="AA1364" s="56"/>
      <c r="AB1364" s="74" t="s">
        <v>44</v>
      </c>
      <c r="AC1364" s="30" t="s">
        <v>44</v>
      </c>
      <c r="AD1364" s="30" t="s">
        <v>74</v>
      </c>
    </row>
    <row r="1365" spans="1:30" x14ac:dyDescent="0.2">
      <c r="A1365" s="89">
        <v>46159.443866087968</v>
      </c>
      <c r="B1365" s="35" t="s">
        <v>30</v>
      </c>
      <c r="C1365" s="85" t="s">
        <v>31</v>
      </c>
      <c r="D1365" s="30" t="s">
        <v>29</v>
      </c>
      <c r="E1365" s="96" t="s">
        <v>2798</v>
      </c>
      <c r="F1365" s="30" t="s">
        <v>29</v>
      </c>
      <c r="G1365" s="30" t="s">
        <v>47</v>
      </c>
      <c r="H1365" s="93" t="s">
        <v>2717</v>
      </c>
      <c r="I1365" s="36">
        <f ca="1">IFERROR(__xludf.DUMMYFUNCTION("""COMPUTED_VALUE"""),46219)</f>
        <v>46219</v>
      </c>
      <c r="J1365" s="51" t="s">
        <v>6434</v>
      </c>
      <c r="K1365" s="56" t="s">
        <v>6435</v>
      </c>
      <c r="L1365" s="38">
        <v>398948504</v>
      </c>
      <c r="M1365" s="30" t="s">
        <v>2215</v>
      </c>
      <c r="N1365" s="56" t="s">
        <v>763</v>
      </c>
      <c r="O1365" s="30" t="s">
        <v>107</v>
      </c>
      <c r="P1365" s="30" t="s">
        <v>6436</v>
      </c>
      <c r="Q1365" s="23">
        <v>16940</v>
      </c>
      <c r="R1365" s="30" t="s">
        <v>29</v>
      </c>
      <c r="S1365" s="39">
        <v>100</v>
      </c>
      <c r="T1365" s="45">
        <v>46158</v>
      </c>
      <c r="U1365" s="52"/>
      <c r="V1365" s="53"/>
      <c r="W1365" s="54" t="s">
        <v>6437</v>
      </c>
      <c r="X1365" s="30"/>
      <c r="Y1365" s="31">
        <v>16840</v>
      </c>
      <c r="Z1365" s="30"/>
      <c r="AA1365" s="55"/>
      <c r="AB1365" s="73" t="s">
        <v>44</v>
      </c>
      <c r="AC1365" s="30" t="s">
        <v>44</v>
      </c>
      <c r="AD1365" s="30" t="s">
        <v>982</v>
      </c>
    </row>
    <row r="1366" spans="1:30" x14ac:dyDescent="0.2">
      <c r="A1366" s="89">
        <v>46159.446590763888</v>
      </c>
      <c r="B1366" s="35" t="s">
        <v>252</v>
      </c>
      <c r="C1366" s="85" t="s">
        <v>31</v>
      </c>
      <c r="D1366" s="30" t="s">
        <v>29</v>
      </c>
      <c r="E1366" s="96" t="s">
        <v>2798</v>
      </c>
      <c r="F1366" s="30" t="s">
        <v>29</v>
      </c>
      <c r="G1366" s="30" t="s">
        <v>47</v>
      </c>
      <c r="H1366" s="93" t="s">
        <v>5178</v>
      </c>
      <c r="I1366" s="36">
        <f ca="1">IFERROR(__xludf.DUMMYFUNCTION("""COMPUTED_VALUE"""),46197)</f>
        <v>46197</v>
      </c>
      <c r="J1366" s="51" t="s">
        <v>6438</v>
      </c>
      <c r="K1366" s="56" t="s">
        <v>6439</v>
      </c>
      <c r="L1366" s="38">
        <v>867029511</v>
      </c>
      <c r="M1366" s="30" t="s">
        <v>758</v>
      </c>
      <c r="N1366" s="56" t="s">
        <v>2028</v>
      </c>
      <c r="O1366" s="30" t="s">
        <v>107</v>
      </c>
      <c r="P1366" s="30" t="s">
        <v>6440</v>
      </c>
      <c r="Q1366" s="23">
        <v>16940</v>
      </c>
      <c r="R1366" s="30" t="s">
        <v>29</v>
      </c>
      <c r="S1366" s="39">
        <f>200+2268</f>
        <v>2468</v>
      </c>
      <c r="T1366" s="49" t="s">
        <v>6441</v>
      </c>
      <c r="U1366" s="52"/>
      <c r="V1366" s="53"/>
      <c r="W1366" s="54" t="s">
        <v>6442</v>
      </c>
      <c r="X1366" s="30"/>
      <c r="Y1366" s="31">
        <v>14472</v>
      </c>
      <c r="Z1366" s="30"/>
      <c r="AA1366" s="56"/>
      <c r="AB1366" s="74" t="s">
        <v>44</v>
      </c>
      <c r="AC1366" s="30" t="s">
        <v>44</v>
      </c>
      <c r="AD1366" s="30" t="s">
        <v>982</v>
      </c>
    </row>
    <row r="1367" spans="1:30" x14ac:dyDescent="0.2">
      <c r="A1367" s="89">
        <v>46159.528408055558</v>
      </c>
      <c r="B1367" s="35" t="s">
        <v>30</v>
      </c>
      <c r="C1367" s="85" t="s">
        <v>31</v>
      </c>
      <c r="D1367" s="30" t="s">
        <v>29</v>
      </c>
      <c r="E1367" s="96" t="s">
        <v>2798</v>
      </c>
      <c r="F1367" s="30" t="s">
        <v>29</v>
      </c>
      <c r="G1367" s="30" t="s">
        <v>47</v>
      </c>
      <c r="H1367" s="93" t="s">
        <v>34</v>
      </c>
      <c r="I1367" s="36" t="str">
        <f ca="1">IFERROR(__xludf.DUMMYFUNCTION("""COMPUTED_VALUE""")," ")</f>
        <v xml:space="preserve"> </v>
      </c>
      <c r="J1367" s="51" t="s">
        <v>6443</v>
      </c>
      <c r="K1367" s="56" t="s">
        <v>6444</v>
      </c>
      <c r="L1367" s="38">
        <v>816096456</v>
      </c>
      <c r="M1367" s="30" t="s">
        <v>1630</v>
      </c>
      <c r="N1367" s="56" t="s">
        <v>5010</v>
      </c>
      <c r="O1367" s="30" t="s">
        <v>6445</v>
      </c>
      <c r="P1367" s="30" t="s">
        <v>6446</v>
      </c>
      <c r="Q1367" s="23">
        <v>16940</v>
      </c>
      <c r="R1367" s="30" t="s">
        <v>429</v>
      </c>
      <c r="S1367" s="39">
        <v>100</v>
      </c>
      <c r="T1367" s="45">
        <v>46159</v>
      </c>
      <c r="U1367" s="52"/>
      <c r="V1367" s="53"/>
      <c r="W1367" s="54" t="s">
        <v>6447</v>
      </c>
      <c r="X1367" s="30"/>
      <c r="Y1367" s="31">
        <v>16840</v>
      </c>
      <c r="Z1367" s="30"/>
      <c r="AA1367" s="55"/>
      <c r="AB1367" s="73" t="s">
        <v>44</v>
      </c>
      <c r="AC1367" s="30" t="s">
        <v>44</v>
      </c>
      <c r="AD1367" s="30" t="s">
        <v>982</v>
      </c>
    </row>
    <row r="1368" spans="1:30" x14ac:dyDescent="0.2">
      <c r="A1368" s="89">
        <v>46159.633696701392</v>
      </c>
      <c r="B1368" s="35" t="s">
        <v>30</v>
      </c>
      <c r="C1368" s="85" t="s">
        <v>31</v>
      </c>
      <c r="D1368" s="30" t="s">
        <v>29</v>
      </c>
      <c r="E1368" s="96" t="s">
        <v>2798</v>
      </c>
      <c r="F1368" s="30" t="s">
        <v>29</v>
      </c>
      <c r="G1368" s="30" t="s">
        <v>47</v>
      </c>
      <c r="H1368" s="93" t="s">
        <v>34</v>
      </c>
      <c r="I1368" s="36" t="str">
        <f ca="1">IFERROR(__xludf.DUMMYFUNCTION("""COMPUTED_VALUE""")," ")</f>
        <v xml:space="preserve"> </v>
      </c>
      <c r="J1368" s="51" t="s">
        <v>6448</v>
      </c>
      <c r="K1368" s="56" t="s">
        <v>6449</v>
      </c>
      <c r="L1368" s="38">
        <v>764637503</v>
      </c>
      <c r="M1368" s="30" t="s">
        <v>874</v>
      </c>
      <c r="N1368" s="56" t="s">
        <v>4458</v>
      </c>
      <c r="O1368" s="30" t="s">
        <v>107</v>
      </c>
      <c r="P1368" s="30" t="s">
        <v>6450</v>
      </c>
      <c r="Q1368" s="23">
        <v>16940</v>
      </c>
      <c r="R1368" s="30" t="s">
        <v>29</v>
      </c>
      <c r="S1368" s="39">
        <v>50</v>
      </c>
      <c r="T1368" s="45">
        <v>46159</v>
      </c>
      <c r="U1368" s="52"/>
      <c r="V1368" s="53"/>
      <c r="W1368" s="54" t="s">
        <v>6451</v>
      </c>
      <c r="X1368" s="30"/>
      <c r="Y1368" s="31">
        <v>16890</v>
      </c>
      <c r="Z1368" s="30"/>
      <c r="AA1368" s="56"/>
      <c r="AB1368" s="74" t="s">
        <v>44</v>
      </c>
      <c r="AC1368" s="30" t="s">
        <v>44</v>
      </c>
      <c r="AD1368" s="30" t="s">
        <v>982</v>
      </c>
    </row>
    <row r="1369" spans="1:30" x14ac:dyDescent="0.2">
      <c r="A1369" s="89">
        <v>46159.63483653935</v>
      </c>
      <c r="B1369" s="35" t="s">
        <v>30</v>
      </c>
      <c r="C1369" s="85" t="s">
        <v>31</v>
      </c>
      <c r="D1369" s="30" t="s">
        <v>29</v>
      </c>
      <c r="E1369" s="96" t="s">
        <v>2895</v>
      </c>
      <c r="F1369" s="30" t="s">
        <v>29</v>
      </c>
      <c r="G1369" s="30" t="s">
        <v>33</v>
      </c>
      <c r="H1369" s="93" t="s">
        <v>34</v>
      </c>
      <c r="I1369" s="36" t="str">
        <f ca="1">IFERROR(__xludf.DUMMYFUNCTION("""COMPUTED_VALUE""")," ")</f>
        <v xml:space="preserve"> </v>
      </c>
      <c r="J1369" s="51" t="s">
        <v>6452</v>
      </c>
      <c r="K1369" s="56" t="s">
        <v>6453</v>
      </c>
      <c r="L1369" s="38">
        <v>356894126</v>
      </c>
      <c r="M1369" s="30" t="s">
        <v>874</v>
      </c>
      <c r="N1369" s="56" t="s">
        <v>6454</v>
      </c>
      <c r="O1369" s="30" t="s">
        <v>1777</v>
      </c>
      <c r="P1369" s="30" t="s">
        <v>6455</v>
      </c>
      <c r="Q1369" s="23">
        <v>14972</v>
      </c>
      <c r="R1369" s="30" t="s">
        <v>29</v>
      </c>
      <c r="S1369" s="39">
        <v>50</v>
      </c>
      <c r="T1369" s="45">
        <v>46159</v>
      </c>
      <c r="U1369" s="52"/>
      <c r="V1369" s="53"/>
      <c r="W1369" s="54" t="s">
        <v>6456</v>
      </c>
      <c r="X1369" s="30"/>
      <c r="Y1369" s="31">
        <v>14922</v>
      </c>
      <c r="Z1369" s="30"/>
      <c r="AA1369" s="55"/>
      <c r="AB1369" s="73" t="s">
        <v>44</v>
      </c>
      <c r="AC1369" s="30" t="s">
        <v>44</v>
      </c>
      <c r="AD1369" s="30" t="s">
        <v>982</v>
      </c>
    </row>
    <row r="1370" spans="1:30" x14ac:dyDescent="0.2">
      <c r="A1370" s="89">
        <v>46159.636022523147</v>
      </c>
      <c r="B1370" s="35" t="s">
        <v>30</v>
      </c>
      <c r="C1370" s="85" t="s">
        <v>31</v>
      </c>
      <c r="D1370" s="30" t="s">
        <v>29</v>
      </c>
      <c r="E1370" s="96" t="s">
        <v>2798</v>
      </c>
      <c r="F1370" s="30" t="s">
        <v>29</v>
      </c>
      <c r="G1370" s="30" t="s">
        <v>47</v>
      </c>
      <c r="H1370" s="93" t="s">
        <v>34</v>
      </c>
      <c r="I1370" s="36" t="str">
        <f ca="1">IFERROR(__xludf.DUMMYFUNCTION("""COMPUTED_VALUE""")," ")</f>
        <v xml:space="preserve"> </v>
      </c>
      <c r="J1370" s="51" t="s">
        <v>6457</v>
      </c>
      <c r="K1370" s="56" t="s">
        <v>6458</v>
      </c>
      <c r="L1370" s="38">
        <v>975687743</v>
      </c>
      <c r="M1370" s="30" t="s">
        <v>874</v>
      </c>
      <c r="N1370" s="56" t="s">
        <v>5034</v>
      </c>
      <c r="O1370" s="30" t="s">
        <v>107</v>
      </c>
      <c r="P1370" s="30" t="s">
        <v>6459</v>
      </c>
      <c r="Q1370" s="23">
        <v>16940</v>
      </c>
      <c r="R1370" s="30" t="s">
        <v>29</v>
      </c>
      <c r="S1370" s="39">
        <v>100</v>
      </c>
      <c r="T1370" s="45">
        <v>46157</v>
      </c>
      <c r="U1370" s="52"/>
      <c r="V1370" s="53"/>
      <c r="W1370" s="54" t="s">
        <v>6460</v>
      </c>
      <c r="X1370" s="30"/>
      <c r="Y1370" s="31">
        <v>16840</v>
      </c>
      <c r="Z1370" s="30"/>
      <c r="AA1370" s="56"/>
      <c r="AB1370" s="74" t="s">
        <v>44</v>
      </c>
      <c r="AC1370" s="30" t="s">
        <v>44</v>
      </c>
      <c r="AD1370" s="30" t="s">
        <v>982</v>
      </c>
    </row>
    <row r="1371" spans="1:30" x14ac:dyDescent="0.2">
      <c r="A1371" s="89">
        <v>46159.641175520832</v>
      </c>
      <c r="B1371" s="35" t="s">
        <v>30</v>
      </c>
      <c r="C1371" s="85" t="s">
        <v>31</v>
      </c>
      <c r="D1371" s="30" t="s">
        <v>29</v>
      </c>
      <c r="E1371" s="96" t="s">
        <v>2798</v>
      </c>
      <c r="F1371" s="30" t="s">
        <v>29</v>
      </c>
      <c r="G1371" s="30" t="s">
        <v>47</v>
      </c>
      <c r="H1371" s="93" t="s">
        <v>34</v>
      </c>
      <c r="I1371" s="36" t="str">
        <f ca="1">IFERROR(__xludf.DUMMYFUNCTION("""COMPUTED_VALUE""")," ")</f>
        <v xml:space="preserve"> </v>
      </c>
      <c r="J1371" s="51" t="s">
        <v>6461</v>
      </c>
      <c r="K1371" s="56" t="s">
        <v>6462</v>
      </c>
      <c r="L1371" s="38">
        <v>813788446</v>
      </c>
      <c r="M1371" s="30" t="s">
        <v>466</v>
      </c>
      <c r="N1371" s="56" t="s">
        <v>434</v>
      </c>
      <c r="O1371" s="30" t="s">
        <v>6463</v>
      </c>
      <c r="P1371" s="30" t="s">
        <v>6464</v>
      </c>
      <c r="Q1371" s="23">
        <v>16940</v>
      </c>
      <c r="R1371" s="30" t="s">
        <v>29</v>
      </c>
      <c r="S1371" s="39">
        <v>50</v>
      </c>
      <c r="T1371" s="45">
        <v>46158</v>
      </c>
      <c r="U1371" s="52"/>
      <c r="V1371" s="53"/>
      <c r="W1371" s="54" t="s">
        <v>6465</v>
      </c>
      <c r="X1371" s="30"/>
      <c r="Y1371" s="31">
        <v>16890</v>
      </c>
      <c r="Z1371" s="30"/>
      <c r="AA1371" s="55"/>
      <c r="AB1371" s="73" t="s">
        <v>44</v>
      </c>
      <c r="AC1371" s="30" t="s">
        <v>44</v>
      </c>
      <c r="AD1371" s="30" t="s">
        <v>982</v>
      </c>
    </row>
    <row r="1372" spans="1:30" x14ac:dyDescent="0.2">
      <c r="A1372" s="89">
        <v>46159.675880104165</v>
      </c>
      <c r="B1372" s="35" t="s">
        <v>30</v>
      </c>
      <c r="C1372" s="85" t="s">
        <v>31</v>
      </c>
      <c r="D1372" s="30" t="s">
        <v>29</v>
      </c>
      <c r="E1372" s="96" t="s">
        <v>2798</v>
      </c>
      <c r="F1372" s="30" t="s">
        <v>29</v>
      </c>
      <c r="G1372" s="30" t="s">
        <v>47</v>
      </c>
      <c r="H1372" s="93" t="s">
        <v>34</v>
      </c>
      <c r="I1372" s="36" t="str">
        <f ca="1">IFERROR(__xludf.DUMMYFUNCTION("""COMPUTED_VALUE""")," ")</f>
        <v xml:space="preserve"> </v>
      </c>
      <c r="J1372" s="51" t="s">
        <v>6466</v>
      </c>
      <c r="K1372" s="56" t="s">
        <v>6467</v>
      </c>
      <c r="L1372" s="38">
        <v>886885262</v>
      </c>
      <c r="M1372" s="30" t="s">
        <v>605</v>
      </c>
      <c r="N1372" s="56" t="s">
        <v>708</v>
      </c>
      <c r="O1372" s="30" t="s">
        <v>107</v>
      </c>
      <c r="P1372" s="30" t="s">
        <v>6468</v>
      </c>
      <c r="Q1372" s="23">
        <v>16940</v>
      </c>
      <c r="R1372" s="30" t="s">
        <v>29</v>
      </c>
      <c r="S1372" s="39">
        <v>50</v>
      </c>
      <c r="T1372" s="45">
        <v>46159</v>
      </c>
      <c r="U1372" s="52"/>
      <c r="V1372" s="53"/>
      <c r="W1372" s="54" t="s">
        <v>6469</v>
      </c>
      <c r="X1372" s="30"/>
      <c r="Y1372" s="31">
        <v>16890</v>
      </c>
      <c r="Z1372" s="30"/>
      <c r="AA1372" s="56"/>
      <c r="AB1372" s="74" t="s">
        <v>44</v>
      </c>
      <c r="AC1372" s="30" t="s">
        <v>44</v>
      </c>
      <c r="AD1372" s="30" t="s">
        <v>982</v>
      </c>
    </row>
    <row r="1373" spans="1:30" x14ac:dyDescent="0.2">
      <c r="A1373" s="89">
        <v>46159.879014328704</v>
      </c>
      <c r="B1373" s="35" t="s">
        <v>30</v>
      </c>
      <c r="C1373" s="85" t="s">
        <v>31</v>
      </c>
      <c r="D1373" s="30" t="s">
        <v>29</v>
      </c>
      <c r="E1373" s="96" t="s">
        <v>2798</v>
      </c>
      <c r="F1373" s="30" t="s">
        <v>29</v>
      </c>
      <c r="G1373" s="30" t="s">
        <v>47</v>
      </c>
      <c r="H1373" s="93" t="s">
        <v>34</v>
      </c>
      <c r="I1373" s="36" t="str">
        <f ca="1">IFERROR(__xludf.DUMMYFUNCTION("""COMPUTED_VALUE""")," ")</f>
        <v xml:space="preserve"> </v>
      </c>
      <c r="J1373" s="51" t="s">
        <v>6470</v>
      </c>
      <c r="K1373" s="56" t="s">
        <v>6471</v>
      </c>
      <c r="L1373" s="38">
        <v>387397912</v>
      </c>
      <c r="M1373" s="30" t="s">
        <v>3501</v>
      </c>
      <c r="N1373" s="56" t="s">
        <v>845</v>
      </c>
      <c r="O1373" s="30" t="s">
        <v>6472</v>
      </c>
      <c r="P1373" s="30" t="s">
        <v>6473</v>
      </c>
      <c r="Q1373" s="23">
        <v>16940</v>
      </c>
      <c r="R1373" s="30" t="s">
        <v>29</v>
      </c>
      <c r="S1373" s="39">
        <v>100</v>
      </c>
      <c r="T1373" s="45">
        <v>46159</v>
      </c>
      <c r="U1373" s="52"/>
      <c r="V1373" s="53"/>
      <c r="W1373" s="54" t="s">
        <v>6474</v>
      </c>
      <c r="X1373" s="30"/>
      <c r="Y1373" s="31">
        <v>16840</v>
      </c>
      <c r="Z1373" s="30"/>
      <c r="AA1373" s="55"/>
      <c r="AB1373" s="73" t="s">
        <v>44</v>
      </c>
      <c r="AC1373" s="30" t="s">
        <v>44</v>
      </c>
      <c r="AD1373" s="30" t="s">
        <v>982</v>
      </c>
    </row>
    <row r="1374" spans="1:30" x14ac:dyDescent="0.2">
      <c r="A1374" s="89">
        <v>46159.884273020834</v>
      </c>
      <c r="B1374" s="35" t="s">
        <v>30</v>
      </c>
      <c r="C1374" s="85" t="s">
        <v>31</v>
      </c>
      <c r="D1374" s="30" t="s">
        <v>29</v>
      </c>
      <c r="E1374" s="96" t="s">
        <v>2798</v>
      </c>
      <c r="F1374" s="30" t="s">
        <v>29</v>
      </c>
      <c r="G1374" s="30" t="s">
        <v>47</v>
      </c>
      <c r="H1374" s="93" t="s">
        <v>34</v>
      </c>
      <c r="I1374" s="36" t="str">
        <f ca="1">IFERROR(__xludf.DUMMYFUNCTION("""COMPUTED_VALUE""")," ")</f>
        <v xml:space="preserve"> </v>
      </c>
      <c r="J1374" s="51" t="s">
        <v>6475</v>
      </c>
      <c r="K1374" s="56" t="s">
        <v>6476</v>
      </c>
      <c r="L1374" s="38">
        <v>342518634</v>
      </c>
      <c r="M1374" s="30" t="s">
        <v>713</v>
      </c>
      <c r="N1374" s="56" t="s">
        <v>148</v>
      </c>
      <c r="O1374" s="30" t="s">
        <v>107</v>
      </c>
      <c r="P1374" s="30" t="s">
        <v>6477</v>
      </c>
      <c r="Q1374" s="23">
        <v>16940</v>
      </c>
      <c r="R1374" s="30" t="s">
        <v>29</v>
      </c>
      <c r="S1374" s="39">
        <v>50</v>
      </c>
      <c r="T1374" s="45">
        <v>46159</v>
      </c>
      <c r="U1374" s="52"/>
      <c r="V1374" s="53"/>
      <c r="W1374" s="54" t="s">
        <v>6478</v>
      </c>
      <c r="X1374" s="30"/>
      <c r="Y1374" s="31">
        <v>16890</v>
      </c>
      <c r="Z1374" s="30"/>
      <c r="AA1374" s="56"/>
      <c r="AB1374" s="74" t="s">
        <v>44</v>
      </c>
      <c r="AC1374" s="30" t="s">
        <v>44</v>
      </c>
      <c r="AD1374" s="30" t="s">
        <v>982</v>
      </c>
    </row>
    <row r="1375" spans="1:30" x14ac:dyDescent="0.2">
      <c r="A1375" s="89">
        <v>46159.885861828705</v>
      </c>
      <c r="B1375" s="35" t="s">
        <v>76</v>
      </c>
      <c r="C1375" s="85" t="s">
        <v>31</v>
      </c>
      <c r="D1375" s="30" t="s">
        <v>29</v>
      </c>
      <c r="E1375" s="96" t="s">
        <v>2895</v>
      </c>
      <c r="F1375" s="30" t="s">
        <v>29</v>
      </c>
      <c r="G1375" s="30" t="s">
        <v>33</v>
      </c>
      <c r="H1375" s="93" t="s">
        <v>5007</v>
      </c>
      <c r="I1375" s="36">
        <f ca="1">IFERROR(__xludf.DUMMYFUNCTION("""COMPUTED_VALUE"""),46178)</f>
        <v>46178</v>
      </c>
      <c r="J1375" s="51" t="s">
        <v>6479</v>
      </c>
      <c r="K1375" s="56" t="s">
        <v>6480</v>
      </c>
      <c r="L1375" s="38">
        <v>815598880</v>
      </c>
      <c r="M1375" s="30" t="s">
        <v>713</v>
      </c>
      <c r="N1375" s="56" t="s">
        <v>2631</v>
      </c>
      <c r="O1375" s="30" t="s">
        <v>107</v>
      </c>
      <c r="P1375" s="30" t="s">
        <v>6481</v>
      </c>
      <c r="Q1375" s="23">
        <v>14972</v>
      </c>
      <c r="R1375" s="30" t="s">
        <v>29</v>
      </c>
      <c r="S1375" s="39">
        <f>100+4000</f>
        <v>4100</v>
      </c>
      <c r="T1375" s="49" t="s">
        <v>6482</v>
      </c>
      <c r="U1375" s="52"/>
      <c r="V1375" s="53"/>
      <c r="W1375" s="54" t="s">
        <v>6483</v>
      </c>
      <c r="X1375" s="30"/>
      <c r="Y1375" s="31">
        <v>10872</v>
      </c>
      <c r="Z1375" s="30"/>
      <c r="AA1375" s="55"/>
      <c r="AB1375" s="73" t="s">
        <v>44</v>
      </c>
      <c r="AC1375" s="30" t="s">
        <v>44</v>
      </c>
      <c r="AD1375" s="30" t="s">
        <v>982</v>
      </c>
    </row>
    <row r="1376" spans="1:30" x14ac:dyDescent="0.2">
      <c r="A1376" s="89">
        <v>46159.887757824079</v>
      </c>
      <c r="B1376" s="35" t="s">
        <v>408</v>
      </c>
      <c r="C1376" s="85" t="s">
        <v>31</v>
      </c>
      <c r="D1376" s="30" t="s">
        <v>29</v>
      </c>
      <c r="E1376" s="96" t="s">
        <v>2798</v>
      </c>
      <c r="F1376" s="30" t="s">
        <v>29</v>
      </c>
      <c r="G1376" s="30" t="s">
        <v>47</v>
      </c>
      <c r="H1376" s="93" t="s">
        <v>5807</v>
      </c>
      <c r="I1376" s="36">
        <f ca="1">IFERROR(__xludf.DUMMYFUNCTION("""COMPUTED_VALUE"""),46197)</f>
        <v>46197</v>
      </c>
      <c r="J1376" s="51" t="s">
        <v>6484</v>
      </c>
      <c r="K1376" s="56" t="s">
        <v>6485</v>
      </c>
      <c r="L1376" s="38">
        <v>966226836</v>
      </c>
      <c r="M1376" s="30" t="s">
        <v>713</v>
      </c>
      <c r="N1376" s="56" t="s">
        <v>512</v>
      </c>
      <c r="O1376" s="30" t="s">
        <v>107</v>
      </c>
      <c r="P1376" s="30" t="s">
        <v>6486</v>
      </c>
      <c r="Q1376" s="23">
        <v>16940</v>
      </c>
      <c r="R1376" s="30" t="s">
        <v>29</v>
      </c>
      <c r="S1376" s="39">
        <v>50</v>
      </c>
      <c r="T1376" s="45">
        <v>46159</v>
      </c>
      <c r="U1376" s="52"/>
      <c r="V1376" s="53"/>
      <c r="W1376" s="54" t="s">
        <v>6487</v>
      </c>
      <c r="X1376" s="30"/>
      <c r="Y1376" s="31">
        <v>16890</v>
      </c>
      <c r="Z1376" s="30"/>
      <c r="AA1376" s="56"/>
      <c r="AB1376" s="74" t="s">
        <v>44</v>
      </c>
      <c r="AC1376" s="30" t="s">
        <v>44</v>
      </c>
      <c r="AD1376" s="30" t="s">
        <v>982</v>
      </c>
    </row>
    <row r="1377" spans="1:30" x14ac:dyDescent="0.2">
      <c r="A1377" s="89">
        <v>46159.92439325231</v>
      </c>
      <c r="B1377" s="35" t="s">
        <v>408</v>
      </c>
      <c r="C1377" s="85" t="s">
        <v>31</v>
      </c>
      <c r="D1377" s="30" t="s">
        <v>29</v>
      </c>
      <c r="E1377" s="96" t="s">
        <v>2798</v>
      </c>
      <c r="F1377" s="30" t="s">
        <v>29</v>
      </c>
      <c r="G1377" s="30" t="s">
        <v>47</v>
      </c>
      <c r="H1377" s="93" t="s">
        <v>4145</v>
      </c>
      <c r="I1377" s="36">
        <f ca="1">IFERROR(__xludf.DUMMYFUNCTION("""COMPUTED_VALUE"""),46197)</f>
        <v>46197</v>
      </c>
      <c r="J1377" s="51" t="s">
        <v>6488</v>
      </c>
      <c r="K1377" s="56" t="s">
        <v>6489</v>
      </c>
      <c r="L1377" s="38">
        <v>389253589</v>
      </c>
      <c r="M1377" s="30" t="s">
        <v>3501</v>
      </c>
      <c r="N1377" s="56" t="s">
        <v>845</v>
      </c>
      <c r="O1377" s="30" t="s">
        <v>6490</v>
      </c>
      <c r="P1377" s="30" t="s">
        <v>6491</v>
      </c>
      <c r="Q1377" s="23">
        <v>16940</v>
      </c>
      <c r="R1377" s="30" t="s">
        <v>429</v>
      </c>
      <c r="S1377" s="39">
        <v>100</v>
      </c>
      <c r="T1377" s="45">
        <v>46159</v>
      </c>
      <c r="U1377" s="52"/>
      <c r="V1377" s="53"/>
      <c r="W1377" s="54" t="s">
        <v>6492</v>
      </c>
      <c r="X1377" s="30"/>
      <c r="Y1377" s="31">
        <v>16840</v>
      </c>
      <c r="Z1377" s="30"/>
      <c r="AA1377" s="55"/>
      <c r="AB1377" s="73" t="s">
        <v>44</v>
      </c>
      <c r="AC1377" s="30" t="s">
        <v>44</v>
      </c>
      <c r="AD1377" s="30" t="s">
        <v>982</v>
      </c>
    </row>
    <row r="1378" spans="1:30" x14ac:dyDescent="0.2">
      <c r="A1378" s="89">
        <v>46159.924542025459</v>
      </c>
      <c r="B1378" s="35" t="s">
        <v>76</v>
      </c>
      <c r="C1378" s="85" t="s">
        <v>31</v>
      </c>
      <c r="D1378" s="30" t="s">
        <v>29</v>
      </c>
      <c r="E1378" s="96" t="s">
        <v>410</v>
      </c>
      <c r="F1378" s="30" t="s">
        <v>29</v>
      </c>
      <c r="G1378" s="30" t="s">
        <v>33</v>
      </c>
      <c r="H1378" s="93" t="s">
        <v>6429</v>
      </c>
      <c r="I1378" s="36">
        <f ca="1">IFERROR(__xludf.DUMMYFUNCTION("""COMPUTED_VALUE"""),46174)</f>
        <v>46174</v>
      </c>
      <c r="J1378" s="51" t="s">
        <v>6493</v>
      </c>
      <c r="K1378" s="56" t="s">
        <v>6494</v>
      </c>
      <c r="L1378" s="38">
        <v>986148635</v>
      </c>
      <c r="M1378" s="30" t="s">
        <v>380</v>
      </c>
      <c r="N1378" s="56" t="s">
        <v>434</v>
      </c>
      <c r="O1378" s="30" t="s">
        <v>6495</v>
      </c>
      <c r="P1378" s="30" t="s">
        <v>6496</v>
      </c>
      <c r="Q1378" s="23">
        <v>3968</v>
      </c>
      <c r="R1378" s="30" t="s">
        <v>29</v>
      </c>
      <c r="S1378" s="39">
        <f>300+3668</f>
        <v>3968</v>
      </c>
      <c r="T1378" s="49" t="s">
        <v>6497</v>
      </c>
      <c r="U1378" s="52"/>
      <c r="V1378" s="53"/>
      <c r="W1378" s="54" t="s">
        <v>6498</v>
      </c>
      <c r="X1378" s="30"/>
      <c r="Y1378" s="31">
        <v>0</v>
      </c>
      <c r="Z1378" s="30" t="s">
        <v>2731</v>
      </c>
      <c r="AA1378" s="56"/>
      <c r="AB1378" s="74" t="s">
        <v>44</v>
      </c>
      <c r="AC1378" s="30" t="s">
        <v>44</v>
      </c>
      <c r="AD1378" s="30" t="s">
        <v>74</v>
      </c>
    </row>
    <row r="1379" spans="1:30" x14ac:dyDescent="0.2">
      <c r="A1379" s="89">
        <v>46159.931255370371</v>
      </c>
      <c r="B1379" s="35" t="s">
        <v>76</v>
      </c>
      <c r="C1379" s="85" t="s">
        <v>31</v>
      </c>
      <c r="D1379" s="30" t="s">
        <v>29</v>
      </c>
      <c r="E1379" s="96" t="s">
        <v>2798</v>
      </c>
      <c r="F1379" s="30" t="s">
        <v>29</v>
      </c>
      <c r="G1379" s="30" t="s">
        <v>47</v>
      </c>
      <c r="H1379" s="93" t="s">
        <v>5903</v>
      </c>
      <c r="I1379" s="36">
        <f ca="1">IFERROR(__xludf.DUMMYFUNCTION("""COMPUTED_VALUE"""),46194)</f>
        <v>46194</v>
      </c>
      <c r="J1379" s="51" t="s">
        <v>6499</v>
      </c>
      <c r="K1379" s="145" t="s">
        <v>6500</v>
      </c>
      <c r="L1379" s="146">
        <v>396923326</v>
      </c>
      <c r="M1379" s="30" t="s">
        <v>605</v>
      </c>
      <c r="N1379" s="56" t="s">
        <v>5028</v>
      </c>
      <c r="O1379" s="30" t="s">
        <v>107</v>
      </c>
      <c r="P1379" s="30" t="s">
        <v>6501</v>
      </c>
      <c r="Q1379" s="23">
        <v>16940</v>
      </c>
      <c r="R1379" s="30" t="s">
        <v>29</v>
      </c>
      <c r="S1379" s="39">
        <v>200</v>
      </c>
      <c r="T1379" s="45">
        <v>46159</v>
      </c>
      <c r="U1379" s="52"/>
      <c r="V1379" s="53"/>
      <c r="W1379" s="54" t="s">
        <v>6502</v>
      </c>
      <c r="X1379" s="30"/>
      <c r="Y1379" s="31">
        <v>16740</v>
      </c>
      <c r="Z1379" s="30"/>
      <c r="AA1379" s="55"/>
      <c r="AB1379" s="73" t="s">
        <v>44</v>
      </c>
      <c r="AC1379" s="30" t="s">
        <v>44</v>
      </c>
      <c r="AD1379" s="30" t="s">
        <v>982</v>
      </c>
    </row>
    <row r="1380" spans="1:30" x14ac:dyDescent="0.2">
      <c r="A1380" s="89">
        <v>46159.931932083331</v>
      </c>
      <c r="B1380" s="35" t="s">
        <v>76</v>
      </c>
      <c r="C1380" s="85" t="s">
        <v>31</v>
      </c>
      <c r="D1380" s="30" t="s">
        <v>29</v>
      </c>
      <c r="E1380" s="96" t="s">
        <v>2798</v>
      </c>
      <c r="F1380" s="30" t="s">
        <v>29</v>
      </c>
      <c r="G1380" s="30" t="s">
        <v>47</v>
      </c>
      <c r="H1380" s="93" t="s">
        <v>5903</v>
      </c>
      <c r="I1380" s="36">
        <f ca="1">IFERROR(__xludf.DUMMYFUNCTION("""COMPUTED_VALUE"""),46194)</f>
        <v>46194</v>
      </c>
      <c r="J1380" s="51" t="s">
        <v>6503</v>
      </c>
      <c r="K1380" s="56" t="s">
        <v>6504</v>
      </c>
      <c r="L1380" s="38">
        <v>969968567</v>
      </c>
      <c r="M1380" s="30" t="s">
        <v>2093</v>
      </c>
      <c r="N1380" s="56" t="s">
        <v>1219</v>
      </c>
      <c r="O1380" s="30" t="s">
        <v>735</v>
      </c>
      <c r="P1380" s="30" t="s">
        <v>6505</v>
      </c>
      <c r="Q1380" s="23">
        <v>16940</v>
      </c>
      <c r="R1380" s="30" t="s">
        <v>29</v>
      </c>
      <c r="S1380" s="39">
        <f>100+2400</f>
        <v>2500</v>
      </c>
      <c r="T1380" s="49" t="s">
        <v>6506</v>
      </c>
      <c r="U1380" s="52"/>
      <c r="V1380" s="53"/>
      <c r="W1380" s="54" t="s">
        <v>6507</v>
      </c>
      <c r="X1380" s="30"/>
      <c r="Y1380" s="31">
        <v>14440</v>
      </c>
      <c r="Z1380" s="30"/>
      <c r="AA1380" s="56"/>
      <c r="AB1380" s="74" t="s">
        <v>44</v>
      </c>
      <c r="AC1380" s="30" t="s">
        <v>44</v>
      </c>
      <c r="AD1380" s="30" t="s">
        <v>982</v>
      </c>
    </row>
    <row r="1381" spans="1:30" x14ac:dyDescent="0.2">
      <c r="A1381" s="89">
        <v>46159.933698622684</v>
      </c>
      <c r="B1381" s="35" t="s">
        <v>30</v>
      </c>
      <c r="C1381" s="85" t="s">
        <v>31</v>
      </c>
      <c r="D1381" s="30" t="s">
        <v>29</v>
      </c>
      <c r="E1381" s="96" t="s">
        <v>2798</v>
      </c>
      <c r="F1381" s="30" t="s">
        <v>29</v>
      </c>
      <c r="G1381" s="30" t="s">
        <v>47</v>
      </c>
      <c r="H1381" s="93" t="s">
        <v>34</v>
      </c>
      <c r="I1381" s="36" t="str">
        <f ca="1">IFERROR(__xludf.DUMMYFUNCTION("""COMPUTED_VALUE""")," ")</f>
        <v xml:space="preserve"> </v>
      </c>
      <c r="J1381" s="51" t="s">
        <v>6508</v>
      </c>
      <c r="K1381" s="56" t="s">
        <v>6509</v>
      </c>
      <c r="L1381" s="38">
        <v>346295683</v>
      </c>
      <c r="M1381" s="30" t="s">
        <v>664</v>
      </c>
      <c r="N1381" s="56" t="s">
        <v>3087</v>
      </c>
      <c r="O1381" s="30" t="s">
        <v>107</v>
      </c>
      <c r="P1381" s="30" t="s">
        <v>6510</v>
      </c>
      <c r="Q1381" s="23">
        <v>16940</v>
      </c>
      <c r="R1381" s="30" t="s">
        <v>29</v>
      </c>
      <c r="S1381" s="39">
        <v>50</v>
      </c>
      <c r="T1381" s="45">
        <v>46159</v>
      </c>
      <c r="U1381" s="52"/>
      <c r="V1381" s="53"/>
      <c r="W1381" s="54" t="s">
        <v>6511</v>
      </c>
      <c r="X1381" s="30"/>
      <c r="Y1381" s="31">
        <v>16890</v>
      </c>
      <c r="Z1381" s="30"/>
      <c r="AA1381" s="55"/>
      <c r="AB1381" s="73" t="s">
        <v>44</v>
      </c>
      <c r="AC1381" s="30" t="s">
        <v>44</v>
      </c>
      <c r="AD1381" s="30" t="s">
        <v>982</v>
      </c>
    </row>
    <row r="1382" spans="1:30" x14ac:dyDescent="0.2">
      <c r="A1382" s="89">
        <v>46159.933831770832</v>
      </c>
      <c r="B1382" s="35" t="s">
        <v>408</v>
      </c>
      <c r="C1382" s="85" t="s">
        <v>31</v>
      </c>
      <c r="D1382" s="30" t="s">
        <v>29</v>
      </c>
      <c r="E1382" s="96" t="s">
        <v>2798</v>
      </c>
      <c r="F1382" s="30" t="s">
        <v>29</v>
      </c>
      <c r="G1382" s="30" t="s">
        <v>47</v>
      </c>
      <c r="H1382" s="93" t="s">
        <v>3865</v>
      </c>
      <c r="I1382" s="36">
        <f ca="1">IFERROR(__xludf.DUMMYFUNCTION("""COMPUTED_VALUE"""),46196)</f>
        <v>46196</v>
      </c>
      <c r="J1382" s="51" t="s">
        <v>6512</v>
      </c>
      <c r="K1382" s="56" t="s">
        <v>6513</v>
      </c>
      <c r="L1382" s="38">
        <v>326720497</v>
      </c>
      <c r="M1382" s="30" t="s">
        <v>605</v>
      </c>
      <c r="N1382" s="56" t="s">
        <v>4655</v>
      </c>
      <c r="O1382" s="30" t="s">
        <v>107</v>
      </c>
      <c r="P1382" s="30" t="s">
        <v>6514</v>
      </c>
      <c r="Q1382" s="23">
        <v>16940</v>
      </c>
      <c r="R1382" s="30" t="s">
        <v>29</v>
      </c>
      <c r="S1382" s="39">
        <v>100</v>
      </c>
      <c r="T1382" s="45">
        <v>46159</v>
      </c>
      <c r="U1382" s="52"/>
      <c r="V1382" s="53"/>
      <c r="W1382" s="54" t="s">
        <v>6515</v>
      </c>
      <c r="X1382" s="30"/>
      <c r="Y1382" s="31">
        <v>16840</v>
      </c>
      <c r="Z1382" s="30"/>
      <c r="AA1382" s="56"/>
      <c r="AB1382" s="74" t="s">
        <v>44</v>
      </c>
      <c r="AC1382" s="30" t="s">
        <v>44</v>
      </c>
      <c r="AD1382" s="30" t="s">
        <v>982</v>
      </c>
    </row>
    <row r="1383" spans="1:30" x14ac:dyDescent="0.2">
      <c r="A1383" s="89">
        <v>46159.935136863423</v>
      </c>
      <c r="B1383" s="35" t="s">
        <v>30</v>
      </c>
      <c r="C1383" s="85" t="s">
        <v>31</v>
      </c>
      <c r="D1383" s="30" t="s">
        <v>29</v>
      </c>
      <c r="E1383" s="96" t="s">
        <v>2798</v>
      </c>
      <c r="F1383" s="30" t="s">
        <v>29</v>
      </c>
      <c r="G1383" s="30" t="s">
        <v>47</v>
      </c>
      <c r="H1383" s="93" t="s">
        <v>34</v>
      </c>
      <c r="I1383" s="36" t="str">
        <f ca="1">IFERROR(__xludf.DUMMYFUNCTION("""COMPUTED_VALUE""")," ")</f>
        <v xml:space="preserve"> </v>
      </c>
      <c r="J1383" s="51" t="s">
        <v>6516</v>
      </c>
      <c r="K1383" s="56" t="s">
        <v>6517</v>
      </c>
      <c r="L1383" s="38">
        <v>963475427</v>
      </c>
      <c r="M1383" s="30" t="s">
        <v>664</v>
      </c>
      <c r="N1383" s="56" t="s">
        <v>362</v>
      </c>
      <c r="O1383" s="30" t="s">
        <v>107</v>
      </c>
      <c r="P1383" s="30" t="s">
        <v>6518</v>
      </c>
      <c r="Q1383" s="23">
        <v>16940</v>
      </c>
      <c r="R1383" s="30" t="s">
        <v>29</v>
      </c>
      <c r="S1383" s="39">
        <v>50</v>
      </c>
      <c r="T1383" s="45">
        <v>46159</v>
      </c>
      <c r="U1383" s="52"/>
      <c r="V1383" s="53"/>
      <c r="W1383" s="54" t="s">
        <v>6519</v>
      </c>
      <c r="X1383" s="30"/>
      <c r="Y1383" s="31">
        <v>16890</v>
      </c>
      <c r="Z1383" s="30"/>
      <c r="AA1383" s="55"/>
      <c r="AB1383" s="73" t="s">
        <v>44</v>
      </c>
      <c r="AC1383" s="30" t="s">
        <v>44</v>
      </c>
      <c r="AD1383" s="30" t="s">
        <v>982</v>
      </c>
    </row>
    <row r="1384" spans="1:30" x14ac:dyDescent="0.2">
      <c r="A1384" s="89">
        <v>46159.941124351855</v>
      </c>
      <c r="B1384" s="35" t="s">
        <v>30</v>
      </c>
      <c r="C1384" s="85" t="s">
        <v>31</v>
      </c>
      <c r="D1384" s="30" t="s">
        <v>29</v>
      </c>
      <c r="E1384" s="96" t="s">
        <v>2798</v>
      </c>
      <c r="F1384" s="30" t="s">
        <v>29</v>
      </c>
      <c r="G1384" s="30" t="s">
        <v>47</v>
      </c>
      <c r="H1384" s="93" t="s">
        <v>34</v>
      </c>
      <c r="I1384" s="36" t="str">
        <f ca="1">IFERROR(__xludf.DUMMYFUNCTION("""COMPUTED_VALUE""")," ")</f>
        <v xml:space="preserve"> </v>
      </c>
      <c r="J1384" s="51" t="s">
        <v>6520</v>
      </c>
      <c r="K1384" s="56" t="s">
        <v>6521</v>
      </c>
      <c r="L1384" s="38">
        <v>813219795</v>
      </c>
      <c r="M1384" s="30" t="s">
        <v>664</v>
      </c>
      <c r="N1384" s="56" t="s">
        <v>337</v>
      </c>
      <c r="O1384" s="30" t="s">
        <v>107</v>
      </c>
      <c r="P1384" s="30" t="s">
        <v>6522</v>
      </c>
      <c r="Q1384" s="23">
        <v>16940</v>
      </c>
      <c r="R1384" s="30" t="s">
        <v>29</v>
      </c>
      <c r="S1384" s="39">
        <v>50</v>
      </c>
      <c r="T1384" s="45">
        <v>46159</v>
      </c>
      <c r="U1384" s="52"/>
      <c r="V1384" s="53"/>
      <c r="W1384" s="54" t="s">
        <v>6523</v>
      </c>
      <c r="X1384" s="30"/>
      <c r="Y1384" s="31">
        <v>16890</v>
      </c>
      <c r="Z1384" s="30"/>
      <c r="AA1384" s="56"/>
      <c r="AB1384" s="74" t="s">
        <v>44</v>
      </c>
      <c r="AC1384" s="30" t="s">
        <v>44</v>
      </c>
      <c r="AD1384" s="30" t="s">
        <v>982</v>
      </c>
    </row>
    <row r="1385" spans="1:30" x14ac:dyDescent="0.2">
      <c r="A1385" s="89">
        <v>46159.943356006945</v>
      </c>
      <c r="B1385" s="35" t="s">
        <v>30</v>
      </c>
      <c r="C1385" s="85" t="s">
        <v>31</v>
      </c>
      <c r="D1385" s="30" t="s">
        <v>29</v>
      </c>
      <c r="E1385" s="96" t="s">
        <v>2798</v>
      </c>
      <c r="F1385" s="30" t="s">
        <v>29</v>
      </c>
      <c r="G1385" s="30" t="s">
        <v>47</v>
      </c>
      <c r="H1385" s="93" t="s">
        <v>34</v>
      </c>
      <c r="I1385" s="36" t="str">
        <f ca="1">IFERROR(__xludf.DUMMYFUNCTION("""COMPUTED_VALUE""")," ")</f>
        <v xml:space="preserve"> </v>
      </c>
      <c r="J1385" s="51" t="s">
        <v>6524</v>
      </c>
      <c r="K1385" s="56" t="s">
        <v>6525</v>
      </c>
      <c r="L1385" s="38"/>
      <c r="M1385" s="30" t="s">
        <v>664</v>
      </c>
      <c r="N1385" s="56" t="s">
        <v>3103</v>
      </c>
      <c r="O1385" s="30" t="s">
        <v>107</v>
      </c>
      <c r="P1385" s="30" t="s">
        <v>6526</v>
      </c>
      <c r="Q1385" s="23">
        <v>16940</v>
      </c>
      <c r="R1385" s="30" t="s">
        <v>29</v>
      </c>
      <c r="S1385" s="39">
        <v>50</v>
      </c>
      <c r="T1385" s="45">
        <v>46159</v>
      </c>
      <c r="U1385" s="52"/>
      <c r="V1385" s="53"/>
      <c r="W1385" s="54" t="s">
        <v>6527</v>
      </c>
      <c r="X1385" s="30"/>
      <c r="Y1385" s="31">
        <v>16890</v>
      </c>
      <c r="Z1385" s="30"/>
      <c r="AA1385" s="55"/>
      <c r="AB1385" s="73" t="s">
        <v>44</v>
      </c>
      <c r="AC1385" s="30" t="s">
        <v>44</v>
      </c>
      <c r="AD1385" s="30" t="s">
        <v>982</v>
      </c>
    </row>
    <row r="1386" spans="1:30" x14ac:dyDescent="0.2">
      <c r="A1386" s="89">
        <v>46159.944494050927</v>
      </c>
      <c r="B1386" s="35" t="s">
        <v>30</v>
      </c>
      <c r="C1386" s="85" t="s">
        <v>31</v>
      </c>
      <c r="D1386" s="30" t="s">
        <v>29</v>
      </c>
      <c r="E1386" s="96" t="s">
        <v>2798</v>
      </c>
      <c r="F1386" s="30" t="s">
        <v>29</v>
      </c>
      <c r="G1386" s="30" t="s">
        <v>47</v>
      </c>
      <c r="H1386" s="93" t="s">
        <v>34</v>
      </c>
      <c r="I1386" s="36" t="str">
        <f ca="1">IFERROR(__xludf.DUMMYFUNCTION("""COMPUTED_VALUE""")," ")</f>
        <v xml:space="preserve"> </v>
      </c>
      <c r="J1386" s="51" t="s">
        <v>6528</v>
      </c>
      <c r="K1386" s="56" t="s">
        <v>6529</v>
      </c>
      <c r="L1386" s="38">
        <v>327201803</v>
      </c>
      <c r="M1386" s="30" t="s">
        <v>664</v>
      </c>
      <c r="N1386" s="56" t="s">
        <v>66</v>
      </c>
      <c r="O1386" s="30" t="s">
        <v>107</v>
      </c>
      <c r="P1386" s="30" t="s">
        <v>6530</v>
      </c>
      <c r="Q1386" s="23">
        <v>16940</v>
      </c>
      <c r="R1386" s="30" t="s">
        <v>29</v>
      </c>
      <c r="S1386" s="39">
        <v>50</v>
      </c>
      <c r="T1386" s="45">
        <v>46159</v>
      </c>
      <c r="U1386" s="52"/>
      <c r="V1386" s="53"/>
      <c r="W1386" s="54" t="s">
        <v>6531</v>
      </c>
      <c r="X1386" s="30"/>
      <c r="Y1386" s="31">
        <v>16890</v>
      </c>
      <c r="Z1386" s="30"/>
      <c r="AA1386" s="56"/>
      <c r="AB1386" s="74" t="s">
        <v>44</v>
      </c>
      <c r="AC1386" s="30" t="s">
        <v>44</v>
      </c>
      <c r="AD1386" s="30" t="s">
        <v>982</v>
      </c>
    </row>
    <row r="1387" spans="1:30" x14ac:dyDescent="0.2">
      <c r="A1387" s="89">
        <v>46159.946397731481</v>
      </c>
      <c r="B1387" s="35" t="s">
        <v>30</v>
      </c>
      <c r="C1387" s="85" t="s">
        <v>31</v>
      </c>
      <c r="D1387" s="30" t="s">
        <v>29</v>
      </c>
      <c r="E1387" s="96" t="s">
        <v>2798</v>
      </c>
      <c r="F1387" s="30" t="s">
        <v>29</v>
      </c>
      <c r="G1387" s="30" t="s">
        <v>47</v>
      </c>
      <c r="H1387" s="93" t="s">
        <v>34</v>
      </c>
      <c r="I1387" s="36" t="str">
        <f ca="1">IFERROR(__xludf.DUMMYFUNCTION("""COMPUTED_VALUE""")," ")</f>
        <v xml:space="preserve"> </v>
      </c>
      <c r="J1387" s="51" t="s">
        <v>6532</v>
      </c>
      <c r="K1387" s="56" t="s">
        <v>6533</v>
      </c>
      <c r="L1387" s="38">
        <v>363090661</v>
      </c>
      <c r="M1387" s="30" t="s">
        <v>664</v>
      </c>
      <c r="N1387" s="56" t="s">
        <v>2435</v>
      </c>
      <c r="O1387" s="30" t="s">
        <v>107</v>
      </c>
      <c r="P1387" s="30" t="s">
        <v>6534</v>
      </c>
      <c r="Q1387" s="23">
        <v>16940</v>
      </c>
      <c r="R1387" s="30" t="s">
        <v>29</v>
      </c>
      <c r="S1387" s="39">
        <f>17+50</f>
        <v>67</v>
      </c>
      <c r="T1387" s="45">
        <v>46159</v>
      </c>
      <c r="U1387" s="52"/>
      <c r="V1387" s="53"/>
      <c r="W1387" s="54" t="s">
        <v>6535</v>
      </c>
      <c r="X1387" s="30"/>
      <c r="Y1387" s="31">
        <v>16873</v>
      </c>
      <c r="Z1387" s="30"/>
      <c r="AA1387" s="55"/>
      <c r="AB1387" s="73" t="s">
        <v>44</v>
      </c>
      <c r="AC1387" s="30" t="s">
        <v>44</v>
      </c>
      <c r="AD1387" s="30" t="s">
        <v>982</v>
      </c>
    </row>
    <row r="1388" spans="1:30" x14ac:dyDescent="0.2">
      <c r="A1388" s="89">
        <v>46159.948178935185</v>
      </c>
      <c r="B1388" s="35" t="s">
        <v>30</v>
      </c>
      <c r="C1388" s="85" t="s">
        <v>31</v>
      </c>
      <c r="D1388" s="30" t="s">
        <v>29</v>
      </c>
      <c r="E1388" s="96" t="s">
        <v>2798</v>
      </c>
      <c r="F1388" s="30" t="s">
        <v>29</v>
      </c>
      <c r="G1388" s="30" t="s">
        <v>47</v>
      </c>
      <c r="H1388" s="93" t="s">
        <v>34</v>
      </c>
      <c r="I1388" s="36" t="str">
        <f ca="1">IFERROR(__xludf.DUMMYFUNCTION("""COMPUTED_VALUE""")," ")</f>
        <v xml:space="preserve"> </v>
      </c>
      <c r="J1388" s="51" t="s">
        <v>6536</v>
      </c>
      <c r="K1388" s="56" t="s">
        <v>6537</v>
      </c>
      <c r="L1388" s="38">
        <v>366820242</v>
      </c>
      <c r="M1388" s="30" t="s">
        <v>664</v>
      </c>
      <c r="N1388" s="56" t="s">
        <v>66</v>
      </c>
      <c r="O1388" s="30" t="s">
        <v>107</v>
      </c>
      <c r="P1388" s="30" t="s">
        <v>6538</v>
      </c>
      <c r="Q1388" s="23">
        <v>16940</v>
      </c>
      <c r="R1388" s="30" t="s">
        <v>29</v>
      </c>
      <c r="S1388" s="39">
        <v>50</v>
      </c>
      <c r="T1388" s="45">
        <v>46159</v>
      </c>
      <c r="U1388" s="52"/>
      <c r="V1388" s="53"/>
      <c r="W1388" s="54" t="s">
        <v>6539</v>
      </c>
      <c r="X1388" s="30"/>
      <c r="Y1388" s="31">
        <v>16890</v>
      </c>
      <c r="Z1388" s="30"/>
      <c r="AA1388" s="56"/>
      <c r="AB1388" s="74" t="s">
        <v>44</v>
      </c>
      <c r="AC1388" s="30" t="s">
        <v>44</v>
      </c>
      <c r="AD1388" s="30" t="s">
        <v>982</v>
      </c>
    </row>
    <row r="1389" spans="1:30" x14ac:dyDescent="0.2">
      <c r="A1389" s="89">
        <v>46159.949724004633</v>
      </c>
      <c r="B1389" s="35" t="s">
        <v>30</v>
      </c>
      <c r="C1389" s="85" t="s">
        <v>31</v>
      </c>
      <c r="D1389" s="30" t="s">
        <v>29</v>
      </c>
      <c r="E1389" s="96" t="s">
        <v>2798</v>
      </c>
      <c r="F1389" s="30" t="s">
        <v>29</v>
      </c>
      <c r="G1389" s="30" t="s">
        <v>47</v>
      </c>
      <c r="H1389" s="93" t="s">
        <v>34</v>
      </c>
      <c r="I1389" s="36" t="str">
        <f ca="1">IFERROR(__xludf.DUMMYFUNCTION("""COMPUTED_VALUE""")," ")</f>
        <v xml:space="preserve"> </v>
      </c>
      <c r="J1389" s="51" t="s">
        <v>6540</v>
      </c>
      <c r="K1389" s="56" t="s">
        <v>6541</v>
      </c>
      <c r="L1389" s="38">
        <v>921587825</v>
      </c>
      <c r="M1389" s="30" t="s">
        <v>664</v>
      </c>
      <c r="N1389" s="56" t="s">
        <v>66</v>
      </c>
      <c r="O1389" s="30" t="s">
        <v>107</v>
      </c>
      <c r="P1389" s="30" t="s">
        <v>6542</v>
      </c>
      <c r="Q1389" s="23">
        <v>16940</v>
      </c>
      <c r="R1389" s="30" t="s">
        <v>29</v>
      </c>
      <c r="S1389" s="39">
        <v>50</v>
      </c>
      <c r="T1389" s="45">
        <v>46159</v>
      </c>
      <c r="U1389" s="52"/>
      <c r="V1389" s="53"/>
      <c r="W1389" s="54" t="s">
        <v>6543</v>
      </c>
      <c r="X1389" s="30"/>
      <c r="Y1389" s="31">
        <v>16890</v>
      </c>
      <c r="Z1389" s="30"/>
      <c r="AA1389" s="55"/>
      <c r="AB1389" s="73" t="s">
        <v>44</v>
      </c>
      <c r="AC1389" s="30" t="s">
        <v>44</v>
      </c>
      <c r="AD1389" s="30" t="s">
        <v>982</v>
      </c>
    </row>
    <row r="1390" spans="1:30" x14ac:dyDescent="0.2">
      <c r="A1390" s="89">
        <v>46159.951725555555</v>
      </c>
      <c r="B1390" s="35" t="s">
        <v>252</v>
      </c>
      <c r="C1390" s="85" t="s">
        <v>31</v>
      </c>
      <c r="D1390" s="30" t="s">
        <v>29</v>
      </c>
      <c r="E1390" s="96" t="s">
        <v>2798</v>
      </c>
      <c r="F1390" s="30" t="s">
        <v>29</v>
      </c>
      <c r="G1390" s="30" t="s">
        <v>47</v>
      </c>
      <c r="H1390" s="93" t="s">
        <v>4145</v>
      </c>
      <c r="I1390" s="36">
        <f ca="1">IFERROR(__xludf.DUMMYFUNCTION("""COMPUTED_VALUE"""),46197)</f>
        <v>46197</v>
      </c>
      <c r="J1390" s="51" t="s">
        <v>6544</v>
      </c>
      <c r="K1390" s="56" t="s">
        <v>6545</v>
      </c>
      <c r="L1390" s="38">
        <v>385312983</v>
      </c>
      <c r="M1390" s="30" t="s">
        <v>3501</v>
      </c>
      <c r="N1390" s="56" t="s">
        <v>845</v>
      </c>
      <c r="O1390" s="30" t="s">
        <v>6546</v>
      </c>
      <c r="P1390" s="30" t="s">
        <v>6547</v>
      </c>
      <c r="Q1390" s="23">
        <v>16940</v>
      </c>
      <c r="R1390" s="30" t="s">
        <v>429</v>
      </c>
      <c r="S1390" s="39">
        <v>100</v>
      </c>
      <c r="T1390" s="45">
        <v>46159</v>
      </c>
      <c r="U1390" s="52"/>
      <c r="V1390" s="53"/>
      <c r="W1390" s="54" t="s">
        <v>6548</v>
      </c>
      <c r="X1390" s="30"/>
      <c r="Y1390" s="31">
        <v>16840</v>
      </c>
      <c r="Z1390" s="30"/>
      <c r="AA1390" s="56"/>
      <c r="AB1390" s="74" t="s">
        <v>44</v>
      </c>
      <c r="AC1390" s="30" t="s">
        <v>44</v>
      </c>
      <c r="AD1390" s="30" t="s">
        <v>982</v>
      </c>
    </row>
    <row r="1391" spans="1:30" x14ac:dyDescent="0.2">
      <c r="A1391" s="89">
        <v>46159.956176006948</v>
      </c>
      <c r="B1391" s="35" t="s">
        <v>30</v>
      </c>
      <c r="C1391" s="85" t="s">
        <v>31</v>
      </c>
      <c r="D1391" s="30" t="s">
        <v>29</v>
      </c>
      <c r="E1391" s="96" t="s">
        <v>2798</v>
      </c>
      <c r="F1391" s="30" t="s">
        <v>29</v>
      </c>
      <c r="G1391" s="30" t="s">
        <v>47</v>
      </c>
      <c r="H1391" s="93" t="s">
        <v>4145</v>
      </c>
      <c r="I1391" s="36">
        <f ca="1">IFERROR(__xludf.DUMMYFUNCTION("""COMPUTED_VALUE"""),46197)</f>
        <v>46197</v>
      </c>
      <c r="J1391" s="51" t="s">
        <v>6549</v>
      </c>
      <c r="K1391" s="56" t="s">
        <v>6550</v>
      </c>
      <c r="L1391" s="38">
        <v>976262902</v>
      </c>
      <c r="M1391" s="30" t="s">
        <v>3501</v>
      </c>
      <c r="N1391" s="56" t="s">
        <v>845</v>
      </c>
      <c r="O1391" s="30" t="s">
        <v>6551</v>
      </c>
      <c r="P1391" s="30" t="s">
        <v>6552</v>
      </c>
      <c r="Q1391" s="23">
        <v>16940</v>
      </c>
      <c r="R1391" s="30" t="s">
        <v>29</v>
      </c>
      <c r="S1391" s="39">
        <v>100</v>
      </c>
      <c r="T1391" s="45">
        <v>46159</v>
      </c>
      <c r="U1391" s="52"/>
      <c r="V1391" s="53"/>
      <c r="W1391" s="54" t="s">
        <v>6553</v>
      </c>
      <c r="X1391" s="30"/>
      <c r="Y1391" s="31">
        <v>16840</v>
      </c>
      <c r="Z1391" s="30"/>
      <c r="AA1391" s="55"/>
      <c r="AB1391" s="73" t="s">
        <v>44</v>
      </c>
      <c r="AC1391" s="30" t="s">
        <v>44</v>
      </c>
      <c r="AD1391" s="30" t="s">
        <v>982</v>
      </c>
    </row>
    <row r="1392" spans="1:30" x14ac:dyDescent="0.2">
      <c r="A1392" s="89">
        <v>46159.969402395829</v>
      </c>
      <c r="B1392" s="35" t="s">
        <v>408</v>
      </c>
      <c r="C1392" s="85" t="s">
        <v>31</v>
      </c>
      <c r="D1392" s="30" t="s">
        <v>29</v>
      </c>
      <c r="E1392" s="96" t="s">
        <v>2798</v>
      </c>
      <c r="F1392" s="30" t="s">
        <v>29</v>
      </c>
      <c r="G1392" s="30" t="s">
        <v>47</v>
      </c>
      <c r="H1392" s="93" t="s">
        <v>5807</v>
      </c>
      <c r="I1392" s="36">
        <f ca="1">IFERROR(__xludf.DUMMYFUNCTION("""COMPUTED_VALUE"""),46197)</f>
        <v>46197</v>
      </c>
      <c r="J1392" s="51" t="s">
        <v>6554</v>
      </c>
      <c r="K1392" s="56" t="s">
        <v>6555</v>
      </c>
      <c r="L1392" s="38">
        <v>384746695</v>
      </c>
      <c r="M1392" s="30" t="s">
        <v>90</v>
      </c>
      <c r="N1392" s="56" t="s">
        <v>685</v>
      </c>
      <c r="O1392" s="30" t="s">
        <v>6556</v>
      </c>
      <c r="P1392" s="30" t="s">
        <v>6557</v>
      </c>
      <c r="Q1392" s="23">
        <v>16940</v>
      </c>
      <c r="R1392" s="30" t="s">
        <v>766</v>
      </c>
      <c r="S1392" s="39">
        <f>100+2400</f>
        <v>2500</v>
      </c>
      <c r="T1392" s="49" t="s">
        <v>6558</v>
      </c>
      <c r="U1392" s="52"/>
      <c r="V1392" s="53"/>
      <c r="W1392" s="54" t="s">
        <v>6559</v>
      </c>
      <c r="X1392" s="30"/>
      <c r="Y1392" s="31">
        <v>14440</v>
      </c>
      <c r="Z1392" s="30"/>
      <c r="AA1392" s="56"/>
      <c r="AB1392" s="74" t="s">
        <v>44</v>
      </c>
      <c r="AC1392" s="30" t="s">
        <v>44</v>
      </c>
      <c r="AD1392" s="30" t="s">
        <v>982</v>
      </c>
    </row>
    <row r="1393" spans="1:30" x14ac:dyDescent="0.2">
      <c r="A1393" s="89">
        <v>46159.970675925928</v>
      </c>
      <c r="B1393" s="35" t="s">
        <v>30</v>
      </c>
      <c r="C1393" s="85" t="s">
        <v>31</v>
      </c>
      <c r="D1393" s="30" t="s">
        <v>29</v>
      </c>
      <c r="E1393" s="96" t="s">
        <v>2798</v>
      </c>
      <c r="F1393" s="30" t="s">
        <v>29</v>
      </c>
      <c r="G1393" s="30" t="s">
        <v>47</v>
      </c>
      <c r="H1393" s="93" t="s">
        <v>34</v>
      </c>
      <c r="I1393" s="36" t="str">
        <f ca="1">IFERROR(__xludf.DUMMYFUNCTION("""COMPUTED_VALUE""")," ")</f>
        <v xml:space="preserve"> </v>
      </c>
      <c r="J1393" s="51" t="s">
        <v>6560</v>
      </c>
      <c r="K1393" s="56" t="s">
        <v>6561</v>
      </c>
      <c r="L1393" s="38">
        <v>866675851</v>
      </c>
      <c r="M1393" s="30" t="s">
        <v>90</v>
      </c>
      <c r="N1393" s="56" t="s">
        <v>685</v>
      </c>
      <c r="O1393" s="30" t="s">
        <v>6562</v>
      </c>
      <c r="P1393" s="30" t="s">
        <v>6563</v>
      </c>
      <c r="Q1393" s="23">
        <v>16940</v>
      </c>
      <c r="R1393" s="30" t="s">
        <v>766</v>
      </c>
      <c r="S1393" s="39">
        <v>100</v>
      </c>
      <c r="T1393" s="45">
        <v>46159</v>
      </c>
      <c r="U1393" s="52"/>
      <c r="V1393" s="53"/>
      <c r="W1393" s="54" t="s">
        <v>6564</v>
      </c>
      <c r="X1393" s="30"/>
      <c r="Y1393" s="31">
        <v>16840</v>
      </c>
      <c r="Z1393" s="30"/>
      <c r="AA1393" s="55"/>
      <c r="AB1393" s="73" t="s">
        <v>44</v>
      </c>
      <c r="AC1393" s="30" t="s">
        <v>44</v>
      </c>
      <c r="AD1393" s="30" t="s">
        <v>982</v>
      </c>
    </row>
    <row r="1394" spans="1:30" x14ac:dyDescent="0.2">
      <c r="A1394" s="89">
        <v>46159.976641099536</v>
      </c>
      <c r="B1394" s="35" t="s">
        <v>76</v>
      </c>
      <c r="C1394" s="85" t="s">
        <v>31</v>
      </c>
      <c r="D1394" s="30" t="s">
        <v>29</v>
      </c>
      <c r="E1394" s="96" t="s">
        <v>2798</v>
      </c>
      <c r="F1394" s="30" t="s">
        <v>29</v>
      </c>
      <c r="G1394" s="30" t="s">
        <v>47</v>
      </c>
      <c r="H1394" s="93" t="s">
        <v>3307</v>
      </c>
      <c r="I1394" s="36">
        <f ca="1">IFERROR(__xludf.DUMMYFUNCTION("""COMPUTED_VALUE"""),46196)</f>
        <v>46196</v>
      </c>
      <c r="J1394" s="51" t="s">
        <v>6565</v>
      </c>
      <c r="K1394" s="56" t="s">
        <v>6566</v>
      </c>
      <c r="L1394" s="38">
        <v>369581389</v>
      </c>
      <c r="M1394" s="30" t="s">
        <v>698</v>
      </c>
      <c r="N1394" s="56" t="s">
        <v>3377</v>
      </c>
      <c r="O1394" s="30" t="s">
        <v>107</v>
      </c>
      <c r="P1394" s="30" t="s">
        <v>6567</v>
      </c>
      <c r="Q1394" s="23">
        <v>16940</v>
      </c>
      <c r="R1394" s="30" t="s">
        <v>29</v>
      </c>
      <c r="S1394" s="39">
        <v>50</v>
      </c>
      <c r="T1394" s="45">
        <v>46159</v>
      </c>
      <c r="U1394" s="52"/>
      <c r="V1394" s="53"/>
      <c r="W1394" s="54" t="s">
        <v>6568</v>
      </c>
      <c r="X1394" s="30"/>
      <c r="Y1394" s="31">
        <v>16890</v>
      </c>
      <c r="Z1394" s="30"/>
      <c r="AA1394" s="56"/>
      <c r="AB1394" s="74" t="s">
        <v>44</v>
      </c>
      <c r="AC1394" s="30" t="s">
        <v>44</v>
      </c>
      <c r="AD1394" s="30" t="s">
        <v>982</v>
      </c>
    </row>
    <row r="1395" spans="1:30" x14ac:dyDescent="0.2">
      <c r="A1395" s="89">
        <v>46159.981678506942</v>
      </c>
      <c r="B1395" s="35" t="s">
        <v>76</v>
      </c>
      <c r="C1395" s="85" t="s">
        <v>31</v>
      </c>
      <c r="D1395" s="30" t="s">
        <v>29</v>
      </c>
      <c r="E1395" s="96" t="s">
        <v>2798</v>
      </c>
      <c r="F1395" s="30" t="s">
        <v>29</v>
      </c>
      <c r="G1395" s="30" t="s">
        <v>47</v>
      </c>
      <c r="H1395" s="93" t="s">
        <v>5928</v>
      </c>
      <c r="I1395" s="36">
        <f ca="1">IFERROR(__xludf.DUMMYFUNCTION("""COMPUTED_VALUE"""),46196)</f>
        <v>46196</v>
      </c>
      <c r="J1395" s="51" t="s">
        <v>6569</v>
      </c>
      <c r="K1395" s="56" t="s">
        <v>6570</v>
      </c>
      <c r="L1395" s="38">
        <v>364343100</v>
      </c>
      <c r="M1395" s="30" t="s">
        <v>698</v>
      </c>
      <c r="N1395" s="56" t="s">
        <v>2669</v>
      </c>
      <c r="O1395" s="30" t="s">
        <v>107</v>
      </c>
      <c r="P1395" s="30" t="s">
        <v>6571</v>
      </c>
      <c r="Q1395" s="23">
        <v>16940</v>
      </c>
      <c r="R1395" s="30" t="s">
        <v>29</v>
      </c>
      <c r="S1395" s="39">
        <v>50</v>
      </c>
      <c r="T1395" s="45">
        <v>46159</v>
      </c>
      <c r="U1395" s="52"/>
      <c r="V1395" s="53"/>
      <c r="W1395" s="54" t="s">
        <v>6572</v>
      </c>
      <c r="X1395" s="30"/>
      <c r="Y1395" s="31">
        <v>16890</v>
      </c>
      <c r="Z1395" s="30"/>
      <c r="AA1395" s="55"/>
      <c r="AB1395" s="73" t="s">
        <v>44</v>
      </c>
      <c r="AC1395" s="30" t="s">
        <v>44</v>
      </c>
      <c r="AD1395" s="30" t="s">
        <v>982</v>
      </c>
    </row>
    <row r="1396" spans="1:30" x14ac:dyDescent="0.2">
      <c r="A1396" s="89">
        <v>46160.018131782403</v>
      </c>
      <c r="B1396" s="35" t="s">
        <v>30</v>
      </c>
      <c r="C1396" s="85" t="s">
        <v>31</v>
      </c>
      <c r="D1396" s="30" t="s">
        <v>29</v>
      </c>
      <c r="E1396" s="96" t="s">
        <v>2798</v>
      </c>
      <c r="F1396" s="30" t="s">
        <v>29</v>
      </c>
      <c r="G1396" s="30" t="s">
        <v>47</v>
      </c>
      <c r="H1396" s="93" t="s">
        <v>34</v>
      </c>
      <c r="I1396" s="36" t="str">
        <f ca="1">IFERROR(__xludf.DUMMYFUNCTION("""COMPUTED_VALUE""")," ")</f>
        <v xml:space="preserve"> </v>
      </c>
      <c r="J1396" s="51" t="s">
        <v>6573</v>
      </c>
      <c r="K1396" s="56" t="s">
        <v>6574</v>
      </c>
      <c r="L1396" s="38">
        <v>354890863</v>
      </c>
      <c r="M1396" s="30" t="s">
        <v>1619</v>
      </c>
      <c r="N1396" s="56" t="s">
        <v>3410</v>
      </c>
      <c r="O1396" s="30" t="s">
        <v>6575</v>
      </c>
      <c r="P1396" s="30" t="s">
        <v>6576</v>
      </c>
      <c r="Q1396" s="23">
        <v>16940</v>
      </c>
      <c r="R1396" s="30" t="s">
        <v>29</v>
      </c>
      <c r="S1396" s="39">
        <v>50</v>
      </c>
      <c r="T1396" s="45">
        <v>46159</v>
      </c>
      <c r="U1396" s="52"/>
      <c r="V1396" s="53"/>
      <c r="W1396" s="54" t="s">
        <v>6577</v>
      </c>
      <c r="X1396" s="30"/>
      <c r="Y1396" s="31">
        <v>16890</v>
      </c>
      <c r="Z1396" s="30"/>
      <c r="AA1396" s="56"/>
      <c r="AB1396" s="74" t="s">
        <v>44</v>
      </c>
      <c r="AC1396" s="30" t="s">
        <v>44</v>
      </c>
      <c r="AD1396" s="30" t="s">
        <v>982</v>
      </c>
    </row>
    <row r="1397" spans="1:30" x14ac:dyDescent="0.2">
      <c r="A1397" s="89">
        <v>46160.021119247685</v>
      </c>
      <c r="B1397" s="35" t="s">
        <v>252</v>
      </c>
      <c r="C1397" s="85" t="s">
        <v>31</v>
      </c>
      <c r="D1397" s="30" t="s">
        <v>29</v>
      </c>
      <c r="E1397" s="96" t="s">
        <v>32</v>
      </c>
      <c r="F1397" s="30" t="s">
        <v>29</v>
      </c>
      <c r="G1397" s="30" t="s">
        <v>33</v>
      </c>
      <c r="H1397" s="93" t="s">
        <v>3971</v>
      </c>
      <c r="I1397" s="36">
        <f ca="1">IFERROR(__xludf.DUMMYFUNCTION("""COMPUTED_VALUE"""),46195)</f>
        <v>46195</v>
      </c>
      <c r="J1397" s="51" t="s">
        <v>6578</v>
      </c>
      <c r="K1397" s="56" t="s">
        <v>6579</v>
      </c>
      <c r="L1397" s="38">
        <v>886956250</v>
      </c>
      <c r="M1397" s="30" t="s">
        <v>1619</v>
      </c>
      <c r="N1397" s="56" t="s">
        <v>6580</v>
      </c>
      <c r="O1397" s="30" t="s">
        <v>6581</v>
      </c>
      <c r="P1397" s="30" t="s">
        <v>6582</v>
      </c>
      <c r="Q1397" s="23">
        <v>14972</v>
      </c>
      <c r="R1397" s="30" t="s">
        <v>29</v>
      </c>
      <c r="S1397" s="39">
        <f>200+3800</f>
        <v>4000</v>
      </c>
      <c r="T1397" s="49" t="s">
        <v>6506</v>
      </c>
      <c r="U1397" s="52"/>
      <c r="V1397" s="53"/>
      <c r="W1397" s="54" t="s">
        <v>6583</v>
      </c>
      <c r="X1397" s="30"/>
      <c r="Y1397" s="31">
        <v>10972</v>
      </c>
      <c r="Z1397" s="30"/>
      <c r="AA1397" s="55"/>
      <c r="AB1397" s="73" t="s">
        <v>44</v>
      </c>
      <c r="AC1397" s="30" t="s">
        <v>44</v>
      </c>
      <c r="AD1397" s="30" t="s">
        <v>982</v>
      </c>
    </row>
    <row r="1398" spans="1:30" x14ac:dyDescent="0.2">
      <c r="A1398" s="89">
        <v>46160.02165638889</v>
      </c>
      <c r="B1398" s="35" t="s">
        <v>30</v>
      </c>
      <c r="C1398" s="85" t="s">
        <v>31</v>
      </c>
      <c r="D1398" s="30" t="s">
        <v>29</v>
      </c>
      <c r="E1398" s="96" t="s">
        <v>2798</v>
      </c>
      <c r="F1398" s="30" t="s">
        <v>29</v>
      </c>
      <c r="G1398" s="30" t="s">
        <v>47</v>
      </c>
      <c r="H1398" s="93" t="s">
        <v>34</v>
      </c>
      <c r="I1398" s="36" t="str">
        <f ca="1">IFERROR(__xludf.DUMMYFUNCTION("""COMPUTED_VALUE""")," ")</f>
        <v xml:space="preserve"> </v>
      </c>
      <c r="J1398" s="51" t="s">
        <v>6584</v>
      </c>
      <c r="K1398" s="56" t="s">
        <v>6585</v>
      </c>
      <c r="L1398" s="38">
        <v>362914347</v>
      </c>
      <c r="M1398" s="30" t="s">
        <v>605</v>
      </c>
      <c r="N1398" s="56" t="s">
        <v>4655</v>
      </c>
      <c r="O1398" s="30" t="s">
        <v>107</v>
      </c>
      <c r="P1398" s="30" t="s">
        <v>6586</v>
      </c>
      <c r="Q1398" s="23">
        <v>16940</v>
      </c>
      <c r="R1398" s="30" t="s">
        <v>29</v>
      </c>
      <c r="S1398" s="39">
        <f>50+50</f>
        <v>100</v>
      </c>
      <c r="T1398" s="49" t="s">
        <v>6587</v>
      </c>
      <c r="U1398" s="52"/>
      <c r="V1398" s="53"/>
      <c r="W1398" s="54" t="s">
        <v>6588</v>
      </c>
      <c r="X1398" s="30"/>
      <c r="Y1398" s="31">
        <v>16840</v>
      </c>
      <c r="Z1398" s="30"/>
      <c r="AA1398" s="56"/>
      <c r="AB1398" s="74" t="s">
        <v>44</v>
      </c>
      <c r="AC1398" s="30" t="s">
        <v>44</v>
      </c>
      <c r="AD1398" s="30" t="s">
        <v>982</v>
      </c>
    </row>
    <row r="1399" spans="1:30" x14ac:dyDescent="0.2">
      <c r="A1399" s="89">
        <v>46160.04894393518</v>
      </c>
      <c r="B1399" s="35" t="s">
        <v>408</v>
      </c>
      <c r="C1399" s="85" t="s">
        <v>31</v>
      </c>
      <c r="D1399" s="30" t="s">
        <v>29</v>
      </c>
      <c r="E1399" s="96" t="s">
        <v>2895</v>
      </c>
      <c r="F1399" s="30" t="s">
        <v>29</v>
      </c>
      <c r="G1399" s="30" t="s">
        <v>33</v>
      </c>
      <c r="H1399" s="93" t="s">
        <v>5746</v>
      </c>
      <c r="I1399" s="36">
        <f ca="1">IFERROR(__xludf.DUMMYFUNCTION("""COMPUTED_VALUE"""),46196)</f>
        <v>46196</v>
      </c>
      <c r="J1399" s="51" t="s">
        <v>6589</v>
      </c>
      <c r="K1399" s="63" t="s">
        <v>6590</v>
      </c>
      <c r="L1399" s="38">
        <v>336506202</v>
      </c>
      <c r="M1399" s="30" t="s">
        <v>1614</v>
      </c>
      <c r="N1399" s="56" t="s">
        <v>131</v>
      </c>
      <c r="O1399" s="30" t="s">
        <v>2081</v>
      </c>
      <c r="P1399" s="30" t="s">
        <v>6591</v>
      </c>
      <c r="Q1399" s="23">
        <v>14972</v>
      </c>
      <c r="R1399" s="30" t="s">
        <v>29</v>
      </c>
      <c r="S1399" s="39">
        <v>50</v>
      </c>
      <c r="T1399" s="45">
        <v>46159</v>
      </c>
      <c r="U1399" s="52"/>
      <c r="V1399" s="53"/>
      <c r="W1399" s="54" t="s">
        <v>6592</v>
      </c>
      <c r="X1399" s="30"/>
      <c r="Y1399" s="31">
        <v>14922</v>
      </c>
      <c r="Z1399" s="30"/>
      <c r="AA1399" s="55"/>
      <c r="AB1399" s="73" t="s">
        <v>44</v>
      </c>
      <c r="AC1399" s="30" t="s">
        <v>44</v>
      </c>
      <c r="AD1399" s="30" t="s">
        <v>982</v>
      </c>
    </row>
    <row r="1400" spans="1:30" x14ac:dyDescent="0.2">
      <c r="A1400" s="89">
        <v>46160.256417141209</v>
      </c>
      <c r="B1400" s="35" t="s">
        <v>30</v>
      </c>
      <c r="C1400" s="85" t="s">
        <v>31</v>
      </c>
      <c r="D1400" s="30" t="s">
        <v>29</v>
      </c>
      <c r="E1400" s="96" t="s">
        <v>2798</v>
      </c>
      <c r="F1400" s="30" t="s">
        <v>29</v>
      </c>
      <c r="G1400" s="30" t="s">
        <v>47</v>
      </c>
      <c r="H1400" s="93" t="s">
        <v>5055</v>
      </c>
      <c r="I1400" s="36">
        <f ca="1">IFERROR(__xludf.DUMMYFUNCTION("""COMPUTED_VALUE"""),46202)</f>
        <v>46202</v>
      </c>
      <c r="J1400" s="51" t="s">
        <v>6593</v>
      </c>
      <c r="K1400" s="56" t="s">
        <v>6594</v>
      </c>
      <c r="L1400" s="38">
        <v>392071591</v>
      </c>
      <c r="M1400" s="30" t="s">
        <v>2093</v>
      </c>
      <c r="N1400" s="56" t="s">
        <v>1219</v>
      </c>
      <c r="O1400" s="30" t="s">
        <v>739</v>
      </c>
      <c r="P1400" s="30" t="s">
        <v>6595</v>
      </c>
      <c r="Q1400" s="23">
        <v>16940</v>
      </c>
      <c r="R1400" s="30" t="s">
        <v>29</v>
      </c>
      <c r="S1400" s="39">
        <v>100</v>
      </c>
      <c r="T1400" s="45">
        <v>46159</v>
      </c>
      <c r="U1400" s="52"/>
      <c r="V1400" s="53"/>
      <c r="W1400" s="54" t="s">
        <v>6596</v>
      </c>
      <c r="X1400" s="30"/>
      <c r="Y1400" s="31">
        <v>16840</v>
      </c>
      <c r="Z1400" s="30"/>
      <c r="AA1400" s="56"/>
      <c r="AB1400" s="74" t="s">
        <v>44</v>
      </c>
      <c r="AC1400" s="30" t="s">
        <v>44</v>
      </c>
      <c r="AD1400" s="30" t="s">
        <v>982</v>
      </c>
    </row>
    <row r="1401" spans="1:30" x14ac:dyDescent="0.2">
      <c r="A1401" s="89">
        <v>46160.320055694443</v>
      </c>
      <c r="B1401" s="35" t="s">
        <v>30</v>
      </c>
      <c r="C1401" s="85" t="s">
        <v>31</v>
      </c>
      <c r="D1401" s="30" t="s">
        <v>29</v>
      </c>
      <c r="E1401" s="96" t="s">
        <v>2798</v>
      </c>
      <c r="F1401" s="30" t="s">
        <v>29</v>
      </c>
      <c r="G1401" s="30" t="s">
        <v>47</v>
      </c>
      <c r="H1401" s="93" t="s">
        <v>34</v>
      </c>
      <c r="I1401" s="36" t="str">
        <f ca="1">IFERROR(__xludf.DUMMYFUNCTION("""COMPUTED_VALUE""")," ")</f>
        <v xml:space="preserve"> </v>
      </c>
      <c r="J1401" s="51" t="s">
        <v>6597</v>
      </c>
      <c r="K1401" s="56" t="s">
        <v>6598</v>
      </c>
      <c r="L1401" s="38">
        <v>394015546</v>
      </c>
      <c r="M1401" s="30" t="s">
        <v>633</v>
      </c>
      <c r="N1401" s="56" t="s">
        <v>481</v>
      </c>
      <c r="O1401" s="30" t="s">
        <v>107</v>
      </c>
      <c r="P1401" s="30" t="s">
        <v>6599</v>
      </c>
      <c r="Q1401" s="23">
        <v>16940</v>
      </c>
      <c r="R1401" s="30" t="s">
        <v>29</v>
      </c>
      <c r="S1401" s="39">
        <v>50</v>
      </c>
      <c r="T1401" s="45">
        <v>46159</v>
      </c>
      <c r="U1401" s="52"/>
      <c r="V1401" s="53"/>
      <c r="W1401" s="54" t="s">
        <v>6600</v>
      </c>
      <c r="X1401" s="30"/>
      <c r="Y1401" s="31">
        <v>16890</v>
      </c>
      <c r="Z1401" s="30"/>
      <c r="AA1401" s="55"/>
      <c r="AB1401" s="73" t="s">
        <v>44</v>
      </c>
      <c r="AC1401" s="30" t="s">
        <v>44</v>
      </c>
      <c r="AD1401" s="30" t="s">
        <v>982</v>
      </c>
    </row>
    <row r="1402" spans="1:30" x14ac:dyDescent="0.2">
      <c r="A1402" s="89">
        <v>46160.321249803237</v>
      </c>
      <c r="B1402" s="35" t="s">
        <v>408</v>
      </c>
      <c r="C1402" s="85" t="s">
        <v>31</v>
      </c>
      <c r="D1402" s="30" t="s">
        <v>29</v>
      </c>
      <c r="E1402" s="96" t="s">
        <v>2798</v>
      </c>
      <c r="F1402" s="30" t="s">
        <v>29</v>
      </c>
      <c r="G1402" s="30" t="s">
        <v>47</v>
      </c>
      <c r="H1402" s="93" t="s">
        <v>5964</v>
      </c>
      <c r="I1402" s="36">
        <f ca="1">IFERROR(__xludf.DUMMYFUNCTION("""COMPUTED_VALUE"""),46196)</f>
        <v>46196</v>
      </c>
      <c r="J1402" s="51" t="s">
        <v>6601</v>
      </c>
      <c r="K1402" s="56" t="s">
        <v>6602</v>
      </c>
      <c r="L1402" s="38">
        <v>826570108</v>
      </c>
      <c r="M1402" s="30" t="s">
        <v>2861</v>
      </c>
      <c r="N1402" s="56" t="s">
        <v>779</v>
      </c>
      <c r="O1402" s="30" t="s">
        <v>6603</v>
      </c>
      <c r="P1402" s="30" t="s">
        <v>6604</v>
      </c>
      <c r="Q1402" s="23">
        <v>16940</v>
      </c>
      <c r="R1402" s="30" t="s">
        <v>29</v>
      </c>
      <c r="S1402" s="39">
        <f>200+2300</f>
        <v>2500</v>
      </c>
      <c r="T1402" s="49" t="s">
        <v>6605</v>
      </c>
      <c r="U1402" s="52"/>
      <c r="V1402" s="53"/>
      <c r="W1402" s="54" t="s">
        <v>6606</v>
      </c>
      <c r="X1402" s="30"/>
      <c r="Y1402" s="31">
        <v>14440</v>
      </c>
      <c r="Z1402" s="30"/>
      <c r="AA1402" s="56"/>
      <c r="AB1402" s="74" t="s">
        <v>44</v>
      </c>
      <c r="AC1402" s="30" t="s">
        <v>44</v>
      </c>
      <c r="AD1402" s="30" t="s">
        <v>982</v>
      </c>
    </row>
    <row r="1403" spans="1:30" x14ac:dyDescent="0.2">
      <c r="A1403" s="89">
        <v>46160.322813611114</v>
      </c>
      <c r="B1403" s="35" t="s">
        <v>30</v>
      </c>
      <c r="C1403" s="85" t="s">
        <v>31</v>
      </c>
      <c r="D1403" s="30" t="s">
        <v>29</v>
      </c>
      <c r="E1403" s="96" t="s">
        <v>2798</v>
      </c>
      <c r="F1403" s="30" t="s">
        <v>29</v>
      </c>
      <c r="G1403" s="30" t="s">
        <v>47</v>
      </c>
      <c r="H1403" s="93" t="s">
        <v>34</v>
      </c>
      <c r="I1403" s="36" t="str">
        <f ca="1">IFERROR(__xludf.DUMMYFUNCTION("""COMPUTED_VALUE""")," ")</f>
        <v xml:space="preserve"> </v>
      </c>
      <c r="J1403" s="51" t="s">
        <v>6607</v>
      </c>
      <c r="K1403" s="56" t="s">
        <v>6608</v>
      </c>
      <c r="L1403" s="38">
        <v>332228215</v>
      </c>
      <c r="M1403" s="30" t="s">
        <v>633</v>
      </c>
      <c r="N1403" s="56" t="s">
        <v>4771</v>
      </c>
      <c r="O1403" s="30" t="s">
        <v>107</v>
      </c>
      <c r="P1403" s="30" t="s">
        <v>6609</v>
      </c>
      <c r="Q1403" s="23">
        <v>16940</v>
      </c>
      <c r="R1403" s="30" t="s">
        <v>29</v>
      </c>
      <c r="S1403" s="39">
        <v>50</v>
      </c>
      <c r="T1403" s="45">
        <v>46159</v>
      </c>
      <c r="U1403" s="52"/>
      <c r="V1403" s="53"/>
      <c r="W1403" s="54" t="s">
        <v>6610</v>
      </c>
      <c r="X1403" s="30"/>
      <c r="Y1403" s="31">
        <v>16890</v>
      </c>
      <c r="Z1403" s="30"/>
      <c r="AA1403" s="55"/>
      <c r="AB1403" s="73" t="s">
        <v>44</v>
      </c>
      <c r="AC1403" s="30" t="s">
        <v>44</v>
      </c>
      <c r="AD1403" s="30" t="s">
        <v>982</v>
      </c>
    </row>
    <row r="1404" spans="1:30" x14ac:dyDescent="0.2">
      <c r="A1404" s="89">
        <v>46160.323898912036</v>
      </c>
      <c r="B1404" s="35" t="s">
        <v>76</v>
      </c>
      <c r="C1404" s="85" t="s">
        <v>31</v>
      </c>
      <c r="D1404" s="30" t="s">
        <v>29</v>
      </c>
      <c r="E1404" s="96" t="s">
        <v>2798</v>
      </c>
      <c r="F1404" s="30" t="s">
        <v>29</v>
      </c>
      <c r="G1404" s="30" t="s">
        <v>47</v>
      </c>
      <c r="H1404" s="93" t="s">
        <v>5928</v>
      </c>
      <c r="I1404" s="36">
        <f ca="1">IFERROR(__xludf.DUMMYFUNCTION("""COMPUTED_VALUE"""),46196)</f>
        <v>46196</v>
      </c>
      <c r="J1404" s="51" t="s">
        <v>6611</v>
      </c>
      <c r="K1404" s="56" t="s">
        <v>6612</v>
      </c>
      <c r="L1404" s="38">
        <v>354895208</v>
      </c>
      <c r="M1404" s="30" t="s">
        <v>758</v>
      </c>
      <c r="N1404" s="56" t="s">
        <v>1870</v>
      </c>
      <c r="O1404" s="30" t="s">
        <v>107</v>
      </c>
      <c r="P1404" s="30" t="s">
        <v>6613</v>
      </c>
      <c r="Q1404" s="23">
        <v>16940</v>
      </c>
      <c r="R1404" s="30" t="s">
        <v>29</v>
      </c>
      <c r="S1404" s="39">
        <v>100</v>
      </c>
      <c r="T1404" s="45">
        <v>46159</v>
      </c>
      <c r="U1404" s="52"/>
      <c r="V1404" s="53"/>
      <c r="W1404" s="54" t="s">
        <v>6614</v>
      </c>
      <c r="X1404" s="30"/>
      <c r="Y1404" s="31">
        <v>16840</v>
      </c>
      <c r="Z1404" s="30"/>
      <c r="AA1404" s="56"/>
      <c r="AB1404" s="74" t="s">
        <v>44</v>
      </c>
      <c r="AC1404" s="30" t="s">
        <v>44</v>
      </c>
      <c r="AD1404" s="30" t="s">
        <v>982</v>
      </c>
    </row>
    <row r="1405" spans="1:30" x14ac:dyDescent="0.2">
      <c r="A1405" s="89">
        <v>46160.324611562501</v>
      </c>
      <c r="B1405" s="35" t="s">
        <v>30</v>
      </c>
      <c r="C1405" s="85" t="s">
        <v>31</v>
      </c>
      <c r="D1405" s="30" t="s">
        <v>29</v>
      </c>
      <c r="E1405" s="96" t="s">
        <v>2798</v>
      </c>
      <c r="F1405" s="30" t="s">
        <v>29</v>
      </c>
      <c r="G1405" s="30" t="s">
        <v>47</v>
      </c>
      <c r="H1405" s="93" t="s">
        <v>34</v>
      </c>
      <c r="I1405" s="36" t="str">
        <f ca="1">IFERROR(__xludf.DUMMYFUNCTION("""COMPUTED_VALUE""")," ")</f>
        <v xml:space="preserve"> </v>
      </c>
      <c r="J1405" s="51" t="s">
        <v>6615</v>
      </c>
      <c r="K1405" s="56" t="s">
        <v>6616</v>
      </c>
      <c r="L1405" s="38">
        <v>949544322</v>
      </c>
      <c r="M1405" s="30" t="s">
        <v>664</v>
      </c>
      <c r="N1405" s="56" t="s">
        <v>2435</v>
      </c>
      <c r="O1405" s="30" t="s">
        <v>107</v>
      </c>
      <c r="P1405" s="30" t="s">
        <v>6617</v>
      </c>
      <c r="Q1405" s="23">
        <v>16940</v>
      </c>
      <c r="R1405" s="30" t="s">
        <v>29</v>
      </c>
      <c r="S1405" s="39">
        <v>50</v>
      </c>
      <c r="T1405" s="45">
        <v>46159</v>
      </c>
      <c r="U1405" s="52"/>
      <c r="V1405" s="53"/>
      <c r="W1405" s="54" t="s">
        <v>6618</v>
      </c>
      <c r="X1405" s="30"/>
      <c r="Y1405" s="31">
        <v>16890</v>
      </c>
      <c r="Z1405" s="30"/>
      <c r="AA1405" s="55"/>
      <c r="AB1405" s="73" t="s">
        <v>44</v>
      </c>
      <c r="AC1405" s="30" t="s">
        <v>44</v>
      </c>
      <c r="AD1405" s="30" t="s">
        <v>982</v>
      </c>
    </row>
    <row r="1406" spans="1:30" x14ac:dyDescent="0.2">
      <c r="A1406" s="89">
        <v>46160.326017673608</v>
      </c>
      <c r="B1406" s="35" t="s">
        <v>30</v>
      </c>
      <c r="C1406" s="85" t="s">
        <v>31</v>
      </c>
      <c r="D1406" s="30" t="s">
        <v>29</v>
      </c>
      <c r="E1406" s="96" t="s">
        <v>2798</v>
      </c>
      <c r="F1406" s="30" t="s">
        <v>29</v>
      </c>
      <c r="G1406" s="30" t="s">
        <v>47</v>
      </c>
      <c r="H1406" s="93" t="s">
        <v>34</v>
      </c>
      <c r="I1406" s="36" t="str">
        <f ca="1">IFERROR(__xludf.DUMMYFUNCTION("""COMPUTED_VALUE""")," ")</f>
        <v xml:space="preserve"> </v>
      </c>
      <c r="J1406" s="132" t="s">
        <v>6619</v>
      </c>
      <c r="K1406" s="56" t="s">
        <v>6620</v>
      </c>
      <c r="L1406" s="38">
        <v>399874325</v>
      </c>
      <c r="M1406" s="30" t="s">
        <v>633</v>
      </c>
      <c r="N1406" s="56" t="s">
        <v>4485</v>
      </c>
      <c r="O1406" s="30" t="s">
        <v>107</v>
      </c>
      <c r="P1406" s="30" t="s">
        <v>6621</v>
      </c>
      <c r="Q1406" s="23">
        <v>16940</v>
      </c>
      <c r="R1406" s="30" t="s">
        <v>29</v>
      </c>
      <c r="S1406" s="39">
        <v>100</v>
      </c>
      <c r="T1406" s="45">
        <v>46159</v>
      </c>
      <c r="U1406" s="52"/>
      <c r="V1406" s="53"/>
      <c r="W1406" s="75" t="s">
        <v>6622</v>
      </c>
      <c r="X1406" s="30"/>
      <c r="Y1406" s="31">
        <v>16840</v>
      </c>
      <c r="Z1406" s="30"/>
      <c r="AA1406" s="56"/>
      <c r="AB1406" s="74" t="s">
        <v>44</v>
      </c>
      <c r="AC1406" s="30" t="s">
        <v>44</v>
      </c>
      <c r="AD1406" s="30" t="s">
        <v>982</v>
      </c>
    </row>
    <row r="1407" spans="1:30" x14ac:dyDescent="0.2">
      <c r="A1407" s="89">
        <v>46160.326525439814</v>
      </c>
      <c r="B1407" s="35" t="s">
        <v>252</v>
      </c>
      <c r="C1407" s="85" t="s">
        <v>31</v>
      </c>
      <c r="D1407" s="30" t="s">
        <v>29</v>
      </c>
      <c r="E1407" s="96" t="s">
        <v>2798</v>
      </c>
      <c r="F1407" s="30" t="s">
        <v>29</v>
      </c>
      <c r="G1407" s="30" t="s">
        <v>47</v>
      </c>
      <c r="H1407" s="93" t="s">
        <v>5928</v>
      </c>
      <c r="I1407" s="36">
        <f ca="1">IFERROR(__xludf.DUMMYFUNCTION("""COMPUTED_VALUE"""),46196)</f>
        <v>46196</v>
      </c>
      <c r="J1407" s="51" t="s">
        <v>6623</v>
      </c>
      <c r="K1407" s="56" t="s">
        <v>6624</v>
      </c>
      <c r="L1407" s="38">
        <v>947563926</v>
      </c>
      <c r="M1407" s="30" t="s">
        <v>664</v>
      </c>
      <c r="N1407" s="56" t="s">
        <v>2435</v>
      </c>
      <c r="O1407" s="30" t="s">
        <v>107</v>
      </c>
      <c r="P1407" s="30" t="s">
        <v>6625</v>
      </c>
      <c r="Q1407" s="23">
        <v>16940</v>
      </c>
      <c r="R1407" s="30" t="s">
        <v>29</v>
      </c>
      <c r="S1407" s="39">
        <v>50</v>
      </c>
      <c r="T1407" s="45">
        <v>46159</v>
      </c>
      <c r="U1407" s="52"/>
      <c r="V1407" s="53"/>
      <c r="W1407" s="54" t="s">
        <v>6626</v>
      </c>
      <c r="X1407" s="30"/>
      <c r="Y1407" s="31">
        <v>16890</v>
      </c>
      <c r="Z1407" s="30"/>
      <c r="AA1407" s="55"/>
      <c r="AB1407" s="73" t="s">
        <v>44</v>
      </c>
      <c r="AC1407" s="30" t="s">
        <v>44</v>
      </c>
      <c r="AD1407" s="30" t="s">
        <v>982</v>
      </c>
    </row>
    <row r="1408" spans="1:30" x14ac:dyDescent="0.2">
      <c r="A1408" s="89">
        <v>46160.328332349542</v>
      </c>
      <c r="B1408" s="35" t="s">
        <v>30</v>
      </c>
      <c r="C1408" s="85" t="s">
        <v>31</v>
      </c>
      <c r="D1408" s="30" t="s">
        <v>29</v>
      </c>
      <c r="E1408" s="96" t="s">
        <v>2798</v>
      </c>
      <c r="F1408" s="30" t="s">
        <v>29</v>
      </c>
      <c r="G1408" s="30" t="s">
        <v>47</v>
      </c>
      <c r="H1408" s="93" t="s">
        <v>34</v>
      </c>
      <c r="I1408" s="36" t="str">
        <f ca="1">IFERROR(__xludf.DUMMYFUNCTION("""COMPUTED_VALUE""")," ")</f>
        <v xml:space="preserve"> </v>
      </c>
      <c r="J1408" s="51" t="s">
        <v>6627</v>
      </c>
      <c r="K1408" s="56" t="s">
        <v>6628</v>
      </c>
      <c r="L1408" s="38">
        <v>376758454</v>
      </c>
      <c r="M1408" s="30" t="s">
        <v>633</v>
      </c>
      <c r="N1408" s="56" t="s">
        <v>362</v>
      </c>
      <c r="O1408" s="30" t="s">
        <v>107</v>
      </c>
      <c r="P1408" s="30" t="s">
        <v>6629</v>
      </c>
      <c r="Q1408" s="23">
        <v>16940</v>
      </c>
      <c r="R1408" s="30" t="s">
        <v>29</v>
      </c>
      <c r="S1408" s="39">
        <v>50</v>
      </c>
      <c r="T1408" s="45">
        <v>46159</v>
      </c>
      <c r="U1408" s="52"/>
      <c r="V1408" s="53"/>
      <c r="W1408" s="54" t="s">
        <v>6630</v>
      </c>
      <c r="X1408" s="30"/>
      <c r="Y1408" s="31">
        <v>16890</v>
      </c>
      <c r="Z1408" s="30"/>
      <c r="AA1408" s="56"/>
      <c r="AB1408" s="74" t="s">
        <v>44</v>
      </c>
      <c r="AC1408" s="30" t="s">
        <v>44</v>
      </c>
      <c r="AD1408" s="30" t="s">
        <v>982</v>
      </c>
    </row>
    <row r="1409" spans="1:30" x14ac:dyDescent="0.2">
      <c r="A1409" s="89">
        <v>46160.329151111117</v>
      </c>
      <c r="B1409" s="35" t="s">
        <v>30</v>
      </c>
      <c r="C1409" s="85" t="s">
        <v>31</v>
      </c>
      <c r="D1409" s="30" t="s">
        <v>29</v>
      </c>
      <c r="E1409" s="96" t="s">
        <v>2798</v>
      </c>
      <c r="F1409" s="30" t="s">
        <v>29</v>
      </c>
      <c r="G1409" s="30" t="s">
        <v>47</v>
      </c>
      <c r="H1409" s="93" t="s">
        <v>34</v>
      </c>
      <c r="I1409" s="36" t="str">
        <f ca="1">IFERROR(__xludf.DUMMYFUNCTION("""COMPUTED_VALUE""")," ")</f>
        <v xml:space="preserve"> </v>
      </c>
      <c r="J1409" s="51" t="s">
        <v>6631</v>
      </c>
      <c r="K1409" s="56" t="s">
        <v>6632</v>
      </c>
      <c r="L1409" s="38">
        <v>352837746</v>
      </c>
      <c r="M1409" s="30" t="s">
        <v>664</v>
      </c>
      <c r="N1409" s="56" t="s">
        <v>66</v>
      </c>
      <c r="O1409" s="30" t="s">
        <v>107</v>
      </c>
      <c r="P1409" s="30" t="s">
        <v>6633</v>
      </c>
      <c r="Q1409" s="23">
        <v>16940</v>
      </c>
      <c r="R1409" s="30" t="s">
        <v>29</v>
      </c>
      <c r="S1409" s="39">
        <v>50</v>
      </c>
      <c r="T1409" s="45">
        <v>46159</v>
      </c>
      <c r="U1409" s="52"/>
      <c r="V1409" s="53"/>
      <c r="W1409" s="54" t="s">
        <v>6634</v>
      </c>
      <c r="X1409" s="30"/>
      <c r="Y1409" s="31">
        <v>16890</v>
      </c>
      <c r="Z1409" s="30"/>
      <c r="AA1409" s="55"/>
      <c r="AB1409" s="73" t="s">
        <v>44</v>
      </c>
      <c r="AC1409" s="30" t="s">
        <v>44</v>
      </c>
      <c r="AD1409" s="30" t="s">
        <v>982</v>
      </c>
    </row>
    <row r="1410" spans="1:30" x14ac:dyDescent="0.2">
      <c r="A1410" s="89">
        <v>46160.330203958336</v>
      </c>
      <c r="B1410" s="35" t="s">
        <v>30</v>
      </c>
      <c r="C1410" s="85" t="s">
        <v>31</v>
      </c>
      <c r="D1410" s="30" t="s">
        <v>29</v>
      </c>
      <c r="E1410" s="96" t="s">
        <v>2798</v>
      </c>
      <c r="F1410" s="30" t="s">
        <v>29</v>
      </c>
      <c r="G1410" s="30" t="s">
        <v>47</v>
      </c>
      <c r="H1410" s="93" t="s">
        <v>34</v>
      </c>
      <c r="I1410" s="36" t="str">
        <f ca="1">IFERROR(__xludf.DUMMYFUNCTION("""COMPUTED_VALUE""")," ")</f>
        <v xml:space="preserve"> </v>
      </c>
      <c r="J1410" s="51" t="s">
        <v>6635</v>
      </c>
      <c r="K1410" s="56" t="s">
        <v>6636</v>
      </c>
      <c r="L1410" s="38">
        <v>974681900</v>
      </c>
      <c r="M1410" s="30" t="s">
        <v>874</v>
      </c>
      <c r="N1410" s="56" t="s">
        <v>5034</v>
      </c>
      <c r="O1410" s="30" t="s">
        <v>107</v>
      </c>
      <c r="P1410" s="30" t="s">
        <v>6637</v>
      </c>
      <c r="Q1410" s="23">
        <v>16940</v>
      </c>
      <c r="R1410" s="30" t="s">
        <v>29</v>
      </c>
      <c r="S1410" s="39">
        <v>50</v>
      </c>
      <c r="T1410" s="45">
        <v>46159</v>
      </c>
      <c r="U1410" s="52"/>
      <c r="V1410" s="53"/>
      <c r="W1410" s="54" t="s">
        <v>6638</v>
      </c>
      <c r="X1410" s="30"/>
      <c r="Y1410" s="31">
        <v>16890</v>
      </c>
      <c r="Z1410" s="30"/>
      <c r="AA1410" s="56"/>
      <c r="AB1410" s="74" t="s">
        <v>44</v>
      </c>
      <c r="AC1410" s="30" t="s">
        <v>44</v>
      </c>
      <c r="AD1410" s="30" t="s">
        <v>982</v>
      </c>
    </row>
    <row r="1411" spans="1:30" x14ac:dyDescent="0.2">
      <c r="A1411" s="89">
        <v>46160.330580127316</v>
      </c>
      <c r="B1411" s="35" t="s">
        <v>30</v>
      </c>
      <c r="C1411" s="85" t="s">
        <v>31</v>
      </c>
      <c r="D1411" s="30" t="s">
        <v>29</v>
      </c>
      <c r="E1411" s="96" t="s">
        <v>2798</v>
      </c>
      <c r="F1411" s="30" t="s">
        <v>29</v>
      </c>
      <c r="G1411" s="30" t="s">
        <v>47</v>
      </c>
      <c r="H1411" s="93" t="s">
        <v>34</v>
      </c>
      <c r="I1411" s="36" t="str">
        <f ca="1">IFERROR(__xludf.DUMMYFUNCTION("""COMPUTED_VALUE""")," ")</f>
        <v xml:space="preserve"> </v>
      </c>
      <c r="J1411" s="51" t="s">
        <v>6639</v>
      </c>
      <c r="K1411" s="56" t="s">
        <v>6640</v>
      </c>
      <c r="L1411" s="38">
        <v>816361666</v>
      </c>
      <c r="M1411" s="30" t="s">
        <v>664</v>
      </c>
      <c r="N1411" s="56" t="s">
        <v>66</v>
      </c>
      <c r="O1411" s="30" t="s">
        <v>107</v>
      </c>
      <c r="P1411" s="30" t="s">
        <v>6641</v>
      </c>
      <c r="Q1411" s="23">
        <v>16940</v>
      </c>
      <c r="R1411" s="30" t="s">
        <v>29</v>
      </c>
      <c r="S1411" s="39">
        <v>50</v>
      </c>
      <c r="T1411" s="45">
        <v>46159</v>
      </c>
      <c r="U1411" s="52"/>
      <c r="V1411" s="53"/>
      <c r="W1411" s="54" t="s">
        <v>6642</v>
      </c>
      <c r="X1411" s="30"/>
      <c r="Y1411" s="31">
        <v>16890</v>
      </c>
      <c r="Z1411" s="30"/>
      <c r="AA1411" s="55"/>
      <c r="AB1411" s="73" t="s">
        <v>44</v>
      </c>
      <c r="AC1411" s="30" t="s">
        <v>44</v>
      </c>
      <c r="AD1411" s="30" t="s">
        <v>982</v>
      </c>
    </row>
    <row r="1412" spans="1:30" x14ac:dyDescent="0.2">
      <c r="A1412" s="89">
        <v>46160.331483923612</v>
      </c>
      <c r="B1412" s="35" t="s">
        <v>30</v>
      </c>
      <c r="C1412" s="85" t="s">
        <v>31</v>
      </c>
      <c r="D1412" s="30" t="s">
        <v>29</v>
      </c>
      <c r="E1412" s="96" t="s">
        <v>2798</v>
      </c>
      <c r="F1412" s="30" t="s">
        <v>29</v>
      </c>
      <c r="G1412" s="30" t="s">
        <v>47</v>
      </c>
      <c r="H1412" s="93" t="s">
        <v>34</v>
      </c>
      <c r="I1412" s="36" t="str">
        <f ca="1">IFERROR(__xludf.DUMMYFUNCTION("""COMPUTED_VALUE""")," ")</f>
        <v xml:space="preserve"> </v>
      </c>
      <c r="J1412" s="51" t="s">
        <v>6643</v>
      </c>
      <c r="K1412" s="56" t="s">
        <v>6644</v>
      </c>
      <c r="L1412" s="38">
        <v>866902841</v>
      </c>
      <c r="M1412" s="30" t="s">
        <v>874</v>
      </c>
      <c r="N1412" s="56" t="s">
        <v>4458</v>
      </c>
      <c r="O1412" s="30" t="s">
        <v>107</v>
      </c>
      <c r="P1412" s="30" t="s">
        <v>6645</v>
      </c>
      <c r="Q1412" s="23">
        <v>16940</v>
      </c>
      <c r="R1412" s="30" t="s">
        <v>29</v>
      </c>
      <c r="S1412" s="39">
        <v>50</v>
      </c>
      <c r="T1412" s="45">
        <v>46159</v>
      </c>
      <c r="U1412" s="52"/>
      <c r="V1412" s="53"/>
      <c r="W1412" s="54" t="s">
        <v>6646</v>
      </c>
      <c r="X1412" s="30"/>
      <c r="Y1412" s="31">
        <v>16890</v>
      </c>
      <c r="Z1412" s="30"/>
      <c r="AA1412" s="56"/>
      <c r="AB1412" s="74" t="s">
        <v>44</v>
      </c>
      <c r="AC1412" s="30" t="s">
        <v>44</v>
      </c>
      <c r="AD1412" s="30" t="s">
        <v>982</v>
      </c>
    </row>
    <row r="1413" spans="1:30" x14ac:dyDescent="0.2">
      <c r="A1413" s="89">
        <v>46160.332135821758</v>
      </c>
      <c r="B1413" s="35" t="s">
        <v>30</v>
      </c>
      <c r="C1413" s="85" t="s">
        <v>31</v>
      </c>
      <c r="D1413" s="30" t="s">
        <v>29</v>
      </c>
      <c r="E1413" s="96" t="s">
        <v>2798</v>
      </c>
      <c r="F1413" s="30" t="s">
        <v>29</v>
      </c>
      <c r="G1413" s="30" t="s">
        <v>47</v>
      </c>
      <c r="H1413" s="93" t="s">
        <v>34</v>
      </c>
      <c r="I1413" s="36" t="str">
        <f ca="1">IFERROR(__xludf.DUMMYFUNCTION("""COMPUTED_VALUE""")," ")</f>
        <v xml:space="preserve"> </v>
      </c>
      <c r="J1413" s="51" t="s">
        <v>6647</v>
      </c>
      <c r="K1413" s="58" t="s">
        <v>6648</v>
      </c>
      <c r="L1413" s="38">
        <v>585355666</v>
      </c>
      <c r="M1413" s="30" t="s">
        <v>664</v>
      </c>
      <c r="N1413" s="56" t="s">
        <v>1083</v>
      </c>
      <c r="O1413" s="30" t="s">
        <v>107</v>
      </c>
      <c r="P1413" s="30" t="s">
        <v>6649</v>
      </c>
      <c r="Q1413" s="23">
        <v>16940</v>
      </c>
      <c r="R1413" s="30" t="s">
        <v>29</v>
      </c>
      <c r="S1413" s="39">
        <v>50</v>
      </c>
      <c r="T1413" s="45">
        <v>46159</v>
      </c>
      <c r="U1413" s="52"/>
      <c r="V1413" s="53"/>
      <c r="W1413" s="54" t="s">
        <v>6650</v>
      </c>
      <c r="X1413" s="30"/>
      <c r="Y1413" s="31">
        <v>16890</v>
      </c>
      <c r="Z1413" s="30"/>
      <c r="AA1413" s="55"/>
      <c r="AB1413" s="73" t="s">
        <v>44</v>
      </c>
      <c r="AC1413" s="30" t="s">
        <v>44</v>
      </c>
      <c r="AD1413" s="30" t="s">
        <v>982</v>
      </c>
    </row>
    <row r="1414" spans="1:30" x14ac:dyDescent="0.2">
      <c r="A1414" s="89">
        <v>46160.332954641199</v>
      </c>
      <c r="B1414" s="35" t="s">
        <v>408</v>
      </c>
      <c r="C1414" s="85" t="s">
        <v>31</v>
      </c>
      <c r="D1414" s="30" t="s">
        <v>29</v>
      </c>
      <c r="E1414" s="96" t="s">
        <v>2798</v>
      </c>
      <c r="F1414" s="30" t="s">
        <v>29</v>
      </c>
      <c r="G1414" s="30" t="s">
        <v>47</v>
      </c>
      <c r="H1414" s="93" t="s">
        <v>5770</v>
      </c>
      <c r="I1414" s="36">
        <f ca="1">IFERROR(__xludf.DUMMYFUNCTION("""COMPUTED_VALUE"""),46195)</f>
        <v>46195</v>
      </c>
      <c r="J1414" s="51" t="s">
        <v>6651</v>
      </c>
      <c r="K1414" s="56" t="s">
        <v>6652</v>
      </c>
      <c r="L1414" s="38">
        <v>983227305</v>
      </c>
      <c r="M1414" s="30" t="s">
        <v>874</v>
      </c>
      <c r="N1414" s="56" t="s">
        <v>4278</v>
      </c>
      <c r="O1414" s="30" t="s">
        <v>107</v>
      </c>
      <c r="P1414" s="30" t="s">
        <v>6653</v>
      </c>
      <c r="Q1414" s="23">
        <v>16940</v>
      </c>
      <c r="R1414" s="30" t="s">
        <v>29</v>
      </c>
      <c r="S1414" s="39">
        <v>100</v>
      </c>
      <c r="T1414" s="45">
        <v>46159</v>
      </c>
      <c r="U1414" s="52"/>
      <c r="V1414" s="53"/>
      <c r="W1414" s="54" t="s">
        <v>6654</v>
      </c>
      <c r="X1414" s="30"/>
      <c r="Y1414" s="31">
        <v>16840</v>
      </c>
      <c r="Z1414" s="30"/>
      <c r="AA1414" s="56"/>
      <c r="AB1414" s="74"/>
      <c r="AC1414" s="30"/>
      <c r="AD1414" s="30" t="s">
        <v>982</v>
      </c>
    </row>
    <row r="1415" spans="1:30" x14ac:dyDescent="0.2">
      <c r="A1415" s="89">
        <v>46160.334575821762</v>
      </c>
      <c r="B1415" s="35" t="s">
        <v>30</v>
      </c>
      <c r="C1415" s="85" t="s">
        <v>31</v>
      </c>
      <c r="D1415" s="30" t="s">
        <v>29</v>
      </c>
      <c r="E1415" s="96" t="s">
        <v>2798</v>
      </c>
      <c r="F1415" s="30" t="s">
        <v>29</v>
      </c>
      <c r="G1415" s="30" t="s">
        <v>47</v>
      </c>
      <c r="H1415" s="93" t="s">
        <v>6655</v>
      </c>
      <c r="I1415" s="36">
        <f ca="1">IFERROR(__xludf.DUMMYFUNCTION("""COMPUTED_VALUE"""),46204)</f>
        <v>46204</v>
      </c>
      <c r="J1415" s="51" t="s">
        <v>6656</v>
      </c>
      <c r="K1415" s="56" t="s">
        <v>6657</v>
      </c>
      <c r="L1415" s="38">
        <v>983201024</v>
      </c>
      <c r="M1415" s="30" t="s">
        <v>874</v>
      </c>
      <c r="N1415" s="56" t="s">
        <v>4278</v>
      </c>
      <c r="O1415" s="30" t="s">
        <v>107</v>
      </c>
      <c r="P1415" s="30" t="s">
        <v>6658</v>
      </c>
      <c r="Q1415" s="23">
        <v>16940</v>
      </c>
      <c r="R1415" s="30" t="s">
        <v>29</v>
      </c>
      <c r="S1415" s="39">
        <f>30+20</f>
        <v>50</v>
      </c>
      <c r="T1415" s="49" t="s">
        <v>6659</v>
      </c>
      <c r="U1415" s="52"/>
      <c r="V1415" s="53"/>
      <c r="W1415" s="54" t="s">
        <v>6660</v>
      </c>
      <c r="X1415" s="30"/>
      <c r="Y1415" s="31">
        <v>16890</v>
      </c>
      <c r="Z1415" s="30"/>
      <c r="AA1415" s="55"/>
      <c r="AB1415" s="73" t="s">
        <v>44</v>
      </c>
      <c r="AC1415" s="30" t="s">
        <v>44</v>
      </c>
      <c r="AD1415" s="30" t="s">
        <v>982</v>
      </c>
    </row>
    <row r="1416" spans="1:30" x14ac:dyDescent="0.2">
      <c r="A1416" s="89">
        <v>46160.335377685187</v>
      </c>
      <c r="B1416" s="35" t="s">
        <v>252</v>
      </c>
      <c r="C1416" s="85" t="s">
        <v>31</v>
      </c>
      <c r="D1416" s="30" t="s">
        <v>29</v>
      </c>
      <c r="E1416" s="96" t="s">
        <v>2798</v>
      </c>
      <c r="F1416" s="30" t="s">
        <v>29</v>
      </c>
      <c r="G1416" s="30" t="s">
        <v>47</v>
      </c>
      <c r="H1416" s="93" t="s">
        <v>34</v>
      </c>
      <c r="I1416" s="36" t="str">
        <f ca="1">IFERROR(__xludf.DUMMYFUNCTION("""COMPUTED_VALUE""")," ")</f>
        <v xml:space="preserve"> </v>
      </c>
      <c r="J1416" s="51" t="s">
        <v>6661</v>
      </c>
      <c r="K1416" s="56" t="s">
        <v>6662</v>
      </c>
      <c r="L1416" s="38">
        <v>966093001</v>
      </c>
      <c r="M1416" s="30" t="s">
        <v>664</v>
      </c>
      <c r="N1416" s="56" t="s">
        <v>2923</v>
      </c>
      <c r="O1416" s="30" t="s">
        <v>107</v>
      </c>
      <c r="P1416" s="30" t="s">
        <v>6663</v>
      </c>
      <c r="Q1416" s="23">
        <v>16940</v>
      </c>
      <c r="R1416" s="30" t="s">
        <v>29</v>
      </c>
      <c r="S1416" s="39">
        <v>10</v>
      </c>
      <c r="T1416" s="45">
        <v>46160</v>
      </c>
      <c r="U1416" s="52"/>
      <c r="V1416" s="53"/>
      <c r="W1416" s="54" t="s">
        <v>6664</v>
      </c>
      <c r="X1416" s="30"/>
      <c r="Y1416" s="31">
        <v>16930</v>
      </c>
      <c r="Z1416" s="30"/>
      <c r="AA1416" s="56"/>
      <c r="AB1416" s="74" t="s">
        <v>44</v>
      </c>
      <c r="AC1416" s="30" t="s">
        <v>44</v>
      </c>
      <c r="AD1416" s="30" t="s">
        <v>982</v>
      </c>
    </row>
    <row r="1417" spans="1:30" x14ac:dyDescent="0.2">
      <c r="A1417" s="89">
        <v>46160.336855428242</v>
      </c>
      <c r="B1417" s="35" t="s">
        <v>30</v>
      </c>
      <c r="C1417" s="85" t="s">
        <v>31</v>
      </c>
      <c r="D1417" s="30" t="s">
        <v>29</v>
      </c>
      <c r="E1417" s="96" t="s">
        <v>2798</v>
      </c>
      <c r="F1417" s="30" t="s">
        <v>29</v>
      </c>
      <c r="G1417" s="30" t="s">
        <v>47</v>
      </c>
      <c r="H1417" s="93" t="s">
        <v>34</v>
      </c>
      <c r="I1417" s="36" t="str">
        <f ca="1">IFERROR(__xludf.DUMMYFUNCTION("""COMPUTED_VALUE""")," ")</f>
        <v xml:space="preserve"> </v>
      </c>
      <c r="J1417" s="51" t="s">
        <v>6665</v>
      </c>
      <c r="K1417" s="56" t="s">
        <v>6666</v>
      </c>
      <c r="L1417" s="38">
        <v>389882911</v>
      </c>
      <c r="M1417" s="30" t="s">
        <v>664</v>
      </c>
      <c r="N1417" s="56" t="s">
        <v>2435</v>
      </c>
      <c r="O1417" s="30" t="s">
        <v>107</v>
      </c>
      <c r="P1417" s="30" t="s">
        <v>6667</v>
      </c>
      <c r="Q1417" s="23">
        <v>16940</v>
      </c>
      <c r="R1417" s="30" t="s">
        <v>29</v>
      </c>
      <c r="S1417" s="39">
        <f>30+20</f>
        <v>50</v>
      </c>
      <c r="T1417" s="45">
        <v>46160</v>
      </c>
      <c r="U1417" s="52"/>
      <c r="V1417" s="53"/>
      <c r="W1417" s="54" t="s">
        <v>6668</v>
      </c>
      <c r="X1417" s="30"/>
      <c r="Y1417" s="31">
        <v>16890</v>
      </c>
      <c r="Z1417" s="30"/>
      <c r="AA1417" s="55"/>
      <c r="AB1417" s="73" t="s">
        <v>44</v>
      </c>
      <c r="AC1417" s="30" t="s">
        <v>44</v>
      </c>
      <c r="AD1417" s="30" t="s">
        <v>982</v>
      </c>
    </row>
    <row r="1418" spans="1:30" x14ac:dyDescent="0.2">
      <c r="A1418" s="89">
        <v>46160.33837445602</v>
      </c>
      <c r="B1418" s="35" t="s">
        <v>30</v>
      </c>
      <c r="C1418" s="85" t="s">
        <v>31</v>
      </c>
      <c r="D1418" s="30" t="s">
        <v>29</v>
      </c>
      <c r="E1418" s="96" t="s">
        <v>2798</v>
      </c>
      <c r="F1418" s="30" t="s">
        <v>29</v>
      </c>
      <c r="G1418" s="30" t="s">
        <v>47</v>
      </c>
      <c r="H1418" s="93" t="s">
        <v>34</v>
      </c>
      <c r="I1418" s="36" t="str">
        <f ca="1">IFERROR(__xludf.DUMMYFUNCTION("""COMPUTED_VALUE""")," ")</f>
        <v xml:space="preserve"> </v>
      </c>
      <c r="J1418" s="51" t="s">
        <v>6669</v>
      </c>
      <c r="K1418" s="56" t="s">
        <v>6670</v>
      </c>
      <c r="L1418" s="38">
        <v>915680423</v>
      </c>
      <c r="M1418" s="30" t="s">
        <v>664</v>
      </c>
      <c r="N1418" s="56" t="s">
        <v>2923</v>
      </c>
      <c r="O1418" s="30" t="s">
        <v>107</v>
      </c>
      <c r="P1418" s="30" t="s">
        <v>6671</v>
      </c>
      <c r="Q1418" s="23">
        <v>16940</v>
      </c>
      <c r="R1418" s="30" t="s">
        <v>29</v>
      </c>
      <c r="S1418" s="39">
        <v>50</v>
      </c>
      <c r="T1418" s="45">
        <v>46159</v>
      </c>
      <c r="U1418" s="52"/>
      <c r="V1418" s="53"/>
      <c r="W1418" s="54" t="s">
        <v>6672</v>
      </c>
      <c r="X1418" s="30"/>
      <c r="Y1418" s="31">
        <v>16890</v>
      </c>
      <c r="Z1418" s="30"/>
      <c r="AA1418" s="56"/>
      <c r="AB1418" s="74" t="s">
        <v>44</v>
      </c>
      <c r="AC1418" s="30" t="s">
        <v>44</v>
      </c>
      <c r="AD1418" s="30" t="s">
        <v>982</v>
      </c>
    </row>
    <row r="1419" spans="1:30" x14ac:dyDescent="0.2">
      <c r="A1419" s="89">
        <v>46160.339980416669</v>
      </c>
      <c r="B1419" s="35" t="s">
        <v>30</v>
      </c>
      <c r="C1419" s="85" t="s">
        <v>31</v>
      </c>
      <c r="D1419" s="30" t="s">
        <v>29</v>
      </c>
      <c r="E1419" s="96" t="s">
        <v>2798</v>
      </c>
      <c r="F1419" s="30" t="s">
        <v>29</v>
      </c>
      <c r="G1419" s="30" t="s">
        <v>47</v>
      </c>
      <c r="H1419" s="93" t="s">
        <v>34</v>
      </c>
      <c r="I1419" s="36" t="str">
        <f ca="1">IFERROR(__xludf.DUMMYFUNCTION("""COMPUTED_VALUE""")," ")</f>
        <v xml:space="preserve"> </v>
      </c>
      <c r="J1419" s="51" t="s">
        <v>6673</v>
      </c>
      <c r="K1419" s="56" t="s">
        <v>6674</v>
      </c>
      <c r="L1419" s="38">
        <v>338171497</v>
      </c>
      <c r="M1419" s="30" t="s">
        <v>664</v>
      </c>
      <c r="N1419" s="56" t="s">
        <v>66</v>
      </c>
      <c r="O1419" s="30" t="s">
        <v>107</v>
      </c>
      <c r="P1419" s="30" t="s">
        <v>6675</v>
      </c>
      <c r="Q1419" s="23">
        <v>16940</v>
      </c>
      <c r="R1419" s="30" t="s">
        <v>29</v>
      </c>
      <c r="S1419" s="39">
        <v>50</v>
      </c>
      <c r="T1419" s="45">
        <v>46159</v>
      </c>
      <c r="U1419" s="52"/>
      <c r="V1419" s="53"/>
      <c r="W1419" s="54" t="s">
        <v>6676</v>
      </c>
      <c r="X1419" s="30"/>
      <c r="Y1419" s="31">
        <v>16890</v>
      </c>
      <c r="Z1419" s="30"/>
      <c r="AA1419" s="55"/>
      <c r="AB1419" s="73" t="s">
        <v>44</v>
      </c>
      <c r="AC1419" s="30" t="s">
        <v>44</v>
      </c>
      <c r="AD1419" s="30" t="s">
        <v>982</v>
      </c>
    </row>
    <row r="1420" spans="1:30" x14ac:dyDescent="0.2">
      <c r="A1420" s="89">
        <v>46160.342170092597</v>
      </c>
      <c r="B1420" s="35" t="s">
        <v>76</v>
      </c>
      <c r="C1420" s="85" t="s">
        <v>31</v>
      </c>
      <c r="D1420" s="30" t="s">
        <v>29</v>
      </c>
      <c r="E1420" s="96" t="s">
        <v>2798</v>
      </c>
      <c r="F1420" s="30" t="s">
        <v>29</v>
      </c>
      <c r="G1420" s="30" t="s">
        <v>47</v>
      </c>
      <c r="H1420" s="93" t="s">
        <v>4490</v>
      </c>
      <c r="I1420" s="36">
        <f ca="1">IFERROR(__xludf.DUMMYFUNCTION("""COMPUTED_VALUE"""),46195)</f>
        <v>46195</v>
      </c>
      <c r="J1420" s="51" t="s">
        <v>6677</v>
      </c>
      <c r="K1420" s="56" t="s">
        <v>6678</v>
      </c>
      <c r="L1420" s="38">
        <v>962322545</v>
      </c>
      <c r="M1420" s="30" t="s">
        <v>664</v>
      </c>
      <c r="N1420" s="56" t="s">
        <v>66</v>
      </c>
      <c r="O1420" s="30" t="s">
        <v>107</v>
      </c>
      <c r="P1420" s="30" t="s">
        <v>6679</v>
      </c>
      <c r="Q1420" s="23">
        <v>16940</v>
      </c>
      <c r="R1420" s="30" t="s">
        <v>29</v>
      </c>
      <c r="S1420" s="39">
        <v>50</v>
      </c>
      <c r="T1420" s="45">
        <v>46159</v>
      </c>
      <c r="U1420" s="52"/>
      <c r="V1420" s="53"/>
      <c r="W1420" s="54" t="s">
        <v>6680</v>
      </c>
      <c r="X1420" s="30"/>
      <c r="Y1420" s="31">
        <v>16890</v>
      </c>
      <c r="Z1420" s="30"/>
      <c r="AA1420" s="56"/>
      <c r="AB1420" s="74" t="s">
        <v>44</v>
      </c>
      <c r="AC1420" s="30" t="s">
        <v>44</v>
      </c>
      <c r="AD1420" s="30" t="s">
        <v>982</v>
      </c>
    </row>
    <row r="1421" spans="1:30" x14ac:dyDescent="0.2">
      <c r="A1421" s="89">
        <v>46160.344963831019</v>
      </c>
      <c r="B1421" s="35" t="s">
        <v>30</v>
      </c>
      <c r="C1421" s="85" t="s">
        <v>31</v>
      </c>
      <c r="D1421" s="30" t="s">
        <v>29</v>
      </c>
      <c r="E1421" s="96" t="s">
        <v>2798</v>
      </c>
      <c r="F1421" s="30" t="s">
        <v>29</v>
      </c>
      <c r="G1421" s="30" t="s">
        <v>47</v>
      </c>
      <c r="H1421" s="93" t="s">
        <v>34</v>
      </c>
      <c r="I1421" s="36" t="str">
        <f ca="1">IFERROR(__xludf.DUMMYFUNCTION("""COMPUTED_VALUE""")," ")</f>
        <v xml:space="preserve"> </v>
      </c>
      <c r="J1421" s="51" t="s">
        <v>6681</v>
      </c>
      <c r="K1421" s="56" t="s">
        <v>6682</v>
      </c>
      <c r="L1421" s="38">
        <v>342116608</v>
      </c>
      <c r="M1421" s="30" t="s">
        <v>664</v>
      </c>
      <c r="N1421" s="56" t="s">
        <v>337</v>
      </c>
      <c r="O1421" s="30" t="s">
        <v>107</v>
      </c>
      <c r="P1421" s="30" t="s">
        <v>6683</v>
      </c>
      <c r="Q1421" s="23">
        <v>16940</v>
      </c>
      <c r="R1421" s="30" t="s">
        <v>29</v>
      </c>
      <c r="S1421" s="39">
        <v>50</v>
      </c>
      <c r="T1421" s="45">
        <v>46159</v>
      </c>
      <c r="U1421" s="52"/>
      <c r="V1421" s="53"/>
      <c r="W1421" s="54" t="s">
        <v>6684</v>
      </c>
      <c r="X1421" s="30"/>
      <c r="Y1421" s="31">
        <v>16890</v>
      </c>
      <c r="Z1421" s="30"/>
      <c r="AA1421" s="55"/>
      <c r="AB1421" s="73" t="s">
        <v>44</v>
      </c>
      <c r="AC1421" s="30" t="s">
        <v>44</v>
      </c>
      <c r="AD1421" s="30" t="s">
        <v>982</v>
      </c>
    </row>
    <row r="1422" spans="1:30" x14ac:dyDescent="0.2">
      <c r="A1422" s="89">
        <v>46160.347112766205</v>
      </c>
      <c r="B1422" s="35" t="s">
        <v>30</v>
      </c>
      <c r="C1422" s="85" t="s">
        <v>31</v>
      </c>
      <c r="D1422" s="30" t="s">
        <v>29</v>
      </c>
      <c r="E1422" s="96" t="s">
        <v>2798</v>
      </c>
      <c r="F1422" s="30" t="s">
        <v>29</v>
      </c>
      <c r="G1422" s="30" t="s">
        <v>47</v>
      </c>
      <c r="H1422" s="93" t="s">
        <v>34</v>
      </c>
      <c r="I1422" s="36" t="str">
        <f ca="1">IFERROR(__xludf.DUMMYFUNCTION("""COMPUTED_VALUE""")," ")</f>
        <v xml:space="preserve"> </v>
      </c>
      <c r="J1422" s="51" t="s">
        <v>6685</v>
      </c>
      <c r="K1422" s="56" t="s">
        <v>6686</v>
      </c>
      <c r="L1422" s="38">
        <v>941059822</v>
      </c>
      <c r="M1422" s="30" t="s">
        <v>713</v>
      </c>
      <c r="N1422" s="56" t="s">
        <v>512</v>
      </c>
      <c r="O1422" s="30" t="s">
        <v>107</v>
      </c>
      <c r="P1422" s="30" t="s">
        <v>6687</v>
      </c>
      <c r="Q1422" s="23">
        <v>16940</v>
      </c>
      <c r="R1422" s="30" t="s">
        <v>29</v>
      </c>
      <c r="S1422" s="39">
        <v>100</v>
      </c>
      <c r="T1422" s="45">
        <v>46160</v>
      </c>
      <c r="U1422" s="52"/>
      <c r="V1422" s="53"/>
      <c r="W1422" s="54" t="s">
        <v>6688</v>
      </c>
      <c r="X1422" s="30"/>
      <c r="Y1422" s="31">
        <v>16840</v>
      </c>
      <c r="Z1422" s="30"/>
      <c r="AA1422" s="56"/>
      <c r="AB1422" s="74" t="s">
        <v>44</v>
      </c>
      <c r="AC1422" s="30" t="s">
        <v>44</v>
      </c>
      <c r="AD1422" s="30" t="s">
        <v>982</v>
      </c>
    </row>
    <row r="1423" spans="1:30" x14ac:dyDescent="0.2">
      <c r="A1423" s="89">
        <v>46160.348506249997</v>
      </c>
      <c r="B1423" s="35" t="s">
        <v>30</v>
      </c>
      <c r="C1423" s="85" t="s">
        <v>31</v>
      </c>
      <c r="D1423" s="30" t="s">
        <v>29</v>
      </c>
      <c r="E1423" s="96" t="s">
        <v>2798</v>
      </c>
      <c r="F1423" s="30" t="s">
        <v>29</v>
      </c>
      <c r="G1423" s="30" t="s">
        <v>47</v>
      </c>
      <c r="H1423" s="93" t="s">
        <v>34</v>
      </c>
      <c r="I1423" s="36" t="str">
        <f ca="1">IFERROR(__xludf.DUMMYFUNCTION("""COMPUTED_VALUE""")," ")</f>
        <v xml:space="preserve"> </v>
      </c>
      <c r="J1423" s="51" t="s">
        <v>6689</v>
      </c>
      <c r="K1423" s="56" t="s">
        <v>6690</v>
      </c>
      <c r="L1423" s="38">
        <v>326037715</v>
      </c>
      <c r="M1423" s="30" t="s">
        <v>713</v>
      </c>
      <c r="N1423" s="56" t="s">
        <v>148</v>
      </c>
      <c r="O1423" s="30" t="s">
        <v>107</v>
      </c>
      <c r="P1423" s="30" t="s">
        <v>6691</v>
      </c>
      <c r="Q1423" s="23">
        <v>16940</v>
      </c>
      <c r="R1423" s="30" t="s">
        <v>29</v>
      </c>
      <c r="S1423" s="39">
        <v>50</v>
      </c>
      <c r="T1423" s="45">
        <v>46159</v>
      </c>
      <c r="U1423" s="52"/>
      <c r="V1423" s="53"/>
      <c r="W1423" s="54" t="s">
        <v>6692</v>
      </c>
      <c r="X1423" s="30"/>
      <c r="Y1423" s="31">
        <v>16890</v>
      </c>
      <c r="Z1423" s="30"/>
      <c r="AA1423" s="55"/>
      <c r="AB1423" s="73" t="s">
        <v>44</v>
      </c>
      <c r="AC1423" s="30" t="s">
        <v>44</v>
      </c>
      <c r="AD1423" s="30" t="s">
        <v>982</v>
      </c>
    </row>
    <row r="1424" spans="1:30" x14ac:dyDescent="0.2">
      <c r="A1424" s="89">
        <v>46160.349813981476</v>
      </c>
      <c r="B1424" s="35" t="s">
        <v>408</v>
      </c>
      <c r="C1424" s="85" t="s">
        <v>31</v>
      </c>
      <c r="D1424" s="30" t="s">
        <v>29</v>
      </c>
      <c r="E1424" s="96" t="s">
        <v>2798</v>
      </c>
      <c r="F1424" s="30" t="s">
        <v>29</v>
      </c>
      <c r="G1424" s="30" t="s">
        <v>47</v>
      </c>
      <c r="H1424" s="93" t="s">
        <v>5964</v>
      </c>
      <c r="I1424" s="36">
        <f ca="1">IFERROR(__xludf.DUMMYFUNCTION("""COMPUTED_VALUE"""),46196)</f>
        <v>46196</v>
      </c>
      <c r="J1424" s="51" t="s">
        <v>6693</v>
      </c>
      <c r="K1424" s="56" t="s">
        <v>6694</v>
      </c>
      <c r="L1424" s="38">
        <v>355213048</v>
      </c>
      <c r="M1424" s="30" t="s">
        <v>130</v>
      </c>
      <c r="N1424" s="56" t="s">
        <v>38</v>
      </c>
      <c r="O1424" s="30" t="s">
        <v>2081</v>
      </c>
      <c r="P1424" s="30" t="s">
        <v>6695</v>
      </c>
      <c r="Q1424" s="23">
        <v>16940</v>
      </c>
      <c r="R1424" s="30" t="s">
        <v>29</v>
      </c>
      <c r="S1424" s="39">
        <v>200</v>
      </c>
      <c r="T1424" s="45">
        <v>46159</v>
      </c>
      <c r="U1424" s="52"/>
      <c r="V1424" s="53"/>
      <c r="W1424" s="54" t="s">
        <v>6696</v>
      </c>
      <c r="X1424" s="30"/>
      <c r="Y1424" s="31">
        <v>16740</v>
      </c>
      <c r="Z1424" s="30"/>
      <c r="AA1424" s="56"/>
      <c r="AB1424" s="74" t="s">
        <v>44</v>
      </c>
      <c r="AC1424" s="30" t="s">
        <v>44</v>
      </c>
      <c r="AD1424" s="30" t="s">
        <v>982</v>
      </c>
    </row>
    <row r="1425" spans="1:30" x14ac:dyDescent="0.2">
      <c r="A1425" s="89">
        <v>46160.350320416663</v>
      </c>
      <c r="B1425" s="35" t="s">
        <v>30</v>
      </c>
      <c r="C1425" s="85" t="s">
        <v>31</v>
      </c>
      <c r="D1425" s="30" t="s">
        <v>29</v>
      </c>
      <c r="E1425" s="96" t="s">
        <v>2798</v>
      </c>
      <c r="F1425" s="30" t="s">
        <v>29</v>
      </c>
      <c r="G1425" s="30" t="s">
        <v>47</v>
      </c>
      <c r="H1425" s="93" t="s">
        <v>34</v>
      </c>
      <c r="I1425" s="36" t="str">
        <f ca="1">IFERROR(__xludf.DUMMYFUNCTION("""COMPUTED_VALUE""")," ")</f>
        <v xml:space="preserve"> </v>
      </c>
      <c r="J1425" s="51" t="s">
        <v>6697</v>
      </c>
      <c r="K1425" s="56" t="s">
        <v>6698</v>
      </c>
      <c r="L1425" s="38">
        <v>339865304</v>
      </c>
      <c r="M1425" s="30" t="s">
        <v>713</v>
      </c>
      <c r="N1425" s="56" t="s">
        <v>148</v>
      </c>
      <c r="O1425" s="30" t="s">
        <v>107</v>
      </c>
      <c r="P1425" s="30" t="s">
        <v>6699</v>
      </c>
      <c r="Q1425" s="23">
        <v>16940</v>
      </c>
      <c r="R1425" s="30" t="s">
        <v>29</v>
      </c>
      <c r="S1425" s="39">
        <v>100</v>
      </c>
      <c r="T1425" s="45">
        <v>46159</v>
      </c>
      <c r="U1425" s="52"/>
      <c r="V1425" s="53"/>
      <c r="W1425" s="54" t="s">
        <v>6700</v>
      </c>
      <c r="X1425" s="30"/>
      <c r="Y1425" s="31">
        <v>16840</v>
      </c>
      <c r="Z1425" s="30"/>
      <c r="AA1425" s="55"/>
      <c r="AB1425" s="73" t="s">
        <v>44</v>
      </c>
      <c r="AC1425" s="30" t="s">
        <v>44</v>
      </c>
      <c r="AD1425" s="30" t="s">
        <v>982</v>
      </c>
    </row>
    <row r="1426" spans="1:30" x14ac:dyDescent="0.2">
      <c r="A1426" s="89">
        <v>46160.351014884262</v>
      </c>
      <c r="B1426" s="35" t="s">
        <v>76</v>
      </c>
      <c r="C1426" s="85" t="s">
        <v>31</v>
      </c>
      <c r="D1426" s="30" t="s">
        <v>29</v>
      </c>
      <c r="E1426" s="96" t="s">
        <v>2798</v>
      </c>
      <c r="F1426" s="30" t="s">
        <v>29</v>
      </c>
      <c r="G1426" s="30" t="s">
        <v>47</v>
      </c>
      <c r="H1426" s="93" t="s">
        <v>5964</v>
      </c>
      <c r="I1426" s="36">
        <f ca="1">IFERROR(__xludf.DUMMYFUNCTION("""COMPUTED_VALUE"""),46196)</f>
        <v>46196</v>
      </c>
      <c r="J1426" s="51" t="s">
        <v>6701</v>
      </c>
      <c r="K1426" s="56" t="s">
        <v>6702</v>
      </c>
      <c r="L1426" s="38">
        <v>838591656</v>
      </c>
      <c r="M1426" s="30" t="s">
        <v>130</v>
      </c>
      <c r="N1426" s="56" t="s">
        <v>3883</v>
      </c>
      <c r="O1426" s="30" t="s">
        <v>2081</v>
      </c>
      <c r="P1426" s="30" t="s">
        <v>6703</v>
      </c>
      <c r="Q1426" s="23">
        <v>16940</v>
      </c>
      <c r="R1426" s="30" t="s">
        <v>29</v>
      </c>
      <c r="S1426" s="39">
        <f>200+2268</f>
        <v>2468</v>
      </c>
      <c r="T1426" s="49" t="s">
        <v>6704</v>
      </c>
      <c r="U1426" s="52"/>
      <c r="V1426" s="53"/>
      <c r="W1426" s="54" t="s">
        <v>6705</v>
      </c>
      <c r="X1426" s="30"/>
      <c r="Y1426" s="31">
        <v>14472</v>
      </c>
      <c r="Z1426" s="30"/>
      <c r="AA1426" s="56"/>
      <c r="AB1426" s="74" t="s">
        <v>44</v>
      </c>
      <c r="AC1426" s="30" t="s">
        <v>44</v>
      </c>
      <c r="AD1426" s="30" t="s">
        <v>982</v>
      </c>
    </row>
    <row r="1427" spans="1:30" x14ac:dyDescent="0.2">
      <c r="A1427" s="89">
        <v>46160.35214884259</v>
      </c>
      <c r="B1427" s="35" t="s">
        <v>408</v>
      </c>
      <c r="C1427" s="85" t="s">
        <v>31</v>
      </c>
      <c r="D1427" s="30" t="s">
        <v>29</v>
      </c>
      <c r="E1427" s="96" t="s">
        <v>2798</v>
      </c>
      <c r="F1427" s="30" t="s">
        <v>29</v>
      </c>
      <c r="G1427" s="30" t="s">
        <v>47</v>
      </c>
      <c r="H1427" s="93" t="s">
        <v>5928</v>
      </c>
      <c r="I1427" s="36">
        <f ca="1">IFERROR(__xludf.DUMMYFUNCTION("""COMPUTED_VALUE"""),46196)</f>
        <v>46196</v>
      </c>
      <c r="J1427" s="51" t="s">
        <v>6706</v>
      </c>
      <c r="K1427" s="56" t="s">
        <v>6707</v>
      </c>
      <c r="L1427" s="38">
        <v>388106853</v>
      </c>
      <c r="M1427" s="30" t="s">
        <v>130</v>
      </c>
      <c r="N1427" s="56" t="s">
        <v>6708</v>
      </c>
      <c r="O1427" s="30" t="s">
        <v>2081</v>
      </c>
      <c r="P1427" s="30" t="s">
        <v>6709</v>
      </c>
      <c r="Q1427" s="23">
        <v>16940</v>
      </c>
      <c r="R1427" s="30" t="s">
        <v>29</v>
      </c>
      <c r="S1427" s="39">
        <f>200+2300</f>
        <v>2500</v>
      </c>
      <c r="T1427" s="49" t="s">
        <v>6704</v>
      </c>
      <c r="U1427" s="52"/>
      <c r="V1427" s="53"/>
      <c r="W1427" s="54" t="s">
        <v>6710</v>
      </c>
      <c r="X1427" s="30"/>
      <c r="Y1427" s="31">
        <v>14440</v>
      </c>
      <c r="Z1427" s="30"/>
      <c r="AA1427" s="55"/>
      <c r="AB1427" s="73" t="s">
        <v>44</v>
      </c>
      <c r="AC1427" s="30" t="s">
        <v>44</v>
      </c>
      <c r="AD1427" s="30" t="s">
        <v>982</v>
      </c>
    </row>
    <row r="1428" spans="1:30" x14ac:dyDescent="0.2">
      <c r="A1428" s="89">
        <v>46160.354385439816</v>
      </c>
      <c r="B1428" s="35" t="s">
        <v>30</v>
      </c>
      <c r="C1428" s="85" t="s">
        <v>31</v>
      </c>
      <c r="D1428" s="30" t="s">
        <v>29</v>
      </c>
      <c r="E1428" s="96" t="s">
        <v>2798</v>
      </c>
      <c r="F1428" s="30" t="s">
        <v>29</v>
      </c>
      <c r="G1428" s="30" t="s">
        <v>47</v>
      </c>
      <c r="H1428" s="93" t="s">
        <v>34</v>
      </c>
      <c r="I1428" s="36" t="str">
        <f ca="1">IFERROR(__xludf.DUMMYFUNCTION("""COMPUTED_VALUE""")," ")</f>
        <v xml:space="preserve"> </v>
      </c>
      <c r="J1428" s="51" t="s">
        <v>6711</v>
      </c>
      <c r="K1428" s="56" t="s">
        <v>6712</v>
      </c>
      <c r="L1428" s="38">
        <v>329223916</v>
      </c>
      <c r="M1428" s="30" t="s">
        <v>163</v>
      </c>
      <c r="N1428" s="56" t="s">
        <v>66</v>
      </c>
      <c r="O1428" s="30" t="s">
        <v>6713</v>
      </c>
      <c r="P1428" s="30" t="s">
        <v>6714</v>
      </c>
      <c r="Q1428" s="23">
        <v>16940</v>
      </c>
      <c r="R1428" s="30" t="s">
        <v>29</v>
      </c>
      <c r="S1428" s="39">
        <v>100</v>
      </c>
      <c r="T1428" s="45">
        <v>46159</v>
      </c>
      <c r="U1428" s="52"/>
      <c r="V1428" s="53"/>
      <c r="W1428" s="54" t="s">
        <v>6715</v>
      </c>
      <c r="X1428" s="30"/>
      <c r="Y1428" s="31">
        <v>16840</v>
      </c>
      <c r="Z1428" s="30"/>
      <c r="AA1428" s="56"/>
      <c r="AB1428" s="74" t="s">
        <v>44</v>
      </c>
      <c r="AC1428" s="30" t="s">
        <v>44</v>
      </c>
      <c r="AD1428" s="30" t="s">
        <v>982</v>
      </c>
    </row>
    <row r="1429" spans="1:30" x14ac:dyDescent="0.2">
      <c r="A1429" s="89">
        <v>46160.366419791666</v>
      </c>
      <c r="B1429" s="35" t="s">
        <v>30</v>
      </c>
      <c r="C1429" s="85" t="s">
        <v>31</v>
      </c>
      <c r="D1429" s="30" t="s">
        <v>29</v>
      </c>
      <c r="E1429" s="96" t="s">
        <v>2798</v>
      </c>
      <c r="F1429" s="30" t="s">
        <v>29</v>
      </c>
      <c r="G1429" s="30" t="s">
        <v>47</v>
      </c>
      <c r="H1429" s="93" t="s">
        <v>34</v>
      </c>
      <c r="I1429" s="36" t="str">
        <f ca="1">IFERROR(__xludf.DUMMYFUNCTION("""COMPUTED_VALUE""")," ")</f>
        <v xml:space="preserve"> </v>
      </c>
      <c r="J1429" s="51" t="s">
        <v>6716</v>
      </c>
      <c r="K1429" s="56" t="s">
        <v>6717</v>
      </c>
      <c r="L1429" s="38">
        <v>374554780</v>
      </c>
      <c r="M1429" s="30" t="s">
        <v>605</v>
      </c>
      <c r="N1429" s="56" t="s">
        <v>708</v>
      </c>
      <c r="O1429" s="30" t="s">
        <v>107</v>
      </c>
      <c r="P1429" s="30" t="s">
        <v>6718</v>
      </c>
      <c r="Q1429" s="23">
        <v>16940</v>
      </c>
      <c r="R1429" s="30" t="s">
        <v>29</v>
      </c>
      <c r="S1429" s="39">
        <v>50</v>
      </c>
      <c r="T1429" s="45">
        <v>46159</v>
      </c>
      <c r="U1429" s="52"/>
      <c r="V1429" s="53"/>
      <c r="W1429" s="54" t="s">
        <v>6719</v>
      </c>
      <c r="X1429" s="30"/>
      <c r="Y1429" s="31">
        <v>16890</v>
      </c>
      <c r="Z1429" s="30"/>
      <c r="AA1429" s="55"/>
      <c r="AB1429" s="73" t="s">
        <v>44</v>
      </c>
      <c r="AC1429" s="30" t="s">
        <v>44</v>
      </c>
      <c r="AD1429" s="30" t="s">
        <v>982</v>
      </c>
    </row>
    <row r="1430" spans="1:30" x14ac:dyDescent="0.2">
      <c r="A1430" s="89">
        <v>46160.403282928237</v>
      </c>
      <c r="B1430" s="35" t="s">
        <v>30</v>
      </c>
      <c r="C1430" s="85" t="s">
        <v>31</v>
      </c>
      <c r="D1430" s="30" t="s">
        <v>29</v>
      </c>
      <c r="E1430" s="96" t="s">
        <v>3462</v>
      </c>
      <c r="F1430" s="30" t="s">
        <v>29</v>
      </c>
      <c r="G1430" s="30" t="s">
        <v>47</v>
      </c>
      <c r="H1430" s="93" t="s">
        <v>34</v>
      </c>
      <c r="I1430" s="36" t="str">
        <f ca="1">IFERROR(__xludf.DUMMYFUNCTION("""COMPUTED_VALUE""")," ")</f>
        <v xml:space="preserve"> </v>
      </c>
      <c r="J1430" s="51" t="s">
        <v>6720</v>
      </c>
      <c r="K1430" s="56" t="s">
        <v>6721</v>
      </c>
      <c r="L1430" s="38">
        <v>383927812</v>
      </c>
      <c r="M1430" s="30" t="s">
        <v>466</v>
      </c>
      <c r="N1430" s="56" t="s">
        <v>2923</v>
      </c>
      <c r="O1430" s="30" t="s">
        <v>6722</v>
      </c>
      <c r="P1430" s="30" t="s">
        <v>6723</v>
      </c>
      <c r="Q1430" s="23">
        <v>13172</v>
      </c>
      <c r="R1430" s="30" t="s">
        <v>29</v>
      </c>
      <c r="S1430" s="39">
        <v>80</v>
      </c>
      <c r="T1430" s="45">
        <v>46159</v>
      </c>
      <c r="U1430" s="52"/>
      <c r="V1430" s="53"/>
      <c r="W1430" s="54" t="s">
        <v>6724</v>
      </c>
      <c r="X1430" s="30"/>
      <c r="Y1430" s="31">
        <v>13092</v>
      </c>
      <c r="Z1430" s="30"/>
      <c r="AA1430" s="56"/>
      <c r="AB1430" s="74" t="s">
        <v>44</v>
      </c>
      <c r="AC1430" s="30" t="s">
        <v>44</v>
      </c>
      <c r="AD1430" s="30" t="s">
        <v>982</v>
      </c>
    </row>
    <row r="1431" spans="1:30" x14ac:dyDescent="0.2">
      <c r="A1431" s="89">
        <v>46160.573166319446</v>
      </c>
      <c r="B1431" s="35" t="s">
        <v>30</v>
      </c>
      <c r="C1431" s="85" t="s">
        <v>31</v>
      </c>
      <c r="D1431" s="30" t="s">
        <v>29</v>
      </c>
      <c r="E1431" s="96" t="s">
        <v>2798</v>
      </c>
      <c r="F1431" s="30" t="s">
        <v>202</v>
      </c>
      <c r="G1431" s="30" t="s">
        <v>47</v>
      </c>
      <c r="H1431" s="93" t="s">
        <v>4787</v>
      </c>
      <c r="I1431" s="36">
        <f ca="1">IFERROR(__xludf.DUMMYFUNCTION("""COMPUTED_VALUE"""),46202)</f>
        <v>46202</v>
      </c>
      <c r="J1431" s="51" t="s">
        <v>6725</v>
      </c>
      <c r="K1431" s="56" t="s">
        <v>6726</v>
      </c>
      <c r="L1431" s="38">
        <v>397944868</v>
      </c>
      <c r="M1431" s="30" t="s">
        <v>698</v>
      </c>
      <c r="N1431" s="56" t="s">
        <v>4365</v>
      </c>
      <c r="O1431" s="30" t="s">
        <v>107</v>
      </c>
      <c r="P1431" s="30" t="s">
        <v>6727</v>
      </c>
      <c r="Q1431" s="23">
        <v>16940</v>
      </c>
      <c r="R1431" s="30" t="s">
        <v>29</v>
      </c>
      <c r="S1431" s="39">
        <v>50</v>
      </c>
      <c r="T1431" s="45">
        <v>46160</v>
      </c>
      <c r="U1431" s="52"/>
      <c r="V1431" s="53"/>
      <c r="W1431" s="54" t="s">
        <v>6728</v>
      </c>
      <c r="X1431" s="30"/>
      <c r="Y1431" s="31">
        <v>16890</v>
      </c>
      <c r="Z1431" s="30"/>
      <c r="AA1431" s="55"/>
      <c r="AB1431" s="73" t="s">
        <v>44</v>
      </c>
      <c r="AC1431" s="30" t="s">
        <v>44</v>
      </c>
      <c r="AD1431" s="30" t="s">
        <v>982</v>
      </c>
    </row>
    <row r="1432" spans="1:30" x14ac:dyDescent="0.2">
      <c r="A1432" s="89">
        <v>46160.58204277778</v>
      </c>
      <c r="B1432" s="35" t="s">
        <v>30</v>
      </c>
      <c r="C1432" s="85" t="s">
        <v>31</v>
      </c>
      <c r="D1432" s="30" t="s">
        <v>29</v>
      </c>
      <c r="E1432" s="96" t="s">
        <v>2798</v>
      </c>
      <c r="F1432" s="30" t="s">
        <v>202</v>
      </c>
      <c r="G1432" s="30" t="s">
        <v>47</v>
      </c>
      <c r="H1432" s="93" t="s">
        <v>34</v>
      </c>
      <c r="I1432" s="36" t="str">
        <f ca="1">IFERROR(__xludf.DUMMYFUNCTION("""COMPUTED_VALUE""")," ")</f>
        <v xml:space="preserve"> </v>
      </c>
      <c r="J1432" s="51" t="s">
        <v>6729</v>
      </c>
      <c r="K1432" s="56" t="s">
        <v>6730</v>
      </c>
      <c r="L1432" s="38">
        <v>365327027</v>
      </c>
      <c r="M1432" s="30" t="s">
        <v>633</v>
      </c>
      <c r="N1432" s="56" t="s">
        <v>362</v>
      </c>
      <c r="O1432" s="30" t="s">
        <v>107</v>
      </c>
      <c r="P1432" s="30" t="s">
        <v>6731</v>
      </c>
      <c r="Q1432" s="23">
        <v>16940</v>
      </c>
      <c r="R1432" s="30" t="s">
        <v>29</v>
      </c>
      <c r="S1432" s="39">
        <v>100</v>
      </c>
      <c r="T1432" s="45">
        <v>46160</v>
      </c>
      <c r="U1432" s="52"/>
      <c r="V1432" s="53"/>
      <c r="W1432" s="54" t="s">
        <v>6732</v>
      </c>
      <c r="X1432" s="30"/>
      <c r="Y1432" s="31">
        <v>16840</v>
      </c>
      <c r="Z1432" s="30"/>
      <c r="AA1432" s="56"/>
      <c r="AB1432" s="74" t="s">
        <v>44</v>
      </c>
      <c r="AC1432" s="30" t="s">
        <v>44</v>
      </c>
      <c r="AD1432" s="30" t="s">
        <v>982</v>
      </c>
    </row>
    <row r="1433" spans="1:30" x14ac:dyDescent="0.2">
      <c r="A1433" s="89">
        <v>46160.693129409723</v>
      </c>
      <c r="B1433" s="35" t="s">
        <v>30</v>
      </c>
      <c r="C1433" s="85" t="s">
        <v>31</v>
      </c>
      <c r="D1433" s="30" t="s">
        <v>29</v>
      </c>
      <c r="E1433" s="96" t="s">
        <v>3462</v>
      </c>
      <c r="F1433" s="30" t="s">
        <v>202</v>
      </c>
      <c r="G1433" s="30" t="s">
        <v>47</v>
      </c>
      <c r="H1433" s="93" t="s">
        <v>34</v>
      </c>
      <c r="I1433" s="36" t="str">
        <f ca="1">IFERROR(__xludf.DUMMYFUNCTION("""COMPUTED_VALUE""")," ")</f>
        <v xml:space="preserve"> </v>
      </c>
      <c r="J1433" s="51" t="s">
        <v>6733</v>
      </c>
      <c r="K1433" s="56" t="s">
        <v>6734</v>
      </c>
      <c r="L1433" s="38">
        <v>397060048</v>
      </c>
      <c r="M1433" s="30" t="s">
        <v>1614</v>
      </c>
      <c r="N1433" s="56" t="s">
        <v>3436</v>
      </c>
      <c r="O1433" s="30" t="s">
        <v>6735</v>
      </c>
      <c r="P1433" s="30" t="s">
        <v>6736</v>
      </c>
      <c r="Q1433" s="23">
        <v>13172</v>
      </c>
      <c r="R1433" s="30" t="s">
        <v>29</v>
      </c>
      <c r="S1433" s="39">
        <v>50</v>
      </c>
      <c r="T1433" s="45">
        <v>46159</v>
      </c>
      <c r="U1433" s="52"/>
      <c r="V1433" s="53"/>
      <c r="W1433" s="54" t="s">
        <v>6737</v>
      </c>
      <c r="X1433" s="30"/>
      <c r="Y1433" s="31">
        <v>13122</v>
      </c>
      <c r="Z1433" s="30"/>
      <c r="AA1433" s="55"/>
      <c r="AB1433" s="73" t="s">
        <v>44</v>
      </c>
      <c r="AC1433" s="30" t="s">
        <v>44</v>
      </c>
      <c r="AD1433" s="30" t="s">
        <v>982</v>
      </c>
    </row>
    <row r="1434" spans="1:30" x14ac:dyDescent="0.2">
      <c r="A1434" s="89">
        <v>46160.913254212966</v>
      </c>
      <c r="B1434" s="35" t="s">
        <v>30</v>
      </c>
      <c r="C1434" s="85" t="s">
        <v>31</v>
      </c>
      <c r="D1434" s="30" t="s">
        <v>29</v>
      </c>
      <c r="E1434" s="96" t="s">
        <v>2798</v>
      </c>
      <c r="F1434" s="30" t="s">
        <v>29</v>
      </c>
      <c r="G1434" s="30" t="s">
        <v>47</v>
      </c>
      <c r="H1434" s="93" t="s">
        <v>4140</v>
      </c>
      <c r="I1434" s="36">
        <f ca="1">IFERROR(__xludf.DUMMYFUNCTION("""COMPUTED_VALUE"""),46203)</f>
        <v>46203</v>
      </c>
      <c r="J1434" s="51" t="s">
        <v>6738</v>
      </c>
      <c r="K1434" s="56" t="s">
        <v>6739</v>
      </c>
      <c r="L1434" s="38">
        <v>398091233</v>
      </c>
      <c r="M1434" s="30" t="s">
        <v>605</v>
      </c>
      <c r="N1434" s="56" t="s">
        <v>5028</v>
      </c>
      <c r="O1434" s="30" t="s">
        <v>107</v>
      </c>
      <c r="P1434" s="30" t="s">
        <v>6740</v>
      </c>
      <c r="Q1434" s="23">
        <v>16940</v>
      </c>
      <c r="R1434" s="30" t="s">
        <v>29</v>
      </c>
      <c r="S1434" s="39">
        <v>200</v>
      </c>
      <c r="T1434" s="45">
        <v>46160</v>
      </c>
      <c r="U1434" s="52"/>
      <c r="V1434" s="53"/>
      <c r="W1434" s="54" t="s">
        <v>6741</v>
      </c>
      <c r="X1434" s="30"/>
      <c r="Y1434" s="31">
        <v>16740</v>
      </c>
      <c r="Z1434" s="30"/>
      <c r="AA1434" s="56"/>
      <c r="AB1434" s="74" t="s">
        <v>44</v>
      </c>
      <c r="AC1434" s="30" t="s">
        <v>44</v>
      </c>
      <c r="AD1434" s="30" t="s">
        <v>982</v>
      </c>
    </row>
    <row r="1435" spans="1:30" x14ac:dyDescent="0.2">
      <c r="A1435" s="89">
        <v>46160.928641168983</v>
      </c>
      <c r="B1435" s="35" t="s">
        <v>408</v>
      </c>
      <c r="C1435" s="85" t="s">
        <v>31</v>
      </c>
      <c r="D1435" s="30" t="s">
        <v>29</v>
      </c>
      <c r="E1435" s="96" t="s">
        <v>2798</v>
      </c>
      <c r="F1435" s="30" t="s">
        <v>29</v>
      </c>
      <c r="G1435" s="30" t="s">
        <v>47</v>
      </c>
      <c r="H1435" s="93" t="s">
        <v>6742</v>
      </c>
      <c r="I1435" s="36">
        <f ca="1">IFERROR(__xludf.DUMMYFUNCTION("""COMPUTED_VALUE"""),46197)</f>
        <v>46197</v>
      </c>
      <c r="J1435" s="51" t="s">
        <v>6743</v>
      </c>
      <c r="K1435" s="56" t="s">
        <v>6744</v>
      </c>
      <c r="L1435" s="38">
        <v>981122029</v>
      </c>
      <c r="M1435" s="30" t="s">
        <v>664</v>
      </c>
      <c r="N1435" s="56" t="s">
        <v>2435</v>
      </c>
      <c r="O1435" s="30" t="s">
        <v>2204</v>
      </c>
      <c r="P1435" s="30" t="s">
        <v>6745</v>
      </c>
      <c r="Q1435" s="23">
        <v>16940</v>
      </c>
      <c r="R1435" s="30" t="s">
        <v>29</v>
      </c>
      <c r="S1435" s="39">
        <v>50</v>
      </c>
      <c r="T1435" s="45">
        <v>46160</v>
      </c>
      <c r="U1435" s="52"/>
      <c r="V1435" s="53"/>
      <c r="W1435" s="54" t="s">
        <v>6746</v>
      </c>
      <c r="X1435" s="30"/>
      <c r="Y1435" s="31">
        <v>16890</v>
      </c>
      <c r="Z1435" s="30"/>
      <c r="AA1435" s="55"/>
      <c r="AB1435" s="73" t="s">
        <v>44</v>
      </c>
      <c r="AC1435" s="30" t="s">
        <v>44</v>
      </c>
      <c r="AD1435" s="30" t="s">
        <v>982</v>
      </c>
    </row>
    <row r="1436" spans="1:30" x14ac:dyDescent="0.2">
      <c r="A1436" s="89">
        <v>46160.930160335643</v>
      </c>
      <c r="B1436" s="35" t="s">
        <v>30</v>
      </c>
      <c r="C1436" s="85" t="s">
        <v>31</v>
      </c>
      <c r="D1436" s="30" t="s">
        <v>29</v>
      </c>
      <c r="E1436" s="96" t="s">
        <v>2798</v>
      </c>
      <c r="F1436" s="30" t="s">
        <v>29</v>
      </c>
      <c r="G1436" s="30" t="s">
        <v>47</v>
      </c>
      <c r="H1436" s="93" t="s">
        <v>34</v>
      </c>
      <c r="I1436" s="36" t="str">
        <f ca="1">IFERROR(__xludf.DUMMYFUNCTION("""COMPUTED_VALUE""")," ")</f>
        <v xml:space="preserve"> </v>
      </c>
      <c r="J1436" s="51" t="s">
        <v>6747</v>
      </c>
      <c r="K1436" s="56" t="s">
        <v>6748</v>
      </c>
      <c r="L1436" s="38">
        <v>969838157</v>
      </c>
      <c r="M1436" s="30" t="s">
        <v>664</v>
      </c>
      <c r="N1436" s="56" t="s">
        <v>3186</v>
      </c>
      <c r="O1436" s="30" t="s">
        <v>107</v>
      </c>
      <c r="P1436" s="30" t="s">
        <v>6749</v>
      </c>
      <c r="Q1436" s="23">
        <v>16940</v>
      </c>
      <c r="R1436" s="30" t="s">
        <v>29</v>
      </c>
      <c r="S1436" s="39">
        <v>50</v>
      </c>
      <c r="T1436" s="45">
        <v>46160</v>
      </c>
      <c r="U1436" s="52"/>
      <c r="V1436" s="53"/>
      <c r="W1436" s="54" t="s">
        <v>6750</v>
      </c>
      <c r="X1436" s="30"/>
      <c r="Y1436" s="31">
        <v>16890</v>
      </c>
      <c r="Z1436" s="30"/>
      <c r="AA1436" s="56"/>
      <c r="AB1436" s="74" t="s">
        <v>44</v>
      </c>
      <c r="AC1436" s="30" t="s">
        <v>44</v>
      </c>
      <c r="AD1436" s="30" t="s">
        <v>982</v>
      </c>
    </row>
    <row r="1437" spans="1:30" x14ac:dyDescent="0.2">
      <c r="A1437" s="89">
        <v>46160.931653993059</v>
      </c>
      <c r="B1437" s="35" t="s">
        <v>30</v>
      </c>
      <c r="C1437" s="85" t="s">
        <v>31</v>
      </c>
      <c r="D1437" s="30" t="s">
        <v>29</v>
      </c>
      <c r="E1437" s="96" t="s">
        <v>2798</v>
      </c>
      <c r="F1437" s="30" t="s">
        <v>29</v>
      </c>
      <c r="G1437" s="30" t="s">
        <v>47</v>
      </c>
      <c r="H1437" s="93" t="s">
        <v>34</v>
      </c>
      <c r="I1437" s="36" t="str">
        <f ca="1">IFERROR(__xludf.DUMMYFUNCTION("""COMPUTED_VALUE""")," ")</f>
        <v xml:space="preserve"> </v>
      </c>
      <c r="J1437" s="51" t="s">
        <v>6751</v>
      </c>
      <c r="K1437" s="56" t="s">
        <v>4244</v>
      </c>
      <c r="L1437" s="38">
        <v>973600609</v>
      </c>
      <c r="M1437" s="30" t="s">
        <v>664</v>
      </c>
      <c r="N1437" s="56" t="s">
        <v>66</v>
      </c>
      <c r="O1437" s="30" t="s">
        <v>107</v>
      </c>
      <c r="P1437" s="30" t="s">
        <v>6752</v>
      </c>
      <c r="Q1437" s="23">
        <v>16940</v>
      </c>
      <c r="R1437" s="30" t="s">
        <v>29</v>
      </c>
      <c r="S1437" s="39">
        <v>50</v>
      </c>
      <c r="T1437" s="45">
        <v>46160</v>
      </c>
      <c r="U1437" s="52"/>
      <c r="V1437" s="53"/>
      <c r="W1437" s="54" t="s">
        <v>6753</v>
      </c>
      <c r="X1437" s="30"/>
      <c r="Y1437" s="31">
        <v>16890</v>
      </c>
      <c r="Z1437" s="30"/>
      <c r="AA1437" s="55"/>
      <c r="AB1437" s="73" t="s">
        <v>44</v>
      </c>
      <c r="AC1437" s="30" t="s">
        <v>44</v>
      </c>
      <c r="AD1437" s="30" t="s">
        <v>982</v>
      </c>
    </row>
    <row r="1438" spans="1:30" x14ac:dyDescent="0.2">
      <c r="A1438" s="89">
        <v>46160.933274143521</v>
      </c>
      <c r="B1438" s="35" t="s">
        <v>30</v>
      </c>
      <c r="C1438" s="85" t="s">
        <v>31</v>
      </c>
      <c r="D1438" s="30" t="s">
        <v>29</v>
      </c>
      <c r="E1438" s="96" t="s">
        <v>2798</v>
      </c>
      <c r="F1438" s="30" t="s">
        <v>29</v>
      </c>
      <c r="G1438" s="30" t="s">
        <v>47</v>
      </c>
      <c r="H1438" s="93" t="s">
        <v>34</v>
      </c>
      <c r="I1438" s="36" t="str">
        <f ca="1">IFERROR(__xludf.DUMMYFUNCTION("""COMPUTED_VALUE""")," ")</f>
        <v xml:space="preserve"> </v>
      </c>
      <c r="J1438" s="51" t="s">
        <v>6754</v>
      </c>
      <c r="K1438" s="56" t="s">
        <v>6755</v>
      </c>
      <c r="L1438" s="38">
        <v>379898362</v>
      </c>
      <c r="M1438" s="30" t="s">
        <v>664</v>
      </c>
      <c r="N1438" s="56" t="s">
        <v>66</v>
      </c>
      <c r="O1438" s="30" t="s">
        <v>107</v>
      </c>
      <c r="P1438" s="30" t="s">
        <v>6756</v>
      </c>
      <c r="Q1438" s="23">
        <v>16940</v>
      </c>
      <c r="R1438" s="30" t="s">
        <v>29</v>
      </c>
      <c r="S1438" s="39">
        <v>50</v>
      </c>
      <c r="T1438" s="45">
        <v>46160</v>
      </c>
      <c r="U1438" s="52"/>
      <c r="V1438" s="53"/>
      <c r="W1438" s="54" t="s">
        <v>6757</v>
      </c>
      <c r="X1438" s="30"/>
      <c r="Y1438" s="31">
        <v>16890</v>
      </c>
      <c r="Z1438" s="30"/>
      <c r="AA1438" s="56"/>
      <c r="AB1438" s="74" t="s">
        <v>44</v>
      </c>
      <c r="AC1438" s="30" t="s">
        <v>44</v>
      </c>
      <c r="AD1438" s="30" t="s">
        <v>982</v>
      </c>
    </row>
    <row r="1439" spans="1:30" x14ac:dyDescent="0.2">
      <c r="A1439" s="89">
        <v>46160.937301215279</v>
      </c>
      <c r="B1439" s="35" t="s">
        <v>30</v>
      </c>
      <c r="C1439" s="85" t="s">
        <v>31</v>
      </c>
      <c r="D1439" s="30" t="s">
        <v>29</v>
      </c>
      <c r="E1439" s="96" t="s">
        <v>2798</v>
      </c>
      <c r="F1439" s="30" t="s">
        <v>29</v>
      </c>
      <c r="G1439" s="30" t="s">
        <v>47</v>
      </c>
      <c r="H1439" s="93" t="s">
        <v>34</v>
      </c>
      <c r="I1439" s="36" t="str">
        <f ca="1">IFERROR(__xludf.DUMMYFUNCTION("""COMPUTED_VALUE""")," ")</f>
        <v xml:space="preserve"> </v>
      </c>
      <c r="J1439" s="51" t="s">
        <v>6758</v>
      </c>
      <c r="K1439" s="56" t="s">
        <v>6759</v>
      </c>
      <c r="L1439" s="38">
        <v>936708395</v>
      </c>
      <c r="M1439" s="30" t="s">
        <v>664</v>
      </c>
      <c r="N1439" s="56" t="s">
        <v>362</v>
      </c>
      <c r="O1439" s="30" t="s">
        <v>107</v>
      </c>
      <c r="P1439" s="30" t="s">
        <v>6760</v>
      </c>
      <c r="Q1439" s="23">
        <v>16940</v>
      </c>
      <c r="R1439" s="30" t="s">
        <v>29</v>
      </c>
      <c r="S1439" s="39">
        <v>50</v>
      </c>
      <c r="T1439" s="45">
        <v>46160</v>
      </c>
      <c r="U1439" s="52"/>
      <c r="V1439" s="53"/>
      <c r="W1439" s="54" t="s">
        <v>6761</v>
      </c>
      <c r="X1439" s="30"/>
      <c r="Y1439" s="31">
        <v>16890</v>
      </c>
      <c r="Z1439" s="30"/>
      <c r="AA1439" s="55"/>
      <c r="AB1439" s="73" t="s">
        <v>44</v>
      </c>
      <c r="AC1439" s="30" t="s">
        <v>44</v>
      </c>
      <c r="AD1439" s="30" t="s">
        <v>982</v>
      </c>
    </row>
    <row r="1440" spans="1:30" x14ac:dyDescent="0.2">
      <c r="A1440" s="89">
        <v>46160.946634398148</v>
      </c>
      <c r="B1440" s="35" t="s">
        <v>408</v>
      </c>
      <c r="C1440" s="85" t="s">
        <v>31</v>
      </c>
      <c r="D1440" s="30" t="s">
        <v>29</v>
      </c>
      <c r="E1440" s="96" t="s">
        <v>82</v>
      </c>
      <c r="F1440" s="30" t="s">
        <v>29</v>
      </c>
      <c r="G1440" s="30" t="s">
        <v>47</v>
      </c>
      <c r="H1440" s="93" t="s">
        <v>5807</v>
      </c>
      <c r="I1440" s="36">
        <f ca="1">IFERROR(__xludf.DUMMYFUNCTION("""COMPUTED_VALUE"""),46197)</f>
        <v>46197</v>
      </c>
      <c r="J1440" s="51" t="s">
        <v>6762</v>
      </c>
      <c r="K1440" s="56" t="s">
        <v>6763</v>
      </c>
      <c r="L1440" s="38">
        <v>977070548</v>
      </c>
      <c r="M1440" s="30" t="s">
        <v>698</v>
      </c>
      <c r="N1440" s="56" t="s">
        <v>6764</v>
      </c>
      <c r="O1440" s="30" t="s">
        <v>107</v>
      </c>
      <c r="P1440" s="30" t="s">
        <v>6765</v>
      </c>
      <c r="Q1440" s="23">
        <v>9704</v>
      </c>
      <c r="R1440" s="30" t="s">
        <v>29</v>
      </c>
      <c r="S1440" s="39">
        <v>50</v>
      </c>
      <c r="T1440" s="45">
        <v>46160</v>
      </c>
      <c r="U1440" s="52"/>
      <c r="V1440" s="53"/>
      <c r="W1440" s="54" t="s">
        <v>6766</v>
      </c>
      <c r="X1440" s="30"/>
      <c r="Y1440" s="31">
        <v>9654</v>
      </c>
      <c r="Z1440" s="30"/>
      <c r="AA1440" s="56"/>
      <c r="AB1440" s="74" t="s">
        <v>44</v>
      </c>
      <c r="AC1440" s="30" t="s">
        <v>44</v>
      </c>
      <c r="AD1440" s="30" t="s">
        <v>982</v>
      </c>
    </row>
    <row r="1441" spans="1:30" x14ac:dyDescent="0.2">
      <c r="A1441" s="89">
        <v>46160.951023217596</v>
      </c>
      <c r="B1441" s="35" t="s">
        <v>408</v>
      </c>
      <c r="C1441" s="85" t="s">
        <v>31</v>
      </c>
      <c r="D1441" s="30" t="s">
        <v>29</v>
      </c>
      <c r="E1441" s="96" t="s">
        <v>2798</v>
      </c>
      <c r="F1441" s="30" t="s">
        <v>29</v>
      </c>
      <c r="G1441" s="30" t="s">
        <v>47</v>
      </c>
      <c r="H1441" s="93" t="s">
        <v>5178</v>
      </c>
      <c r="I1441" s="36">
        <f ca="1">IFERROR(__xludf.DUMMYFUNCTION("""COMPUTED_VALUE"""),46197)</f>
        <v>46197</v>
      </c>
      <c r="J1441" s="51" t="s">
        <v>6767</v>
      </c>
      <c r="K1441" s="56" t="s">
        <v>6768</v>
      </c>
      <c r="L1441" s="38">
        <v>382494008</v>
      </c>
      <c r="M1441" s="30" t="s">
        <v>698</v>
      </c>
      <c r="N1441" s="56" t="s">
        <v>2669</v>
      </c>
      <c r="O1441" s="30" t="s">
        <v>107</v>
      </c>
      <c r="P1441" s="30" t="s">
        <v>6769</v>
      </c>
      <c r="Q1441" s="23">
        <v>16940</v>
      </c>
      <c r="R1441" s="30" t="s">
        <v>29</v>
      </c>
      <c r="S1441" s="39">
        <v>50</v>
      </c>
      <c r="T1441" s="45">
        <v>46160</v>
      </c>
      <c r="U1441" s="52"/>
      <c r="V1441" s="53"/>
      <c r="W1441" s="54" t="s">
        <v>6770</v>
      </c>
      <c r="X1441" s="30"/>
      <c r="Y1441" s="31">
        <v>16890</v>
      </c>
      <c r="Z1441" s="30"/>
      <c r="AA1441" s="55"/>
      <c r="AB1441" s="73" t="s">
        <v>44</v>
      </c>
      <c r="AC1441" s="30" t="s">
        <v>44</v>
      </c>
      <c r="AD1441" s="30" t="s">
        <v>982</v>
      </c>
    </row>
    <row r="1442" spans="1:30" x14ac:dyDescent="0.2">
      <c r="A1442" s="89">
        <v>46160.961295925925</v>
      </c>
      <c r="B1442" s="35" t="s">
        <v>408</v>
      </c>
      <c r="C1442" s="85" t="s">
        <v>31</v>
      </c>
      <c r="D1442" s="30" t="s">
        <v>29</v>
      </c>
      <c r="E1442" s="96" t="s">
        <v>2798</v>
      </c>
      <c r="F1442" s="30" t="s">
        <v>29</v>
      </c>
      <c r="G1442" s="30" t="s">
        <v>47</v>
      </c>
      <c r="H1442" s="93" t="s">
        <v>5037</v>
      </c>
      <c r="I1442" s="36">
        <f ca="1">IFERROR(__xludf.DUMMYFUNCTION("""COMPUTED_VALUE"""),46196)</f>
        <v>46196</v>
      </c>
      <c r="J1442" s="51" t="s">
        <v>6771</v>
      </c>
      <c r="K1442" s="58" t="s">
        <v>6772</v>
      </c>
      <c r="L1442" s="38">
        <v>365924788</v>
      </c>
      <c r="M1442" s="30" t="s">
        <v>698</v>
      </c>
      <c r="N1442" s="56" t="s">
        <v>180</v>
      </c>
      <c r="O1442" s="30" t="s">
        <v>107</v>
      </c>
      <c r="P1442" s="30" t="s">
        <v>6773</v>
      </c>
      <c r="Q1442" s="23">
        <v>16940</v>
      </c>
      <c r="R1442" s="30" t="s">
        <v>29</v>
      </c>
      <c r="S1442" s="39">
        <v>50</v>
      </c>
      <c r="T1442" s="45">
        <v>46160</v>
      </c>
      <c r="U1442" s="52"/>
      <c r="V1442" s="53"/>
      <c r="W1442" s="54" t="s">
        <v>6774</v>
      </c>
      <c r="X1442" s="30"/>
      <c r="Y1442" s="31">
        <v>16890</v>
      </c>
      <c r="Z1442" s="30"/>
      <c r="AA1442" s="56"/>
      <c r="AB1442" s="74" t="s">
        <v>44</v>
      </c>
      <c r="AC1442" s="30" t="s">
        <v>44</v>
      </c>
      <c r="AD1442" s="30" t="s">
        <v>982</v>
      </c>
    </row>
    <row r="1443" spans="1:30" x14ac:dyDescent="0.2">
      <c r="A1443" s="89">
        <v>46160.973297129633</v>
      </c>
      <c r="B1443" s="35" t="s">
        <v>76</v>
      </c>
      <c r="C1443" s="85" t="s">
        <v>31</v>
      </c>
      <c r="D1443" s="30" t="s">
        <v>29</v>
      </c>
      <c r="E1443" s="96" t="s">
        <v>2798</v>
      </c>
      <c r="F1443" s="30" t="s">
        <v>29</v>
      </c>
      <c r="G1443" s="30" t="s">
        <v>47</v>
      </c>
      <c r="H1443" s="93" t="s">
        <v>4490</v>
      </c>
      <c r="I1443" s="36">
        <f ca="1">IFERROR(__xludf.DUMMYFUNCTION("""COMPUTED_VALUE"""),46195)</f>
        <v>46195</v>
      </c>
      <c r="J1443" s="51" t="s">
        <v>6775</v>
      </c>
      <c r="K1443" s="56" t="s">
        <v>6776</v>
      </c>
      <c r="L1443" s="38">
        <v>968169641</v>
      </c>
      <c r="M1443" s="30" t="s">
        <v>698</v>
      </c>
      <c r="N1443" s="56" t="s">
        <v>5090</v>
      </c>
      <c r="O1443" s="30" t="s">
        <v>107</v>
      </c>
      <c r="P1443" s="30" t="s">
        <v>6777</v>
      </c>
      <c r="Q1443" s="23">
        <v>16940</v>
      </c>
      <c r="R1443" s="30" t="s">
        <v>29</v>
      </c>
      <c r="S1443" s="39">
        <f>100+2500</f>
        <v>2600</v>
      </c>
      <c r="T1443" s="49" t="s">
        <v>6778</v>
      </c>
      <c r="U1443" s="52"/>
      <c r="V1443" s="53"/>
      <c r="W1443" s="54" t="s">
        <v>6779</v>
      </c>
      <c r="X1443" s="30"/>
      <c r="Y1443" s="31">
        <v>14340</v>
      </c>
      <c r="Z1443" s="30"/>
      <c r="AA1443" s="55"/>
      <c r="AB1443" s="73" t="s">
        <v>44</v>
      </c>
      <c r="AC1443" s="30" t="s">
        <v>44</v>
      </c>
      <c r="AD1443" s="30" t="s">
        <v>982</v>
      </c>
    </row>
    <row r="1444" spans="1:30" x14ac:dyDescent="0.2">
      <c r="A1444" s="89">
        <v>46161.042197372684</v>
      </c>
      <c r="B1444" s="35" t="s">
        <v>30</v>
      </c>
      <c r="C1444" s="85" t="s">
        <v>31</v>
      </c>
      <c r="D1444" s="30" t="s">
        <v>29</v>
      </c>
      <c r="E1444" s="96" t="s">
        <v>2895</v>
      </c>
      <c r="F1444" s="30" t="s">
        <v>29</v>
      </c>
      <c r="G1444" s="30" t="s">
        <v>33</v>
      </c>
      <c r="H1444" s="93" t="s">
        <v>34</v>
      </c>
      <c r="I1444" s="36" t="str">
        <f ca="1">IFERROR(__xludf.DUMMYFUNCTION("""COMPUTED_VALUE""")," ")</f>
        <v xml:space="preserve"> </v>
      </c>
      <c r="J1444" s="51" t="s">
        <v>6780</v>
      </c>
      <c r="K1444" s="56" t="s">
        <v>6781</v>
      </c>
      <c r="L1444" s="38">
        <v>825807155</v>
      </c>
      <c r="M1444" s="30" t="s">
        <v>1619</v>
      </c>
      <c r="N1444" s="56" t="s">
        <v>4569</v>
      </c>
      <c r="O1444" s="30" t="s">
        <v>2642</v>
      </c>
      <c r="P1444" s="30" t="s">
        <v>6782</v>
      </c>
      <c r="Q1444" s="23">
        <v>14972</v>
      </c>
      <c r="R1444" s="30" t="s">
        <v>29</v>
      </c>
      <c r="S1444" s="39">
        <v>50</v>
      </c>
      <c r="T1444" s="45">
        <v>46160</v>
      </c>
      <c r="U1444" s="52"/>
      <c r="V1444" s="53"/>
      <c r="W1444" s="54" t="s">
        <v>6783</v>
      </c>
      <c r="X1444" s="30"/>
      <c r="Y1444" s="31">
        <v>14922</v>
      </c>
      <c r="Z1444" s="30"/>
      <c r="AA1444" s="56"/>
      <c r="AB1444" s="74" t="s">
        <v>44</v>
      </c>
      <c r="AC1444" s="30" t="s">
        <v>44</v>
      </c>
      <c r="AD1444" s="30" t="s">
        <v>982</v>
      </c>
    </row>
    <row r="1445" spans="1:30" x14ac:dyDescent="0.2">
      <c r="A1445" s="89">
        <v>46161.057116967597</v>
      </c>
      <c r="B1445" s="35" t="s">
        <v>252</v>
      </c>
      <c r="C1445" s="85" t="s">
        <v>31</v>
      </c>
      <c r="D1445" s="30" t="s">
        <v>29</v>
      </c>
      <c r="E1445" s="96" t="s">
        <v>2798</v>
      </c>
      <c r="F1445" s="30" t="s">
        <v>29</v>
      </c>
      <c r="G1445" s="30" t="s">
        <v>47</v>
      </c>
      <c r="H1445" s="93" t="s">
        <v>5964</v>
      </c>
      <c r="I1445" s="36">
        <f ca="1">IFERROR(__xludf.DUMMYFUNCTION("""COMPUTED_VALUE"""),46196)</f>
        <v>46196</v>
      </c>
      <c r="J1445" s="51" t="s">
        <v>6784</v>
      </c>
      <c r="K1445" s="56" t="s">
        <v>6785</v>
      </c>
      <c r="L1445" s="38">
        <v>968339355</v>
      </c>
      <c r="M1445" s="30" t="s">
        <v>454</v>
      </c>
      <c r="N1445" s="56" t="s">
        <v>148</v>
      </c>
      <c r="O1445" s="30" t="s">
        <v>6786</v>
      </c>
      <c r="P1445" s="30" t="s">
        <v>6787</v>
      </c>
      <c r="Q1445" s="23">
        <v>16940</v>
      </c>
      <c r="R1445" s="30" t="s">
        <v>29</v>
      </c>
      <c r="S1445" s="39">
        <v>100</v>
      </c>
      <c r="T1445" s="45">
        <v>46161</v>
      </c>
      <c r="U1445" s="52"/>
      <c r="V1445" s="53"/>
      <c r="W1445" s="54" t="s">
        <v>6788</v>
      </c>
      <c r="X1445" s="30"/>
      <c r="Y1445" s="31">
        <v>16840</v>
      </c>
      <c r="Z1445" s="30"/>
      <c r="AA1445" s="55"/>
      <c r="AB1445" s="73" t="s">
        <v>44</v>
      </c>
      <c r="AC1445" s="30" t="s">
        <v>44</v>
      </c>
      <c r="AD1445" s="30" t="s">
        <v>982</v>
      </c>
    </row>
    <row r="1446" spans="1:30" x14ac:dyDescent="0.2">
      <c r="A1446" s="89">
        <v>46161.062116111112</v>
      </c>
      <c r="B1446" s="35" t="s">
        <v>30</v>
      </c>
      <c r="C1446" s="85" t="s">
        <v>31</v>
      </c>
      <c r="D1446" s="30" t="s">
        <v>29</v>
      </c>
      <c r="E1446" s="96" t="s">
        <v>2895</v>
      </c>
      <c r="F1446" s="30" t="s">
        <v>29</v>
      </c>
      <c r="G1446" s="30" t="s">
        <v>33</v>
      </c>
      <c r="H1446" s="93" t="s">
        <v>34</v>
      </c>
      <c r="I1446" s="36" t="str">
        <f ca="1">IFERROR(__xludf.DUMMYFUNCTION("""COMPUTED_VALUE""")," ")</f>
        <v xml:space="preserve"> </v>
      </c>
      <c r="J1446" s="51" t="s">
        <v>6789</v>
      </c>
      <c r="K1446" s="56" t="s">
        <v>6790</v>
      </c>
      <c r="L1446" s="38">
        <v>838960567</v>
      </c>
      <c r="M1446" s="30" t="s">
        <v>454</v>
      </c>
      <c r="N1446" s="56" t="s">
        <v>236</v>
      </c>
      <c r="O1446" s="30" t="s">
        <v>6791</v>
      </c>
      <c r="P1446" s="30" t="s">
        <v>6792</v>
      </c>
      <c r="Q1446" s="23">
        <v>14972</v>
      </c>
      <c r="R1446" s="30" t="s">
        <v>29</v>
      </c>
      <c r="S1446" s="39">
        <v>100</v>
      </c>
      <c r="T1446" s="45" t="s">
        <v>6793</v>
      </c>
      <c r="U1446" s="52"/>
      <c r="V1446" s="53"/>
      <c r="W1446" s="54" t="s">
        <v>6794</v>
      </c>
      <c r="X1446" s="30"/>
      <c r="Y1446" s="31">
        <v>14872</v>
      </c>
      <c r="Z1446" s="30"/>
      <c r="AA1446" s="56"/>
      <c r="AB1446" s="74" t="s">
        <v>44</v>
      </c>
      <c r="AC1446" s="30" t="s">
        <v>44</v>
      </c>
      <c r="AD1446" s="30" t="s">
        <v>982</v>
      </c>
    </row>
    <row r="1447" spans="1:30" x14ac:dyDescent="0.2">
      <c r="A1447" s="89">
        <v>46161.065943043985</v>
      </c>
      <c r="B1447" s="35" t="s">
        <v>30</v>
      </c>
      <c r="C1447" s="85" t="s">
        <v>31</v>
      </c>
      <c r="D1447" s="30" t="s">
        <v>29</v>
      </c>
      <c r="E1447" s="96" t="s">
        <v>2895</v>
      </c>
      <c r="F1447" s="30" t="s">
        <v>29</v>
      </c>
      <c r="G1447" s="30" t="s">
        <v>33</v>
      </c>
      <c r="H1447" s="93" t="s">
        <v>34</v>
      </c>
      <c r="I1447" s="36" t="str">
        <f ca="1">IFERROR(__xludf.DUMMYFUNCTION("""COMPUTED_VALUE""")," ")</f>
        <v xml:space="preserve"> </v>
      </c>
      <c r="J1447" s="51" t="s">
        <v>6795</v>
      </c>
      <c r="K1447" s="56" t="s">
        <v>6796</v>
      </c>
      <c r="L1447" s="38">
        <v>946362924</v>
      </c>
      <c r="M1447" s="30" t="s">
        <v>454</v>
      </c>
      <c r="N1447" s="56" t="s">
        <v>148</v>
      </c>
      <c r="O1447" s="30" t="s">
        <v>6797</v>
      </c>
      <c r="P1447" s="30" t="s">
        <v>6798</v>
      </c>
      <c r="Q1447" s="23">
        <v>14972</v>
      </c>
      <c r="R1447" s="30" t="s">
        <v>29</v>
      </c>
      <c r="S1447" s="39">
        <v>50</v>
      </c>
      <c r="T1447" s="45" t="s">
        <v>6799</v>
      </c>
      <c r="U1447" s="52"/>
      <c r="V1447" s="53"/>
      <c r="W1447" s="54" t="s">
        <v>6800</v>
      </c>
      <c r="X1447" s="30"/>
      <c r="Y1447" s="31">
        <v>14922</v>
      </c>
      <c r="Z1447" s="30"/>
      <c r="AA1447" s="55"/>
      <c r="AB1447" s="73" t="s">
        <v>44</v>
      </c>
      <c r="AC1447" s="30" t="s">
        <v>44</v>
      </c>
      <c r="AD1447" s="30" t="s">
        <v>982</v>
      </c>
    </row>
    <row r="1448" spans="1:30" x14ac:dyDescent="0.2">
      <c r="A1448" s="89">
        <v>46161.06947509259</v>
      </c>
      <c r="B1448" s="35" t="s">
        <v>30</v>
      </c>
      <c r="C1448" s="85" t="s">
        <v>31</v>
      </c>
      <c r="D1448" s="30" t="s">
        <v>29</v>
      </c>
      <c r="E1448" s="96" t="s">
        <v>2798</v>
      </c>
      <c r="F1448" s="30" t="s">
        <v>29</v>
      </c>
      <c r="G1448" s="30" t="s">
        <v>47</v>
      </c>
      <c r="H1448" s="93" t="s">
        <v>34</v>
      </c>
      <c r="I1448" s="36" t="str">
        <f ca="1">IFERROR(__xludf.DUMMYFUNCTION("""COMPUTED_VALUE""")," ")</f>
        <v xml:space="preserve"> </v>
      </c>
      <c r="J1448" s="51" t="s">
        <v>6801</v>
      </c>
      <c r="K1448" s="56" t="s">
        <v>6802</v>
      </c>
      <c r="L1448" s="38">
        <v>907900889</v>
      </c>
      <c r="M1448" s="30" t="s">
        <v>454</v>
      </c>
      <c r="N1448" s="56" t="s">
        <v>148</v>
      </c>
      <c r="O1448" s="30" t="s">
        <v>6803</v>
      </c>
      <c r="P1448" s="30" t="s">
        <v>6804</v>
      </c>
      <c r="Q1448" s="23">
        <v>16940</v>
      </c>
      <c r="R1448" s="30" t="s">
        <v>29</v>
      </c>
      <c r="S1448" s="39">
        <v>100</v>
      </c>
      <c r="T1448" s="45">
        <v>46160</v>
      </c>
      <c r="U1448" s="52"/>
      <c r="V1448" s="53"/>
      <c r="W1448" s="54" t="s">
        <v>6805</v>
      </c>
      <c r="X1448" s="30"/>
      <c r="Y1448" s="31">
        <v>16840</v>
      </c>
      <c r="Z1448" s="30"/>
      <c r="AA1448" s="56"/>
      <c r="AB1448" s="74" t="s">
        <v>44</v>
      </c>
      <c r="AC1448" s="30" t="s">
        <v>44</v>
      </c>
      <c r="AD1448" s="30" t="s">
        <v>982</v>
      </c>
    </row>
    <row r="1449" spans="1:30" x14ac:dyDescent="0.2">
      <c r="A1449" s="89">
        <v>46161.315337025459</v>
      </c>
      <c r="B1449" s="35" t="s">
        <v>30</v>
      </c>
      <c r="C1449" s="85" t="s">
        <v>31</v>
      </c>
      <c r="D1449" s="30" t="s">
        <v>29</v>
      </c>
      <c r="E1449" s="96" t="s">
        <v>2798</v>
      </c>
      <c r="F1449" s="30" t="s">
        <v>29</v>
      </c>
      <c r="G1449" s="30" t="s">
        <v>47</v>
      </c>
      <c r="H1449" s="93" t="s">
        <v>34</v>
      </c>
      <c r="I1449" s="36" t="str">
        <f ca="1">IFERROR(__xludf.DUMMYFUNCTION("""COMPUTED_VALUE""")," ")</f>
        <v xml:space="preserve"> </v>
      </c>
      <c r="J1449" s="51" t="s">
        <v>6806</v>
      </c>
      <c r="K1449" s="56" t="s">
        <v>6807</v>
      </c>
      <c r="L1449" s="38">
        <v>965451151</v>
      </c>
      <c r="M1449" s="30" t="s">
        <v>713</v>
      </c>
      <c r="N1449" s="56" t="s">
        <v>148</v>
      </c>
      <c r="O1449" s="30" t="s">
        <v>107</v>
      </c>
      <c r="P1449" s="30" t="s">
        <v>6808</v>
      </c>
      <c r="Q1449" s="23">
        <v>16940</v>
      </c>
      <c r="R1449" s="30" t="s">
        <v>29</v>
      </c>
      <c r="S1449" s="39">
        <v>50</v>
      </c>
      <c r="T1449" s="45">
        <v>46161</v>
      </c>
      <c r="U1449" s="52"/>
      <c r="V1449" s="53"/>
      <c r="W1449" s="54" t="s">
        <v>6809</v>
      </c>
      <c r="X1449" s="30"/>
      <c r="Y1449" s="31">
        <v>16890</v>
      </c>
      <c r="Z1449" s="30"/>
      <c r="AA1449" s="55"/>
      <c r="AB1449" s="73" t="s">
        <v>44</v>
      </c>
      <c r="AC1449" s="30" t="s">
        <v>44</v>
      </c>
      <c r="AD1449" s="30" t="s">
        <v>982</v>
      </c>
    </row>
    <row r="1450" spans="1:30" x14ac:dyDescent="0.2">
      <c r="A1450" s="89">
        <v>46161.316881539351</v>
      </c>
      <c r="B1450" s="35" t="s">
        <v>30</v>
      </c>
      <c r="C1450" s="85" t="s">
        <v>31</v>
      </c>
      <c r="D1450" s="30" t="s">
        <v>29</v>
      </c>
      <c r="E1450" s="96" t="s">
        <v>2798</v>
      </c>
      <c r="F1450" s="30" t="s">
        <v>29</v>
      </c>
      <c r="G1450" s="30" t="s">
        <v>47</v>
      </c>
      <c r="H1450" s="93" t="s">
        <v>34</v>
      </c>
      <c r="I1450" s="36" t="str">
        <f ca="1">IFERROR(__xludf.DUMMYFUNCTION("""COMPUTED_VALUE""")," ")</f>
        <v xml:space="preserve"> </v>
      </c>
      <c r="J1450" s="51" t="s">
        <v>6810</v>
      </c>
      <c r="K1450" s="56" t="s">
        <v>6811</v>
      </c>
      <c r="L1450" s="38">
        <v>886271108</v>
      </c>
      <c r="M1450" s="30" t="s">
        <v>874</v>
      </c>
      <c r="N1450" s="56" t="s">
        <v>4278</v>
      </c>
      <c r="O1450" s="30" t="s">
        <v>107</v>
      </c>
      <c r="P1450" s="30" t="s">
        <v>6812</v>
      </c>
      <c r="Q1450" s="23">
        <v>16940</v>
      </c>
      <c r="R1450" s="30" t="s">
        <v>29</v>
      </c>
      <c r="S1450" s="39">
        <v>100</v>
      </c>
      <c r="T1450" s="45">
        <v>46160</v>
      </c>
      <c r="U1450" s="52"/>
      <c r="V1450" s="53"/>
      <c r="W1450" s="54" t="s">
        <v>6813</v>
      </c>
      <c r="X1450" s="30"/>
      <c r="Y1450" s="31">
        <v>16840</v>
      </c>
      <c r="Z1450" s="30"/>
      <c r="AA1450" s="56"/>
      <c r="AB1450" s="74" t="s">
        <v>44</v>
      </c>
      <c r="AC1450" s="30" t="s">
        <v>44</v>
      </c>
      <c r="AD1450" s="30" t="s">
        <v>982</v>
      </c>
    </row>
    <row r="1451" spans="1:30" x14ac:dyDescent="0.2">
      <c r="A1451" s="89">
        <v>46161.317508622684</v>
      </c>
      <c r="B1451" s="35" t="s">
        <v>30</v>
      </c>
      <c r="C1451" s="85" t="s">
        <v>31</v>
      </c>
      <c r="D1451" s="30" t="s">
        <v>29</v>
      </c>
      <c r="E1451" s="96" t="s">
        <v>2798</v>
      </c>
      <c r="F1451" s="30" t="s">
        <v>29</v>
      </c>
      <c r="G1451" s="30" t="s">
        <v>47</v>
      </c>
      <c r="H1451" s="93" t="s">
        <v>34</v>
      </c>
      <c r="I1451" s="36" t="str">
        <f ca="1">IFERROR(__xludf.DUMMYFUNCTION("""COMPUTED_VALUE""")," ")</f>
        <v xml:space="preserve"> </v>
      </c>
      <c r="J1451" s="51" t="s">
        <v>6814</v>
      </c>
      <c r="K1451" s="56" t="s">
        <v>6815</v>
      </c>
      <c r="L1451" s="38">
        <v>971839894</v>
      </c>
      <c r="M1451" s="30" t="s">
        <v>713</v>
      </c>
      <c r="N1451" s="56" t="s">
        <v>3097</v>
      </c>
      <c r="O1451" s="30" t="s">
        <v>107</v>
      </c>
      <c r="P1451" s="30" t="s">
        <v>6816</v>
      </c>
      <c r="Q1451" s="23">
        <v>16940</v>
      </c>
      <c r="R1451" s="30" t="s">
        <v>29</v>
      </c>
      <c r="S1451" s="39">
        <v>18</v>
      </c>
      <c r="T1451" s="45">
        <v>46160</v>
      </c>
      <c r="U1451" s="52"/>
      <c r="V1451" s="53"/>
      <c r="W1451" s="54" t="s">
        <v>6817</v>
      </c>
      <c r="X1451" s="30"/>
      <c r="Y1451" s="31">
        <v>16922</v>
      </c>
      <c r="Z1451" s="30"/>
      <c r="AA1451" s="55"/>
      <c r="AB1451" s="73" t="s">
        <v>44</v>
      </c>
      <c r="AC1451" s="30" t="s">
        <v>44</v>
      </c>
      <c r="AD1451" s="30" t="s">
        <v>982</v>
      </c>
    </row>
    <row r="1452" spans="1:30" x14ac:dyDescent="0.2">
      <c r="A1452" s="89">
        <v>46161.319180995371</v>
      </c>
      <c r="B1452" s="35" t="s">
        <v>30</v>
      </c>
      <c r="C1452" s="85" t="s">
        <v>31</v>
      </c>
      <c r="D1452" s="30" t="s">
        <v>29</v>
      </c>
      <c r="E1452" s="96" t="s">
        <v>2798</v>
      </c>
      <c r="F1452" s="30" t="s">
        <v>29</v>
      </c>
      <c r="G1452" s="30" t="s">
        <v>47</v>
      </c>
      <c r="H1452" s="93" t="s">
        <v>34</v>
      </c>
      <c r="I1452" s="36" t="str">
        <f ca="1">IFERROR(__xludf.DUMMYFUNCTION("""COMPUTED_VALUE""")," ")</f>
        <v xml:space="preserve"> </v>
      </c>
      <c r="J1452" s="51" t="s">
        <v>6818</v>
      </c>
      <c r="K1452" s="56" t="s">
        <v>6819</v>
      </c>
      <c r="L1452" s="38">
        <v>766307388</v>
      </c>
      <c r="M1452" s="30" t="s">
        <v>713</v>
      </c>
      <c r="N1452" s="56" t="s">
        <v>512</v>
      </c>
      <c r="O1452" s="30" t="s">
        <v>107</v>
      </c>
      <c r="P1452" s="30" t="s">
        <v>6820</v>
      </c>
      <c r="Q1452" s="23">
        <v>16940</v>
      </c>
      <c r="R1452" s="30" t="s">
        <v>29</v>
      </c>
      <c r="S1452" s="39">
        <v>50</v>
      </c>
      <c r="T1452" s="45">
        <v>46160</v>
      </c>
      <c r="U1452" s="52"/>
      <c r="V1452" s="53"/>
      <c r="W1452" s="54" t="s">
        <v>6821</v>
      </c>
      <c r="X1452" s="30"/>
      <c r="Y1452" s="31">
        <v>16890</v>
      </c>
      <c r="Z1452" s="30"/>
      <c r="AA1452" s="56"/>
      <c r="AB1452" s="74" t="s">
        <v>44</v>
      </c>
      <c r="AC1452" s="30" t="s">
        <v>44</v>
      </c>
      <c r="AD1452" s="30" t="s">
        <v>982</v>
      </c>
    </row>
    <row r="1453" spans="1:30" x14ac:dyDescent="0.2">
      <c r="A1453" s="89">
        <v>46161.320374560186</v>
      </c>
      <c r="B1453" s="35" t="s">
        <v>30</v>
      </c>
      <c r="C1453" s="85" t="s">
        <v>31</v>
      </c>
      <c r="D1453" s="30" t="s">
        <v>29</v>
      </c>
      <c r="E1453" s="96" t="s">
        <v>2798</v>
      </c>
      <c r="F1453" s="30" t="s">
        <v>29</v>
      </c>
      <c r="G1453" s="30" t="s">
        <v>47</v>
      </c>
      <c r="H1453" s="93" t="s">
        <v>34</v>
      </c>
      <c r="I1453" s="36" t="str">
        <f ca="1">IFERROR(__xludf.DUMMYFUNCTION("""COMPUTED_VALUE""")," ")</f>
        <v xml:space="preserve"> </v>
      </c>
      <c r="J1453" s="51" t="s">
        <v>6822</v>
      </c>
      <c r="K1453" s="56" t="s">
        <v>6823</v>
      </c>
      <c r="L1453" s="38">
        <v>335689883</v>
      </c>
      <c r="M1453" s="30" t="s">
        <v>247</v>
      </c>
      <c r="N1453" s="56" t="s">
        <v>4268</v>
      </c>
      <c r="O1453" s="30" t="s">
        <v>107</v>
      </c>
      <c r="P1453" s="30" t="s">
        <v>6824</v>
      </c>
      <c r="Q1453" s="23">
        <v>16940</v>
      </c>
      <c r="R1453" s="30" t="s">
        <v>29</v>
      </c>
      <c r="S1453" s="39">
        <v>100</v>
      </c>
      <c r="T1453" s="45">
        <v>46160</v>
      </c>
      <c r="U1453" s="52"/>
      <c r="V1453" s="53"/>
      <c r="W1453" s="54" t="s">
        <v>6825</v>
      </c>
      <c r="X1453" s="30"/>
      <c r="Y1453" s="31">
        <v>16840</v>
      </c>
      <c r="Z1453" s="30"/>
      <c r="AA1453" s="55"/>
      <c r="AB1453" s="73" t="s">
        <v>44</v>
      </c>
      <c r="AC1453" s="30" t="s">
        <v>44</v>
      </c>
      <c r="AD1453" s="30" t="s">
        <v>982</v>
      </c>
    </row>
    <row r="1454" spans="1:30" x14ac:dyDescent="0.2">
      <c r="A1454" s="89">
        <v>46161.321995706021</v>
      </c>
      <c r="B1454" s="35" t="s">
        <v>30</v>
      </c>
      <c r="C1454" s="85" t="s">
        <v>31</v>
      </c>
      <c r="D1454" s="30" t="s">
        <v>29</v>
      </c>
      <c r="E1454" s="96" t="s">
        <v>2798</v>
      </c>
      <c r="F1454" s="30" t="s">
        <v>29</v>
      </c>
      <c r="G1454" s="30" t="s">
        <v>47</v>
      </c>
      <c r="H1454" s="93" t="s">
        <v>34</v>
      </c>
      <c r="I1454" s="36" t="str">
        <f ca="1">IFERROR(__xludf.DUMMYFUNCTION("""COMPUTED_VALUE""")," ")</f>
        <v xml:space="preserve"> </v>
      </c>
      <c r="J1454" s="51" t="s">
        <v>6826</v>
      </c>
      <c r="K1454" s="56" t="s">
        <v>6827</v>
      </c>
      <c r="L1454" s="38">
        <v>392883152</v>
      </c>
      <c r="M1454" s="30" t="s">
        <v>633</v>
      </c>
      <c r="N1454" s="56" t="s">
        <v>1880</v>
      </c>
      <c r="O1454" s="30" t="s">
        <v>107</v>
      </c>
      <c r="P1454" s="30" t="s">
        <v>6828</v>
      </c>
      <c r="Q1454" s="23">
        <v>16940</v>
      </c>
      <c r="R1454" s="30" t="s">
        <v>29</v>
      </c>
      <c r="S1454" s="39">
        <v>50</v>
      </c>
      <c r="T1454" s="45">
        <v>46160</v>
      </c>
      <c r="U1454" s="52"/>
      <c r="V1454" s="53"/>
      <c r="W1454" s="54" t="s">
        <v>6829</v>
      </c>
      <c r="X1454" s="30"/>
      <c r="Y1454" s="31">
        <v>16890</v>
      </c>
      <c r="Z1454" s="30"/>
      <c r="AA1454" s="56"/>
      <c r="AB1454" s="74" t="s">
        <v>44</v>
      </c>
      <c r="AC1454" s="30" t="s">
        <v>44</v>
      </c>
      <c r="AD1454" s="30" t="s">
        <v>982</v>
      </c>
    </row>
    <row r="1455" spans="1:30" x14ac:dyDescent="0.2">
      <c r="A1455" s="89">
        <v>46161.323369861115</v>
      </c>
      <c r="B1455" s="35" t="s">
        <v>30</v>
      </c>
      <c r="C1455" s="85" t="s">
        <v>31</v>
      </c>
      <c r="D1455" s="30" t="s">
        <v>29</v>
      </c>
      <c r="E1455" s="96" t="s">
        <v>2798</v>
      </c>
      <c r="F1455" s="30" t="s">
        <v>29</v>
      </c>
      <c r="G1455" s="30" t="s">
        <v>47</v>
      </c>
      <c r="H1455" s="93" t="s">
        <v>34</v>
      </c>
      <c r="I1455" s="36" t="str">
        <f ca="1">IFERROR(__xludf.DUMMYFUNCTION("""COMPUTED_VALUE""")," ")</f>
        <v xml:space="preserve"> </v>
      </c>
      <c r="J1455" s="51" t="s">
        <v>6830</v>
      </c>
      <c r="K1455" s="56" t="s">
        <v>6831</v>
      </c>
      <c r="L1455" s="38">
        <v>329148524</v>
      </c>
      <c r="M1455" s="30" t="s">
        <v>664</v>
      </c>
      <c r="N1455" s="56" t="s">
        <v>66</v>
      </c>
      <c r="O1455" s="30" t="s">
        <v>107</v>
      </c>
      <c r="P1455" s="30" t="s">
        <v>6832</v>
      </c>
      <c r="Q1455" s="23">
        <v>16940</v>
      </c>
      <c r="R1455" s="30" t="s">
        <v>29</v>
      </c>
      <c r="S1455" s="39">
        <v>50</v>
      </c>
      <c r="T1455" s="45">
        <v>46160</v>
      </c>
      <c r="U1455" s="52"/>
      <c r="V1455" s="53"/>
      <c r="W1455" s="54" t="s">
        <v>6833</v>
      </c>
      <c r="X1455" s="30"/>
      <c r="Y1455" s="31">
        <v>16890</v>
      </c>
      <c r="Z1455" s="30"/>
      <c r="AA1455" s="55"/>
      <c r="AB1455" s="73" t="s">
        <v>44</v>
      </c>
      <c r="AC1455" s="30" t="s">
        <v>44</v>
      </c>
      <c r="AD1455" s="30" t="s">
        <v>982</v>
      </c>
    </row>
    <row r="1456" spans="1:30" x14ac:dyDescent="0.2">
      <c r="A1456" s="89">
        <v>46161.323473368058</v>
      </c>
      <c r="B1456" s="35" t="s">
        <v>30</v>
      </c>
      <c r="C1456" s="85" t="s">
        <v>31</v>
      </c>
      <c r="D1456" s="30" t="s">
        <v>29</v>
      </c>
      <c r="E1456" s="96" t="s">
        <v>2798</v>
      </c>
      <c r="F1456" s="30" t="s">
        <v>29</v>
      </c>
      <c r="G1456" s="30" t="s">
        <v>47</v>
      </c>
      <c r="H1456" s="93" t="s">
        <v>34</v>
      </c>
      <c r="I1456" s="36" t="str">
        <f ca="1">IFERROR(__xludf.DUMMYFUNCTION("""COMPUTED_VALUE""")," ")</f>
        <v xml:space="preserve"> </v>
      </c>
      <c r="J1456" s="51" t="s">
        <v>6834</v>
      </c>
      <c r="K1456" s="56" t="s">
        <v>6835</v>
      </c>
      <c r="L1456" s="38">
        <v>386927438</v>
      </c>
      <c r="M1456" s="30" t="s">
        <v>633</v>
      </c>
      <c r="N1456" s="56" t="s">
        <v>4485</v>
      </c>
      <c r="O1456" s="30" t="s">
        <v>107</v>
      </c>
      <c r="P1456" s="30" t="s">
        <v>6836</v>
      </c>
      <c r="Q1456" s="23">
        <v>16940</v>
      </c>
      <c r="R1456" s="30" t="s">
        <v>29</v>
      </c>
      <c r="S1456" s="39">
        <v>100</v>
      </c>
      <c r="T1456" s="45">
        <v>46160</v>
      </c>
      <c r="U1456" s="52"/>
      <c r="V1456" s="53"/>
      <c r="W1456" s="54" t="s">
        <v>6837</v>
      </c>
      <c r="X1456" s="30"/>
      <c r="Y1456" s="31">
        <v>16840</v>
      </c>
      <c r="Z1456" s="30"/>
      <c r="AA1456" s="56"/>
      <c r="AB1456" s="74" t="s">
        <v>44</v>
      </c>
      <c r="AC1456" s="30" t="s">
        <v>44</v>
      </c>
      <c r="AD1456" s="30" t="s">
        <v>982</v>
      </c>
    </row>
    <row r="1457" spans="1:30" x14ac:dyDescent="0.2">
      <c r="A1457" s="89">
        <v>46161.32678447917</v>
      </c>
      <c r="B1457" s="35" t="s">
        <v>30</v>
      </c>
      <c r="C1457" s="85" t="s">
        <v>31</v>
      </c>
      <c r="D1457" s="30" t="s">
        <v>29</v>
      </c>
      <c r="E1457" s="96" t="s">
        <v>2798</v>
      </c>
      <c r="F1457" s="30" t="s">
        <v>29</v>
      </c>
      <c r="G1457" s="30" t="s">
        <v>47</v>
      </c>
      <c r="H1457" s="93" t="s">
        <v>34</v>
      </c>
      <c r="I1457" s="36" t="str">
        <f ca="1">IFERROR(__xludf.DUMMYFUNCTION("""COMPUTED_VALUE""")," ")</f>
        <v xml:space="preserve"> </v>
      </c>
      <c r="J1457" s="51" t="s">
        <v>6838</v>
      </c>
      <c r="K1457" s="56" t="s">
        <v>6839</v>
      </c>
      <c r="L1457" s="38">
        <v>355856931</v>
      </c>
      <c r="M1457" s="30" t="s">
        <v>633</v>
      </c>
      <c r="N1457" s="56" t="s">
        <v>1880</v>
      </c>
      <c r="O1457" s="30" t="s">
        <v>107</v>
      </c>
      <c r="P1457" s="30" t="s">
        <v>6840</v>
      </c>
      <c r="Q1457" s="23">
        <v>16940</v>
      </c>
      <c r="R1457" s="30" t="s">
        <v>29</v>
      </c>
      <c r="S1457" s="39">
        <v>100</v>
      </c>
      <c r="T1457" s="45">
        <v>46160</v>
      </c>
      <c r="U1457" s="52"/>
      <c r="V1457" s="53"/>
      <c r="W1457" s="54" t="s">
        <v>6841</v>
      </c>
      <c r="X1457" s="30"/>
      <c r="Y1457" s="31">
        <v>16840</v>
      </c>
      <c r="Z1457" s="30"/>
      <c r="AA1457" s="55"/>
      <c r="AB1457" s="73" t="s">
        <v>44</v>
      </c>
      <c r="AC1457" s="30" t="s">
        <v>44</v>
      </c>
      <c r="AD1457" s="30" t="s">
        <v>982</v>
      </c>
    </row>
    <row r="1458" spans="1:30" x14ac:dyDescent="0.2">
      <c r="A1458" s="89">
        <v>46161.326787245373</v>
      </c>
      <c r="B1458" s="35" t="s">
        <v>30</v>
      </c>
      <c r="C1458" s="85" t="s">
        <v>31</v>
      </c>
      <c r="D1458" s="30" t="s">
        <v>29</v>
      </c>
      <c r="E1458" s="96" t="s">
        <v>2798</v>
      </c>
      <c r="F1458" s="30" t="s">
        <v>29</v>
      </c>
      <c r="G1458" s="30" t="s">
        <v>47</v>
      </c>
      <c r="H1458" s="93" t="s">
        <v>34</v>
      </c>
      <c r="I1458" s="36" t="str">
        <f ca="1">IFERROR(__xludf.DUMMYFUNCTION("""COMPUTED_VALUE""")," ")</f>
        <v xml:space="preserve"> </v>
      </c>
      <c r="J1458" s="51" t="s">
        <v>6842</v>
      </c>
      <c r="K1458" s="56" t="s">
        <v>6843</v>
      </c>
      <c r="L1458" s="38">
        <v>325520951</v>
      </c>
      <c r="M1458" s="30" t="s">
        <v>664</v>
      </c>
      <c r="N1458" s="56" t="s">
        <v>337</v>
      </c>
      <c r="O1458" s="30" t="s">
        <v>107</v>
      </c>
      <c r="P1458" s="30" t="s">
        <v>6844</v>
      </c>
      <c r="Q1458" s="23">
        <v>16940</v>
      </c>
      <c r="R1458" s="30" t="s">
        <v>29</v>
      </c>
      <c r="S1458" s="39">
        <f>10+90</f>
        <v>100</v>
      </c>
      <c r="T1458" s="45">
        <v>46161</v>
      </c>
      <c r="U1458" s="52"/>
      <c r="V1458" s="53"/>
      <c r="W1458" s="54" t="s">
        <v>6845</v>
      </c>
      <c r="X1458" s="30"/>
      <c r="Y1458" s="31">
        <v>16840</v>
      </c>
      <c r="Z1458" s="30"/>
      <c r="AA1458" s="56"/>
      <c r="AB1458" s="74" t="s">
        <v>44</v>
      </c>
      <c r="AC1458" s="30" t="s">
        <v>44</v>
      </c>
      <c r="AD1458" s="30" t="s">
        <v>982</v>
      </c>
    </row>
    <row r="1459" spans="1:30" x14ac:dyDescent="0.2">
      <c r="A1459" s="89">
        <v>46161.328136655095</v>
      </c>
      <c r="B1459" s="35" t="s">
        <v>252</v>
      </c>
      <c r="C1459" s="85" t="s">
        <v>31</v>
      </c>
      <c r="D1459" s="30" t="s">
        <v>29</v>
      </c>
      <c r="E1459" s="96" t="s">
        <v>32</v>
      </c>
      <c r="F1459" s="30" t="s">
        <v>29</v>
      </c>
      <c r="G1459" s="30" t="s">
        <v>33</v>
      </c>
      <c r="H1459" s="93" t="s">
        <v>3971</v>
      </c>
      <c r="I1459" s="36">
        <f ca="1">IFERROR(__xludf.DUMMYFUNCTION("""COMPUTED_VALUE"""),46195)</f>
        <v>46195</v>
      </c>
      <c r="J1459" s="51" t="s">
        <v>6846</v>
      </c>
      <c r="K1459" s="56" t="s">
        <v>6847</v>
      </c>
      <c r="L1459" s="38">
        <v>812165638</v>
      </c>
      <c r="M1459" s="30" t="s">
        <v>130</v>
      </c>
      <c r="N1459" s="56" t="s">
        <v>2886</v>
      </c>
      <c r="O1459" s="30" t="s">
        <v>2081</v>
      </c>
      <c r="P1459" s="30" t="s">
        <v>6848</v>
      </c>
      <c r="Q1459" s="23">
        <v>14972</v>
      </c>
      <c r="R1459" s="30" t="s">
        <v>29</v>
      </c>
      <c r="S1459" s="39">
        <v>200</v>
      </c>
      <c r="T1459" s="45">
        <v>46160</v>
      </c>
      <c r="U1459" s="52"/>
      <c r="V1459" s="53"/>
      <c r="W1459" s="54" t="s">
        <v>6849</v>
      </c>
      <c r="X1459" s="30"/>
      <c r="Y1459" s="31">
        <v>14772</v>
      </c>
      <c r="Z1459" s="30"/>
      <c r="AA1459" s="55"/>
      <c r="AB1459" s="73" t="s">
        <v>44</v>
      </c>
      <c r="AC1459" s="30" t="s">
        <v>44</v>
      </c>
      <c r="AD1459" s="30" t="s">
        <v>982</v>
      </c>
    </row>
    <row r="1460" spans="1:30" x14ac:dyDescent="0.2">
      <c r="A1460" s="89">
        <v>46161.330720995371</v>
      </c>
      <c r="B1460" s="35" t="s">
        <v>30</v>
      </c>
      <c r="C1460" s="85" t="s">
        <v>31</v>
      </c>
      <c r="D1460" s="30" t="s">
        <v>29</v>
      </c>
      <c r="E1460" s="96" t="s">
        <v>2798</v>
      </c>
      <c r="F1460" s="30" t="s">
        <v>29</v>
      </c>
      <c r="G1460" s="30" t="s">
        <v>47</v>
      </c>
      <c r="H1460" s="93" t="s">
        <v>34</v>
      </c>
      <c r="I1460" s="36" t="str">
        <f ca="1">IFERROR(__xludf.DUMMYFUNCTION("""COMPUTED_VALUE""")," ")</f>
        <v xml:space="preserve"> </v>
      </c>
      <c r="J1460" s="51" t="s">
        <v>6850</v>
      </c>
      <c r="K1460" s="56" t="s">
        <v>6851</v>
      </c>
      <c r="L1460" s="38">
        <v>343908033</v>
      </c>
      <c r="M1460" s="30" t="s">
        <v>130</v>
      </c>
      <c r="N1460" s="56" t="s">
        <v>6708</v>
      </c>
      <c r="O1460" s="30" t="s">
        <v>2081</v>
      </c>
      <c r="P1460" s="30" t="s">
        <v>6852</v>
      </c>
      <c r="Q1460" s="23">
        <v>16940</v>
      </c>
      <c r="R1460" s="30" t="s">
        <v>29</v>
      </c>
      <c r="S1460" s="39">
        <v>50</v>
      </c>
      <c r="T1460" s="45">
        <v>46160</v>
      </c>
      <c r="U1460" s="52"/>
      <c r="V1460" s="53"/>
      <c r="W1460" s="54" t="s">
        <v>6853</v>
      </c>
      <c r="X1460" s="30"/>
      <c r="Y1460" s="31">
        <v>16890</v>
      </c>
      <c r="Z1460" s="30"/>
      <c r="AA1460" s="56"/>
      <c r="AB1460" s="74" t="s">
        <v>44</v>
      </c>
      <c r="AC1460" s="30" t="s">
        <v>44</v>
      </c>
      <c r="AD1460" s="30" t="s">
        <v>982</v>
      </c>
    </row>
    <row r="1461" spans="1:30" x14ac:dyDescent="0.2">
      <c r="A1461" s="89">
        <v>46161.333641064819</v>
      </c>
      <c r="B1461" s="35" t="s">
        <v>30</v>
      </c>
      <c r="C1461" s="85" t="s">
        <v>31</v>
      </c>
      <c r="D1461" s="30" t="s">
        <v>29</v>
      </c>
      <c r="E1461" s="96" t="s">
        <v>2798</v>
      </c>
      <c r="F1461" s="30" t="s">
        <v>29</v>
      </c>
      <c r="G1461" s="30" t="s">
        <v>47</v>
      </c>
      <c r="H1461" s="93" t="s">
        <v>34</v>
      </c>
      <c r="I1461" s="36" t="str">
        <f ca="1">IFERROR(__xludf.DUMMYFUNCTION("""COMPUTED_VALUE""")," ")</f>
        <v xml:space="preserve"> </v>
      </c>
      <c r="J1461" s="51" t="s">
        <v>6854</v>
      </c>
      <c r="K1461" s="58" t="s">
        <v>6855</v>
      </c>
      <c r="L1461" s="38">
        <v>853575277</v>
      </c>
      <c r="M1461" s="30" t="s">
        <v>633</v>
      </c>
      <c r="N1461" s="56" t="s">
        <v>4771</v>
      </c>
      <c r="O1461" s="30" t="s">
        <v>107</v>
      </c>
      <c r="P1461" s="30" t="s">
        <v>6856</v>
      </c>
      <c r="Q1461" s="23">
        <v>16940</v>
      </c>
      <c r="R1461" s="30" t="s">
        <v>29</v>
      </c>
      <c r="S1461" s="39">
        <v>50</v>
      </c>
      <c r="T1461" s="45">
        <v>46160</v>
      </c>
      <c r="U1461" s="52"/>
      <c r="V1461" s="53"/>
      <c r="W1461" s="54" t="s">
        <v>6857</v>
      </c>
      <c r="X1461" s="30"/>
      <c r="Y1461" s="31">
        <v>16890</v>
      </c>
      <c r="Z1461" s="30"/>
      <c r="AA1461" s="55"/>
      <c r="AB1461" s="73" t="s">
        <v>44</v>
      </c>
      <c r="AC1461" s="30" t="s">
        <v>44</v>
      </c>
      <c r="AD1461" s="30" t="s">
        <v>982</v>
      </c>
    </row>
    <row r="1462" spans="1:30" x14ac:dyDescent="0.2">
      <c r="A1462" s="89">
        <v>46161.342477164348</v>
      </c>
      <c r="B1462" s="35" t="s">
        <v>30</v>
      </c>
      <c r="C1462" s="85" t="s">
        <v>31</v>
      </c>
      <c r="D1462" s="30" t="s">
        <v>29</v>
      </c>
      <c r="E1462" s="96" t="s">
        <v>2895</v>
      </c>
      <c r="F1462" s="30" t="s">
        <v>29</v>
      </c>
      <c r="G1462" s="30" t="s">
        <v>33</v>
      </c>
      <c r="H1462" s="93" t="s">
        <v>34</v>
      </c>
      <c r="I1462" s="36" t="str">
        <f ca="1">IFERROR(__xludf.DUMMYFUNCTION("""COMPUTED_VALUE""")," ")</f>
        <v xml:space="preserve"> </v>
      </c>
      <c r="J1462" s="51" t="s">
        <v>6858</v>
      </c>
      <c r="K1462" s="56" t="s">
        <v>6859</v>
      </c>
      <c r="L1462" s="38">
        <v>362726308</v>
      </c>
      <c r="M1462" s="30" t="s">
        <v>758</v>
      </c>
      <c r="N1462" s="56" t="s">
        <v>2028</v>
      </c>
      <c r="O1462" s="30" t="s">
        <v>107</v>
      </c>
      <c r="P1462" s="30" t="s">
        <v>6860</v>
      </c>
      <c r="Q1462" s="23">
        <v>14972</v>
      </c>
      <c r="R1462" s="30" t="s">
        <v>29</v>
      </c>
      <c r="S1462" s="39">
        <v>50</v>
      </c>
      <c r="T1462" s="45">
        <v>46160</v>
      </c>
      <c r="U1462" s="52"/>
      <c r="V1462" s="53"/>
      <c r="W1462" s="54" t="s">
        <v>6861</v>
      </c>
      <c r="X1462" s="30"/>
      <c r="Y1462" s="31">
        <v>14922</v>
      </c>
      <c r="Z1462" s="30"/>
      <c r="AA1462" s="56"/>
      <c r="AB1462" s="74" t="s">
        <v>44</v>
      </c>
      <c r="AC1462" s="30" t="s">
        <v>44</v>
      </c>
      <c r="AD1462" s="30" t="s">
        <v>982</v>
      </c>
    </row>
    <row r="1463" spans="1:30" x14ac:dyDescent="0.2">
      <c r="A1463" s="89">
        <v>46161.346502893517</v>
      </c>
      <c r="B1463" s="35" t="s">
        <v>30</v>
      </c>
      <c r="C1463" s="85" t="s">
        <v>31</v>
      </c>
      <c r="D1463" s="30" t="s">
        <v>29</v>
      </c>
      <c r="E1463" s="96" t="s">
        <v>2798</v>
      </c>
      <c r="F1463" s="30" t="s">
        <v>29</v>
      </c>
      <c r="G1463" s="30" t="s">
        <v>47</v>
      </c>
      <c r="H1463" s="93" t="s">
        <v>34</v>
      </c>
      <c r="I1463" s="36" t="str">
        <f ca="1">IFERROR(__xludf.DUMMYFUNCTION("""COMPUTED_VALUE""")," ")</f>
        <v xml:space="preserve"> </v>
      </c>
      <c r="J1463" s="51" t="s">
        <v>6862</v>
      </c>
      <c r="K1463" s="58" t="s">
        <v>6863</v>
      </c>
      <c r="L1463" s="38">
        <v>838016123</v>
      </c>
      <c r="M1463" s="30" t="s">
        <v>758</v>
      </c>
      <c r="N1463" s="56" t="s">
        <v>1870</v>
      </c>
      <c r="O1463" s="30" t="s">
        <v>107</v>
      </c>
      <c r="P1463" s="30" t="s">
        <v>6864</v>
      </c>
      <c r="Q1463" s="23">
        <v>16940</v>
      </c>
      <c r="R1463" s="30" t="s">
        <v>29</v>
      </c>
      <c r="S1463" s="39">
        <v>50</v>
      </c>
      <c r="T1463" s="45">
        <v>46160</v>
      </c>
      <c r="U1463" s="52"/>
      <c r="V1463" s="53"/>
      <c r="W1463" s="54" t="s">
        <v>6865</v>
      </c>
      <c r="X1463" s="30"/>
      <c r="Y1463" s="31">
        <v>16890</v>
      </c>
      <c r="Z1463" s="30"/>
      <c r="AA1463" s="55"/>
      <c r="AB1463" s="73" t="s">
        <v>44</v>
      </c>
      <c r="AC1463" s="30" t="s">
        <v>44</v>
      </c>
      <c r="AD1463" s="30" t="s">
        <v>982</v>
      </c>
    </row>
    <row r="1464" spans="1:30" x14ac:dyDescent="0.2">
      <c r="A1464" s="89">
        <v>46161.355855393515</v>
      </c>
      <c r="B1464" s="35" t="s">
        <v>76</v>
      </c>
      <c r="C1464" s="85" t="s">
        <v>31</v>
      </c>
      <c r="D1464" s="30" t="s">
        <v>29</v>
      </c>
      <c r="E1464" s="96" t="s">
        <v>46</v>
      </c>
      <c r="F1464" s="30" t="s">
        <v>202</v>
      </c>
      <c r="G1464" s="30" t="s">
        <v>47</v>
      </c>
      <c r="H1464" s="93" t="s">
        <v>4490</v>
      </c>
      <c r="I1464" s="36">
        <f ca="1">IFERROR(__xludf.DUMMYFUNCTION("""COMPUTED_VALUE"""),46195)</f>
        <v>46195</v>
      </c>
      <c r="J1464" s="51" t="s">
        <v>6866</v>
      </c>
      <c r="K1464" s="56" t="s">
        <v>6867</v>
      </c>
      <c r="L1464" s="38">
        <v>559703711</v>
      </c>
      <c r="M1464" s="30" t="s">
        <v>2215</v>
      </c>
      <c r="N1464" s="56" t="s">
        <v>763</v>
      </c>
      <c r="O1464" s="30" t="s">
        <v>107</v>
      </c>
      <c r="P1464" s="30" t="s">
        <v>6868</v>
      </c>
      <c r="Q1464" s="23">
        <v>2468</v>
      </c>
      <c r="R1464" s="30" t="s">
        <v>29</v>
      </c>
      <c r="S1464" s="39">
        <f>100+2368</f>
        <v>2468</v>
      </c>
      <c r="T1464" s="49" t="s">
        <v>6869</v>
      </c>
      <c r="U1464" s="52"/>
      <c r="V1464" s="53"/>
      <c r="W1464" s="54" t="s">
        <v>6870</v>
      </c>
      <c r="X1464" s="30"/>
      <c r="Y1464" s="31">
        <v>0</v>
      </c>
      <c r="Z1464" s="30"/>
      <c r="AA1464" s="56"/>
      <c r="AB1464" s="74" t="s">
        <v>44</v>
      </c>
      <c r="AC1464" s="30" t="s">
        <v>44</v>
      </c>
      <c r="AD1464" s="30" t="s">
        <v>982</v>
      </c>
    </row>
    <row r="1465" spans="1:30" x14ac:dyDescent="0.2">
      <c r="A1465" s="89">
        <v>46161.359688750003</v>
      </c>
      <c r="B1465" s="35" t="s">
        <v>30</v>
      </c>
      <c r="C1465" s="85" t="s">
        <v>31</v>
      </c>
      <c r="D1465" s="30" t="s">
        <v>29</v>
      </c>
      <c r="E1465" s="96" t="s">
        <v>2798</v>
      </c>
      <c r="F1465" s="30" t="s">
        <v>29</v>
      </c>
      <c r="G1465" s="30" t="s">
        <v>47</v>
      </c>
      <c r="H1465" s="93" t="s">
        <v>34</v>
      </c>
      <c r="I1465" s="36" t="str">
        <f ca="1">IFERROR(__xludf.DUMMYFUNCTION("""COMPUTED_VALUE""")," ")</f>
        <v xml:space="preserve"> </v>
      </c>
      <c r="J1465" s="51" t="s">
        <v>6871</v>
      </c>
      <c r="K1465" s="56" t="s">
        <v>6872</v>
      </c>
      <c r="L1465" s="38">
        <v>357664901</v>
      </c>
      <c r="M1465" s="30" t="s">
        <v>758</v>
      </c>
      <c r="N1465" s="56" t="s">
        <v>1870</v>
      </c>
      <c r="O1465" s="30" t="s">
        <v>107</v>
      </c>
      <c r="P1465" s="30" t="s">
        <v>6873</v>
      </c>
      <c r="Q1465" s="23">
        <v>16940</v>
      </c>
      <c r="R1465" s="30" t="s">
        <v>29</v>
      </c>
      <c r="S1465" s="39">
        <v>100</v>
      </c>
      <c r="T1465" s="45">
        <v>46160</v>
      </c>
      <c r="U1465" s="52"/>
      <c r="V1465" s="53"/>
      <c r="W1465" s="54" t="s">
        <v>6874</v>
      </c>
      <c r="X1465" s="30"/>
      <c r="Y1465" s="31">
        <v>16840</v>
      </c>
      <c r="Z1465" s="30"/>
      <c r="AA1465" s="55"/>
      <c r="AB1465" s="73" t="s">
        <v>44</v>
      </c>
      <c r="AC1465" s="30" t="s">
        <v>44</v>
      </c>
      <c r="AD1465" s="30" t="s">
        <v>982</v>
      </c>
    </row>
    <row r="1466" spans="1:30" x14ac:dyDescent="0.2">
      <c r="A1466" s="89">
        <v>46161.364823009259</v>
      </c>
      <c r="B1466" s="35" t="s">
        <v>30</v>
      </c>
      <c r="C1466" s="85" t="s">
        <v>31</v>
      </c>
      <c r="D1466" s="30" t="s">
        <v>29</v>
      </c>
      <c r="E1466" s="96" t="s">
        <v>82</v>
      </c>
      <c r="F1466" s="30" t="s">
        <v>29</v>
      </c>
      <c r="G1466" s="30" t="s">
        <v>47</v>
      </c>
      <c r="H1466" s="93" t="s">
        <v>34</v>
      </c>
      <c r="I1466" s="36" t="str">
        <f ca="1">IFERROR(__xludf.DUMMYFUNCTION("""COMPUTED_VALUE""")," ")</f>
        <v xml:space="preserve"> </v>
      </c>
      <c r="J1466" s="51" t="s">
        <v>6875</v>
      </c>
      <c r="K1466" s="56" t="s">
        <v>6876</v>
      </c>
      <c r="L1466" s="38">
        <v>786699714</v>
      </c>
      <c r="M1466" s="30" t="s">
        <v>2861</v>
      </c>
      <c r="N1466" s="56" t="s">
        <v>512</v>
      </c>
      <c r="O1466" s="30" t="s">
        <v>6877</v>
      </c>
      <c r="P1466" s="30" t="s">
        <v>6878</v>
      </c>
      <c r="Q1466" s="23">
        <v>9704</v>
      </c>
      <c r="R1466" s="30" t="s">
        <v>29</v>
      </c>
      <c r="S1466" s="39">
        <v>100</v>
      </c>
      <c r="T1466" s="45">
        <v>46160</v>
      </c>
      <c r="U1466" s="52"/>
      <c r="V1466" s="53"/>
      <c r="W1466" s="54" t="s">
        <v>6879</v>
      </c>
      <c r="X1466" s="30"/>
      <c r="Y1466" s="31">
        <v>9604</v>
      </c>
      <c r="Z1466" s="30"/>
      <c r="AA1466" s="56"/>
      <c r="AB1466" s="74" t="s">
        <v>44</v>
      </c>
      <c r="AC1466" s="30" t="s">
        <v>44</v>
      </c>
      <c r="AD1466" s="30" t="s">
        <v>982</v>
      </c>
    </row>
    <row r="1467" spans="1:30" x14ac:dyDescent="0.2">
      <c r="A1467" s="89">
        <v>46161.369867719906</v>
      </c>
      <c r="B1467" s="35" t="s">
        <v>30</v>
      </c>
      <c r="C1467" s="85" t="s">
        <v>31</v>
      </c>
      <c r="D1467" s="30" t="s">
        <v>29</v>
      </c>
      <c r="E1467" s="96" t="s">
        <v>2798</v>
      </c>
      <c r="F1467" s="30" t="s">
        <v>29</v>
      </c>
      <c r="G1467" s="30" t="s">
        <v>47</v>
      </c>
      <c r="H1467" s="93" t="s">
        <v>34</v>
      </c>
      <c r="I1467" s="36" t="str">
        <f ca="1">IFERROR(__xludf.DUMMYFUNCTION("""COMPUTED_VALUE""")," ")</f>
        <v xml:space="preserve"> </v>
      </c>
      <c r="J1467" s="51" t="s">
        <v>6880</v>
      </c>
      <c r="K1467" s="56" t="s">
        <v>6881</v>
      </c>
      <c r="L1467" s="38">
        <v>396243616</v>
      </c>
      <c r="M1467" s="30" t="s">
        <v>1614</v>
      </c>
      <c r="N1467" s="56" t="s">
        <v>427</v>
      </c>
      <c r="O1467" s="30" t="s">
        <v>2081</v>
      </c>
      <c r="P1467" s="30" t="s">
        <v>6882</v>
      </c>
      <c r="Q1467" s="23">
        <v>16940</v>
      </c>
      <c r="R1467" s="30" t="s">
        <v>29</v>
      </c>
      <c r="S1467" s="39">
        <v>200</v>
      </c>
      <c r="T1467" s="45">
        <v>46160</v>
      </c>
      <c r="U1467" s="52"/>
      <c r="V1467" s="53"/>
      <c r="W1467" s="54" t="s">
        <v>6883</v>
      </c>
      <c r="X1467" s="30"/>
      <c r="Y1467" s="31">
        <v>16740</v>
      </c>
      <c r="Z1467" s="30"/>
      <c r="AA1467" s="55"/>
      <c r="AB1467" s="73" t="s">
        <v>44</v>
      </c>
      <c r="AC1467" s="30" t="s">
        <v>44</v>
      </c>
      <c r="AD1467" s="30" t="s">
        <v>982</v>
      </c>
    </row>
    <row r="1468" spans="1:30" x14ac:dyDescent="0.2">
      <c r="A1468" s="89">
        <v>46161.373655150463</v>
      </c>
      <c r="B1468" s="35" t="s">
        <v>408</v>
      </c>
      <c r="C1468" s="85" t="s">
        <v>31</v>
      </c>
      <c r="D1468" s="30" t="s">
        <v>29</v>
      </c>
      <c r="E1468" s="96" t="s">
        <v>82</v>
      </c>
      <c r="F1468" s="30" t="s">
        <v>29</v>
      </c>
      <c r="G1468" s="30" t="s">
        <v>47</v>
      </c>
      <c r="H1468" s="93" t="s">
        <v>5770</v>
      </c>
      <c r="I1468" s="36">
        <f ca="1">IFERROR(__xludf.DUMMYFUNCTION("""COMPUTED_VALUE"""),46195)</f>
        <v>46195</v>
      </c>
      <c r="J1468" s="51" t="s">
        <v>6884</v>
      </c>
      <c r="K1468" s="56" t="s">
        <v>6885</v>
      </c>
      <c r="L1468" s="38">
        <v>376449580</v>
      </c>
      <c r="M1468" s="30" t="s">
        <v>1614</v>
      </c>
      <c r="N1468" s="56" t="s">
        <v>131</v>
      </c>
      <c r="O1468" s="30" t="s">
        <v>2081</v>
      </c>
      <c r="P1468" s="30" t="s">
        <v>6886</v>
      </c>
      <c r="Q1468" s="23">
        <v>9704</v>
      </c>
      <c r="R1468" s="30" t="s">
        <v>29</v>
      </c>
      <c r="S1468" s="39">
        <f>100+100</f>
        <v>200</v>
      </c>
      <c r="T1468" s="49" t="s">
        <v>6887</v>
      </c>
      <c r="U1468" s="52"/>
      <c r="V1468" s="53"/>
      <c r="W1468" s="54" t="s">
        <v>6888</v>
      </c>
      <c r="X1468" s="30"/>
      <c r="Y1468" s="31">
        <v>9504</v>
      </c>
      <c r="Z1468" s="30"/>
      <c r="AA1468" s="56"/>
      <c r="AB1468" s="74" t="s">
        <v>44</v>
      </c>
      <c r="AC1468" s="30" t="s">
        <v>44</v>
      </c>
      <c r="AD1468" s="30" t="s">
        <v>982</v>
      </c>
    </row>
    <row r="1469" spans="1:30" x14ac:dyDescent="0.2">
      <c r="A1469" s="89">
        <v>46161.376463101857</v>
      </c>
      <c r="B1469" s="35" t="s">
        <v>30</v>
      </c>
      <c r="C1469" s="85" t="s">
        <v>31</v>
      </c>
      <c r="D1469" s="30" t="s">
        <v>29</v>
      </c>
      <c r="E1469" s="96" t="s">
        <v>2798</v>
      </c>
      <c r="F1469" s="30" t="s">
        <v>29</v>
      </c>
      <c r="G1469" s="30" t="s">
        <v>47</v>
      </c>
      <c r="H1469" s="93" t="s">
        <v>34</v>
      </c>
      <c r="I1469" s="36" t="str">
        <f ca="1">IFERROR(__xludf.DUMMYFUNCTION("""COMPUTED_VALUE""")," ")</f>
        <v xml:space="preserve"> </v>
      </c>
      <c r="J1469" s="51" t="s">
        <v>6889</v>
      </c>
      <c r="K1469" s="56" t="s">
        <v>6890</v>
      </c>
      <c r="L1469" s="38">
        <v>333425586</v>
      </c>
      <c r="M1469" s="30" t="s">
        <v>1614</v>
      </c>
      <c r="N1469" s="56" t="s">
        <v>4176</v>
      </c>
      <c r="O1469" s="30" t="s">
        <v>2081</v>
      </c>
      <c r="P1469" s="30" t="s">
        <v>6891</v>
      </c>
      <c r="Q1469" s="23">
        <v>16940</v>
      </c>
      <c r="R1469" s="30" t="s">
        <v>29</v>
      </c>
      <c r="S1469" s="39">
        <v>50</v>
      </c>
      <c r="T1469" s="45">
        <v>46160</v>
      </c>
      <c r="U1469" s="52"/>
      <c r="V1469" s="53"/>
      <c r="W1469" s="54" t="s">
        <v>6892</v>
      </c>
      <c r="X1469" s="30"/>
      <c r="Y1469" s="31">
        <v>16890</v>
      </c>
      <c r="Z1469" s="30"/>
      <c r="AA1469" s="55"/>
      <c r="AB1469" s="73" t="s">
        <v>44</v>
      </c>
      <c r="AC1469" s="30" t="s">
        <v>44</v>
      </c>
      <c r="AD1469" s="30" t="s">
        <v>982</v>
      </c>
    </row>
    <row r="1470" spans="1:30" x14ac:dyDescent="0.2">
      <c r="A1470" s="89">
        <v>46161.382010902773</v>
      </c>
      <c r="B1470" s="35" t="s">
        <v>30</v>
      </c>
      <c r="C1470" s="85" t="s">
        <v>31</v>
      </c>
      <c r="D1470" s="30" t="s">
        <v>29</v>
      </c>
      <c r="E1470" s="96" t="s">
        <v>55</v>
      </c>
      <c r="F1470" s="30" t="s">
        <v>29</v>
      </c>
      <c r="G1470" s="30" t="s">
        <v>33</v>
      </c>
      <c r="H1470" s="93" t="s">
        <v>34</v>
      </c>
      <c r="I1470" s="36" t="str">
        <f ca="1">IFERROR(__xludf.DUMMYFUNCTION("""COMPUTED_VALUE""")," ")</f>
        <v xml:space="preserve"> </v>
      </c>
      <c r="J1470" s="51" t="s">
        <v>6893</v>
      </c>
      <c r="K1470" s="56" t="s">
        <v>6894</v>
      </c>
      <c r="L1470" s="38">
        <v>846814899</v>
      </c>
      <c r="M1470" s="30" t="s">
        <v>1614</v>
      </c>
      <c r="N1470" s="56" t="s">
        <v>131</v>
      </c>
      <c r="O1470" s="30" t="s">
        <v>2081</v>
      </c>
      <c r="P1470" s="30" t="s">
        <v>6895</v>
      </c>
      <c r="Q1470" s="23">
        <v>7736</v>
      </c>
      <c r="R1470" s="30" t="s">
        <v>29</v>
      </c>
      <c r="S1470" s="39">
        <v>200</v>
      </c>
      <c r="T1470" s="45">
        <v>46160</v>
      </c>
      <c r="U1470" s="52"/>
      <c r="V1470" s="53"/>
      <c r="W1470" s="54" t="s">
        <v>6896</v>
      </c>
      <c r="X1470" s="30"/>
      <c r="Y1470" s="31">
        <v>7536</v>
      </c>
      <c r="Z1470" s="30"/>
      <c r="AA1470" s="56"/>
      <c r="AB1470" s="74" t="s">
        <v>44</v>
      </c>
      <c r="AC1470" s="30" t="s">
        <v>44</v>
      </c>
      <c r="AD1470" s="30" t="s">
        <v>982</v>
      </c>
    </row>
    <row r="1471" spans="1:30" x14ac:dyDescent="0.2">
      <c r="A1471" s="89">
        <v>46161.38470195602</v>
      </c>
      <c r="B1471" s="35" t="s">
        <v>30</v>
      </c>
      <c r="C1471" s="85" t="s">
        <v>31</v>
      </c>
      <c r="D1471" s="30" t="s">
        <v>29</v>
      </c>
      <c r="E1471" s="96" t="s">
        <v>2895</v>
      </c>
      <c r="F1471" s="30" t="s">
        <v>29</v>
      </c>
      <c r="G1471" s="30" t="s">
        <v>33</v>
      </c>
      <c r="H1471" s="93" t="s">
        <v>34</v>
      </c>
      <c r="I1471" s="36" t="str">
        <f ca="1">IFERROR(__xludf.DUMMYFUNCTION("""COMPUTED_VALUE""")," ")</f>
        <v xml:space="preserve"> </v>
      </c>
      <c r="J1471" s="51" t="s">
        <v>6897</v>
      </c>
      <c r="K1471" s="56" t="s">
        <v>6898</v>
      </c>
      <c r="L1471" s="38">
        <v>398785540</v>
      </c>
      <c r="M1471" s="30" t="s">
        <v>1614</v>
      </c>
      <c r="N1471" s="56" t="s">
        <v>3430</v>
      </c>
      <c r="O1471" s="30" t="s">
        <v>2081</v>
      </c>
      <c r="P1471" s="30" t="s">
        <v>6899</v>
      </c>
      <c r="Q1471" s="23">
        <v>14972</v>
      </c>
      <c r="R1471" s="30" t="s">
        <v>29</v>
      </c>
      <c r="S1471" s="39">
        <v>50</v>
      </c>
      <c r="T1471" s="45">
        <v>46160</v>
      </c>
      <c r="U1471" s="52"/>
      <c r="V1471" s="53"/>
      <c r="W1471" s="54" t="s">
        <v>6900</v>
      </c>
      <c r="X1471" s="30"/>
      <c r="Y1471" s="31">
        <v>14922</v>
      </c>
      <c r="Z1471" s="30"/>
      <c r="AA1471" s="55"/>
      <c r="AB1471" s="73" t="s">
        <v>44</v>
      </c>
      <c r="AC1471" s="30" t="s">
        <v>44</v>
      </c>
      <c r="AD1471" s="30" t="s">
        <v>982</v>
      </c>
    </row>
    <row r="1472" spans="1:30" x14ac:dyDescent="0.2">
      <c r="A1472" s="89">
        <v>46161.390069259258</v>
      </c>
      <c r="B1472" s="35" t="s">
        <v>30</v>
      </c>
      <c r="C1472" s="85" t="s">
        <v>31</v>
      </c>
      <c r="D1472" s="30" t="s">
        <v>29</v>
      </c>
      <c r="E1472" s="96" t="s">
        <v>46</v>
      </c>
      <c r="F1472" s="30" t="s">
        <v>29</v>
      </c>
      <c r="G1472" s="30" t="s">
        <v>47</v>
      </c>
      <c r="H1472" s="93" t="s">
        <v>34</v>
      </c>
      <c r="I1472" s="36" t="str">
        <f ca="1">IFERROR(__xludf.DUMMYFUNCTION("""COMPUTED_VALUE""")," ")</f>
        <v xml:space="preserve"> </v>
      </c>
      <c r="J1472" s="51" t="s">
        <v>6901</v>
      </c>
      <c r="K1472" s="56" t="s">
        <v>6902</v>
      </c>
      <c r="L1472" s="38">
        <v>335323674</v>
      </c>
      <c r="M1472" s="30" t="s">
        <v>1614</v>
      </c>
      <c r="N1472" s="56" t="s">
        <v>6903</v>
      </c>
      <c r="O1472" s="30" t="s">
        <v>6904</v>
      </c>
      <c r="P1472" s="30" t="s">
        <v>6905</v>
      </c>
      <c r="Q1472" s="23">
        <v>2468</v>
      </c>
      <c r="R1472" s="30" t="s">
        <v>29</v>
      </c>
      <c r="S1472" s="39">
        <v>50</v>
      </c>
      <c r="T1472" s="45">
        <v>46160</v>
      </c>
      <c r="U1472" s="52"/>
      <c r="V1472" s="53"/>
      <c r="W1472" s="54" t="s">
        <v>6906</v>
      </c>
      <c r="X1472" s="30"/>
      <c r="Y1472" s="31">
        <v>2418</v>
      </c>
      <c r="Z1472" s="30"/>
      <c r="AA1472" s="56"/>
      <c r="AB1472" s="74" t="s">
        <v>44</v>
      </c>
      <c r="AC1472" s="30" t="s">
        <v>44</v>
      </c>
      <c r="AD1472" s="30" t="s">
        <v>982</v>
      </c>
    </row>
    <row r="1473" spans="1:30" x14ac:dyDescent="0.2">
      <c r="A1473" s="89">
        <v>46161.390814085651</v>
      </c>
      <c r="B1473" s="35" t="s">
        <v>252</v>
      </c>
      <c r="C1473" s="85" t="s">
        <v>31</v>
      </c>
      <c r="D1473" s="30" t="s">
        <v>29</v>
      </c>
      <c r="E1473" s="96" t="s">
        <v>55</v>
      </c>
      <c r="F1473" s="30" t="s">
        <v>29</v>
      </c>
      <c r="G1473" s="30" t="s">
        <v>33</v>
      </c>
      <c r="H1473" s="93" t="s">
        <v>3971</v>
      </c>
      <c r="I1473" s="36">
        <f ca="1">IFERROR(__xludf.DUMMYFUNCTION("""COMPUTED_VALUE"""),46195)</f>
        <v>46195</v>
      </c>
      <c r="J1473" s="51" t="s">
        <v>6907</v>
      </c>
      <c r="K1473" s="56" t="s">
        <v>6908</v>
      </c>
      <c r="L1473" s="38">
        <v>922791555</v>
      </c>
      <c r="M1473" s="30" t="s">
        <v>1614</v>
      </c>
      <c r="N1473" s="56" t="s">
        <v>131</v>
      </c>
      <c r="O1473" s="30" t="s">
        <v>2081</v>
      </c>
      <c r="P1473" s="30" t="s">
        <v>6909</v>
      </c>
      <c r="Q1473" s="23">
        <v>7736</v>
      </c>
      <c r="R1473" s="30" t="s">
        <v>29</v>
      </c>
      <c r="S1473" s="39">
        <v>200</v>
      </c>
      <c r="T1473" s="45">
        <v>46160</v>
      </c>
      <c r="U1473" s="52"/>
      <c r="V1473" s="53"/>
      <c r="W1473" s="54" t="s">
        <v>6910</v>
      </c>
      <c r="X1473" s="30"/>
      <c r="Y1473" s="31">
        <v>7536</v>
      </c>
      <c r="Z1473" s="30"/>
      <c r="AA1473" s="55"/>
      <c r="AB1473" s="73" t="s">
        <v>44</v>
      </c>
      <c r="AC1473" s="30" t="s">
        <v>44</v>
      </c>
      <c r="AD1473" s="30" t="s">
        <v>982</v>
      </c>
    </row>
    <row r="1474" spans="1:30" x14ac:dyDescent="0.2">
      <c r="A1474" s="89">
        <v>46161.39662777778</v>
      </c>
      <c r="B1474" s="35" t="s">
        <v>252</v>
      </c>
      <c r="C1474" s="85" t="s">
        <v>31</v>
      </c>
      <c r="D1474" s="30" t="s">
        <v>29</v>
      </c>
      <c r="E1474" s="96" t="s">
        <v>2895</v>
      </c>
      <c r="F1474" s="30" t="s">
        <v>29</v>
      </c>
      <c r="G1474" s="30" t="s">
        <v>33</v>
      </c>
      <c r="H1474" s="93" t="s">
        <v>3271</v>
      </c>
      <c r="I1474" s="36">
        <f ca="1">IFERROR(__xludf.DUMMYFUNCTION("""COMPUTED_VALUE"""),46197)</f>
        <v>46197</v>
      </c>
      <c r="J1474" s="51" t="s">
        <v>6911</v>
      </c>
      <c r="K1474" s="56" t="s">
        <v>6912</v>
      </c>
      <c r="L1474" s="38">
        <v>359592565</v>
      </c>
      <c r="M1474" s="30" t="s">
        <v>1614</v>
      </c>
      <c r="N1474" s="56" t="s">
        <v>3436</v>
      </c>
      <c r="O1474" s="30" t="s">
        <v>6913</v>
      </c>
      <c r="P1474" s="30" t="s">
        <v>6914</v>
      </c>
      <c r="Q1474" s="23">
        <v>14972</v>
      </c>
      <c r="R1474" s="30" t="s">
        <v>29</v>
      </c>
      <c r="S1474" s="39">
        <f>200+3800</f>
        <v>4000</v>
      </c>
      <c r="T1474" s="49" t="s">
        <v>6915</v>
      </c>
      <c r="U1474" s="52"/>
      <c r="V1474" s="53"/>
      <c r="W1474" s="54" t="s">
        <v>6916</v>
      </c>
      <c r="X1474" s="30"/>
      <c r="Y1474" s="31">
        <v>10972</v>
      </c>
      <c r="Z1474" s="30"/>
      <c r="AA1474" s="56"/>
      <c r="AB1474" s="74" t="s">
        <v>44</v>
      </c>
      <c r="AC1474" s="30" t="s">
        <v>44</v>
      </c>
      <c r="AD1474" s="30" t="s">
        <v>982</v>
      </c>
    </row>
    <row r="1475" spans="1:30" x14ac:dyDescent="0.2">
      <c r="A1475" s="89">
        <v>46161.417012928243</v>
      </c>
      <c r="B1475" s="35" t="s">
        <v>30</v>
      </c>
      <c r="C1475" s="85" t="s">
        <v>31</v>
      </c>
      <c r="D1475" s="30" t="s">
        <v>29</v>
      </c>
      <c r="E1475" s="96" t="s">
        <v>670</v>
      </c>
      <c r="F1475" s="30" t="s">
        <v>29</v>
      </c>
      <c r="G1475" s="30" t="s">
        <v>2172</v>
      </c>
      <c r="H1475" s="93" t="s">
        <v>34</v>
      </c>
      <c r="I1475" s="36" t="str">
        <f ca="1">IFERROR(__xludf.DUMMYFUNCTION("""COMPUTED_VALUE""")," ")</f>
        <v xml:space="preserve"> </v>
      </c>
      <c r="J1475" s="51" t="s">
        <v>6917</v>
      </c>
      <c r="K1475" s="56" t="s">
        <v>6918</v>
      </c>
      <c r="L1475" s="38">
        <v>387813924</v>
      </c>
      <c r="M1475" s="30" t="s">
        <v>758</v>
      </c>
      <c r="N1475" s="56" t="s">
        <v>685</v>
      </c>
      <c r="O1475" s="30" t="s">
        <v>107</v>
      </c>
      <c r="P1475" s="30" t="s">
        <v>6919</v>
      </c>
      <c r="Q1475" s="23">
        <v>7736</v>
      </c>
      <c r="R1475" s="30" t="s">
        <v>29</v>
      </c>
      <c r="S1475" s="39">
        <v>7236</v>
      </c>
      <c r="T1475" s="45">
        <v>46160</v>
      </c>
      <c r="U1475" s="52"/>
      <c r="V1475" s="53"/>
      <c r="W1475" s="54" t="s">
        <v>6920</v>
      </c>
      <c r="X1475" s="30"/>
      <c r="Y1475" s="31">
        <v>500</v>
      </c>
      <c r="Z1475" s="30" t="s">
        <v>2731</v>
      </c>
      <c r="AA1475" s="55"/>
      <c r="AB1475" s="73" t="s">
        <v>44</v>
      </c>
      <c r="AC1475" s="30" t="s">
        <v>44</v>
      </c>
      <c r="AD1475" s="30" t="s">
        <v>982</v>
      </c>
    </row>
    <row r="1476" spans="1:30" x14ac:dyDescent="0.2">
      <c r="A1476" s="89">
        <v>46161.441764537041</v>
      </c>
      <c r="B1476" s="35" t="s">
        <v>252</v>
      </c>
      <c r="C1476" s="85" t="s">
        <v>31</v>
      </c>
      <c r="D1476" s="30" t="s">
        <v>29</v>
      </c>
      <c r="E1476" s="96" t="s">
        <v>410</v>
      </c>
      <c r="F1476" s="30" t="s">
        <v>29</v>
      </c>
      <c r="G1476" s="30" t="s">
        <v>33</v>
      </c>
      <c r="H1476" s="93" t="s">
        <v>3971</v>
      </c>
      <c r="I1476" s="36">
        <f ca="1">IFERROR(__xludf.DUMMYFUNCTION("""COMPUTED_VALUE"""),46195)</f>
        <v>46195</v>
      </c>
      <c r="J1476" s="51" t="s">
        <v>6921</v>
      </c>
      <c r="K1476" s="56" t="s">
        <v>6922</v>
      </c>
      <c r="L1476" s="38">
        <v>936032735</v>
      </c>
      <c r="M1476" s="30" t="s">
        <v>163</v>
      </c>
      <c r="N1476" s="56" t="s">
        <v>3479</v>
      </c>
      <c r="O1476" s="30" t="s">
        <v>735</v>
      </c>
      <c r="P1476" s="30" t="s">
        <v>6923</v>
      </c>
      <c r="Q1476" s="23">
        <v>3968</v>
      </c>
      <c r="R1476" s="30" t="s">
        <v>29</v>
      </c>
      <c r="S1476" s="39">
        <f>100+3868</f>
        <v>3968</v>
      </c>
      <c r="T1476" s="49" t="s">
        <v>6924</v>
      </c>
      <c r="U1476" s="52"/>
      <c r="V1476" s="53"/>
      <c r="W1476" s="54" t="s">
        <v>6925</v>
      </c>
      <c r="X1476" s="30"/>
      <c r="Y1476" s="31">
        <v>0</v>
      </c>
      <c r="Z1476" s="30" t="s">
        <v>2731</v>
      </c>
      <c r="AA1476" s="56"/>
      <c r="AB1476" s="74" t="s">
        <v>44</v>
      </c>
      <c r="AC1476" s="30" t="s">
        <v>44</v>
      </c>
      <c r="AD1476" s="30" t="s">
        <v>982</v>
      </c>
    </row>
    <row r="1477" spans="1:30" x14ac:dyDescent="0.2">
      <c r="A1477" s="89">
        <v>46161.660548912041</v>
      </c>
      <c r="B1477" s="35" t="s">
        <v>76</v>
      </c>
      <c r="C1477" s="85" t="s">
        <v>31</v>
      </c>
      <c r="D1477" s="30" t="s">
        <v>29</v>
      </c>
      <c r="E1477" s="96" t="s">
        <v>2895</v>
      </c>
      <c r="F1477" s="30" t="s">
        <v>29</v>
      </c>
      <c r="G1477" s="30" t="s">
        <v>33</v>
      </c>
      <c r="H1477" s="93" t="s">
        <v>5007</v>
      </c>
      <c r="I1477" s="36">
        <f ca="1">IFERROR(__xludf.DUMMYFUNCTION("""COMPUTED_VALUE"""),46178)</f>
        <v>46178</v>
      </c>
      <c r="J1477" s="51" t="s">
        <v>6926</v>
      </c>
      <c r="K1477" s="56" t="s">
        <v>6927</v>
      </c>
      <c r="L1477" s="38">
        <v>387288163</v>
      </c>
      <c r="M1477" s="30" t="s">
        <v>2215</v>
      </c>
      <c r="N1477" s="56" t="s">
        <v>763</v>
      </c>
      <c r="O1477" s="30" t="s">
        <v>107</v>
      </c>
      <c r="P1477" s="30" t="s">
        <v>6928</v>
      </c>
      <c r="Q1477" s="23">
        <v>14972</v>
      </c>
      <c r="R1477" s="30" t="s">
        <v>29</v>
      </c>
      <c r="S1477" s="39">
        <v>11704</v>
      </c>
      <c r="T1477" s="45">
        <v>46160</v>
      </c>
      <c r="U1477" s="66">
        <v>3268</v>
      </c>
      <c r="V1477" s="45">
        <v>46172</v>
      </c>
      <c r="W1477" s="54" t="s">
        <v>6929</v>
      </c>
      <c r="X1477" s="30"/>
      <c r="Y1477" s="31">
        <v>0</v>
      </c>
      <c r="Z1477" s="30" t="s">
        <v>2731</v>
      </c>
      <c r="AA1477" s="55"/>
      <c r="AB1477" s="73" t="s">
        <v>44</v>
      </c>
      <c r="AC1477" s="30" t="s">
        <v>44</v>
      </c>
      <c r="AD1477" s="30" t="s">
        <v>74</v>
      </c>
    </row>
    <row r="1478" spans="1:30" x14ac:dyDescent="0.2">
      <c r="A1478" s="89">
        <v>46161.669058032407</v>
      </c>
      <c r="B1478" s="35" t="s">
        <v>408</v>
      </c>
      <c r="C1478" s="85" t="s">
        <v>31</v>
      </c>
      <c r="D1478" s="30" t="s">
        <v>29</v>
      </c>
      <c r="E1478" s="96" t="s">
        <v>63</v>
      </c>
      <c r="F1478" s="30" t="s">
        <v>29</v>
      </c>
      <c r="G1478" s="30" t="s">
        <v>47</v>
      </c>
      <c r="H1478" s="93" t="s">
        <v>3374</v>
      </c>
      <c r="I1478" s="36">
        <f ca="1">IFERROR(__xludf.DUMMYFUNCTION("""COMPUTED_VALUE"""),46197)</f>
        <v>46197</v>
      </c>
      <c r="J1478" s="51" t="s">
        <v>6930</v>
      </c>
      <c r="K1478" s="56" t="s">
        <v>6931</v>
      </c>
      <c r="L1478" s="38">
        <v>817151109</v>
      </c>
      <c r="M1478" s="30" t="s">
        <v>758</v>
      </c>
      <c r="N1478" s="56" t="s">
        <v>1870</v>
      </c>
      <c r="O1478" s="30" t="s">
        <v>107</v>
      </c>
      <c r="P1478" s="30" t="s">
        <v>6932</v>
      </c>
      <c r="Q1478" s="23">
        <v>16940</v>
      </c>
      <c r="R1478" s="30" t="s">
        <v>29</v>
      </c>
      <c r="S1478" s="39">
        <f>100+3900</f>
        <v>4000</v>
      </c>
      <c r="T1478" s="49" t="s">
        <v>6933</v>
      </c>
      <c r="U1478" s="52"/>
      <c r="V1478" s="53"/>
      <c r="W1478" s="54" t="s">
        <v>6934</v>
      </c>
      <c r="X1478" s="30"/>
      <c r="Y1478" s="31">
        <v>12940</v>
      </c>
      <c r="Z1478" s="30"/>
      <c r="AA1478" s="56"/>
      <c r="AB1478" s="74" t="s">
        <v>44</v>
      </c>
      <c r="AC1478" s="30" t="s">
        <v>44</v>
      </c>
      <c r="AD1478" s="30" t="s">
        <v>982</v>
      </c>
    </row>
    <row r="1479" spans="1:30" x14ac:dyDescent="0.2">
      <c r="A1479" s="89">
        <v>46161.726489212961</v>
      </c>
      <c r="B1479" s="35" t="s">
        <v>408</v>
      </c>
      <c r="C1479" s="85" t="s">
        <v>31</v>
      </c>
      <c r="D1479" s="30" t="s">
        <v>29</v>
      </c>
      <c r="E1479" s="96" t="s">
        <v>2895</v>
      </c>
      <c r="F1479" s="30" t="s">
        <v>29</v>
      </c>
      <c r="G1479" s="30" t="s">
        <v>33</v>
      </c>
      <c r="H1479" s="93" t="s">
        <v>3271</v>
      </c>
      <c r="I1479" s="36">
        <f ca="1">IFERROR(__xludf.DUMMYFUNCTION("""COMPUTED_VALUE"""),46197)</f>
        <v>46197</v>
      </c>
      <c r="J1479" s="51" t="s">
        <v>6935</v>
      </c>
      <c r="K1479" s="56" t="s">
        <v>6936</v>
      </c>
      <c r="L1479" s="38">
        <v>985933820</v>
      </c>
      <c r="M1479" s="30" t="s">
        <v>466</v>
      </c>
      <c r="N1479" s="56" t="s">
        <v>4262</v>
      </c>
      <c r="O1479" s="30" t="s">
        <v>6937</v>
      </c>
      <c r="P1479" s="30" t="s">
        <v>6938</v>
      </c>
      <c r="Q1479" s="23">
        <v>14972</v>
      </c>
      <c r="R1479" s="30" t="s">
        <v>29</v>
      </c>
      <c r="S1479" s="39">
        <v>4000</v>
      </c>
      <c r="T1479" s="45">
        <v>46161</v>
      </c>
      <c r="U1479" s="52"/>
      <c r="V1479" s="53"/>
      <c r="W1479" s="54" t="s">
        <v>6939</v>
      </c>
      <c r="X1479" s="30"/>
      <c r="Y1479" s="31">
        <v>10972</v>
      </c>
      <c r="Z1479" s="30"/>
      <c r="AA1479" s="55"/>
      <c r="AB1479" s="73" t="s">
        <v>44</v>
      </c>
      <c r="AC1479" s="30" t="s">
        <v>44</v>
      </c>
      <c r="AD1479" s="30" t="s">
        <v>982</v>
      </c>
    </row>
    <row r="1480" spans="1:30" x14ac:dyDescent="0.2">
      <c r="A1480" s="89">
        <v>46161.900402974541</v>
      </c>
      <c r="B1480" s="35" t="s">
        <v>30</v>
      </c>
      <c r="C1480" s="85" t="s">
        <v>31</v>
      </c>
      <c r="D1480" s="30" t="s">
        <v>29</v>
      </c>
      <c r="E1480" s="96" t="s">
        <v>2798</v>
      </c>
      <c r="F1480" s="30" t="s">
        <v>29</v>
      </c>
      <c r="G1480" s="30" t="s">
        <v>47</v>
      </c>
      <c r="H1480" s="93" t="s">
        <v>6940</v>
      </c>
      <c r="I1480" s="36" t="str">
        <f ca="1">IFERROR(__xludf.DUMMYFUNCTION("""COMPUTED_VALUE""")," ")</f>
        <v xml:space="preserve"> </v>
      </c>
      <c r="J1480" s="51" t="s">
        <v>6941</v>
      </c>
      <c r="K1480" s="56" t="s">
        <v>6942</v>
      </c>
      <c r="L1480" s="38">
        <v>944637304</v>
      </c>
      <c r="M1480" s="30" t="s">
        <v>713</v>
      </c>
      <c r="N1480" s="56" t="s">
        <v>4790</v>
      </c>
      <c r="O1480" s="30" t="s">
        <v>107</v>
      </c>
      <c r="P1480" s="30" t="s">
        <v>6943</v>
      </c>
      <c r="Q1480" s="23">
        <v>16940</v>
      </c>
      <c r="R1480" s="30" t="s">
        <v>29</v>
      </c>
      <c r="S1480" s="39">
        <v>50</v>
      </c>
      <c r="T1480" s="45">
        <v>46161</v>
      </c>
      <c r="U1480" s="52"/>
      <c r="V1480" s="53"/>
      <c r="W1480" s="54" t="s">
        <v>6944</v>
      </c>
      <c r="X1480" s="30"/>
      <c r="Y1480" s="31">
        <v>16890</v>
      </c>
      <c r="Z1480" s="30"/>
      <c r="AA1480" s="56"/>
      <c r="AB1480" s="74" t="s">
        <v>44</v>
      </c>
      <c r="AC1480" s="30" t="s">
        <v>44</v>
      </c>
      <c r="AD1480" s="30" t="s">
        <v>982</v>
      </c>
    </row>
    <row r="1481" spans="1:30" x14ac:dyDescent="0.2">
      <c r="A1481" s="89">
        <v>46161.903074108792</v>
      </c>
      <c r="B1481" s="35" t="s">
        <v>30</v>
      </c>
      <c r="C1481" s="85" t="s">
        <v>31</v>
      </c>
      <c r="D1481" s="30" t="s">
        <v>29</v>
      </c>
      <c r="E1481" s="96" t="s">
        <v>2798</v>
      </c>
      <c r="F1481" s="30" t="s">
        <v>29</v>
      </c>
      <c r="G1481" s="30" t="s">
        <v>47</v>
      </c>
      <c r="H1481" s="93" t="s">
        <v>4271</v>
      </c>
      <c r="I1481" s="36">
        <f ca="1">IFERROR(__xludf.DUMMYFUNCTION("""COMPUTED_VALUE"""),46217)</f>
        <v>46217</v>
      </c>
      <c r="J1481" s="51" t="s">
        <v>6945</v>
      </c>
      <c r="K1481" s="56" t="s">
        <v>6946</v>
      </c>
      <c r="L1481" s="38">
        <v>335505372</v>
      </c>
      <c r="M1481" s="30" t="s">
        <v>713</v>
      </c>
      <c r="N1481" s="56" t="s">
        <v>2631</v>
      </c>
      <c r="O1481" s="30" t="s">
        <v>107</v>
      </c>
      <c r="P1481" s="30" t="s">
        <v>6947</v>
      </c>
      <c r="Q1481" s="23">
        <v>16940</v>
      </c>
      <c r="R1481" s="30" t="s">
        <v>29</v>
      </c>
      <c r="S1481" s="39">
        <v>100</v>
      </c>
      <c r="T1481" s="45">
        <v>46161</v>
      </c>
      <c r="U1481" s="52"/>
      <c r="V1481" s="53"/>
      <c r="W1481" s="54" t="s">
        <v>6948</v>
      </c>
      <c r="X1481" s="30"/>
      <c r="Y1481" s="31">
        <v>16840</v>
      </c>
      <c r="Z1481" s="30"/>
      <c r="AA1481" s="55"/>
      <c r="AB1481" s="73" t="s">
        <v>44</v>
      </c>
      <c r="AC1481" s="30" t="s">
        <v>44</v>
      </c>
      <c r="AD1481" s="30" t="s">
        <v>982</v>
      </c>
    </row>
    <row r="1482" spans="1:30" x14ac:dyDescent="0.2">
      <c r="A1482" s="89">
        <v>46161.906951956014</v>
      </c>
      <c r="B1482" s="35" t="s">
        <v>76</v>
      </c>
      <c r="C1482" s="85" t="s">
        <v>31</v>
      </c>
      <c r="D1482" s="30" t="s">
        <v>29</v>
      </c>
      <c r="E1482" s="96" t="s">
        <v>2798</v>
      </c>
      <c r="F1482" s="30" t="s">
        <v>29</v>
      </c>
      <c r="G1482" s="30" t="s">
        <v>47</v>
      </c>
      <c r="H1482" s="93" t="s">
        <v>4403</v>
      </c>
      <c r="I1482" s="36">
        <f ca="1">IFERROR(__xludf.DUMMYFUNCTION("""COMPUTED_VALUE"""),46169)</f>
        <v>46169</v>
      </c>
      <c r="J1482" s="132" t="s">
        <v>6949</v>
      </c>
      <c r="K1482" s="56" t="s">
        <v>6950</v>
      </c>
      <c r="L1482" s="38">
        <v>332522690</v>
      </c>
      <c r="M1482" s="30" t="s">
        <v>664</v>
      </c>
      <c r="N1482" s="56" t="s">
        <v>66</v>
      </c>
      <c r="O1482" s="30" t="s">
        <v>107</v>
      </c>
      <c r="P1482" s="30" t="s">
        <v>6951</v>
      </c>
      <c r="Q1482" s="23">
        <v>16940</v>
      </c>
      <c r="R1482" s="30" t="s">
        <v>29</v>
      </c>
      <c r="S1482" s="39">
        <f>500+9204</f>
        <v>9704</v>
      </c>
      <c r="T1482" s="45">
        <v>46161</v>
      </c>
      <c r="U1482" s="52"/>
      <c r="V1482" s="53"/>
      <c r="W1482" s="54" t="s">
        <v>6952</v>
      </c>
      <c r="X1482" s="30"/>
      <c r="Y1482" s="31">
        <v>7236</v>
      </c>
      <c r="Z1482" s="30"/>
      <c r="AA1482" s="56"/>
      <c r="AB1482" s="74" t="s">
        <v>44</v>
      </c>
      <c r="AC1482" s="30" t="s">
        <v>44</v>
      </c>
      <c r="AD1482" s="30" t="s">
        <v>74</v>
      </c>
    </row>
    <row r="1483" spans="1:30" x14ac:dyDescent="0.2">
      <c r="A1483" s="89">
        <v>46161.909955578703</v>
      </c>
      <c r="B1483" s="35" t="s">
        <v>30</v>
      </c>
      <c r="C1483" s="85" t="s">
        <v>31</v>
      </c>
      <c r="D1483" s="30" t="s">
        <v>29</v>
      </c>
      <c r="E1483" s="96" t="s">
        <v>2798</v>
      </c>
      <c r="F1483" s="30" t="s">
        <v>29</v>
      </c>
      <c r="G1483" s="30" t="s">
        <v>47</v>
      </c>
      <c r="H1483" s="93" t="s">
        <v>34</v>
      </c>
      <c r="I1483" s="36" t="str">
        <f ca="1">IFERROR(__xludf.DUMMYFUNCTION("""COMPUTED_VALUE""")," ")</f>
        <v xml:space="preserve"> </v>
      </c>
      <c r="J1483" s="51" t="s">
        <v>6953</v>
      </c>
      <c r="K1483" s="56" t="s">
        <v>6954</v>
      </c>
      <c r="L1483" s="38">
        <v>981169755</v>
      </c>
      <c r="M1483" s="30" t="s">
        <v>664</v>
      </c>
      <c r="N1483" s="56" t="s">
        <v>66</v>
      </c>
      <c r="O1483" s="30" t="s">
        <v>107</v>
      </c>
      <c r="P1483" s="30" t="s">
        <v>6955</v>
      </c>
      <c r="Q1483" s="23">
        <v>16940</v>
      </c>
      <c r="R1483" s="30" t="s">
        <v>29</v>
      </c>
      <c r="S1483" s="39">
        <v>50</v>
      </c>
      <c r="T1483" s="45">
        <v>46161</v>
      </c>
      <c r="U1483" s="52"/>
      <c r="V1483" s="53"/>
      <c r="W1483" s="54" t="s">
        <v>6956</v>
      </c>
      <c r="X1483" s="30"/>
      <c r="Y1483" s="31">
        <v>16890</v>
      </c>
      <c r="Z1483" s="30"/>
      <c r="AA1483" s="55"/>
      <c r="AB1483" s="73" t="s">
        <v>44</v>
      </c>
      <c r="AC1483" s="30" t="s">
        <v>44</v>
      </c>
      <c r="AD1483" s="30" t="s">
        <v>982</v>
      </c>
    </row>
    <row r="1484" spans="1:30" x14ac:dyDescent="0.2">
      <c r="A1484" s="89">
        <v>46161.911726851853</v>
      </c>
      <c r="B1484" s="35" t="s">
        <v>408</v>
      </c>
      <c r="C1484" s="85" t="s">
        <v>31</v>
      </c>
      <c r="D1484" s="30" t="s">
        <v>29</v>
      </c>
      <c r="E1484" s="96" t="s">
        <v>2798</v>
      </c>
      <c r="F1484" s="30" t="s">
        <v>29</v>
      </c>
      <c r="G1484" s="30" t="s">
        <v>47</v>
      </c>
      <c r="H1484" s="93" t="s">
        <v>6742</v>
      </c>
      <c r="I1484" s="36">
        <f ca="1">IFERROR(__xludf.DUMMYFUNCTION("""COMPUTED_VALUE"""),46197)</f>
        <v>46197</v>
      </c>
      <c r="J1484" s="51" t="s">
        <v>6957</v>
      </c>
      <c r="K1484" s="56" t="s">
        <v>6958</v>
      </c>
      <c r="L1484" s="38">
        <v>971805374</v>
      </c>
      <c r="M1484" s="30" t="s">
        <v>664</v>
      </c>
      <c r="N1484" s="56" t="s">
        <v>337</v>
      </c>
      <c r="O1484" s="30" t="s">
        <v>107</v>
      </c>
      <c r="P1484" s="30" t="s">
        <v>6959</v>
      </c>
      <c r="Q1484" s="23">
        <v>16940</v>
      </c>
      <c r="R1484" s="30" t="s">
        <v>29</v>
      </c>
      <c r="S1484" s="39">
        <v>100</v>
      </c>
      <c r="T1484" s="45">
        <v>46161</v>
      </c>
      <c r="U1484" s="52"/>
      <c r="V1484" s="53"/>
      <c r="W1484" s="54" t="s">
        <v>6960</v>
      </c>
      <c r="X1484" s="30"/>
      <c r="Y1484" s="31">
        <v>16840</v>
      </c>
      <c r="Z1484" s="30"/>
      <c r="AA1484" s="56"/>
      <c r="AB1484" s="74" t="s">
        <v>44</v>
      </c>
      <c r="AC1484" s="30" t="s">
        <v>44</v>
      </c>
      <c r="AD1484" s="30" t="s">
        <v>982</v>
      </c>
    </row>
    <row r="1485" spans="1:30" x14ac:dyDescent="0.2">
      <c r="A1485" s="89">
        <v>46161.913637071761</v>
      </c>
      <c r="B1485" s="35" t="s">
        <v>30</v>
      </c>
      <c r="C1485" s="85" t="s">
        <v>31</v>
      </c>
      <c r="D1485" s="30" t="s">
        <v>29</v>
      </c>
      <c r="E1485" s="96" t="s">
        <v>2798</v>
      </c>
      <c r="F1485" s="30" t="s">
        <v>29</v>
      </c>
      <c r="G1485" s="30" t="s">
        <v>47</v>
      </c>
      <c r="H1485" s="93" t="s">
        <v>34</v>
      </c>
      <c r="I1485" s="36" t="str">
        <f ca="1">IFERROR(__xludf.DUMMYFUNCTION("""COMPUTED_VALUE""")," ")</f>
        <v xml:space="preserve"> </v>
      </c>
      <c r="J1485" s="51" t="s">
        <v>6961</v>
      </c>
      <c r="K1485" s="56" t="s">
        <v>6962</v>
      </c>
      <c r="L1485" s="38">
        <v>392921503</v>
      </c>
      <c r="M1485" s="30" t="s">
        <v>664</v>
      </c>
      <c r="N1485" s="56" t="s">
        <v>66</v>
      </c>
      <c r="O1485" s="30" t="s">
        <v>107</v>
      </c>
      <c r="P1485" s="30" t="s">
        <v>6963</v>
      </c>
      <c r="Q1485" s="23">
        <v>16940</v>
      </c>
      <c r="R1485" s="30" t="s">
        <v>29</v>
      </c>
      <c r="S1485" s="39">
        <v>50</v>
      </c>
      <c r="T1485" s="45">
        <v>45796</v>
      </c>
      <c r="U1485" s="52"/>
      <c r="V1485" s="53"/>
      <c r="W1485" s="54" t="s">
        <v>6964</v>
      </c>
      <c r="X1485" s="30"/>
      <c r="Y1485" s="31">
        <v>16890</v>
      </c>
      <c r="Z1485" s="30"/>
      <c r="AA1485" s="55"/>
      <c r="AB1485" s="73" t="s">
        <v>44</v>
      </c>
      <c r="AC1485" s="30" t="s">
        <v>44</v>
      </c>
      <c r="AD1485" s="30" t="s">
        <v>982</v>
      </c>
    </row>
    <row r="1486" spans="1:30" x14ac:dyDescent="0.2">
      <c r="A1486" s="89">
        <v>46161.966105648149</v>
      </c>
      <c r="B1486" s="35" t="s">
        <v>76</v>
      </c>
      <c r="C1486" s="85" t="s">
        <v>31</v>
      </c>
      <c r="D1486" s="30" t="s">
        <v>29</v>
      </c>
      <c r="E1486" s="96" t="s">
        <v>63</v>
      </c>
      <c r="F1486" s="30" t="s">
        <v>29</v>
      </c>
      <c r="G1486" s="30" t="s">
        <v>47</v>
      </c>
      <c r="H1486" s="93" t="s">
        <v>3976</v>
      </c>
      <c r="I1486" s="36">
        <f ca="1">IFERROR(__xludf.DUMMYFUNCTION("""COMPUTED_VALUE"""),46196)</f>
        <v>46196</v>
      </c>
      <c r="J1486" s="51" t="s">
        <v>6965</v>
      </c>
      <c r="K1486" s="56" t="s">
        <v>6966</v>
      </c>
      <c r="L1486" s="38">
        <v>913466698</v>
      </c>
      <c r="M1486" s="30" t="s">
        <v>605</v>
      </c>
      <c r="N1486" s="56" t="s">
        <v>708</v>
      </c>
      <c r="O1486" s="30" t="s">
        <v>107</v>
      </c>
      <c r="P1486" s="30" t="s">
        <v>6967</v>
      </c>
      <c r="Q1486" s="23">
        <v>16940</v>
      </c>
      <c r="R1486" s="30" t="s">
        <v>29</v>
      </c>
      <c r="S1486" s="39">
        <f>50+2468</f>
        <v>2518</v>
      </c>
      <c r="T1486" s="49" t="s">
        <v>6968</v>
      </c>
      <c r="U1486" s="52"/>
      <c r="V1486" s="53"/>
      <c r="W1486" s="54" t="s">
        <v>6969</v>
      </c>
      <c r="X1486" s="30"/>
      <c r="Y1486" s="31">
        <v>14422</v>
      </c>
      <c r="Z1486" s="30"/>
      <c r="AA1486" s="56"/>
      <c r="AB1486" s="74" t="s">
        <v>44</v>
      </c>
      <c r="AC1486" s="30" t="s">
        <v>44</v>
      </c>
      <c r="AD1486" s="30" t="s">
        <v>982</v>
      </c>
    </row>
    <row r="1487" spans="1:30" x14ac:dyDescent="0.2">
      <c r="A1487" s="89">
        <v>46162.056042604163</v>
      </c>
      <c r="B1487" s="35" t="s">
        <v>30</v>
      </c>
      <c r="C1487" s="85" t="s">
        <v>31</v>
      </c>
      <c r="D1487" s="30" t="s">
        <v>29</v>
      </c>
      <c r="E1487" s="96" t="s">
        <v>63</v>
      </c>
      <c r="F1487" s="30" t="s">
        <v>29</v>
      </c>
      <c r="G1487" s="30" t="s">
        <v>47</v>
      </c>
      <c r="H1487" s="93" t="s">
        <v>34</v>
      </c>
      <c r="I1487" s="36" t="str">
        <f ca="1">IFERROR(__xludf.DUMMYFUNCTION("""COMPUTED_VALUE""")," ")</f>
        <v xml:space="preserve"> </v>
      </c>
      <c r="J1487" s="51" t="s">
        <v>6970</v>
      </c>
      <c r="K1487" s="56" t="s">
        <v>6971</v>
      </c>
      <c r="L1487" s="38">
        <v>842010828</v>
      </c>
      <c r="M1487" s="30" t="s">
        <v>1619</v>
      </c>
      <c r="N1487" s="56" t="s">
        <v>3410</v>
      </c>
      <c r="O1487" s="30" t="s">
        <v>6972</v>
      </c>
      <c r="P1487" s="30" t="s">
        <v>6973</v>
      </c>
      <c r="Q1487" s="23">
        <v>16940</v>
      </c>
      <c r="R1487" s="30" t="s">
        <v>29</v>
      </c>
      <c r="S1487" s="39">
        <v>60</v>
      </c>
      <c r="T1487" s="45">
        <v>46161</v>
      </c>
      <c r="U1487" s="52"/>
      <c r="V1487" s="53"/>
      <c r="W1487" s="54" t="s">
        <v>6974</v>
      </c>
      <c r="X1487" s="30"/>
      <c r="Y1487" s="31">
        <v>16880</v>
      </c>
      <c r="Z1487" s="30"/>
      <c r="AA1487" s="55"/>
      <c r="AB1487" s="73" t="s">
        <v>44</v>
      </c>
      <c r="AC1487" s="30" t="s">
        <v>44</v>
      </c>
      <c r="AD1487" s="30" t="s">
        <v>982</v>
      </c>
    </row>
    <row r="1488" spans="1:30" x14ac:dyDescent="0.2">
      <c r="A1488" s="89">
        <v>46162.229566296301</v>
      </c>
      <c r="B1488" s="35" t="s">
        <v>30</v>
      </c>
      <c r="C1488" s="85" t="s">
        <v>31</v>
      </c>
      <c r="D1488" s="30" t="s">
        <v>29</v>
      </c>
      <c r="E1488" s="96" t="s">
        <v>63</v>
      </c>
      <c r="F1488" s="30" t="s">
        <v>29</v>
      </c>
      <c r="G1488" s="30" t="s">
        <v>47</v>
      </c>
      <c r="H1488" s="93" t="s">
        <v>34</v>
      </c>
      <c r="I1488" s="36" t="str">
        <f ca="1">IFERROR(__xludf.DUMMYFUNCTION("""COMPUTED_VALUE""")," ")</f>
        <v xml:space="preserve"> </v>
      </c>
      <c r="J1488" s="51" t="s">
        <v>6975</v>
      </c>
      <c r="K1488" s="56" t="s">
        <v>6976</v>
      </c>
      <c r="L1488" s="38">
        <v>355301308</v>
      </c>
      <c r="M1488" s="30" t="s">
        <v>2544</v>
      </c>
      <c r="N1488" s="56" t="s">
        <v>6977</v>
      </c>
      <c r="O1488" s="30" t="s">
        <v>6978</v>
      </c>
      <c r="P1488" s="30" t="s">
        <v>6979</v>
      </c>
      <c r="Q1488" s="23">
        <v>16940</v>
      </c>
      <c r="R1488" s="30" t="s">
        <v>29</v>
      </c>
      <c r="S1488" s="39">
        <v>50</v>
      </c>
      <c r="T1488" s="45">
        <v>46161</v>
      </c>
      <c r="U1488" s="52"/>
      <c r="V1488" s="53"/>
      <c r="W1488" s="54" t="s">
        <v>6980</v>
      </c>
      <c r="X1488" s="30"/>
      <c r="Y1488" s="31">
        <v>16890</v>
      </c>
      <c r="Z1488" s="30"/>
      <c r="AA1488" s="56"/>
      <c r="AB1488" s="74" t="s">
        <v>44</v>
      </c>
      <c r="AC1488" s="30" t="s">
        <v>44</v>
      </c>
      <c r="AD1488" s="30" t="s">
        <v>982</v>
      </c>
    </row>
    <row r="1489" spans="1:30" x14ac:dyDescent="0.2">
      <c r="A1489" s="89">
        <v>46162.316402777782</v>
      </c>
      <c r="B1489" s="35" t="s">
        <v>30</v>
      </c>
      <c r="C1489" s="85" t="s">
        <v>31</v>
      </c>
      <c r="D1489" s="30" t="s">
        <v>29</v>
      </c>
      <c r="E1489" s="96" t="s">
        <v>2798</v>
      </c>
      <c r="F1489" s="30" t="s">
        <v>29</v>
      </c>
      <c r="G1489" s="30" t="s">
        <v>47</v>
      </c>
      <c r="H1489" s="93" t="s">
        <v>34</v>
      </c>
      <c r="I1489" s="36" t="str">
        <f ca="1">IFERROR(__xludf.DUMMYFUNCTION("""COMPUTED_VALUE""")," ")</f>
        <v xml:space="preserve"> </v>
      </c>
      <c r="J1489" s="51" t="s">
        <v>6981</v>
      </c>
      <c r="K1489" s="56" t="s">
        <v>6982</v>
      </c>
      <c r="L1489" s="38">
        <v>915289537</v>
      </c>
      <c r="M1489" s="30" t="s">
        <v>664</v>
      </c>
      <c r="N1489" s="56" t="s">
        <v>362</v>
      </c>
      <c r="O1489" s="30" t="s">
        <v>107</v>
      </c>
      <c r="P1489" s="30" t="s">
        <v>6983</v>
      </c>
      <c r="Q1489" s="23">
        <v>16940</v>
      </c>
      <c r="R1489" s="30" t="s">
        <v>29</v>
      </c>
      <c r="S1489" s="39">
        <v>50</v>
      </c>
      <c r="T1489" s="45">
        <v>46161</v>
      </c>
      <c r="U1489" s="52"/>
      <c r="V1489" s="53"/>
      <c r="W1489" s="54" t="s">
        <v>6984</v>
      </c>
      <c r="X1489" s="30"/>
      <c r="Y1489" s="31">
        <v>16890</v>
      </c>
      <c r="Z1489" s="30"/>
      <c r="AA1489" s="55"/>
      <c r="AB1489" s="73" t="s">
        <v>44</v>
      </c>
      <c r="AC1489" s="30" t="s">
        <v>44</v>
      </c>
      <c r="AD1489" s="30" t="s">
        <v>982</v>
      </c>
    </row>
    <row r="1490" spans="1:30" x14ac:dyDescent="0.2">
      <c r="A1490" s="89">
        <v>46162.318396284725</v>
      </c>
      <c r="B1490" s="35" t="s">
        <v>30</v>
      </c>
      <c r="C1490" s="85" t="s">
        <v>31</v>
      </c>
      <c r="D1490" s="30" t="s">
        <v>29</v>
      </c>
      <c r="E1490" s="96" t="s">
        <v>2798</v>
      </c>
      <c r="F1490" s="30" t="s">
        <v>29</v>
      </c>
      <c r="G1490" s="30" t="s">
        <v>47</v>
      </c>
      <c r="H1490" s="93" t="s">
        <v>34</v>
      </c>
      <c r="I1490" s="36" t="str">
        <f ca="1">IFERROR(__xludf.DUMMYFUNCTION("""COMPUTED_VALUE""")," ")</f>
        <v xml:space="preserve"> </v>
      </c>
      <c r="J1490" s="51" t="s">
        <v>6985</v>
      </c>
      <c r="K1490" s="56" t="s">
        <v>6986</v>
      </c>
      <c r="L1490" s="38">
        <v>972312065</v>
      </c>
      <c r="M1490" s="30" t="s">
        <v>713</v>
      </c>
      <c r="N1490" s="56" t="s">
        <v>512</v>
      </c>
      <c r="O1490" s="30" t="s">
        <v>107</v>
      </c>
      <c r="P1490" s="30" t="s">
        <v>6987</v>
      </c>
      <c r="Q1490" s="23">
        <v>16940</v>
      </c>
      <c r="R1490" s="30" t="s">
        <v>29</v>
      </c>
      <c r="S1490" s="39">
        <v>50</v>
      </c>
      <c r="T1490" s="45">
        <v>46162</v>
      </c>
      <c r="U1490" s="52"/>
      <c r="V1490" s="53"/>
      <c r="W1490" s="54" t="s">
        <v>6988</v>
      </c>
      <c r="X1490" s="30"/>
      <c r="Y1490" s="31">
        <v>16890</v>
      </c>
      <c r="Z1490" s="30"/>
      <c r="AA1490" s="56"/>
      <c r="AB1490" s="74" t="s">
        <v>44</v>
      </c>
      <c r="AC1490" s="30" t="s">
        <v>44</v>
      </c>
      <c r="AD1490" s="30" t="s">
        <v>982</v>
      </c>
    </row>
    <row r="1491" spans="1:30" x14ac:dyDescent="0.2">
      <c r="A1491" s="89">
        <v>46162.319556319446</v>
      </c>
      <c r="B1491" s="35" t="s">
        <v>30</v>
      </c>
      <c r="C1491" s="85" t="s">
        <v>31</v>
      </c>
      <c r="D1491" s="30" t="s">
        <v>29</v>
      </c>
      <c r="E1491" s="96" t="s">
        <v>63</v>
      </c>
      <c r="F1491" s="30" t="s">
        <v>29</v>
      </c>
      <c r="G1491" s="30" t="s">
        <v>47</v>
      </c>
      <c r="H1491" s="93" t="s">
        <v>34</v>
      </c>
      <c r="I1491" s="36" t="str">
        <f ca="1">IFERROR(__xludf.DUMMYFUNCTION("""COMPUTED_VALUE""")," ")</f>
        <v xml:space="preserve"> </v>
      </c>
      <c r="J1491" s="51" t="s">
        <v>6989</v>
      </c>
      <c r="K1491" s="56" t="s">
        <v>3557</v>
      </c>
      <c r="L1491" s="38">
        <v>975477855</v>
      </c>
      <c r="M1491" s="30" t="s">
        <v>874</v>
      </c>
      <c r="N1491" s="56" t="s">
        <v>4458</v>
      </c>
      <c r="O1491" s="30" t="s">
        <v>107</v>
      </c>
      <c r="P1491" s="30" t="s">
        <v>6990</v>
      </c>
      <c r="Q1491" s="23">
        <v>16940</v>
      </c>
      <c r="R1491" s="30" t="s">
        <v>29</v>
      </c>
      <c r="S1491" s="39">
        <v>50</v>
      </c>
      <c r="T1491" s="45">
        <v>46161</v>
      </c>
      <c r="U1491" s="52"/>
      <c r="V1491" s="53"/>
      <c r="W1491" s="54" t="s">
        <v>6991</v>
      </c>
      <c r="X1491" s="30"/>
      <c r="Y1491" s="31">
        <v>16890</v>
      </c>
      <c r="Z1491" s="30"/>
      <c r="AA1491" s="55"/>
      <c r="AB1491" s="73" t="s">
        <v>44</v>
      </c>
      <c r="AC1491" s="30" t="s">
        <v>44</v>
      </c>
      <c r="AD1491" s="30" t="s">
        <v>982</v>
      </c>
    </row>
    <row r="1492" spans="1:30" x14ac:dyDescent="0.2">
      <c r="A1492" s="89">
        <v>46162.321092361111</v>
      </c>
      <c r="B1492" s="35" t="s">
        <v>76</v>
      </c>
      <c r="C1492" s="85" t="s">
        <v>31</v>
      </c>
      <c r="D1492" s="30" t="s">
        <v>29</v>
      </c>
      <c r="E1492" s="96" t="s">
        <v>63</v>
      </c>
      <c r="F1492" s="30" t="s">
        <v>29</v>
      </c>
      <c r="G1492" s="30" t="s">
        <v>47</v>
      </c>
      <c r="H1492" s="93" t="s">
        <v>5037</v>
      </c>
      <c r="I1492" s="36">
        <f ca="1">IFERROR(__xludf.DUMMYFUNCTION("""COMPUTED_VALUE"""),46196)</f>
        <v>46196</v>
      </c>
      <c r="J1492" s="51" t="s">
        <v>6992</v>
      </c>
      <c r="K1492" s="56" t="s">
        <v>6993</v>
      </c>
      <c r="L1492" s="38">
        <v>769544987</v>
      </c>
      <c r="M1492" s="30" t="s">
        <v>874</v>
      </c>
      <c r="N1492" s="56" t="s">
        <v>4458</v>
      </c>
      <c r="O1492" s="30" t="s">
        <v>107</v>
      </c>
      <c r="P1492" s="30" t="s">
        <v>6994</v>
      </c>
      <c r="Q1492" s="23">
        <v>16940</v>
      </c>
      <c r="R1492" s="30" t="s">
        <v>29</v>
      </c>
      <c r="S1492" s="39">
        <v>50</v>
      </c>
      <c r="T1492" s="45">
        <v>46161</v>
      </c>
      <c r="U1492" s="52"/>
      <c r="V1492" s="53"/>
      <c r="W1492" s="54" t="s">
        <v>6995</v>
      </c>
      <c r="X1492" s="30"/>
      <c r="Y1492" s="31">
        <v>16890</v>
      </c>
      <c r="Z1492" s="30"/>
      <c r="AA1492" s="56"/>
      <c r="AB1492" s="74" t="s">
        <v>44</v>
      </c>
      <c r="AC1492" s="30" t="s">
        <v>44</v>
      </c>
      <c r="AD1492" s="30" t="s">
        <v>982</v>
      </c>
    </row>
    <row r="1493" spans="1:30" x14ac:dyDescent="0.2">
      <c r="A1493" s="89">
        <v>46162.322142233796</v>
      </c>
      <c r="B1493" s="35" t="s">
        <v>30</v>
      </c>
      <c r="C1493" s="85" t="s">
        <v>31</v>
      </c>
      <c r="D1493" s="30" t="s">
        <v>29</v>
      </c>
      <c r="E1493" s="96" t="s">
        <v>55</v>
      </c>
      <c r="F1493" s="30" t="s">
        <v>29</v>
      </c>
      <c r="G1493" s="30" t="s">
        <v>47</v>
      </c>
      <c r="H1493" s="93" t="s">
        <v>34</v>
      </c>
      <c r="I1493" s="36" t="str">
        <f ca="1">IFERROR(__xludf.DUMMYFUNCTION("""COMPUTED_VALUE""")," ")</f>
        <v xml:space="preserve"> </v>
      </c>
      <c r="J1493" s="51" t="s">
        <v>6996</v>
      </c>
      <c r="K1493" s="56" t="s">
        <v>6997</v>
      </c>
      <c r="L1493" s="38">
        <v>828490154</v>
      </c>
      <c r="M1493" s="30" t="s">
        <v>713</v>
      </c>
      <c r="N1493" s="56" t="s">
        <v>4790</v>
      </c>
      <c r="O1493" s="30" t="s">
        <v>2204</v>
      </c>
      <c r="P1493" s="30" t="s">
        <v>6998</v>
      </c>
      <c r="Q1493" s="23">
        <v>7736</v>
      </c>
      <c r="R1493" s="30" t="s">
        <v>29</v>
      </c>
      <c r="S1493" s="39">
        <v>50</v>
      </c>
      <c r="T1493" s="45">
        <v>46161</v>
      </c>
      <c r="U1493" s="52"/>
      <c r="V1493" s="53"/>
      <c r="W1493" s="54" t="s">
        <v>6999</v>
      </c>
      <c r="X1493" s="30"/>
      <c r="Y1493" s="31">
        <v>7686</v>
      </c>
      <c r="Z1493" s="30"/>
      <c r="AA1493" s="55"/>
      <c r="AB1493" s="73" t="s">
        <v>44</v>
      </c>
      <c r="AC1493" s="30" t="s">
        <v>44</v>
      </c>
      <c r="AD1493" s="30" t="s">
        <v>982</v>
      </c>
    </row>
    <row r="1494" spans="1:30" x14ac:dyDescent="0.2">
      <c r="A1494" s="89">
        <v>46162.322382719911</v>
      </c>
      <c r="B1494" s="35" t="s">
        <v>30</v>
      </c>
      <c r="C1494" s="85" t="s">
        <v>31</v>
      </c>
      <c r="D1494" s="30" t="s">
        <v>29</v>
      </c>
      <c r="E1494" s="96" t="s">
        <v>63</v>
      </c>
      <c r="F1494" s="30" t="s">
        <v>29</v>
      </c>
      <c r="G1494" s="30" t="s">
        <v>47</v>
      </c>
      <c r="H1494" s="93" t="s">
        <v>34</v>
      </c>
      <c r="I1494" s="36" t="str">
        <f ca="1">IFERROR(__xludf.DUMMYFUNCTION("""COMPUTED_VALUE""")," ")</f>
        <v xml:space="preserve"> </v>
      </c>
      <c r="J1494" s="51" t="s">
        <v>7000</v>
      </c>
      <c r="K1494" s="56" t="s">
        <v>7001</v>
      </c>
      <c r="L1494" s="38">
        <v>846255137</v>
      </c>
      <c r="M1494" s="30" t="s">
        <v>874</v>
      </c>
      <c r="N1494" s="56" t="s">
        <v>4458</v>
      </c>
      <c r="O1494" s="30" t="s">
        <v>107</v>
      </c>
      <c r="P1494" s="30" t="s">
        <v>7002</v>
      </c>
      <c r="Q1494" s="23">
        <v>16940</v>
      </c>
      <c r="R1494" s="30" t="s">
        <v>29</v>
      </c>
      <c r="S1494" s="39">
        <v>70</v>
      </c>
      <c r="T1494" s="45">
        <v>46161</v>
      </c>
      <c r="U1494" s="52"/>
      <c r="V1494" s="53"/>
      <c r="W1494" s="54" t="s">
        <v>7003</v>
      </c>
      <c r="X1494" s="30"/>
      <c r="Y1494" s="31">
        <v>16870</v>
      </c>
      <c r="Z1494" s="30"/>
      <c r="AA1494" s="56"/>
      <c r="AB1494" s="74" t="s">
        <v>44</v>
      </c>
      <c r="AC1494" s="30" t="s">
        <v>44</v>
      </c>
      <c r="AD1494" s="30" t="s">
        <v>982</v>
      </c>
    </row>
    <row r="1495" spans="1:30" x14ac:dyDescent="0.2">
      <c r="A1495" s="89">
        <v>46162.323314513887</v>
      </c>
      <c r="B1495" s="35" t="s">
        <v>252</v>
      </c>
      <c r="C1495" s="85" t="s">
        <v>31</v>
      </c>
      <c r="D1495" s="30" t="s">
        <v>29</v>
      </c>
      <c r="E1495" s="96" t="s">
        <v>63</v>
      </c>
      <c r="F1495" s="30" t="s">
        <v>29</v>
      </c>
      <c r="G1495" s="30" t="s">
        <v>47</v>
      </c>
      <c r="H1495" s="93" t="s">
        <v>5504</v>
      </c>
      <c r="I1495" s="36">
        <f ca="1">IFERROR(__xludf.DUMMYFUNCTION("""COMPUTED_VALUE"""),46195)</f>
        <v>46195</v>
      </c>
      <c r="J1495" s="51" t="s">
        <v>7004</v>
      </c>
      <c r="K1495" s="56" t="s">
        <v>4103</v>
      </c>
      <c r="L1495" s="38">
        <v>855913435</v>
      </c>
      <c r="M1495" s="30" t="s">
        <v>698</v>
      </c>
      <c r="N1495" s="56" t="s">
        <v>180</v>
      </c>
      <c r="O1495" s="30" t="s">
        <v>107</v>
      </c>
      <c r="P1495" s="30" t="s">
        <v>7005</v>
      </c>
      <c r="Q1495" s="23">
        <v>16940</v>
      </c>
      <c r="R1495" s="30" t="s">
        <v>29</v>
      </c>
      <c r="S1495" s="39">
        <v>50</v>
      </c>
      <c r="T1495" s="45">
        <v>46161</v>
      </c>
      <c r="U1495" s="52"/>
      <c r="V1495" s="53"/>
      <c r="W1495" s="54" t="s">
        <v>7006</v>
      </c>
      <c r="X1495" s="30"/>
      <c r="Y1495" s="31">
        <v>16890</v>
      </c>
      <c r="Z1495" s="30"/>
      <c r="AA1495" s="55"/>
      <c r="AB1495" s="73" t="s">
        <v>44</v>
      </c>
      <c r="AC1495" s="30" t="s">
        <v>44</v>
      </c>
      <c r="AD1495" s="30" t="s">
        <v>982</v>
      </c>
    </row>
    <row r="1496" spans="1:30" x14ac:dyDescent="0.2">
      <c r="A1496" s="89">
        <v>46162.323803113424</v>
      </c>
      <c r="B1496" s="35" t="s">
        <v>30</v>
      </c>
      <c r="C1496" s="85" t="s">
        <v>31</v>
      </c>
      <c r="D1496" s="30" t="s">
        <v>29</v>
      </c>
      <c r="E1496" s="96" t="s">
        <v>2798</v>
      </c>
      <c r="F1496" s="30" t="s">
        <v>29</v>
      </c>
      <c r="G1496" s="30" t="s">
        <v>47</v>
      </c>
      <c r="H1496" s="93" t="s">
        <v>34</v>
      </c>
      <c r="I1496" s="36" t="str">
        <f ca="1">IFERROR(__xludf.DUMMYFUNCTION("""COMPUTED_VALUE""")," ")</f>
        <v xml:space="preserve"> </v>
      </c>
      <c r="J1496" s="51" t="s">
        <v>7007</v>
      </c>
      <c r="K1496" s="56" t="s">
        <v>7008</v>
      </c>
      <c r="L1496" s="38">
        <v>865078798</v>
      </c>
      <c r="M1496" s="30" t="s">
        <v>633</v>
      </c>
      <c r="N1496" s="56" t="s">
        <v>4441</v>
      </c>
      <c r="O1496" s="30" t="s">
        <v>107</v>
      </c>
      <c r="P1496" s="30" t="s">
        <v>7009</v>
      </c>
      <c r="Q1496" s="23">
        <v>16940</v>
      </c>
      <c r="R1496" s="30" t="s">
        <v>29</v>
      </c>
      <c r="S1496" s="39">
        <v>50</v>
      </c>
      <c r="T1496" s="45">
        <v>46161</v>
      </c>
      <c r="U1496" s="52"/>
      <c r="V1496" s="53"/>
      <c r="W1496" s="54" t="s">
        <v>7010</v>
      </c>
      <c r="X1496" s="30"/>
      <c r="Y1496" s="31">
        <v>16890</v>
      </c>
      <c r="Z1496" s="30"/>
      <c r="AA1496" s="56"/>
      <c r="AB1496" s="74" t="s">
        <v>44</v>
      </c>
      <c r="AC1496" s="30" t="s">
        <v>44</v>
      </c>
      <c r="AD1496" s="30" t="s">
        <v>982</v>
      </c>
    </row>
    <row r="1497" spans="1:30" x14ac:dyDescent="0.2">
      <c r="A1497" s="89">
        <v>46162.324171631946</v>
      </c>
      <c r="B1497" s="35" t="s">
        <v>30</v>
      </c>
      <c r="C1497" s="85" t="s">
        <v>31</v>
      </c>
      <c r="D1497" s="30" t="s">
        <v>29</v>
      </c>
      <c r="E1497" s="96" t="s">
        <v>2895</v>
      </c>
      <c r="F1497" s="30" t="s">
        <v>29</v>
      </c>
      <c r="G1497" s="30" t="s">
        <v>33</v>
      </c>
      <c r="H1497" s="93" t="s">
        <v>34</v>
      </c>
      <c r="I1497" s="36" t="str">
        <f ca="1">IFERROR(__xludf.DUMMYFUNCTION("""COMPUTED_VALUE""")," ")</f>
        <v xml:space="preserve"> </v>
      </c>
      <c r="J1497" s="51" t="s">
        <v>7011</v>
      </c>
      <c r="K1497" s="56" t="s">
        <v>6082</v>
      </c>
      <c r="L1497" s="38">
        <v>854890508</v>
      </c>
      <c r="M1497" s="30" t="s">
        <v>713</v>
      </c>
      <c r="N1497" s="56" t="s">
        <v>512</v>
      </c>
      <c r="O1497" s="30" t="s">
        <v>2204</v>
      </c>
      <c r="P1497" s="30" t="s">
        <v>7012</v>
      </c>
      <c r="Q1497" s="23">
        <v>14972</v>
      </c>
      <c r="R1497" s="30" t="s">
        <v>29</v>
      </c>
      <c r="S1497" s="39">
        <v>100</v>
      </c>
      <c r="T1497" s="45">
        <v>46161</v>
      </c>
      <c r="U1497" s="52"/>
      <c r="V1497" s="53"/>
      <c r="W1497" s="54" t="s">
        <v>7013</v>
      </c>
      <c r="X1497" s="30"/>
      <c r="Y1497" s="31">
        <v>14872</v>
      </c>
      <c r="Z1497" s="30"/>
      <c r="AA1497" s="55"/>
      <c r="AB1497" s="73" t="s">
        <v>44</v>
      </c>
      <c r="AC1497" s="30" t="s">
        <v>44</v>
      </c>
      <c r="AD1497" s="30" t="s">
        <v>982</v>
      </c>
    </row>
    <row r="1498" spans="1:30" x14ac:dyDescent="0.2">
      <c r="A1498" s="89">
        <v>46162.326945277775</v>
      </c>
      <c r="B1498" s="35" t="s">
        <v>30</v>
      </c>
      <c r="C1498" s="85" t="s">
        <v>31</v>
      </c>
      <c r="D1498" s="30" t="s">
        <v>29</v>
      </c>
      <c r="E1498" s="96" t="s">
        <v>63</v>
      </c>
      <c r="F1498" s="30" t="s">
        <v>29</v>
      </c>
      <c r="G1498" s="30" t="s">
        <v>47</v>
      </c>
      <c r="H1498" s="93" t="s">
        <v>34</v>
      </c>
      <c r="I1498" s="36" t="str">
        <f ca="1">IFERROR(__xludf.DUMMYFUNCTION("""COMPUTED_VALUE""")," ")</f>
        <v xml:space="preserve"> </v>
      </c>
      <c r="J1498" s="51" t="s">
        <v>7014</v>
      </c>
      <c r="K1498" s="56" t="s">
        <v>7015</v>
      </c>
      <c r="L1498" s="38">
        <v>978189838</v>
      </c>
      <c r="M1498" s="30" t="s">
        <v>698</v>
      </c>
      <c r="N1498" s="56" t="s">
        <v>3653</v>
      </c>
      <c r="O1498" s="30" t="s">
        <v>107</v>
      </c>
      <c r="P1498" s="30" t="s">
        <v>7016</v>
      </c>
      <c r="Q1498" s="23">
        <v>16940</v>
      </c>
      <c r="R1498" s="30" t="s">
        <v>29</v>
      </c>
      <c r="S1498" s="39">
        <v>50</v>
      </c>
      <c r="T1498" s="45">
        <v>46161</v>
      </c>
      <c r="U1498" s="52"/>
      <c r="V1498" s="53"/>
      <c r="W1498" s="54" t="s">
        <v>7017</v>
      </c>
      <c r="X1498" s="30"/>
      <c r="Y1498" s="31">
        <v>16890</v>
      </c>
      <c r="Z1498" s="30"/>
      <c r="AA1498" s="56"/>
      <c r="AB1498" s="74" t="s">
        <v>44</v>
      </c>
      <c r="AC1498" s="30" t="s">
        <v>44</v>
      </c>
      <c r="AD1498" s="30" t="s">
        <v>982</v>
      </c>
    </row>
    <row r="1499" spans="1:30" x14ac:dyDescent="0.2">
      <c r="A1499" s="89">
        <v>46162.327285543986</v>
      </c>
      <c r="B1499" s="35" t="s">
        <v>76</v>
      </c>
      <c r="C1499" s="85" t="s">
        <v>31</v>
      </c>
      <c r="D1499" s="30" t="s">
        <v>29</v>
      </c>
      <c r="E1499" s="96" t="s">
        <v>2798</v>
      </c>
      <c r="F1499" s="30" t="s">
        <v>29</v>
      </c>
      <c r="G1499" s="30" t="s">
        <v>47</v>
      </c>
      <c r="H1499" s="93" t="s">
        <v>4130</v>
      </c>
      <c r="I1499" s="36">
        <f ca="1">IFERROR(__xludf.DUMMYFUNCTION("""COMPUTED_VALUE"""),46171)</f>
        <v>46171</v>
      </c>
      <c r="J1499" s="51" t="s">
        <v>7018</v>
      </c>
      <c r="K1499" s="56" t="s">
        <v>1447</v>
      </c>
      <c r="L1499" s="38">
        <v>837863235</v>
      </c>
      <c r="M1499" s="30" t="s">
        <v>50</v>
      </c>
      <c r="N1499" s="56" t="s">
        <v>148</v>
      </c>
      <c r="O1499" s="30" t="s">
        <v>107</v>
      </c>
      <c r="P1499" s="30" t="s">
        <v>7019</v>
      </c>
      <c r="Q1499" s="23">
        <v>16940</v>
      </c>
      <c r="R1499" s="30" t="s">
        <v>29</v>
      </c>
      <c r="S1499" s="39">
        <f>200+16740</f>
        <v>16940</v>
      </c>
      <c r="T1499" s="49" t="s">
        <v>7020</v>
      </c>
      <c r="U1499" s="52"/>
      <c r="V1499" s="53"/>
      <c r="W1499" s="54" t="s">
        <v>7021</v>
      </c>
      <c r="X1499" s="30"/>
      <c r="Y1499" s="31">
        <v>0</v>
      </c>
      <c r="Z1499" s="30" t="s">
        <v>2731</v>
      </c>
      <c r="AA1499" s="55"/>
      <c r="AB1499" s="73" t="s">
        <v>44</v>
      </c>
      <c r="AC1499" s="30" t="s">
        <v>44</v>
      </c>
      <c r="AD1499" s="30" t="s">
        <v>982</v>
      </c>
    </row>
    <row r="1500" spans="1:30" x14ac:dyDescent="0.2">
      <c r="A1500" s="89">
        <v>46162.331069363427</v>
      </c>
      <c r="B1500" s="35" t="s">
        <v>30</v>
      </c>
      <c r="C1500" s="85" t="s">
        <v>31</v>
      </c>
      <c r="D1500" s="30" t="s">
        <v>29</v>
      </c>
      <c r="E1500" s="96" t="s">
        <v>63</v>
      </c>
      <c r="F1500" s="30" t="s">
        <v>29</v>
      </c>
      <c r="G1500" s="30" t="s">
        <v>47</v>
      </c>
      <c r="H1500" s="93" t="s">
        <v>34</v>
      </c>
      <c r="I1500" s="36" t="str">
        <f ca="1">IFERROR(__xludf.DUMMYFUNCTION("""COMPUTED_VALUE""")," ")</f>
        <v xml:space="preserve"> </v>
      </c>
      <c r="J1500" s="51" t="s">
        <v>7022</v>
      </c>
      <c r="K1500" s="56" t="s">
        <v>7023</v>
      </c>
      <c r="L1500" s="38">
        <v>984333884</v>
      </c>
      <c r="M1500" s="30" t="s">
        <v>698</v>
      </c>
      <c r="N1500" s="56" t="s">
        <v>5090</v>
      </c>
      <c r="O1500" s="30" t="s">
        <v>107</v>
      </c>
      <c r="P1500" s="30" t="s">
        <v>7024</v>
      </c>
      <c r="Q1500" s="23">
        <v>16940</v>
      </c>
      <c r="R1500" s="30" t="s">
        <v>29</v>
      </c>
      <c r="S1500" s="39">
        <v>50</v>
      </c>
      <c r="T1500" s="45">
        <v>46161</v>
      </c>
      <c r="U1500" s="52"/>
      <c r="V1500" s="53"/>
      <c r="W1500" s="54" t="s">
        <v>7025</v>
      </c>
      <c r="X1500" s="30"/>
      <c r="Y1500" s="31">
        <v>16890</v>
      </c>
      <c r="Z1500" s="30"/>
      <c r="AA1500" s="56"/>
      <c r="AB1500" s="74" t="s">
        <v>44</v>
      </c>
      <c r="AC1500" s="30" t="s">
        <v>44</v>
      </c>
      <c r="AD1500" s="30" t="s">
        <v>982</v>
      </c>
    </row>
    <row r="1501" spans="1:30" x14ac:dyDescent="0.2">
      <c r="A1501" s="89">
        <v>46162.331491712961</v>
      </c>
      <c r="B1501" s="35" t="s">
        <v>30</v>
      </c>
      <c r="C1501" s="85" t="s">
        <v>31</v>
      </c>
      <c r="D1501" s="30" t="s">
        <v>29</v>
      </c>
      <c r="E1501" s="96" t="s">
        <v>32</v>
      </c>
      <c r="F1501" s="30" t="s">
        <v>29</v>
      </c>
      <c r="G1501" s="30" t="s">
        <v>47</v>
      </c>
      <c r="H1501" s="93" t="s">
        <v>34</v>
      </c>
      <c r="I1501" s="36" t="str">
        <f ca="1">IFERROR(__xludf.DUMMYFUNCTION("""COMPUTED_VALUE""")," ")</f>
        <v xml:space="preserve"> </v>
      </c>
      <c r="J1501" s="51" t="s">
        <v>7026</v>
      </c>
      <c r="K1501" s="56" t="s">
        <v>7027</v>
      </c>
      <c r="L1501" s="38">
        <v>978955013</v>
      </c>
      <c r="M1501" s="30" t="s">
        <v>247</v>
      </c>
      <c r="N1501" s="56" t="s">
        <v>7028</v>
      </c>
      <c r="O1501" s="30" t="s">
        <v>107</v>
      </c>
      <c r="P1501" s="30" t="s">
        <v>7029</v>
      </c>
      <c r="Q1501" s="23">
        <v>14972</v>
      </c>
      <c r="R1501" s="30" t="s">
        <v>29</v>
      </c>
      <c r="S1501" s="39">
        <v>50</v>
      </c>
      <c r="T1501" s="45">
        <v>46161</v>
      </c>
      <c r="U1501" s="52"/>
      <c r="V1501" s="53"/>
      <c r="W1501" s="54" t="s">
        <v>7030</v>
      </c>
      <c r="X1501" s="30"/>
      <c r="Y1501" s="31">
        <v>14922</v>
      </c>
      <c r="Z1501" s="30"/>
      <c r="AA1501" s="55"/>
      <c r="AB1501" s="73" t="s">
        <v>44</v>
      </c>
      <c r="AC1501" s="30" t="s">
        <v>44</v>
      </c>
      <c r="AD1501" s="30" t="s">
        <v>982</v>
      </c>
    </row>
    <row r="1502" spans="1:30" x14ac:dyDescent="0.2">
      <c r="A1502" s="89">
        <v>46162.334628796292</v>
      </c>
      <c r="B1502" s="35" t="s">
        <v>30</v>
      </c>
      <c r="C1502" s="85" t="s">
        <v>31</v>
      </c>
      <c r="D1502" s="30" t="s">
        <v>29</v>
      </c>
      <c r="E1502" s="96" t="s">
        <v>63</v>
      </c>
      <c r="F1502" s="30" t="s">
        <v>29</v>
      </c>
      <c r="G1502" s="30" t="s">
        <v>47</v>
      </c>
      <c r="H1502" s="93" t="s">
        <v>3318</v>
      </c>
      <c r="I1502" s="36">
        <f ca="1">IFERROR(__xludf.DUMMYFUNCTION("""COMPUTED_VALUE"""),46203)</f>
        <v>46203</v>
      </c>
      <c r="J1502" s="51" t="s">
        <v>7031</v>
      </c>
      <c r="K1502" s="56" t="s">
        <v>7032</v>
      </c>
      <c r="L1502" s="38">
        <v>342807032</v>
      </c>
      <c r="M1502" s="30" t="s">
        <v>698</v>
      </c>
      <c r="N1502" s="56" t="s">
        <v>4365</v>
      </c>
      <c r="O1502" s="30" t="s">
        <v>107</v>
      </c>
      <c r="P1502" s="30" t="s">
        <v>7033</v>
      </c>
      <c r="Q1502" s="23">
        <v>16940</v>
      </c>
      <c r="R1502" s="30" t="s">
        <v>29</v>
      </c>
      <c r="S1502" s="39">
        <v>50</v>
      </c>
      <c r="T1502" s="45">
        <v>46162</v>
      </c>
      <c r="U1502" s="52"/>
      <c r="V1502" s="53"/>
      <c r="W1502" s="54" t="s">
        <v>7034</v>
      </c>
      <c r="X1502" s="30"/>
      <c r="Y1502" s="31">
        <v>16890</v>
      </c>
      <c r="Z1502" s="30"/>
      <c r="AA1502" s="56"/>
      <c r="AB1502" s="74" t="s">
        <v>44</v>
      </c>
      <c r="AC1502" s="30" t="s">
        <v>44</v>
      </c>
      <c r="AD1502" s="30" t="s">
        <v>982</v>
      </c>
    </row>
    <row r="1503" spans="1:30" x14ac:dyDescent="0.2">
      <c r="A1503" s="89">
        <v>46162.345148368055</v>
      </c>
      <c r="B1503" s="35" t="s">
        <v>30</v>
      </c>
      <c r="C1503" s="85" t="s">
        <v>31</v>
      </c>
      <c r="D1503" s="30" t="s">
        <v>29</v>
      </c>
      <c r="E1503" s="96" t="s">
        <v>63</v>
      </c>
      <c r="F1503" s="30" t="s">
        <v>29</v>
      </c>
      <c r="G1503" s="30" t="s">
        <v>47</v>
      </c>
      <c r="H1503" s="93" t="s">
        <v>34</v>
      </c>
      <c r="I1503" s="36" t="str">
        <f ca="1">IFERROR(__xludf.DUMMYFUNCTION("""COMPUTED_VALUE""")," ")</f>
        <v xml:space="preserve"> </v>
      </c>
      <c r="J1503" s="51" t="s">
        <v>7035</v>
      </c>
      <c r="K1503" s="56" t="s">
        <v>7036</v>
      </c>
      <c r="L1503" s="38">
        <v>346237357</v>
      </c>
      <c r="M1503" s="30" t="s">
        <v>130</v>
      </c>
      <c r="N1503" s="56" t="s">
        <v>3883</v>
      </c>
      <c r="O1503" s="30" t="s">
        <v>2081</v>
      </c>
      <c r="P1503" s="30" t="s">
        <v>7037</v>
      </c>
      <c r="Q1503" s="23">
        <v>16940</v>
      </c>
      <c r="R1503" s="30" t="s">
        <v>29</v>
      </c>
      <c r="S1503" s="39">
        <v>50</v>
      </c>
      <c r="T1503" s="45">
        <v>46161</v>
      </c>
      <c r="U1503" s="52"/>
      <c r="V1503" s="53"/>
      <c r="W1503" s="54" t="s">
        <v>7038</v>
      </c>
      <c r="X1503" s="30"/>
      <c r="Y1503" s="31">
        <v>16890</v>
      </c>
      <c r="Z1503" s="30"/>
      <c r="AA1503" s="55"/>
      <c r="AB1503" s="73" t="s">
        <v>44</v>
      </c>
      <c r="AC1503" s="30" t="s">
        <v>44</v>
      </c>
      <c r="AD1503" s="30" t="s">
        <v>982</v>
      </c>
    </row>
    <row r="1504" spans="1:30" x14ac:dyDescent="0.2">
      <c r="A1504" s="89">
        <v>46162.365818587961</v>
      </c>
      <c r="B1504" s="35" t="s">
        <v>30</v>
      </c>
      <c r="C1504" s="85" t="s">
        <v>31</v>
      </c>
      <c r="D1504" s="30" t="s">
        <v>29</v>
      </c>
      <c r="E1504" s="96" t="s">
        <v>63</v>
      </c>
      <c r="F1504" s="30" t="s">
        <v>29</v>
      </c>
      <c r="G1504" s="30" t="s">
        <v>47</v>
      </c>
      <c r="H1504" s="93" t="s">
        <v>34</v>
      </c>
      <c r="I1504" s="36" t="str">
        <f ca="1">IFERROR(__xludf.DUMMYFUNCTION("""COMPUTED_VALUE""")," ")</f>
        <v xml:space="preserve"> </v>
      </c>
      <c r="J1504" s="51" t="s">
        <v>7039</v>
      </c>
      <c r="K1504" s="56" t="s">
        <v>7040</v>
      </c>
      <c r="L1504" s="38">
        <v>988108427</v>
      </c>
      <c r="M1504" s="30" t="s">
        <v>130</v>
      </c>
      <c r="N1504" s="56" t="s">
        <v>3883</v>
      </c>
      <c r="O1504" s="30" t="s">
        <v>2081</v>
      </c>
      <c r="P1504" s="30" t="s">
        <v>7041</v>
      </c>
      <c r="Q1504" s="23">
        <v>16940</v>
      </c>
      <c r="R1504" s="30" t="s">
        <v>29</v>
      </c>
      <c r="S1504" s="39">
        <v>50</v>
      </c>
      <c r="T1504" s="45">
        <v>46161</v>
      </c>
      <c r="U1504" s="52"/>
      <c r="V1504" s="53"/>
      <c r="W1504" s="54" t="s">
        <v>7042</v>
      </c>
      <c r="X1504" s="30"/>
      <c r="Y1504" s="31">
        <v>16890</v>
      </c>
      <c r="Z1504" s="30"/>
      <c r="AA1504" s="56"/>
      <c r="AB1504" s="74" t="s">
        <v>44</v>
      </c>
      <c r="AC1504" s="30" t="s">
        <v>44</v>
      </c>
      <c r="AD1504" s="30" t="s">
        <v>982</v>
      </c>
    </row>
    <row r="1505" spans="1:30" x14ac:dyDescent="0.2">
      <c r="A1505" s="89">
        <v>46162.380333101857</v>
      </c>
      <c r="B1505" s="35" t="s">
        <v>30</v>
      </c>
      <c r="C1505" s="85" t="s">
        <v>31</v>
      </c>
      <c r="D1505" s="30" t="s">
        <v>29</v>
      </c>
      <c r="E1505" s="96" t="s">
        <v>82</v>
      </c>
      <c r="F1505" s="30" t="s">
        <v>29</v>
      </c>
      <c r="G1505" s="30" t="s">
        <v>87</v>
      </c>
      <c r="H1505" s="93" t="s">
        <v>34</v>
      </c>
      <c r="I1505" s="36" t="str">
        <f ca="1">IFERROR(__xludf.DUMMYFUNCTION("""COMPUTED_VALUE""")," ")</f>
        <v xml:space="preserve"> </v>
      </c>
      <c r="J1505" s="51" t="s">
        <v>7043</v>
      </c>
      <c r="K1505" s="56" t="s">
        <v>7044</v>
      </c>
      <c r="L1505" s="38">
        <v>812698235</v>
      </c>
      <c r="M1505" s="30" t="s">
        <v>2215</v>
      </c>
      <c r="N1505" s="56" t="s">
        <v>4133</v>
      </c>
      <c r="O1505" s="30" t="s">
        <v>107</v>
      </c>
      <c r="P1505" s="30" t="s">
        <v>7045</v>
      </c>
      <c r="Q1505" s="23">
        <v>9704</v>
      </c>
      <c r="R1505" s="30" t="s">
        <v>429</v>
      </c>
      <c r="S1505" s="39">
        <v>50</v>
      </c>
      <c r="T1505" s="45">
        <v>46160</v>
      </c>
      <c r="U1505" s="52"/>
      <c r="V1505" s="53"/>
      <c r="W1505" s="54" t="s">
        <v>7046</v>
      </c>
      <c r="X1505" s="30"/>
      <c r="Y1505" s="31">
        <v>9654</v>
      </c>
      <c r="Z1505" s="30"/>
      <c r="AA1505" s="55"/>
      <c r="AB1505" s="73" t="s">
        <v>44</v>
      </c>
      <c r="AC1505" s="30" t="s">
        <v>44</v>
      </c>
      <c r="AD1505" s="30" t="s">
        <v>74</v>
      </c>
    </row>
    <row r="1506" spans="1:30" x14ac:dyDescent="0.2">
      <c r="A1506" s="89">
        <v>46162.384217881947</v>
      </c>
      <c r="B1506" s="35" t="s">
        <v>30</v>
      </c>
      <c r="C1506" s="85" t="s">
        <v>31</v>
      </c>
      <c r="D1506" s="30" t="s">
        <v>29</v>
      </c>
      <c r="E1506" s="96" t="s">
        <v>55</v>
      </c>
      <c r="F1506" s="30" t="s">
        <v>29</v>
      </c>
      <c r="G1506" s="30" t="s">
        <v>33</v>
      </c>
      <c r="H1506" s="93" t="s">
        <v>34</v>
      </c>
      <c r="I1506" s="36" t="str">
        <f ca="1">IFERROR(__xludf.DUMMYFUNCTION("""COMPUTED_VALUE""")," ")</f>
        <v xml:space="preserve"> </v>
      </c>
      <c r="J1506" s="51" t="s">
        <v>7047</v>
      </c>
      <c r="K1506" s="56" t="s">
        <v>7048</v>
      </c>
      <c r="L1506" s="38">
        <v>965392098</v>
      </c>
      <c r="M1506" s="30" t="s">
        <v>1614</v>
      </c>
      <c r="N1506" s="56" t="s">
        <v>3430</v>
      </c>
      <c r="O1506" s="30" t="s">
        <v>2081</v>
      </c>
      <c r="P1506" s="30" t="s">
        <v>7049</v>
      </c>
      <c r="Q1506" s="23">
        <v>7736</v>
      </c>
      <c r="R1506" s="30" t="s">
        <v>29</v>
      </c>
      <c r="S1506" s="39">
        <v>100</v>
      </c>
      <c r="T1506" s="45">
        <v>46161</v>
      </c>
      <c r="U1506" s="52"/>
      <c r="V1506" s="53"/>
      <c r="W1506" s="54" t="s">
        <v>7050</v>
      </c>
      <c r="X1506" s="30"/>
      <c r="Y1506" s="31">
        <v>7636</v>
      </c>
      <c r="Z1506" s="30"/>
      <c r="AA1506" s="56"/>
      <c r="AB1506" s="74" t="s">
        <v>44</v>
      </c>
      <c r="AC1506" s="30" t="s">
        <v>44</v>
      </c>
      <c r="AD1506" s="30" t="s">
        <v>982</v>
      </c>
    </row>
    <row r="1507" spans="1:30" x14ac:dyDescent="0.2">
      <c r="A1507" s="89">
        <v>46162.38696452546</v>
      </c>
      <c r="B1507" s="35" t="s">
        <v>30</v>
      </c>
      <c r="C1507" s="85" t="s">
        <v>31</v>
      </c>
      <c r="D1507" s="30" t="s">
        <v>29</v>
      </c>
      <c r="E1507" s="96" t="s">
        <v>2798</v>
      </c>
      <c r="F1507" s="30" t="s">
        <v>29</v>
      </c>
      <c r="G1507" s="30" t="s">
        <v>47</v>
      </c>
      <c r="H1507" s="93" t="s">
        <v>3818</v>
      </c>
      <c r="I1507" s="36" t="str">
        <f ca="1">IFERROR(__xludf.DUMMYFUNCTION("""COMPUTED_VALUE""")," ")</f>
        <v xml:space="preserve"> </v>
      </c>
      <c r="J1507" s="51" t="s">
        <v>7051</v>
      </c>
      <c r="K1507" s="56" t="s">
        <v>7052</v>
      </c>
      <c r="L1507" s="38">
        <v>364403626</v>
      </c>
      <c r="M1507" s="30" t="s">
        <v>1614</v>
      </c>
      <c r="N1507" s="56" t="s">
        <v>4176</v>
      </c>
      <c r="O1507" s="30" t="s">
        <v>2081</v>
      </c>
      <c r="P1507" s="30" t="s">
        <v>7053</v>
      </c>
      <c r="Q1507" s="23">
        <v>16940</v>
      </c>
      <c r="R1507" s="30" t="s">
        <v>29</v>
      </c>
      <c r="S1507" s="39">
        <v>50</v>
      </c>
      <c r="T1507" s="45">
        <v>46161</v>
      </c>
      <c r="U1507" s="52"/>
      <c r="V1507" s="53"/>
      <c r="W1507" s="54" t="s">
        <v>7054</v>
      </c>
      <c r="X1507" s="30"/>
      <c r="Y1507" s="31">
        <v>16890</v>
      </c>
      <c r="Z1507" s="30"/>
      <c r="AA1507" s="55"/>
      <c r="AB1507" s="73" t="s">
        <v>44</v>
      </c>
      <c r="AC1507" s="30" t="s">
        <v>44</v>
      </c>
      <c r="AD1507" s="30" t="s">
        <v>982</v>
      </c>
    </row>
    <row r="1508" spans="1:30" x14ac:dyDescent="0.2">
      <c r="A1508" s="89">
        <v>46162.389051018516</v>
      </c>
      <c r="B1508" s="35" t="s">
        <v>30</v>
      </c>
      <c r="C1508" s="85" t="s">
        <v>31</v>
      </c>
      <c r="D1508" s="30" t="s">
        <v>29</v>
      </c>
      <c r="E1508" s="96" t="s">
        <v>2895</v>
      </c>
      <c r="F1508" s="30" t="s">
        <v>29</v>
      </c>
      <c r="G1508" s="30" t="s">
        <v>33</v>
      </c>
      <c r="H1508" s="93" t="s">
        <v>3818</v>
      </c>
      <c r="I1508" s="36" t="str">
        <f ca="1">IFERROR(__xludf.DUMMYFUNCTION("""COMPUTED_VALUE""")," ")</f>
        <v xml:space="preserve"> </v>
      </c>
      <c r="J1508" s="51" t="s">
        <v>7055</v>
      </c>
      <c r="K1508" s="56" t="s">
        <v>7056</v>
      </c>
      <c r="L1508" s="38">
        <v>787864841</v>
      </c>
      <c r="M1508" s="30" t="s">
        <v>1614</v>
      </c>
      <c r="N1508" s="56" t="s">
        <v>4176</v>
      </c>
      <c r="O1508" s="30" t="s">
        <v>2081</v>
      </c>
      <c r="P1508" s="30" t="s">
        <v>7057</v>
      </c>
      <c r="Q1508" s="23">
        <v>14972</v>
      </c>
      <c r="R1508" s="30" t="s">
        <v>29</v>
      </c>
      <c r="S1508" s="39">
        <f>100+100</f>
        <v>200</v>
      </c>
      <c r="T1508" s="49" t="s">
        <v>7020</v>
      </c>
      <c r="U1508" s="52"/>
      <c r="V1508" s="53"/>
      <c r="W1508" s="54" t="s">
        <v>7058</v>
      </c>
      <c r="X1508" s="30"/>
      <c r="Y1508" s="31">
        <v>14772</v>
      </c>
      <c r="Z1508" s="30"/>
      <c r="AA1508" s="56"/>
      <c r="AB1508" s="74" t="s">
        <v>44</v>
      </c>
      <c r="AC1508" s="30" t="s">
        <v>44</v>
      </c>
      <c r="AD1508" s="30" t="s">
        <v>982</v>
      </c>
    </row>
    <row r="1509" spans="1:30" x14ac:dyDescent="0.2">
      <c r="A1509" s="89">
        <v>46162.392509861107</v>
      </c>
      <c r="B1509" s="35" t="s">
        <v>252</v>
      </c>
      <c r="C1509" s="85" t="s">
        <v>31</v>
      </c>
      <c r="D1509" s="30" t="s">
        <v>29</v>
      </c>
      <c r="E1509" s="96" t="s">
        <v>63</v>
      </c>
      <c r="F1509" s="30" t="s">
        <v>29</v>
      </c>
      <c r="G1509" s="30" t="s">
        <v>47</v>
      </c>
      <c r="H1509" s="93" t="s">
        <v>4490</v>
      </c>
      <c r="I1509" s="36">
        <f ca="1">IFERROR(__xludf.DUMMYFUNCTION("""COMPUTED_VALUE"""),46195)</f>
        <v>46195</v>
      </c>
      <c r="J1509" s="51" t="s">
        <v>7059</v>
      </c>
      <c r="K1509" s="56" t="s">
        <v>7060</v>
      </c>
      <c r="L1509" s="38">
        <v>862494035</v>
      </c>
      <c r="M1509" s="30" t="s">
        <v>1614</v>
      </c>
      <c r="N1509" s="56" t="s">
        <v>131</v>
      </c>
      <c r="O1509" s="30" t="s">
        <v>2081</v>
      </c>
      <c r="P1509" s="30" t="s">
        <v>7061</v>
      </c>
      <c r="Q1509" s="23">
        <v>16940</v>
      </c>
      <c r="R1509" s="30" t="s">
        <v>29</v>
      </c>
      <c r="S1509" s="39">
        <v>200</v>
      </c>
      <c r="T1509" s="45">
        <v>46161</v>
      </c>
      <c r="U1509" s="52"/>
      <c r="V1509" s="53"/>
      <c r="W1509" s="54" t="s">
        <v>7062</v>
      </c>
      <c r="X1509" s="30"/>
      <c r="Y1509" s="31">
        <v>16740</v>
      </c>
      <c r="Z1509" s="30"/>
      <c r="AA1509" s="55"/>
      <c r="AB1509" s="73" t="s">
        <v>44</v>
      </c>
      <c r="AC1509" s="30" t="s">
        <v>44</v>
      </c>
      <c r="AD1509" s="30" t="s">
        <v>982</v>
      </c>
    </row>
    <row r="1510" spans="1:30" x14ac:dyDescent="0.2">
      <c r="A1510" s="133">
        <v>46162</v>
      </c>
      <c r="B1510" s="35" t="s">
        <v>30</v>
      </c>
      <c r="C1510" s="64" t="s">
        <v>409</v>
      </c>
      <c r="D1510" s="30" t="s">
        <v>29</v>
      </c>
      <c r="E1510" s="30" t="s">
        <v>410</v>
      </c>
      <c r="F1510" s="93" t="s">
        <v>2956</v>
      </c>
      <c r="G1510" s="30" t="s">
        <v>33</v>
      </c>
      <c r="H1510" s="93" t="s">
        <v>34</v>
      </c>
      <c r="I1510" s="36" t="str">
        <f ca="1">IFERROR(__xludf.DUMMYFUNCTION("""COMPUTED_VALUE""")," ")</f>
        <v xml:space="preserve"> </v>
      </c>
      <c r="J1510" s="51" t="s">
        <v>7063</v>
      </c>
      <c r="K1510" s="58" t="s">
        <v>7064</v>
      </c>
      <c r="L1510" s="38">
        <v>366522285</v>
      </c>
      <c r="M1510" s="30" t="s">
        <v>421</v>
      </c>
      <c r="N1510" s="30" t="s">
        <v>422</v>
      </c>
      <c r="O1510" s="30" t="s">
        <v>7065</v>
      </c>
      <c r="P1510" s="30" t="s">
        <v>7066</v>
      </c>
      <c r="Q1510" s="23">
        <v>3968</v>
      </c>
      <c r="R1510" s="30" t="s">
        <v>29</v>
      </c>
      <c r="S1510" s="39"/>
      <c r="T1510" s="71"/>
      <c r="U1510" s="106"/>
      <c r="V1510" s="107"/>
      <c r="W1510" s="99"/>
      <c r="X1510" s="56"/>
      <c r="Y1510" s="31">
        <v>3968</v>
      </c>
      <c r="Z1510" s="30"/>
      <c r="AA1510" s="56"/>
      <c r="AB1510" s="56"/>
      <c r="AC1510" s="30" t="s">
        <v>44</v>
      </c>
      <c r="AD1510" s="30" t="s">
        <v>74</v>
      </c>
    </row>
    <row r="1511" spans="1:30" x14ac:dyDescent="0.2">
      <c r="A1511" s="133">
        <v>46162</v>
      </c>
      <c r="B1511" s="35" t="s">
        <v>30</v>
      </c>
      <c r="C1511" s="64" t="s">
        <v>409</v>
      </c>
      <c r="D1511" s="30" t="s">
        <v>29</v>
      </c>
      <c r="E1511" s="30" t="s">
        <v>410</v>
      </c>
      <c r="F1511" s="93" t="s">
        <v>2956</v>
      </c>
      <c r="G1511" s="30" t="s">
        <v>33</v>
      </c>
      <c r="H1511" s="93" t="s">
        <v>34</v>
      </c>
      <c r="I1511" s="36" t="str">
        <f ca="1">IFERROR(__xludf.DUMMYFUNCTION("""COMPUTED_VALUE""")," ")</f>
        <v xml:space="preserve"> </v>
      </c>
      <c r="J1511" s="51" t="s">
        <v>7067</v>
      </c>
      <c r="K1511" s="58" t="s">
        <v>7068</v>
      </c>
      <c r="L1511" s="38">
        <v>384929604</v>
      </c>
      <c r="M1511" s="30" t="s">
        <v>421</v>
      </c>
      <c r="N1511" s="30" t="s">
        <v>422</v>
      </c>
      <c r="O1511" s="30" t="s">
        <v>7069</v>
      </c>
      <c r="P1511" s="30" t="s">
        <v>7070</v>
      </c>
      <c r="Q1511" s="23">
        <v>3968</v>
      </c>
      <c r="R1511" s="30" t="s">
        <v>29</v>
      </c>
      <c r="S1511" s="39"/>
      <c r="T1511" s="45"/>
      <c r="U1511" s="52"/>
      <c r="V1511" s="53"/>
      <c r="W1511" s="54"/>
      <c r="X1511" s="30"/>
      <c r="Y1511" s="31">
        <v>3968</v>
      </c>
      <c r="Z1511" s="30"/>
      <c r="AA1511" s="55"/>
      <c r="AB1511" s="73"/>
      <c r="AC1511" s="30" t="s">
        <v>44</v>
      </c>
      <c r="AD1511" s="30" t="s">
        <v>74</v>
      </c>
    </row>
    <row r="1512" spans="1:30" x14ac:dyDescent="0.2">
      <c r="A1512" s="133">
        <v>46162</v>
      </c>
      <c r="B1512" s="35" t="s">
        <v>76</v>
      </c>
      <c r="C1512" s="64" t="s">
        <v>409</v>
      </c>
      <c r="D1512" s="30" t="s">
        <v>29</v>
      </c>
      <c r="E1512" s="30" t="s">
        <v>410</v>
      </c>
      <c r="F1512" s="93" t="s">
        <v>2956</v>
      </c>
      <c r="G1512" s="30" t="s">
        <v>33</v>
      </c>
      <c r="H1512" s="93" t="s">
        <v>6429</v>
      </c>
      <c r="I1512" s="36">
        <f ca="1">IFERROR(__xludf.DUMMYFUNCTION("""COMPUTED_VALUE"""),46174)</f>
        <v>46174</v>
      </c>
      <c r="J1512" s="51" t="s">
        <v>7071</v>
      </c>
      <c r="K1512" s="58" t="s">
        <v>7072</v>
      </c>
      <c r="L1512" s="38">
        <v>345344940</v>
      </c>
      <c r="M1512" s="30" t="s">
        <v>421</v>
      </c>
      <c r="N1512" s="30" t="s">
        <v>422</v>
      </c>
      <c r="O1512" s="30" t="s">
        <v>4636</v>
      </c>
      <c r="P1512" s="30" t="s">
        <v>7073</v>
      </c>
      <c r="Q1512" s="23">
        <v>3968</v>
      </c>
      <c r="R1512" s="30" t="s">
        <v>29</v>
      </c>
      <c r="S1512" s="39">
        <v>3968</v>
      </c>
      <c r="T1512" s="45">
        <v>46166</v>
      </c>
      <c r="U1512" s="52"/>
      <c r="V1512" s="53"/>
      <c r="W1512" s="75" t="s">
        <v>7074</v>
      </c>
      <c r="X1512" s="30"/>
      <c r="Y1512" s="31">
        <v>0</v>
      </c>
      <c r="Z1512" s="30" t="s">
        <v>2731</v>
      </c>
      <c r="AA1512" s="56"/>
      <c r="AB1512" s="74"/>
      <c r="AC1512" s="30" t="s">
        <v>44</v>
      </c>
      <c r="AD1512" s="30" t="s">
        <v>74</v>
      </c>
    </row>
    <row r="1513" spans="1:30" x14ac:dyDescent="0.2">
      <c r="A1513" s="133">
        <v>46162</v>
      </c>
      <c r="B1513" s="35" t="s">
        <v>76</v>
      </c>
      <c r="C1513" s="64" t="s">
        <v>409</v>
      </c>
      <c r="D1513" s="30" t="s">
        <v>29</v>
      </c>
      <c r="E1513" s="30" t="s">
        <v>410</v>
      </c>
      <c r="F1513" s="93" t="s">
        <v>2956</v>
      </c>
      <c r="G1513" s="30" t="s">
        <v>33</v>
      </c>
      <c r="H1513" s="93" t="s">
        <v>6429</v>
      </c>
      <c r="I1513" s="36">
        <f ca="1">IFERROR(__xludf.DUMMYFUNCTION("""COMPUTED_VALUE"""),46174)</f>
        <v>46174</v>
      </c>
      <c r="J1513" s="51" t="s">
        <v>7075</v>
      </c>
      <c r="K1513" s="58" t="s">
        <v>7076</v>
      </c>
      <c r="L1513" s="38">
        <v>976597416</v>
      </c>
      <c r="M1513" s="30" t="s">
        <v>421</v>
      </c>
      <c r="N1513" s="30" t="s">
        <v>422</v>
      </c>
      <c r="O1513" s="30" t="s">
        <v>7077</v>
      </c>
      <c r="P1513" s="30" t="s">
        <v>7078</v>
      </c>
      <c r="Q1513" s="23">
        <v>3968</v>
      </c>
      <c r="R1513" s="30" t="s">
        <v>29</v>
      </c>
      <c r="S1513" s="39">
        <v>3968</v>
      </c>
      <c r="T1513" s="45">
        <v>46171</v>
      </c>
      <c r="U1513" s="52"/>
      <c r="V1513" s="53"/>
      <c r="W1513" s="54" t="s">
        <v>7079</v>
      </c>
      <c r="X1513" s="30"/>
      <c r="Y1513" s="31">
        <v>0</v>
      </c>
      <c r="Z1513" s="30" t="s">
        <v>2731</v>
      </c>
      <c r="AA1513" s="55"/>
      <c r="AB1513" s="73"/>
      <c r="AC1513" s="30" t="s">
        <v>44</v>
      </c>
      <c r="AD1513" s="30" t="s">
        <v>74</v>
      </c>
    </row>
    <row r="1514" spans="1:30" x14ac:dyDescent="0.2">
      <c r="A1514" s="89">
        <v>46165.908319108799</v>
      </c>
      <c r="B1514" s="35" t="s">
        <v>76</v>
      </c>
      <c r="C1514" s="64" t="s">
        <v>409</v>
      </c>
      <c r="D1514" s="30" t="s">
        <v>29</v>
      </c>
      <c r="E1514" s="30" t="s">
        <v>410</v>
      </c>
      <c r="F1514" s="93" t="s">
        <v>2956</v>
      </c>
      <c r="G1514" s="30" t="s">
        <v>33</v>
      </c>
      <c r="H1514" s="93" t="s">
        <v>6429</v>
      </c>
      <c r="I1514" s="36">
        <f ca="1">IFERROR(__xludf.DUMMYFUNCTION("""COMPUTED_VALUE"""),46174)</f>
        <v>46174</v>
      </c>
      <c r="J1514" s="51" t="s">
        <v>7080</v>
      </c>
      <c r="K1514" s="58" t="s">
        <v>7081</v>
      </c>
      <c r="L1514" s="38">
        <v>375299183</v>
      </c>
      <c r="M1514" s="30" t="s">
        <v>421</v>
      </c>
      <c r="N1514" s="30" t="s">
        <v>422</v>
      </c>
      <c r="O1514" s="30" t="s">
        <v>7082</v>
      </c>
      <c r="P1514" s="30" t="s">
        <v>7073</v>
      </c>
      <c r="Q1514" s="23">
        <v>3968</v>
      </c>
      <c r="R1514" s="30" t="s">
        <v>29</v>
      </c>
      <c r="S1514" s="39">
        <v>3968</v>
      </c>
      <c r="T1514" s="45">
        <v>46165</v>
      </c>
      <c r="U1514" s="52"/>
      <c r="V1514" s="53"/>
      <c r="W1514" s="54" t="s">
        <v>7083</v>
      </c>
      <c r="X1514" s="30"/>
      <c r="Y1514" s="31">
        <v>0</v>
      </c>
      <c r="Z1514" s="30" t="s">
        <v>2731</v>
      </c>
      <c r="AA1514" s="56"/>
      <c r="AB1514" s="74"/>
      <c r="AC1514" s="30" t="s">
        <v>44</v>
      </c>
      <c r="AD1514" s="30" t="s">
        <v>74</v>
      </c>
    </row>
    <row r="1515" spans="1:30" x14ac:dyDescent="0.2">
      <c r="A1515" s="133">
        <v>46162</v>
      </c>
      <c r="B1515" s="35" t="s">
        <v>76</v>
      </c>
      <c r="C1515" s="85" t="s">
        <v>409</v>
      </c>
      <c r="D1515" s="30" t="s">
        <v>29</v>
      </c>
      <c r="E1515" s="96" t="s">
        <v>55</v>
      </c>
      <c r="F1515" s="93" t="s">
        <v>2956</v>
      </c>
      <c r="G1515" s="30" t="s">
        <v>33</v>
      </c>
      <c r="H1515" s="93" t="s">
        <v>6429</v>
      </c>
      <c r="I1515" s="36">
        <f ca="1">IFERROR(__xludf.DUMMYFUNCTION("""COMPUTED_VALUE"""),46174)</f>
        <v>46174</v>
      </c>
      <c r="J1515" s="51" t="s">
        <v>7084</v>
      </c>
      <c r="K1515" s="56" t="s">
        <v>7085</v>
      </c>
      <c r="L1515" s="38">
        <v>352610219</v>
      </c>
      <c r="M1515" s="30" t="s">
        <v>421</v>
      </c>
      <c r="N1515" s="30" t="s">
        <v>422</v>
      </c>
      <c r="O1515" s="30" t="s">
        <v>7086</v>
      </c>
      <c r="P1515" s="30" t="s">
        <v>7087</v>
      </c>
      <c r="Q1515" s="23">
        <v>7736</v>
      </c>
      <c r="R1515" s="30" t="s">
        <v>29</v>
      </c>
      <c r="S1515" s="39">
        <v>7736</v>
      </c>
      <c r="T1515" s="90">
        <v>46170</v>
      </c>
      <c r="U1515" s="52"/>
      <c r="V1515" s="53"/>
      <c r="W1515" s="54" t="s">
        <v>7088</v>
      </c>
      <c r="X1515" s="30"/>
      <c r="Y1515" s="31">
        <v>0</v>
      </c>
      <c r="Z1515" s="30" t="s">
        <v>2731</v>
      </c>
      <c r="AA1515" s="55"/>
      <c r="AB1515" s="73"/>
      <c r="AC1515" s="30" t="s">
        <v>44</v>
      </c>
      <c r="AD1515" s="30" t="s">
        <v>74</v>
      </c>
    </row>
    <row r="1516" spans="1:30" x14ac:dyDescent="0.2">
      <c r="A1516" s="89">
        <v>46162.481210787038</v>
      </c>
      <c r="B1516" s="35" t="s">
        <v>30</v>
      </c>
      <c r="C1516" s="85" t="s">
        <v>31</v>
      </c>
      <c r="D1516" s="30" t="s">
        <v>29</v>
      </c>
      <c r="E1516" s="96" t="s">
        <v>2798</v>
      </c>
      <c r="F1516" s="30" t="s">
        <v>29</v>
      </c>
      <c r="G1516" s="30" t="s">
        <v>47</v>
      </c>
      <c r="H1516" s="93" t="s">
        <v>34</v>
      </c>
      <c r="I1516" s="36" t="str">
        <f ca="1">IFERROR(__xludf.DUMMYFUNCTION("""COMPUTED_VALUE""")," ")</f>
        <v xml:space="preserve"> </v>
      </c>
      <c r="J1516" s="51" t="s">
        <v>7089</v>
      </c>
      <c r="K1516" s="56" t="s">
        <v>7090</v>
      </c>
      <c r="L1516" s="38">
        <v>981027544</v>
      </c>
      <c r="M1516" s="30" t="s">
        <v>664</v>
      </c>
      <c r="N1516" s="56" t="s">
        <v>66</v>
      </c>
      <c r="O1516" s="30" t="s">
        <v>107</v>
      </c>
      <c r="P1516" s="30" t="s">
        <v>7091</v>
      </c>
      <c r="Q1516" s="23">
        <v>16940</v>
      </c>
      <c r="R1516" s="30" t="s">
        <v>29</v>
      </c>
      <c r="S1516" s="39">
        <v>50</v>
      </c>
      <c r="T1516" s="45">
        <v>46162</v>
      </c>
      <c r="U1516" s="52"/>
      <c r="V1516" s="53"/>
      <c r="W1516" s="54" t="s">
        <v>7092</v>
      </c>
      <c r="X1516" s="30"/>
      <c r="Y1516" s="31">
        <v>16890</v>
      </c>
      <c r="Z1516" s="30"/>
      <c r="AA1516" s="56"/>
      <c r="AB1516" s="74" t="s">
        <v>44</v>
      </c>
      <c r="AC1516" s="30" t="s">
        <v>44</v>
      </c>
      <c r="AD1516" s="30" t="s">
        <v>982</v>
      </c>
    </row>
    <row r="1517" spans="1:30" x14ac:dyDescent="0.2">
      <c r="A1517" s="16">
        <v>46162</v>
      </c>
      <c r="B1517" s="35" t="s">
        <v>76</v>
      </c>
      <c r="C1517" s="85" t="s">
        <v>409</v>
      </c>
      <c r="D1517" s="30" t="s">
        <v>29</v>
      </c>
      <c r="E1517" s="96" t="s">
        <v>410</v>
      </c>
      <c r="F1517" s="93" t="s">
        <v>7093</v>
      </c>
      <c r="G1517" s="30" t="s">
        <v>33</v>
      </c>
      <c r="H1517" s="93" t="s">
        <v>7094</v>
      </c>
      <c r="I1517" s="36">
        <f ca="1">IFERROR(__xludf.DUMMYFUNCTION("""COMPUTED_VALUE"""),46189)</f>
        <v>46189</v>
      </c>
      <c r="J1517" s="51" t="s">
        <v>7095</v>
      </c>
      <c r="K1517" s="56" t="s">
        <v>7096</v>
      </c>
      <c r="L1517" s="38">
        <v>869734396</v>
      </c>
      <c r="M1517" s="30" t="s">
        <v>421</v>
      </c>
      <c r="N1517" s="30" t="s">
        <v>422</v>
      </c>
      <c r="O1517" s="30" t="s">
        <v>7097</v>
      </c>
      <c r="P1517" s="30" t="s">
        <v>7098</v>
      </c>
      <c r="Q1517" s="23">
        <v>3968</v>
      </c>
      <c r="R1517" s="30" t="s">
        <v>29</v>
      </c>
      <c r="S1517" s="39">
        <v>3968</v>
      </c>
      <c r="T1517" s="45">
        <v>46168</v>
      </c>
      <c r="U1517" s="52"/>
      <c r="V1517" s="53"/>
      <c r="W1517" s="54" t="s">
        <v>7099</v>
      </c>
      <c r="X1517" s="30"/>
      <c r="Y1517" s="31">
        <v>0</v>
      </c>
      <c r="Z1517" s="30" t="s">
        <v>2731</v>
      </c>
      <c r="AA1517" s="55"/>
      <c r="AB1517" s="73"/>
      <c r="AC1517" s="30" t="s">
        <v>44</v>
      </c>
      <c r="AD1517" s="30" t="s">
        <v>7100</v>
      </c>
    </row>
    <row r="1518" spans="1:30" x14ac:dyDescent="0.2">
      <c r="A1518" s="133">
        <v>46162</v>
      </c>
      <c r="B1518" s="35" t="s">
        <v>30</v>
      </c>
      <c r="C1518" s="85" t="s">
        <v>409</v>
      </c>
      <c r="D1518" s="30" t="s">
        <v>29</v>
      </c>
      <c r="E1518" s="96" t="s">
        <v>410</v>
      </c>
      <c r="F1518" s="30" t="s">
        <v>2941</v>
      </c>
      <c r="G1518" s="30" t="s">
        <v>33</v>
      </c>
      <c r="H1518" s="93" t="s">
        <v>34</v>
      </c>
      <c r="I1518" s="36" t="str">
        <f ca="1">IFERROR(__xludf.DUMMYFUNCTION("""COMPUTED_VALUE""")," ")</f>
        <v xml:space="preserve"> </v>
      </c>
      <c r="J1518" s="51" t="s">
        <v>7101</v>
      </c>
      <c r="K1518" s="58" t="s">
        <v>7102</v>
      </c>
      <c r="L1518" s="38">
        <v>912946606</v>
      </c>
      <c r="M1518" s="30" t="s">
        <v>421</v>
      </c>
      <c r="N1518" s="30" t="s">
        <v>422</v>
      </c>
      <c r="O1518" s="30" t="s">
        <v>7103</v>
      </c>
      <c r="P1518" s="30" t="s">
        <v>7104</v>
      </c>
      <c r="Q1518" s="23">
        <v>3968</v>
      </c>
      <c r="R1518" s="30" t="s">
        <v>29</v>
      </c>
      <c r="S1518" s="39"/>
      <c r="T1518" s="45"/>
      <c r="U1518" s="52"/>
      <c r="V1518" s="53"/>
      <c r="W1518" s="54"/>
      <c r="X1518" s="30"/>
      <c r="Y1518" s="31">
        <v>3968</v>
      </c>
      <c r="Z1518" s="30"/>
      <c r="AA1518" s="56"/>
      <c r="AB1518" s="74"/>
      <c r="AC1518" s="30" t="s">
        <v>44</v>
      </c>
      <c r="AD1518" s="30" t="s">
        <v>74</v>
      </c>
    </row>
    <row r="1519" spans="1:30" x14ac:dyDescent="0.2">
      <c r="A1519" s="133">
        <v>46162</v>
      </c>
      <c r="B1519" s="35" t="s">
        <v>76</v>
      </c>
      <c r="C1519" s="85" t="s">
        <v>409</v>
      </c>
      <c r="D1519" s="30" t="s">
        <v>29</v>
      </c>
      <c r="E1519" s="96" t="s">
        <v>410</v>
      </c>
      <c r="F1519" s="30" t="s">
        <v>2941</v>
      </c>
      <c r="G1519" s="30" t="s">
        <v>33</v>
      </c>
      <c r="H1519" s="93" t="s">
        <v>5007</v>
      </c>
      <c r="I1519" s="36">
        <f ca="1">IFERROR(__xludf.DUMMYFUNCTION("""COMPUTED_VALUE"""),46178)</f>
        <v>46178</v>
      </c>
      <c r="J1519" s="51" t="s">
        <v>7105</v>
      </c>
      <c r="K1519" s="58" t="s">
        <v>7106</v>
      </c>
      <c r="L1519" s="38">
        <v>378732628</v>
      </c>
      <c r="M1519" s="30" t="s">
        <v>421</v>
      </c>
      <c r="N1519" s="30" t="s">
        <v>422</v>
      </c>
      <c r="O1519" s="30" t="s">
        <v>7107</v>
      </c>
      <c r="P1519" s="30" t="s">
        <v>7108</v>
      </c>
      <c r="Q1519" s="23">
        <v>3968</v>
      </c>
      <c r="R1519" s="30" t="s">
        <v>29</v>
      </c>
      <c r="S1519" s="39">
        <v>3968</v>
      </c>
      <c r="T1519" s="45">
        <v>46168</v>
      </c>
      <c r="U1519" s="52"/>
      <c r="V1519" s="53"/>
      <c r="W1519" s="54" t="s">
        <v>7109</v>
      </c>
      <c r="X1519" s="30"/>
      <c r="Y1519" s="31">
        <v>0</v>
      </c>
      <c r="Z1519" s="30" t="s">
        <v>2731</v>
      </c>
      <c r="AA1519" s="55"/>
      <c r="AB1519" s="73" t="s">
        <v>44</v>
      </c>
      <c r="AC1519" s="30" t="s">
        <v>44</v>
      </c>
      <c r="AD1519" s="30" t="s">
        <v>74</v>
      </c>
    </row>
    <row r="1520" spans="1:30" x14ac:dyDescent="0.2">
      <c r="A1520" s="89">
        <v>46162.751536701384</v>
      </c>
      <c r="B1520" s="35"/>
      <c r="C1520" s="85" t="s">
        <v>31</v>
      </c>
      <c r="D1520" s="30" t="s">
        <v>29</v>
      </c>
      <c r="E1520" s="96" t="s">
        <v>2798</v>
      </c>
      <c r="F1520" s="30" t="s">
        <v>29</v>
      </c>
      <c r="G1520" s="30" t="s">
        <v>47</v>
      </c>
      <c r="H1520" s="93" t="s">
        <v>34</v>
      </c>
      <c r="I1520" s="36" t="str">
        <f ca="1">IFERROR(__xludf.DUMMYFUNCTION("""COMPUTED_VALUE""")," ")</f>
        <v xml:space="preserve"> </v>
      </c>
      <c r="J1520" s="132" t="s">
        <v>7110</v>
      </c>
      <c r="K1520" s="56" t="s">
        <v>7111</v>
      </c>
      <c r="L1520" s="38">
        <v>388272431</v>
      </c>
      <c r="M1520" s="30" t="s">
        <v>664</v>
      </c>
      <c r="N1520" s="56" t="s">
        <v>2435</v>
      </c>
      <c r="O1520" s="30" t="s">
        <v>107</v>
      </c>
      <c r="P1520" s="30" t="s">
        <v>7112</v>
      </c>
      <c r="Q1520" s="23">
        <v>16940</v>
      </c>
      <c r="R1520" s="30" t="s">
        <v>29</v>
      </c>
      <c r="S1520" s="39">
        <v>50</v>
      </c>
      <c r="T1520" s="45">
        <v>46162</v>
      </c>
      <c r="U1520" s="52"/>
      <c r="V1520" s="53"/>
      <c r="W1520" s="75" t="s">
        <v>7113</v>
      </c>
      <c r="X1520" s="30"/>
      <c r="Y1520" s="31">
        <v>16890</v>
      </c>
      <c r="Z1520" s="30"/>
      <c r="AA1520" s="56"/>
      <c r="AB1520" s="74" t="s">
        <v>44</v>
      </c>
      <c r="AC1520" s="30" t="s">
        <v>44</v>
      </c>
      <c r="AD1520" s="30" t="s">
        <v>982</v>
      </c>
    </row>
    <row r="1521" spans="1:30" x14ac:dyDescent="0.2">
      <c r="A1521" s="89">
        <v>46162.756781203701</v>
      </c>
      <c r="B1521" s="35" t="s">
        <v>30</v>
      </c>
      <c r="C1521" s="85" t="s">
        <v>31</v>
      </c>
      <c r="D1521" s="30" t="s">
        <v>29</v>
      </c>
      <c r="E1521" s="96" t="s">
        <v>2798</v>
      </c>
      <c r="F1521" s="30" t="s">
        <v>29</v>
      </c>
      <c r="G1521" s="30" t="s">
        <v>47</v>
      </c>
      <c r="H1521" s="93" t="s">
        <v>34</v>
      </c>
      <c r="I1521" s="36" t="str">
        <f ca="1">IFERROR(__xludf.DUMMYFUNCTION("""COMPUTED_VALUE""")," ")</f>
        <v xml:space="preserve"> </v>
      </c>
      <c r="J1521" s="51" t="s">
        <v>7114</v>
      </c>
      <c r="K1521" s="56" t="s">
        <v>7115</v>
      </c>
      <c r="L1521" s="38">
        <v>867404581</v>
      </c>
      <c r="M1521" s="30" t="s">
        <v>664</v>
      </c>
      <c r="N1521" s="56" t="s">
        <v>66</v>
      </c>
      <c r="O1521" s="30" t="s">
        <v>107</v>
      </c>
      <c r="P1521" s="30" t="s">
        <v>7116</v>
      </c>
      <c r="Q1521" s="23">
        <v>16940</v>
      </c>
      <c r="R1521" s="30" t="s">
        <v>29</v>
      </c>
      <c r="S1521" s="39">
        <v>50</v>
      </c>
      <c r="T1521" s="45">
        <v>46162</v>
      </c>
      <c r="U1521" s="52"/>
      <c r="V1521" s="53"/>
      <c r="W1521" s="54" t="s">
        <v>7117</v>
      </c>
      <c r="X1521" s="30"/>
      <c r="Y1521" s="31">
        <v>16890</v>
      </c>
      <c r="Z1521" s="30"/>
      <c r="AA1521" s="55"/>
      <c r="AB1521" s="73" t="s">
        <v>44</v>
      </c>
      <c r="AC1521" s="30" t="s">
        <v>44</v>
      </c>
      <c r="AD1521" s="30" t="s">
        <v>982</v>
      </c>
    </row>
    <row r="1522" spans="1:30" x14ac:dyDescent="0.2">
      <c r="A1522" s="89">
        <v>46162.764661458335</v>
      </c>
      <c r="B1522" s="35" t="s">
        <v>30</v>
      </c>
      <c r="C1522" s="85" t="s">
        <v>31</v>
      </c>
      <c r="D1522" s="30" t="s">
        <v>29</v>
      </c>
      <c r="E1522" s="96" t="s">
        <v>63</v>
      </c>
      <c r="F1522" s="30" t="s">
        <v>29</v>
      </c>
      <c r="G1522" s="30" t="s">
        <v>47</v>
      </c>
      <c r="H1522" s="93" t="s">
        <v>34</v>
      </c>
      <c r="I1522" s="36" t="str">
        <f ca="1">IFERROR(__xludf.DUMMYFUNCTION("""COMPUTED_VALUE""")," ")</f>
        <v xml:space="preserve"> </v>
      </c>
      <c r="J1522" s="51" t="s">
        <v>7118</v>
      </c>
      <c r="K1522" s="56" t="s">
        <v>7119</v>
      </c>
      <c r="L1522" s="38">
        <v>977751145</v>
      </c>
      <c r="M1522" s="30" t="s">
        <v>2861</v>
      </c>
      <c r="N1522" s="56" t="s">
        <v>779</v>
      </c>
      <c r="O1522" s="30" t="s">
        <v>7120</v>
      </c>
      <c r="P1522" s="30" t="s">
        <v>7121</v>
      </c>
      <c r="Q1522" s="23">
        <v>16940</v>
      </c>
      <c r="R1522" s="30" t="s">
        <v>29</v>
      </c>
      <c r="S1522" s="39">
        <v>200</v>
      </c>
      <c r="T1522" s="45">
        <v>46162</v>
      </c>
      <c r="U1522" s="52"/>
      <c r="V1522" s="53"/>
      <c r="W1522" s="54" t="s">
        <v>7122</v>
      </c>
      <c r="X1522" s="30"/>
      <c r="Y1522" s="31">
        <v>16740</v>
      </c>
      <c r="Z1522" s="30"/>
      <c r="AA1522" s="56"/>
      <c r="AB1522" s="74" t="s">
        <v>44</v>
      </c>
      <c r="AC1522" s="30" t="s">
        <v>44</v>
      </c>
      <c r="AD1522" s="30" t="s">
        <v>982</v>
      </c>
    </row>
    <row r="1523" spans="1:30" x14ac:dyDescent="0.2">
      <c r="A1523" s="89">
        <v>46162.774091863423</v>
      </c>
      <c r="B1523" s="35" t="s">
        <v>252</v>
      </c>
      <c r="C1523" s="85" t="s">
        <v>31</v>
      </c>
      <c r="D1523" s="30" t="s">
        <v>29</v>
      </c>
      <c r="E1523" s="96" t="s">
        <v>82</v>
      </c>
      <c r="F1523" s="30" t="s">
        <v>29</v>
      </c>
      <c r="G1523" s="30" t="s">
        <v>47</v>
      </c>
      <c r="H1523" s="93" t="s">
        <v>3374</v>
      </c>
      <c r="I1523" s="36">
        <f ca="1">IFERROR(__xludf.DUMMYFUNCTION("""COMPUTED_VALUE"""),46197)</f>
        <v>46197</v>
      </c>
      <c r="J1523" s="51" t="s">
        <v>7123</v>
      </c>
      <c r="K1523" s="56" t="s">
        <v>3557</v>
      </c>
      <c r="L1523" s="38">
        <v>383350160</v>
      </c>
      <c r="M1523" s="30" t="s">
        <v>1614</v>
      </c>
      <c r="N1523" s="56" t="s">
        <v>6903</v>
      </c>
      <c r="O1523" s="30" t="s">
        <v>7124</v>
      </c>
      <c r="P1523" s="30" t="s">
        <v>7125</v>
      </c>
      <c r="Q1523" s="23">
        <v>9704</v>
      </c>
      <c r="R1523" s="30" t="s">
        <v>29</v>
      </c>
      <c r="S1523" s="39">
        <v>50</v>
      </c>
      <c r="T1523" s="45">
        <v>46161</v>
      </c>
      <c r="U1523" s="52"/>
      <c r="V1523" s="53"/>
      <c r="W1523" s="54" t="s">
        <v>7126</v>
      </c>
      <c r="X1523" s="30"/>
      <c r="Y1523" s="31">
        <v>9654</v>
      </c>
      <c r="Z1523" s="30"/>
      <c r="AA1523" s="55"/>
      <c r="AB1523" s="73" t="s">
        <v>44</v>
      </c>
      <c r="AC1523" s="30" t="s">
        <v>44</v>
      </c>
      <c r="AD1523" s="30" t="s">
        <v>982</v>
      </c>
    </row>
    <row r="1524" spans="1:30" x14ac:dyDescent="0.2">
      <c r="A1524" s="89">
        <v>46162.874370624995</v>
      </c>
      <c r="B1524" s="35" t="s">
        <v>30</v>
      </c>
      <c r="C1524" s="85" t="s">
        <v>31</v>
      </c>
      <c r="D1524" s="30" t="s">
        <v>29</v>
      </c>
      <c r="E1524" s="96" t="s">
        <v>63</v>
      </c>
      <c r="F1524" s="30" t="s">
        <v>29</v>
      </c>
      <c r="G1524" s="30" t="s">
        <v>47</v>
      </c>
      <c r="H1524" s="93" t="s">
        <v>34</v>
      </c>
      <c r="I1524" s="36" t="str">
        <f ca="1">IFERROR(__xludf.DUMMYFUNCTION("""COMPUTED_VALUE""")," ")</f>
        <v xml:space="preserve"> </v>
      </c>
      <c r="J1524" s="51" t="s">
        <v>7127</v>
      </c>
      <c r="K1524" s="56" t="s">
        <v>7128</v>
      </c>
      <c r="L1524" s="38">
        <v>366128630</v>
      </c>
      <c r="M1524" s="30" t="s">
        <v>874</v>
      </c>
      <c r="N1524" s="56" t="s">
        <v>5034</v>
      </c>
      <c r="O1524" s="30" t="s">
        <v>107</v>
      </c>
      <c r="P1524" s="30" t="s">
        <v>7129</v>
      </c>
      <c r="Q1524" s="23">
        <v>16940</v>
      </c>
      <c r="R1524" s="30" t="s">
        <v>29</v>
      </c>
      <c r="S1524" s="39">
        <v>200</v>
      </c>
      <c r="T1524" s="45">
        <v>46162</v>
      </c>
      <c r="U1524" s="52"/>
      <c r="V1524" s="53"/>
      <c r="W1524" s="54" t="s">
        <v>7130</v>
      </c>
      <c r="X1524" s="30"/>
      <c r="Y1524" s="31">
        <v>16740</v>
      </c>
      <c r="Z1524" s="30"/>
      <c r="AA1524" s="56"/>
      <c r="AB1524" s="74" t="s">
        <v>44</v>
      </c>
      <c r="AC1524" s="30" t="s">
        <v>44</v>
      </c>
      <c r="AD1524" s="30" t="s">
        <v>982</v>
      </c>
    </row>
    <row r="1525" spans="1:30" x14ac:dyDescent="0.2">
      <c r="A1525" s="89">
        <v>46162.89274865741</v>
      </c>
      <c r="B1525" s="35" t="s">
        <v>408</v>
      </c>
      <c r="C1525" s="85" t="s">
        <v>31</v>
      </c>
      <c r="D1525" s="30" t="s">
        <v>29</v>
      </c>
      <c r="E1525" s="96" t="s">
        <v>63</v>
      </c>
      <c r="F1525" s="30" t="s">
        <v>29</v>
      </c>
      <c r="G1525" s="30" t="s">
        <v>47</v>
      </c>
      <c r="H1525" s="93" t="s">
        <v>5807</v>
      </c>
      <c r="I1525" s="36">
        <f ca="1">IFERROR(__xludf.DUMMYFUNCTION("""COMPUTED_VALUE"""),46197)</f>
        <v>46197</v>
      </c>
      <c r="J1525" s="51" t="s">
        <v>7131</v>
      </c>
      <c r="K1525" s="56" t="s">
        <v>7132</v>
      </c>
      <c r="L1525" s="38">
        <v>947566099</v>
      </c>
      <c r="M1525" s="30" t="s">
        <v>90</v>
      </c>
      <c r="N1525" s="56" t="s">
        <v>685</v>
      </c>
      <c r="O1525" s="30" t="s">
        <v>7133</v>
      </c>
      <c r="P1525" s="30" t="s">
        <v>7134</v>
      </c>
      <c r="Q1525" s="23">
        <v>16940</v>
      </c>
      <c r="R1525" s="30" t="s">
        <v>766</v>
      </c>
      <c r="S1525" s="39">
        <f>120+2380</f>
        <v>2500</v>
      </c>
      <c r="T1525" s="49" t="s">
        <v>7135</v>
      </c>
      <c r="U1525" s="52"/>
      <c r="V1525" s="53"/>
      <c r="W1525" s="54" t="s">
        <v>7136</v>
      </c>
      <c r="X1525" s="30"/>
      <c r="Y1525" s="31">
        <v>14440</v>
      </c>
      <c r="Z1525" s="30"/>
      <c r="AA1525" s="55"/>
      <c r="AB1525" s="73" t="s">
        <v>44</v>
      </c>
      <c r="AC1525" s="30" t="s">
        <v>44</v>
      </c>
      <c r="AD1525" s="30" t="s">
        <v>982</v>
      </c>
    </row>
    <row r="1526" spans="1:30" x14ac:dyDescent="0.2">
      <c r="A1526" s="89">
        <v>46162.900554976848</v>
      </c>
      <c r="B1526" s="35" t="s">
        <v>252</v>
      </c>
      <c r="C1526" s="85" t="s">
        <v>31</v>
      </c>
      <c r="D1526" s="30" t="s">
        <v>29</v>
      </c>
      <c r="E1526" s="96" t="s">
        <v>63</v>
      </c>
      <c r="F1526" s="30" t="s">
        <v>29</v>
      </c>
      <c r="G1526" s="30" t="s">
        <v>47</v>
      </c>
      <c r="H1526" s="93" t="s">
        <v>4145</v>
      </c>
      <c r="I1526" s="36">
        <f ca="1">IFERROR(__xludf.DUMMYFUNCTION("""COMPUTED_VALUE"""),46197)</f>
        <v>46197</v>
      </c>
      <c r="J1526" s="51" t="s">
        <v>7137</v>
      </c>
      <c r="K1526" s="56" t="s">
        <v>7138</v>
      </c>
      <c r="L1526" s="38">
        <v>355119377</v>
      </c>
      <c r="M1526" s="30" t="s">
        <v>3501</v>
      </c>
      <c r="N1526" s="56" t="s">
        <v>845</v>
      </c>
      <c r="O1526" s="30" t="s">
        <v>7139</v>
      </c>
      <c r="P1526" s="30" t="s">
        <v>7140</v>
      </c>
      <c r="Q1526" s="23">
        <v>16940</v>
      </c>
      <c r="R1526" s="30" t="s">
        <v>29</v>
      </c>
      <c r="S1526" s="39">
        <v>100</v>
      </c>
      <c r="T1526" s="45">
        <v>46162</v>
      </c>
      <c r="U1526" s="52"/>
      <c r="V1526" s="53"/>
      <c r="W1526" s="54" t="s">
        <v>7141</v>
      </c>
      <c r="X1526" s="30"/>
      <c r="Y1526" s="31">
        <v>16840</v>
      </c>
      <c r="Z1526" s="30"/>
      <c r="AA1526" s="56"/>
      <c r="AB1526" s="74" t="s">
        <v>44</v>
      </c>
      <c r="AC1526" s="30" t="s">
        <v>44</v>
      </c>
      <c r="AD1526" s="30" t="s">
        <v>982</v>
      </c>
    </row>
    <row r="1527" spans="1:30" x14ac:dyDescent="0.2">
      <c r="A1527" s="89">
        <v>46162.998870868054</v>
      </c>
      <c r="B1527" s="35" t="s">
        <v>30</v>
      </c>
      <c r="C1527" s="85" t="s">
        <v>31</v>
      </c>
      <c r="D1527" s="30" t="s">
        <v>29</v>
      </c>
      <c r="E1527" s="96" t="s">
        <v>63</v>
      </c>
      <c r="F1527" s="30" t="s">
        <v>29</v>
      </c>
      <c r="G1527" s="30" t="s">
        <v>47</v>
      </c>
      <c r="H1527" s="93" t="s">
        <v>34</v>
      </c>
      <c r="I1527" s="36" t="str">
        <f ca="1">IFERROR(__xludf.DUMMYFUNCTION("""COMPUTED_VALUE""")," ")</f>
        <v xml:space="preserve"> </v>
      </c>
      <c r="J1527" s="51" t="s">
        <v>7142</v>
      </c>
      <c r="K1527" s="56" t="s">
        <v>7143</v>
      </c>
      <c r="L1527" s="38">
        <v>332275269</v>
      </c>
      <c r="M1527" s="30" t="s">
        <v>605</v>
      </c>
      <c r="N1527" s="56" t="s">
        <v>337</v>
      </c>
      <c r="O1527" s="30" t="s">
        <v>107</v>
      </c>
      <c r="P1527" s="30" t="s">
        <v>7144</v>
      </c>
      <c r="Q1527" s="23">
        <v>16940</v>
      </c>
      <c r="R1527" s="30" t="s">
        <v>29</v>
      </c>
      <c r="S1527" s="39">
        <v>60</v>
      </c>
      <c r="T1527" s="45">
        <v>46162</v>
      </c>
      <c r="U1527" s="52"/>
      <c r="V1527" s="53"/>
      <c r="W1527" s="54" t="s">
        <v>7145</v>
      </c>
      <c r="X1527" s="30"/>
      <c r="Y1527" s="31">
        <v>16880</v>
      </c>
      <c r="Z1527" s="30"/>
      <c r="AA1527" s="55"/>
      <c r="AB1527" s="73" t="s">
        <v>44</v>
      </c>
      <c r="AC1527" s="30" t="s">
        <v>44</v>
      </c>
      <c r="AD1527" s="30" t="s">
        <v>982</v>
      </c>
    </row>
    <row r="1528" spans="1:30" x14ac:dyDescent="0.2">
      <c r="A1528" s="89">
        <v>46163.001424560185</v>
      </c>
      <c r="B1528" s="35" t="s">
        <v>76</v>
      </c>
      <c r="C1528" s="85" t="s">
        <v>31</v>
      </c>
      <c r="D1528" s="30" t="s">
        <v>29</v>
      </c>
      <c r="E1528" s="96" t="s">
        <v>63</v>
      </c>
      <c r="F1528" s="30" t="s">
        <v>29</v>
      </c>
      <c r="G1528" s="30" t="s">
        <v>47</v>
      </c>
      <c r="H1528" s="93" t="s">
        <v>5037</v>
      </c>
      <c r="I1528" s="36">
        <f ca="1">IFERROR(__xludf.DUMMYFUNCTION("""COMPUTED_VALUE"""),46196)</f>
        <v>46196</v>
      </c>
      <c r="J1528" s="51" t="s">
        <v>7146</v>
      </c>
      <c r="K1528" s="56" t="s">
        <v>7147</v>
      </c>
      <c r="L1528" s="38">
        <v>889713104</v>
      </c>
      <c r="M1528" s="30" t="s">
        <v>605</v>
      </c>
      <c r="N1528" s="56" t="s">
        <v>337</v>
      </c>
      <c r="O1528" s="30" t="s">
        <v>107</v>
      </c>
      <c r="P1528" s="30" t="s">
        <v>7148</v>
      </c>
      <c r="Q1528" s="23">
        <v>16940</v>
      </c>
      <c r="R1528" s="30" t="s">
        <v>29</v>
      </c>
      <c r="S1528" s="39">
        <f>50+2519</f>
        <v>2569</v>
      </c>
      <c r="T1528" s="49" t="s">
        <v>7149</v>
      </c>
      <c r="U1528" s="52"/>
      <c r="V1528" s="53"/>
      <c r="W1528" s="54" t="s">
        <v>7150</v>
      </c>
      <c r="X1528" s="30"/>
      <c r="Y1528" s="31">
        <v>14371</v>
      </c>
      <c r="Z1528" s="30"/>
      <c r="AA1528" s="56"/>
      <c r="AB1528" s="74" t="s">
        <v>44</v>
      </c>
      <c r="AC1528" s="30" t="s">
        <v>44</v>
      </c>
      <c r="AD1528" s="30" t="s">
        <v>982</v>
      </c>
    </row>
    <row r="1529" spans="1:30" x14ac:dyDescent="0.2">
      <c r="A1529" s="89">
        <v>46163.319617731482</v>
      </c>
      <c r="B1529" s="35" t="s">
        <v>408</v>
      </c>
      <c r="C1529" s="85" t="s">
        <v>31</v>
      </c>
      <c r="D1529" s="30" t="s">
        <v>29</v>
      </c>
      <c r="E1529" s="96" t="s">
        <v>63</v>
      </c>
      <c r="F1529" s="30" t="s">
        <v>29</v>
      </c>
      <c r="G1529" s="30" t="s">
        <v>47</v>
      </c>
      <c r="H1529" s="93" t="s">
        <v>3374</v>
      </c>
      <c r="I1529" s="36">
        <f ca="1">IFERROR(__xludf.DUMMYFUNCTION("""COMPUTED_VALUE"""),46197)</f>
        <v>46197</v>
      </c>
      <c r="J1529" s="51" t="s">
        <v>7151</v>
      </c>
      <c r="K1529" s="56" t="s">
        <v>7152</v>
      </c>
      <c r="L1529" s="38">
        <v>815278666</v>
      </c>
      <c r="M1529" s="30" t="s">
        <v>758</v>
      </c>
      <c r="N1529" s="56" t="s">
        <v>2028</v>
      </c>
      <c r="O1529" s="30" t="s">
        <v>107</v>
      </c>
      <c r="P1529" s="30" t="s">
        <v>7153</v>
      </c>
      <c r="Q1529" s="23">
        <v>16940</v>
      </c>
      <c r="R1529" s="30" t="s">
        <v>29</v>
      </c>
      <c r="S1529" s="39">
        <v>100</v>
      </c>
      <c r="T1529" s="45">
        <v>46162</v>
      </c>
      <c r="U1529" s="52"/>
      <c r="V1529" s="53"/>
      <c r="W1529" s="54" t="s">
        <v>7154</v>
      </c>
      <c r="X1529" s="30"/>
      <c r="Y1529" s="31">
        <v>16840</v>
      </c>
      <c r="Z1529" s="30"/>
      <c r="AA1529" s="55"/>
      <c r="AB1529" s="73" t="s">
        <v>44</v>
      </c>
      <c r="AC1529" s="30" t="s">
        <v>44</v>
      </c>
      <c r="AD1529" s="30" t="s">
        <v>982</v>
      </c>
    </row>
    <row r="1530" spans="1:30" x14ac:dyDescent="0.2">
      <c r="A1530" s="89">
        <v>46163.32059560185</v>
      </c>
      <c r="B1530" s="35" t="s">
        <v>30</v>
      </c>
      <c r="C1530" s="85" t="s">
        <v>31</v>
      </c>
      <c r="D1530" s="30" t="s">
        <v>29</v>
      </c>
      <c r="E1530" s="96" t="s">
        <v>2798</v>
      </c>
      <c r="F1530" s="30" t="s">
        <v>29</v>
      </c>
      <c r="G1530" s="30" t="s">
        <v>47</v>
      </c>
      <c r="H1530" s="93" t="s">
        <v>34</v>
      </c>
      <c r="I1530" s="36" t="str">
        <f ca="1">IFERROR(__xludf.DUMMYFUNCTION("""COMPUTED_VALUE""")," ")</f>
        <v xml:space="preserve"> </v>
      </c>
      <c r="J1530" s="51" t="s">
        <v>7155</v>
      </c>
      <c r="K1530" s="56" t="s">
        <v>7156</v>
      </c>
      <c r="L1530" s="38">
        <v>987352476</v>
      </c>
      <c r="M1530" s="30" t="s">
        <v>664</v>
      </c>
      <c r="N1530" s="56" t="s">
        <v>66</v>
      </c>
      <c r="O1530" s="30" t="s">
        <v>107</v>
      </c>
      <c r="P1530" s="30" t="s">
        <v>7157</v>
      </c>
      <c r="Q1530" s="23">
        <v>16940</v>
      </c>
      <c r="R1530" s="30" t="s">
        <v>29</v>
      </c>
      <c r="S1530" s="39">
        <v>50</v>
      </c>
      <c r="T1530" s="45">
        <v>46162</v>
      </c>
      <c r="U1530" s="52"/>
      <c r="V1530" s="53"/>
      <c r="W1530" s="54" t="s">
        <v>7158</v>
      </c>
      <c r="X1530" s="30"/>
      <c r="Y1530" s="31">
        <v>16890</v>
      </c>
      <c r="Z1530" s="30"/>
      <c r="AA1530" s="56"/>
      <c r="AB1530" s="74" t="s">
        <v>44</v>
      </c>
      <c r="AC1530" s="30" t="s">
        <v>44</v>
      </c>
      <c r="AD1530" s="30" t="s">
        <v>982</v>
      </c>
    </row>
    <row r="1531" spans="1:30" x14ac:dyDescent="0.2">
      <c r="A1531" s="89">
        <v>46163.321728819443</v>
      </c>
      <c r="B1531" s="35" t="s">
        <v>30</v>
      </c>
      <c r="C1531" s="85" t="s">
        <v>31</v>
      </c>
      <c r="D1531" s="30" t="s">
        <v>29</v>
      </c>
      <c r="E1531" s="96" t="s">
        <v>63</v>
      </c>
      <c r="F1531" s="30" t="s">
        <v>29</v>
      </c>
      <c r="G1531" s="30" t="s">
        <v>47</v>
      </c>
      <c r="H1531" s="93" t="s">
        <v>34</v>
      </c>
      <c r="I1531" s="36" t="str">
        <f ca="1">IFERROR(__xludf.DUMMYFUNCTION("""COMPUTED_VALUE""")," ")</f>
        <v xml:space="preserve"> </v>
      </c>
      <c r="J1531" s="51" t="s">
        <v>7159</v>
      </c>
      <c r="K1531" s="56" t="s">
        <v>7160</v>
      </c>
      <c r="L1531" s="38">
        <v>979952693</v>
      </c>
      <c r="M1531" s="30" t="s">
        <v>698</v>
      </c>
      <c r="N1531" s="56" t="s">
        <v>2669</v>
      </c>
      <c r="O1531" s="30" t="s">
        <v>107</v>
      </c>
      <c r="P1531" s="30" t="s">
        <v>7161</v>
      </c>
      <c r="Q1531" s="23">
        <v>16940</v>
      </c>
      <c r="R1531" s="30" t="s">
        <v>29</v>
      </c>
      <c r="S1531" s="39">
        <v>100</v>
      </c>
      <c r="T1531" s="45">
        <v>46162</v>
      </c>
      <c r="U1531" s="52"/>
      <c r="V1531" s="53"/>
      <c r="W1531" s="54" t="s">
        <v>7162</v>
      </c>
      <c r="X1531" s="30"/>
      <c r="Y1531" s="31">
        <v>16840</v>
      </c>
      <c r="Z1531" s="30"/>
      <c r="AA1531" s="55"/>
      <c r="AB1531" s="73" t="s">
        <v>44</v>
      </c>
      <c r="AC1531" s="30" t="s">
        <v>44</v>
      </c>
      <c r="AD1531" s="30" t="s">
        <v>982</v>
      </c>
    </row>
    <row r="1532" spans="1:30" x14ac:dyDescent="0.2">
      <c r="A1532" s="89">
        <v>46163.323803749998</v>
      </c>
      <c r="B1532" s="35" t="s">
        <v>30</v>
      </c>
      <c r="C1532" s="85" t="s">
        <v>31</v>
      </c>
      <c r="D1532" s="30" t="s">
        <v>29</v>
      </c>
      <c r="E1532" s="96" t="s">
        <v>2798</v>
      </c>
      <c r="F1532" s="30" t="s">
        <v>29</v>
      </c>
      <c r="G1532" s="30" t="s">
        <v>47</v>
      </c>
      <c r="H1532" s="93" t="s">
        <v>4140</v>
      </c>
      <c r="I1532" s="36">
        <f ca="1">IFERROR(__xludf.DUMMYFUNCTION("""COMPUTED_VALUE"""),46203)</f>
        <v>46203</v>
      </c>
      <c r="J1532" s="51" t="s">
        <v>7163</v>
      </c>
      <c r="K1532" s="56" t="s">
        <v>7164</v>
      </c>
      <c r="L1532" s="38">
        <v>333007084</v>
      </c>
      <c r="M1532" s="30" t="s">
        <v>247</v>
      </c>
      <c r="N1532" s="56" t="s">
        <v>1355</v>
      </c>
      <c r="O1532" s="30" t="s">
        <v>107</v>
      </c>
      <c r="P1532" s="30" t="s">
        <v>7165</v>
      </c>
      <c r="Q1532" s="23">
        <v>16940</v>
      </c>
      <c r="R1532" s="30" t="s">
        <v>29</v>
      </c>
      <c r="S1532" s="39">
        <v>100</v>
      </c>
      <c r="T1532" s="45">
        <v>46162</v>
      </c>
      <c r="U1532" s="52"/>
      <c r="V1532" s="53"/>
      <c r="W1532" s="54" t="s">
        <v>7166</v>
      </c>
      <c r="X1532" s="30"/>
      <c r="Y1532" s="31">
        <v>16840</v>
      </c>
      <c r="Z1532" s="30"/>
      <c r="AA1532" s="56"/>
      <c r="AB1532" s="74" t="s">
        <v>44</v>
      </c>
      <c r="AC1532" s="30" t="s">
        <v>44</v>
      </c>
      <c r="AD1532" s="30" t="s">
        <v>982</v>
      </c>
    </row>
    <row r="1533" spans="1:30" x14ac:dyDescent="0.2">
      <c r="A1533" s="89">
        <v>46163.326307662035</v>
      </c>
      <c r="B1533" s="35" t="s">
        <v>30</v>
      </c>
      <c r="C1533" s="85" t="s">
        <v>31</v>
      </c>
      <c r="D1533" s="30" t="s">
        <v>29</v>
      </c>
      <c r="E1533" s="96" t="s">
        <v>2798</v>
      </c>
      <c r="F1533" s="30" t="s">
        <v>29</v>
      </c>
      <c r="G1533" s="30" t="s">
        <v>47</v>
      </c>
      <c r="H1533" s="93" t="s">
        <v>5055</v>
      </c>
      <c r="I1533" s="36">
        <f ca="1">IFERROR(__xludf.DUMMYFUNCTION("""COMPUTED_VALUE"""),46202)</f>
        <v>46202</v>
      </c>
      <c r="J1533" s="51" t="s">
        <v>7167</v>
      </c>
      <c r="K1533" s="56" t="s">
        <v>7168</v>
      </c>
      <c r="L1533" s="38">
        <v>814189593</v>
      </c>
      <c r="M1533" s="30" t="s">
        <v>633</v>
      </c>
      <c r="N1533" s="56" t="s">
        <v>164</v>
      </c>
      <c r="O1533" s="30" t="s">
        <v>107</v>
      </c>
      <c r="P1533" s="30" t="s">
        <v>7169</v>
      </c>
      <c r="Q1533" s="23">
        <v>16940</v>
      </c>
      <c r="R1533" s="30" t="s">
        <v>429</v>
      </c>
      <c r="S1533" s="39">
        <v>200</v>
      </c>
      <c r="T1533" s="45">
        <v>46162</v>
      </c>
      <c r="U1533" s="52"/>
      <c r="V1533" s="53"/>
      <c r="W1533" s="54" t="s">
        <v>7170</v>
      </c>
      <c r="X1533" s="30"/>
      <c r="Y1533" s="31">
        <v>16740</v>
      </c>
      <c r="Z1533" s="30"/>
      <c r="AA1533" s="55"/>
      <c r="AB1533" s="73" t="s">
        <v>44</v>
      </c>
      <c r="AC1533" s="30" t="s">
        <v>44</v>
      </c>
      <c r="AD1533" s="30" t="s">
        <v>982</v>
      </c>
    </row>
    <row r="1534" spans="1:30" x14ac:dyDescent="0.2">
      <c r="A1534" s="89">
        <v>46163.335108437503</v>
      </c>
      <c r="B1534" s="35" t="s">
        <v>30</v>
      </c>
      <c r="C1534" s="85" t="s">
        <v>31</v>
      </c>
      <c r="D1534" s="30" t="s">
        <v>29</v>
      </c>
      <c r="E1534" s="96" t="s">
        <v>82</v>
      </c>
      <c r="F1534" s="30" t="s">
        <v>7171</v>
      </c>
      <c r="G1534" s="30" t="s">
        <v>87</v>
      </c>
      <c r="H1534" s="93" t="s">
        <v>7172</v>
      </c>
      <c r="I1534" s="36" t="str">
        <f ca="1">IFERROR(__xludf.DUMMYFUNCTION("""COMPUTED_VALUE""")," ")</f>
        <v xml:space="preserve"> </v>
      </c>
      <c r="J1534" s="51" t="s">
        <v>7173</v>
      </c>
      <c r="K1534" s="56" t="s">
        <v>7174</v>
      </c>
      <c r="L1534" s="38">
        <v>988014134</v>
      </c>
      <c r="M1534" s="30" t="s">
        <v>556</v>
      </c>
      <c r="N1534" s="56" t="s">
        <v>685</v>
      </c>
      <c r="O1534" s="30" t="s">
        <v>7175</v>
      </c>
      <c r="P1534" s="30" t="s">
        <v>7176</v>
      </c>
      <c r="Q1534" s="23">
        <v>9704</v>
      </c>
      <c r="R1534" s="30" t="s">
        <v>429</v>
      </c>
      <c r="S1534" s="39">
        <v>50</v>
      </c>
      <c r="T1534" s="45">
        <v>46162</v>
      </c>
      <c r="U1534" s="52"/>
      <c r="V1534" s="53"/>
      <c r="W1534" s="54" t="s">
        <v>7177</v>
      </c>
      <c r="X1534" s="30"/>
      <c r="Y1534" s="31">
        <v>9654</v>
      </c>
      <c r="Z1534" s="30"/>
      <c r="AA1534" s="56"/>
      <c r="AB1534" s="74" t="s">
        <v>44</v>
      </c>
      <c r="AC1534" s="30" t="s">
        <v>44</v>
      </c>
      <c r="AD1534" s="30" t="s">
        <v>74</v>
      </c>
    </row>
    <row r="1535" spans="1:30" x14ac:dyDescent="0.2">
      <c r="A1535" s="89">
        <v>46163.338168101851</v>
      </c>
      <c r="B1535" s="35" t="s">
        <v>30</v>
      </c>
      <c r="C1535" s="85" t="s">
        <v>31</v>
      </c>
      <c r="D1535" s="30" t="s">
        <v>29</v>
      </c>
      <c r="E1535" s="96" t="s">
        <v>82</v>
      </c>
      <c r="F1535" s="30" t="s">
        <v>7171</v>
      </c>
      <c r="G1535" s="30" t="s">
        <v>87</v>
      </c>
      <c r="H1535" s="93" t="s">
        <v>7172</v>
      </c>
      <c r="I1535" s="36" t="str">
        <f ca="1">IFERROR(__xludf.DUMMYFUNCTION("""COMPUTED_VALUE""")," ")</f>
        <v xml:space="preserve"> </v>
      </c>
      <c r="J1535" s="51" t="s">
        <v>7178</v>
      </c>
      <c r="K1535" s="56" t="s">
        <v>7179</v>
      </c>
      <c r="L1535" s="38">
        <v>964918754</v>
      </c>
      <c r="M1535" s="30" t="s">
        <v>556</v>
      </c>
      <c r="N1535" s="56" t="s">
        <v>685</v>
      </c>
      <c r="O1535" s="30" t="s">
        <v>7180</v>
      </c>
      <c r="P1535" s="30" t="s">
        <v>7181</v>
      </c>
      <c r="Q1535" s="23">
        <v>9704</v>
      </c>
      <c r="R1535" s="30" t="s">
        <v>429</v>
      </c>
      <c r="S1535" s="39">
        <v>50</v>
      </c>
      <c r="T1535" s="45">
        <v>46162</v>
      </c>
      <c r="U1535" s="52"/>
      <c r="V1535" s="53"/>
      <c r="W1535" s="54" t="s">
        <v>7182</v>
      </c>
      <c r="X1535" s="30"/>
      <c r="Y1535" s="31">
        <v>9654</v>
      </c>
      <c r="Z1535" s="30"/>
      <c r="AA1535" s="55"/>
      <c r="AB1535" s="73" t="s">
        <v>44</v>
      </c>
      <c r="AC1535" s="30"/>
      <c r="AD1535" s="30" t="s">
        <v>74</v>
      </c>
    </row>
    <row r="1536" spans="1:30" x14ac:dyDescent="0.2">
      <c r="A1536" s="89">
        <v>46163.347767847226</v>
      </c>
      <c r="B1536" s="35" t="s">
        <v>30</v>
      </c>
      <c r="C1536" s="85" t="s">
        <v>31</v>
      </c>
      <c r="D1536" s="30" t="s">
        <v>29</v>
      </c>
      <c r="E1536" s="96" t="s">
        <v>2798</v>
      </c>
      <c r="F1536" s="30" t="s">
        <v>29</v>
      </c>
      <c r="G1536" s="30" t="s">
        <v>47</v>
      </c>
      <c r="H1536" s="93" t="s">
        <v>5055</v>
      </c>
      <c r="I1536" s="36">
        <f ca="1">IFERROR(__xludf.DUMMYFUNCTION("""COMPUTED_VALUE"""),46202)</f>
        <v>46202</v>
      </c>
      <c r="J1536" s="51" t="s">
        <v>7183</v>
      </c>
      <c r="K1536" s="56" t="s">
        <v>7184</v>
      </c>
      <c r="L1536" s="38">
        <v>989419627</v>
      </c>
      <c r="M1536" s="30" t="s">
        <v>633</v>
      </c>
      <c r="N1536" s="56" t="s">
        <v>164</v>
      </c>
      <c r="O1536" s="30" t="s">
        <v>107</v>
      </c>
      <c r="P1536" s="30" t="s">
        <v>7185</v>
      </c>
      <c r="Q1536" s="23">
        <v>16940</v>
      </c>
      <c r="R1536" s="30" t="s">
        <v>429</v>
      </c>
      <c r="S1536" s="39">
        <v>200</v>
      </c>
      <c r="T1536" s="45">
        <v>46162</v>
      </c>
      <c r="U1536" s="52"/>
      <c r="V1536" s="53"/>
      <c r="W1536" s="54" t="s">
        <v>7186</v>
      </c>
      <c r="X1536" s="30"/>
      <c r="Y1536" s="31">
        <v>16740</v>
      </c>
      <c r="Z1536" s="30"/>
      <c r="AA1536" s="56"/>
      <c r="AB1536" s="74" t="s">
        <v>44</v>
      </c>
      <c r="AC1536" s="30" t="s">
        <v>44</v>
      </c>
      <c r="AD1536" s="30" t="s">
        <v>982</v>
      </c>
    </row>
    <row r="1537" spans="1:30" x14ac:dyDescent="0.2">
      <c r="A1537" s="89">
        <v>46163.353298194445</v>
      </c>
      <c r="B1537" s="35" t="s">
        <v>408</v>
      </c>
      <c r="C1537" s="85" t="s">
        <v>31</v>
      </c>
      <c r="D1537" s="30" t="s">
        <v>29</v>
      </c>
      <c r="E1537" s="96" t="s">
        <v>2798</v>
      </c>
      <c r="F1537" s="30" t="s">
        <v>29</v>
      </c>
      <c r="G1537" s="30" t="s">
        <v>47</v>
      </c>
      <c r="H1537" s="93" t="s">
        <v>6742</v>
      </c>
      <c r="I1537" s="36">
        <f ca="1">IFERROR(__xludf.DUMMYFUNCTION("""COMPUTED_VALUE"""),46197)</f>
        <v>46197</v>
      </c>
      <c r="J1537" s="51" t="s">
        <v>7187</v>
      </c>
      <c r="K1537" s="56" t="s">
        <v>7188</v>
      </c>
      <c r="L1537" s="38">
        <v>394211418</v>
      </c>
      <c r="M1537" s="30" t="s">
        <v>633</v>
      </c>
      <c r="N1537" s="56" t="s">
        <v>164</v>
      </c>
      <c r="O1537" s="30" t="s">
        <v>107</v>
      </c>
      <c r="P1537" s="30" t="s">
        <v>7189</v>
      </c>
      <c r="Q1537" s="23">
        <v>16940</v>
      </c>
      <c r="R1537" s="30" t="s">
        <v>29</v>
      </c>
      <c r="S1537" s="39">
        <v>200</v>
      </c>
      <c r="T1537" s="45">
        <v>46162</v>
      </c>
      <c r="U1537" s="52"/>
      <c r="V1537" s="53"/>
      <c r="W1537" s="54" t="s">
        <v>7190</v>
      </c>
      <c r="X1537" s="30"/>
      <c r="Y1537" s="31">
        <v>16740</v>
      </c>
      <c r="Z1537" s="30"/>
      <c r="AA1537" s="55"/>
      <c r="AB1537" s="73" t="s">
        <v>44</v>
      </c>
      <c r="AC1537" s="30" t="s">
        <v>44</v>
      </c>
      <c r="AD1537" s="30" t="s">
        <v>982</v>
      </c>
    </row>
    <row r="1538" spans="1:30" x14ac:dyDescent="0.2">
      <c r="A1538" s="89">
        <v>46163.356373541668</v>
      </c>
      <c r="B1538" s="35" t="s">
        <v>30</v>
      </c>
      <c r="C1538" s="85" t="s">
        <v>31</v>
      </c>
      <c r="D1538" s="30" t="s">
        <v>29</v>
      </c>
      <c r="E1538" s="96" t="s">
        <v>2895</v>
      </c>
      <c r="F1538" s="30" t="s">
        <v>29</v>
      </c>
      <c r="G1538" s="30" t="s">
        <v>33</v>
      </c>
      <c r="H1538" s="93" t="s">
        <v>34</v>
      </c>
      <c r="I1538" s="36" t="str">
        <f ca="1">IFERROR(__xludf.DUMMYFUNCTION("""COMPUTED_VALUE""")," ")</f>
        <v xml:space="preserve"> </v>
      </c>
      <c r="J1538" s="51" t="s">
        <v>7191</v>
      </c>
      <c r="K1538" s="56" t="s">
        <v>7192</v>
      </c>
      <c r="L1538" s="38">
        <v>973621762</v>
      </c>
      <c r="M1538" s="30" t="s">
        <v>1614</v>
      </c>
      <c r="N1538" s="56" t="s">
        <v>3430</v>
      </c>
      <c r="O1538" s="30" t="s">
        <v>2081</v>
      </c>
      <c r="P1538" s="30" t="s">
        <v>7193</v>
      </c>
      <c r="Q1538" s="23">
        <v>14972</v>
      </c>
      <c r="R1538" s="30" t="s">
        <v>29</v>
      </c>
      <c r="S1538" s="39">
        <v>50</v>
      </c>
      <c r="T1538" s="45">
        <v>46162</v>
      </c>
      <c r="U1538" s="52"/>
      <c r="V1538" s="53"/>
      <c r="W1538" s="54" t="s">
        <v>7194</v>
      </c>
      <c r="X1538" s="30"/>
      <c r="Y1538" s="31">
        <v>14922</v>
      </c>
      <c r="Z1538" s="30"/>
      <c r="AA1538" s="56"/>
      <c r="AB1538" s="74" t="s">
        <v>44</v>
      </c>
      <c r="AC1538" s="30" t="s">
        <v>44</v>
      </c>
      <c r="AD1538" s="30" t="s">
        <v>982</v>
      </c>
    </row>
    <row r="1539" spans="1:30" x14ac:dyDescent="0.2">
      <c r="A1539" s="89">
        <v>46163.363147569442</v>
      </c>
      <c r="B1539" s="35" t="s">
        <v>30</v>
      </c>
      <c r="C1539" s="85" t="s">
        <v>31</v>
      </c>
      <c r="D1539" s="30" t="s">
        <v>29</v>
      </c>
      <c r="E1539" s="96" t="s">
        <v>2895</v>
      </c>
      <c r="F1539" s="30" t="s">
        <v>29</v>
      </c>
      <c r="G1539" s="30" t="s">
        <v>33</v>
      </c>
      <c r="H1539" s="93" t="s">
        <v>34</v>
      </c>
      <c r="I1539" s="36" t="str">
        <f ca="1">IFERROR(__xludf.DUMMYFUNCTION("""COMPUTED_VALUE""")," ")</f>
        <v xml:space="preserve"> </v>
      </c>
      <c r="J1539" s="51" t="s">
        <v>7195</v>
      </c>
      <c r="K1539" s="56" t="s">
        <v>7196</v>
      </c>
      <c r="L1539" s="38">
        <v>769385876</v>
      </c>
      <c r="M1539" s="30" t="s">
        <v>1614</v>
      </c>
      <c r="N1539" s="56" t="s">
        <v>3430</v>
      </c>
      <c r="O1539" s="30" t="s">
        <v>2081</v>
      </c>
      <c r="P1539" s="30" t="s">
        <v>7197</v>
      </c>
      <c r="Q1539" s="23">
        <v>14972</v>
      </c>
      <c r="R1539" s="30" t="s">
        <v>29</v>
      </c>
      <c r="S1539" s="39">
        <v>50</v>
      </c>
      <c r="T1539" s="45">
        <v>46162</v>
      </c>
      <c r="U1539" s="52"/>
      <c r="V1539" s="53"/>
      <c r="W1539" s="54" t="s">
        <v>7198</v>
      </c>
      <c r="X1539" s="30"/>
      <c r="Y1539" s="31">
        <v>14922</v>
      </c>
      <c r="Z1539" s="30"/>
      <c r="AA1539" s="55"/>
      <c r="AB1539" s="73" t="s">
        <v>44</v>
      </c>
      <c r="AC1539" s="30" t="s">
        <v>44</v>
      </c>
      <c r="AD1539" s="30" t="s">
        <v>982</v>
      </c>
    </row>
    <row r="1540" spans="1:30" x14ac:dyDescent="0.2">
      <c r="A1540" s="89">
        <v>46163.37233859954</v>
      </c>
      <c r="B1540" s="35" t="s">
        <v>30</v>
      </c>
      <c r="C1540" s="85" t="s">
        <v>31</v>
      </c>
      <c r="D1540" s="30" t="s">
        <v>29</v>
      </c>
      <c r="E1540" s="96" t="s">
        <v>63</v>
      </c>
      <c r="F1540" s="30" t="s">
        <v>29</v>
      </c>
      <c r="G1540" s="30" t="s">
        <v>47</v>
      </c>
      <c r="H1540" s="93" t="s">
        <v>34</v>
      </c>
      <c r="I1540" s="36" t="str">
        <f ca="1">IFERROR(__xludf.DUMMYFUNCTION("""COMPUTED_VALUE""")," ")</f>
        <v xml:space="preserve"> </v>
      </c>
      <c r="J1540" s="51" t="s">
        <v>7199</v>
      </c>
      <c r="K1540" s="56" t="s">
        <v>7200</v>
      </c>
      <c r="L1540" s="38">
        <v>866745839</v>
      </c>
      <c r="M1540" s="30" t="s">
        <v>874</v>
      </c>
      <c r="N1540" s="56" t="s">
        <v>4278</v>
      </c>
      <c r="O1540" s="30" t="s">
        <v>107</v>
      </c>
      <c r="P1540" s="30" t="s">
        <v>7201</v>
      </c>
      <c r="Q1540" s="23">
        <v>16940</v>
      </c>
      <c r="R1540" s="30" t="s">
        <v>29</v>
      </c>
      <c r="S1540" s="39">
        <v>100</v>
      </c>
      <c r="T1540" s="45">
        <v>46162</v>
      </c>
      <c r="U1540" s="52"/>
      <c r="V1540" s="53"/>
      <c r="W1540" s="54" t="s">
        <v>7202</v>
      </c>
      <c r="X1540" s="30"/>
      <c r="Y1540" s="31">
        <v>16840</v>
      </c>
      <c r="Z1540" s="30"/>
      <c r="AA1540" s="56"/>
      <c r="AB1540" s="74" t="s">
        <v>44</v>
      </c>
      <c r="AC1540" s="30" t="s">
        <v>44</v>
      </c>
      <c r="AD1540" s="30" t="s">
        <v>982</v>
      </c>
    </row>
    <row r="1541" spans="1:30" x14ac:dyDescent="0.2">
      <c r="A1541" s="89">
        <v>46163.381860497684</v>
      </c>
      <c r="B1541" s="35" t="s">
        <v>30</v>
      </c>
      <c r="C1541" s="85" t="s">
        <v>31</v>
      </c>
      <c r="D1541" s="30" t="s">
        <v>29</v>
      </c>
      <c r="E1541" s="96" t="s">
        <v>63</v>
      </c>
      <c r="F1541" s="30" t="s">
        <v>29</v>
      </c>
      <c r="G1541" s="30" t="s">
        <v>47</v>
      </c>
      <c r="H1541" s="93" t="s">
        <v>34</v>
      </c>
      <c r="I1541" s="36" t="str">
        <f ca="1">IFERROR(__xludf.DUMMYFUNCTION("""COMPUTED_VALUE""")," ")</f>
        <v xml:space="preserve"> </v>
      </c>
      <c r="J1541" s="51" t="s">
        <v>7203</v>
      </c>
      <c r="K1541" s="56" t="s">
        <v>7204</v>
      </c>
      <c r="L1541" s="38">
        <v>916594256</v>
      </c>
      <c r="M1541" s="30" t="s">
        <v>605</v>
      </c>
      <c r="N1541" s="56" t="s">
        <v>3777</v>
      </c>
      <c r="O1541" s="30" t="s">
        <v>107</v>
      </c>
      <c r="P1541" s="30" t="s">
        <v>7205</v>
      </c>
      <c r="Q1541" s="23">
        <v>16940</v>
      </c>
      <c r="R1541" s="30" t="s">
        <v>29</v>
      </c>
      <c r="S1541" s="39">
        <v>50</v>
      </c>
      <c r="T1541" s="45">
        <v>46162</v>
      </c>
      <c r="U1541" s="52"/>
      <c r="V1541" s="53"/>
      <c r="W1541" s="54" t="s">
        <v>7206</v>
      </c>
      <c r="X1541" s="30"/>
      <c r="Y1541" s="31">
        <v>16890</v>
      </c>
      <c r="Z1541" s="30"/>
      <c r="AA1541" s="55"/>
      <c r="AB1541" s="73" t="s">
        <v>44</v>
      </c>
      <c r="AC1541" s="30" t="s">
        <v>44</v>
      </c>
      <c r="AD1541" s="30" t="s">
        <v>982</v>
      </c>
    </row>
    <row r="1542" spans="1:30" x14ac:dyDescent="0.2">
      <c r="A1542" s="89">
        <v>46163.383938692132</v>
      </c>
      <c r="B1542" s="35" t="s">
        <v>30</v>
      </c>
      <c r="C1542" s="85" t="s">
        <v>31</v>
      </c>
      <c r="D1542" s="30" t="s">
        <v>29</v>
      </c>
      <c r="E1542" s="96" t="s">
        <v>2798</v>
      </c>
      <c r="F1542" s="30" t="s">
        <v>29</v>
      </c>
      <c r="G1542" s="30" t="s">
        <v>47</v>
      </c>
      <c r="H1542" s="93" t="s">
        <v>34</v>
      </c>
      <c r="I1542" s="36" t="str">
        <f ca="1">IFERROR(__xludf.DUMMYFUNCTION("""COMPUTED_VALUE""")," ")</f>
        <v xml:space="preserve"> </v>
      </c>
      <c r="J1542" s="51" t="s">
        <v>7207</v>
      </c>
      <c r="K1542" s="56" t="s">
        <v>7208</v>
      </c>
      <c r="L1542" s="38">
        <v>845597636</v>
      </c>
      <c r="M1542" s="30" t="s">
        <v>664</v>
      </c>
      <c r="N1542" s="56" t="s">
        <v>66</v>
      </c>
      <c r="O1542" s="30" t="s">
        <v>107</v>
      </c>
      <c r="P1542" s="30" t="s">
        <v>7209</v>
      </c>
      <c r="Q1542" s="23">
        <v>16940</v>
      </c>
      <c r="R1542" s="30" t="s">
        <v>29</v>
      </c>
      <c r="S1542" s="39">
        <v>50</v>
      </c>
      <c r="T1542" s="45">
        <v>46163</v>
      </c>
      <c r="U1542" s="52"/>
      <c r="V1542" s="53"/>
      <c r="W1542" s="54" t="s">
        <v>7210</v>
      </c>
      <c r="X1542" s="30"/>
      <c r="Y1542" s="31">
        <v>16890</v>
      </c>
      <c r="Z1542" s="30"/>
      <c r="AA1542" s="56"/>
      <c r="AB1542" s="74" t="s">
        <v>44</v>
      </c>
      <c r="AC1542" s="30" t="s">
        <v>44</v>
      </c>
      <c r="AD1542" s="30" t="s">
        <v>982</v>
      </c>
    </row>
    <row r="1543" spans="1:30" x14ac:dyDescent="0.2">
      <c r="A1543" s="89">
        <v>46163.385293611107</v>
      </c>
      <c r="B1543" s="35" t="s">
        <v>30</v>
      </c>
      <c r="C1543" s="85" t="s">
        <v>31</v>
      </c>
      <c r="D1543" s="30" t="s">
        <v>29</v>
      </c>
      <c r="E1543" s="96" t="s">
        <v>63</v>
      </c>
      <c r="F1543" s="30" t="s">
        <v>29</v>
      </c>
      <c r="G1543" s="30" t="s">
        <v>47</v>
      </c>
      <c r="H1543" s="93" t="s">
        <v>34</v>
      </c>
      <c r="I1543" s="36" t="str">
        <f ca="1">IFERROR(__xludf.DUMMYFUNCTION("""COMPUTED_VALUE""")," ")</f>
        <v xml:space="preserve"> </v>
      </c>
      <c r="J1543" s="51" t="s">
        <v>7211</v>
      </c>
      <c r="K1543" s="56" t="s">
        <v>7212</v>
      </c>
      <c r="L1543" s="38">
        <v>379765242</v>
      </c>
      <c r="M1543" s="30" t="s">
        <v>454</v>
      </c>
      <c r="N1543" s="56" t="s">
        <v>131</v>
      </c>
      <c r="O1543" s="30" t="s">
        <v>7213</v>
      </c>
      <c r="P1543" s="30" t="s">
        <v>7214</v>
      </c>
      <c r="Q1543" s="23">
        <v>16940</v>
      </c>
      <c r="R1543" s="30" t="s">
        <v>29</v>
      </c>
      <c r="S1543" s="39">
        <v>100</v>
      </c>
      <c r="T1543" s="45">
        <v>46162</v>
      </c>
      <c r="U1543" s="52"/>
      <c r="V1543" s="53"/>
      <c r="W1543" s="54" t="s">
        <v>7215</v>
      </c>
      <c r="X1543" s="30"/>
      <c r="Y1543" s="31">
        <v>16840</v>
      </c>
      <c r="Z1543" s="30"/>
      <c r="AA1543" s="55"/>
      <c r="AB1543" s="73" t="s">
        <v>44</v>
      </c>
      <c r="AC1543" s="30" t="s">
        <v>44</v>
      </c>
      <c r="AD1543" s="30" t="s">
        <v>982</v>
      </c>
    </row>
    <row r="1544" spans="1:30" x14ac:dyDescent="0.2">
      <c r="A1544" s="89">
        <v>46163.391412731478</v>
      </c>
      <c r="B1544" s="35" t="s">
        <v>30</v>
      </c>
      <c r="C1544" s="85" t="s">
        <v>31</v>
      </c>
      <c r="D1544" s="30" t="s">
        <v>29</v>
      </c>
      <c r="E1544" s="96" t="s">
        <v>63</v>
      </c>
      <c r="F1544" s="30" t="s">
        <v>29</v>
      </c>
      <c r="G1544" s="30" t="s">
        <v>47</v>
      </c>
      <c r="H1544" s="93" t="s">
        <v>34</v>
      </c>
      <c r="I1544" s="36" t="str">
        <f ca="1">IFERROR(__xludf.DUMMYFUNCTION("""COMPUTED_VALUE""")," ")</f>
        <v xml:space="preserve"> </v>
      </c>
      <c r="J1544" s="51" t="s">
        <v>7216</v>
      </c>
      <c r="K1544" s="56" t="s">
        <v>7217</v>
      </c>
      <c r="L1544" s="38">
        <v>345227727</v>
      </c>
      <c r="M1544" s="30" t="s">
        <v>130</v>
      </c>
      <c r="N1544" s="56" t="s">
        <v>6708</v>
      </c>
      <c r="O1544" s="30" t="s">
        <v>2081</v>
      </c>
      <c r="P1544" s="30" t="s">
        <v>7218</v>
      </c>
      <c r="Q1544" s="23">
        <v>16940</v>
      </c>
      <c r="R1544" s="30" t="s">
        <v>29</v>
      </c>
      <c r="S1544" s="39">
        <v>200</v>
      </c>
      <c r="T1544" s="45">
        <v>46161</v>
      </c>
      <c r="U1544" s="52"/>
      <c r="V1544" s="53"/>
      <c r="W1544" s="54" t="s">
        <v>7219</v>
      </c>
      <c r="X1544" s="30"/>
      <c r="Y1544" s="31">
        <v>16740</v>
      </c>
      <c r="Z1544" s="30"/>
      <c r="AA1544" s="56"/>
      <c r="AB1544" s="74" t="s">
        <v>44</v>
      </c>
      <c r="AC1544" s="30" t="s">
        <v>44</v>
      </c>
      <c r="AD1544" s="30" t="s">
        <v>982</v>
      </c>
    </row>
    <row r="1545" spans="1:30" x14ac:dyDescent="0.2">
      <c r="A1545" s="89">
        <v>46163.427971956015</v>
      </c>
      <c r="B1545" s="35" t="s">
        <v>30</v>
      </c>
      <c r="C1545" s="85" t="s">
        <v>31</v>
      </c>
      <c r="D1545" s="30" t="s">
        <v>29</v>
      </c>
      <c r="E1545" s="96" t="s">
        <v>63</v>
      </c>
      <c r="F1545" s="30" t="s">
        <v>29</v>
      </c>
      <c r="G1545" s="30" t="s">
        <v>47</v>
      </c>
      <c r="H1545" s="93" t="s">
        <v>34</v>
      </c>
      <c r="I1545" s="36" t="str">
        <f ca="1">IFERROR(__xludf.DUMMYFUNCTION("""COMPUTED_VALUE""")," ")</f>
        <v xml:space="preserve"> </v>
      </c>
      <c r="J1545" s="51" t="s">
        <v>7220</v>
      </c>
      <c r="K1545" s="56" t="s">
        <v>5447</v>
      </c>
      <c r="L1545" s="38">
        <v>395081332</v>
      </c>
      <c r="M1545" s="30" t="s">
        <v>2215</v>
      </c>
      <c r="N1545" s="56" t="s">
        <v>7221</v>
      </c>
      <c r="O1545" s="30" t="s">
        <v>107</v>
      </c>
      <c r="P1545" s="30" t="s">
        <v>7222</v>
      </c>
      <c r="Q1545" s="23">
        <v>16940</v>
      </c>
      <c r="R1545" s="30" t="s">
        <v>29</v>
      </c>
      <c r="S1545" s="39">
        <v>50</v>
      </c>
      <c r="T1545" s="45">
        <v>46162</v>
      </c>
      <c r="U1545" s="52"/>
      <c r="V1545" s="53"/>
      <c r="W1545" s="54" t="s">
        <v>7223</v>
      </c>
      <c r="X1545" s="30"/>
      <c r="Y1545" s="31">
        <v>16890</v>
      </c>
      <c r="Z1545" s="30"/>
      <c r="AA1545" s="55"/>
      <c r="AB1545" s="73" t="s">
        <v>44</v>
      </c>
      <c r="AC1545" s="30" t="s">
        <v>44</v>
      </c>
      <c r="AD1545" s="30" t="s">
        <v>982</v>
      </c>
    </row>
    <row r="1546" spans="1:30" x14ac:dyDescent="0.2">
      <c r="A1546" s="34">
        <v>46163.562877719909</v>
      </c>
      <c r="B1546" s="35" t="s">
        <v>76</v>
      </c>
      <c r="C1546" s="85" t="s">
        <v>31</v>
      </c>
      <c r="D1546" s="30" t="s">
        <v>29</v>
      </c>
      <c r="E1546" s="96" t="s">
        <v>82</v>
      </c>
      <c r="F1546" s="30" t="s">
        <v>29</v>
      </c>
      <c r="G1546" s="30" t="s">
        <v>47</v>
      </c>
      <c r="H1546" s="147" t="s">
        <v>4130</v>
      </c>
      <c r="I1546" s="36">
        <f ca="1">IFERROR(__xludf.DUMMYFUNCTION("""COMPUTED_VALUE"""),46171)</f>
        <v>46171</v>
      </c>
      <c r="J1546" s="51" t="s">
        <v>7224</v>
      </c>
      <c r="K1546" s="30" t="s">
        <v>7225</v>
      </c>
      <c r="L1546" s="38">
        <v>815100428</v>
      </c>
      <c r="M1546" s="30" t="s">
        <v>713</v>
      </c>
      <c r="N1546" s="30" t="s">
        <v>38</v>
      </c>
      <c r="O1546" s="30" t="s">
        <v>107</v>
      </c>
      <c r="P1546" s="30" t="s">
        <v>7226</v>
      </c>
      <c r="Q1546" s="23">
        <v>9704</v>
      </c>
      <c r="R1546" s="30" t="s">
        <v>29</v>
      </c>
      <c r="S1546" s="39">
        <f>100+2500</f>
        <v>2600</v>
      </c>
      <c r="T1546" s="49" t="s">
        <v>7227</v>
      </c>
      <c r="U1546" s="138">
        <v>7104</v>
      </c>
      <c r="V1546" s="139">
        <v>46189</v>
      </c>
      <c r="W1546" s="54" t="s">
        <v>7228</v>
      </c>
      <c r="X1546" s="30"/>
      <c r="Y1546" s="31">
        <v>0</v>
      </c>
      <c r="Z1546" s="30"/>
      <c r="AA1546" s="56"/>
      <c r="AB1546" s="74" t="s">
        <v>44</v>
      </c>
      <c r="AC1546" s="30" t="s">
        <v>44</v>
      </c>
      <c r="AD1546" s="30" t="s">
        <v>982</v>
      </c>
    </row>
    <row r="1547" spans="1:30" x14ac:dyDescent="0.2">
      <c r="A1547" s="89">
        <v>46163.626526145832</v>
      </c>
      <c r="B1547" s="35" t="s">
        <v>30</v>
      </c>
      <c r="C1547" s="85" t="s">
        <v>31</v>
      </c>
      <c r="D1547" s="30" t="s">
        <v>29</v>
      </c>
      <c r="E1547" s="96" t="s">
        <v>2798</v>
      </c>
      <c r="F1547" s="30" t="s">
        <v>29</v>
      </c>
      <c r="G1547" s="30" t="s">
        <v>47</v>
      </c>
      <c r="H1547" s="93" t="s">
        <v>34</v>
      </c>
      <c r="I1547" s="36" t="str">
        <f ca="1">IFERROR(__xludf.DUMMYFUNCTION("""COMPUTED_VALUE""")," ")</f>
        <v xml:space="preserve"> </v>
      </c>
      <c r="J1547" s="51" t="s">
        <v>7229</v>
      </c>
      <c r="K1547" s="56" t="s">
        <v>7230</v>
      </c>
      <c r="L1547" s="38">
        <v>961409477</v>
      </c>
      <c r="M1547" s="30" t="s">
        <v>713</v>
      </c>
      <c r="N1547" s="56" t="s">
        <v>512</v>
      </c>
      <c r="O1547" s="30" t="s">
        <v>107</v>
      </c>
      <c r="P1547" s="30" t="s">
        <v>7231</v>
      </c>
      <c r="Q1547" s="23">
        <v>16940</v>
      </c>
      <c r="R1547" s="30" t="s">
        <v>29</v>
      </c>
      <c r="S1547" s="39">
        <v>100</v>
      </c>
      <c r="T1547" s="45">
        <v>46163</v>
      </c>
      <c r="U1547" s="52"/>
      <c r="V1547" s="53"/>
      <c r="W1547" s="54" t="s">
        <v>7232</v>
      </c>
      <c r="X1547" s="30"/>
      <c r="Y1547" s="31">
        <v>16840</v>
      </c>
      <c r="Z1547" s="30"/>
      <c r="AA1547" s="55"/>
      <c r="AB1547" s="73" t="s">
        <v>44</v>
      </c>
      <c r="AC1547" s="30" t="s">
        <v>44</v>
      </c>
      <c r="AD1547" s="30" t="s">
        <v>982</v>
      </c>
    </row>
    <row r="1548" spans="1:30" x14ac:dyDescent="0.2">
      <c r="A1548" s="89">
        <v>46163.681423298607</v>
      </c>
      <c r="B1548" s="35" t="s">
        <v>76</v>
      </c>
      <c r="C1548" s="85" t="s">
        <v>31</v>
      </c>
      <c r="D1548" s="30" t="s">
        <v>29</v>
      </c>
      <c r="E1548" s="96" t="s">
        <v>2798</v>
      </c>
      <c r="F1548" s="30" t="s">
        <v>7233</v>
      </c>
      <c r="G1548" s="30" t="s">
        <v>47</v>
      </c>
      <c r="H1548" s="93" t="s">
        <v>4490</v>
      </c>
      <c r="I1548" s="36">
        <f ca="1">IFERROR(__xludf.DUMMYFUNCTION("""COMPUTED_VALUE"""),46195)</f>
        <v>46195</v>
      </c>
      <c r="J1548" s="51" t="s">
        <v>7234</v>
      </c>
      <c r="K1548" s="56" t="s">
        <v>7235</v>
      </c>
      <c r="L1548" s="38">
        <v>966021958</v>
      </c>
      <c r="M1548" s="30" t="s">
        <v>1630</v>
      </c>
      <c r="N1548" s="56" t="s">
        <v>3850</v>
      </c>
      <c r="O1548" s="30" t="s">
        <v>7236</v>
      </c>
      <c r="P1548" s="30" t="s">
        <v>7237</v>
      </c>
      <c r="Q1548" s="23">
        <v>16940</v>
      </c>
      <c r="R1548" s="30" t="s">
        <v>29</v>
      </c>
      <c r="S1548" s="39">
        <f>100+2400</f>
        <v>2500</v>
      </c>
      <c r="T1548" s="49" t="s">
        <v>7238</v>
      </c>
      <c r="U1548" s="52"/>
      <c r="V1548" s="53"/>
      <c r="W1548" s="54" t="s">
        <v>7239</v>
      </c>
      <c r="X1548" s="30"/>
      <c r="Y1548" s="31">
        <v>14440</v>
      </c>
      <c r="Z1548" s="30"/>
      <c r="AA1548" s="56"/>
      <c r="AB1548" s="74" t="s">
        <v>44</v>
      </c>
      <c r="AC1548" s="30" t="s">
        <v>44</v>
      </c>
      <c r="AD1548" s="30" t="s">
        <v>982</v>
      </c>
    </row>
    <row r="1549" spans="1:30" x14ac:dyDescent="0.2">
      <c r="A1549" s="89">
        <v>46163.689223020832</v>
      </c>
      <c r="B1549" s="35" t="s">
        <v>30</v>
      </c>
      <c r="C1549" s="85" t="s">
        <v>31</v>
      </c>
      <c r="D1549" s="30" t="s">
        <v>29</v>
      </c>
      <c r="E1549" s="96" t="s">
        <v>63</v>
      </c>
      <c r="F1549" s="30" t="s">
        <v>29</v>
      </c>
      <c r="G1549" s="30" t="s">
        <v>47</v>
      </c>
      <c r="H1549" s="93" t="s">
        <v>34</v>
      </c>
      <c r="I1549" s="36" t="str">
        <f ca="1">IFERROR(__xludf.DUMMYFUNCTION("""COMPUTED_VALUE""")," ")</f>
        <v xml:space="preserve"> </v>
      </c>
      <c r="J1549" s="51" t="s">
        <v>7240</v>
      </c>
      <c r="K1549" s="56" t="s">
        <v>7241</v>
      </c>
      <c r="L1549" s="38">
        <v>975889902</v>
      </c>
      <c r="M1549" s="30" t="s">
        <v>1630</v>
      </c>
      <c r="N1549" s="56" t="s">
        <v>7242</v>
      </c>
      <c r="O1549" s="30" t="s">
        <v>7243</v>
      </c>
      <c r="P1549" s="30" t="s">
        <v>7244</v>
      </c>
      <c r="Q1549" s="23">
        <v>16940</v>
      </c>
      <c r="R1549" s="30" t="s">
        <v>29</v>
      </c>
      <c r="S1549" s="39">
        <v>100</v>
      </c>
      <c r="T1549" s="45">
        <v>46163</v>
      </c>
      <c r="U1549" s="52"/>
      <c r="V1549" s="53"/>
      <c r="W1549" s="54" t="s">
        <v>7245</v>
      </c>
      <c r="X1549" s="30"/>
      <c r="Y1549" s="31">
        <v>16840</v>
      </c>
      <c r="Z1549" s="30"/>
      <c r="AA1549" s="55"/>
      <c r="AB1549" s="73" t="s">
        <v>44</v>
      </c>
      <c r="AC1549" s="30" t="s">
        <v>44</v>
      </c>
      <c r="AD1549" s="30" t="s">
        <v>982</v>
      </c>
    </row>
    <row r="1550" spans="1:30" x14ac:dyDescent="0.2">
      <c r="A1550" s="89">
        <v>46163.750676053241</v>
      </c>
      <c r="B1550" s="35" t="s">
        <v>30</v>
      </c>
      <c r="C1550" s="85" t="s">
        <v>31</v>
      </c>
      <c r="D1550" s="30" t="s">
        <v>29</v>
      </c>
      <c r="E1550" s="96" t="s">
        <v>63</v>
      </c>
      <c r="F1550" s="30" t="s">
        <v>29</v>
      </c>
      <c r="G1550" s="30" t="s">
        <v>47</v>
      </c>
      <c r="H1550" s="93" t="s">
        <v>34</v>
      </c>
      <c r="I1550" s="36" t="str">
        <f ca="1">IFERROR(__xludf.DUMMYFUNCTION("""COMPUTED_VALUE""")," ")</f>
        <v xml:space="preserve"> </v>
      </c>
      <c r="J1550" s="51" t="s">
        <v>7246</v>
      </c>
      <c r="K1550" s="56" t="s">
        <v>7247</v>
      </c>
      <c r="L1550" s="38">
        <v>967401574</v>
      </c>
      <c r="M1550" s="30" t="s">
        <v>1614</v>
      </c>
      <c r="N1550" s="56" t="s">
        <v>3436</v>
      </c>
      <c r="O1550" s="30" t="s">
        <v>7248</v>
      </c>
      <c r="P1550" s="30" t="s">
        <v>7249</v>
      </c>
      <c r="Q1550" s="23">
        <v>16940</v>
      </c>
      <c r="R1550" s="30" t="s">
        <v>29</v>
      </c>
      <c r="S1550" s="39">
        <v>50</v>
      </c>
      <c r="T1550" s="45">
        <v>46163</v>
      </c>
      <c r="U1550" s="52"/>
      <c r="V1550" s="53"/>
      <c r="W1550" s="54" t="s">
        <v>7250</v>
      </c>
      <c r="X1550" s="30"/>
      <c r="Y1550" s="31">
        <v>16890</v>
      </c>
      <c r="Z1550" s="30"/>
      <c r="AA1550" s="56"/>
      <c r="AB1550" s="74" t="s">
        <v>44</v>
      </c>
      <c r="AC1550" s="30" t="s">
        <v>44</v>
      </c>
      <c r="AD1550" s="30" t="s">
        <v>982</v>
      </c>
    </row>
    <row r="1551" spans="1:30" x14ac:dyDescent="0.2">
      <c r="A1551" s="89">
        <v>46163.942772407405</v>
      </c>
      <c r="B1551" s="35" t="s">
        <v>30</v>
      </c>
      <c r="C1551" s="85" t="s">
        <v>31</v>
      </c>
      <c r="D1551" s="30" t="s">
        <v>29</v>
      </c>
      <c r="E1551" s="96" t="s">
        <v>2798</v>
      </c>
      <c r="F1551" s="30" t="s">
        <v>29</v>
      </c>
      <c r="G1551" s="30" t="s">
        <v>47</v>
      </c>
      <c r="H1551" s="93" t="s">
        <v>34</v>
      </c>
      <c r="I1551" s="36" t="str">
        <f ca="1">IFERROR(__xludf.DUMMYFUNCTION("""COMPUTED_VALUE""")," ")</f>
        <v xml:space="preserve"> </v>
      </c>
      <c r="J1551" s="51" t="s">
        <v>7251</v>
      </c>
      <c r="K1551" s="56" t="s">
        <v>7252</v>
      </c>
      <c r="L1551" s="38">
        <v>987030683</v>
      </c>
      <c r="M1551" s="30" t="s">
        <v>664</v>
      </c>
      <c r="N1551" s="56" t="s">
        <v>2923</v>
      </c>
      <c r="O1551" s="30" t="s">
        <v>107</v>
      </c>
      <c r="P1551" s="30" t="s">
        <v>7253</v>
      </c>
      <c r="Q1551" s="23">
        <v>16940</v>
      </c>
      <c r="R1551" s="30" t="s">
        <v>29</v>
      </c>
      <c r="S1551" s="39">
        <v>50</v>
      </c>
      <c r="T1551" s="45">
        <v>46163</v>
      </c>
      <c r="U1551" s="52"/>
      <c r="V1551" s="53"/>
      <c r="W1551" s="54" t="s">
        <v>7254</v>
      </c>
      <c r="X1551" s="30"/>
      <c r="Y1551" s="31">
        <v>16890</v>
      </c>
      <c r="Z1551" s="30"/>
      <c r="AA1551" s="55"/>
      <c r="AB1551" s="73" t="s">
        <v>44</v>
      </c>
      <c r="AC1551" s="30" t="s">
        <v>44</v>
      </c>
      <c r="AD1551" s="30" t="s">
        <v>982</v>
      </c>
    </row>
    <row r="1552" spans="1:30" x14ac:dyDescent="0.2">
      <c r="A1552" s="89">
        <v>46163.944392777776</v>
      </c>
      <c r="B1552" s="35" t="s">
        <v>30</v>
      </c>
      <c r="C1552" s="85" t="s">
        <v>31</v>
      </c>
      <c r="D1552" s="30" t="s">
        <v>29</v>
      </c>
      <c r="E1552" s="96" t="s">
        <v>2798</v>
      </c>
      <c r="F1552" s="30" t="s">
        <v>29</v>
      </c>
      <c r="G1552" s="30" t="s">
        <v>47</v>
      </c>
      <c r="H1552" s="93" t="s">
        <v>34</v>
      </c>
      <c r="I1552" s="36" t="str">
        <f ca="1">IFERROR(__xludf.DUMMYFUNCTION("""COMPUTED_VALUE""")," ")</f>
        <v xml:space="preserve"> </v>
      </c>
      <c r="J1552" s="51" t="s">
        <v>7255</v>
      </c>
      <c r="K1552" s="56" t="s">
        <v>7256</v>
      </c>
      <c r="L1552" s="38">
        <v>969729682</v>
      </c>
      <c r="M1552" s="30" t="s">
        <v>664</v>
      </c>
      <c r="N1552" s="56" t="s">
        <v>2923</v>
      </c>
      <c r="O1552" s="30" t="s">
        <v>107</v>
      </c>
      <c r="P1552" s="30" t="s">
        <v>7257</v>
      </c>
      <c r="Q1552" s="23">
        <v>16940</v>
      </c>
      <c r="R1552" s="30" t="s">
        <v>29</v>
      </c>
      <c r="S1552" s="39">
        <v>50</v>
      </c>
      <c r="T1552" s="45">
        <v>46163</v>
      </c>
      <c r="U1552" s="52"/>
      <c r="V1552" s="53"/>
      <c r="W1552" s="54" t="s">
        <v>7258</v>
      </c>
      <c r="X1552" s="30"/>
      <c r="Y1552" s="31">
        <v>16890</v>
      </c>
      <c r="Z1552" s="30"/>
      <c r="AA1552" s="56"/>
      <c r="AB1552" s="74" t="s">
        <v>44</v>
      </c>
      <c r="AC1552" s="30" t="s">
        <v>44</v>
      </c>
      <c r="AD1552" s="30" t="s">
        <v>982</v>
      </c>
    </row>
    <row r="1553" spans="1:30" x14ac:dyDescent="0.2">
      <c r="A1553" s="89">
        <v>46163.946353935185</v>
      </c>
      <c r="B1553" s="35" t="s">
        <v>30</v>
      </c>
      <c r="C1553" s="85" t="s">
        <v>31</v>
      </c>
      <c r="D1553" s="30" t="s">
        <v>29</v>
      </c>
      <c r="E1553" s="96" t="s">
        <v>2798</v>
      </c>
      <c r="F1553" s="30" t="s">
        <v>29</v>
      </c>
      <c r="G1553" s="30" t="s">
        <v>47</v>
      </c>
      <c r="H1553" s="93" t="s">
        <v>34</v>
      </c>
      <c r="I1553" s="36" t="str">
        <f ca="1">IFERROR(__xludf.DUMMYFUNCTION("""COMPUTED_VALUE""")," ")</f>
        <v xml:space="preserve"> </v>
      </c>
      <c r="J1553" s="51" t="s">
        <v>7259</v>
      </c>
      <c r="K1553" s="56" t="s">
        <v>7260</v>
      </c>
      <c r="L1553" s="38">
        <v>393986804</v>
      </c>
      <c r="M1553" s="30" t="s">
        <v>664</v>
      </c>
      <c r="N1553" s="56" t="s">
        <v>3087</v>
      </c>
      <c r="O1553" s="30" t="s">
        <v>107</v>
      </c>
      <c r="P1553" s="30" t="s">
        <v>7261</v>
      </c>
      <c r="Q1553" s="23">
        <v>16940</v>
      </c>
      <c r="R1553" s="30" t="s">
        <v>29</v>
      </c>
      <c r="S1553" s="39">
        <v>50</v>
      </c>
      <c r="T1553" s="45">
        <v>46163</v>
      </c>
      <c r="U1553" s="52"/>
      <c r="V1553" s="53"/>
      <c r="W1553" s="54" t="s">
        <v>7262</v>
      </c>
      <c r="X1553" s="30"/>
      <c r="Y1553" s="31">
        <v>16890</v>
      </c>
      <c r="Z1553" s="30"/>
      <c r="AA1553" s="55"/>
      <c r="AB1553" s="73" t="s">
        <v>44</v>
      </c>
      <c r="AC1553" s="30" t="s">
        <v>44</v>
      </c>
      <c r="AD1553" s="30" t="s">
        <v>982</v>
      </c>
    </row>
    <row r="1554" spans="1:30" x14ac:dyDescent="0.2">
      <c r="A1554" s="89">
        <v>46163.94767415509</v>
      </c>
      <c r="B1554" s="35" t="s">
        <v>30</v>
      </c>
      <c r="C1554" s="85" t="s">
        <v>31</v>
      </c>
      <c r="D1554" s="30" t="s">
        <v>29</v>
      </c>
      <c r="E1554" s="96" t="s">
        <v>2798</v>
      </c>
      <c r="F1554" s="30" t="s">
        <v>29</v>
      </c>
      <c r="G1554" s="30" t="s">
        <v>47</v>
      </c>
      <c r="H1554" s="93" t="s">
        <v>34</v>
      </c>
      <c r="I1554" s="36" t="str">
        <f ca="1">IFERROR(__xludf.DUMMYFUNCTION("""COMPUTED_VALUE""")," ")</f>
        <v xml:space="preserve"> </v>
      </c>
      <c r="J1554" s="51" t="s">
        <v>7263</v>
      </c>
      <c r="K1554" s="56" t="s">
        <v>7264</v>
      </c>
      <c r="L1554" s="38">
        <v>907684795</v>
      </c>
      <c r="M1554" s="30" t="s">
        <v>664</v>
      </c>
      <c r="N1554" s="56" t="s">
        <v>3087</v>
      </c>
      <c r="O1554" s="30" t="s">
        <v>107</v>
      </c>
      <c r="P1554" s="30" t="s">
        <v>7265</v>
      </c>
      <c r="Q1554" s="23">
        <v>16940</v>
      </c>
      <c r="R1554" s="30" t="s">
        <v>29</v>
      </c>
      <c r="S1554" s="39">
        <v>50</v>
      </c>
      <c r="T1554" s="45">
        <v>46163</v>
      </c>
      <c r="U1554" s="52"/>
      <c r="V1554" s="53"/>
      <c r="W1554" s="54" t="s">
        <v>7266</v>
      </c>
      <c r="X1554" s="30"/>
      <c r="Y1554" s="31">
        <v>16890</v>
      </c>
      <c r="Z1554" s="30"/>
      <c r="AA1554" s="56"/>
      <c r="AB1554" s="74" t="s">
        <v>44</v>
      </c>
      <c r="AC1554" s="30" t="s">
        <v>44</v>
      </c>
      <c r="AD1554" s="30" t="s">
        <v>982</v>
      </c>
    </row>
    <row r="1555" spans="1:30" x14ac:dyDescent="0.2">
      <c r="A1555" s="89">
        <v>46163.951171666668</v>
      </c>
      <c r="B1555" s="35" t="s">
        <v>76</v>
      </c>
      <c r="C1555" s="85" t="s">
        <v>31</v>
      </c>
      <c r="D1555" s="30" t="s">
        <v>29</v>
      </c>
      <c r="E1555" s="96" t="s">
        <v>2798</v>
      </c>
      <c r="F1555" s="30" t="s">
        <v>29</v>
      </c>
      <c r="G1555" s="30" t="s">
        <v>47</v>
      </c>
      <c r="H1555" s="93" t="s">
        <v>5600</v>
      </c>
      <c r="I1555" s="36">
        <f ca="1">IFERROR(__xludf.DUMMYFUNCTION("""COMPUTED_VALUE"""),46196)</f>
        <v>46196</v>
      </c>
      <c r="J1555" s="51" t="s">
        <v>7267</v>
      </c>
      <c r="K1555" s="56" t="s">
        <v>7268</v>
      </c>
      <c r="L1555" s="38">
        <v>814702919</v>
      </c>
      <c r="M1555" s="30" t="s">
        <v>664</v>
      </c>
      <c r="N1555" s="56" t="s">
        <v>337</v>
      </c>
      <c r="O1555" s="30" t="s">
        <v>107</v>
      </c>
      <c r="P1555" s="30" t="s">
        <v>7269</v>
      </c>
      <c r="Q1555" s="23">
        <v>16940</v>
      </c>
      <c r="R1555" s="30" t="s">
        <v>29</v>
      </c>
      <c r="S1555" s="39">
        <v>50</v>
      </c>
      <c r="T1555" s="45">
        <v>46163</v>
      </c>
      <c r="U1555" s="52"/>
      <c r="V1555" s="53"/>
      <c r="W1555" s="54" t="s">
        <v>7270</v>
      </c>
      <c r="X1555" s="30"/>
      <c r="Y1555" s="31">
        <v>16890</v>
      </c>
      <c r="Z1555" s="30"/>
      <c r="AA1555" s="55"/>
      <c r="AB1555" s="73" t="s">
        <v>44</v>
      </c>
      <c r="AC1555" s="30" t="s">
        <v>44</v>
      </c>
      <c r="AD1555" s="30" t="s">
        <v>982</v>
      </c>
    </row>
    <row r="1556" spans="1:30" x14ac:dyDescent="0.2">
      <c r="A1556" s="89">
        <v>46163.991716446762</v>
      </c>
      <c r="B1556" s="35" t="s">
        <v>76</v>
      </c>
      <c r="C1556" s="85" t="s">
        <v>31</v>
      </c>
      <c r="D1556" s="30" t="s">
        <v>29</v>
      </c>
      <c r="E1556" s="96" t="s">
        <v>63</v>
      </c>
      <c r="F1556" s="30" t="s">
        <v>29</v>
      </c>
      <c r="G1556" s="30" t="s">
        <v>47</v>
      </c>
      <c r="H1556" s="93" t="s">
        <v>7271</v>
      </c>
      <c r="I1556" s="36">
        <f ca="1">IFERROR(__xludf.DUMMYFUNCTION("""COMPUTED_VALUE"""),46195)</f>
        <v>46195</v>
      </c>
      <c r="J1556" s="51" t="s">
        <v>7272</v>
      </c>
      <c r="K1556" s="56" t="s">
        <v>7273</v>
      </c>
      <c r="L1556" s="38">
        <v>395762767</v>
      </c>
      <c r="M1556" s="30" t="s">
        <v>466</v>
      </c>
      <c r="N1556" s="56" t="s">
        <v>2923</v>
      </c>
      <c r="O1556" s="30" t="s">
        <v>7274</v>
      </c>
      <c r="P1556" s="30" t="s">
        <v>7275</v>
      </c>
      <c r="Q1556" s="23">
        <v>16940</v>
      </c>
      <c r="R1556" s="30" t="s">
        <v>29</v>
      </c>
      <c r="S1556" s="39">
        <f>100+100</f>
        <v>200</v>
      </c>
      <c r="T1556" s="49" t="s">
        <v>7276</v>
      </c>
      <c r="U1556" s="52"/>
      <c r="V1556" s="53"/>
      <c r="W1556" s="54" t="s">
        <v>7277</v>
      </c>
      <c r="X1556" s="30"/>
      <c r="Y1556" s="31">
        <v>16740</v>
      </c>
      <c r="Z1556" s="30"/>
      <c r="AA1556" s="56"/>
      <c r="AB1556" s="74" t="s">
        <v>44</v>
      </c>
      <c r="AC1556" s="30" t="s">
        <v>44</v>
      </c>
      <c r="AD1556" s="30" t="s">
        <v>982</v>
      </c>
    </row>
    <row r="1557" spans="1:30" x14ac:dyDescent="0.2">
      <c r="A1557" s="89">
        <v>46164.012250810185</v>
      </c>
      <c r="B1557" s="35" t="s">
        <v>252</v>
      </c>
      <c r="C1557" s="85" t="s">
        <v>31</v>
      </c>
      <c r="D1557" s="30" t="s">
        <v>29</v>
      </c>
      <c r="E1557" s="96" t="s">
        <v>32</v>
      </c>
      <c r="F1557" s="30" t="s">
        <v>29</v>
      </c>
      <c r="G1557" s="30" t="s">
        <v>33</v>
      </c>
      <c r="H1557" s="93" t="s">
        <v>3172</v>
      </c>
      <c r="I1557" s="36">
        <f ca="1">IFERROR(__xludf.DUMMYFUNCTION("""COMPUTED_VALUE"""),46192)</f>
        <v>46192</v>
      </c>
      <c r="J1557" s="51" t="s">
        <v>7278</v>
      </c>
      <c r="K1557" s="56" t="s">
        <v>7279</v>
      </c>
      <c r="L1557" s="38">
        <v>966469178</v>
      </c>
      <c r="M1557" s="30" t="s">
        <v>2861</v>
      </c>
      <c r="N1557" s="56" t="s">
        <v>779</v>
      </c>
      <c r="O1557" s="30" t="s">
        <v>7280</v>
      </c>
      <c r="P1557" s="30" t="s">
        <v>7281</v>
      </c>
      <c r="Q1557" s="23">
        <v>14972</v>
      </c>
      <c r="R1557" s="30" t="s">
        <v>29</v>
      </c>
      <c r="S1557" s="39">
        <f>200+3800</f>
        <v>4000</v>
      </c>
      <c r="T1557" s="49" t="s">
        <v>7282</v>
      </c>
      <c r="U1557" s="52"/>
      <c r="V1557" s="53"/>
      <c r="W1557" s="54" t="s">
        <v>7283</v>
      </c>
      <c r="X1557" s="30"/>
      <c r="Y1557" s="31">
        <v>10972</v>
      </c>
      <c r="Z1557" s="30"/>
      <c r="AA1557" s="55"/>
      <c r="AB1557" s="73" t="s">
        <v>44</v>
      </c>
      <c r="AC1557" s="30" t="s">
        <v>44</v>
      </c>
      <c r="AD1557" s="30" t="s">
        <v>982</v>
      </c>
    </row>
    <row r="1558" spans="1:30" x14ac:dyDescent="0.2">
      <c r="A1558" s="89">
        <v>46164.024119074078</v>
      </c>
      <c r="B1558" s="35" t="s">
        <v>30</v>
      </c>
      <c r="C1558" s="85" t="s">
        <v>31</v>
      </c>
      <c r="D1558" s="30" t="s">
        <v>29</v>
      </c>
      <c r="E1558" s="96" t="s">
        <v>670</v>
      </c>
      <c r="F1558" s="30" t="s">
        <v>29</v>
      </c>
      <c r="G1558" s="30" t="s">
        <v>2172</v>
      </c>
      <c r="H1558" s="93" t="s">
        <v>34</v>
      </c>
      <c r="I1558" s="36" t="str">
        <f ca="1">IFERROR(__xludf.DUMMYFUNCTION("""COMPUTED_VALUE""")," ")</f>
        <v xml:space="preserve"> </v>
      </c>
      <c r="J1558" s="51" t="s">
        <v>7284</v>
      </c>
      <c r="K1558" s="56" t="s">
        <v>7285</v>
      </c>
      <c r="L1558" s="38">
        <v>846859909</v>
      </c>
      <c r="M1558" s="30" t="s">
        <v>1630</v>
      </c>
      <c r="N1558" s="56" t="s">
        <v>3850</v>
      </c>
      <c r="O1558" s="30" t="s">
        <v>7286</v>
      </c>
      <c r="P1558" s="30" t="s">
        <v>7287</v>
      </c>
      <c r="Q1558" s="23">
        <v>7736</v>
      </c>
      <c r="R1558" s="30" t="s">
        <v>429</v>
      </c>
      <c r="S1558" s="39">
        <v>7736</v>
      </c>
      <c r="T1558" s="45">
        <v>46163</v>
      </c>
      <c r="U1558" s="52"/>
      <c r="V1558" s="53"/>
      <c r="W1558" s="54" t="s">
        <v>7288</v>
      </c>
      <c r="X1558" s="30"/>
      <c r="Y1558" s="31">
        <v>0</v>
      </c>
      <c r="Z1558" s="30" t="s">
        <v>2731</v>
      </c>
      <c r="AA1558" s="56"/>
      <c r="AB1558" s="74" t="s">
        <v>44</v>
      </c>
      <c r="AC1558" s="30" t="s">
        <v>44</v>
      </c>
      <c r="AD1558" s="30" t="s">
        <v>982</v>
      </c>
    </row>
    <row r="1559" spans="1:30" x14ac:dyDescent="0.2">
      <c r="A1559" s="133">
        <v>46164</v>
      </c>
      <c r="B1559" s="35" t="s">
        <v>30</v>
      </c>
      <c r="C1559" s="64" t="s">
        <v>409</v>
      </c>
      <c r="D1559" s="30" t="s">
        <v>29</v>
      </c>
      <c r="E1559" s="96" t="s">
        <v>416</v>
      </c>
      <c r="F1559" s="30" t="s">
        <v>7289</v>
      </c>
      <c r="G1559" s="30" t="s">
        <v>418</v>
      </c>
      <c r="H1559" s="93" t="s">
        <v>34</v>
      </c>
      <c r="I1559" s="36" t="str">
        <f ca="1">IFERROR(__xludf.DUMMYFUNCTION("""COMPUTED_VALUE""")," ")</f>
        <v xml:space="preserve"> </v>
      </c>
      <c r="J1559" s="51" t="s">
        <v>7290</v>
      </c>
      <c r="K1559" s="58" t="s">
        <v>7291</v>
      </c>
      <c r="L1559" s="38">
        <v>342563516</v>
      </c>
      <c r="M1559" s="30" t="s">
        <v>421</v>
      </c>
      <c r="N1559" s="30" t="s">
        <v>422</v>
      </c>
      <c r="O1559" s="30" t="s">
        <v>7292</v>
      </c>
      <c r="P1559" s="30" t="s">
        <v>7293</v>
      </c>
      <c r="Q1559" s="23">
        <v>4268</v>
      </c>
      <c r="R1559" s="30" t="s">
        <v>29</v>
      </c>
      <c r="S1559" s="39"/>
      <c r="T1559" s="86"/>
      <c r="U1559" s="69"/>
      <c r="V1559" s="126"/>
      <c r="W1559" s="109"/>
      <c r="X1559" s="58"/>
      <c r="Y1559" s="31">
        <v>4268</v>
      </c>
      <c r="Z1559" s="30"/>
      <c r="AA1559" s="55"/>
      <c r="AB1559" s="73"/>
      <c r="AC1559" s="30" t="s">
        <v>44</v>
      </c>
      <c r="AD1559" s="30" t="s">
        <v>74</v>
      </c>
    </row>
    <row r="1560" spans="1:30" x14ac:dyDescent="0.2">
      <c r="A1560" s="89">
        <v>46164.325132013888</v>
      </c>
      <c r="B1560" s="35" t="s">
        <v>30</v>
      </c>
      <c r="C1560" s="85" t="s">
        <v>31</v>
      </c>
      <c r="D1560" s="30" t="s">
        <v>29</v>
      </c>
      <c r="E1560" s="96" t="s">
        <v>63</v>
      </c>
      <c r="F1560" s="30" t="s">
        <v>29</v>
      </c>
      <c r="G1560" s="30" t="s">
        <v>47</v>
      </c>
      <c r="H1560" s="93" t="s">
        <v>34</v>
      </c>
      <c r="I1560" s="36" t="str">
        <f ca="1">IFERROR(__xludf.DUMMYFUNCTION("""COMPUTED_VALUE""")," ")</f>
        <v xml:space="preserve"> </v>
      </c>
      <c r="J1560" s="51" t="s">
        <v>7294</v>
      </c>
      <c r="K1560" s="56" t="s">
        <v>7295</v>
      </c>
      <c r="L1560" s="38">
        <v>965033249</v>
      </c>
      <c r="M1560" s="30" t="s">
        <v>130</v>
      </c>
      <c r="N1560" s="56" t="s">
        <v>3883</v>
      </c>
      <c r="O1560" s="30" t="s">
        <v>2081</v>
      </c>
      <c r="P1560" s="30" t="s">
        <v>7296</v>
      </c>
      <c r="Q1560" s="23">
        <v>16940</v>
      </c>
      <c r="R1560" s="30" t="s">
        <v>29</v>
      </c>
      <c r="S1560" s="39">
        <v>50</v>
      </c>
      <c r="T1560" s="45">
        <v>46163</v>
      </c>
      <c r="U1560" s="52"/>
      <c r="V1560" s="53"/>
      <c r="W1560" s="54" t="s">
        <v>7297</v>
      </c>
      <c r="X1560" s="30"/>
      <c r="Y1560" s="31">
        <v>16890</v>
      </c>
      <c r="Z1560" s="30"/>
      <c r="AA1560" s="56"/>
      <c r="AB1560" s="74" t="s">
        <v>44</v>
      </c>
      <c r="AC1560" s="30" t="s">
        <v>44</v>
      </c>
      <c r="AD1560" s="30" t="s">
        <v>982</v>
      </c>
    </row>
    <row r="1561" spans="1:30" x14ac:dyDescent="0.2">
      <c r="A1561" s="89">
        <v>46164.326563912036</v>
      </c>
      <c r="B1561" s="35" t="s">
        <v>30</v>
      </c>
      <c r="C1561" s="85" t="s">
        <v>31</v>
      </c>
      <c r="D1561" s="30" t="s">
        <v>29</v>
      </c>
      <c r="E1561" s="96" t="s">
        <v>32</v>
      </c>
      <c r="F1561" s="30" t="s">
        <v>29</v>
      </c>
      <c r="G1561" s="30" t="s">
        <v>33</v>
      </c>
      <c r="H1561" s="93" t="s">
        <v>34</v>
      </c>
      <c r="I1561" s="36" t="str">
        <f ca="1">IFERROR(__xludf.DUMMYFUNCTION("""COMPUTED_VALUE""")," ")</f>
        <v xml:space="preserve"> </v>
      </c>
      <c r="J1561" s="51" t="s">
        <v>7298</v>
      </c>
      <c r="K1561" s="56" t="s">
        <v>7299</v>
      </c>
      <c r="L1561" s="38">
        <v>944689800</v>
      </c>
      <c r="M1561" s="30" t="s">
        <v>130</v>
      </c>
      <c r="N1561" s="56" t="s">
        <v>6708</v>
      </c>
      <c r="O1561" s="30" t="s">
        <v>2081</v>
      </c>
      <c r="P1561" s="30" t="s">
        <v>7300</v>
      </c>
      <c r="Q1561" s="23">
        <v>14972</v>
      </c>
      <c r="R1561" s="30" t="s">
        <v>29</v>
      </c>
      <c r="S1561" s="39">
        <v>200</v>
      </c>
      <c r="T1561" s="45">
        <v>46163</v>
      </c>
      <c r="U1561" s="52"/>
      <c r="V1561" s="53"/>
      <c r="W1561" s="54" t="s">
        <v>7301</v>
      </c>
      <c r="X1561" s="30"/>
      <c r="Y1561" s="31">
        <v>14772</v>
      </c>
      <c r="Z1561" s="30"/>
      <c r="AA1561" s="55"/>
      <c r="AB1561" s="73" t="s">
        <v>44</v>
      </c>
      <c r="AC1561" s="30" t="s">
        <v>44</v>
      </c>
      <c r="AD1561" s="30" t="s">
        <v>982</v>
      </c>
    </row>
    <row r="1562" spans="1:30" x14ac:dyDescent="0.2">
      <c r="A1562" s="89">
        <v>46164.346706620374</v>
      </c>
      <c r="B1562" s="35" t="s">
        <v>252</v>
      </c>
      <c r="C1562" s="85" t="s">
        <v>31</v>
      </c>
      <c r="D1562" s="30" t="s">
        <v>29</v>
      </c>
      <c r="E1562" s="96" t="s">
        <v>63</v>
      </c>
      <c r="F1562" s="30" t="s">
        <v>29</v>
      </c>
      <c r="G1562" s="30" t="s">
        <v>47</v>
      </c>
      <c r="H1562" s="93" t="s">
        <v>5807</v>
      </c>
      <c r="I1562" s="36">
        <f ca="1">IFERROR(__xludf.DUMMYFUNCTION("""COMPUTED_VALUE"""),46197)</f>
        <v>46197</v>
      </c>
      <c r="J1562" s="51" t="s">
        <v>7302</v>
      </c>
      <c r="K1562" s="56" t="s">
        <v>7303</v>
      </c>
      <c r="L1562" s="38">
        <v>365457131</v>
      </c>
      <c r="M1562" s="30" t="s">
        <v>758</v>
      </c>
      <c r="N1562" s="56" t="s">
        <v>1870</v>
      </c>
      <c r="O1562" s="30" t="s">
        <v>107</v>
      </c>
      <c r="P1562" s="30" t="s">
        <v>7304</v>
      </c>
      <c r="Q1562" s="23">
        <v>16940</v>
      </c>
      <c r="R1562" s="30" t="s">
        <v>29</v>
      </c>
      <c r="S1562" s="39">
        <v>200</v>
      </c>
      <c r="T1562" s="45">
        <v>46163</v>
      </c>
      <c r="U1562" s="52"/>
      <c r="V1562" s="53"/>
      <c r="W1562" s="54" t="s">
        <v>7305</v>
      </c>
      <c r="X1562" s="30"/>
      <c r="Y1562" s="31">
        <v>16740</v>
      </c>
      <c r="Z1562" s="30"/>
      <c r="AA1562" s="56"/>
      <c r="AB1562" s="74" t="s">
        <v>44</v>
      </c>
      <c r="AC1562" s="30" t="s">
        <v>44</v>
      </c>
      <c r="AD1562" s="30" t="s">
        <v>982</v>
      </c>
    </row>
    <row r="1563" spans="1:30" x14ac:dyDescent="0.2">
      <c r="A1563" s="89">
        <v>46164.347640173612</v>
      </c>
      <c r="B1563" s="35" t="s">
        <v>408</v>
      </c>
      <c r="C1563" s="85" t="s">
        <v>31</v>
      </c>
      <c r="D1563" s="30" t="s">
        <v>29</v>
      </c>
      <c r="E1563" s="96" t="s">
        <v>2895</v>
      </c>
      <c r="F1563" s="30" t="s">
        <v>29</v>
      </c>
      <c r="G1563" s="30" t="s">
        <v>33</v>
      </c>
      <c r="H1563" s="93" t="s">
        <v>5454</v>
      </c>
      <c r="I1563" s="36">
        <f ca="1">IFERROR(__xludf.DUMMYFUNCTION("""COMPUTED_VALUE"""),46196)</f>
        <v>46196</v>
      </c>
      <c r="J1563" s="51" t="s">
        <v>7306</v>
      </c>
      <c r="K1563" s="56" t="s">
        <v>7307</v>
      </c>
      <c r="L1563" s="38">
        <v>788002426</v>
      </c>
      <c r="M1563" s="30" t="s">
        <v>1614</v>
      </c>
      <c r="N1563" s="56" t="s">
        <v>427</v>
      </c>
      <c r="O1563" s="30" t="s">
        <v>2081</v>
      </c>
      <c r="P1563" s="30" t="s">
        <v>7308</v>
      </c>
      <c r="Q1563" s="23">
        <v>14972</v>
      </c>
      <c r="R1563" s="30" t="s">
        <v>29</v>
      </c>
      <c r="S1563" s="39">
        <v>100</v>
      </c>
      <c r="T1563" s="45">
        <v>46163</v>
      </c>
      <c r="U1563" s="52"/>
      <c r="V1563" s="53"/>
      <c r="W1563" s="54" t="s">
        <v>7309</v>
      </c>
      <c r="X1563" s="30"/>
      <c r="Y1563" s="31">
        <v>14872</v>
      </c>
      <c r="Z1563" s="30"/>
      <c r="AA1563" s="55"/>
      <c r="AB1563" s="73" t="s">
        <v>44</v>
      </c>
      <c r="AC1563" s="30" t="s">
        <v>44</v>
      </c>
      <c r="AD1563" s="30" t="s">
        <v>982</v>
      </c>
    </row>
    <row r="1564" spans="1:30" x14ac:dyDescent="0.2">
      <c r="A1564" s="89">
        <v>46164.349497268515</v>
      </c>
      <c r="B1564" s="35" t="s">
        <v>408</v>
      </c>
      <c r="C1564" s="85" t="s">
        <v>31</v>
      </c>
      <c r="D1564" s="30" t="s">
        <v>29</v>
      </c>
      <c r="E1564" s="96" t="s">
        <v>2895</v>
      </c>
      <c r="F1564" s="30" t="s">
        <v>29</v>
      </c>
      <c r="G1564" s="30" t="s">
        <v>33</v>
      </c>
      <c r="H1564" s="93" t="s">
        <v>3971</v>
      </c>
      <c r="I1564" s="36">
        <f ca="1">IFERROR(__xludf.DUMMYFUNCTION("""COMPUTED_VALUE"""),46195)</f>
        <v>46195</v>
      </c>
      <c r="J1564" s="51" t="s">
        <v>7310</v>
      </c>
      <c r="K1564" s="56" t="s">
        <v>7311</v>
      </c>
      <c r="L1564" s="38">
        <v>833898003</v>
      </c>
      <c r="M1564" s="30" t="s">
        <v>1614</v>
      </c>
      <c r="N1564" s="56" t="s">
        <v>427</v>
      </c>
      <c r="O1564" s="30" t="s">
        <v>2081</v>
      </c>
      <c r="P1564" s="30" t="s">
        <v>7312</v>
      </c>
      <c r="Q1564" s="23">
        <v>14972</v>
      </c>
      <c r="R1564" s="30" t="s">
        <v>29</v>
      </c>
      <c r="S1564" s="39">
        <v>200</v>
      </c>
      <c r="T1564" s="45">
        <v>46163</v>
      </c>
      <c r="U1564" s="52"/>
      <c r="V1564" s="53"/>
      <c r="W1564" s="54" t="s">
        <v>7313</v>
      </c>
      <c r="X1564" s="30"/>
      <c r="Y1564" s="31">
        <v>14772</v>
      </c>
      <c r="Z1564" s="30"/>
      <c r="AA1564" s="56"/>
      <c r="AB1564" s="74" t="s">
        <v>44</v>
      </c>
      <c r="AC1564" s="30" t="s">
        <v>44</v>
      </c>
      <c r="AD1564" s="30" t="s">
        <v>982</v>
      </c>
    </row>
    <row r="1565" spans="1:30" x14ac:dyDescent="0.2">
      <c r="A1565" s="89">
        <v>46164.349731840281</v>
      </c>
      <c r="B1565" s="35" t="s">
        <v>252</v>
      </c>
      <c r="C1565" s="85" t="s">
        <v>31</v>
      </c>
      <c r="D1565" s="30" t="s">
        <v>29</v>
      </c>
      <c r="E1565" s="96" t="s">
        <v>32</v>
      </c>
      <c r="F1565" s="30" t="s">
        <v>29</v>
      </c>
      <c r="G1565" s="30" t="s">
        <v>47</v>
      </c>
      <c r="H1565" s="93" t="s">
        <v>3536</v>
      </c>
      <c r="I1565" s="36">
        <f ca="1">IFERROR(__xludf.DUMMYFUNCTION("""COMPUTED_VALUE"""),46197)</f>
        <v>46197</v>
      </c>
      <c r="J1565" s="51" t="s">
        <v>7314</v>
      </c>
      <c r="K1565" s="63" t="s">
        <v>7315</v>
      </c>
      <c r="L1565" s="38">
        <v>971752516</v>
      </c>
      <c r="M1565" s="30" t="s">
        <v>664</v>
      </c>
      <c r="N1565" s="56" t="s">
        <v>3247</v>
      </c>
      <c r="O1565" s="30" t="s">
        <v>107</v>
      </c>
      <c r="P1565" s="30" t="s">
        <v>7316</v>
      </c>
      <c r="Q1565" s="23">
        <v>14972</v>
      </c>
      <c r="R1565" s="30" t="s">
        <v>29</v>
      </c>
      <c r="S1565" s="39">
        <v>50</v>
      </c>
      <c r="T1565" s="45">
        <v>46163</v>
      </c>
      <c r="U1565" s="52"/>
      <c r="V1565" s="53"/>
      <c r="W1565" s="54" t="s">
        <v>7317</v>
      </c>
      <c r="X1565" s="30"/>
      <c r="Y1565" s="31">
        <v>14922</v>
      </c>
      <c r="Z1565" s="30"/>
      <c r="AA1565" s="55"/>
      <c r="AB1565" s="73" t="s">
        <v>44</v>
      </c>
      <c r="AC1565" s="30" t="s">
        <v>44</v>
      </c>
      <c r="AD1565" s="30" t="s">
        <v>982</v>
      </c>
    </row>
    <row r="1566" spans="1:30" x14ac:dyDescent="0.2">
      <c r="A1566" s="89">
        <v>46164.35019967593</v>
      </c>
      <c r="B1566" s="35" t="s">
        <v>30</v>
      </c>
      <c r="C1566" s="85" t="s">
        <v>31</v>
      </c>
      <c r="D1566" s="30" t="s">
        <v>29</v>
      </c>
      <c r="E1566" s="96" t="s">
        <v>2798</v>
      </c>
      <c r="F1566" s="30" t="s">
        <v>29</v>
      </c>
      <c r="G1566" s="30" t="s">
        <v>47</v>
      </c>
      <c r="H1566" s="93" t="s">
        <v>34</v>
      </c>
      <c r="I1566" s="36" t="str">
        <f ca="1">IFERROR(__xludf.DUMMYFUNCTION("""COMPUTED_VALUE""")," ")</f>
        <v xml:space="preserve"> </v>
      </c>
      <c r="J1566" s="51" t="s">
        <v>7318</v>
      </c>
      <c r="K1566" s="56" t="s">
        <v>7319</v>
      </c>
      <c r="L1566" s="38">
        <v>989985104</v>
      </c>
      <c r="M1566" s="30" t="s">
        <v>633</v>
      </c>
      <c r="N1566" s="56" t="s">
        <v>481</v>
      </c>
      <c r="O1566" s="30" t="s">
        <v>107</v>
      </c>
      <c r="P1566" s="30" t="s">
        <v>7320</v>
      </c>
      <c r="Q1566" s="23">
        <v>16940</v>
      </c>
      <c r="R1566" s="30" t="s">
        <v>29</v>
      </c>
      <c r="S1566" s="39">
        <v>50</v>
      </c>
      <c r="T1566" s="45">
        <v>46163</v>
      </c>
      <c r="U1566" s="52"/>
      <c r="V1566" s="53"/>
      <c r="W1566" s="54" t="s">
        <v>7321</v>
      </c>
      <c r="X1566" s="30"/>
      <c r="Y1566" s="31">
        <v>16890</v>
      </c>
      <c r="Z1566" s="30"/>
      <c r="AA1566" s="56"/>
      <c r="AB1566" s="74" t="s">
        <v>44</v>
      </c>
      <c r="AC1566" s="30" t="s">
        <v>44</v>
      </c>
      <c r="AD1566" s="30" t="s">
        <v>982</v>
      </c>
    </row>
    <row r="1567" spans="1:30" x14ac:dyDescent="0.2">
      <c r="A1567" s="89">
        <v>46164.351175914351</v>
      </c>
      <c r="B1567" s="35" t="s">
        <v>76</v>
      </c>
      <c r="C1567" s="85" t="s">
        <v>31</v>
      </c>
      <c r="D1567" s="30" t="s">
        <v>29</v>
      </c>
      <c r="E1567" s="96" t="s">
        <v>63</v>
      </c>
      <c r="F1567" s="30" t="s">
        <v>29</v>
      </c>
      <c r="G1567" s="30" t="s">
        <v>47</v>
      </c>
      <c r="H1567" s="93" t="s">
        <v>3049</v>
      </c>
      <c r="I1567" s="36">
        <f ca="1">IFERROR(__xludf.DUMMYFUNCTION("""COMPUTED_VALUE"""),46195)</f>
        <v>46195</v>
      </c>
      <c r="J1567" s="51" t="s">
        <v>7322</v>
      </c>
      <c r="K1567" s="56" t="s">
        <v>7323</v>
      </c>
      <c r="L1567" s="38">
        <v>927168000</v>
      </c>
      <c r="M1567" s="30" t="s">
        <v>1614</v>
      </c>
      <c r="N1567" s="56" t="s">
        <v>131</v>
      </c>
      <c r="O1567" s="30" t="s">
        <v>2081</v>
      </c>
      <c r="P1567" s="30" t="s">
        <v>7324</v>
      </c>
      <c r="Q1567" s="23">
        <v>16940</v>
      </c>
      <c r="R1567" s="30" t="s">
        <v>29</v>
      </c>
      <c r="S1567" s="39">
        <v>200</v>
      </c>
      <c r="T1567" s="45">
        <v>46163</v>
      </c>
      <c r="U1567" s="52"/>
      <c r="V1567" s="53">
        <v>46163</v>
      </c>
      <c r="W1567" s="54" t="s">
        <v>7325</v>
      </c>
      <c r="X1567" s="30"/>
      <c r="Y1567" s="31">
        <v>16740</v>
      </c>
      <c r="Z1567" s="30"/>
      <c r="AA1567" s="55"/>
      <c r="AB1567" s="73" t="s">
        <v>44</v>
      </c>
      <c r="AC1567" s="30" t="s">
        <v>44</v>
      </c>
      <c r="AD1567" s="30" t="s">
        <v>982</v>
      </c>
    </row>
    <row r="1568" spans="1:30" x14ac:dyDescent="0.2">
      <c r="A1568" s="89">
        <v>46164.351548043982</v>
      </c>
      <c r="B1568" s="35" t="s">
        <v>30</v>
      </c>
      <c r="C1568" s="85" t="s">
        <v>31</v>
      </c>
      <c r="D1568" s="30" t="s">
        <v>29</v>
      </c>
      <c r="E1568" s="96" t="s">
        <v>2798</v>
      </c>
      <c r="F1568" s="30" t="s">
        <v>29</v>
      </c>
      <c r="G1568" s="30" t="s">
        <v>47</v>
      </c>
      <c r="H1568" s="93" t="s">
        <v>34</v>
      </c>
      <c r="I1568" s="36" t="str">
        <f ca="1">IFERROR(__xludf.DUMMYFUNCTION("""COMPUTED_VALUE""")," ")</f>
        <v xml:space="preserve"> </v>
      </c>
      <c r="J1568" s="51" t="s">
        <v>7326</v>
      </c>
      <c r="K1568" s="56" t="s">
        <v>7327</v>
      </c>
      <c r="L1568" s="38">
        <v>335411303</v>
      </c>
      <c r="M1568" s="30" t="s">
        <v>664</v>
      </c>
      <c r="N1568" s="56" t="s">
        <v>3103</v>
      </c>
      <c r="O1568" s="30" t="s">
        <v>107</v>
      </c>
      <c r="P1568" s="30" t="s">
        <v>7328</v>
      </c>
      <c r="Q1568" s="23">
        <v>16940</v>
      </c>
      <c r="R1568" s="30" t="s">
        <v>29</v>
      </c>
      <c r="S1568" s="39">
        <v>20</v>
      </c>
      <c r="T1568" s="45">
        <v>46163</v>
      </c>
      <c r="U1568" s="52"/>
      <c r="V1568" s="53"/>
      <c r="W1568" s="54" t="s">
        <v>7329</v>
      </c>
      <c r="X1568" s="30"/>
      <c r="Y1568" s="31">
        <v>16920</v>
      </c>
      <c r="Z1568" s="30"/>
      <c r="AA1568" s="56"/>
      <c r="AB1568" s="74" t="s">
        <v>44</v>
      </c>
      <c r="AC1568" s="30" t="s">
        <v>44</v>
      </c>
      <c r="AD1568" s="30" t="s">
        <v>982</v>
      </c>
    </row>
    <row r="1569" spans="1:30" x14ac:dyDescent="0.2">
      <c r="A1569" s="89">
        <v>46164.353914571759</v>
      </c>
      <c r="B1569" s="35" t="s">
        <v>76</v>
      </c>
      <c r="C1569" s="85" t="s">
        <v>31</v>
      </c>
      <c r="D1569" s="30" t="s">
        <v>29</v>
      </c>
      <c r="E1569" s="96" t="s">
        <v>63</v>
      </c>
      <c r="F1569" s="30" t="s">
        <v>29</v>
      </c>
      <c r="G1569" s="30" t="s">
        <v>47</v>
      </c>
      <c r="H1569" s="93" t="s">
        <v>3726</v>
      </c>
      <c r="I1569" s="36">
        <f ca="1">IFERROR(__xludf.DUMMYFUNCTION("""COMPUTED_VALUE"""),46195)</f>
        <v>46195</v>
      </c>
      <c r="J1569" s="51" t="s">
        <v>7330</v>
      </c>
      <c r="K1569" s="56" t="s">
        <v>7331</v>
      </c>
      <c r="L1569" s="38">
        <v>976931257</v>
      </c>
      <c r="M1569" s="30" t="s">
        <v>1614</v>
      </c>
      <c r="N1569" s="56" t="s">
        <v>131</v>
      </c>
      <c r="O1569" s="30" t="s">
        <v>2081</v>
      </c>
      <c r="P1569" s="30" t="s">
        <v>7332</v>
      </c>
      <c r="Q1569" s="23">
        <v>16940</v>
      </c>
      <c r="R1569" s="30" t="s">
        <v>29</v>
      </c>
      <c r="S1569" s="39">
        <v>50</v>
      </c>
      <c r="T1569" s="45">
        <v>46163</v>
      </c>
      <c r="U1569" s="52"/>
      <c r="V1569" s="53"/>
      <c r="W1569" s="54" t="s">
        <v>7333</v>
      </c>
      <c r="X1569" s="30"/>
      <c r="Y1569" s="31">
        <v>16890</v>
      </c>
      <c r="Z1569" s="30"/>
      <c r="AA1569" s="55"/>
      <c r="AB1569" s="73" t="s">
        <v>44</v>
      </c>
      <c r="AC1569" s="30" t="s">
        <v>44</v>
      </c>
      <c r="AD1569" s="30" t="s">
        <v>982</v>
      </c>
    </row>
    <row r="1570" spans="1:30" x14ac:dyDescent="0.2">
      <c r="A1570" s="89">
        <v>46164.354078194447</v>
      </c>
      <c r="B1570" s="35" t="s">
        <v>76</v>
      </c>
      <c r="C1570" s="85" t="s">
        <v>31</v>
      </c>
      <c r="D1570" s="30" t="s">
        <v>29</v>
      </c>
      <c r="E1570" s="96" t="s">
        <v>2798</v>
      </c>
      <c r="F1570" s="30" t="s">
        <v>29</v>
      </c>
      <c r="G1570" s="30" t="s">
        <v>47</v>
      </c>
      <c r="H1570" s="93" t="s">
        <v>4403</v>
      </c>
      <c r="I1570" s="36">
        <f ca="1">IFERROR(__xludf.DUMMYFUNCTION("""COMPUTED_VALUE"""),46169)</f>
        <v>46169</v>
      </c>
      <c r="J1570" s="51" t="s">
        <v>7334</v>
      </c>
      <c r="K1570" s="56" t="s">
        <v>7335</v>
      </c>
      <c r="L1570" s="38">
        <v>328403107</v>
      </c>
      <c r="M1570" s="30" t="s">
        <v>633</v>
      </c>
      <c r="N1570" s="56" t="s">
        <v>481</v>
      </c>
      <c r="O1570" s="30" t="s">
        <v>107</v>
      </c>
      <c r="P1570" s="30" t="s">
        <v>7336</v>
      </c>
      <c r="Q1570" s="23">
        <v>16940</v>
      </c>
      <c r="R1570" s="30" t="s">
        <v>429</v>
      </c>
      <c r="S1570" s="39">
        <f>500+5000</f>
        <v>5500</v>
      </c>
      <c r="T1570" s="49" t="s">
        <v>7227</v>
      </c>
      <c r="U1570" s="66">
        <v>11440</v>
      </c>
      <c r="V1570" s="45">
        <v>46187</v>
      </c>
      <c r="W1570" s="54" t="s">
        <v>7337</v>
      </c>
      <c r="X1570" s="30"/>
      <c r="Y1570" s="31">
        <v>0</v>
      </c>
      <c r="Z1570" s="30"/>
      <c r="AA1570" s="56"/>
      <c r="AB1570" s="74" t="s">
        <v>44</v>
      </c>
      <c r="AC1570" s="30" t="s">
        <v>44</v>
      </c>
      <c r="AD1570" s="30" t="s">
        <v>74</v>
      </c>
    </row>
    <row r="1571" spans="1:30" x14ac:dyDescent="0.2">
      <c r="A1571" s="89">
        <v>46164.355985208334</v>
      </c>
      <c r="B1571" s="35" t="s">
        <v>30</v>
      </c>
      <c r="C1571" s="85" t="s">
        <v>31</v>
      </c>
      <c r="D1571" s="30" t="s">
        <v>29</v>
      </c>
      <c r="E1571" s="96" t="s">
        <v>63</v>
      </c>
      <c r="F1571" s="30" t="s">
        <v>29</v>
      </c>
      <c r="G1571" s="30" t="s">
        <v>47</v>
      </c>
      <c r="H1571" s="93" t="s">
        <v>34</v>
      </c>
      <c r="I1571" s="36" t="str">
        <f ca="1">IFERROR(__xludf.DUMMYFUNCTION("""COMPUTED_VALUE""")," ")</f>
        <v xml:space="preserve"> </v>
      </c>
      <c r="J1571" s="51" t="s">
        <v>7338</v>
      </c>
      <c r="K1571" s="56" t="s">
        <v>7339</v>
      </c>
      <c r="L1571" s="38">
        <v>926130956</v>
      </c>
      <c r="M1571" s="30" t="s">
        <v>1614</v>
      </c>
      <c r="N1571" s="56" t="s">
        <v>131</v>
      </c>
      <c r="O1571" s="30" t="s">
        <v>2081</v>
      </c>
      <c r="P1571" s="30" t="s">
        <v>7340</v>
      </c>
      <c r="Q1571" s="23">
        <v>16940</v>
      </c>
      <c r="R1571" s="30" t="s">
        <v>29</v>
      </c>
      <c r="S1571" s="39">
        <v>150</v>
      </c>
      <c r="T1571" s="45">
        <v>46163</v>
      </c>
      <c r="U1571" s="52"/>
      <c r="V1571" s="53"/>
      <c r="W1571" s="54" t="s">
        <v>7341</v>
      </c>
      <c r="X1571" s="30"/>
      <c r="Y1571" s="31">
        <v>16790</v>
      </c>
      <c r="Z1571" s="30"/>
      <c r="AA1571" s="55"/>
      <c r="AB1571" s="73" t="s">
        <v>44</v>
      </c>
      <c r="AC1571" s="30" t="s">
        <v>44</v>
      </c>
      <c r="AD1571" s="30" t="s">
        <v>982</v>
      </c>
    </row>
    <row r="1572" spans="1:30" x14ac:dyDescent="0.2">
      <c r="A1572" s="89">
        <v>46164.359650972227</v>
      </c>
      <c r="B1572" s="35" t="s">
        <v>30</v>
      </c>
      <c r="C1572" s="85" t="s">
        <v>31</v>
      </c>
      <c r="D1572" s="30" t="s">
        <v>29</v>
      </c>
      <c r="E1572" s="96" t="s">
        <v>2798</v>
      </c>
      <c r="F1572" s="30" t="s">
        <v>202</v>
      </c>
      <c r="G1572" s="30" t="s">
        <v>47</v>
      </c>
      <c r="H1572" s="93" t="s">
        <v>34</v>
      </c>
      <c r="I1572" s="36" t="str">
        <f ca="1">IFERROR(__xludf.DUMMYFUNCTION("""COMPUTED_VALUE""")," ")</f>
        <v xml:space="preserve"> </v>
      </c>
      <c r="J1572" s="51" t="s">
        <v>7342</v>
      </c>
      <c r="K1572" s="56" t="s">
        <v>7343</v>
      </c>
      <c r="L1572" s="38">
        <v>989153878</v>
      </c>
      <c r="M1572" s="30" t="s">
        <v>633</v>
      </c>
      <c r="N1572" s="56" t="s">
        <v>1880</v>
      </c>
      <c r="O1572" s="30" t="s">
        <v>107</v>
      </c>
      <c r="P1572" s="30" t="s">
        <v>7344</v>
      </c>
      <c r="Q1572" s="23">
        <v>16940</v>
      </c>
      <c r="R1572" s="30" t="s">
        <v>29</v>
      </c>
      <c r="S1572" s="39">
        <v>100</v>
      </c>
      <c r="T1572" s="45">
        <v>46163</v>
      </c>
      <c r="U1572" s="52"/>
      <c r="V1572" s="53"/>
      <c r="W1572" s="54" t="s">
        <v>7345</v>
      </c>
      <c r="X1572" s="30"/>
      <c r="Y1572" s="31">
        <v>16840</v>
      </c>
      <c r="Z1572" s="30"/>
      <c r="AA1572" s="56"/>
      <c r="AB1572" s="74" t="s">
        <v>44</v>
      </c>
      <c r="AC1572" s="30" t="s">
        <v>44</v>
      </c>
      <c r="AD1572" s="30" t="s">
        <v>982</v>
      </c>
    </row>
    <row r="1573" spans="1:30" x14ac:dyDescent="0.2">
      <c r="A1573" s="89">
        <v>46164.361820844904</v>
      </c>
      <c r="B1573" s="35" t="s">
        <v>408</v>
      </c>
      <c r="C1573" s="85" t="s">
        <v>31</v>
      </c>
      <c r="D1573" s="30" t="s">
        <v>29</v>
      </c>
      <c r="E1573" s="96" t="s">
        <v>2798</v>
      </c>
      <c r="F1573" s="30" t="s">
        <v>202</v>
      </c>
      <c r="G1573" s="30" t="s">
        <v>47</v>
      </c>
      <c r="H1573" s="93" t="s">
        <v>3215</v>
      </c>
      <c r="I1573" s="36">
        <f ca="1">IFERROR(__xludf.DUMMYFUNCTION("""COMPUTED_VALUE"""),46196)</f>
        <v>46196</v>
      </c>
      <c r="J1573" s="51" t="s">
        <v>7346</v>
      </c>
      <c r="K1573" s="56" t="s">
        <v>7347</v>
      </c>
      <c r="L1573" s="38">
        <v>377246291</v>
      </c>
      <c r="M1573" s="30" t="s">
        <v>633</v>
      </c>
      <c r="N1573" s="56" t="s">
        <v>4485</v>
      </c>
      <c r="O1573" s="30" t="s">
        <v>107</v>
      </c>
      <c r="P1573" s="30" t="s">
        <v>7348</v>
      </c>
      <c r="Q1573" s="23">
        <v>16940</v>
      </c>
      <c r="R1573" s="30" t="s">
        <v>29</v>
      </c>
      <c r="S1573" s="39">
        <f>2+48</f>
        <v>50</v>
      </c>
      <c r="T1573" s="45">
        <v>46163</v>
      </c>
      <c r="U1573" s="52"/>
      <c r="V1573" s="53"/>
      <c r="W1573" s="54" t="s">
        <v>7349</v>
      </c>
      <c r="X1573" s="30"/>
      <c r="Y1573" s="31">
        <v>16890</v>
      </c>
      <c r="Z1573" s="30"/>
      <c r="AA1573" s="55"/>
      <c r="AB1573" s="73" t="s">
        <v>44</v>
      </c>
      <c r="AC1573" s="30" t="s">
        <v>44</v>
      </c>
      <c r="AD1573" s="30" t="s">
        <v>982</v>
      </c>
    </row>
    <row r="1574" spans="1:30" x14ac:dyDescent="0.2">
      <c r="A1574" s="89">
        <v>46164.367113946762</v>
      </c>
      <c r="B1574" s="35" t="s">
        <v>408</v>
      </c>
      <c r="C1574" s="85" t="s">
        <v>31</v>
      </c>
      <c r="D1574" s="30" t="s">
        <v>29</v>
      </c>
      <c r="E1574" s="96" t="s">
        <v>63</v>
      </c>
      <c r="F1574" s="30" t="s">
        <v>202</v>
      </c>
      <c r="G1574" s="30" t="s">
        <v>47</v>
      </c>
      <c r="H1574" s="93" t="s">
        <v>5504</v>
      </c>
      <c r="I1574" s="36">
        <f ca="1">IFERROR(__xludf.DUMMYFUNCTION("""COMPUTED_VALUE"""),46195)</f>
        <v>46195</v>
      </c>
      <c r="J1574" s="51" t="s">
        <v>7350</v>
      </c>
      <c r="K1574" s="56" t="s">
        <v>7351</v>
      </c>
      <c r="L1574" s="38">
        <v>335751781</v>
      </c>
      <c r="M1574" s="30" t="s">
        <v>1619</v>
      </c>
      <c r="N1574" s="56" t="s">
        <v>4569</v>
      </c>
      <c r="O1574" s="30" t="s">
        <v>2642</v>
      </c>
      <c r="P1574" s="30" t="s">
        <v>7352</v>
      </c>
      <c r="Q1574" s="23">
        <v>16940</v>
      </c>
      <c r="R1574" s="30" t="s">
        <v>29</v>
      </c>
      <c r="S1574" s="39">
        <v>200</v>
      </c>
      <c r="T1574" s="45">
        <v>46163</v>
      </c>
      <c r="U1574" s="52"/>
      <c r="V1574" s="53"/>
      <c r="W1574" s="54" t="s">
        <v>7353</v>
      </c>
      <c r="X1574" s="30"/>
      <c r="Y1574" s="31">
        <v>16740</v>
      </c>
      <c r="Z1574" s="30"/>
      <c r="AA1574" s="56"/>
      <c r="AB1574" s="74" t="s">
        <v>44</v>
      </c>
      <c r="AC1574" s="30" t="s">
        <v>44</v>
      </c>
      <c r="AD1574" s="30" t="s">
        <v>982</v>
      </c>
    </row>
    <row r="1575" spans="1:30" x14ac:dyDescent="0.2">
      <c r="A1575" s="89">
        <v>46164.371496724532</v>
      </c>
      <c r="B1575" s="35" t="s">
        <v>408</v>
      </c>
      <c r="C1575" s="85" t="s">
        <v>31</v>
      </c>
      <c r="D1575" s="30" t="s">
        <v>29</v>
      </c>
      <c r="E1575" s="96" t="s">
        <v>63</v>
      </c>
      <c r="F1575" s="30" t="s">
        <v>29</v>
      </c>
      <c r="G1575" s="30" t="s">
        <v>47</v>
      </c>
      <c r="H1575" s="93" t="s">
        <v>3726</v>
      </c>
      <c r="I1575" s="36">
        <f ca="1">IFERROR(__xludf.DUMMYFUNCTION("""COMPUTED_VALUE"""),46195)</f>
        <v>46195</v>
      </c>
      <c r="J1575" s="51" t="s">
        <v>7354</v>
      </c>
      <c r="K1575" s="56" t="s">
        <v>7355</v>
      </c>
      <c r="L1575" s="38">
        <v>961825185</v>
      </c>
      <c r="M1575" s="30" t="s">
        <v>1619</v>
      </c>
      <c r="N1575" s="56" t="s">
        <v>4447</v>
      </c>
      <c r="O1575" s="30" t="s">
        <v>7356</v>
      </c>
      <c r="P1575" s="30" t="s">
        <v>7357</v>
      </c>
      <c r="Q1575" s="23">
        <v>16940</v>
      </c>
      <c r="R1575" s="30" t="s">
        <v>29</v>
      </c>
      <c r="S1575" s="39">
        <v>100</v>
      </c>
      <c r="T1575" s="45">
        <v>46163</v>
      </c>
      <c r="U1575" s="52"/>
      <c r="V1575" s="53"/>
      <c r="W1575" s="54" t="s">
        <v>7358</v>
      </c>
      <c r="X1575" s="30"/>
      <c r="Y1575" s="31">
        <v>16840</v>
      </c>
      <c r="Z1575" s="30"/>
      <c r="AA1575" s="55"/>
      <c r="AB1575" s="73" t="s">
        <v>44</v>
      </c>
      <c r="AC1575" s="30" t="s">
        <v>44</v>
      </c>
      <c r="AD1575" s="30" t="s">
        <v>982</v>
      </c>
    </row>
    <row r="1576" spans="1:30" x14ac:dyDescent="0.2">
      <c r="A1576" s="89">
        <v>46164.374297268514</v>
      </c>
      <c r="B1576" s="35" t="s">
        <v>76</v>
      </c>
      <c r="C1576" s="85" t="s">
        <v>31</v>
      </c>
      <c r="D1576" s="30" t="s">
        <v>29</v>
      </c>
      <c r="E1576" s="96" t="s">
        <v>63</v>
      </c>
      <c r="F1576" s="30" t="s">
        <v>29</v>
      </c>
      <c r="G1576" s="30" t="s">
        <v>47</v>
      </c>
      <c r="H1576" s="93" t="s">
        <v>3865</v>
      </c>
      <c r="I1576" s="36">
        <f ca="1">IFERROR(__xludf.DUMMYFUNCTION("""COMPUTED_VALUE"""),46196)</f>
        <v>46196</v>
      </c>
      <c r="J1576" s="51" t="s">
        <v>7359</v>
      </c>
      <c r="K1576" s="56" t="s">
        <v>7360</v>
      </c>
      <c r="L1576" s="38">
        <v>356929685</v>
      </c>
      <c r="M1576" s="30" t="s">
        <v>1619</v>
      </c>
      <c r="N1576" s="56" t="s">
        <v>4569</v>
      </c>
      <c r="O1576" s="30" t="s">
        <v>2642</v>
      </c>
      <c r="P1576" s="30" t="s">
        <v>7361</v>
      </c>
      <c r="Q1576" s="23">
        <v>16940</v>
      </c>
      <c r="R1576" s="30" t="s">
        <v>29</v>
      </c>
      <c r="S1576" s="39">
        <f>50+150</f>
        <v>200</v>
      </c>
      <c r="T1576" s="49" t="s">
        <v>7362</v>
      </c>
      <c r="U1576" s="52"/>
      <c r="V1576" s="53"/>
      <c r="W1576" s="54" t="s">
        <v>7363</v>
      </c>
      <c r="X1576" s="30"/>
      <c r="Y1576" s="31">
        <v>16740</v>
      </c>
      <c r="Z1576" s="30"/>
      <c r="AA1576" s="56"/>
      <c r="AB1576" s="74" t="s">
        <v>44</v>
      </c>
      <c r="AC1576" s="30" t="s">
        <v>44</v>
      </c>
      <c r="AD1576" s="30" t="s">
        <v>982</v>
      </c>
    </row>
    <row r="1577" spans="1:30" x14ac:dyDescent="0.2">
      <c r="A1577" s="89">
        <v>46164.376424270835</v>
      </c>
      <c r="B1577" s="35" t="s">
        <v>408</v>
      </c>
      <c r="C1577" s="85" t="s">
        <v>31</v>
      </c>
      <c r="D1577" s="30" t="s">
        <v>29</v>
      </c>
      <c r="E1577" s="96" t="s">
        <v>63</v>
      </c>
      <c r="F1577" s="30" t="s">
        <v>29</v>
      </c>
      <c r="G1577" s="30" t="s">
        <v>47</v>
      </c>
      <c r="H1577" s="93" t="s">
        <v>5964</v>
      </c>
      <c r="I1577" s="36">
        <f ca="1">IFERROR(__xludf.DUMMYFUNCTION("""COMPUTED_VALUE"""),46196)</f>
        <v>46196</v>
      </c>
      <c r="J1577" s="51" t="s">
        <v>7364</v>
      </c>
      <c r="K1577" s="56" t="s">
        <v>7365</v>
      </c>
      <c r="L1577" s="38">
        <v>354979657</v>
      </c>
      <c r="M1577" s="30" t="s">
        <v>1619</v>
      </c>
      <c r="N1577" s="56" t="s">
        <v>6580</v>
      </c>
      <c r="O1577" s="30" t="s">
        <v>7366</v>
      </c>
      <c r="P1577" s="30" t="s">
        <v>7367</v>
      </c>
      <c r="Q1577" s="23">
        <v>16940</v>
      </c>
      <c r="R1577" s="30" t="s">
        <v>29</v>
      </c>
      <c r="S1577" s="39">
        <f>200+2300</f>
        <v>2500</v>
      </c>
      <c r="T1577" s="49" t="s">
        <v>7368</v>
      </c>
      <c r="U1577" s="52"/>
      <c r="V1577" s="53"/>
      <c r="W1577" s="54" t="s">
        <v>7369</v>
      </c>
      <c r="X1577" s="30"/>
      <c r="Y1577" s="31">
        <v>14440</v>
      </c>
      <c r="Z1577" s="30"/>
      <c r="AA1577" s="55"/>
      <c r="AB1577" s="73" t="s">
        <v>44</v>
      </c>
      <c r="AC1577" s="30" t="s">
        <v>44</v>
      </c>
      <c r="AD1577" s="30" t="s">
        <v>982</v>
      </c>
    </row>
    <row r="1578" spans="1:30" x14ac:dyDescent="0.2">
      <c r="A1578" s="89">
        <v>46164.377945451386</v>
      </c>
      <c r="B1578" s="35"/>
      <c r="C1578" s="85" t="s">
        <v>31</v>
      </c>
      <c r="D1578" s="30" t="s">
        <v>29</v>
      </c>
      <c r="E1578" s="96" t="s">
        <v>63</v>
      </c>
      <c r="F1578" s="30" t="s">
        <v>29</v>
      </c>
      <c r="G1578" s="30" t="s">
        <v>47</v>
      </c>
      <c r="H1578" s="93" t="s">
        <v>34</v>
      </c>
      <c r="I1578" s="36" t="str">
        <f ca="1">IFERROR(__xludf.DUMMYFUNCTION("""COMPUTED_VALUE""")," ")</f>
        <v xml:space="preserve"> </v>
      </c>
      <c r="J1578" s="51" t="s">
        <v>7370</v>
      </c>
      <c r="K1578" s="56" t="s">
        <v>7371</v>
      </c>
      <c r="L1578" s="38">
        <v>382440017</v>
      </c>
      <c r="M1578" s="30" t="s">
        <v>1619</v>
      </c>
      <c r="N1578" s="56" t="s">
        <v>4365</v>
      </c>
      <c r="O1578" s="30" t="s">
        <v>7372</v>
      </c>
      <c r="P1578" s="30" t="s">
        <v>7373</v>
      </c>
      <c r="Q1578" s="23">
        <v>16940</v>
      </c>
      <c r="R1578" s="30" t="s">
        <v>29</v>
      </c>
      <c r="S1578" s="39">
        <v>200</v>
      </c>
      <c r="T1578" s="45">
        <v>46163</v>
      </c>
      <c r="U1578" s="52"/>
      <c r="V1578" s="53"/>
      <c r="W1578" s="54" t="s">
        <v>7374</v>
      </c>
      <c r="X1578" s="30"/>
      <c r="Y1578" s="31">
        <v>16740</v>
      </c>
      <c r="Z1578" s="30"/>
      <c r="AA1578" s="56"/>
      <c r="AB1578" s="74" t="s">
        <v>44</v>
      </c>
      <c r="AC1578" s="30" t="s">
        <v>44</v>
      </c>
      <c r="AD1578" s="30" t="s">
        <v>982</v>
      </c>
    </row>
    <row r="1579" spans="1:30" x14ac:dyDescent="0.2">
      <c r="A1579" s="89">
        <v>46164.380657581016</v>
      </c>
      <c r="B1579" s="35" t="s">
        <v>252</v>
      </c>
      <c r="C1579" s="85" t="s">
        <v>31</v>
      </c>
      <c r="D1579" s="30" t="s">
        <v>29</v>
      </c>
      <c r="E1579" s="96" t="s">
        <v>63</v>
      </c>
      <c r="F1579" s="30" t="s">
        <v>29</v>
      </c>
      <c r="G1579" s="30" t="s">
        <v>47</v>
      </c>
      <c r="H1579" s="93" t="s">
        <v>5509</v>
      </c>
      <c r="I1579" s="36" t="str">
        <f ca="1">IFERROR(__xludf.DUMMYFUNCTION("""COMPUTED_VALUE""")," ")</f>
        <v xml:space="preserve"> </v>
      </c>
      <c r="J1579" s="132" t="s">
        <v>7375</v>
      </c>
      <c r="K1579" s="56" t="s">
        <v>7376</v>
      </c>
      <c r="L1579" s="38">
        <v>388139478</v>
      </c>
      <c r="M1579" s="30" t="s">
        <v>1619</v>
      </c>
      <c r="N1579" s="56" t="s">
        <v>4447</v>
      </c>
      <c r="O1579" s="30" t="s">
        <v>7377</v>
      </c>
      <c r="P1579" s="30" t="s">
        <v>7378</v>
      </c>
      <c r="Q1579" s="23">
        <v>16940</v>
      </c>
      <c r="R1579" s="30" t="s">
        <v>29</v>
      </c>
      <c r="S1579" s="39">
        <v>100</v>
      </c>
      <c r="T1579" s="45">
        <v>46163</v>
      </c>
      <c r="U1579" s="52"/>
      <c r="V1579" s="53"/>
      <c r="W1579" s="75" t="s">
        <v>7379</v>
      </c>
      <c r="X1579" s="30"/>
      <c r="Y1579" s="31">
        <v>16840</v>
      </c>
      <c r="Z1579" s="30"/>
      <c r="AA1579" s="55"/>
      <c r="AB1579" s="73" t="s">
        <v>44</v>
      </c>
      <c r="AC1579" s="30" t="s">
        <v>44</v>
      </c>
      <c r="AD1579" s="30" t="s">
        <v>982</v>
      </c>
    </row>
    <row r="1580" spans="1:30" x14ac:dyDescent="0.2">
      <c r="A1580" s="89">
        <v>46164.387609652782</v>
      </c>
      <c r="B1580" s="35" t="s">
        <v>30</v>
      </c>
      <c r="C1580" s="85" t="s">
        <v>31</v>
      </c>
      <c r="D1580" s="30" t="s">
        <v>29</v>
      </c>
      <c r="E1580" s="96" t="s">
        <v>63</v>
      </c>
      <c r="F1580" s="30" t="s">
        <v>29</v>
      </c>
      <c r="G1580" s="30" t="s">
        <v>33</v>
      </c>
      <c r="H1580" s="93" t="s">
        <v>34</v>
      </c>
      <c r="I1580" s="36" t="str">
        <f ca="1">IFERROR(__xludf.DUMMYFUNCTION("""COMPUTED_VALUE""")," ")</f>
        <v xml:space="preserve"> </v>
      </c>
      <c r="J1580" s="51" t="s">
        <v>7380</v>
      </c>
      <c r="K1580" s="56" t="s">
        <v>7381</v>
      </c>
      <c r="L1580" s="38">
        <v>384485190</v>
      </c>
      <c r="M1580" s="30" t="s">
        <v>1619</v>
      </c>
      <c r="N1580" s="56" t="s">
        <v>4569</v>
      </c>
      <c r="O1580" s="30" t="s">
        <v>2642</v>
      </c>
      <c r="P1580" s="30" t="s">
        <v>7382</v>
      </c>
      <c r="Q1580" s="23">
        <v>16940</v>
      </c>
      <c r="R1580" s="30" t="s">
        <v>29</v>
      </c>
      <c r="S1580" s="39">
        <v>50</v>
      </c>
      <c r="T1580" s="45">
        <v>46163</v>
      </c>
      <c r="U1580" s="52"/>
      <c r="V1580" s="53"/>
      <c r="W1580" s="54" t="s">
        <v>7383</v>
      </c>
      <c r="X1580" s="30"/>
      <c r="Y1580" s="31">
        <v>16890</v>
      </c>
      <c r="Z1580" s="30"/>
      <c r="AA1580" s="56"/>
      <c r="AB1580" s="74" t="s">
        <v>44</v>
      </c>
      <c r="AC1580" s="30" t="s">
        <v>44</v>
      </c>
      <c r="AD1580" s="30" t="s">
        <v>982</v>
      </c>
    </row>
    <row r="1581" spans="1:30" x14ac:dyDescent="0.2">
      <c r="A1581" s="89">
        <v>46164.402784664351</v>
      </c>
      <c r="B1581" s="35" t="s">
        <v>252</v>
      </c>
      <c r="C1581" s="85" t="s">
        <v>31</v>
      </c>
      <c r="D1581" s="30" t="s">
        <v>29</v>
      </c>
      <c r="E1581" s="96" t="s">
        <v>32</v>
      </c>
      <c r="F1581" s="30" t="s">
        <v>29</v>
      </c>
      <c r="G1581" s="30" t="s">
        <v>33</v>
      </c>
      <c r="H1581" s="93" t="s">
        <v>34</v>
      </c>
      <c r="I1581" s="36" t="str">
        <f ca="1">IFERROR(__xludf.DUMMYFUNCTION("""COMPUTED_VALUE""")," ")</f>
        <v xml:space="preserve"> </v>
      </c>
      <c r="J1581" s="51" t="s">
        <v>7384</v>
      </c>
      <c r="K1581" s="56" t="s">
        <v>7385</v>
      </c>
      <c r="L1581" s="38">
        <v>816887189</v>
      </c>
      <c r="M1581" s="30" t="s">
        <v>1614</v>
      </c>
      <c r="N1581" s="56" t="s">
        <v>7386</v>
      </c>
      <c r="O1581" s="30" t="s">
        <v>7387</v>
      </c>
      <c r="P1581" s="30" t="s">
        <v>7388</v>
      </c>
      <c r="Q1581" s="23">
        <v>14972</v>
      </c>
      <c r="R1581" s="30" t="s">
        <v>29</v>
      </c>
      <c r="S1581" s="39">
        <v>50</v>
      </c>
      <c r="T1581" s="45">
        <v>46163</v>
      </c>
      <c r="U1581" s="52"/>
      <c r="V1581" s="53"/>
      <c r="W1581" s="54" t="s">
        <v>7389</v>
      </c>
      <c r="X1581" s="30"/>
      <c r="Y1581" s="31">
        <v>14922</v>
      </c>
      <c r="Z1581" s="30"/>
      <c r="AA1581" s="55"/>
      <c r="AB1581" s="73" t="s">
        <v>44</v>
      </c>
      <c r="AC1581" s="30" t="s">
        <v>44</v>
      </c>
      <c r="AD1581" s="30" t="s">
        <v>982</v>
      </c>
    </row>
    <row r="1582" spans="1:30" x14ac:dyDescent="0.2">
      <c r="A1582" s="89">
        <v>46164.406408472219</v>
      </c>
      <c r="B1582" s="35" t="s">
        <v>30</v>
      </c>
      <c r="C1582" s="85" t="s">
        <v>31</v>
      </c>
      <c r="D1582" s="30" t="s">
        <v>29</v>
      </c>
      <c r="E1582" s="96" t="s">
        <v>46</v>
      </c>
      <c r="F1582" s="30" t="s">
        <v>29</v>
      </c>
      <c r="G1582" s="30" t="s">
        <v>47</v>
      </c>
      <c r="H1582" s="93" t="s">
        <v>34</v>
      </c>
      <c r="I1582" s="36" t="str">
        <f ca="1">IFERROR(__xludf.DUMMYFUNCTION("""COMPUTED_VALUE""")," ")</f>
        <v xml:space="preserve"> </v>
      </c>
      <c r="J1582" s="51" t="s">
        <v>7390</v>
      </c>
      <c r="K1582" s="56" t="s">
        <v>7391</v>
      </c>
      <c r="L1582" s="38">
        <v>987620705</v>
      </c>
      <c r="M1582" s="30" t="s">
        <v>1614</v>
      </c>
      <c r="N1582" s="56" t="s">
        <v>7392</v>
      </c>
      <c r="O1582" s="30" t="s">
        <v>7393</v>
      </c>
      <c r="P1582" s="30" t="s">
        <v>7394</v>
      </c>
      <c r="Q1582" s="23">
        <v>2468</v>
      </c>
      <c r="R1582" s="30" t="s">
        <v>29</v>
      </c>
      <c r="S1582" s="39">
        <v>50</v>
      </c>
      <c r="T1582" s="45">
        <v>46163</v>
      </c>
      <c r="U1582" s="52"/>
      <c r="V1582" s="53"/>
      <c r="W1582" s="54" t="s">
        <v>7395</v>
      </c>
      <c r="X1582" s="30"/>
      <c r="Y1582" s="31">
        <v>2418</v>
      </c>
      <c r="Z1582" s="30"/>
      <c r="AA1582" s="56"/>
      <c r="AB1582" s="74" t="s">
        <v>44</v>
      </c>
      <c r="AC1582" s="30" t="s">
        <v>44</v>
      </c>
      <c r="AD1582" s="30" t="s">
        <v>982</v>
      </c>
    </row>
    <row r="1583" spans="1:30" x14ac:dyDescent="0.2">
      <c r="A1583" s="89">
        <v>46164.433554374998</v>
      </c>
      <c r="B1583" s="35" t="s">
        <v>408</v>
      </c>
      <c r="C1583" s="85" t="s">
        <v>31</v>
      </c>
      <c r="D1583" s="30" t="s">
        <v>29</v>
      </c>
      <c r="E1583" s="96" t="s">
        <v>670</v>
      </c>
      <c r="F1583" s="30" t="s">
        <v>29</v>
      </c>
      <c r="G1583" s="30" t="s">
        <v>2172</v>
      </c>
      <c r="H1583" s="93" t="s">
        <v>7396</v>
      </c>
      <c r="I1583" s="36">
        <f ca="1">IFERROR(__xludf.DUMMYFUNCTION("""COMPUTED_VALUE"""),45803)</f>
        <v>45803</v>
      </c>
      <c r="J1583" s="51" t="s">
        <v>7397</v>
      </c>
      <c r="K1583" s="56" t="s">
        <v>7398</v>
      </c>
      <c r="L1583" s="38">
        <v>942767097</v>
      </c>
      <c r="M1583" s="30" t="s">
        <v>421</v>
      </c>
      <c r="N1583" s="56" t="s">
        <v>422</v>
      </c>
      <c r="O1583" s="30" t="s">
        <v>107</v>
      </c>
      <c r="P1583" s="30" t="s">
        <v>7399</v>
      </c>
      <c r="Q1583" s="23">
        <v>7736</v>
      </c>
      <c r="R1583" s="30" t="s">
        <v>29</v>
      </c>
      <c r="S1583" s="39">
        <v>7736</v>
      </c>
      <c r="T1583" s="45">
        <v>46164</v>
      </c>
      <c r="U1583" s="52"/>
      <c r="V1583" s="53"/>
      <c r="W1583" s="54" t="s">
        <v>7400</v>
      </c>
      <c r="X1583" s="30"/>
      <c r="Y1583" s="31">
        <v>0</v>
      </c>
      <c r="Z1583" s="30" t="s">
        <v>2731</v>
      </c>
      <c r="AA1583" s="55"/>
      <c r="AB1583" s="73" t="s">
        <v>1518</v>
      </c>
      <c r="AC1583" s="30" t="s">
        <v>44</v>
      </c>
      <c r="AD1583" s="30" t="s">
        <v>982</v>
      </c>
    </row>
    <row r="1584" spans="1:30" x14ac:dyDescent="0.2">
      <c r="A1584" s="89">
        <v>46164.580455972224</v>
      </c>
      <c r="B1584" s="35" t="s">
        <v>76</v>
      </c>
      <c r="C1584" s="64" t="s">
        <v>31</v>
      </c>
      <c r="D1584" s="30" t="s">
        <v>29</v>
      </c>
      <c r="E1584" s="96" t="s">
        <v>63</v>
      </c>
      <c r="F1584" s="30" t="s">
        <v>29</v>
      </c>
      <c r="G1584" s="30" t="s">
        <v>47</v>
      </c>
      <c r="H1584" s="93" t="s">
        <v>5903</v>
      </c>
      <c r="I1584" s="36">
        <f ca="1">IFERROR(__xludf.DUMMYFUNCTION("""COMPUTED_VALUE"""),46194)</f>
        <v>46194</v>
      </c>
      <c r="J1584" s="132" t="s">
        <v>7401</v>
      </c>
      <c r="K1584" s="56" t="s">
        <v>7402</v>
      </c>
      <c r="L1584" s="38">
        <v>326519919</v>
      </c>
      <c r="M1584" s="30" t="s">
        <v>605</v>
      </c>
      <c r="N1584" s="56" t="s">
        <v>337</v>
      </c>
      <c r="O1584" s="30" t="s">
        <v>107</v>
      </c>
      <c r="P1584" s="30" t="s">
        <v>7403</v>
      </c>
      <c r="Q1584" s="23">
        <v>16940</v>
      </c>
      <c r="R1584" s="30" t="s">
        <v>29</v>
      </c>
      <c r="S1584" s="39">
        <v>2468</v>
      </c>
      <c r="T1584" s="45">
        <v>46163</v>
      </c>
      <c r="U1584" s="52"/>
      <c r="V1584" s="53"/>
      <c r="W1584" s="75" t="s">
        <v>7404</v>
      </c>
      <c r="X1584" s="30"/>
      <c r="Y1584" s="31">
        <v>14472</v>
      </c>
      <c r="Z1584" s="30"/>
      <c r="AA1584" s="56"/>
      <c r="AB1584" s="74" t="s">
        <v>44</v>
      </c>
      <c r="AC1584" s="30" t="s">
        <v>44</v>
      </c>
      <c r="AD1584" s="30" t="s">
        <v>982</v>
      </c>
    </row>
    <row r="1585" spans="1:30" x14ac:dyDescent="0.2">
      <c r="A1585" s="89">
        <v>46164.583749027777</v>
      </c>
      <c r="B1585" s="35" t="s">
        <v>30</v>
      </c>
      <c r="C1585" s="64" t="s">
        <v>31</v>
      </c>
      <c r="D1585" s="30" t="s">
        <v>29</v>
      </c>
      <c r="E1585" s="96" t="s">
        <v>63</v>
      </c>
      <c r="F1585" s="30" t="s">
        <v>29</v>
      </c>
      <c r="G1585" s="30" t="s">
        <v>47</v>
      </c>
      <c r="H1585" s="93" t="s">
        <v>34</v>
      </c>
      <c r="I1585" s="36" t="str">
        <f ca="1">IFERROR(__xludf.DUMMYFUNCTION("""COMPUTED_VALUE""")," ")</f>
        <v xml:space="preserve"> </v>
      </c>
      <c r="J1585" s="51" t="s">
        <v>7405</v>
      </c>
      <c r="K1585" s="56" t="s">
        <v>7406</v>
      </c>
      <c r="L1585" s="38">
        <v>838113877</v>
      </c>
      <c r="M1585" s="30" t="s">
        <v>605</v>
      </c>
      <c r="N1585" s="56" t="s">
        <v>4655</v>
      </c>
      <c r="O1585" s="30" t="s">
        <v>107</v>
      </c>
      <c r="P1585" s="30" t="s">
        <v>7407</v>
      </c>
      <c r="Q1585" s="23">
        <v>16940</v>
      </c>
      <c r="R1585" s="30" t="s">
        <v>29</v>
      </c>
      <c r="S1585" s="39">
        <v>100</v>
      </c>
      <c r="T1585" s="45">
        <v>46164</v>
      </c>
      <c r="U1585" s="52"/>
      <c r="V1585" s="53"/>
      <c r="W1585" s="54" t="s">
        <v>7408</v>
      </c>
      <c r="X1585" s="30"/>
      <c r="Y1585" s="31">
        <v>16840</v>
      </c>
      <c r="Z1585" s="30"/>
      <c r="AA1585" s="55"/>
      <c r="AB1585" s="73" t="s">
        <v>44</v>
      </c>
      <c r="AC1585" s="30" t="s">
        <v>44</v>
      </c>
      <c r="AD1585" s="30" t="s">
        <v>982</v>
      </c>
    </row>
    <row r="1586" spans="1:30" x14ac:dyDescent="0.2">
      <c r="A1586" s="89">
        <v>46164.586901504634</v>
      </c>
      <c r="B1586" s="35" t="s">
        <v>30</v>
      </c>
      <c r="C1586" s="64" t="s">
        <v>31</v>
      </c>
      <c r="D1586" s="30" t="s">
        <v>29</v>
      </c>
      <c r="E1586" s="96" t="s">
        <v>63</v>
      </c>
      <c r="F1586" s="30" t="s">
        <v>29</v>
      </c>
      <c r="G1586" s="30" t="s">
        <v>47</v>
      </c>
      <c r="H1586" s="93" t="s">
        <v>34</v>
      </c>
      <c r="I1586" s="36" t="str">
        <f ca="1">IFERROR(__xludf.DUMMYFUNCTION("""COMPUTED_VALUE""")," ")</f>
        <v xml:space="preserve"> </v>
      </c>
      <c r="J1586" s="51" t="s">
        <v>7409</v>
      </c>
      <c r="K1586" s="56" t="s">
        <v>7410</v>
      </c>
      <c r="L1586" s="38">
        <v>326038227</v>
      </c>
      <c r="M1586" s="30" t="s">
        <v>605</v>
      </c>
      <c r="N1586" s="56" t="s">
        <v>7411</v>
      </c>
      <c r="O1586" s="30" t="s">
        <v>107</v>
      </c>
      <c r="P1586" s="30" t="s">
        <v>7412</v>
      </c>
      <c r="Q1586" s="23">
        <v>16940</v>
      </c>
      <c r="R1586" s="30" t="s">
        <v>29</v>
      </c>
      <c r="S1586" s="39">
        <v>100</v>
      </c>
      <c r="T1586" s="45">
        <v>46164</v>
      </c>
      <c r="U1586" s="52"/>
      <c r="V1586" s="53"/>
      <c r="W1586" s="54" t="s">
        <v>7413</v>
      </c>
      <c r="X1586" s="30"/>
      <c r="Y1586" s="31">
        <v>16840</v>
      </c>
      <c r="Z1586" s="30"/>
      <c r="AA1586" s="56"/>
      <c r="AB1586" s="74" t="s">
        <v>44</v>
      </c>
      <c r="AC1586" s="30" t="s">
        <v>44</v>
      </c>
      <c r="AD1586" s="30" t="s">
        <v>982</v>
      </c>
    </row>
    <row r="1587" spans="1:30" x14ac:dyDescent="0.2">
      <c r="A1587" s="89">
        <v>46164.598411863422</v>
      </c>
      <c r="B1587" s="35" t="s">
        <v>30</v>
      </c>
      <c r="C1587" s="64" t="s">
        <v>31</v>
      </c>
      <c r="D1587" s="30" t="s">
        <v>29</v>
      </c>
      <c r="E1587" s="96" t="s">
        <v>63</v>
      </c>
      <c r="F1587" s="30" t="s">
        <v>29</v>
      </c>
      <c r="G1587" s="30" t="s">
        <v>47</v>
      </c>
      <c r="H1587" s="93" t="s">
        <v>34</v>
      </c>
      <c r="I1587" s="36" t="str">
        <f ca="1">IFERROR(__xludf.DUMMYFUNCTION("""COMPUTED_VALUE""")," ")</f>
        <v xml:space="preserve"> </v>
      </c>
      <c r="J1587" s="51" t="s">
        <v>7414</v>
      </c>
      <c r="K1587" s="56" t="s">
        <v>7415</v>
      </c>
      <c r="L1587" s="38">
        <v>366477284</v>
      </c>
      <c r="M1587" s="30" t="s">
        <v>874</v>
      </c>
      <c r="N1587" s="56" t="s">
        <v>7416</v>
      </c>
      <c r="O1587" s="30" t="s">
        <v>107</v>
      </c>
      <c r="P1587" s="30" t="s">
        <v>7417</v>
      </c>
      <c r="Q1587" s="23">
        <v>16940</v>
      </c>
      <c r="R1587" s="30" t="s">
        <v>29</v>
      </c>
      <c r="S1587" s="39">
        <v>50</v>
      </c>
      <c r="T1587" s="45">
        <v>46164</v>
      </c>
      <c r="U1587" s="52"/>
      <c r="V1587" s="53"/>
      <c r="W1587" s="54" t="s">
        <v>7418</v>
      </c>
      <c r="X1587" s="30"/>
      <c r="Y1587" s="31">
        <v>16890</v>
      </c>
      <c r="Z1587" s="30"/>
      <c r="AA1587" s="55"/>
      <c r="AB1587" s="73" t="s">
        <v>44</v>
      </c>
      <c r="AC1587" s="30" t="s">
        <v>44</v>
      </c>
      <c r="AD1587" s="30" t="s">
        <v>982</v>
      </c>
    </row>
    <row r="1588" spans="1:30" x14ac:dyDescent="0.2">
      <c r="A1588" s="89">
        <v>46164.899022106481</v>
      </c>
      <c r="B1588" s="35" t="s">
        <v>30</v>
      </c>
      <c r="C1588" s="64" t="s">
        <v>31</v>
      </c>
      <c r="D1588" s="30" t="s">
        <v>29</v>
      </c>
      <c r="E1588" s="96" t="s">
        <v>2798</v>
      </c>
      <c r="F1588" s="30" t="s">
        <v>29</v>
      </c>
      <c r="G1588" s="30" t="s">
        <v>47</v>
      </c>
      <c r="H1588" s="93" t="s">
        <v>3374</v>
      </c>
      <c r="I1588" s="36">
        <f ca="1">IFERROR(__xludf.DUMMYFUNCTION("""COMPUTED_VALUE"""),46197)</f>
        <v>46197</v>
      </c>
      <c r="J1588" s="51" t="s">
        <v>7419</v>
      </c>
      <c r="K1588" s="56" t="s">
        <v>7420</v>
      </c>
      <c r="L1588" s="38">
        <v>796759486</v>
      </c>
      <c r="M1588" s="30" t="s">
        <v>664</v>
      </c>
      <c r="N1588" s="56" t="s">
        <v>3247</v>
      </c>
      <c r="O1588" s="30" t="s">
        <v>107</v>
      </c>
      <c r="P1588" s="30" t="s">
        <v>7421</v>
      </c>
      <c r="Q1588" s="23">
        <v>16940</v>
      </c>
      <c r="R1588" s="30" t="s">
        <v>29</v>
      </c>
      <c r="S1588" s="39">
        <v>50</v>
      </c>
      <c r="T1588" s="45">
        <v>46164</v>
      </c>
      <c r="U1588" s="52"/>
      <c r="V1588" s="53"/>
      <c r="W1588" s="54" t="s">
        <v>7422</v>
      </c>
      <c r="X1588" s="30"/>
      <c r="Y1588" s="31">
        <v>16890</v>
      </c>
      <c r="Z1588" s="30"/>
      <c r="AA1588" s="56"/>
      <c r="AB1588" s="74" t="s">
        <v>44</v>
      </c>
      <c r="AC1588" s="30" t="s">
        <v>44</v>
      </c>
      <c r="AD1588" s="30" t="s">
        <v>982</v>
      </c>
    </row>
    <row r="1589" spans="1:30" x14ac:dyDescent="0.2">
      <c r="A1589" s="89">
        <v>46164.900412951392</v>
      </c>
      <c r="B1589" s="35" t="s">
        <v>30</v>
      </c>
      <c r="C1589" s="64" t="s">
        <v>31</v>
      </c>
      <c r="D1589" s="30" t="s">
        <v>29</v>
      </c>
      <c r="E1589" s="96" t="s">
        <v>2798</v>
      </c>
      <c r="F1589" s="30" t="s">
        <v>29</v>
      </c>
      <c r="G1589" s="30" t="s">
        <v>47</v>
      </c>
      <c r="H1589" s="93" t="s">
        <v>34</v>
      </c>
      <c r="I1589" s="36" t="str">
        <f ca="1">IFERROR(__xludf.DUMMYFUNCTION("""COMPUTED_VALUE""")," ")</f>
        <v xml:space="preserve"> </v>
      </c>
      <c r="J1589" s="51" t="s">
        <v>7423</v>
      </c>
      <c r="K1589" s="56" t="s">
        <v>5242</v>
      </c>
      <c r="L1589" s="38">
        <v>358420508</v>
      </c>
      <c r="M1589" s="30" t="s">
        <v>664</v>
      </c>
      <c r="N1589" s="56" t="s">
        <v>66</v>
      </c>
      <c r="O1589" s="30" t="s">
        <v>107</v>
      </c>
      <c r="P1589" s="30" t="s">
        <v>7424</v>
      </c>
      <c r="Q1589" s="23">
        <v>16940</v>
      </c>
      <c r="R1589" s="30" t="s">
        <v>29</v>
      </c>
      <c r="S1589" s="39">
        <v>50</v>
      </c>
      <c r="T1589" s="45">
        <v>46164</v>
      </c>
      <c r="U1589" s="52"/>
      <c r="V1589" s="53"/>
      <c r="W1589" s="54" t="s">
        <v>7425</v>
      </c>
      <c r="X1589" s="30"/>
      <c r="Y1589" s="31">
        <v>16890</v>
      </c>
      <c r="Z1589" s="30"/>
      <c r="AA1589" s="55"/>
      <c r="AB1589" s="73" t="s">
        <v>44</v>
      </c>
      <c r="AC1589" s="30" t="s">
        <v>44</v>
      </c>
      <c r="AD1589" s="30" t="s">
        <v>982</v>
      </c>
    </row>
    <row r="1590" spans="1:30" x14ac:dyDescent="0.2">
      <c r="A1590" s="89">
        <v>46164.902067604169</v>
      </c>
      <c r="B1590" s="35" t="s">
        <v>30</v>
      </c>
      <c r="C1590" s="64" t="s">
        <v>31</v>
      </c>
      <c r="D1590" s="30" t="s">
        <v>29</v>
      </c>
      <c r="E1590" s="96" t="s">
        <v>2798</v>
      </c>
      <c r="F1590" s="30" t="s">
        <v>29</v>
      </c>
      <c r="G1590" s="30" t="s">
        <v>47</v>
      </c>
      <c r="H1590" s="93" t="s">
        <v>34</v>
      </c>
      <c r="I1590" s="36" t="str">
        <f ca="1">IFERROR(__xludf.DUMMYFUNCTION("""COMPUTED_VALUE""")," ")</f>
        <v xml:space="preserve"> </v>
      </c>
      <c r="J1590" s="51" t="s">
        <v>7426</v>
      </c>
      <c r="K1590" s="56" t="s">
        <v>7427</v>
      </c>
      <c r="L1590" s="38">
        <v>396328116</v>
      </c>
      <c r="M1590" s="30" t="s">
        <v>664</v>
      </c>
      <c r="N1590" s="56" t="s">
        <v>3087</v>
      </c>
      <c r="O1590" s="30" t="s">
        <v>107</v>
      </c>
      <c r="P1590" s="30" t="s">
        <v>7428</v>
      </c>
      <c r="Q1590" s="23">
        <v>16940</v>
      </c>
      <c r="R1590" s="30" t="s">
        <v>29</v>
      </c>
      <c r="S1590" s="39">
        <v>50</v>
      </c>
      <c r="T1590" s="45">
        <v>46164</v>
      </c>
      <c r="U1590" s="52"/>
      <c r="V1590" s="53"/>
      <c r="W1590" s="54" t="s">
        <v>7429</v>
      </c>
      <c r="X1590" s="30"/>
      <c r="Y1590" s="31">
        <v>16890</v>
      </c>
      <c r="Z1590" s="30"/>
      <c r="AA1590" s="56"/>
      <c r="AB1590" s="74" t="s">
        <v>44</v>
      </c>
      <c r="AC1590" s="30" t="s">
        <v>44</v>
      </c>
      <c r="AD1590" s="30" t="s">
        <v>982</v>
      </c>
    </row>
    <row r="1591" spans="1:30" x14ac:dyDescent="0.2">
      <c r="A1591" s="89">
        <v>46164.903317280092</v>
      </c>
      <c r="B1591" s="35" t="s">
        <v>30</v>
      </c>
      <c r="C1591" s="64" t="s">
        <v>31</v>
      </c>
      <c r="D1591" s="30" t="s">
        <v>29</v>
      </c>
      <c r="E1591" s="96" t="s">
        <v>2798</v>
      </c>
      <c r="F1591" s="30" t="s">
        <v>29</v>
      </c>
      <c r="G1591" s="30" t="s">
        <v>47</v>
      </c>
      <c r="H1591" s="93" t="s">
        <v>34</v>
      </c>
      <c r="I1591" s="36" t="str">
        <f ca="1">IFERROR(__xludf.DUMMYFUNCTION("""COMPUTED_VALUE""")," ")</f>
        <v xml:space="preserve"> </v>
      </c>
      <c r="J1591" s="51" t="s">
        <v>7430</v>
      </c>
      <c r="K1591" s="56" t="s">
        <v>7431</v>
      </c>
      <c r="L1591" s="38">
        <v>586861888</v>
      </c>
      <c r="M1591" s="30" t="s">
        <v>664</v>
      </c>
      <c r="N1591" s="56" t="s">
        <v>2435</v>
      </c>
      <c r="O1591" s="30" t="s">
        <v>107</v>
      </c>
      <c r="P1591" s="30" t="s">
        <v>7432</v>
      </c>
      <c r="Q1591" s="23">
        <v>16940</v>
      </c>
      <c r="R1591" s="30" t="s">
        <v>29</v>
      </c>
      <c r="S1591" s="39">
        <v>50</v>
      </c>
      <c r="T1591" s="45">
        <v>46164</v>
      </c>
      <c r="U1591" s="52"/>
      <c r="V1591" s="53"/>
      <c r="W1591" s="54" t="s">
        <v>7433</v>
      </c>
      <c r="X1591" s="30"/>
      <c r="Y1591" s="31">
        <v>16890</v>
      </c>
      <c r="Z1591" s="30"/>
      <c r="AA1591" s="55"/>
      <c r="AB1591" s="73" t="s">
        <v>44</v>
      </c>
      <c r="AC1591" s="30" t="s">
        <v>44</v>
      </c>
      <c r="AD1591" s="30" t="s">
        <v>982</v>
      </c>
    </row>
    <row r="1592" spans="1:30" x14ac:dyDescent="0.2">
      <c r="A1592" s="89">
        <v>46164.907010925926</v>
      </c>
      <c r="B1592" s="35" t="s">
        <v>30</v>
      </c>
      <c r="C1592" s="64" t="s">
        <v>31</v>
      </c>
      <c r="D1592" s="30" t="s">
        <v>29</v>
      </c>
      <c r="E1592" s="96" t="s">
        <v>2798</v>
      </c>
      <c r="F1592" s="30" t="s">
        <v>29</v>
      </c>
      <c r="G1592" s="30" t="s">
        <v>47</v>
      </c>
      <c r="H1592" s="93" t="s">
        <v>34</v>
      </c>
      <c r="I1592" s="36" t="str">
        <f ca="1">IFERROR(__xludf.DUMMYFUNCTION("""COMPUTED_VALUE""")," ")</f>
        <v xml:space="preserve"> </v>
      </c>
      <c r="J1592" s="51" t="s">
        <v>7434</v>
      </c>
      <c r="K1592" s="56" t="s">
        <v>7435</v>
      </c>
      <c r="L1592" s="38">
        <v>977126048</v>
      </c>
      <c r="M1592" s="30" t="s">
        <v>713</v>
      </c>
      <c r="N1592" s="56" t="s">
        <v>512</v>
      </c>
      <c r="O1592" s="30" t="s">
        <v>107</v>
      </c>
      <c r="P1592" s="30" t="s">
        <v>7436</v>
      </c>
      <c r="Q1592" s="23">
        <v>16940</v>
      </c>
      <c r="R1592" s="30" t="s">
        <v>29</v>
      </c>
      <c r="S1592" s="39" t="s">
        <v>512</v>
      </c>
      <c r="T1592" s="45">
        <v>46164</v>
      </c>
      <c r="U1592" s="52"/>
      <c r="V1592" s="53"/>
      <c r="W1592" s="54" t="s">
        <v>7437</v>
      </c>
      <c r="X1592" s="30"/>
      <c r="Y1592" s="31" t="str">
        <v>Lỗi</v>
      </c>
      <c r="Z1592" s="30"/>
      <c r="AA1592" s="56"/>
      <c r="AB1592" s="74" t="s">
        <v>44</v>
      </c>
      <c r="AC1592" s="30" t="s">
        <v>44</v>
      </c>
      <c r="AD1592" s="30" t="s">
        <v>982</v>
      </c>
    </row>
    <row r="1593" spans="1:30" x14ac:dyDescent="0.2">
      <c r="A1593" s="89">
        <v>46164.909170474537</v>
      </c>
      <c r="B1593" s="35" t="s">
        <v>30</v>
      </c>
      <c r="C1593" s="64" t="s">
        <v>31</v>
      </c>
      <c r="D1593" s="30" t="s">
        <v>29</v>
      </c>
      <c r="E1593" s="96" t="s">
        <v>2798</v>
      </c>
      <c r="F1593" s="30" t="s">
        <v>29</v>
      </c>
      <c r="G1593" s="30" t="s">
        <v>47</v>
      </c>
      <c r="H1593" s="93" t="s">
        <v>4271</v>
      </c>
      <c r="I1593" s="36">
        <f ca="1">IFERROR(__xludf.DUMMYFUNCTION("""COMPUTED_VALUE"""),46217)</f>
        <v>46217</v>
      </c>
      <c r="J1593" s="51" t="s">
        <v>7438</v>
      </c>
      <c r="K1593" s="56" t="s">
        <v>7439</v>
      </c>
      <c r="L1593" s="38">
        <v>845059986</v>
      </c>
      <c r="M1593" s="30" t="s">
        <v>713</v>
      </c>
      <c r="N1593" s="56" t="s">
        <v>2631</v>
      </c>
      <c r="O1593" s="30" t="s">
        <v>107</v>
      </c>
      <c r="P1593" s="30" t="s">
        <v>7440</v>
      </c>
      <c r="Q1593" s="23">
        <v>16940</v>
      </c>
      <c r="R1593" s="30" t="s">
        <v>29</v>
      </c>
      <c r="S1593" s="39">
        <v>100</v>
      </c>
      <c r="T1593" s="45">
        <v>46164</v>
      </c>
      <c r="U1593" s="52"/>
      <c r="V1593" s="53"/>
      <c r="W1593" s="54" t="s">
        <v>7441</v>
      </c>
      <c r="X1593" s="30"/>
      <c r="Y1593" s="31">
        <v>16840</v>
      </c>
      <c r="Z1593" s="30"/>
      <c r="AA1593" s="55"/>
      <c r="AB1593" s="73" t="s">
        <v>44</v>
      </c>
      <c r="AC1593" s="30" t="s">
        <v>44</v>
      </c>
      <c r="AD1593" s="30" t="s">
        <v>982</v>
      </c>
    </row>
    <row r="1594" spans="1:30" x14ac:dyDescent="0.2">
      <c r="A1594" s="89">
        <v>46164.910459409723</v>
      </c>
      <c r="B1594" s="35" t="s">
        <v>30</v>
      </c>
      <c r="C1594" s="64" t="s">
        <v>31</v>
      </c>
      <c r="D1594" s="30" t="s">
        <v>29</v>
      </c>
      <c r="E1594" s="96" t="s">
        <v>2798</v>
      </c>
      <c r="F1594" s="30" t="s">
        <v>29</v>
      </c>
      <c r="G1594" s="30" t="s">
        <v>47</v>
      </c>
      <c r="H1594" s="93" t="s">
        <v>34</v>
      </c>
      <c r="I1594" s="36" t="str">
        <f ca="1">IFERROR(__xludf.DUMMYFUNCTION("""COMPUTED_VALUE""")," ")</f>
        <v xml:space="preserve"> </v>
      </c>
      <c r="J1594" s="51" t="s">
        <v>7442</v>
      </c>
      <c r="K1594" s="56" t="s">
        <v>7443</v>
      </c>
      <c r="L1594" s="38">
        <v>949696941</v>
      </c>
      <c r="M1594" s="30" t="s">
        <v>713</v>
      </c>
      <c r="N1594" s="56" t="s">
        <v>148</v>
      </c>
      <c r="O1594" s="30" t="s">
        <v>107</v>
      </c>
      <c r="P1594" s="30" t="s">
        <v>7444</v>
      </c>
      <c r="Q1594" s="23">
        <v>16940</v>
      </c>
      <c r="R1594" s="30" t="s">
        <v>29</v>
      </c>
      <c r="S1594" s="39">
        <v>50</v>
      </c>
      <c r="T1594" s="45">
        <v>46164</v>
      </c>
      <c r="U1594" s="52"/>
      <c r="V1594" s="53"/>
      <c r="W1594" s="54" t="s">
        <v>7445</v>
      </c>
      <c r="X1594" s="30"/>
      <c r="Y1594" s="31">
        <v>16890</v>
      </c>
      <c r="Z1594" s="30"/>
      <c r="AA1594" s="56"/>
      <c r="AB1594" s="74" t="s">
        <v>44</v>
      </c>
      <c r="AC1594" s="30" t="s">
        <v>44</v>
      </c>
      <c r="AD1594" s="30" t="s">
        <v>982</v>
      </c>
    </row>
    <row r="1595" spans="1:30" x14ac:dyDescent="0.2">
      <c r="A1595" s="89">
        <v>46164.91181755787</v>
      </c>
      <c r="B1595" s="35" t="s">
        <v>30</v>
      </c>
      <c r="C1595" s="64" t="s">
        <v>31</v>
      </c>
      <c r="D1595" s="30" t="s">
        <v>29</v>
      </c>
      <c r="E1595" s="96" t="s">
        <v>2798</v>
      </c>
      <c r="F1595" s="30" t="s">
        <v>29</v>
      </c>
      <c r="G1595" s="30" t="s">
        <v>47</v>
      </c>
      <c r="H1595" s="93" t="s">
        <v>34</v>
      </c>
      <c r="I1595" s="36" t="str">
        <f ca="1">IFERROR(__xludf.DUMMYFUNCTION("""COMPUTED_VALUE""")," ")</f>
        <v xml:space="preserve"> </v>
      </c>
      <c r="J1595" s="51" t="s">
        <v>7446</v>
      </c>
      <c r="K1595" s="56" t="s">
        <v>7447</v>
      </c>
      <c r="L1595" s="38">
        <v>813083048</v>
      </c>
      <c r="M1595" s="30" t="s">
        <v>713</v>
      </c>
      <c r="N1595" s="56" t="s">
        <v>148</v>
      </c>
      <c r="O1595" s="30" t="s">
        <v>107</v>
      </c>
      <c r="P1595" s="30" t="s">
        <v>7448</v>
      </c>
      <c r="Q1595" s="23">
        <v>16940</v>
      </c>
      <c r="R1595" s="30" t="s">
        <v>29</v>
      </c>
      <c r="S1595" s="39">
        <v>50</v>
      </c>
      <c r="T1595" s="45">
        <v>46164</v>
      </c>
      <c r="U1595" s="52"/>
      <c r="V1595" s="53"/>
      <c r="W1595" s="54" t="s">
        <v>7449</v>
      </c>
      <c r="X1595" s="30"/>
      <c r="Y1595" s="31">
        <v>16890</v>
      </c>
      <c r="Z1595" s="30"/>
      <c r="AA1595" s="55"/>
      <c r="AB1595" s="73" t="s">
        <v>44</v>
      </c>
      <c r="AC1595" s="30" t="s">
        <v>44</v>
      </c>
      <c r="AD1595" s="30" t="s">
        <v>982</v>
      </c>
    </row>
    <row r="1596" spans="1:30" x14ac:dyDescent="0.2">
      <c r="A1596" s="89">
        <v>46164.913649942129</v>
      </c>
      <c r="B1596" s="35" t="s">
        <v>30</v>
      </c>
      <c r="C1596" s="64" t="s">
        <v>31</v>
      </c>
      <c r="D1596" s="30" t="s">
        <v>29</v>
      </c>
      <c r="E1596" s="96" t="s">
        <v>2798</v>
      </c>
      <c r="F1596" s="30" t="s">
        <v>29</v>
      </c>
      <c r="G1596" s="30" t="s">
        <v>47</v>
      </c>
      <c r="H1596" s="93" t="s">
        <v>34</v>
      </c>
      <c r="I1596" s="36" t="str">
        <f ca="1">IFERROR(__xludf.DUMMYFUNCTION("""COMPUTED_VALUE""")," ")</f>
        <v xml:space="preserve"> </v>
      </c>
      <c r="J1596" s="51" t="s">
        <v>7450</v>
      </c>
      <c r="K1596" s="56" t="s">
        <v>7451</v>
      </c>
      <c r="L1596" s="38">
        <v>921711761</v>
      </c>
      <c r="M1596" s="30" t="s">
        <v>713</v>
      </c>
      <c r="N1596" s="56" t="s">
        <v>576</v>
      </c>
      <c r="O1596" s="30" t="s">
        <v>107</v>
      </c>
      <c r="P1596" s="30" t="s">
        <v>7452</v>
      </c>
      <c r="Q1596" s="23">
        <v>16940</v>
      </c>
      <c r="R1596" s="30" t="s">
        <v>29</v>
      </c>
      <c r="S1596" s="39">
        <v>50</v>
      </c>
      <c r="T1596" s="45">
        <v>46164</v>
      </c>
      <c r="U1596" s="52"/>
      <c r="V1596" s="53"/>
      <c r="W1596" s="54" t="s">
        <v>7453</v>
      </c>
      <c r="X1596" s="30"/>
      <c r="Y1596" s="31">
        <v>16890</v>
      </c>
      <c r="Z1596" s="30"/>
      <c r="AA1596" s="56"/>
      <c r="AB1596" s="74" t="s">
        <v>44</v>
      </c>
      <c r="AC1596" s="30" t="s">
        <v>44</v>
      </c>
      <c r="AD1596" s="30" t="s">
        <v>982</v>
      </c>
    </row>
    <row r="1597" spans="1:30" x14ac:dyDescent="0.2">
      <c r="A1597" s="89">
        <v>46164.915124872685</v>
      </c>
      <c r="B1597" s="35" t="s">
        <v>30</v>
      </c>
      <c r="C1597" s="64" t="s">
        <v>31</v>
      </c>
      <c r="D1597" s="30" t="s">
        <v>29</v>
      </c>
      <c r="E1597" s="96" t="s">
        <v>2798</v>
      </c>
      <c r="F1597" s="30" t="s">
        <v>29</v>
      </c>
      <c r="G1597" s="30" t="s">
        <v>47</v>
      </c>
      <c r="H1597" s="93" t="s">
        <v>34</v>
      </c>
      <c r="I1597" s="36" t="str">
        <f ca="1">IFERROR(__xludf.DUMMYFUNCTION("""COMPUTED_VALUE""")," ")</f>
        <v xml:space="preserve"> </v>
      </c>
      <c r="J1597" s="51" t="s">
        <v>7454</v>
      </c>
      <c r="K1597" s="56" t="s">
        <v>7455</v>
      </c>
      <c r="L1597" s="38">
        <v>345960288</v>
      </c>
      <c r="M1597" s="30" t="s">
        <v>664</v>
      </c>
      <c r="N1597" s="56" t="s">
        <v>2923</v>
      </c>
      <c r="O1597" s="30" t="s">
        <v>107</v>
      </c>
      <c r="P1597" s="30" t="s">
        <v>7456</v>
      </c>
      <c r="Q1597" s="23">
        <v>16940</v>
      </c>
      <c r="R1597" s="30" t="s">
        <v>29</v>
      </c>
      <c r="S1597" s="39">
        <v>50</v>
      </c>
      <c r="T1597" s="45">
        <v>46164</v>
      </c>
      <c r="U1597" s="52"/>
      <c r="V1597" s="53"/>
      <c r="W1597" s="54" t="s">
        <v>7457</v>
      </c>
      <c r="X1597" s="30"/>
      <c r="Y1597" s="31">
        <v>16890</v>
      </c>
      <c r="Z1597" s="30"/>
      <c r="AA1597" s="55"/>
      <c r="AB1597" s="73" t="s">
        <v>44</v>
      </c>
      <c r="AC1597" s="30" t="s">
        <v>44</v>
      </c>
      <c r="AD1597" s="30" t="s">
        <v>982</v>
      </c>
    </row>
    <row r="1598" spans="1:30" x14ac:dyDescent="0.2">
      <c r="A1598" s="89">
        <v>46164.918241944441</v>
      </c>
      <c r="B1598" s="35" t="s">
        <v>30</v>
      </c>
      <c r="C1598" s="64" t="s">
        <v>31</v>
      </c>
      <c r="D1598" s="30" t="s">
        <v>29</v>
      </c>
      <c r="E1598" s="96" t="s">
        <v>2798</v>
      </c>
      <c r="F1598" s="30" t="s">
        <v>29</v>
      </c>
      <c r="G1598" s="30" t="s">
        <v>47</v>
      </c>
      <c r="H1598" s="93" t="s">
        <v>34</v>
      </c>
      <c r="I1598" s="36" t="str">
        <f ca="1">IFERROR(__xludf.DUMMYFUNCTION("""COMPUTED_VALUE""")," ")</f>
        <v xml:space="preserve"> </v>
      </c>
      <c r="J1598" s="51" t="s">
        <v>7458</v>
      </c>
      <c r="K1598" s="56" t="s">
        <v>7459</v>
      </c>
      <c r="L1598" s="38">
        <v>347747826</v>
      </c>
      <c r="M1598" s="30" t="s">
        <v>664</v>
      </c>
      <c r="N1598" s="56" t="s">
        <v>2923</v>
      </c>
      <c r="O1598" s="30" t="s">
        <v>107</v>
      </c>
      <c r="P1598" s="30" t="s">
        <v>7460</v>
      </c>
      <c r="Q1598" s="23">
        <v>16940</v>
      </c>
      <c r="R1598" s="30" t="s">
        <v>29</v>
      </c>
      <c r="S1598" s="39">
        <v>50</v>
      </c>
      <c r="T1598" s="45">
        <v>46164</v>
      </c>
      <c r="U1598" s="52"/>
      <c r="V1598" s="53"/>
      <c r="W1598" s="54" t="s">
        <v>7461</v>
      </c>
      <c r="X1598" s="30"/>
      <c r="Y1598" s="31">
        <v>16890</v>
      </c>
      <c r="Z1598" s="30"/>
      <c r="AA1598" s="56"/>
      <c r="AB1598" s="74" t="s">
        <v>44</v>
      </c>
      <c r="AC1598" s="30" t="s">
        <v>44</v>
      </c>
      <c r="AD1598" s="30" t="s">
        <v>982</v>
      </c>
    </row>
    <row r="1599" spans="1:30" x14ac:dyDescent="0.2">
      <c r="A1599" s="89">
        <v>46164.939709803242</v>
      </c>
      <c r="B1599" s="35" t="s">
        <v>30</v>
      </c>
      <c r="C1599" s="64" t="s">
        <v>31</v>
      </c>
      <c r="D1599" s="30" t="s">
        <v>29</v>
      </c>
      <c r="E1599" s="96" t="s">
        <v>2798</v>
      </c>
      <c r="F1599" s="30" t="s">
        <v>29</v>
      </c>
      <c r="G1599" s="30" t="s">
        <v>47</v>
      </c>
      <c r="H1599" s="93" t="s">
        <v>34</v>
      </c>
      <c r="I1599" s="36" t="str">
        <f ca="1">IFERROR(__xludf.DUMMYFUNCTION("""COMPUTED_VALUE""")," ")</f>
        <v xml:space="preserve"> </v>
      </c>
      <c r="J1599" s="51" t="s">
        <v>7462</v>
      </c>
      <c r="K1599" s="56" t="s">
        <v>7463</v>
      </c>
      <c r="L1599" s="38">
        <v>394490924</v>
      </c>
      <c r="M1599" s="30" t="s">
        <v>713</v>
      </c>
      <c r="N1599" s="56" t="s">
        <v>148</v>
      </c>
      <c r="O1599" s="30" t="s">
        <v>107</v>
      </c>
      <c r="P1599" s="30" t="s">
        <v>7464</v>
      </c>
      <c r="Q1599" s="23">
        <v>16940</v>
      </c>
      <c r="R1599" s="30" t="s">
        <v>29</v>
      </c>
      <c r="S1599" s="39">
        <v>50</v>
      </c>
      <c r="T1599" s="45">
        <v>46164</v>
      </c>
      <c r="U1599" s="52"/>
      <c r="V1599" s="53"/>
      <c r="W1599" s="54" t="s">
        <v>7465</v>
      </c>
      <c r="X1599" s="30"/>
      <c r="Y1599" s="31">
        <v>16890</v>
      </c>
      <c r="Z1599" s="30"/>
      <c r="AA1599" s="55"/>
      <c r="AB1599" s="73" t="s">
        <v>44</v>
      </c>
      <c r="AC1599" s="30" t="s">
        <v>44</v>
      </c>
      <c r="AD1599" s="30" t="s">
        <v>982</v>
      </c>
    </row>
    <row r="1600" spans="1:30" x14ac:dyDescent="0.2">
      <c r="A1600" s="89">
        <v>46164.966824768519</v>
      </c>
      <c r="B1600" s="35" t="s">
        <v>30</v>
      </c>
      <c r="C1600" s="64" t="s">
        <v>31</v>
      </c>
      <c r="D1600" s="30" t="s">
        <v>29</v>
      </c>
      <c r="E1600" s="96" t="s">
        <v>63</v>
      </c>
      <c r="F1600" s="30" t="s">
        <v>29</v>
      </c>
      <c r="G1600" s="30" t="s">
        <v>47</v>
      </c>
      <c r="H1600" s="93" t="s">
        <v>7466</v>
      </c>
      <c r="I1600" s="36" t="str">
        <f ca="1">IFERROR(__xludf.DUMMYFUNCTION("""COMPUTED_VALUE""")," ")</f>
        <v xml:space="preserve"> </v>
      </c>
      <c r="J1600" s="51" t="s">
        <v>7467</v>
      </c>
      <c r="K1600" s="56" t="s">
        <v>7468</v>
      </c>
      <c r="L1600" s="38">
        <v>943011157</v>
      </c>
      <c r="M1600" s="30" t="s">
        <v>785</v>
      </c>
      <c r="N1600" s="56" t="s">
        <v>131</v>
      </c>
      <c r="O1600" s="30" t="s">
        <v>726</v>
      </c>
      <c r="P1600" s="30" t="s">
        <v>7469</v>
      </c>
      <c r="Q1600" s="23">
        <v>16940</v>
      </c>
      <c r="R1600" s="30" t="s">
        <v>29</v>
      </c>
      <c r="S1600" s="39">
        <v>100</v>
      </c>
      <c r="T1600" s="45">
        <v>46164</v>
      </c>
      <c r="U1600" s="52"/>
      <c r="V1600" s="53"/>
      <c r="W1600" s="54" t="s">
        <v>7470</v>
      </c>
      <c r="X1600" s="30"/>
      <c r="Y1600" s="31">
        <v>16840</v>
      </c>
      <c r="Z1600" s="30"/>
      <c r="AA1600" s="56"/>
      <c r="AB1600" s="74" t="s">
        <v>44</v>
      </c>
      <c r="AC1600" s="30" t="s">
        <v>44</v>
      </c>
      <c r="AD1600" s="30" t="s">
        <v>982</v>
      </c>
    </row>
    <row r="1601" spans="1:30" x14ac:dyDescent="0.2">
      <c r="A1601" s="89">
        <v>46164.969967592595</v>
      </c>
      <c r="B1601" s="35" t="s">
        <v>30</v>
      </c>
      <c r="C1601" s="64" t="s">
        <v>31</v>
      </c>
      <c r="D1601" s="30" t="s">
        <v>29</v>
      </c>
      <c r="E1601" s="96" t="s">
        <v>2798</v>
      </c>
      <c r="F1601" s="30" t="s">
        <v>29</v>
      </c>
      <c r="G1601" s="30" t="s">
        <v>47</v>
      </c>
      <c r="H1601" s="93" t="s">
        <v>34</v>
      </c>
      <c r="I1601" s="36" t="str">
        <f ca="1">IFERROR(__xludf.DUMMYFUNCTION("""COMPUTED_VALUE""")," ")</f>
        <v xml:space="preserve"> </v>
      </c>
      <c r="J1601" s="51" t="s">
        <v>7471</v>
      </c>
      <c r="K1601" s="56" t="s">
        <v>7472</v>
      </c>
      <c r="L1601" s="38">
        <v>982067296</v>
      </c>
      <c r="M1601" s="30" t="s">
        <v>713</v>
      </c>
      <c r="N1601" s="56" t="s">
        <v>685</v>
      </c>
      <c r="O1601" s="30" t="s">
        <v>107</v>
      </c>
      <c r="P1601" s="30" t="s">
        <v>7473</v>
      </c>
      <c r="Q1601" s="23">
        <v>16940</v>
      </c>
      <c r="R1601" s="30" t="s">
        <v>29</v>
      </c>
      <c r="S1601" s="39">
        <v>50</v>
      </c>
      <c r="T1601" s="45">
        <v>46164</v>
      </c>
      <c r="U1601" s="52"/>
      <c r="V1601" s="53"/>
      <c r="W1601" s="54" t="s">
        <v>7474</v>
      </c>
      <c r="X1601" s="30"/>
      <c r="Y1601" s="31">
        <v>16890</v>
      </c>
      <c r="Z1601" s="30"/>
      <c r="AA1601" s="55"/>
      <c r="AB1601" s="73" t="s">
        <v>44</v>
      </c>
      <c r="AC1601" s="30" t="s">
        <v>44</v>
      </c>
      <c r="AD1601" s="30" t="s">
        <v>982</v>
      </c>
    </row>
    <row r="1602" spans="1:30" x14ac:dyDescent="0.2">
      <c r="A1602" s="89">
        <v>46164.973925289349</v>
      </c>
      <c r="B1602" s="35" t="s">
        <v>30</v>
      </c>
      <c r="C1602" s="64" t="s">
        <v>31</v>
      </c>
      <c r="D1602" s="30" t="s">
        <v>29</v>
      </c>
      <c r="E1602" s="96" t="s">
        <v>2798</v>
      </c>
      <c r="F1602" s="30" t="s">
        <v>29</v>
      </c>
      <c r="G1602" s="30" t="s">
        <v>47</v>
      </c>
      <c r="H1602" s="93" t="s">
        <v>34</v>
      </c>
      <c r="I1602" s="36" t="str">
        <f ca="1">IFERROR(__xludf.DUMMYFUNCTION("""COMPUTED_VALUE""")," ")</f>
        <v xml:space="preserve"> </v>
      </c>
      <c r="J1602" s="51" t="s">
        <v>7475</v>
      </c>
      <c r="K1602" s="56" t="s">
        <v>7476</v>
      </c>
      <c r="L1602" s="38">
        <v>357228093</v>
      </c>
      <c r="M1602" s="30" t="s">
        <v>713</v>
      </c>
      <c r="N1602" s="56" t="s">
        <v>685</v>
      </c>
      <c r="O1602" s="30" t="s">
        <v>107</v>
      </c>
      <c r="P1602" s="30" t="s">
        <v>7477</v>
      </c>
      <c r="Q1602" s="23">
        <v>16940</v>
      </c>
      <c r="R1602" s="30" t="s">
        <v>29</v>
      </c>
      <c r="S1602" s="39">
        <v>50</v>
      </c>
      <c r="T1602" s="45">
        <v>46164</v>
      </c>
      <c r="U1602" s="52"/>
      <c r="V1602" s="53"/>
      <c r="W1602" s="54" t="s">
        <v>7478</v>
      </c>
      <c r="X1602" s="30"/>
      <c r="Y1602" s="31">
        <v>16890</v>
      </c>
      <c r="Z1602" s="30"/>
      <c r="AA1602" s="56"/>
      <c r="AB1602" s="74" t="s">
        <v>44</v>
      </c>
      <c r="AC1602" s="30" t="s">
        <v>44</v>
      </c>
      <c r="AD1602" s="30" t="s">
        <v>982</v>
      </c>
    </row>
    <row r="1603" spans="1:30" x14ac:dyDescent="0.2">
      <c r="A1603" s="89">
        <v>46164.975538888888</v>
      </c>
      <c r="B1603" s="35" t="s">
        <v>30</v>
      </c>
      <c r="C1603" s="64" t="s">
        <v>31</v>
      </c>
      <c r="D1603" s="30" t="s">
        <v>29</v>
      </c>
      <c r="E1603" s="96" t="s">
        <v>2798</v>
      </c>
      <c r="F1603" s="30" t="s">
        <v>29</v>
      </c>
      <c r="G1603" s="30" t="s">
        <v>47</v>
      </c>
      <c r="H1603" s="93" t="s">
        <v>34</v>
      </c>
      <c r="I1603" s="36" t="str">
        <f ca="1">IFERROR(__xludf.DUMMYFUNCTION("""COMPUTED_VALUE""")," ")</f>
        <v xml:space="preserve"> </v>
      </c>
      <c r="J1603" s="51" t="s">
        <v>7479</v>
      </c>
      <c r="K1603" s="56" t="s">
        <v>7480</v>
      </c>
      <c r="L1603" s="38">
        <v>364287918</v>
      </c>
      <c r="M1603" s="30" t="s">
        <v>664</v>
      </c>
      <c r="N1603" s="56" t="s">
        <v>3103</v>
      </c>
      <c r="O1603" s="30" t="s">
        <v>107</v>
      </c>
      <c r="P1603" s="30" t="s">
        <v>7481</v>
      </c>
      <c r="Q1603" s="23">
        <v>16940</v>
      </c>
      <c r="R1603" s="30" t="s">
        <v>29</v>
      </c>
      <c r="S1603" s="39">
        <v>50</v>
      </c>
      <c r="T1603" s="45">
        <v>46164</v>
      </c>
      <c r="U1603" s="52"/>
      <c r="V1603" s="53"/>
      <c r="W1603" s="54" t="s">
        <v>7482</v>
      </c>
      <c r="X1603" s="30"/>
      <c r="Y1603" s="31">
        <v>16890</v>
      </c>
      <c r="Z1603" s="30"/>
      <c r="AA1603" s="55"/>
      <c r="AB1603" s="73" t="s">
        <v>44</v>
      </c>
      <c r="AC1603" s="30" t="s">
        <v>44</v>
      </c>
      <c r="AD1603" s="30" t="s">
        <v>982</v>
      </c>
    </row>
    <row r="1604" spans="1:30" x14ac:dyDescent="0.2">
      <c r="A1604" s="89">
        <v>46164.976987499998</v>
      </c>
      <c r="B1604" s="35" t="s">
        <v>30</v>
      </c>
      <c r="C1604" s="64" t="s">
        <v>31</v>
      </c>
      <c r="D1604" s="30" t="s">
        <v>29</v>
      </c>
      <c r="E1604" s="96" t="s">
        <v>2798</v>
      </c>
      <c r="F1604" s="30" t="s">
        <v>29</v>
      </c>
      <c r="G1604" s="30" t="s">
        <v>47</v>
      </c>
      <c r="H1604" s="93" t="s">
        <v>34</v>
      </c>
      <c r="I1604" s="36" t="str">
        <f ca="1">IFERROR(__xludf.DUMMYFUNCTION("""COMPUTED_VALUE""")," ")</f>
        <v xml:space="preserve"> </v>
      </c>
      <c r="J1604" s="51" t="s">
        <v>7483</v>
      </c>
      <c r="K1604" s="56" t="s">
        <v>7484</v>
      </c>
      <c r="L1604" s="38">
        <v>395686619</v>
      </c>
      <c r="M1604" s="30" t="s">
        <v>664</v>
      </c>
      <c r="N1604" s="56" t="s">
        <v>3103</v>
      </c>
      <c r="O1604" s="30" t="s">
        <v>107</v>
      </c>
      <c r="P1604" s="30" t="s">
        <v>7485</v>
      </c>
      <c r="Q1604" s="23">
        <v>16940</v>
      </c>
      <c r="R1604" s="30" t="s">
        <v>29</v>
      </c>
      <c r="S1604" s="39">
        <v>50</v>
      </c>
      <c r="T1604" s="45">
        <v>46164</v>
      </c>
      <c r="U1604" s="52"/>
      <c r="V1604" s="53"/>
      <c r="W1604" s="54" t="s">
        <v>7486</v>
      </c>
      <c r="X1604" s="30"/>
      <c r="Y1604" s="31">
        <v>16890</v>
      </c>
      <c r="Z1604" s="30"/>
      <c r="AA1604" s="56"/>
      <c r="AB1604" s="74" t="s">
        <v>44</v>
      </c>
      <c r="AC1604" s="30" t="s">
        <v>44</v>
      </c>
      <c r="AD1604" s="30" t="s">
        <v>982</v>
      </c>
    </row>
    <row r="1605" spans="1:30" x14ac:dyDescent="0.2">
      <c r="A1605" s="89">
        <v>46164.987232800922</v>
      </c>
      <c r="B1605" s="35" t="s">
        <v>30</v>
      </c>
      <c r="C1605" s="64" t="s">
        <v>31</v>
      </c>
      <c r="D1605" s="30" t="s">
        <v>29</v>
      </c>
      <c r="E1605" s="96" t="s">
        <v>63</v>
      </c>
      <c r="F1605" s="30" t="s">
        <v>29</v>
      </c>
      <c r="G1605" s="30" t="s">
        <v>47</v>
      </c>
      <c r="H1605" s="93" t="s">
        <v>34</v>
      </c>
      <c r="I1605" s="36" t="str">
        <f ca="1">IFERROR(__xludf.DUMMYFUNCTION("""COMPUTED_VALUE""")," ")</f>
        <v xml:space="preserve"> </v>
      </c>
      <c r="J1605" s="51" t="s">
        <v>7487</v>
      </c>
      <c r="K1605" s="56" t="s">
        <v>7488</v>
      </c>
      <c r="L1605" s="38">
        <v>337641586</v>
      </c>
      <c r="M1605" s="30" t="s">
        <v>605</v>
      </c>
      <c r="N1605" s="56" t="s">
        <v>7411</v>
      </c>
      <c r="O1605" s="30" t="s">
        <v>107</v>
      </c>
      <c r="P1605" s="30" t="s">
        <v>7489</v>
      </c>
      <c r="Q1605" s="23">
        <v>16940</v>
      </c>
      <c r="R1605" s="30" t="s">
        <v>29</v>
      </c>
      <c r="S1605" s="39">
        <v>50</v>
      </c>
      <c r="T1605" s="45">
        <v>46164</v>
      </c>
      <c r="U1605" s="52"/>
      <c r="V1605" s="53"/>
      <c r="W1605" s="54" t="s">
        <v>7490</v>
      </c>
      <c r="X1605" s="30"/>
      <c r="Y1605" s="31">
        <v>16890</v>
      </c>
      <c r="Z1605" s="30"/>
      <c r="AA1605" s="55"/>
      <c r="AB1605" s="73" t="s">
        <v>44</v>
      </c>
      <c r="AC1605" s="30" t="s">
        <v>44</v>
      </c>
      <c r="AD1605" s="30" t="s">
        <v>982</v>
      </c>
    </row>
    <row r="1606" spans="1:30" x14ac:dyDescent="0.2">
      <c r="A1606" s="89">
        <v>46164.991084814814</v>
      </c>
      <c r="B1606" s="35" t="s">
        <v>76</v>
      </c>
      <c r="C1606" s="64" t="s">
        <v>31</v>
      </c>
      <c r="D1606" s="30" t="s">
        <v>29</v>
      </c>
      <c r="E1606" s="96" t="s">
        <v>63</v>
      </c>
      <c r="F1606" s="30" t="s">
        <v>29</v>
      </c>
      <c r="G1606" s="30" t="s">
        <v>47</v>
      </c>
      <c r="H1606" s="93" t="s">
        <v>3374</v>
      </c>
      <c r="I1606" s="36">
        <f ca="1">IFERROR(__xludf.DUMMYFUNCTION("""COMPUTED_VALUE"""),46197)</f>
        <v>46197</v>
      </c>
      <c r="J1606" s="51" t="s">
        <v>7491</v>
      </c>
      <c r="K1606" s="56" t="s">
        <v>7492</v>
      </c>
      <c r="L1606" s="38">
        <v>816765652</v>
      </c>
      <c r="M1606" s="30" t="s">
        <v>605</v>
      </c>
      <c r="N1606" s="56" t="s">
        <v>337</v>
      </c>
      <c r="O1606" s="30" t="s">
        <v>107</v>
      </c>
      <c r="P1606" s="30" t="s">
        <v>7493</v>
      </c>
      <c r="Q1606" s="23">
        <v>16940</v>
      </c>
      <c r="R1606" s="30" t="s">
        <v>29</v>
      </c>
      <c r="S1606" s="39">
        <v>50</v>
      </c>
      <c r="T1606" s="45">
        <v>46164</v>
      </c>
      <c r="U1606" s="52"/>
      <c r="V1606" s="53"/>
      <c r="W1606" s="54" t="s">
        <v>7494</v>
      </c>
      <c r="X1606" s="30"/>
      <c r="Y1606" s="31">
        <v>16890</v>
      </c>
      <c r="Z1606" s="30"/>
      <c r="AA1606" s="56"/>
      <c r="AB1606" s="74" t="s">
        <v>44</v>
      </c>
      <c r="AC1606" s="30" t="s">
        <v>44</v>
      </c>
      <c r="AD1606" s="30" t="s">
        <v>982</v>
      </c>
    </row>
    <row r="1607" spans="1:30" x14ac:dyDescent="0.2">
      <c r="A1607" s="89">
        <v>46165.012331550926</v>
      </c>
      <c r="B1607" s="35" t="s">
        <v>30</v>
      </c>
      <c r="C1607" s="64" t="s">
        <v>31</v>
      </c>
      <c r="D1607" s="30" t="s">
        <v>29</v>
      </c>
      <c r="E1607" s="96" t="s">
        <v>2798</v>
      </c>
      <c r="F1607" s="30" t="s">
        <v>29</v>
      </c>
      <c r="G1607" s="30" t="s">
        <v>47</v>
      </c>
      <c r="H1607" s="93" t="s">
        <v>34</v>
      </c>
      <c r="I1607" s="36" t="str">
        <f ca="1">IFERROR(__xludf.DUMMYFUNCTION("""COMPUTED_VALUE""")," ")</f>
        <v xml:space="preserve"> </v>
      </c>
      <c r="J1607" s="51" t="s">
        <v>7495</v>
      </c>
      <c r="K1607" s="56" t="s">
        <v>7496</v>
      </c>
      <c r="L1607" s="38">
        <v>365218188</v>
      </c>
      <c r="M1607" s="30" t="s">
        <v>664</v>
      </c>
      <c r="N1607" s="56" t="s">
        <v>2923</v>
      </c>
      <c r="O1607" s="30" t="s">
        <v>107</v>
      </c>
      <c r="P1607" s="30" t="s">
        <v>7497</v>
      </c>
      <c r="Q1607" s="23">
        <v>16940</v>
      </c>
      <c r="R1607" s="30" t="s">
        <v>29</v>
      </c>
      <c r="S1607" s="39">
        <v>50</v>
      </c>
      <c r="T1607" s="45">
        <v>46165</v>
      </c>
      <c r="U1607" s="52"/>
      <c r="V1607" s="53"/>
      <c r="W1607" s="54" t="s">
        <v>7498</v>
      </c>
      <c r="X1607" s="30"/>
      <c r="Y1607" s="31">
        <v>16890</v>
      </c>
      <c r="Z1607" s="30"/>
      <c r="AA1607" s="55"/>
      <c r="AB1607" s="73" t="s">
        <v>44</v>
      </c>
      <c r="AC1607" s="30" t="s">
        <v>44</v>
      </c>
      <c r="AD1607" s="30" t="s">
        <v>982</v>
      </c>
    </row>
    <row r="1608" spans="1:30" x14ac:dyDescent="0.2">
      <c r="A1608" s="89">
        <v>46165.015423194447</v>
      </c>
      <c r="B1608" s="35" t="s">
        <v>30</v>
      </c>
      <c r="C1608" s="64" t="s">
        <v>31</v>
      </c>
      <c r="D1608" s="30" t="s">
        <v>29</v>
      </c>
      <c r="E1608" s="96" t="s">
        <v>2798</v>
      </c>
      <c r="F1608" s="30" t="s">
        <v>29</v>
      </c>
      <c r="G1608" s="30" t="s">
        <v>47</v>
      </c>
      <c r="H1608" s="93" t="s">
        <v>34</v>
      </c>
      <c r="I1608" s="36" t="str">
        <f ca="1">IFERROR(__xludf.DUMMYFUNCTION("""COMPUTED_VALUE""")," ")</f>
        <v xml:space="preserve"> </v>
      </c>
      <c r="J1608" s="51" t="s">
        <v>7499</v>
      </c>
      <c r="K1608" s="56" t="s">
        <v>7500</v>
      </c>
      <c r="L1608" s="38">
        <v>973945615</v>
      </c>
      <c r="M1608" s="30" t="s">
        <v>247</v>
      </c>
      <c r="N1608" s="56" t="s">
        <v>3377</v>
      </c>
      <c r="O1608" s="30" t="s">
        <v>107</v>
      </c>
      <c r="P1608" s="30" t="s">
        <v>7501</v>
      </c>
      <c r="Q1608" s="23">
        <v>16940</v>
      </c>
      <c r="R1608" s="30" t="s">
        <v>29</v>
      </c>
      <c r="S1608" s="39">
        <v>50</v>
      </c>
      <c r="T1608" s="45">
        <v>46164</v>
      </c>
      <c r="U1608" s="52"/>
      <c r="V1608" s="53"/>
      <c r="W1608" s="54" t="s">
        <v>7502</v>
      </c>
      <c r="X1608" s="30"/>
      <c r="Y1608" s="31">
        <v>16890</v>
      </c>
      <c r="Z1608" s="30"/>
      <c r="AA1608" s="56"/>
      <c r="AB1608" s="74" t="s">
        <v>44</v>
      </c>
      <c r="AC1608" s="30" t="s">
        <v>44</v>
      </c>
      <c r="AD1608" s="30" t="s">
        <v>982</v>
      </c>
    </row>
    <row r="1609" spans="1:30" x14ac:dyDescent="0.2">
      <c r="A1609" s="89">
        <v>46165.016625011573</v>
      </c>
      <c r="B1609" s="35" t="s">
        <v>30</v>
      </c>
      <c r="C1609" s="64" t="s">
        <v>31</v>
      </c>
      <c r="D1609" s="30" t="s">
        <v>29</v>
      </c>
      <c r="E1609" s="96" t="s">
        <v>2798</v>
      </c>
      <c r="F1609" s="30" t="s">
        <v>29</v>
      </c>
      <c r="G1609" s="30" t="s">
        <v>47</v>
      </c>
      <c r="H1609" s="93" t="s">
        <v>34</v>
      </c>
      <c r="I1609" s="36" t="str">
        <f ca="1">IFERROR(__xludf.DUMMYFUNCTION("""COMPUTED_VALUE""")," ")</f>
        <v xml:space="preserve"> </v>
      </c>
      <c r="J1609" s="51" t="s">
        <v>7503</v>
      </c>
      <c r="K1609" s="56" t="s">
        <v>7504</v>
      </c>
      <c r="L1609" s="38">
        <v>943758804</v>
      </c>
      <c r="M1609" s="30" t="s">
        <v>247</v>
      </c>
      <c r="N1609" s="56" t="s">
        <v>2152</v>
      </c>
      <c r="O1609" s="30" t="s">
        <v>107</v>
      </c>
      <c r="P1609" s="30" t="s">
        <v>7505</v>
      </c>
      <c r="Q1609" s="23">
        <v>16940</v>
      </c>
      <c r="R1609" s="30" t="s">
        <v>29</v>
      </c>
      <c r="S1609" s="39">
        <v>50</v>
      </c>
      <c r="T1609" s="45">
        <v>46164</v>
      </c>
      <c r="U1609" s="52"/>
      <c r="V1609" s="53"/>
      <c r="W1609" s="54" t="s">
        <v>7506</v>
      </c>
      <c r="X1609" s="30"/>
      <c r="Y1609" s="31">
        <v>16890</v>
      </c>
      <c r="Z1609" s="30"/>
      <c r="AA1609" s="55"/>
      <c r="AB1609" s="73" t="s">
        <v>44</v>
      </c>
      <c r="AC1609" s="30" t="s">
        <v>44</v>
      </c>
      <c r="AD1609" s="30" t="s">
        <v>982</v>
      </c>
    </row>
    <row r="1610" spans="1:30" x14ac:dyDescent="0.2">
      <c r="A1610" s="89">
        <v>46165.017973449074</v>
      </c>
      <c r="B1610" s="35" t="s">
        <v>408</v>
      </c>
      <c r="C1610" s="64" t="s">
        <v>31</v>
      </c>
      <c r="D1610" s="30" t="s">
        <v>29</v>
      </c>
      <c r="E1610" s="96" t="s">
        <v>2798</v>
      </c>
      <c r="F1610" s="30" t="s">
        <v>29</v>
      </c>
      <c r="G1610" s="30" t="s">
        <v>47</v>
      </c>
      <c r="H1610" s="93" t="s">
        <v>5600</v>
      </c>
      <c r="I1610" s="36">
        <f ca="1">IFERROR(__xludf.DUMMYFUNCTION("""COMPUTED_VALUE"""),46196)</f>
        <v>46196</v>
      </c>
      <c r="J1610" s="51" t="s">
        <v>7507</v>
      </c>
      <c r="K1610" s="56" t="s">
        <v>7508</v>
      </c>
      <c r="L1610" s="38">
        <v>967560446</v>
      </c>
      <c r="M1610" s="30" t="s">
        <v>247</v>
      </c>
      <c r="N1610" s="56" t="s">
        <v>337</v>
      </c>
      <c r="O1610" s="30" t="s">
        <v>107</v>
      </c>
      <c r="P1610" s="30" t="s">
        <v>7509</v>
      </c>
      <c r="Q1610" s="23">
        <v>16940</v>
      </c>
      <c r="R1610" s="30" t="s">
        <v>29</v>
      </c>
      <c r="S1610" s="39">
        <v>50</v>
      </c>
      <c r="T1610" s="45">
        <v>46165</v>
      </c>
      <c r="U1610" s="52"/>
      <c r="V1610" s="53"/>
      <c r="W1610" s="54" t="s">
        <v>7510</v>
      </c>
      <c r="X1610" s="30"/>
      <c r="Y1610" s="31">
        <v>16890</v>
      </c>
      <c r="Z1610" s="30"/>
      <c r="AA1610" s="56"/>
      <c r="AB1610" s="74" t="s">
        <v>44</v>
      </c>
      <c r="AC1610" s="30" t="s">
        <v>44</v>
      </c>
      <c r="AD1610" s="30" t="s">
        <v>982</v>
      </c>
    </row>
    <row r="1611" spans="1:30" x14ac:dyDescent="0.2">
      <c r="A1611" s="89">
        <v>46165.038963935185</v>
      </c>
      <c r="B1611" s="35" t="s">
        <v>30</v>
      </c>
      <c r="C1611" s="64" t="s">
        <v>31</v>
      </c>
      <c r="D1611" s="30"/>
      <c r="E1611" s="96" t="s">
        <v>32</v>
      </c>
      <c r="F1611" s="30" t="s">
        <v>29</v>
      </c>
      <c r="G1611" s="30" t="s">
        <v>33</v>
      </c>
      <c r="H1611" s="93" t="s">
        <v>34</v>
      </c>
      <c r="I1611" s="36" t="str">
        <f ca="1">IFERROR(__xludf.DUMMYFUNCTION("""COMPUTED_VALUE""")," ")</f>
        <v xml:space="preserve"> </v>
      </c>
      <c r="J1611" s="51" t="s">
        <v>7511</v>
      </c>
      <c r="K1611" s="56" t="s">
        <v>7512</v>
      </c>
      <c r="L1611" s="38">
        <v>972316908</v>
      </c>
      <c r="M1611" s="30" t="s">
        <v>1614</v>
      </c>
      <c r="N1611" s="56" t="s">
        <v>6903</v>
      </c>
      <c r="O1611" s="30" t="s">
        <v>7513</v>
      </c>
      <c r="P1611" s="30" t="s">
        <v>7514</v>
      </c>
      <c r="Q1611" s="23">
        <v>14972</v>
      </c>
      <c r="R1611" s="30" t="s">
        <v>29</v>
      </c>
      <c r="S1611" s="39">
        <v>59</v>
      </c>
      <c r="T1611" s="45">
        <v>46164</v>
      </c>
      <c r="U1611" s="52"/>
      <c r="V1611" s="53"/>
      <c r="W1611" s="54" t="s">
        <v>7515</v>
      </c>
      <c r="X1611" s="30"/>
      <c r="Y1611" s="31">
        <v>14913</v>
      </c>
      <c r="Z1611" s="30"/>
      <c r="AA1611" s="55"/>
      <c r="AB1611" s="73" t="s">
        <v>44</v>
      </c>
      <c r="AC1611" s="30" t="s">
        <v>44</v>
      </c>
      <c r="AD1611" s="30" t="s">
        <v>982</v>
      </c>
    </row>
    <row r="1612" spans="1:30" x14ac:dyDescent="0.2">
      <c r="A1612" s="89">
        <v>46165.379432951391</v>
      </c>
      <c r="B1612" s="35" t="s">
        <v>408</v>
      </c>
      <c r="C1612" s="64" t="s">
        <v>31</v>
      </c>
      <c r="D1612" s="30" t="s">
        <v>29</v>
      </c>
      <c r="E1612" s="96" t="s">
        <v>63</v>
      </c>
      <c r="F1612" s="30" t="s">
        <v>29</v>
      </c>
      <c r="G1612" s="30" t="s">
        <v>47</v>
      </c>
      <c r="H1612" s="93" t="s">
        <v>3865</v>
      </c>
      <c r="I1612" s="36">
        <f ca="1">IFERROR(__xludf.DUMMYFUNCTION("""COMPUTED_VALUE"""),46196)</f>
        <v>46196</v>
      </c>
      <c r="J1612" s="51" t="s">
        <v>7516</v>
      </c>
      <c r="K1612" s="56" t="s">
        <v>7517</v>
      </c>
      <c r="L1612" s="38">
        <v>396004557</v>
      </c>
      <c r="M1612" s="30" t="s">
        <v>130</v>
      </c>
      <c r="N1612" s="56" t="s">
        <v>3883</v>
      </c>
      <c r="O1612" s="30" t="s">
        <v>2081</v>
      </c>
      <c r="P1612" s="30" t="s">
        <v>7518</v>
      </c>
      <c r="Q1612" s="23">
        <v>16940</v>
      </c>
      <c r="R1612" s="30" t="s">
        <v>29</v>
      </c>
      <c r="S1612" s="39">
        <v>50</v>
      </c>
      <c r="T1612" s="45">
        <v>46164</v>
      </c>
      <c r="U1612" s="52"/>
      <c r="V1612" s="53"/>
      <c r="W1612" s="54" t="s">
        <v>7519</v>
      </c>
      <c r="X1612" s="30"/>
      <c r="Y1612" s="31">
        <v>16890</v>
      </c>
      <c r="Z1612" s="30"/>
      <c r="AA1612" s="56"/>
      <c r="AB1612" s="74" t="s">
        <v>44</v>
      </c>
      <c r="AC1612" s="30" t="s">
        <v>44</v>
      </c>
      <c r="AD1612" s="30" t="s">
        <v>982</v>
      </c>
    </row>
    <row r="1613" spans="1:30" x14ac:dyDescent="0.2">
      <c r="A1613" s="89">
        <v>46165.380559189813</v>
      </c>
      <c r="B1613" s="35" t="s">
        <v>30</v>
      </c>
      <c r="C1613" s="64" t="s">
        <v>31</v>
      </c>
      <c r="D1613" s="30" t="s">
        <v>29</v>
      </c>
      <c r="E1613" s="96" t="s">
        <v>5031</v>
      </c>
      <c r="F1613" s="30" t="s">
        <v>29</v>
      </c>
      <c r="G1613" s="30" t="s">
        <v>418</v>
      </c>
      <c r="H1613" s="93" t="s">
        <v>34</v>
      </c>
      <c r="I1613" s="36" t="str">
        <f ca="1">IFERROR(__xludf.DUMMYFUNCTION("""COMPUTED_VALUE""")," ")</f>
        <v xml:space="preserve"> </v>
      </c>
      <c r="J1613" s="51" t="s">
        <v>7520</v>
      </c>
      <c r="K1613" s="56" t="s">
        <v>7521</v>
      </c>
      <c r="L1613" s="38">
        <v>392280259</v>
      </c>
      <c r="M1613" s="30" t="s">
        <v>130</v>
      </c>
      <c r="N1613" s="56" t="s">
        <v>3883</v>
      </c>
      <c r="O1613" s="30" t="s">
        <v>2081</v>
      </c>
      <c r="P1613" s="30" t="s">
        <v>7522</v>
      </c>
      <c r="Q1613" s="23" t="e">
        <v>#N/A</v>
      </c>
      <c r="R1613" s="30" t="s">
        <v>29</v>
      </c>
      <c r="S1613" s="39">
        <v>200</v>
      </c>
      <c r="T1613" s="45">
        <v>46164</v>
      </c>
      <c r="U1613" s="52"/>
      <c r="V1613" s="53"/>
      <c r="W1613" s="54" t="s">
        <v>7523</v>
      </c>
      <c r="X1613" s="30"/>
      <c r="Y1613" s="31" t="str">
        <v>Lỗi</v>
      </c>
      <c r="Z1613" s="30"/>
      <c r="AA1613" s="55"/>
      <c r="AB1613" s="73" t="s">
        <v>44</v>
      </c>
      <c r="AC1613" s="30" t="s">
        <v>44</v>
      </c>
      <c r="AD1613" s="30" t="s">
        <v>982</v>
      </c>
    </row>
    <row r="1614" spans="1:30" x14ac:dyDescent="0.2">
      <c r="A1614" s="89">
        <v>46165.419900567125</v>
      </c>
      <c r="B1614" s="35" t="s">
        <v>30</v>
      </c>
      <c r="C1614" s="64" t="s">
        <v>31</v>
      </c>
      <c r="D1614" s="30" t="s">
        <v>29</v>
      </c>
      <c r="E1614" s="96" t="s">
        <v>2798</v>
      </c>
      <c r="F1614" s="30" t="s">
        <v>29</v>
      </c>
      <c r="G1614" s="30" t="s">
        <v>47</v>
      </c>
      <c r="H1614" s="93" t="s">
        <v>34</v>
      </c>
      <c r="I1614" s="36" t="str">
        <f ca="1">IFERROR(__xludf.DUMMYFUNCTION("""COMPUTED_VALUE""")," ")</f>
        <v xml:space="preserve"> </v>
      </c>
      <c r="J1614" s="51" t="s">
        <v>7524</v>
      </c>
      <c r="K1614" s="56" t="s">
        <v>7525</v>
      </c>
      <c r="L1614" s="38">
        <v>986674572</v>
      </c>
      <c r="M1614" s="30" t="s">
        <v>633</v>
      </c>
      <c r="N1614" s="56" t="s">
        <v>362</v>
      </c>
      <c r="O1614" s="30" t="s">
        <v>107</v>
      </c>
      <c r="P1614" s="30" t="s">
        <v>7526</v>
      </c>
      <c r="Q1614" s="23">
        <v>16940</v>
      </c>
      <c r="R1614" s="30" t="s">
        <v>29</v>
      </c>
      <c r="S1614" s="39">
        <v>50</v>
      </c>
      <c r="T1614" s="45">
        <v>46164</v>
      </c>
      <c r="U1614" s="52"/>
      <c r="V1614" s="53"/>
      <c r="W1614" s="54" t="s">
        <v>7527</v>
      </c>
      <c r="X1614" s="30"/>
      <c r="Y1614" s="31">
        <v>16890</v>
      </c>
      <c r="Z1614" s="30"/>
      <c r="AA1614" s="56"/>
      <c r="AB1614" s="74" t="s">
        <v>44</v>
      </c>
      <c r="AC1614" s="30" t="s">
        <v>44</v>
      </c>
      <c r="AD1614" s="30" t="s">
        <v>982</v>
      </c>
    </row>
    <row r="1615" spans="1:30" x14ac:dyDescent="0.2">
      <c r="A1615" s="89">
        <v>46165.426535740742</v>
      </c>
      <c r="B1615" s="35" t="s">
        <v>76</v>
      </c>
      <c r="C1615" s="64" t="s">
        <v>31</v>
      </c>
      <c r="D1615" s="30" t="s">
        <v>29</v>
      </c>
      <c r="E1615" s="96" t="s">
        <v>2798</v>
      </c>
      <c r="F1615" s="30" t="s">
        <v>29</v>
      </c>
      <c r="G1615" s="30" t="s">
        <v>47</v>
      </c>
      <c r="H1615" s="93" t="s">
        <v>3374</v>
      </c>
      <c r="I1615" s="36">
        <f ca="1">IFERROR(__xludf.DUMMYFUNCTION("""COMPUTED_VALUE"""),46197)</f>
        <v>46197</v>
      </c>
      <c r="J1615" s="51" t="s">
        <v>7528</v>
      </c>
      <c r="K1615" s="56" t="s">
        <v>7529</v>
      </c>
      <c r="L1615" s="38">
        <v>896106302</v>
      </c>
      <c r="M1615" s="30" t="s">
        <v>633</v>
      </c>
      <c r="N1615" s="56" t="s">
        <v>164</v>
      </c>
      <c r="O1615" s="30" t="s">
        <v>107</v>
      </c>
      <c r="P1615" s="30" t="s">
        <v>7530</v>
      </c>
      <c r="Q1615" s="23">
        <v>16940</v>
      </c>
      <c r="R1615" s="30" t="s">
        <v>29</v>
      </c>
      <c r="S1615" s="39">
        <v>200</v>
      </c>
      <c r="T1615" s="45">
        <v>46164</v>
      </c>
      <c r="U1615" s="52"/>
      <c r="V1615" s="53"/>
      <c r="W1615" s="54" t="s">
        <v>7531</v>
      </c>
      <c r="X1615" s="30"/>
      <c r="Y1615" s="31">
        <v>16740</v>
      </c>
      <c r="Z1615" s="30"/>
      <c r="AA1615" s="55"/>
      <c r="AB1615" s="73" t="s">
        <v>44</v>
      </c>
      <c r="AC1615" s="30" t="s">
        <v>44</v>
      </c>
      <c r="AD1615" s="30" t="s">
        <v>982</v>
      </c>
    </row>
    <row r="1616" spans="1:30" x14ac:dyDescent="0.2">
      <c r="A1616" s="89">
        <v>46165.430498842594</v>
      </c>
      <c r="B1616" s="35" t="s">
        <v>30</v>
      </c>
      <c r="C1616" s="64" t="s">
        <v>31</v>
      </c>
      <c r="D1616" s="30" t="s">
        <v>29</v>
      </c>
      <c r="E1616" s="96" t="s">
        <v>2798</v>
      </c>
      <c r="F1616" s="30" t="s">
        <v>29</v>
      </c>
      <c r="G1616" s="30" t="s">
        <v>47</v>
      </c>
      <c r="H1616" s="93" t="s">
        <v>34</v>
      </c>
      <c r="I1616" s="36" t="str">
        <f ca="1">IFERROR(__xludf.DUMMYFUNCTION("""COMPUTED_VALUE""")," ")</f>
        <v xml:space="preserve"> </v>
      </c>
      <c r="J1616" s="51" t="s">
        <v>7532</v>
      </c>
      <c r="K1616" s="56" t="s">
        <v>7533</v>
      </c>
      <c r="L1616" s="38">
        <v>354753742</v>
      </c>
      <c r="M1616" s="30" t="s">
        <v>633</v>
      </c>
      <c r="N1616" s="56" t="s">
        <v>4441</v>
      </c>
      <c r="O1616" s="30" t="s">
        <v>107</v>
      </c>
      <c r="P1616" s="30" t="s">
        <v>7534</v>
      </c>
      <c r="Q1616" s="23">
        <v>16940</v>
      </c>
      <c r="R1616" s="30" t="s">
        <v>29</v>
      </c>
      <c r="S1616" s="39">
        <v>50</v>
      </c>
      <c r="T1616" s="45">
        <v>46164</v>
      </c>
      <c r="U1616" s="52"/>
      <c r="V1616" s="53"/>
      <c r="W1616" s="54" t="s">
        <v>7535</v>
      </c>
      <c r="X1616" s="30"/>
      <c r="Y1616" s="31">
        <v>16890</v>
      </c>
      <c r="Z1616" s="30"/>
      <c r="AA1616" s="56"/>
      <c r="AB1616" s="74" t="s">
        <v>44</v>
      </c>
      <c r="AC1616" s="30" t="s">
        <v>44</v>
      </c>
      <c r="AD1616" s="30" t="s">
        <v>982</v>
      </c>
    </row>
    <row r="1617" spans="1:30" x14ac:dyDescent="0.2">
      <c r="A1617" s="89">
        <v>46165.431383298608</v>
      </c>
      <c r="B1617" s="35" t="s">
        <v>30</v>
      </c>
      <c r="C1617" s="64" t="s">
        <v>31</v>
      </c>
      <c r="D1617" s="30" t="s">
        <v>29</v>
      </c>
      <c r="E1617" s="96" t="s">
        <v>63</v>
      </c>
      <c r="F1617" s="30" t="s">
        <v>29</v>
      </c>
      <c r="G1617" s="30" t="s">
        <v>47</v>
      </c>
      <c r="H1617" s="93" t="s">
        <v>34</v>
      </c>
      <c r="I1617" s="36" t="str">
        <f ca="1">IFERROR(__xludf.DUMMYFUNCTION("""COMPUTED_VALUE""")," ")</f>
        <v xml:space="preserve"> </v>
      </c>
      <c r="J1617" s="51" t="s">
        <v>7536</v>
      </c>
      <c r="K1617" s="56" t="s">
        <v>7537</v>
      </c>
      <c r="L1617" s="38">
        <v>981208534</v>
      </c>
      <c r="M1617" s="30" t="s">
        <v>1630</v>
      </c>
      <c r="N1617" s="56" t="s">
        <v>3850</v>
      </c>
      <c r="O1617" s="30" t="s">
        <v>7538</v>
      </c>
      <c r="P1617" s="30" t="s">
        <v>7539</v>
      </c>
      <c r="Q1617" s="23">
        <v>16940</v>
      </c>
      <c r="R1617" s="30" t="s">
        <v>29</v>
      </c>
      <c r="S1617" s="39">
        <v>100</v>
      </c>
      <c r="T1617" s="45">
        <v>46164</v>
      </c>
      <c r="U1617" s="52"/>
      <c r="V1617" s="53"/>
      <c r="W1617" s="54" t="s">
        <v>7540</v>
      </c>
      <c r="X1617" s="30"/>
      <c r="Y1617" s="31">
        <v>16840</v>
      </c>
      <c r="Z1617" s="30"/>
      <c r="AA1617" s="55"/>
      <c r="AB1617" s="73" t="s">
        <v>44</v>
      </c>
      <c r="AC1617" s="30" t="s">
        <v>44</v>
      </c>
      <c r="AD1617" s="30" t="s">
        <v>982</v>
      </c>
    </row>
    <row r="1618" spans="1:30" x14ac:dyDescent="0.2">
      <c r="A1618" s="89">
        <v>46165.433159386579</v>
      </c>
      <c r="B1618" s="35" t="s">
        <v>252</v>
      </c>
      <c r="C1618" s="64" t="s">
        <v>31</v>
      </c>
      <c r="D1618" s="30" t="s">
        <v>29</v>
      </c>
      <c r="E1618" s="96" t="s">
        <v>63</v>
      </c>
      <c r="F1618" s="30" t="s">
        <v>29</v>
      </c>
      <c r="G1618" s="30" t="s">
        <v>47</v>
      </c>
      <c r="H1618" s="93" t="s">
        <v>34</v>
      </c>
      <c r="I1618" s="36" t="str">
        <f ca="1">IFERROR(__xludf.DUMMYFUNCTION("""COMPUTED_VALUE""")," ")</f>
        <v xml:space="preserve"> </v>
      </c>
      <c r="J1618" s="51" t="s">
        <v>7541</v>
      </c>
      <c r="K1618" s="56" t="s">
        <v>7542</v>
      </c>
      <c r="L1618" s="38" t="s">
        <v>107</v>
      </c>
      <c r="M1618" s="30" t="s">
        <v>874</v>
      </c>
      <c r="N1618" s="56" t="s">
        <v>434</v>
      </c>
      <c r="O1618" s="30" t="s">
        <v>107</v>
      </c>
      <c r="P1618" s="30" t="s">
        <v>7543</v>
      </c>
      <c r="Q1618" s="23">
        <v>16940</v>
      </c>
      <c r="R1618" s="30" t="s">
        <v>29</v>
      </c>
      <c r="S1618" s="39">
        <v>100</v>
      </c>
      <c r="T1618" s="45">
        <v>46164</v>
      </c>
      <c r="U1618" s="52"/>
      <c r="V1618" s="53"/>
      <c r="W1618" s="54" t="s">
        <v>7544</v>
      </c>
      <c r="X1618" s="30"/>
      <c r="Y1618" s="31">
        <v>16840</v>
      </c>
      <c r="Z1618" s="30"/>
      <c r="AA1618" s="56"/>
      <c r="AB1618" s="74" t="s">
        <v>44</v>
      </c>
      <c r="AC1618" s="30" t="s">
        <v>44</v>
      </c>
      <c r="AD1618" s="30" t="s">
        <v>982</v>
      </c>
    </row>
    <row r="1619" spans="1:30" x14ac:dyDescent="0.2">
      <c r="A1619" s="89">
        <v>46165.433609618056</v>
      </c>
      <c r="B1619" s="35" t="s">
        <v>408</v>
      </c>
      <c r="C1619" s="64" t="s">
        <v>31</v>
      </c>
      <c r="D1619" s="30" t="s">
        <v>29</v>
      </c>
      <c r="E1619" s="96" t="s">
        <v>63</v>
      </c>
      <c r="F1619" s="30" t="s">
        <v>29</v>
      </c>
      <c r="G1619" s="30" t="s">
        <v>47</v>
      </c>
      <c r="H1619" s="93" t="s">
        <v>4730</v>
      </c>
      <c r="I1619" s="36">
        <f ca="1">IFERROR(__xludf.DUMMYFUNCTION("""COMPUTED_VALUE"""),46195)</f>
        <v>46195</v>
      </c>
      <c r="J1619" s="51" t="s">
        <v>7545</v>
      </c>
      <c r="K1619" s="56" t="s">
        <v>7546</v>
      </c>
      <c r="L1619" s="38">
        <v>396262601</v>
      </c>
      <c r="M1619" s="30" t="s">
        <v>633</v>
      </c>
      <c r="N1619" s="56" t="s">
        <v>7547</v>
      </c>
      <c r="O1619" s="30" t="s">
        <v>107</v>
      </c>
      <c r="P1619" s="30" t="s">
        <v>7548</v>
      </c>
      <c r="Q1619" s="23">
        <v>16940</v>
      </c>
      <c r="R1619" s="30" t="s">
        <v>29</v>
      </c>
      <c r="S1619" s="39">
        <f>50+5000</f>
        <v>5050</v>
      </c>
      <c r="T1619" s="49" t="s">
        <v>7549</v>
      </c>
      <c r="U1619" s="52"/>
      <c r="V1619" s="53"/>
      <c r="W1619" s="54" t="s">
        <v>7550</v>
      </c>
      <c r="X1619" s="30"/>
      <c r="Y1619" s="31">
        <v>11890</v>
      </c>
      <c r="Z1619" s="30"/>
      <c r="AA1619" s="55"/>
      <c r="AB1619" s="73" t="s">
        <v>44</v>
      </c>
      <c r="AC1619" s="30" t="s">
        <v>44</v>
      </c>
      <c r="AD1619" s="30" t="s">
        <v>982</v>
      </c>
    </row>
    <row r="1620" spans="1:30" x14ac:dyDescent="0.2">
      <c r="A1620" s="89">
        <v>46165.437989016209</v>
      </c>
      <c r="B1620" s="35" t="s">
        <v>30</v>
      </c>
      <c r="C1620" s="64" t="s">
        <v>31</v>
      </c>
      <c r="D1620" s="30" t="s">
        <v>29</v>
      </c>
      <c r="E1620" s="96" t="s">
        <v>2798</v>
      </c>
      <c r="F1620" s="30" t="s">
        <v>29</v>
      </c>
      <c r="G1620" s="30" t="s">
        <v>47</v>
      </c>
      <c r="H1620" s="93" t="s">
        <v>34</v>
      </c>
      <c r="I1620" s="36" t="str">
        <f ca="1">IFERROR(__xludf.DUMMYFUNCTION("""COMPUTED_VALUE""")," ")</f>
        <v xml:space="preserve"> </v>
      </c>
      <c r="J1620" s="51" t="s">
        <v>7551</v>
      </c>
      <c r="K1620" s="56" t="s">
        <v>7552</v>
      </c>
      <c r="L1620" s="38">
        <v>844120708</v>
      </c>
      <c r="M1620" s="30" t="s">
        <v>633</v>
      </c>
      <c r="N1620" s="56" t="s">
        <v>807</v>
      </c>
      <c r="O1620" s="30" t="s">
        <v>107</v>
      </c>
      <c r="P1620" s="30" t="s">
        <v>7553</v>
      </c>
      <c r="Q1620" s="23">
        <v>16940</v>
      </c>
      <c r="R1620" s="30" t="s">
        <v>29</v>
      </c>
      <c r="S1620" s="39">
        <v>100</v>
      </c>
      <c r="T1620" s="45">
        <v>46164</v>
      </c>
      <c r="U1620" s="52"/>
      <c r="V1620" s="53"/>
      <c r="W1620" s="54" t="s">
        <v>7554</v>
      </c>
      <c r="X1620" s="30"/>
      <c r="Y1620" s="31">
        <v>16840</v>
      </c>
      <c r="Z1620" s="30"/>
      <c r="AA1620" s="56"/>
      <c r="AB1620" s="74" t="s">
        <v>44</v>
      </c>
      <c r="AC1620" s="30" t="s">
        <v>44</v>
      </c>
      <c r="AD1620" s="30" t="s">
        <v>982</v>
      </c>
    </row>
    <row r="1621" spans="1:30" x14ac:dyDescent="0.2">
      <c r="A1621" s="89">
        <v>46165.451885104165</v>
      </c>
      <c r="B1621" s="35" t="s">
        <v>30</v>
      </c>
      <c r="C1621" s="64" t="s">
        <v>31</v>
      </c>
      <c r="D1621" s="30" t="s">
        <v>29</v>
      </c>
      <c r="E1621" s="96" t="s">
        <v>63</v>
      </c>
      <c r="F1621" s="30" t="s">
        <v>29</v>
      </c>
      <c r="G1621" s="30" t="s">
        <v>47</v>
      </c>
      <c r="H1621" s="93" t="s">
        <v>34</v>
      </c>
      <c r="I1621" s="36" t="str">
        <f ca="1">IFERROR(__xludf.DUMMYFUNCTION("""COMPUTED_VALUE""")," ")</f>
        <v xml:space="preserve"> </v>
      </c>
      <c r="J1621" s="51" t="s">
        <v>7555</v>
      </c>
      <c r="K1621" s="56" t="s">
        <v>7556</v>
      </c>
      <c r="L1621" s="38">
        <v>362092900</v>
      </c>
      <c r="M1621" s="30" t="s">
        <v>605</v>
      </c>
      <c r="N1621" s="56" t="s">
        <v>4655</v>
      </c>
      <c r="O1621" s="30" t="s">
        <v>107</v>
      </c>
      <c r="P1621" s="30" t="s">
        <v>7557</v>
      </c>
      <c r="Q1621" s="23">
        <v>16940</v>
      </c>
      <c r="R1621" s="30" t="s">
        <v>29</v>
      </c>
      <c r="S1621" s="39">
        <v>200</v>
      </c>
      <c r="T1621" s="45">
        <v>46165</v>
      </c>
      <c r="U1621" s="52"/>
      <c r="V1621" s="53"/>
      <c r="W1621" s="54" t="s">
        <v>7558</v>
      </c>
      <c r="X1621" s="30"/>
      <c r="Y1621" s="31">
        <v>16740</v>
      </c>
      <c r="Z1621" s="30"/>
      <c r="AA1621" s="55"/>
      <c r="AB1621" s="73" t="s">
        <v>44</v>
      </c>
      <c r="AC1621" s="30" t="s">
        <v>44</v>
      </c>
      <c r="AD1621" s="30" t="s">
        <v>982</v>
      </c>
    </row>
    <row r="1622" spans="1:30" x14ac:dyDescent="0.2">
      <c r="A1622" s="89">
        <v>46165.453566365744</v>
      </c>
      <c r="B1622" s="35" t="s">
        <v>30</v>
      </c>
      <c r="C1622" s="64" t="s">
        <v>31</v>
      </c>
      <c r="D1622" s="30" t="s">
        <v>29</v>
      </c>
      <c r="E1622" s="96" t="s">
        <v>32</v>
      </c>
      <c r="F1622" s="30" t="s">
        <v>29</v>
      </c>
      <c r="G1622" s="30" t="s">
        <v>33</v>
      </c>
      <c r="H1622" s="93" t="s">
        <v>34</v>
      </c>
      <c r="I1622" s="36" t="str">
        <f ca="1">IFERROR(__xludf.DUMMYFUNCTION("""COMPUTED_VALUE""")," ")</f>
        <v xml:space="preserve"> </v>
      </c>
      <c r="J1622" s="51" t="s">
        <v>7559</v>
      </c>
      <c r="K1622" s="56" t="s">
        <v>7560</v>
      </c>
      <c r="L1622" s="38">
        <v>383788436</v>
      </c>
      <c r="M1622" s="30" t="s">
        <v>1614</v>
      </c>
      <c r="N1622" s="56" t="s">
        <v>3430</v>
      </c>
      <c r="O1622" s="30" t="s">
        <v>2626</v>
      </c>
      <c r="P1622" s="30" t="s">
        <v>7561</v>
      </c>
      <c r="Q1622" s="23">
        <v>14972</v>
      </c>
      <c r="R1622" s="30" t="s">
        <v>29</v>
      </c>
      <c r="S1622" s="39">
        <v>100</v>
      </c>
      <c r="T1622" s="45">
        <v>46164</v>
      </c>
      <c r="U1622" s="52"/>
      <c r="V1622" s="53"/>
      <c r="W1622" s="54" t="s">
        <v>7562</v>
      </c>
      <c r="X1622" s="30"/>
      <c r="Y1622" s="31">
        <v>14872</v>
      </c>
      <c r="Z1622" s="30"/>
      <c r="AA1622" s="56"/>
      <c r="AB1622" s="74" t="s">
        <v>44</v>
      </c>
      <c r="AC1622" s="30" t="s">
        <v>44</v>
      </c>
      <c r="AD1622" s="30" t="s">
        <v>982</v>
      </c>
    </row>
    <row r="1623" spans="1:30" x14ac:dyDescent="0.2">
      <c r="A1623" s="89">
        <v>46165.456163078707</v>
      </c>
      <c r="B1623" s="35" t="s">
        <v>252</v>
      </c>
      <c r="C1623" s="64" t="s">
        <v>31</v>
      </c>
      <c r="D1623" s="30" t="s">
        <v>29</v>
      </c>
      <c r="E1623" s="96" t="s">
        <v>32</v>
      </c>
      <c r="F1623" s="30" t="s">
        <v>29</v>
      </c>
      <c r="G1623" s="30" t="s">
        <v>33</v>
      </c>
      <c r="H1623" s="93" t="s">
        <v>7563</v>
      </c>
      <c r="I1623" s="36" t="str">
        <f ca="1">IFERROR(__xludf.DUMMYFUNCTION("""COMPUTED_VALUE""")," ")</f>
        <v xml:space="preserve"> </v>
      </c>
      <c r="J1623" s="51" t="s">
        <v>7564</v>
      </c>
      <c r="K1623" s="56" t="s">
        <v>7565</v>
      </c>
      <c r="L1623" s="38">
        <v>827117103</v>
      </c>
      <c r="M1623" s="30" t="s">
        <v>1614</v>
      </c>
      <c r="N1623" s="56" t="s">
        <v>4176</v>
      </c>
      <c r="O1623" s="30" t="s">
        <v>2626</v>
      </c>
      <c r="P1623" s="30" t="s">
        <v>7566</v>
      </c>
      <c r="Q1623" s="23">
        <v>14972</v>
      </c>
      <c r="R1623" s="30" t="s">
        <v>29</v>
      </c>
      <c r="S1623" s="39">
        <v>100</v>
      </c>
      <c r="T1623" s="45">
        <v>46164</v>
      </c>
      <c r="U1623" s="52"/>
      <c r="V1623" s="53"/>
      <c r="W1623" s="54" t="s">
        <v>7567</v>
      </c>
      <c r="X1623" s="30"/>
      <c r="Y1623" s="31">
        <v>14872</v>
      </c>
      <c r="Z1623" s="30"/>
      <c r="AA1623" s="55"/>
      <c r="AB1623" s="73" t="s">
        <v>44</v>
      </c>
      <c r="AC1623" s="30" t="s">
        <v>44</v>
      </c>
      <c r="AD1623" s="30" t="s">
        <v>982</v>
      </c>
    </row>
    <row r="1624" spans="1:30" x14ac:dyDescent="0.2">
      <c r="A1624" s="89">
        <v>46165.458511249999</v>
      </c>
      <c r="B1624" s="35" t="s">
        <v>408</v>
      </c>
      <c r="C1624" s="64" t="s">
        <v>31</v>
      </c>
      <c r="D1624" s="30" t="s">
        <v>29</v>
      </c>
      <c r="E1624" s="96" t="s">
        <v>63</v>
      </c>
      <c r="F1624" s="30" t="s">
        <v>29</v>
      </c>
      <c r="G1624" s="30" t="s">
        <v>47</v>
      </c>
      <c r="H1624" s="93" t="s">
        <v>3865</v>
      </c>
      <c r="I1624" s="36">
        <f ca="1">IFERROR(__xludf.DUMMYFUNCTION("""COMPUTED_VALUE"""),46196)</f>
        <v>46196</v>
      </c>
      <c r="J1624" s="51" t="s">
        <v>7568</v>
      </c>
      <c r="K1624" s="56" t="s">
        <v>7569</v>
      </c>
      <c r="L1624" s="38">
        <v>986506963</v>
      </c>
      <c r="M1624" s="30" t="s">
        <v>1614</v>
      </c>
      <c r="N1624" s="56" t="s">
        <v>4176</v>
      </c>
      <c r="O1624" s="30" t="s">
        <v>2626</v>
      </c>
      <c r="P1624" s="30" t="s">
        <v>7570</v>
      </c>
      <c r="Q1624" s="23">
        <v>16940</v>
      </c>
      <c r="R1624" s="30" t="s">
        <v>29</v>
      </c>
      <c r="S1624" s="39">
        <v>100</v>
      </c>
      <c r="T1624" s="45">
        <v>46164</v>
      </c>
      <c r="U1624" s="52"/>
      <c r="V1624" s="53"/>
      <c r="W1624" s="54" t="s">
        <v>7571</v>
      </c>
      <c r="X1624" s="30"/>
      <c r="Y1624" s="31">
        <v>16840</v>
      </c>
      <c r="Z1624" s="30"/>
      <c r="AA1624" s="56"/>
      <c r="AB1624" s="74" t="s">
        <v>44</v>
      </c>
      <c r="AC1624" s="30" t="s">
        <v>44</v>
      </c>
      <c r="AD1624" s="30" t="s">
        <v>982</v>
      </c>
    </row>
    <row r="1625" spans="1:30" x14ac:dyDescent="0.2">
      <c r="A1625" s="89">
        <v>46165.536168159721</v>
      </c>
      <c r="B1625" s="35" t="s">
        <v>30</v>
      </c>
      <c r="C1625" s="64" t="s">
        <v>31</v>
      </c>
      <c r="D1625" s="30" t="s">
        <v>29</v>
      </c>
      <c r="E1625" s="96" t="s">
        <v>63</v>
      </c>
      <c r="F1625" s="30" t="s">
        <v>29</v>
      </c>
      <c r="G1625" s="30" t="s">
        <v>47</v>
      </c>
      <c r="H1625" s="93" t="s">
        <v>34</v>
      </c>
      <c r="I1625" s="36" t="str">
        <f ca="1">IFERROR(__xludf.DUMMYFUNCTION("""COMPUTED_VALUE""")," ")</f>
        <v xml:space="preserve"> </v>
      </c>
      <c r="J1625" s="51" t="s">
        <v>7572</v>
      </c>
      <c r="K1625" s="56" t="s">
        <v>7573</v>
      </c>
      <c r="L1625" s="38">
        <v>964355049</v>
      </c>
      <c r="M1625" s="30" t="s">
        <v>758</v>
      </c>
      <c r="N1625" s="56" t="s">
        <v>1870</v>
      </c>
      <c r="O1625" s="30" t="s">
        <v>107</v>
      </c>
      <c r="P1625" s="30" t="s">
        <v>7574</v>
      </c>
      <c r="Q1625" s="23">
        <v>16940</v>
      </c>
      <c r="R1625" s="30" t="s">
        <v>29</v>
      </c>
      <c r="S1625" s="39">
        <v>100</v>
      </c>
      <c r="T1625" s="45">
        <v>46164</v>
      </c>
      <c r="U1625" s="52"/>
      <c r="V1625" s="53"/>
      <c r="W1625" s="54" t="s">
        <v>7575</v>
      </c>
      <c r="X1625" s="30"/>
      <c r="Y1625" s="31">
        <v>16840</v>
      </c>
      <c r="Z1625" s="30"/>
      <c r="AA1625" s="55"/>
      <c r="AB1625" s="73" t="s">
        <v>44</v>
      </c>
      <c r="AC1625" s="30" t="s">
        <v>44</v>
      </c>
      <c r="AD1625" s="30" t="s">
        <v>982</v>
      </c>
    </row>
    <row r="1626" spans="1:30" x14ac:dyDescent="0.2">
      <c r="A1626" s="89">
        <v>46165.538551319449</v>
      </c>
      <c r="B1626" s="35" t="s">
        <v>30</v>
      </c>
      <c r="C1626" s="64" t="s">
        <v>31</v>
      </c>
      <c r="D1626" s="30" t="s">
        <v>29</v>
      </c>
      <c r="E1626" s="96" t="s">
        <v>82</v>
      </c>
      <c r="F1626" s="30" t="s">
        <v>29</v>
      </c>
      <c r="G1626" s="30" t="s">
        <v>47</v>
      </c>
      <c r="H1626" s="93" t="s">
        <v>34</v>
      </c>
      <c r="I1626" s="36" t="str">
        <f ca="1">IFERROR(__xludf.DUMMYFUNCTION("""COMPUTED_VALUE""")," ")</f>
        <v xml:space="preserve"> </v>
      </c>
      <c r="J1626" s="51" t="s">
        <v>7576</v>
      </c>
      <c r="K1626" s="56" t="s">
        <v>7577</v>
      </c>
      <c r="L1626" s="38">
        <v>387872057</v>
      </c>
      <c r="M1626" s="30" t="s">
        <v>758</v>
      </c>
      <c r="N1626" s="56" t="s">
        <v>2028</v>
      </c>
      <c r="O1626" s="30" t="s">
        <v>107</v>
      </c>
      <c r="P1626" s="30" t="s">
        <v>7578</v>
      </c>
      <c r="Q1626" s="23">
        <v>9704</v>
      </c>
      <c r="R1626" s="30" t="s">
        <v>29</v>
      </c>
      <c r="S1626" s="39">
        <v>50</v>
      </c>
      <c r="T1626" s="45">
        <v>46164</v>
      </c>
      <c r="U1626" s="52"/>
      <c r="V1626" s="53"/>
      <c r="W1626" s="54" t="s">
        <v>7579</v>
      </c>
      <c r="X1626" s="30"/>
      <c r="Y1626" s="31">
        <v>9654</v>
      </c>
      <c r="Z1626" s="30"/>
      <c r="AA1626" s="56"/>
      <c r="AB1626" s="74" t="s">
        <v>44</v>
      </c>
      <c r="AC1626" s="30" t="s">
        <v>44</v>
      </c>
      <c r="AD1626" s="30" t="s">
        <v>982</v>
      </c>
    </row>
    <row r="1627" spans="1:30" x14ac:dyDescent="0.2">
      <c r="A1627" s="89">
        <v>46165.540890104166</v>
      </c>
      <c r="B1627" s="35" t="s">
        <v>30</v>
      </c>
      <c r="C1627" s="64" t="s">
        <v>31</v>
      </c>
      <c r="D1627" s="30" t="s">
        <v>29</v>
      </c>
      <c r="E1627" s="96" t="s">
        <v>63</v>
      </c>
      <c r="F1627" s="30" t="s">
        <v>29</v>
      </c>
      <c r="G1627" s="30" t="s">
        <v>47</v>
      </c>
      <c r="H1627" s="93" t="s">
        <v>34</v>
      </c>
      <c r="I1627" s="36" t="str">
        <f ca="1">IFERROR(__xludf.DUMMYFUNCTION("""COMPUTED_VALUE""")," ")</f>
        <v xml:space="preserve"> </v>
      </c>
      <c r="J1627" s="51" t="s">
        <v>7580</v>
      </c>
      <c r="K1627" s="56" t="s">
        <v>7581</v>
      </c>
      <c r="L1627" s="38">
        <v>349295072</v>
      </c>
      <c r="M1627" s="30" t="s">
        <v>758</v>
      </c>
      <c r="N1627" s="56" t="s">
        <v>3310</v>
      </c>
      <c r="O1627" s="30" t="s">
        <v>107</v>
      </c>
      <c r="P1627" s="30" t="s">
        <v>7582</v>
      </c>
      <c r="Q1627" s="23">
        <v>16940</v>
      </c>
      <c r="R1627" s="30" t="s">
        <v>29</v>
      </c>
      <c r="S1627" s="39">
        <v>100</v>
      </c>
      <c r="T1627" s="45">
        <v>46164</v>
      </c>
      <c r="U1627" s="52"/>
      <c r="V1627" s="53"/>
      <c r="W1627" s="54" t="s">
        <v>7583</v>
      </c>
      <c r="X1627" s="30"/>
      <c r="Y1627" s="31">
        <v>16840</v>
      </c>
      <c r="Z1627" s="30"/>
      <c r="AA1627" s="55"/>
      <c r="AB1627" s="73" t="s">
        <v>44</v>
      </c>
      <c r="AC1627" s="30" t="s">
        <v>44</v>
      </c>
      <c r="AD1627" s="30" t="s">
        <v>982</v>
      </c>
    </row>
    <row r="1628" spans="1:30" x14ac:dyDescent="0.2">
      <c r="A1628" s="89">
        <v>46165.841543958333</v>
      </c>
      <c r="B1628" s="35" t="s">
        <v>252</v>
      </c>
      <c r="C1628" s="64" t="s">
        <v>31</v>
      </c>
      <c r="D1628" s="30" t="s">
        <v>29</v>
      </c>
      <c r="E1628" s="96" t="s">
        <v>2798</v>
      </c>
      <c r="F1628" s="30" t="s">
        <v>29</v>
      </c>
      <c r="G1628" s="30" t="s">
        <v>47</v>
      </c>
      <c r="H1628" s="93" t="s">
        <v>5132</v>
      </c>
      <c r="I1628" s="36">
        <f ca="1">IFERROR(__xludf.DUMMYFUNCTION("""COMPUTED_VALUE"""),46196)</f>
        <v>46196</v>
      </c>
      <c r="J1628" s="51" t="s">
        <v>7584</v>
      </c>
      <c r="K1628" s="56" t="s">
        <v>7585</v>
      </c>
      <c r="L1628" s="38">
        <v>812023679</v>
      </c>
      <c r="M1628" s="30" t="s">
        <v>713</v>
      </c>
      <c r="N1628" s="56" t="s">
        <v>3310</v>
      </c>
      <c r="O1628" s="30" t="s">
        <v>107</v>
      </c>
      <c r="P1628" s="30" t="s">
        <v>7586</v>
      </c>
      <c r="Q1628" s="23">
        <v>16940</v>
      </c>
      <c r="R1628" s="30" t="s">
        <v>29</v>
      </c>
      <c r="S1628" s="39">
        <v>50</v>
      </c>
      <c r="T1628" s="45">
        <v>46165</v>
      </c>
      <c r="U1628" s="52"/>
      <c r="V1628" s="53"/>
      <c r="W1628" s="54" t="s">
        <v>7587</v>
      </c>
      <c r="X1628" s="30"/>
      <c r="Y1628" s="31">
        <v>16890</v>
      </c>
      <c r="Z1628" s="30"/>
      <c r="AA1628" s="56"/>
      <c r="AB1628" s="74" t="s">
        <v>44</v>
      </c>
      <c r="AC1628" s="30" t="s">
        <v>44</v>
      </c>
      <c r="AD1628" s="30" t="s">
        <v>982</v>
      </c>
    </row>
    <row r="1629" spans="1:30" x14ac:dyDescent="0.2">
      <c r="A1629" s="89">
        <v>46165.84265554398</v>
      </c>
      <c r="B1629" s="35" t="s">
        <v>30</v>
      </c>
      <c r="C1629" s="64" t="s">
        <v>31</v>
      </c>
      <c r="D1629" s="30" t="s">
        <v>29</v>
      </c>
      <c r="E1629" s="96" t="s">
        <v>2798</v>
      </c>
      <c r="F1629" s="30" t="s">
        <v>29</v>
      </c>
      <c r="G1629" s="30" t="s">
        <v>47</v>
      </c>
      <c r="H1629" s="93" t="s">
        <v>34</v>
      </c>
      <c r="I1629" s="36" t="str">
        <f ca="1">IFERROR(__xludf.DUMMYFUNCTION("""COMPUTED_VALUE""")," ")</f>
        <v xml:space="preserve"> </v>
      </c>
      <c r="J1629" s="51" t="s">
        <v>7588</v>
      </c>
      <c r="K1629" s="56" t="s">
        <v>7589</v>
      </c>
      <c r="L1629" s="38">
        <v>393241008</v>
      </c>
      <c r="M1629" s="30" t="s">
        <v>713</v>
      </c>
      <c r="N1629" s="56" t="s">
        <v>576</v>
      </c>
      <c r="O1629" s="30" t="s">
        <v>107</v>
      </c>
      <c r="P1629" s="30" t="s">
        <v>7590</v>
      </c>
      <c r="Q1629" s="23">
        <v>16940</v>
      </c>
      <c r="R1629" s="30" t="s">
        <v>29</v>
      </c>
      <c r="S1629" s="39">
        <v>50</v>
      </c>
      <c r="T1629" s="45">
        <v>46165</v>
      </c>
      <c r="U1629" s="52"/>
      <c r="V1629" s="53"/>
      <c r="W1629" s="54" t="s">
        <v>7591</v>
      </c>
      <c r="X1629" s="30"/>
      <c r="Y1629" s="31">
        <v>16890</v>
      </c>
      <c r="Z1629" s="30"/>
      <c r="AA1629" s="55"/>
      <c r="AB1629" s="73" t="s">
        <v>44</v>
      </c>
      <c r="AC1629" s="30" t="s">
        <v>44</v>
      </c>
      <c r="AD1629" s="30" t="s">
        <v>982</v>
      </c>
    </row>
    <row r="1630" spans="1:30" x14ac:dyDescent="0.2">
      <c r="A1630" s="89">
        <v>46165.844225613429</v>
      </c>
      <c r="B1630" s="35" t="s">
        <v>30</v>
      </c>
      <c r="C1630" s="64" t="s">
        <v>31</v>
      </c>
      <c r="D1630" s="30" t="s">
        <v>29</v>
      </c>
      <c r="E1630" s="96" t="s">
        <v>2798</v>
      </c>
      <c r="F1630" s="30" t="s">
        <v>29</v>
      </c>
      <c r="G1630" s="30" t="s">
        <v>47</v>
      </c>
      <c r="H1630" s="93" t="s">
        <v>34</v>
      </c>
      <c r="I1630" s="36" t="str">
        <f ca="1">IFERROR(__xludf.DUMMYFUNCTION("""COMPUTED_VALUE""")," ")</f>
        <v xml:space="preserve"> </v>
      </c>
      <c r="J1630" s="51" t="s">
        <v>7592</v>
      </c>
      <c r="K1630" s="56" t="s">
        <v>7593</v>
      </c>
      <c r="L1630" s="38">
        <v>329968528</v>
      </c>
      <c r="M1630" s="30" t="s">
        <v>713</v>
      </c>
      <c r="N1630" s="56" t="s">
        <v>148</v>
      </c>
      <c r="O1630" s="30" t="s">
        <v>107</v>
      </c>
      <c r="P1630" s="30" t="s">
        <v>7594</v>
      </c>
      <c r="Q1630" s="23">
        <v>16940</v>
      </c>
      <c r="R1630" s="30" t="s">
        <v>29</v>
      </c>
      <c r="S1630" s="39">
        <v>50</v>
      </c>
      <c r="T1630" s="45">
        <v>46165</v>
      </c>
      <c r="U1630" s="52"/>
      <c r="V1630" s="53"/>
      <c r="W1630" s="54" t="s">
        <v>7595</v>
      </c>
      <c r="X1630" s="30"/>
      <c r="Y1630" s="31">
        <v>16890</v>
      </c>
      <c r="Z1630" s="30"/>
      <c r="AA1630" s="56"/>
      <c r="AB1630" s="74" t="s">
        <v>44</v>
      </c>
      <c r="AC1630" s="30" t="s">
        <v>44</v>
      </c>
      <c r="AD1630" s="30" t="s">
        <v>982</v>
      </c>
    </row>
    <row r="1631" spans="1:30" x14ac:dyDescent="0.2">
      <c r="A1631" s="89">
        <v>46165.845657314814</v>
      </c>
      <c r="B1631" s="35" t="s">
        <v>30</v>
      </c>
      <c r="C1631" s="64" t="s">
        <v>31</v>
      </c>
      <c r="D1631" s="30" t="s">
        <v>29</v>
      </c>
      <c r="E1631" s="96" t="s">
        <v>2798</v>
      </c>
      <c r="F1631" s="30" t="s">
        <v>29</v>
      </c>
      <c r="G1631" s="30" t="s">
        <v>47</v>
      </c>
      <c r="H1631" s="93" t="s">
        <v>34</v>
      </c>
      <c r="I1631" s="36" t="str">
        <f ca="1">IFERROR(__xludf.DUMMYFUNCTION("""COMPUTED_VALUE""")," ")</f>
        <v xml:space="preserve"> </v>
      </c>
      <c r="J1631" s="132" t="s">
        <v>7596</v>
      </c>
      <c r="K1631" s="56" t="s">
        <v>7597</v>
      </c>
      <c r="L1631" s="38">
        <v>394185179</v>
      </c>
      <c r="M1631" s="30" t="s">
        <v>713</v>
      </c>
      <c r="N1631" s="56" t="s">
        <v>2631</v>
      </c>
      <c r="O1631" s="30" t="s">
        <v>107</v>
      </c>
      <c r="P1631" s="30" t="s">
        <v>7598</v>
      </c>
      <c r="Q1631" s="23">
        <v>16940</v>
      </c>
      <c r="R1631" s="30" t="s">
        <v>29</v>
      </c>
      <c r="S1631" s="39">
        <v>50</v>
      </c>
      <c r="T1631" s="45">
        <v>46165</v>
      </c>
      <c r="U1631" s="52"/>
      <c r="V1631" s="53"/>
      <c r="W1631" s="54" t="s">
        <v>7599</v>
      </c>
      <c r="X1631" s="30"/>
      <c r="Y1631" s="31">
        <v>16890</v>
      </c>
      <c r="Z1631" s="30"/>
      <c r="AA1631" s="55"/>
      <c r="AB1631" s="73" t="s">
        <v>44</v>
      </c>
      <c r="AC1631" s="30" t="s">
        <v>44</v>
      </c>
      <c r="AD1631" s="30" t="s">
        <v>982</v>
      </c>
    </row>
    <row r="1632" spans="1:30" x14ac:dyDescent="0.2">
      <c r="A1632" s="89">
        <v>46165.846940798612</v>
      </c>
      <c r="B1632" s="35" t="s">
        <v>30</v>
      </c>
      <c r="C1632" s="64" t="s">
        <v>31</v>
      </c>
      <c r="D1632" s="30" t="s">
        <v>29</v>
      </c>
      <c r="E1632" s="96" t="s">
        <v>2798</v>
      </c>
      <c r="F1632" s="30" t="s">
        <v>29</v>
      </c>
      <c r="G1632" s="30" t="s">
        <v>47</v>
      </c>
      <c r="H1632" s="93" t="s">
        <v>34</v>
      </c>
      <c r="I1632" s="36" t="str">
        <f ca="1">IFERROR(__xludf.DUMMYFUNCTION("""COMPUTED_VALUE""")," ")</f>
        <v xml:space="preserve"> </v>
      </c>
      <c r="J1632" s="51" t="s">
        <v>7600</v>
      </c>
      <c r="K1632" s="56" t="s">
        <v>7601</v>
      </c>
      <c r="L1632" s="38">
        <v>983863934</v>
      </c>
      <c r="M1632" s="30" t="s">
        <v>713</v>
      </c>
      <c r="N1632" s="56" t="s">
        <v>2631</v>
      </c>
      <c r="O1632" s="30" t="s">
        <v>107</v>
      </c>
      <c r="P1632" s="30" t="s">
        <v>7602</v>
      </c>
      <c r="Q1632" s="23">
        <v>16940</v>
      </c>
      <c r="R1632" s="30" t="s">
        <v>29</v>
      </c>
      <c r="S1632" s="39">
        <v>50</v>
      </c>
      <c r="T1632" s="45">
        <v>46165</v>
      </c>
      <c r="U1632" s="52"/>
      <c r="V1632" s="53"/>
      <c r="W1632" s="54" t="s">
        <v>7603</v>
      </c>
      <c r="X1632" s="30"/>
      <c r="Y1632" s="31">
        <v>16890</v>
      </c>
      <c r="Z1632" s="30"/>
      <c r="AA1632" s="56"/>
      <c r="AB1632" s="74" t="s">
        <v>44</v>
      </c>
      <c r="AC1632" s="30" t="s">
        <v>44</v>
      </c>
      <c r="AD1632" s="30" t="s">
        <v>982</v>
      </c>
    </row>
    <row r="1633" spans="1:30" x14ac:dyDescent="0.2">
      <c r="A1633" s="89">
        <v>46165.848294826385</v>
      </c>
      <c r="B1633" s="35" t="s">
        <v>30</v>
      </c>
      <c r="C1633" s="64" t="s">
        <v>31</v>
      </c>
      <c r="D1633" s="30" t="s">
        <v>29</v>
      </c>
      <c r="E1633" s="96" t="s">
        <v>2798</v>
      </c>
      <c r="F1633" s="30" t="s">
        <v>29</v>
      </c>
      <c r="G1633" s="30" t="s">
        <v>47</v>
      </c>
      <c r="H1633" s="93" t="s">
        <v>34</v>
      </c>
      <c r="I1633" s="36" t="str">
        <f ca="1">IFERROR(__xludf.DUMMYFUNCTION("""COMPUTED_VALUE""")," ")</f>
        <v xml:space="preserve"> </v>
      </c>
      <c r="J1633" s="51" t="s">
        <v>7604</v>
      </c>
      <c r="K1633" s="56" t="s">
        <v>5544</v>
      </c>
      <c r="L1633" s="38">
        <v>896693323</v>
      </c>
      <c r="M1633" s="30" t="s">
        <v>713</v>
      </c>
      <c r="N1633" s="56" t="s">
        <v>148</v>
      </c>
      <c r="O1633" s="30" t="s">
        <v>107</v>
      </c>
      <c r="P1633" s="30" t="s">
        <v>7605</v>
      </c>
      <c r="Q1633" s="23">
        <v>16940</v>
      </c>
      <c r="R1633" s="30" t="s">
        <v>29</v>
      </c>
      <c r="S1633" s="39">
        <v>50</v>
      </c>
      <c r="T1633" s="45">
        <v>46165</v>
      </c>
      <c r="U1633" s="52"/>
      <c r="V1633" s="53"/>
      <c r="W1633" s="54" t="s">
        <v>7606</v>
      </c>
      <c r="X1633" s="30"/>
      <c r="Y1633" s="31">
        <v>16890</v>
      </c>
      <c r="Z1633" s="30"/>
      <c r="AA1633" s="55"/>
      <c r="AB1633" s="73" t="s">
        <v>44</v>
      </c>
      <c r="AC1633" s="30" t="s">
        <v>44</v>
      </c>
      <c r="AD1633" s="30" t="s">
        <v>982</v>
      </c>
    </row>
    <row r="1634" spans="1:30" x14ac:dyDescent="0.2">
      <c r="A1634" s="89">
        <v>46165.851146817135</v>
      </c>
      <c r="B1634" s="35" t="s">
        <v>252</v>
      </c>
      <c r="C1634" s="64" t="s">
        <v>31</v>
      </c>
      <c r="D1634" s="30" t="s">
        <v>29</v>
      </c>
      <c r="E1634" s="96" t="s">
        <v>2798</v>
      </c>
      <c r="F1634" s="30" t="s">
        <v>29</v>
      </c>
      <c r="G1634" s="30" t="s">
        <v>47</v>
      </c>
      <c r="H1634" s="93" t="s">
        <v>34</v>
      </c>
      <c r="I1634" s="36" t="str">
        <f ca="1">IFERROR(__xludf.DUMMYFUNCTION("""COMPUTED_VALUE""")," ")</f>
        <v xml:space="preserve"> </v>
      </c>
      <c r="J1634" s="51" t="s">
        <v>7607</v>
      </c>
      <c r="K1634" s="56" t="s">
        <v>7608</v>
      </c>
      <c r="L1634" s="38">
        <v>336914815</v>
      </c>
      <c r="M1634" s="30" t="s">
        <v>713</v>
      </c>
      <c r="N1634" s="56" t="s">
        <v>512</v>
      </c>
      <c r="O1634" s="30" t="s">
        <v>107</v>
      </c>
      <c r="P1634" s="30" t="s">
        <v>7609</v>
      </c>
      <c r="Q1634" s="23">
        <v>16940</v>
      </c>
      <c r="R1634" s="30" t="s">
        <v>29</v>
      </c>
      <c r="S1634" s="39">
        <v>50</v>
      </c>
      <c r="T1634" s="45">
        <v>46165</v>
      </c>
      <c r="U1634" s="52"/>
      <c r="V1634" s="53"/>
      <c r="W1634" s="54" t="s">
        <v>7610</v>
      </c>
      <c r="X1634" s="30"/>
      <c r="Y1634" s="31">
        <v>16890</v>
      </c>
      <c r="Z1634" s="30"/>
      <c r="AA1634" s="56"/>
      <c r="AB1634" s="74" t="s">
        <v>44</v>
      </c>
      <c r="AC1634" s="30" t="s">
        <v>44</v>
      </c>
      <c r="AD1634" s="30" t="s">
        <v>982</v>
      </c>
    </row>
    <row r="1635" spans="1:30" x14ac:dyDescent="0.2">
      <c r="A1635" s="89">
        <v>46165.852319826387</v>
      </c>
      <c r="B1635" s="35" t="s">
        <v>408</v>
      </c>
      <c r="C1635" s="64" t="s">
        <v>31</v>
      </c>
      <c r="D1635" s="30" t="s">
        <v>29</v>
      </c>
      <c r="E1635" s="96" t="s">
        <v>2798</v>
      </c>
      <c r="F1635" s="30" t="s">
        <v>29</v>
      </c>
      <c r="G1635" s="30" t="s">
        <v>47</v>
      </c>
      <c r="H1635" s="93" t="s">
        <v>4145</v>
      </c>
      <c r="I1635" s="36">
        <f ca="1">IFERROR(__xludf.DUMMYFUNCTION("""COMPUTED_VALUE"""),46197)</f>
        <v>46197</v>
      </c>
      <c r="J1635" s="51" t="s">
        <v>7611</v>
      </c>
      <c r="K1635" s="56" t="s">
        <v>7612</v>
      </c>
      <c r="L1635" s="38">
        <v>338288032</v>
      </c>
      <c r="M1635" s="30" t="s">
        <v>713</v>
      </c>
      <c r="N1635" s="56" t="s">
        <v>512</v>
      </c>
      <c r="O1635" s="30" t="s">
        <v>107</v>
      </c>
      <c r="P1635" s="30" t="s">
        <v>7613</v>
      </c>
      <c r="Q1635" s="23">
        <v>16940</v>
      </c>
      <c r="R1635" s="30" t="s">
        <v>29</v>
      </c>
      <c r="S1635" s="39">
        <v>50</v>
      </c>
      <c r="T1635" s="45">
        <v>46165</v>
      </c>
      <c r="U1635" s="52"/>
      <c r="V1635" s="53"/>
      <c r="W1635" s="54" t="s">
        <v>7614</v>
      </c>
      <c r="X1635" s="30"/>
      <c r="Y1635" s="31">
        <v>16890</v>
      </c>
      <c r="Z1635" s="30"/>
      <c r="AA1635" s="55"/>
      <c r="AB1635" s="73" t="s">
        <v>44</v>
      </c>
      <c r="AC1635" s="30" t="s">
        <v>44</v>
      </c>
      <c r="AD1635" s="30" t="s">
        <v>982</v>
      </c>
    </row>
    <row r="1636" spans="1:30" x14ac:dyDescent="0.2">
      <c r="A1636" s="89">
        <v>46165.862476817128</v>
      </c>
      <c r="B1636" s="35" t="s">
        <v>252</v>
      </c>
      <c r="C1636" s="64" t="s">
        <v>31</v>
      </c>
      <c r="D1636" s="30" t="s">
        <v>29</v>
      </c>
      <c r="E1636" s="96" t="s">
        <v>2798</v>
      </c>
      <c r="F1636" s="30" t="s">
        <v>29</v>
      </c>
      <c r="G1636" s="30" t="s">
        <v>47</v>
      </c>
      <c r="H1636" s="93" t="s">
        <v>3536</v>
      </c>
      <c r="I1636" s="36">
        <f ca="1">IFERROR(__xludf.DUMMYFUNCTION("""COMPUTED_VALUE"""),46197)</f>
        <v>46197</v>
      </c>
      <c r="J1636" s="51" t="s">
        <v>7615</v>
      </c>
      <c r="K1636" s="56" t="s">
        <v>7616</v>
      </c>
      <c r="L1636" s="38">
        <v>704130048</v>
      </c>
      <c r="M1636" s="30" t="s">
        <v>664</v>
      </c>
      <c r="N1636" s="56" t="s">
        <v>66</v>
      </c>
      <c r="O1636" s="30" t="s">
        <v>107</v>
      </c>
      <c r="P1636" s="30" t="s">
        <v>7617</v>
      </c>
      <c r="Q1636" s="23">
        <v>16940</v>
      </c>
      <c r="R1636" s="30" t="s">
        <v>29</v>
      </c>
      <c r="S1636" s="39">
        <v>50</v>
      </c>
      <c r="T1636" s="45">
        <v>46165</v>
      </c>
      <c r="U1636" s="52"/>
      <c r="V1636" s="53"/>
      <c r="W1636" s="54" t="s">
        <v>7618</v>
      </c>
      <c r="X1636" s="30"/>
      <c r="Y1636" s="31">
        <v>16890</v>
      </c>
      <c r="Z1636" s="30"/>
      <c r="AA1636" s="56"/>
      <c r="AB1636" s="74" t="s">
        <v>44</v>
      </c>
      <c r="AC1636" s="30" t="s">
        <v>44</v>
      </c>
      <c r="AD1636" s="30" t="s">
        <v>982</v>
      </c>
    </row>
    <row r="1637" spans="1:30" x14ac:dyDescent="0.2">
      <c r="A1637" s="89">
        <v>46165.864152812501</v>
      </c>
      <c r="B1637" s="35" t="s">
        <v>30</v>
      </c>
      <c r="C1637" s="64" t="s">
        <v>31</v>
      </c>
      <c r="D1637" s="30" t="s">
        <v>29</v>
      </c>
      <c r="E1637" s="96" t="s">
        <v>2798</v>
      </c>
      <c r="F1637" s="30" t="s">
        <v>29</v>
      </c>
      <c r="G1637" s="30" t="s">
        <v>47</v>
      </c>
      <c r="H1637" s="93" t="s">
        <v>34</v>
      </c>
      <c r="I1637" s="36" t="str">
        <f ca="1">IFERROR(__xludf.DUMMYFUNCTION("""COMPUTED_VALUE""")," ")</f>
        <v xml:space="preserve"> </v>
      </c>
      <c r="J1637" s="51" t="s">
        <v>7619</v>
      </c>
      <c r="K1637" s="56" t="s">
        <v>7620</v>
      </c>
      <c r="L1637" s="38">
        <v>788498089</v>
      </c>
      <c r="M1637" s="30" t="s">
        <v>664</v>
      </c>
      <c r="N1637" s="56" t="s">
        <v>3186</v>
      </c>
      <c r="O1637" s="30" t="s">
        <v>107</v>
      </c>
      <c r="P1637" s="30" t="s">
        <v>7621</v>
      </c>
      <c r="Q1637" s="23">
        <v>16940</v>
      </c>
      <c r="R1637" s="30" t="s">
        <v>29</v>
      </c>
      <c r="S1637" s="39">
        <v>50</v>
      </c>
      <c r="T1637" s="45">
        <v>46165</v>
      </c>
      <c r="U1637" s="52"/>
      <c r="V1637" s="53"/>
      <c r="W1637" s="54" t="s">
        <v>7622</v>
      </c>
      <c r="X1637" s="30"/>
      <c r="Y1637" s="31">
        <v>16890</v>
      </c>
      <c r="Z1637" s="30"/>
      <c r="AA1637" s="55"/>
      <c r="AB1637" s="73" t="s">
        <v>44</v>
      </c>
      <c r="AC1637" s="30" t="s">
        <v>44</v>
      </c>
      <c r="AD1637" s="30" t="s">
        <v>982</v>
      </c>
    </row>
    <row r="1638" spans="1:30" x14ac:dyDescent="0.2">
      <c r="A1638" s="89">
        <v>46165.866510416672</v>
      </c>
      <c r="B1638" s="35" t="s">
        <v>30</v>
      </c>
      <c r="C1638" s="64" t="s">
        <v>31</v>
      </c>
      <c r="D1638" s="30" t="s">
        <v>29</v>
      </c>
      <c r="E1638" s="96" t="s">
        <v>2798</v>
      </c>
      <c r="F1638" s="30" t="s">
        <v>29</v>
      </c>
      <c r="G1638" s="30" t="s">
        <v>47</v>
      </c>
      <c r="H1638" s="93" t="s">
        <v>34</v>
      </c>
      <c r="I1638" s="36" t="str">
        <f ca="1">IFERROR(__xludf.DUMMYFUNCTION("""COMPUTED_VALUE""")," ")</f>
        <v xml:space="preserve"> </v>
      </c>
      <c r="J1638" s="51" t="s">
        <v>7623</v>
      </c>
      <c r="K1638" s="56" t="s">
        <v>7624</v>
      </c>
      <c r="L1638" s="38">
        <v>326302635</v>
      </c>
      <c r="M1638" s="30" t="s">
        <v>664</v>
      </c>
      <c r="N1638" s="56" t="s">
        <v>2435</v>
      </c>
      <c r="O1638" s="30" t="s">
        <v>107</v>
      </c>
      <c r="P1638" s="30" t="s">
        <v>7625</v>
      </c>
      <c r="Q1638" s="23">
        <v>16940</v>
      </c>
      <c r="R1638" s="30" t="s">
        <v>29</v>
      </c>
      <c r="S1638" s="39">
        <v>50</v>
      </c>
      <c r="T1638" s="45">
        <v>46165</v>
      </c>
      <c r="U1638" s="52"/>
      <c r="V1638" s="53"/>
      <c r="W1638" s="54" t="s">
        <v>7626</v>
      </c>
      <c r="X1638" s="30"/>
      <c r="Y1638" s="31">
        <v>16890</v>
      </c>
      <c r="Z1638" s="30"/>
      <c r="AA1638" s="56"/>
      <c r="AB1638" s="74"/>
      <c r="AC1638" s="30" t="s">
        <v>44</v>
      </c>
      <c r="AD1638" s="30" t="s">
        <v>982</v>
      </c>
    </row>
    <row r="1639" spans="1:30" x14ac:dyDescent="0.2">
      <c r="A1639" s="89">
        <v>46165.867851064817</v>
      </c>
      <c r="B1639" s="35" t="s">
        <v>30</v>
      </c>
      <c r="C1639" s="64" t="s">
        <v>31</v>
      </c>
      <c r="D1639" s="30" t="s">
        <v>29</v>
      </c>
      <c r="E1639" s="96" t="s">
        <v>2798</v>
      </c>
      <c r="F1639" s="30" t="s">
        <v>29</v>
      </c>
      <c r="G1639" s="30" t="s">
        <v>47</v>
      </c>
      <c r="H1639" s="93" t="s">
        <v>34</v>
      </c>
      <c r="I1639" s="36" t="str">
        <f ca="1">IFERROR(__xludf.DUMMYFUNCTION("""COMPUTED_VALUE""")," ")</f>
        <v xml:space="preserve"> </v>
      </c>
      <c r="J1639" s="51" t="s">
        <v>7627</v>
      </c>
      <c r="K1639" s="56" t="s">
        <v>7628</v>
      </c>
      <c r="L1639" s="38">
        <v>962450936</v>
      </c>
      <c r="M1639" s="30" t="s">
        <v>664</v>
      </c>
      <c r="N1639" s="56" t="s">
        <v>66</v>
      </c>
      <c r="O1639" s="30" t="s">
        <v>107</v>
      </c>
      <c r="P1639" s="30" t="s">
        <v>7629</v>
      </c>
      <c r="Q1639" s="23">
        <v>16940</v>
      </c>
      <c r="R1639" s="30" t="s">
        <v>29</v>
      </c>
      <c r="S1639" s="39">
        <v>50</v>
      </c>
      <c r="T1639" s="45">
        <v>46165</v>
      </c>
      <c r="U1639" s="52"/>
      <c r="V1639" s="53"/>
      <c r="W1639" s="54" t="s">
        <v>7630</v>
      </c>
      <c r="X1639" s="30"/>
      <c r="Y1639" s="31">
        <v>16890</v>
      </c>
      <c r="Z1639" s="30"/>
      <c r="AA1639" s="55"/>
      <c r="AB1639" s="73" t="s">
        <v>44</v>
      </c>
      <c r="AC1639" s="30" t="s">
        <v>44</v>
      </c>
      <c r="AD1639" s="30" t="s">
        <v>982</v>
      </c>
    </row>
    <row r="1640" spans="1:30" x14ac:dyDescent="0.2">
      <c r="A1640" s="89">
        <v>46165.870003055556</v>
      </c>
      <c r="B1640" s="35" t="s">
        <v>30</v>
      </c>
      <c r="C1640" s="64" t="s">
        <v>31</v>
      </c>
      <c r="D1640" s="30" t="s">
        <v>29</v>
      </c>
      <c r="E1640" s="96" t="s">
        <v>2798</v>
      </c>
      <c r="F1640" s="30" t="s">
        <v>29</v>
      </c>
      <c r="G1640" s="30" t="s">
        <v>47</v>
      </c>
      <c r="H1640" s="93" t="s">
        <v>34</v>
      </c>
      <c r="I1640" s="36" t="str">
        <f ca="1">IFERROR(__xludf.DUMMYFUNCTION("""COMPUTED_VALUE""")," ")</f>
        <v xml:space="preserve"> </v>
      </c>
      <c r="J1640" s="51" t="s">
        <v>7631</v>
      </c>
      <c r="K1640" s="56" t="s">
        <v>7632</v>
      </c>
      <c r="L1640" s="38">
        <v>345924502</v>
      </c>
      <c r="M1640" s="30" t="s">
        <v>664</v>
      </c>
      <c r="N1640" s="56" t="s">
        <v>362</v>
      </c>
      <c r="O1640" s="30" t="s">
        <v>107</v>
      </c>
      <c r="P1640" s="30" t="s">
        <v>7633</v>
      </c>
      <c r="Q1640" s="23">
        <v>16940</v>
      </c>
      <c r="R1640" s="30" t="s">
        <v>29</v>
      </c>
      <c r="S1640" s="39">
        <v>50</v>
      </c>
      <c r="T1640" s="45">
        <v>46165</v>
      </c>
      <c r="U1640" s="52"/>
      <c r="V1640" s="53"/>
      <c r="W1640" s="54" t="s">
        <v>7634</v>
      </c>
      <c r="X1640" s="30"/>
      <c r="Y1640" s="31">
        <v>16890</v>
      </c>
      <c r="Z1640" s="30"/>
      <c r="AA1640" s="56"/>
      <c r="AB1640" s="74" t="s">
        <v>44</v>
      </c>
      <c r="AC1640" s="30" t="s">
        <v>44</v>
      </c>
      <c r="AD1640" s="30" t="s">
        <v>982</v>
      </c>
    </row>
    <row r="1641" spans="1:30" x14ac:dyDescent="0.2">
      <c r="A1641" s="89">
        <v>46165.87153931713</v>
      </c>
      <c r="B1641" s="35" t="s">
        <v>30</v>
      </c>
      <c r="C1641" s="64" t="s">
        <v>31</v>
      </c>
      <c r="D1641" s="30" t="s">
        <v>29</v>
      </c>
      <c r="E1641" s="96" t="s">
        <v>2798</v>
      </c>
      <c r="F1641" s="30" t="s">
        <v>29</v>
      </c>
      <c r="G1641" s="30" t="s">
        <v>47</v>
      </c>
      <c r="H1641" s="93" t="s">
        <v>34</v>
      </c>
      <c r="I1641" s="36" t="str">
        <f ca="1">IFERROR(__xludf.DUMMYFUNCTION("""COMPUTED_VALUE""")," ")</f>
        <v xml:space="preserve"> </v>
      </c>
      <c r="J1641" s="51" t="s">
        <v>7635</v>
      </c>
      <c r="K1641" s="56" t="s">
        <v>7636</v>
      </c>
      <c r="L1641" s="38">
        <v>367502007</v>
      </c>
      <c r="M1641" s="30" t="s">
        <v>664</v>
      </c>
      <c r="N1641" s="56" t="s">
        <v>3103</v>
      </c>
      <c r="O1641" s="30" t="s">
        <v>107</v>
      </c>
      <c r="P1641" s="30" t="s">
        <v>7637</v>
      </c>
      <c r="Q1641" s="23">
        <v>16940</v>
      </c>
      <c r="R1641" s="30" t="s">
        <v>29</v>
      </c>
      <c r="S1641" s="39">
        <v>50</v>
      </c>
      <c r="T1641" s="45">
        <v>46165</v>
      </c>
      <c r="U1641" s="52"/>
      <c r="V1641" s="53"/>
      <c r="W1641" s="54" t="s">
        <v>7638</v>
      </c>
      <c r="X1641" s="30"/>
      <c r="Y1641" s="31">
        <v>16890</v>
      </c>
      <c r="Z1641" s="30"/>
      <c r="AA1641" s="55"/>
      <c r="AB1641" s="73" t="s">
        <v>44</v>
      </c>
      <c r="AC1641" s="30" t="s">
        <v>44</v>
      </c>
      <c r="AD1641" s="30" t="s">
        <v>982</v>
      </c>
    </row>
    <row r="1642" spans="1:30" x14ac:dyDescent="0.2">
      <c r="A1642" s="89">
        <v>46165.877049710645</v>
      </c>
      <c r="B1642" s="35" t="s">
        <v>30</v>
      </c>
      <c r="C1642" s="64" t="s">
        <v>31</v>
      </c>
      <c r="D1642" s="30" t="s">
        <v>29</v>
      </c>
      <c r="E1642" s="96" t="s">
        <v>2798</v>
      </c>
      <c r="F1642" s="30" t="s">
        <v>29</v>
      </c>
      <c r="G1642" s="30" t="s">
        <v>47</v>
      </c>
      <c r="H1642" s="93" t="s">
        <v>34</v>
      </c>
      <c r="I1642" s="36" t="str">
        <f ca="1">IFERROR(__xludf.DUMMYFUNCTION("""COMPUTED_VALUE""")," ")</f>
        <v xml:space="preserve"> </v>
      </c>
      <c r="J1642" s="51" t="s">
        <v>7639</v>
      </c>
      <c r="K1642" s="56" t="s">
        <v>7640</v>
      </c>
      <c r="L1642" s="38">
        <v>984008977</v>
      </c>
      <c r="M1642" s="30" t="s">
        <v>664</v>
      </c>
      <c r="N1642" s="56" t="s">
        <v>66</v>
      </c>
      <c r="O1642" s="30" t="s">
        <v>107</v>
      </c>
      <c r="P1642" s="30" t="s">
        <v>7641</v>
      </c>
      <c r="Q1642" s="23">
        <v>16940</v>
      </c>
      <c r="R1642" s="30" t="s">
        <v>29</v>
      </c>
      <c r="S1642" s="39">
        <v>50</v>
      </c>
      <c r="T1642" s="45">
        <v>46165</v>
      </c>
      <c r="U1642" s="52"/>
      <c r="V1642" s="53"/>
      <c r="W1642" s="54" t="s">
        <v>7642</v>
      </c>
      <c r="X1642" s="30"/>
      <c r="Y1642" s="31">
        <v>16890</v>
      </c>
      <c r="Z1642" s="30"/>
      <c r="AA1642" s="56"/>
      <c r="AB1642" s="74" t="s">
        <v>44</v>
      </c>
      <c r="AC1642" s="30" t="s">
        <v>44</v>
      </c>
      <c r="AD1642" s="30" t="s">
        <v>982</v>
      </c>
    </row>
    <row r="1643" spans="1:30" x14ac:dyDescent="0.2">
      <c r="A1643" s="89">
        <v>46165.879065648143</v>
      </c>
      <c r="B1643" s="35" t="s">
        <v>30</v>
      </c>
      <c r="C1643" s="64" t="s">
        <v>31</v>
      </c>
      <c r="D1643" s="30" t="s">
        <v>29</v>
      </c>
      <c r="E1643" s="96" t="s">
        <v>2798</v>
      </c>
      <c r="F1643" s="30" t="s">
        <v>29</v>
      </c>
      <c r="G1643" s="30" t="s">
        <v>47</v>
      </c>
      <c r="H1643" s="93" t="s">
        <v>34</v>
      </c>
      <c r="I1643" s="36" t="str">
        <f ca="1">IFERROR(__xludf.DUMMYFUNCTION("""COMPUTED_VALUE""")," ")</f>
        <v xml:space="preserve"> </v>
      </c>
      <c r="J1643" s="51" t="s">
        <v>7643</v>
      </c>
      <c r="K1643" s="56" t="s">
        <v>7644</v>
      </c>
      <c r="L1643" s="38">
        <v>971309490</v>
      </c>
      <c r="M1643" s="30" t="s">
        <v>664</v>
      </c>
      <c r="N1643" s="56" t="s">
        <v>4485</v>
      </c>
      <c r="O1643" s="30" t="s">
        <v>107</v>
      </c>
      <c r="P1643" s="30" t="s">
        <v>7645</v>
      </c>
      <c r="Q1643" s="23">
        <v>16940</v>
      </c>
      <c r="R1643" s="30" t="s">
        <v>29</v>
      </c>
      <c r="S1643" s="39">
        <v>50</v>
      </c>
      <c r="T1643" s="45">
        <v>46165</v>
      </c>
      <c r="U1643" s="52"/>
      <c r="V1643" s="53"/>
      <c r="W1643" s="54" t="s">
        <v>7646</v>
      </c>
      <c r="X1643" s="30"/>
      <c r="Y1643" s="31">
        <v>16890</v>
      </c>
      <c r="Z1643" s="30"/>
      <c r="AA1643" s="55"/>
      <c r="AB1643" s="73" t="s">
        <v>44</v>
      </c>
      <c r="AC1643" s="30" t="s">
        <v>44</v>
      </c>
      <c r="AD1643" s="30" t="s">
        <v>982</v>
      </c>
    </row>
    <row r="1644" spans="1:30" x14ac:dyDescent="0.2">
      <c r="A1644" s="89">
        <v>46165.881344861111</v>
      </c>
      <c r="B1644" s="35" t="s">
        <v>30</v>
      </c>
      <c r="C1644" s="64" t="s">
        <v>31</v>
      </c>
      <c r="D1644" s="30" t="s">
        <v>29</v>
      </c>
      <c r="E1644" s="96" t="s">
        <v>2798</v>
      </c>
      <c r="F1644" s="30" t="s">
        <v>29</v>
      </c>
      <c r="G1644" s="30" t="s">
        <v>47</v>
      </c>
      <c r="H1644" s="93" t="s">
        <v>34</v>
      </c>
      <c r="I1644" s="36" t="str">
        <f ca="1">IFERROR(__xludf.DUMMYFUNCTION("""COMPUTED_VALUE""")," ")</f>
        <v xml:space="preserve"> </v>
      </c>
      <c r="J1644" s="51" t="s">
        <v>7647</v>
      </c>
      <c r="K1644" s="56" t="s">
        <v>7648</v>
      </c>
      <c r="L1644" s="38">
        <v>866390870</v>
      </c>
      <c r="M1644" s="30" t="s">
        <v>664</v>
      </c>
      <c r="N1644" s="56" t="s">
        <v>66</v>
      </c>
      <c r="O1644" s="30" t="s">
        <v>107</v>
      </c>
      <c r="P1644" s="30" t="s">
        <v>7649</v>
      </c>
      <c r="Q1644" s="23">
        <v>16940</v>
      </c>
      <c r="R1644" s="30" t="s">
        <v>29</v>
      </c>
      <c r="S1644" s="39">
        <v>50</v>
      </c>
      <c r="T1644" s="45">
        <v>46165</v>
      </c>
      <c r="U1644" s="52"/>
      <c r="V1644" s="53"/>
      <c r="W1644" s="54" t="s">
        <v>7650</v>
      </c>
      <c r="X1644" s="30"/>
      <c r="Y1644" s="31">
        <v>16890</v>
      </c>
      <c r="Z1644" s="30"/>
      <c r="AA1644" s="56"/>
      <c r="AB1644" s="74" t="s">
        <v>44</v>
      </c>
      <c r="AC1644" s="30" t="s">
        <v>44</v>
      </c>
      <c r="AD1644" s="30" t="s">
        <v>982</v>
      </c>
    </row>
    <row r="1645" spans="1:30" x14ac:dyDescent="0.2">
      <c r="A1645" s="89">
        <v>46165.891319467592</v>
      </c>
      <c r="B1645" s="35" t="s">
        <v>30</v>
      </c>
      <c r="C1645" s="64" t="s">
        <v>31</v>
      </c>
      <c r="D1645" s="30" t="s">
        <v>29</v>
      </c>
      <c r="E1645" s="96" t="s">
        <v>2798</v>
      </c>
      <c r="F1645" s="30" t="s">
        <v>29</v>
      </c>
      <c r="G1645" s="30" t="s">
        <v>47</v>
      </c>
      <c r="H1645" s="93" t="s">
        <v>4145</v>
      </c>
      <c r="I1645" s="36">
        <f ca="1">IFERROR(__xludf.DUMMYFUNCTION("""COMPUTED_VALUE"""),46197)</f>
        <v>46197</v>
      </c>
      <c r="J1645" s="51" t="s">
        <v>7651</v>
      </c>
      <c r="K1645" s="56" t="s">
        <v>7652</v>
      </c>
      <c r="L1645" s="38">
        <v>335607743</v>
      </c>
      <c r="M1645" s="30" t="s">
        <v>713</v>
      </c>
      <c r="N1645" s="56" t="s">
        <v>576</v>
      </c>
      <c r="O1645" s="30" t="s">
        <v>107</v>
      </c>
      <c r="P1645" s="30" t="s">
        <v>7653</v>
      </c>
      <c r="Q1645" s="23">
        <v>16940</v>
      </c>
      <c r="R1645" s="30" t="s">
        <v>29</v>
      </c>
      <c r="S1645" s="39">
        <v>50</v>
      </c>
      <c r="T1645" s="45">
        <v>46165</v>
      </c>
      <c r="U1645" s="52"/>
      <c r="V1645" s="53"/>
      <c r="W1645" s="54" t="s">
        <v>7654</v>
      </c>
      <c r="X1645" s="30"/>
      <c r="Y1645" s="31">
        <v>16890</v>
      </c>
      <c r="Z1645" s="30"/>
      <c r="AA1645" s="55"/>
      <c r="AB1645" s="73" t="s">
        <v>44</v>
      </c>
      <c r="AC1645" s="30" t="s">
        <v>44</v>
      </c>
      <c r="AD1645" s="30" t="s">
        <v>982</v>
      </c>
    </row>
    <row r="1646" spans="1:30" x14ac:dyDescent="0.2">
      <c r="A1646" s="89">
        <v>46165.895958773152</v>
      </c>
      <c r="B1646" s="35" t="s">
        <v>30</v>
      </c>
      <c r="C1646" s="64" t="s">
        <v>31</v>
      </c>
      <c r="D1646" s="30" t="s">
        <v>29</v>
      </c>
      <c r="E1646" s="96" t="s">
        <v>2798</v>
      </c>
      <c r="F1646" s="30" t="s">
        <v>29</v>
      </c>
      <c r="G1646" s="30" t="s">
        <v>47</v>
      </c>
      <c r="H1646" s="93" t="s">
        <v>34</v>
      </c>
      <c r="I1646" s="36" t="str">
        <f ca="1">IFERROR(__xludf.DUMMYFUNCTION("""COMPUTED_VALUE""")," ")</f>
        <v xml:space="preserve"> </v>
      </c>
      <c r="J1646" s="51" t="s">
        <v>7655</v>
      </c>
      <c r="K1646" s="56" t="s">
        <v>7656</v>
      </c>
      <c r="L1646" s="38">
        <v>787350539</v>
      </c>
      <c r="M1646" s="30" t="s">
        <v>664</v>
      </c>
      <c r="N1646" s="56" t="s">
        <v>66</v>
      </c>
      <c r="O1646" s="30" t="s">
        <v>107</v>
      </c>
      <c r="P1646" s="30" t="s">
        <v>7657</v>
      </c>
      <c r="Q1646" s="23">
        <v>16940</v>
      </c>
      <c r="R1646" s="30" t="s">
        <v>29</v>
      </c>
      <c r="S1646" s="39">
        <v>50</v>
      </c>
      <c r="T1646" s="45">
        <v>46165</v>
      </c>
      <c r="U1646" s="52"/>
      <c r="V1646" s="53"/>
      <c r="W1646" s="54" t="s">
        <v>7658</v>
      </c>
      <c r="X1646" s="30"/>
      <c r="Y1646" s="31">
        <v>16890</v>
      </c>
      <c r="Z1646" s="30"/>
      <c r="AA1646" s="56"/>
      <c r="AB1646" s="74" t="s">
        <v>44</v>
      </c>
      <c r="AC1646" s="30" t="s">
        <v>44</v>
      </c>
      <c r="AD1646" s="30" t="s">
        <v>982</v>
      </c>
    </row>
    <row r="1647" spans="1:30" x14ac:dyDescent="0.2">
      <c r="A1647" s="89">
        <v>46165.897562708335</v>
      </c>
      <c r="B1647" s="35" t="s">
        <v>30</v>
      </c>
      <c r="C1647" s="64" t="s">
        <v>31</v>
      </c>
      <c r="D1647" s="30" t="s">
        <v>29</v>
      </c>
      <c r="E1647" s="96" t="s">
        <v>2798</v>
      </c>
      <c r="F1647" s="30" t="s">
        <v>29</v>
      </c>
      <c r="G1647" s="30" t="s">
        <v>47</v>
      </c>
      <c r="H1647" s="93" t="s">
        <v>34</v>
      </c>
      <c r="I1647" s="36" t="str">
        <f ca="1">IFERROR(__xludf.DUMMYFUNCTION("""COMPUTED_VALUE""")," ")</f>
        <v xml:space="preserve"> </v>
      </c>
      <c r="J1647" s="51" t="s">
        <v>7659</v>
      </c>
      <c r="K1647" s="56" t="s">
        <v>7660</v>
      </c>
      <c r="L1647" s="38">
        <v>889023349</v>
      </c>
      <c r="M1647" s="30" t="s">
        <v>664</v>
      </c>
      <c r="N1647" s="56" t="s">
        <v>3087</v>
      </c>
      <c r="O1647" s="30" t="s">
        <v>107</v>
      </c>
      <c r="P1647" s="30" t="s">
        <v>7661</v>
      </c>
      <c r="Q1647" s="23">
        <v>16940</v>
      </c>
      <c r="R1647" s="30" t="s">
        <v>29</v>
      </c>
      <c r="S1647" s="39">
        <v>50</v>
      </c>
      <c r="T1647" s="45">
        <v>46165</v>
      </c>
      <c r="U1647" s="52"/>
      <c r="V1647" s="53"/>
      <c r="W1647" s="54" t="s">
        <v>7662</v>
      </c>
      <c r="X1647" s="30"/>
      <c r="Y1647" s="31">
        <v>16890</v>
      </c>
      <c r="Z1647" s="30"/>
      <c r="AA1647" s="55"/>
      <c r="AB1647" s="73" t="s">
        <v>44</v>
      </c>
      <c r="AC1647" s="30" t="s">
        <v>44</v>
      </c>
      <c r="AD1647" s="30" t="s">
        <v>982</v>
      </c>
    </row>
    <row r="1648" spans="1:30" x14ac:dyDescent="0.2">
      <c r="A1648" s="89">
        <v>46165.944256793984</v>
      </c>
      <c r="B1648" s="35" t="s">
        <v>30</v>
      </c>
      <c r="C1648" s="64" t="s">
        <v>31</v>
      </c>
      <c r="D1648" s="30" t="s">
        <v>29</v>
      </c>
      <c r="E1648" s="96" t="s">
        <v>2798</v>
      </c>
      <c r="F1648" s="30" t="s">
        <v>29</v>
      </c>
      <c r="G1648" s="30" t="s">
        <v>47</v>
      </c>
      <c r="H1648" s="93" t="s">
        <v>34</v>
      </c>
      <c r="I1648" s="36" t="str">
        <f ca="1">IFERROR(__xludf.DUMMYFUNCTION("""COMPUTED_VALUE""")," ")</f>
        <v xml:space="preserve"> </v>
      </c>
      <c r="J1648" s="51" t="s">
        <v>7663</v>
      </c>
      <c r="K1648" s="56" t="s">
        <v>7664</v>
      </c>
      <c r="L1648" s="38">
        <v>335599856</v>
      </c>
      <c r="M1648" s="30" t="s">
        <v>664</v>
      </c>
      <c r="N1648" s="56" t="s">
        <v>66</v>
      </c>
      <c r="O1648" s="30" t="s">
        <v>107</v>
      </c>
      <c r="P1648" s="30" t="s">
        <v>7665</v>
      </c>
      <c r="Q1648" s="23">
        <v>16940</v>
      </c>
      <c r="R1648" s="30" t="s">
        <v>29</v>
      </c>
      <c r="S1648" s="39">
        <v>50</v>
      </c>
      <c r="T1648" s="45">
        <v>46165</v>
      </c>
      <c r="U1648" s="52"/>
      <c r="V1648" s="53"/>
      <c r="W1648" s="54" t="s">
        <v>7666</v>
      </c>
      <c r="X1648" s="30"/>
      <c r="Y1648" s="31">
        <v>16890</v>
      </c>
      <c r="Z1648" s="30"/>
      <c r="AA1648" s="56"/>
      <c r="AB1648" s="74" t="s">
        <v>44</v>
      </c>
      <c r="AC1648" s="30" t="s">
        <v>44</v>
      </c>
      <c r="AD1648" s="30" t="s">
        <v>982</v>
      </c>
    </row>
    <row r="1649" spans="1:30" x14ac:dyDescent="0.2">
      <c r="A1649" s="89">
        <v>46165.945923182866</v>
      </c>
      <c r="B1649" s="35" t="s">
        <v>252</v>
      </c>
      <c r="C1649" s="64" t="s">
        <v>31</v>
      </c>
      <c r="D1649" s="30" t="s">
        <v>29</v>
      </c>
      <c r="E1649" s="96" t="s">
        <v>2798</v>
      </c>
      <c r="F1649" s="30" t="s">
        <v>29</v>
      </c>
      <c r="G1649" s="30" t="s">
        <v>47</v>
      </c>
      <c r="H1649" s="93" t="s">
        <v>34</v>
      </c>
      <c r="I1649" s="36" t="str">
        <f ca="1">IFERROR(__xludf.DUMMYFUNCTION("""COMPUTED_VALUE""")," ")</f>
        <v xml:space="preserve"> </v>
      </c>
      <c r="J1649" s="51" t="s">
        <v>7667</v>
      </c>
      <c r="K1649" s="56" t="s">
        <v>7668</v>
      </c>
      <c r="L1649" s="38">
        <v>393942019</v>
      </c>
      <c r="M1649" s="30" t="s">
        <v>664</v>
      </c>
      <c r="N1649" s="56" t="s">
        <v>3247</v>
      </c>
      <c r="O1649" s="30" t="s">
        <v>107</v>
      </c>
      <c r="P1649" s="30" t="s">
        <v>7669</v>
      </c>
      <c r="Q1649" s="23">
        <v>16940</v>
      </c>
      <c r="R1649" s="30" t="s">
        <v>29</v>
      </c>
      <c r="S1649" s="39">
        <v>50</v>
      </c>
      <c r="T1649" s="45">
        <v>46165</v>
      </c>
      <c r="U1649" s="52"/>
      <c r="V1649" s="53"/>
      <c r="W1649" s="54" t="s">
        <v>7670</v>
      </c>
      <c r="X1649" s="30"/>
      <c r="Y1649" s="31">
        <v>16890</v>
      </c>
      <c r="Z1649" s="30"/>
      <c r="AA1649" s="55"/>
      <c r="AB1649" s="73" t="s">
        <v>44</v>
      </c>
      <c r="AC1649" s="30" t="s">
        <v>44</v>
      </c>
      <c r="AD1649" s="30" t="s">
        <v>982</v>
      </c>
    </row>
    <row r="1650" spans="1:30" x14ac:dyDescent="0.2">
      <c r="A1650" s="89">
        <v>46165.94719806713</v>
      </c>
      <c r="B1650" s="35" t="s">
        <v>30</v>
      </c>
      <c r="C1650" s="64" t="s">
        <v>31</v>
      </c>
      <c r="D1650" s="30" t="s">
        <v>29</v>
      </c>
      <c r="E1650" s="96" t="s">
        <v>2798</v>
      </c>
      <c r="F1650" s="30" t="s">
        <v>29</v>
      </c>
      <c r="G1650" s="30" t="s">
        <v>47</v>
      </c>
      <c r="H1650" s="93" t="s">
        <v>34</v>
      </c>
      <c r="I1650" s="36" t="str">
        <f ca="1">IFERROR(__xludf.DUMMYFUNCTION("""COMPUTED_VALUE""")," ")</f>
        <v xml:space="preserve"> </v>
      </c>
      <c r="J1650" s="51" t="s">
        <v>7671</v>
      </c>
      <c r="K1650" s="56" t="s">
        <v>7672</v>
      </c>
      <c r="L1650" s="38">
        <v>943259126</v>
      </c>
      <c r="M1650" s="30" t="s">
        <v>664</v>
      </c>
      <c r="N1650" s="56" t="s">
        <v>2435</v>
      </c>
      <c r="O1650" s="30" t="s">
        <v>107</v>
      </c>
      <c r="P1650" s="30" t="s">
        <v>7673</v>
      </c>
      <c r="Q1650" s="23">
        <v>16940</v>
      </c>
      <c r="R1650" s="30" t="s">
        <v>29</v>
      </c>
      <c r="S1650" s="39">
        <v>50</v>
      </c>
      <c r="T1650" s="45">
        <v>46165</v>
      </c>
      <c r="U1650" s="52"/>
      <c r="V1650" s="53"/>
      <c r="W1650" s="54" t="s">
        <v>7674</v>
      </c>
      <c r="X1650" s="30"/>
      <c r="Y1650" s="31">
        <v>16890</v>
      </c>
      <c r="Z1650" s="30"/>
      <c r="AA1650" s="56"/>
      <c r="AB1650" s="74" t="s">
        <v>44</v>
      </c>
      <c r="AC1650" s="30" t="s">
        <v>44</v>
      </c>
      <c r="AD1650" s="30" t="s">
        <v>982</v>
      </c>
    </row>
    <row r="1651" spans="1:30" x14ac:dyDescent="0.2">
      <c r="A1651" s="89">
        <v>46165.950309305554</v>
      </c>
      <c r="B1651" s="35" t="s">
        <v>30</v>
      </c>
      <c r="C1651" s="64" t="s">
        <v>31</v>
      </c>
      <c r="D1651" s="30" t="s">
        <v>29</v>
      </c>
      <c r="E1651" s="96" t="s">
        <v>2798</v>
      </c>
      <c r="F1651" s="30" t="s">
        <v>29</v>
      </c>
      <c r="G1651" s="30" t="s">
        <v>47</v>
      </c>
      <c r="H1651" s="93" t="s">
        <v>34</v>
      </c>
      <c r="I1651" s="36" t="str">
        <f ca="1">IFERROR(__xludf.DUMMYFUNCTION("""COMPUTED_VALUE""")," ")</f>
        <v xml:space="preserve"> </v>
      </c>
      <c r="J1651" s="51" t="s">
        <v>7675</v>
      </c>
      <c r="K1651" s="56" t="s">
        <v>7676</v>
      </c>
      <c r="L1651" s="38">
        <v>366846008</v>
      </c>
      <c r="M1651" s="30" t="s">
        <v>664</v>
      </c>
      <c r="N1651" s="56" t="s">
        <v>337</v>
      </c>
      <c r="O1651" s="30" t="s">
        <v>107</v>
      </c>
      <c r="P1651" s="30" t="s">
        <v>7677</v>
      </c>
      <c r="Q1651" s="23">
        <v>16940</v>
      </c>
      <c r="R1651" s="30" t="s">
        <v>29</v>
      </c>
      <c r="S1651" s="39">
        <v>100</v>
      </c>
      <c r="T1651" s="45">
        <v>46165</v>
      </c>
      <c r="U1651" s="52"/>
      <c r="V1651" s="53"/>
      <c r="W1651" s="54" t="s">
        <v>7678</v>
      </c>
      <c r="X1651" s="30"/>
      <c r="Y1651" s="31">
        <v>16840</v>
      </c>
      <c r="Z1651" s="30"/>
      <c r="AA1651" s="55"/>
      <c r="AB1651" s="73" t="s">
        <v>44</v>
      </c>
      <c r="AC1651" s="30" t="s">
        <v>44</v>
      </c>
      <c r="AD1651" s="30" t="s">
        <v>982</v>
      </c>
    </row>
    <row r="1652" spans="1:30" x14ac:dyDescent="0.2">
      <c r="A1652" s="89">
        <v>46165.952172048608</v>
      </c>
      <c r="B1652" s="35" t="s">
        <v>252</v>
      </c>
      <c r="C1652" s="64" t="s">
        <v>31</v>
      </c>
      <c r="D1652" s="30" t="s">
        <v>29</v>
      </c>
      <c r="E1652" s="96" t="s">
        <v>2798</v>
      </c>
      <c r="F1652" s="30" t="s">
        <v>29</v>
      </c>
      <c r="G1652" s="30" t="s">
        <v>47</v>
      </c>
      <c r="H1652" s="93" t="s">
        <v>34</v>
      </c>
      <c r="I1652" s="36" t="str">
        <f ca="1">IFERROR(__xludf.DUMMYFUNCTION("""COMPUTED_VALUE""")," ")</f>
        <v xml:space="preserve"> </v>
      </c>
      <c r="J1652" s="51" t="s">
        <v>7679</v>
      </c>
      <c r="K1652" s="56" t="s">
        <v>7680</v>
      </c>
      <c r="L1652" s="38">
        <v>819967988</v>
      </c>
      <c r="M1652" s="30" t="s">
        <v>664</v>
      </c>
      <c r="N1652" s="56" t="s">
        <v>2435</v>
      </c>
      <c r="O1652" s="30" t="s">
        <v>107</v>
      </c>
      <c r="P1652" s="30" t="s">
        <v>7681</v>
      </c>
      <c r="Q1652" s="23">
        <v>16940</v>
      </c>
      <c r="R1652" s="30" t="s">
        <v>29</v>
      </c>
      <c r="S1652" s="39">
        <v>50</v>
      </c>
      <c r="T1652" s="45">
        <v>46165</v>
      </c>
      <c r="U1652" s="52"/>
      <c r="V1652" s="53"/>
      <c r="W1652" s="54" t="s">
        <v>7682</v>
      </c>
      <c r="X1652" s="30"/>
      <c r="Y1652" s="31">
        <v>16890</v>
      </c>
      <c r="Z1652" s="30"/>
      <c r="AA1652" s="56"/>
      <c r="AB1652" s="74" t="s">
        <v>44</v>
      </c>
      <c r="AC1652" s="30" t="s">
        <v>44</v>
      </c>
      <c r="AD1652" s="30" t="s">
        <v>982</v>
      </c>
    </row>
    <row r="1653" spans="1:30" x14ac:dyDescent="0.2">
      <c r="A1653" s="89">
        <v>46165.954923275465</v>
      </c>
      <c r="B1653" s="35" t="s">
        <v>76</v>
      </c>
      <c r="C1653" s="64" t="s">
        <v>31</v>
      </c>
      <c r="D1653" s="30" t="s">
        <v>29</v>
      </c>
      <c r="E1653" s="96" t="s">
        <v>2798</v>
      </c>
      <c r="F1653" s="30" t="s">
        <v>29</v>
      </c>
      <c r="G1653" s="30" t="s">
        <v>47</v>
      </c>
      <c r="H1653" s="93" t="s">
        <v>5964</v>
      </c>
      <c r="I1653" s="36">
        <f ca="1">IFERROR(__xludf.DUMMYFUNCTION("""COMPUTED_VALUE"""),46196)</f>
        <v>46196</v>
      </c>
      <c r="J1653" s="51" t="s">
        <v>7683</v>
      </c>
      <c r="K1653" s="56" t="s">
        <v>7684</v>
      </c>
      <c r="L1653" s="38">
        <v>364547912</v>
      </c>
      <c r="M1653" s="30" t="s">
        <v>713</v>
      </c>
      <c r="N1653" s="56" t="s">
        <v>685</v>
      </c>
      <c r="O1653" s="30" t="s">
        <v>107</v>
      </c>
      <c r="P1653" s="30" t="s">
        <v>7685</v>
      </c>
      <c r="Q1653" s="23">
        <v>16940</v>
      </c>
      <c r="R1653" s="30" t="s">
        <v>29</v>
      </c>
      <c r="S1653" s="39">
        <v>50</v>
      </c>
      <c r="T1653" s="45">
        <v>46165</v>
      </c>
      <c r="U1653" s="52"/>
      <c r="V1653" s="53"/>
      <c r="W1653" s="54" t="s">
        <v>7686</v>
      </c>
      <c r="X1653" s="30"/>
      <c r="Y1653" s="31">
        <v>16890</v>
      </c>
      <c r="Z1653" s="30"/>
      <c r="AA1653" s="55"/>
      <c r="AB1653" s="73" t="s">
        <v>44</v>
      </c>
      <c r="AC1653" s="30" t="s">
        <v>44</v>
      </c>
      <c r="AD1653" s="30" t="s">
        <v>982</v>
      </c>
    </row>
    <row r="1654" spans="1:30" x14ac:dyDescent="0.2">
      <c r="A1654" s="89">
        <v>46165.956541527776</v>
      </c>
      <c r="B1654" s="35" t="s">
        <v>30</v>
      </c>
      <c r="C1654" s="64" t="s">
        <v>31</v>
      </c>
      <c r="D1654" s="30" t="s">
        <v>29</v>
      </c>
      <c r="E1654" s="96" t="s">
        <v>2798</v>
      </c>
      <c r="F1654" s="30" t="s">
        <v>29</v>
      </c>
      <c r="G1654" s="30" t="s">
        <v>47</v>
      </c>
      <c r="H1654" s="93" t="s">
        <v>34</v>
      </c>
      <c r="I1654" s="36" t="str">
        <f ca="1">IFERROR(__xludf.DUMMYFUNCTION("""COMPUTED_VALUE""")," ")</f>
        <v xml:space="preserve"> </v>
      </c>
      <c r="J1654" s="51" t="s">
        <v>7687</v>
      </c>
      <c r="K1654" s="56" t="s">
        <v>7688</v>
      </c>
      <c r="L1654" s="38">
        <v>337838102</v>
      </c>
      <c r="M1654" s="30" t="s">
        <v>713</v>
      </c>
      <c r="N1654" s="56" t="s">
        <v>2631</v>
      </c>
      <c r="O1654" s="30" t="s">
        <v>107</v>
      </c>
      <c r="P1654" s="30" t="s">
        <v>7689</v>
      </c>
      <c r="Q1654" s="23">
        <v>16940</v>
      </c>
      <c r="R1654" s="30" t="s">
        <v>29</v>
      </c>
      <c r="S1654" s="39">
        <v>50</v>
      </c>
      <c r="T1654" s="45">
        <v>46165</v>
      </c>
      <c r="U1654" s="52"/>
      <c r="V1654" s="53"/>
      <c r="W1654" s="54" t="s">
        <v>7690</v>
      </c>
      <c r="X1654" s="30"/>
      <c r="Y1654" s="31">
        <v>16890</v>
      </c>
      <c r="Z1654" s="30"/>
      <c r="AA1654" s="56"/>
      <c r="AB1654" s="74" t="s">
        <v>44</v>
      </c>
      <c r="AC1654" s="30" t="s">
        <v>44</v>
      </c>
      <c r="AD1654" s="30" t="s">
        <v>982</v>
      </c>
    </row>
    <row r="1655" spans="1:30" x14ac:dyDescent="0.2">
      <c r="A1655" s="89">
        <v>46165.958139861112</v>
      </c>
      <c r="B1655" s="35" t="s">
        <v>30</v>
      </c>
      <c r="C1655" s="64" t="s">
        <v>31</v>
      </c>
      <c r="D1655" s="30" t="s">
        <v>29</v>
      </c>
      <c r="E1655" s="96" t="s">
        <v>2798</v>
      </c>
      <c r="F1655" s="30" t="s">
        <v>29</v>
      </c>
      <c r="G1655" s="30" t="s">
        <v>47</v>
      </c>
      <c r="H1655" s="93" t="s">
        <v>34</v>
      </c>
      <c r="I1655" s="36" t="str">
        <f ca="1">IFERROR(__xludf.DUMMYFUNCTION("""COMPUTED_VALUE""")," ")</f>
        <v xml:space="preserve"> </v>
      </c>
      <c r="J1655" s="51" t="s">
        <v>7691</v>
      </c>
      <c r="K1655" s="56" t="s">
        <v>7692</v>
      </c>
      <c r="L1655" s="38">
        <v>819029608</v>
      </c>
      <c r="M1655" s="30" t="s">
        <v>713</v>
      </c>
      <c r="N1655" s="56" t="s">
        <v>4790</v>
      </c>
      <c r="O1655" s="30" t="s">
        <v>107</v>
      </c>
      <c r="P1655" s="30" t="s">
        <v>7693</v>
      </c>
      <c r="Q1655" s="23">
        <v>16940</v>
      </c>
      <c r="R1655" s="30" t="s">
        <v>29</v>
      </c>
      <c r="S1655" s="39">
        <v>50</v>
      </c>
      <c r="T1655" s="45">
        <v>46165</v>
      </c>
      <c r="U1655" s="52"/>
      <c r="V1655" s="53"/>
      <c r="W1655" s="54" t="s">
        <v>7694</v>
      </c>
      <c r="X1655" s="30"/>
      <c r="Y1655" s="31">
        <v>16890</v>
      </c>
      <c r="Z1655" s="30"/>
      <c r="AA1655" s="55"/>
      <c r="AB1655" s="73" t="s">
        <v>44</v>
      </c>
      <c r="AC1655" s="30" t="s">
        <v>44</v>
      </c>
      <c r="AD1655" s="30" t="s">
        <v>982</v>
      </c>
    </row>
    <row r="1656" spans="1:30" x14ac:dyDescent="0.2">
      <c r="A1656" s="89">
        <v>46165.960586909721</v>
      </c>
      <c r="B1656" s="35" t="s">
        <v>30</v>
      </c>
      <c r="C1656" s="64" t="s">
        <v>31</v>
      </c>
      <c r="D1656" s="30" t="s">
        <v>29</v>
      </c>
      <c r="E1656" s="96" t="s">
        <v>2798</v>
      </c>
      <c r="F1656" s="30" t="s">
        <v>29</v>
      </c>
      <c r="G1656" s="30" t="s">
        <v>47</v>
      </c>
      <c r="H1656" s="93" t="s">
        <v>34</v>
      </c>
      <c r="I1656" s="36" t="str">
        <f ca="1">IFERROR(__xludf.DUMMYFUNCTION("""COMPUTED_VALUE""")," ")</f>
        <v xml:space="preserve"> </v>
      </c>
      <c r="J1656" s="51" t="s">
        <v>7695</v>
      </c>
      <c r="K1656" s="56" t="s">
        <v>7696</v>
      </c>
      <c r="L1656" s="38">
        <v>963865087</v>
      </c>
      <c r="M1656" s="30" t="s">
        <v>713</v>
      </c>
      <c r="N1656" s="56" t="s">
        <v>512</v>
      </c>
      <c r="O1656" s="30" t="s">
        <v>107</v>
      </c>
      <c r="P1656" s="30" t="s">
        <v>7697</v>
      </c>
      <c r="Q1656" s="23">
        <v>16940</v>
      </c>
      <c r="R1656" s="30" t="s">
        <v>29</v>
      </c>
      <c r="S1656" s="39">
        <v>50</v>
      </c>
      <c r="T1656" s="45">
        <v>46165</v>
      </c>
      <c r="U1656" s="52"/>
      <c r="V1656" s="53"/>
      <c r="W1656" s="54" t="s">
        <v>7698</v>
      </c>
      <c r="X1656" s="30"/>
      <c r="Y1656" s="31">
        <v>16890</v>
      </c>
      <c r="Z1656" s="30"/>
      <c r="AA1656" s="56"/>
      <c r="AB1656" s="74" t="s">
        <v>44</v>
      </c>
      <c r="AC1656" s="30" t="s">
        <v>44</v>
      </c>
      <c r="AD1656" s="30" t="s">
        <v>982</v>
      </c>
    </row>
    <row r="1657" spans="1:30" x14ac:dyDescent="0.2">
      <c r="A1657" s="89">
        <v>46165.963030092593</v>
      </c>
      <c r="B1657" s="35" t="s">
        <v>252</v>
      </c>
      <c r="C1657" s="64" t="s">
        <v>31</v>
      </c>
      <c r="D1657" s="30" t="s">
        <v>29</v>
      </c>
      <c r="E1657" s="96" t="s">
        <v>2798</v>
      </c>
      <c r="F1657" s="30" t="s">
        <v>29</v>
      </c>
      <c r="G1657" s="30" t="s">
        <v>47</v>
      </c>
      <c r="H1657" s="93" t="s">
        <v>34</v>
      </c>
      <c r="I1657" s="36" t="str">
        <f ca="1">IFERROR(__xludf.DUMMYFUNCTION("""COMPUTED_VALUE""")," ")</f>
        <v xml:space="preserve"> </v>
      </c>
      <c r="J1657" s="51" t="s">
        <v>7699</v>
      </c>
      <c r="K1657" s="56" t="s">
        <v>7700</v>
      </c>
      <c r="L1657" s="38">
        <v>914561325</v>
      </c>
      <c r="M1657" s="30" t="s">
        <v>664</v>
      </c>
      <c r="N1657" s="56" t="s">
        <v>3103</v>
      </c>
      <c r="O1657" s="30" t="s">
        <v>107</v>
      </c>
      <c r="P1657" s="30" t="s">
        <v>7701</v>
      </c>
      <c r="Q1657" s="23">
        <v>16940</v>
      </c>
      <c r="R1657" s="30" t="s">
        <v>29</v>
      </c>
      <c r="S1657" s="39">
        <v>50</v>
      </c>
      <c r="T1657" s="45">
        <v>46165</v>
      </c>
      <c r="U1657" s="52"/>
      <c r="V1657" s="53"/>
      <c r="W1657" s="54" t="s">
        <v>7702</v>
      </c>
      <c r="X1657" s="30"/>
      <c r="Y1657" s="31">
        <v>16890</v>
      </c>
      <c r="Z1657" s="30"/>
      <c r="AA1657" s="55"/>
      <c r="AB1657" s="73" t="s">
        <v>44</v>
      </c>
      <c r="AC1657" s="30" t="s">
        <v>44</v>
      </c>
      <c r="AD1657" s="30" t="s">
        <v>982</v>
      </c>
    </row>
    <row r="1658" spans="1:30" x14ac:dyDescent="0.2">
      <c r="A1658" s="89">
        <v>46165.980011747684</v>
      </c>
      <c r="B1658" s="35" t="s">
        <v>30</v>
      </c>
      <c r="C1658" s="64" t="s">
        <v>31</v>
      </c>
      <c r="D1658" s="30" t="s">
        <v>29</v>
      </c>
      <c r="E1658" s="96" t="s">
        <v>63</v>
      </c>
      <c r="F1658" s="30" t="s">
        <v>29</v>
      </c>
      <c r="G1658" s="30" t="s">
        <v>47</v>
      </c>
      <c r="H1658" s="93" t="s">
        <v>34</v>
      </c>
      <c r="I1658" s="36" t="str">
        <f ca="1">IFERROR(__xludf.DUMMYFUNCTION("""COMPUTED_VALUE""")," ")</f>
        <v xml:space="preserve"> </v>
      </c>
      <c r="J1658" s="51" t="s">
        <v>7703</v>
      </c>
      <c r="K1658" s="56" t="s">
        <v>7704</v>
      </c>
      <c r="L1658" s="38">
        <v>374297782</v>
      </c>
      <c r="M1658" s="30" t="s">
        <v>698</v>
      </c>
      <c r="N1658" s="56" t="s">
        <v>2669</v>
      </c>
      <c r="O1658" s="30" t="s">
        <v>107</v>
      </c>
      <c r="P1658" s="30" t="s">
        <v>7705</v>
      </c>
      <c r="Q1658" s="23">
        <v>16940</v>
      </c>
      <c r="R1658" s="30" t="s">
        <v>29</v>
      </c>
      <c r="S1658" s="39">
        <v>100</v>
      </c>
      <c r="T1658" s="45">
        <v>46165</v>
      </c>
      <c r="U1658" s="52"/>
      <c r="V1658" s="53"/>
      <c r="W1658" s="54" t="s">
        <v>7706</v>
      </c>
      <c r="X1658" s="30"/>
      <c r="Y1658" s="31">
        <v>16840</v>
      </c>
      <c r="Z1658" s="30"/>
      <c r="AA1658" s="56"/>
      <c r="AB1658" s="74" t="s">
        <v>44</v>
      </c>
      <c r="AC1658" s="30" t="s">
        <v>44</v>
      </c>
      <c r="AD1658" s="30" t="s">
        <v>982</v>
      </c>
    </row>
    <row r="1659" spans="1:30" x14ac:dyDescent="0.2">
      <c r="A1659" s="89">
        <v>46165.983428252315</v>
      </c>
      <c r="B1659" s="35" t="s">
        <v>408</v>
      </c>
      <c r="C1659" s="64" t="s">
        <v>31</v>
      </c>
      <c r="D1659" s="30" t="s">
        <v>29</v>
      </c>
      <c r="E1659" s="96" t="s">
        <v>63</v>
      </c>
      <c r="F1659" s="30" t="s">
        <v>29</v>
      </c>
      <c r="G1659" s="30" t="s">
        <v>47</v>
      </c>
      <c r="H1659" s="93" t="s">
        <v>3726</v>
      </c>
      <c r="I1659" s="36">
        <f ca="1">IFERROR(__xludf.DUMMYFUNCTION("""COMPUTED_VALUE"""),46195)</f>
        <v>46195</v>
      </c>
      <c r="J1659" s="51" t="s">
        <v>7707</v>
      </c>
      <c r="K1659" s="56" t="s">
        <v>7708</v>
      </c>
      <c r="L1659" s="38">
        <v>984475755</v>
      </c>
      <c r="M1659" s="30" t="s">
        <v>698</v>
      </c>
      <c r="N1659" s="56" t="s">
        <v>3653</v>
      </c>
      <c r="O1659" s="30" t="s">
        <v>107</v>
      </c>
      <c r="P1659" s="30" t="s">
        <v>7709</v>
      </c>
      <c r="Q1659" s="23">
        <v>16940</v>
      </c>
      <c r="R1659" s="30" t="s">
        <v>29</v>
      </c>
      <c r="S1659" s="39">
        <f>50+2450</f>
        <v>2500</v>
      </c>
      <c r="T1659" s="49" t="s">
        <v>7710</v>
      </c>
      <c r="U1659" s="52"/>
      <c r="V1659" s="53"/>
      <c r="W1659" s="54" t="s">
        <v>7711</v>
      </c>
      <c r="X1659" s="30"/>
      <c r="Y1659" s="31">
        <v>14440</v>
      </c>
      <c r="Z1659" s="30"/>
      <c r="AA1659" s="55"/>
      <c r="AB1659" s="73" t="s">
        <v>44</v>
      </c>
      <c r="AC1659" s="30" t="s">
        <v>44</v>
      </c>
      <c r="AD1659" s="30" t="s">
        <v>982</v>
      </c>
    </row>
    <row r="1660" spans="1:30" x14ac:dyDescent="0.2">
      <c r="A1660" s="89">
        <v>46165.985069421295</v>
      </c>
      <c r="B1660" s="35" t="s">
        <v>30</v>
      </c>
      <c r="C1660" s="64" t="s">
        <v>31</v>
      </c>
      <c r="D1660" s="30" t="s">
        <v>29</v>
      </c>
      <c r="E1660" s="96" t="s">
        <v>2798</v>
      </c>
      <c r="F1660" s="30" t="s">
        <v>29</v>
      </c>
      <c r="G1660" s="30" t="s">
        <v>47</v>
      </c>
      <c r="H1660" s="93" t="s">
        <v>34</v>
      </c>
      <c r="I1660" s="36" t="str">
        <f ca="1">IFERROR(__xludf.DUMMYFUNCTION("""COMPUTED_VALUE""")," ")</f>
        <v xml:space="preserve"> </v>
      </c>
      <c r="J1660" s="51" t="s">
        <v>7712</v>
      </c>
      <c r="K1660" s="56" t="s">
        <v>7713</v>
      </c>
      <c r="L1660" s="38">
        <v>942244988</v>
      </c>
      <c r="M1660" s="30" t="s">
        <v>713</v>
      </c>
      <c r="N1660" s="56" t="s">
        <v>4790</v>
      </c>
      <c r="O1660" s="30" t="s">
        <v>107</v>
      </c>
      <c r="P1660" s="30" t="s">
        <v>7714</v>
      </c>
      <c r="Q1660" s="23">
        <v>16940</v>
      </c>
      <c r="R1660" s="30" t="s">
        <v>29</v>
      </c>
      <c r="S1660" s="39">
        <v>50</v>
      </c>
      <c r="T1660" s="45">
        <v>46165</v>
      </c>
      <c r="U1660" s="52"/>
      <c r="V1660" s="53"/>
      <c r="W1660" s="54" t="s">
        <v>7715</v>
      </c>
      <c r="X1660" s="30"/>
      <c r="Y1660" s="31">
        <v>16890</v>
      </c>
      <c r="Z1660" s="30"/>
      <c r="AA1660" s="56"/>
      <c r="AB1660" s="74" t="s">
        <v>44</v>
      </c>
      <c r="AC1660" s="30" t="s">
        <v>44</v>
      </c>
      <c r="AD1660" s="30" t="s">
        <v>982</v>
      </c>
    </row>
    <row r="1661" spans="1:30" x14ac:dyDescent="0.2">
      <c r="A1661" s="89">
        <v>46165.994320833328</v>
      </c>
      <c r="B1661" s="35" t="s">
        <v>252</v>
      </c>
      <c r="C1661" s="64" t="s">
        <v>31</v>
      </c>
      <c r="D1661" s="30" t="s">
        <v>29</v>
      </c>
      <c r="E1661" s="96" t="s">
        <v>2798</v>
      </c>
      <c r="F1661" s="30" t="s">
        <v>29</v>
      </c>
      <c r="G1661" s="30" t="s">
        <v>47</v>
      </c>
      <c r="H1661" s="93" t="s">
        <v>5504</v>
      </c>
      <c r="I1661" s="36">
        <f ca="1">IFERROR(__xludf.DUMMYFUNCTION("""COMPUTED_VALUE"""),46195)</f>
        <v>46195</v>
      </c>
      <c r="J1661" s="51" t="s">
        <v>7716</v>
      </c>
      <c r="K1661" s="56" t="s">
        <v>7717</v>
      </c>
      <c r="L1661" s="38">
        <v>375389197</v>
      </c>
      <c r="M1661" s="30" t="s">
        <v>466</v>
      </c>
      <c r="N1661" s="56" t="s">
        <v>1235</v>
      </c>
      <c r="O1661" s="30" t="s">
        <v>7718</v>
      </c>
      <c r="P1661" s="30" t="s">
        <v>7719</v>
      </c>
      <c r="Q1661" s="23">
        <v>16940</v>
      </c>
      <c r="R1661" s="30" t="s">
        <v>29</v>
      </c>
      <c r="S1661" s="39">
        <v>200</v>
      </c>
      <c r="T1661" s="45">
        <v>45800</v>
      </c>
      <c r="U1661" s="52"/>
      <c r="V1661" s="53"/>
      <c r="W1661" s="54" t="s">
        <v>7720</v>
      </c>
      <c r="X1661" s="30"/>
      <c r="Y1661" s="31">
        <v>16740</v>
      </c>
      <c r="Z1661" s="30"/>
      <c r="AA1661" s="55"/>
      <c r="AB1661" s="73" t="s">
        <v>44</v>
      </c>
      <c r="AC1661" s="30" t="s">
        <v>44</v>
      </c>
      <c r="AD1661" s="30" t="s">
        <v>982</v>
      </c>
    </row>
    <row r="1662" spans="1:30" x14ac:dyDescent="0.2">
      <c r="A1662" s="89">
        <v>46165.996338356483</v>
      </c>
      <c r="B1662" s="35" t="s">
        <v>76</v>
      </c>
      <c r="C1662" s="64" t="s">
        <v>31</v>
      </c>
      <c r="D1662" s="30" t="s">
        <v>29</v>
      </c>
      <c r="E1662" s="96" t="s">
        <v>63</v>
      </c>
      <c r="F1662" s="30" t="s">
        <v>29</v>
      </c>
      <c r="G1662" s="30" t="s">
        <v>47</v>
      </c>
      <c r="H1662" s="93" t="s">
        <v>3215</v>
      </c>
      <c r="I1662" s="36">
        <f ca="1">IFERROR(__xludf.DUMMYFUNCTION("""COMPUTED_VALUE"""),46196)</f>
        <v>46196</v>
      </c>
      <c r="J1662" s="51" t="s">
        <v>7721</v>
      </c>
      <c r="K1662" s="56" t="s">
        <v>7722</v>
      </c>
      <c r="L1662" s="38">
        <v>968736651</v>
      </c>
      <c r="M1662" s="30" t="s">
        <v>466</v>
      </c>
      <c r="N1662" s="56" t="s">
        <v>2923</v>
      </c>
      <c r="O1662" s="30" t="s">
        <v>7723</v>
      </c>
      <c r="P1662" s="30" t="s">
        <v>7724</v>
      </c>
      <c r="Q1662" s="23">
        <v>16940</v>
      </c>
      <c r="R1662" s="30" t="s">
        <v>29</v>
      </c>
      <c r="S1662" s="39">
        <v>70</v>
      </c>
      <c r="T1662" s="45">
        <v>46165</v>
      </c>
      <c r="U1662" s="52"/>
      <c r="V1662" s="53"/>
      <c r="W1662" s="54" t="s">
        <v>7725</v>
      </c>
      <c r="X1662" s="30"/>
      <c r="Y1662" s="31">
        <v>16870</v>
      </c>
      <c r="Z1662" s="30"/>
      <c r="AA1662" s="56"/>
      <c r="AB1662" s="74" t="s">
        <v>44</v>
      </c>
      <c r="AC1662" s="30" t="s">
        <v>44</v>
      </c>
      <c r="AD1662" s="30" t="s">
        <v>982</v>
      </c>
    </row>
    <row r="1663" spans="1:30" x14ac:dyDescent="0.2">
      <c r="A1663" s="89">
        <v>46166.050504189814</v>
      </c>
      <c r="B1663" s="35" t="s">
        <v>30</v>
      </c>
      <c r="C1663" s="64" t="s">
        <v>31</v>
      </c>
      <c r="D1663" s="30" t="s">
        <v>29</v>
      </c>
      <c r="E1663" s="96" t="s">
        <v>63</v>
      </c>
      <c r="F1663" s="30" t="s">
        <v>29</v>
      </c>
      <c r="G1663" s="30" t="s">
        <v>47</v>
      </c>
      <c r="H1663" s="93" t="s">
        <v>6655</v>
      </c>
      <c r="I1663" s="36">
        <f ca="1">IFERROR(__xludf.DUMMYFUNCTION("""COMPUTED_VALUE"""),46204)</f>
        <v>46204</v>
      </c>
      <c r="J1663" s="51" t="s">
        <v>7726</v>
      </c>
      <c r="K1663" s="56" t="s">
        <v>7727</v>
      </c>
      <c r="L1663" s="38">
        <v>338937651</v>
      </c>
      <c r="M1663" s="30" t="s">
        <v>454</v>
      </c>
      <c r="N1663" s="56" t="s">
        <v>576</v>
      </c>
      <c r="O1663" s="30" t="s">
        <v>7728</v>
      </c>
      <c r="P1663" s="30" t="s">
        <v>7729</v>
      </c>
      <c r="Q1663" s="23">
        <v>16940</v>
      </c>
      <c r="R1663" s="30" t="s">
        <v>29</v>
      </c>
      <c r="S1663" s="39">
        <v>100</v>
      </c>
      <c r="T1663" s="45">
        <v>46165</v>
      </c>
      <c r="U1663" s="52"/>
      <c r="V1663" s="53"/>
      <c r="W1663" s="54" t="s">
        <v>7730</v>
      </c>
      <c r="X1663" s="30"/>
      <c r="Y1663" s="31">
        <v>16840</v>
      </c>
      <c r="Z1663" s="30"/>
      <c r="AA1663" s="55"/>
      <c r="AB1663" s="73" t="s">
        <v>44</v>
      </c>
      <c r="AC1663" s="30" t="s">
        <v>44</v>
      </c>
      <c r="AD1663" s="30" t="s">
        <v>982</v>
      </c>
    </row>
    <row r="1664" spans="1:30" x14ac:dyDescent="0.2">
      <c r="A1664" s="89">
        <v>46166.055283587964</v>
      </c>
      <c r="B1664" s="35" t="s">
        <v>30</v>
      </c>
      <c r="C1664" s="64" t="s">
        <v>31</v>
      </c>
      <c r="D1664" s="30" t="s">
        <v>29</v>
      </c>
      <c r="E1664" s="96" t="s">
        <v>63</v>
      </c>
      <c r="F1664" s="30" t="s">
        <v>29</v>
      </c>
      <c r="G1664" s="30" t="s">
        <v>47</v>
      </c>
      <c r="H1664" s="93" t="s">
        <v>34</v>
      </c>
      <c r="I1664" s="36" t="str">
        <f ca="1">IFERROR(__xludf.DUMMYFUNCTION("""COMPUTED_VALUE""")," ")</f>
        <v xml:space="preserve"> </v>
      </c>
      <c r="J1664" s="51" t="s">
        <v>7731</v>
      </c>
      <c r="K1664" s="56" t="s">
        <v>7732</v>
      </c>
      <c r="L1664" s="38">
        <v>934404073</v>
      </c>
      <c r="M1664" s="30" t="s">
        <v>454</v>
      </c>
      <c r="N1664" s="56" t="s">
        <v>66</v>
      </c>
      <c r="O1664" s="30" t="s">
        <v>7733</v>
      </c>
      <c r="P1664" s="30" t="s">
        <v>7734</v>
      </c>
      <c r="Q1664" s="23">
        <v>16940</v>
      </c>
      <c r="R1664" s="30" t="s">
        <v>29</v>
      </c>
      <c r="S1664" s="39">
        <v>50</v>
      </c>
      <c r="T1664" s="45">
        <v>46165</v>
      </c>
      <c r="U1664" s="52"/>
      <c r="V1664" s="53"/>
      <c r="W1664" s="54" t="s">
        <v>7735</v>
      </c>
      <c r="X1664" s="30"/>
      <c r="Y1664" s="31">
        <v>16890</v>
      </c>
      <c r="Z1664" s="30"/>
      <c r="AA1664" s="56"/>
      <c r="AB1664" s="74" t="s">
        <v>44</v>
      </c>
      <c r="AC1664" s="30" t="s">
        <v>44</v>
      </c>
      <c r="AD1664" s="30" t="s">
        <v>982</v>
      </c>
    </row>
    <row r="1665" spans="1:30" x14ac:dyDescent="0.2">
      <c r="A1665" s="89">
        <v>46166.060484479167</v>
      </c>
      <c r="B1665" s="35" t="s">
        <v>30</v>
      </c>
      <c r="C1665" s="64" t="s">
        <v>31</v>
      </c>
      <c r="D1665" s="30" t="s">
        <v>29</v>
      </c>
      <c r="E1665" s="96" t="s">
        <v>63</v>
      </c>
      <c r="F1665" s="30" t="s">
        <v>29</v>
      </c>
      <c r="G1665" s="30" t="s">
        <v>47</v>
      </c>
      <c r="H1665" s="93" t="s">
        <v>34</v>
      </c>
      <c r="I1665" s="36" t="str">
        <f ca="1">IFERROR(__xludf.DUMMYFUNCTION("""COMPUTED_VALUE""")," ")</f>
        <v xml:space="preserve"> </v>
      </c>
      <c r="J1665" s="51" t="s">
        <v>7736</v>
      </c>
      <c r="K1665" s="56" t="s">
        <v>7737</v>
      </c>
      <c r="L1665" s="38">
        <v>398416778</v>
      </c>
      <c r="M1665" s="30" t="s">
        <v>454</v>
      </c>
      <c r="N1665" s="56" t="s">
        <v>236</v>
      </c>
      <c r="O1665" s="30" t="s">
        <v>7738</v>
      </c>
      <c r="P1665" s="30" t="s">
        <v>7739</v>
      </c>
      <c r="Q1665" s="23">
        <v>16940</v>
      </c>
      <c r="R1665" s="30" t="s">
        <v>29</v>
      </c>
      <c r="S1665" s="39">
        <v>100</v>
      </c>
      <c r="T1665" s="45">
        <v>46165</v>
      </c>
      <c r="U1665" s="52"/>
      <c r="V1665" s="53"/>
      <c r="W1665" s="54" t="s">
        <v>7740</v>
      </c>
      <c r="X1665" s="30"/>
      <c r="Y1665" s="31">
        <v>16840</v>
      </c>
      <c r="Z1665" s="30"/>
      <c r="AA1665" s="55"/>
      <c r="AB1665" s="73" t="s">
        <v>44</v>
      </c>
      <c r="AC1665" s="30" t="s">
        <v>44</v>
      </c>
      <c r="AD1665" s="30" t="s">
        <v>982</v>
      </c>
    </row>
    <row r="1666" spans="1:30" x14ac:dyDescent="0.2">
      <c r="A1666" s="89">
        <v>46166.064926770836</v>
      </c>
      <c r="B1666" s="35" t="s">
        <v>30</v>
      </c>
      <c r="C1666" s="64" t="s">
        <v>31</v>
      </c>
      <c r="D1666" s="30" t="s">
        <v>29</v>
      </c>
      <c r="E1666" s="96" t="s">
        <v>63</v>
      </c>
      <c r="F1666" s="30" t="s">
        <v>29</v>
      </c>
      <c r="G1666" s="30" t="s">
        <v>47</v>
      </c>
      <c r="H1666" s="93" t="s">
        <v>34</v>
      </c>
      <c r="I1666" s="36" t="str">
        <f ca="1">IFERROR(__xludf.DUMMYFUNCTION("""COMPUTED_VALUE""")," ")</f>
        <v xml:space="preserve"> </v>
      </c>
      <c r="J1666" s="51" t="s">
        <v>7741</v>
      </c>
      <c r="K1666" s="56" t="s">
        <v>6628</v>
      </c>
      <c r="L1666" s="38">
        <v>971889619</v>
      </c>
      <c r="M1666" s="30" t="s">
        <v>454</v>
      </c>
      <c r="N1666" s="56" t="s">
        <v>148</v>
      </c>
      <c r="O1666" s="30" t="s">
        <v>7742</v>
      </c>
      <c r="P1666" s="30" t="s">
        <v>7743</v>
      </c>
      <c r="Q1666" s="23">
        <v>16940</v>
      </c>
      <c r="R1666" s="30" t="s">
        <v>29</v>
      </c>
      <c r="S1666" s="39">
        <v>50</v>
      </c>
      <c r="T1666" s="45">
        <v>46165</v>
      </c>
      <c r="U1666" s="52"/>
      <c r="V1666" s="53"/>
      <c r="W1666" s="54" t="s">
        <v>7744</v>
      </c>
      <c r="X1666" s="30"/>
      <c r="Y1666" s="31">
        <v>16890</v>
      </c>
      <c r="Z1666" s="30"/>
      <c r="AA1666" s="56"/>
      <c r="AB1666" s="74" t="s">
        <v>44</v>
      </c>
      <c r="AC1666" s="30" t="s">
        <v>44</v>
      </c>
      <c r="AD1666" s="30" t="s">
        <v>982</v>
      </c>
    </row>
    <row r="1667" spans="1:30" x14ac:dyDescent="0.2">
      <c r="A1667" s="89">
        <v>46166.069141655091</v>
      </c>
      <c r="B1667" s="35" t="s">
        <v>30</v>
      </c>
      <c r="C1667" s="64" t="s">
        <v>31</v>
      </c>
      <c r="D1667" s="30" t="s">
        <v>29</v>
      </c>
      <c r="E1667" s="96" t="s">
        <v>63</v>
      </c>
      <c r="F1667" s="30" t="s">
        <v>29</v>
      </c>
      <c r="G1667" s="30" t="s">
        <v>47</v>
      </c>
      <c r="H1667" s="93" t="s">
        <v>4145</v>
      </c>
      <c r="I1667" s="36">
        <f ca="1">IFERROR(__xludf.DUMMYFUNCTION("""COMPUTED_VALUE"""),46197)</f>
        <v>46197</v>
      </c>
      <c r="J1667" s="51" t="s">
        <v>7745</v>
      </c>
      <c r="K1667" s="56" t="s">
        <v>7746</v>
      </c>
      <c r="L1667" s="38">
        <v>377984973</v>
      </c>
      <c r="M1667" s="30" t="s">
        <v>454</v>
      </c>
      <c r="N1667" s="56" t="s">
        <v>236</v>
      </c>
      <c r="O1667" s="30" t="s">
        <v>7747</v>
      </c>
      <c r="P1667" s="30" t="s">
        <v>7748</v>
      </c>
      <c r="Q1667" s="23">
        <v>16940</v>
      </c>
      <c r="R1667" s="30" t="s">
        <v>29</v>
      </c>
      <c r="S1667" s="39">
        <f>150+2350</f>
        <v>2500</v>
      </c>
      <c r="T1667" s="49" t="s">
        <v>7749</v>
      </c>
      <c r="U1667" s="52"/>
      <c r="V1667" s="53"/>
      <c r="W1667" s="54" t="s">
        <v>7750</v>
      </c>
      <c r="X1667" s="30"/>
      <c r="Y1667" s="31">
        <v>14440</v>
      </c>
      <c r="Z1667" s="30"/>
      <c r="AA1667" s="55"/>
      <c r="AB1667" s="73" t="s">
        <v>44</v>
      </c>
      <c r="AC1667" s="30" t="s">
        <v>44</v>
      </c>
      <c r="AD1667" s="30" t="s">
        <v>982</v>
      </c>
    </row>
    <row r="1668" spans="1:30" x14ac:dyDescent="0.2">
      <c r="A1668" s="89">
        <v>46166.073465636575</v>
      </c>
      <c r="B1668" s="35" t="s">
        <v>76</v>
      </c>
      <c r="C1668" s="64" t="s">
        <v>31</v>
      </c>
      <c r="D1668" s="30" t="s">
        <v>29</v>
      </c>
      <c r="E1668" s="96" t="s">
        <v>63</v>
      </c>
      <c r="F1668" s="30" t="s">
        <v>29</v>
      </c>
      <c r="G1668" s="30" t="s">
        <v>47</v>
      </c>
      <c r="H1668" s="93" t="s">
        <v>5504</v>
      </c>
      <c r="I1668" s="36">
        <f ca="1">IFERROR(__xludf.DUMMYFUNCTION("""COMPUTED_VALUE"""),46195)</f>
        <v>46195</v>
      </c>
      <c r="J1668" s="51" t="s">
        <v>7751</v>
      </c>
      <c r="K1668" s="56" t="s">
        <v>7752</v>
      </c>
      <c r="L1668" s="38">
        <v>569043534</v>
      </c>
      <c r="M1668" s="30" t="s">
        <v>454</v>
      </c>
      <c r="N1668" s="56" t="s">
        <v>66</v>
      </c>
      <c r="O1668" s="30" t="s">
        <v>7753</v>
      </c>
      <c r="P1668" s="30" t="s">
        <v>7754</v>
      </c>
      <c r="Q1668" s="23">
        <v>16940</v>
      </c>
      <c r="R1668" s="30" t="s">
        <v>29</v>
      </c>
      <c r="S1668" s="39">
        <f>50+2450</f>
        <v>2500</v>
      </c>
      <c r="T1668" s="49" t="s">
        <v>7755</v>
      </c>
      <c r="U1668" s="52"/>
      <c r="V1668" s="53"/>
      <c r="W1668" s="54" t="s">
        <v>7756</v>
      </c>
      <c r="X1668" s="30"/>
      <c r="Y1668" s="31">
        <v>14440</v>
      </c>
      <c r="Z1668" s="30"/>
      <c r="AA1668" s="56"/>
      <c r="AB1668" s="74" t="s">
        <v>44</v>
      </c>
      <c r="AC1668" s="30" t="s">
        <v>44</v>
      </c>
      <c r="AD1668" s="30" t="s">
        <v>982</v>
      </c>
    </row>
    <row r="1669" spans="1:30" x14ac:dyDescent="0.2">
      <c r="A1669" s="89">
        <v>46166.083798796295</v>
      </c>
      <c r="B1669" s="35" t="s">
        <v>30</v>
      </c>
      <c r="C1669" s="64" t="s">
        <v>31</v>
      </c>
      <c r="D1669" s="30" t="s">
        <v>29</v>
      </c>
      <c r="E1669" s="96" t="s">
        <v>63</v>
      </c>
      <c r="F1669" s="30" t="s">
        <v>29</v>
      </c>
      <c r="G1669" s="30" t="s">
        <v>47</v>
      </c>
      <c r="H1669" s="93" t="s">
        <v>34</v>
      </c>
      <c r="I1669" s="36" t="str">
        <f ca="1">IFERROR(__xludf.DUMMYFUNCTION("""COMPUTED_VALUE""")," ")</f>
        <v xml:space="preserve"> </v>
      </c>
      <c r="J1669" s="51" t="s">
        <v>7757</v>
      </c>
      <c r="K1669" s="56" t="s">
        <v>7758</v>
      </c>
      <c r="L1669" s="38">
        <v>366756392</v>
      </c>
      <c r="M1669" s="30" t="s">
        <v>1619</v>
      </c>
      <c r="N1669" s="56" t="s">
        <v>4569</v>
      </c>
      <c r="O1669" s="30" t="s">
        <v>2642</v>
      </c>
      <c r="P1669" s="30" t="s">
        <v>7759</v>
      </c>
      <c r="Q1669" s="23">
        <v>16940</v>
      </c>
      <c r="R1669" s="30" t="s">
        <v>29</v>
      </c>
      <c r="S1669" s="39">
        <v>50</v>
      </c>
      <c r="T1669" s="45">
        <v>46165</v>
      </c>
      <c r="U1669" s="52"/>
      <c r="V1669" s="53"/>
      <c r="W1669" s="54" t="s">
        <v>7760</v>
      </c>
      <c r="X1669" s="30"/>
      <c r="Y1669" s="31">
        <v>16890</v>
      </c>
      <c r="Z1669" s="30"/>
      <c r="AA1669" s="55"/>
      <c r="AB1669" s="73" t="s">
        <v>44</v>
      </c>
      <c r="AC1669" s="30" t="s">
        <v>44</v>
      </c>
      <c r="AD1669" s="30" t="s">
        <v>982</v>
      </c>
    </row>
    <row r="1670" spans="1:30" x14ac:dyDescent="0.2">
      <c r="A1670" s="89">
        <v>46166.228975729166</v>
      </c>
      <c r="B1670" s="35" t="s">
        <v>30</v>
      </c>
      <c r="C1670" s="64" t="s">
        <v>31</v>
      </c>
      <c r="D1670" s="30" t="s">
        <v>29</v>
      </c>
      <c r="E1670" s="96" t="s">
        <v>2798</v>
      </c>
      <c r="F1670" s="30" t="s">
        <v>29</v>
      </c>
      <c r="G1670" s="30" t="s">
        <v>47</v>
      </c>
      <c r="H1670" s="93" t="s">
        <v>34</v>
      </c>
      <c r="I1670" s="36" t="str">
        <f ca="1">IFERROR(__xludf.DUMMYFUNCTION("""COMPUTED_VALUE""")," ")</f>
        <v xml:space="preserve"> </v>
      </c>
      <c r="J1670" s="51" t="s">
        <v>7761</v>
      </c>
      <c r="K1670" s="56" t="s">
        <v>7762</v>
      </c>
      <c r="L1670" s="38">
        <v>889979404</v>
      </c>
      <c r="M1670" s="30" t="s">
        <v>633</v>
      </c>
      <c r="N1670" s="56" t="s">
        <v>362</v>
      </c>
      <c r="O1670" s="30" t="s">
        <v>107</v>
      </c>
      <c r="P1670" s="30" t="s">
        <v>7763</v>
      </c>
      <c r="Q1670" s="23">
        <v>16940</v>
      </c>
      <c r="R1670" s="30" t="s">
        <v>29</v>
      </c>
      <c r="S1670" s="39">
        <v>50</v>
      </c>
      <c r="T1670" s="45">
        <v>46165</v>
      </c>
      <c r="U1670" s="52"/>
      <c r="V1670" s="53"/>
      <c r="W1670" s="54" t="s">
        <v>7764</v>
      </c>
      <c r="X1670" s="30"/>
      <c r="Y1670" s="31">
        <v>16890</v>
      </c>
      <c r="Z1670" s="30"/>
      <c r="AA1670" s="56"/>
      <c r="AB1670" s="74" t="s">
        <v>44</v>
      </c>
      <c r="AC1670" s="30" t="s">
        <v>44</v>
      </c>
      <c r="AD1670" s="30" t="s">
        <v>982</v>
      </c>
    </row>
    <row r="1671" spans="1:30" x14ac:dyDescent="0.2">
      <c r="A1671" s="89">
        <v>46166.231289062503</v>
      </c>
      <c r="B1671" s="35" t="s">
        <v>30</v>
      </c>
      <c r="C1671" s="64" t="s">
        <v>31</v>
      </c>
      <c r="D1671" s="30" t="s">
        <v>29</v>
      </c>
      <c r="E1671" s="96" t="s">
        <v>2798</v>
      </c>
      <c r="F1671" s="30" t="s">
        <v>29</v>
      </c>
      <c r="G1671" s="30" t="s">
        <v>47</v>
      </c>
      <c r="H1671" s="93" t="s">
        <v>34</v>
      </c>
      <c r="I1671" s="36" t="str">
        <f ca="1">IFERROR(__xludf.DUMMYFUNCTION("""COMPUTED_VALUE""")," ")</f>
        <v xml:space="preserve"> </v>
      </c>
      <c r="J1671" s="51" t="s">
        <v>7765</v>
      </c>
      <c r="K1671" s="56" t="s">
        <v>7766</v>
      </c>
      <c r="L1671" s="38">
        <v>835570998</v>
      </c>
      <c r="M1671" s="30" t="s">
        <v>633</v>
      </c>
      <c r="N1671" s="56" t="s">
        <v>4441</v>
      </c>
      <c r="O1671" s="30" t="s">
        <v>107</v>
      </c>
      <c r="P1671" s="30" t="s">
        <v>7767</v>
      </c>
      <c r="Q1671" s="23">
        <v>16940</v>
      </c>
      <c r="R1671" s="30" t="s">
        <v>29</v>
      </c>
      <c r="S1671" s="39">
        <v>200</v>
      </c>
      <c r="T1671" s="45">
        <v>46135</v>
      </c>
      <c r="U1671" s="52"/>
      <c r="V1671" s="53"/>
      <c r="W1671" s="54" t="s">
        <v>7768</v>
      </c>
      <c r="X1671" s="30"/>
      <c r="Y1671" s="31">
        <v>16740</v>
      </c>
      <c r="Z1671" s="30"/>
      <c r="AA1671" s="55"/>
      <c r="AB1671" s="73" t="s">
        <v>44</v>
      </c>
      <c r="AC1671" s="30" t="s">
        <v>44</v>
      </c>
      <c r="AD1671" s="30" t="s">
        <v>982</v>
      </c>
    </row>
    <row r="1672" spans="1:30" x14ac:dyDescent="0.2">
      <c r="A1672" s="89">
        <v>46166.233784745375</v>
      </c>
      <c r="B1672" s="35" t="s">
        <v>408</v>
      </c>
      <c r="C1672" s="64" t="s">
        <v>31</v>
      </c>
      <c r="D1672" s="30" t="s">
        <v>29</v>
      </c>
      <c r="E1672" s="96" t="s">
        <v>2798</v>
      </c>
      <c r="F1672" s="30" t="s">
        <v>29</v>
      </c>
      <c r="G1672" s="30" t="s">
        <v>47</v>
      </c>
      <c r="H1672" s="93" t="s">
        <v>6742</v>
      </c>
      <c r="I1672" s="36">
        <f ca="1">IFERROR(__xludf.DUMMYFUNCTION("""COMPUTED_VALUE"""),46197)</f>
        <v>46197</v>
      </c>
      <c r="J1672" s="51" t="s">
        <v>7769</v>
      </c>
      <c r="K1672" s="56" t="s">
        <v>7770</v>
      </c>
      <c r="L1672" s="38">
        <v>356608308</v>
      </c>
      <c r="M1672" s="30" t="s">
        <v>633</v>
      </c>
      <c r="N1672" s="56" t="s">
        <v>4485</v>
      </c>
      <c r="O1672" s="30" t="s">
        <v>107</v>
      </c>
      <c r="P1672" s="30" t="s">
        <v>7771</v>
      </c>
      <c r="Q1672" s="23">
        <v>16940</v>
      </c>
      <c r="R1672" s="30" t="s">
        <v>29</v>
      </c>
      <c r="S1672" s="39">
        <v>50</v>
      </c>
      <c r="T1672" s="45">
        <v>46165</v>
      </c>
      <c r="U1672" s="52"/>
      <c r="V1672" s="53"/>
      <c r="W1672" s="54" t="s">
        <v>7772</v>
      </c>
      <c r="X1672" s="30"/>
      <c r="Y1672" s="31">
        <v>16890</v>
      </c>
      <c r="Z1672" s="30"/>
      <c r="AA1672" s="56"/>
      <c r="AB1672" s="74" t="s">
        <v>44</v>
      </c>
      <c r="AC1672" s="30" t="s">
        <v>44</v>
      </c>
      <c r="AD1672" s="30" t="s">
        <v>982</v>
      </c>
    </row>
    <row r="1673" spans="1:30" x14ac:dyDescent="0.2">
      <c r="A1673" s="89">
        <v>46166.236661226852</v>
      </c>
      <c r="B1673" s="35" t="s">
        <v>30</v>
      </c>
      <c r="C1673" s="85" t="s">
        <v>31</v>
      </c>
      <c r="D1673" s="30" t="s">
        <v>29</v>
      </c>
      <c r="E1673" s="96" t="s">
        <v>2798</v>
      </c>
      <c r="F1673" s="30" t="s">
        <v>29</v>
      </c>
      <c r="G1673" s="30" t="s">
        <v>47</v>
      </c>
      <c r="H1673" s="93" t="s">
        <v>34</v>
      </c>
      <c r="I1673" s="36" t="str">
        <f ca="1">IFERROR(__xludf.DUMMYFUNCTION("""COMPUTED_VALUE""")," ")</f>
        <v xml:space="preserve"> </v>
      </c>
      <c r="J1673" s="51" t="s">
        <v>7773</v>
      </c>
      <c r="K1673" s="56" t="s">
        <v>7774</v>
      </c>
      <c r="L1673" s="38">
        <v>342117806</v>
      </c>
      <c r="M1673" s="30" t="s">
        <v>633</v>
      </c>
      <c r="N1673" s="56" t="s">
        <v>481</v>
      </c>
      <c r="O1673" s="30" t="s">
        <v>107</v>
      </c>
      <c r="P1673" s="30" t="s">
        <v>7775</v>
      </c>
      <c r="Q1673" s="23">
        <v>16940</v>
      </c>
      <c r="R1673" s="30" t="s">
        <v>29</v>
      </c>
      <c r="S1673" s="39">
        <f>17+33</f>
        <v>50</v>
      </c>
      <c r="T1673" s="49" t="s">
        <v>7776</v>
      </c>
      <c r="U1673" s="52"/>
      <c r="V1673" s="53"/>
      <c r="W1673" s="54" t="s">
        <v>7777</v>
      </c>
      <c r="X1673" s="30"/>
      <c r="Y1673" s="31">
        <v>16890</v>
      </c>
      <c r="Z1673" s="30"/>
      <c r="AA1673" s="55"/>
      <c r="AB1673" s="73" t="s">
        <v>44</v>
      </c>
      <c r="AC1673" s="30" t="s">
        <v>44</v>
      </c>
      <c r="AD1673" s="30" t="s">
        <v>982</v>
      </c>
    </row>
    <row r="1674" spans="1:30" x14ac:dyDescent="0.2">
      <c r="A1674" s="89">
        <v>46166.240501134263</v>
      </c>
      <c r="B1674" s="35" t="s">
        <v>30</v>
      </c>
      <c r="C1674" s="85" t="s">
        <v>31</v>
      </c>
      <c r="D1674" s="30" t="s">
        <v>29</v>
      </c>
      <c r="E1674" s="96" t="s">
        <v>2798</v>
      </c>
      <c r="F1674" s="30" t="s">
        <v>29</v>
      </c>
      <c r="G1674" s="30" t="s">
        <v>47</v>
      </c>
      <c r="H1674" s="93" t="s">
        <v>34</v>
      </c>
      <c r="I1674" s="36" t="str">
        <f ca="1">IFERROR(__xludf.DUMMYFUNCTION("""COMPUTED_VALUE""")," ")</f>
        <v xml:space="preserve"> </v>
      </c>
      <c r="J1674" s="51" t="s">
        <v>7778</v>
      </c>
      <c r="K1674" s="56" t="s">
        <v>7779</v>
      </c>
      <c r="L1674" s="38">
        <v>366415465</v>
      </c>
      <c r="M1674" s="30" t="s">
        <v>633</v>
      </c>
      <c r="N1674" s="56" t="s">
        <v>362</v>
      </c>
      <c r="O1674" s="30" t="s">
        <v>107</v>
      </c>
      <c r="P1674" s="30" t="s">
        <v>7780</v>
      </c>
      <c r="Q1674" s="23">
        <v>16940</v>
      </c>
      <c r="R1674" s="30" t="s">
        <v>29</v>
      </c>
      <c r="S1674" s="39">
        <v>20</v>
      </c>
      <c r="T1674" s="45">
        <v>46165</v>
      </c>
      <c r="U1674" s="52"/>
      <c r="V1674" s="53"/>
      <c r="W1674" s="54" t="s">
        <v>7781</v>
      </c>
      <c r="X1674" s="30"/>
      <c r="Y1674" s="31">
        <v>16920</v>
      </c>
      <c r="Z1674" s="30"/>
      <c r="AA1674" s="56"/>
      <c r="AB1674" s="74" t="s">
        <v>44</v>
      </c>
      <c r="AC1674" s="30" t="s">
        <v>44</v>
      </c>
      <c r="AD1674" s="30" t="s">
        <v>982</v>
      </c>
    </row>
    <row r="1675" spans="1:30" x14ac:dyDescent="0.2">
      <c r="A1675" s="89">
        <v>46166.243387581024</v>
      </c>
      <c r="B1675" s="35" t="s">
        <v>252</v>
      </c>
      <c r="C1675" s="85" t="s">
        <v>31</v>
      </c>
      <c r="D1675" s="30" t="s">
        <v>29</v>
      </c>
      <c r="E1675" s="96" t="s">
        <v>2798</v>
      </c>
      <c r="F1675" s="30" t="s">
        <v>29</v>
      </c>
      <c r="G1675" s="30" t="s">
        <v>47</v>
      </c>
      <c r="H1675" s="93" t="s">
        <v>3374</v>
      </c>
      <c r="I1675" s="36">
        <f ca="1">IFERROR(__xludf.DUMMYFUNCTION("""COMPUTED_VALUE"""),46197)</f>
        <v>46197</v>
      </c>
      <c r="J1675" s="51" t="s">
        <v>7782</v>
      </c>
      <c r="K1675" s="56" t="s">
        <v>7783</v>
      </c>
      <c r="L1675" s="38">
        <v>332480138</v>
      </c>
      <c r="M1675" s="30" t="s">
        <v>633</v>
      </c>
      <c r="N1675" s="56" t="s">
        <v>164</v>
      </c>
      <c r="O1675" s="30" t="s">
        <v>107</v>
      </c>
      <c r="P1675" s="30" t="s">
        <v>7784</v>
      </c>
      <c r="Q1675" s="23">
        <v>16940</v>
      </c>
      <c r="R1675" s="30" t="s">
        <v>29</v>
      </c>
      <c r="S1675" s="39">
        <v>200</v>
      </c>
      <c r="T1675" s="45">
        <v>46165</v>
      </c>
      <c r="U1675" s="52"/>
      <c r="V1675" s="53"/>
      <c r="W1675" s="54" t="s">
        <v>7785</v>
      </c>
      <c r="X1675" s="30"/>
      <c r="Y1675" s="31">
        <v>16740</v>
      </c>
      <c r="Z1675" s="30"/>
      <c r="AA1675" s="55"/>
      <c r="AB1675" s="73" t="s">
        <v>44</v>
      </c>
      <c r="AC1675" s="30" t="s">
        <v>44</v>
      </c>
      <c r="AD1675" s="30" t="s">
        <v>982</v>
      </c>
    </row>
    <row r="1676" spans="1:30" x14ac:dyDescent="0.2">
      <c r="A1676" s="89">
        <v>46166.245581817129</v>
      </c>
      <c r="B1676" s="35" t="s">
        <v>408</v>
      </c>
      <c r="C1676" s="85" t="s">
        <v>31</v>
      </c>
      <c r="D1676" s="30" t="s">
        <v>29</v>
      </c>
      <c r="E1676" s="96" t="s">
        <v>46</v>
      </c>
      <c r="F1676" s="30" t="s">
        <v>29</v>
      </c>
      <c r="G1676" s="30" t="s">
        <v>47</v>
      </c>
      <c r="H1676" s="93" t="s">
        <v>5600</v>
      </c>
      <c r="I1676" s="36">
        <f ca="1">IFERROR(__xludf.DUMMYFUNCTION("""COMPUTED_VALUE"""),46196)</f>
        <v>46196</v>
      </c>
      <c r="J1676" s="51" t="s">
        <v>7786</v>
      </c>
      <c r="K1676" s="56" t="s">
        <v>7787</v>
      </c>
      <c r="L1676" s="38">
        <v>354699985</v>
      </c>
      <c r="M1676" s="30" t="s">
        <v>633</v>
      </c>
      <c r="N1676" s="56" t="s">
        <v>164</v>
      </c>
      <c r="O1676" s="30" t="s">
        <v>107</v>
      </c>
      <c r="P1676" s="30" t="s">
        <v>7788</v>
      </c>
      <c r="Q1676" s="23">
        <v>2468</v>
      </c>
      <c r="R1676" s="30" t="s">
        <v>29</v>
      </c>
      <c r="S1676" s="39">
        <v>50</v>
      </c>
      <c r="T1676" s="45">
        <v>46165</v>
      </c>
      <c r="U1676" s="52"/>
      <c r="V1676" s="53"/>
      <c r="W1676" s="54" t="s">
        <v>7789</v>
      </c>
      <c r="X1676" s="30"/>
      <c r="Y1676" s="31">
        <v>2418</v>
      </c>
      <c r="Z1676" s="30"/>
      <c r="AA1676" s="56"/>
      <c r="AB1676" s="74" t="s">
        <v>44</v>
      </c>
      <c r="AC1676" s="30" t="s">
        <v>44</v>
      </c>
      <c r="AD1676" s="30" t="s">
        <v>982</v>
      </c>
    </row>
    <row r="1677" spans="1:30" x14ac:dyDescent="0.2">
      <c r="A1677" s="89">
        <v>46166.343390000002</v>
      </c>
      <c r="B1677" s="35" t="s">
        <v>252</v>
      </c>
      <c r="C1677" s="85" t="s">
        <v>31</v>
      </c>
      <c r="D1677" s="30" t="s">
        <v>29</v>
      </c>
      <c r="E1677" s="96" t="s">
        <v>32</v>
      </c>
      <c r="F1677" s="30" t="s">
        <v>29</v>
      </c>
      <c r="G1677" s="30" t="s">
        <v>33</v>
      </c>
      <c r="H1677" s="93" t="s">
        <v>5746</v>
      </c>
      <c r="I1677" s="36">
        <f ca="1">IFERROR(__xludf.DUMMYFUNCTION("""COMPUTED_VALUE"""),46196)</f>
        <v>46196</v>
      </c>
      <c r="J1677" s="51" t="s">
        <v>7790</v>
      </c>
      <c r="K1677" s="56" t="s">
        <v>7791</v>
      </c>
      <c r="L1677" s="38">
        <v>865261518</v>
      </c>
      <c r="M1677" s="30" t="s">
        <v>1614</v>
      </c>
      <c r="N1677" s="56" t="s">
        <v>4176</v>
      </c>
      <c r="O1677" s="30" t="s">
        <v>2081</v>
      </c>
      <c r="P1677" s="30" t="s">
        <v>7792</v>
      </c>
      <c r="Q1677" s="23">
        <v>14972</v>
      </c>
      <c r="R1677" s="30" t="s">
        <v>29</v>
      </c>
      <c r="S1677" s="39">
        <v>200</v>
      </c>
      <c r="T1677" s="45">
        <v>46165</v>
      </c>
      <c r="U1677" s="52"/>
      <c r="V1677" s="53"/>
      <c r="W1677" s="54" t="s">
        <v>7793</v>
      </c>
      <c r="X1677" s="30"/>
      <c r="Y1677" s="31">
        <v>14772</v>
      </c>
      <c r="Z1677" s="30"/>
      <c r="AA1677" s="55"/>
      <c r="AB1677" s="73" t="s">
        <v>44</v>
      </c>
      <c r="AC1677" s="30" t="s">
        <v>44</v>
      </c>
      <c r="AD1677" s="30" t="s">
        <v>982</v>
      </c>
    </row>
    <row r="1678" spans="1:30" x14ac:dyDescent="0.2">
      <c r="A1678" s="89">
        <v>46166.664430277779</v>
      </c>
      <c r="B1678" s="35" t="s">
        <v>252</v>
      </c>
      <c r="C1678" s="85" t="s">
        <v>31</v>
      </c>
      <c r="D1678" s="30" t="s">
        <v>29</v>
      </c>
      <c r="E1678" s="96" t="s">
        <v>2798</v>
      </c>
      <c r="F1678" s="30" t="s">
        <v>29</v>
      </c>
      <c r="G1678" s="30" t="s">
        <v>47</v>
      </c>
      <c r="H1678" s="93" t="s">
        <v>3215</v>
      </c>
      <c r="I1678" s="36">
        <f ca="1">IFERROR(__xludf.DUMMYFUNCTION("""COMPUTED_VALUE"""),46196)</f>
        <v>46196</v>
      </c>
      <c r="J1678" s="51" t="s">
        <v>7794</v>
      </c>
      <c r="K1678" s="56" t="s">
        <v>7795</v>
      </c>
      <c r="L1678" s="38">
        <v>352803546</v>
      </c>
      <c r="M1678" s="30" t="s">
        <v>713</v>
      </c>
      <c r="N1678" s="56" t="s">
        <v>3097</v>
      </c>
      <c r="O1678" s="30" t="s">
        <v>107</v>
      </c>
      <c r="P1678" s="30" t="s">
        <v>7796</v>
      </c>
      <c r="Q1678" s="23">
        <v>16940</v>
      </c>
      <c r="R1678" s="30" t="s">
        <v>29</v>
      </c>
      <c r="S1678" s="39">
        <v>50</v>
      </c>
      <c r="T1678" s="45">
        <v>46166</v>
      </c>
      <c r="U1678" s="52"/>
      <c r="V1678" s="53"/>
      <c r="W1678" s="54" t="s">
        <v>7797</v>
      </c>
      <c r="X1678" s="30"/>
      <c r="Y1678" s="31">
        <v>16890</v>
      </c>
      <c r="Z1678" s="30"/>
      <c r="AA1678" s="56"/>
      <c r="AB1678" s="74" t="s">
        <v>44</v>
      </c>
      <c r="AC1678" s="30" t="s">
        <v>44</v>
      </c>
      <c r="AD1678" s="30" t="s">
        <v>982</v>
      </c>
    </row>
    <row r="1679" spans="1:30" x14ac:dyDescent="0.2">
      <c r="A1679" s="89">
        <v>46166.666360949079</v>
      </c>
      <c r="B1679" s="35" t="s">
        <v>30</v>
      </c>
      <c r="C1679" s="85" t="s">
        <v>31</v>
      </c>
      <c r="D1679" s="30" t="s">
        <v>29</v>
      </c>
      <c r="E1679" s="96" t="s">
        <v>2798</v>
      </c>
      <c r="F1679" s="30" t="s">
        <v>29</v>
      </c>
      <c r="G1679" s="30" t="s">
        <v>47</v>
      </c>
      <c r="H1679" s="93" t="s">
        <v>34</v>
      </c>
      <c r="I1679" s="36" t="str">
        <f ca="1">IFERROR(__xludf.DUMMYFUNCTION("""COMPUTED_VALUE""")," ")</f>
        <v xml:space="preserve"> </v>
      </c>
      <c r="J1679" s="51" t="s">
        <v>7798</v>
      </c>
      <c r="K1679" s="56" t="s">
        <v>7799</v>
      </c>
      <c r="L1679" s="38">
        <v>978075025</v>
      </c>
      <c r="M1679" s="30" t="s">
        <v>713</v>
      </c>
      <c r="N1679" s="56" t="s">
        <v>148</v>
      </c>
      <c r="O1679" s="30" t="s">
        <v>107</v>
      </c>
      <c r="P1679" s="30" t="s">
        <v>7800</v>
      </c>
      <c r="Q1679" s="23">
        <v>16940</v>
      </c>
      <c r="R1679" s="30" t="s">
        <v>429</v>
      </c>
      <c r="S1679" s="39">
        <v>50</v>
      </c>
      <c r="T1679" s="45">
        <v>46166</v>
      </c>
      <c r="U1679" s="52"/>
      <c r="V1679" s="53"/>
      <c r="W1679" s="54" t="s">
        <v>7801</v>
      </c>
      <c r="X1679" s="30"/>
      <c r="Y1679" s="31">
        <v>16890</v>
      </c>
      <c r="Z1679" s="30"/>
      <c r="AA1679" s="55"/>
      <c r="AB1679" s="73" t="s">
        <v>44</v>
      </c>
      <c r="AC1679" s="30" t="s">
        <v>44</v>
      </c>
      <c r="AD1679" s="30" t="s">
        <v>982</v>
      </c>
    </row>
    <row r="1680" spans="1:30" x14ac:dyDescent="0.2">
      <c r="A1680" s="89">
        <v>46166.668334803238</v>
      </c>
      <c r="B1680" s="35" t="s">
        <v>30</v>
      </c>
      <c r="C1680" s="85" t="s">
        <v>31</v>
      </c>
      <c r="D1680" s="30" t="s">
        <v>29</v>
      </c>
      <c r="E1680" s="96" t="s">
        <v>2798</v>
      </c>
      <c r="F1680" s="30" t="s">
        <v>29</v>
      </c>
      <c r="G1680" s="30" t="s">
        <v>47</v>
      </c>
      <c r="H1680" s="93" t="s">
        <v>34</v>
      </c>
      <c r="I1680" s="36" t="str">
        <f ca="1">IFERROR(__xludf.DUMMYFUNCTION("""COMPUTED_VALUE""")," ")</f>
        <v xml:space="preserve"> </v>
      </c>
      <c r="J1680" s="51" t="s">
        <v>7802</v>
      </c>
      <c r="K1680" s="56" t="s">
        <v>7803</v>
      </c>
      <c r="L1680" s="38">
        <v>976357174</v>
      </c>
      <c r="M1680" s="30" t="s">
        <v>713</v>
      </c>
      <c r="N1680" s="56" t="s">
        <v>148</v>
      </c>
      <c r="O1680" s="30" t="s">
        <v>107</v>
      </c>
      <c r="P1680" s="30" t="s">
        <v>7804</v>
      </c>
      <c r="Q1680" s="23">
        <v>16940</v>
      </c>
      <c r="R1680" s="30" t="s">
        <v>29</v>
      </c>
      <c r="S1680" s="39">
        <v>50</v>
      </c>
      <c r="T1680" s="45">
        <v>46166</v>
      </c>
      <c r="U1680" s="52"/>
      <c r="V1680" s="53"/>
      <c r="W1680" s="54" t="s">
        <v>7805</v>
      </c>
      <c r="X1680" s="30"/>
      <c r="Y1680" s="31">
        <v>16890</v>
      </c>
      <c r="Z1680" s="30"/>
      <c r="AA1680" s="56"/>
      <c r="AB1680" s="74" t="s">
        <v>44</v>
      </c>
      <c r="AC1680" s="30" t="s">
        <v>44</v>
      </c>
      <c r="AD1680" s="30" t="s">
        <v>982</v>
      </c>
    </row>
    <row r="1681" spans="1:30" x14ac:dyDescent="0.2">
      <c r="A1681" s="89">
        <v>46166.67019513889</v>
      </c>
      <c r="B1681" s="35" t="s">
        <v>30</v>
      </c>
      <c r="C1681" s="85" t="s">
        <v>31</v>
      </c>
      <c r="D1681" s="30" t="s">
        <v>29</v>
      </c>
      <c r="E1681" s="96" t="s">
        <v>2798</v>
      </c>
      <c r="F1681" s="30" t="s">
        <v>29</v>
      </c>
      <c r="G1681" s="30" t="s">
        <v>47</v>
      </c>
      <c r="H1681" s="93" t="s">
        <v>34</v>
      </c>
      <c r="I1681" s="36" t="str">
        <f ca="1">IFERROR(__xludf.DUMMYFUNCTION("""COMPUTED_VALUE""")," ")</f>
        <v xml:space="preserve"> </v>
      </c>
      <c r="J1681" s="51" t="s">
        <v>7806</v>
      </c>
      <c r="K1681" s="56" t="s">
        <v>7807</v>
      </c>
      <c r="L1681" s="38">
        <v>362172033</v>
      </c>
      <c r="M1681" s="30" t="s">
        <v>664</v>
      </c>
      <c r="N1681" s="56" t="s">
        <v>3247</v>
      </c>
      <c r="O1681" s="30" t="s">
        <v>107</v>
      </c>
      <c r="P1681" s="30" t="s">
        <v>7808</v>
      </c>
      <c r="Q1681" s="23">
        <v>16940</v>
      </c>
      <c r="R1681" s="30" t="s">
        <v>29</v>
      </c>
      <c r="S1681" s="39">
        <v>50</v>
      </c>
      <c r="T1681" s="45">
        <v>46166</v>
      </c>
      <c r="U1681" s="52"/>
      <c r="V1681" s="53"/>
      <c r="W1681" s="54" t="s">
        <v>7809</v>
      </c>
      <c r="X1681" s="30"/>
      <c r="Y1681" s="31">
        <v>16890</v>
      </c>
      <c r="Z1681" s="30"/>
      <c r="AA1681" s="55"/>
      <c r="AB1681" s="73" t="s">
        <v>44</v>
      </c>
      <c r="AC1681" s="30" t="s">
        <v>44</v>
      </c>
      <c r="AD1681" s="30" t="s">
        <v>982</v>
      </c>
    </row>
    <row r="1682" spans="1:30" x14ac:dyDescent="0.2">
      <c r="A1682" s="89">
        <v>46166.670729027777</v>
      </c>
      <c r="B1682" s="35" t="s">
        <v>30</v>
      </c>
      <c r="C1682" s="85" t="s">
        <v>31</v>
      </c>
      <c r="D1682" s="30" t="s">
        <v>29</v>
      </c>
      <c r="E1682" s="96" t="s">
        <v>63</v>
      </c>
      <c r="F1682" s="30" t="s">
        <v>29</v>
      </c>
      <c r="G1682" s="30" t="s">
        <v>47</v>
      </c>
      <c r="H1682" s="93" t="s">
        <v>34</v>
      </c>
      <c r="I1682" s="36" t="str">
        <f ca="1">IFERROR(__xludf.DUMMYFUNCTION("""COMPUTED_VALUE""")," ")</f>
        <v xml:space="preserve"> </v>
      </c>
      <c r="J1682" s="51" t="s">
        <v>7810</v>
      </c>
      <c r="K1682" s="56" t="s">
        <v>7811</v>
      </c>
      <c r="L1682" s="38">
        <v>981735199</v>
      </c>
      <c r="M1682" s="30" t="s">
        <v>247</v>
      </c>
      <c r="N1682" s="56" t="s">
        <v>7812</v>
      </c>
      <c r="O1682" s="30" t="s">
        <v>107</v>
      </c>
      <c r="P1682" s="30" t="s">
        <v>7813</v>
      </c>
      <c r="Q1682" s="23">
        <v>16940</v>
      </c>
      <c r="R1682" s="30" t="s">
        <v>29</v>
      </c>
      <c r="S1682" s="39">
        <v>50</v>
      </c>
      <c r="T1682" s="45">
        <v>46165</v>
      </c>
      <c r="U1682" s="52"/>
      <c r="V1682" s="53"/>
      <c r="W1682" s="54" t="s">
        <v>7814</v>
      </c>
      <c r="X1682" s="30"/>
      <c r="Y1682" s="31">
        <v>16890</v>
      </c>
      <c r="Z1682" s="30"/>
      <c r="AA1682" s="56"/>
      <c r="AB1682" s="74" t="s">
        <v>44</v>
      </c>
      <c r="AC1682" s="30" t="s">
        <v>44</v>
      </c>
      <c r="AD1682" s="30" t="s">
        <v>982</v>
      </c>
    </row>
    <row r="1683" spans="1:30" x14ac:dyDescent="0.2">
      <c r="A1683" s="89">
        <v>46166.671548611106</v>
      </c>
      <c r="B1683" s="35" t="s">
        <v>30</v>
      </c>
      <c r="C1683" s="85" t="s">
        <v>31</v>
      </c>
      <c r="D1683" s="30" t="s">
        <v>29</v>
      </c>
      <c r="E1683" s="96" t="s">
        <v>2798</v>
      </c>
      <c r="F1683" s="30" t="s">
        <v>29</v>
      </c>
      <c r="G1683" s="30" t="s">
        <v>47</v>
      </c>
      <c r="H1683" s="93" t="s">
        <v>34</v>
      </c>
      <c r="I1683" s="36" t="str">
        <f ca="1">IFERROR(__xludf.DUMMYFUNCTION("""COMPUTED_VALUE""")," ")</f>
        <v xml:space="preserve"> </v>
      </c>
      <c r="J1683" s="51" t="s">
        <v>7815</v>
      </c>
      <c r="K1683" s="56" t="s">
        <v>7816</v>
      </c>
      <c r="L1683" s="38">
        <v>389090976</v>
      </c>
      <c r="M1683" s="30" t="s">
        <v>664</v>
      </c>
      <c r="N1683" s="56" t="s">
        <v>66</v>
      </c>
      <c r="O1683" s="30" t="s">
        <v>107</v>
      </c>
      <c r="P1683" s="30" t="s">
        <v>7817</v>
      </c>
      <c r="Q1683" s="23">
        <v>16940</v>
      </c>
      <c r="R1683" s="30" t="s">
        <v>29</v>
      </c>
      <c r="S1683" s="39">
        <v>50</v>
      </c>
      <c r="T1683" s="45">
        <v>46166</v>
      </c>
      <c r="U1683" s="52"/>
      <c r="V1683" s="53"/>
      <c r="W1683" s="54" t="s">
        <v>7818</v>
      </c>
      <c r="X1683" s="30"/>
      <c r="Y1683" s="31">
        <v>16890</v>
      </c>
      <c r="Z1683" s="30"/>
      <c r="AA1683" s="55"/>
      <c r="AB1683" s="73" t="s">
        <v>44</v>
      </c>
      <c r="AC1683" s="30" t="s">
        <v>44</v>
      </c>
      <c r="AD1683" s="30" t="s">
        <v>982</v>
      </c>
    </row>
    <row r="1684" spans="1:30" x14ac:dyDescent="0.2">
      <c r="A1684" s="89">
        <v>46166.674013854165</v>
      </c>
      <c r="B1684" s="35" t="s">
        <v>30</v>
      </c>
      <c r="C1684" s="85" t="s">
        <v>31</v>
      </c>
      <c r="D1684" s="30" t="s">
        <v>29</v>
      </c>
      <c r="E1684" s="96" t="s">
        <v>2798</v>
      </c>
      <c r="F1684" s="30" t="s">
        <v>29</v>
      </c>
      <c r="G1684" s="30" t="s">
        <v>47</v>
      </c>
      <c r="H1684" s="93" t="s">
        <v>34</v>
      </c>
      <c r="I1684" s="36" t="str">
        <f ca="1">IFERROR(__xludf.DUMMYFUNCTION("""COMPUTED_VALUE""")," ")</f>
        <v xml:space="preserve"> </v>
      </c>
      <c r="J1684" s="51" t="s">
        <v>7819</v>
      </c>
      <c r="K1684" s="56" t="s">
        <v>7820</v>
      </c>
      <c r="L1684" s="38">
        <v>787019245</v>
      </c>
      <c r="M1684" s="30" t="s">
        <v>664</v>
      </c>
      <c r="N1684" s="56" t="s">
        <v>66</v>
      </c>
      <c r="O1684" s="30" t="s">
        <v>107</v>
      </c>
      <c r="P1684" s="30" t="s">
        <v>7821</v>
      </c>
      <c r="Q1684" s="23">
        <v>16940</v>
      </c>
      <c r="R1684" s="30" t="s">
        <v>29</v>
      </c>
      <c r="S1684" s="39">
        <v>50</v>
      </c>
      <c r="T1684" s="45">
        <v>46166</v>
      </c>
      <c r="U1684" s="52"/>
      <c r="V1684" s="53"/>
      <c r="W1684" s="54" t="s">
        <v>7822</v>
      </c>
      <c r="X1684" s="30"/>
      <c r="Y1684" s="31">
        <v>16890</v>
      </c>
      <c r="Z1684" s="30"/>
      <c r="AA1684" s="56"/>
      <c r="AB1684" s="74" t="s">
        <v>44</v>
      </c>
      <c r="AC1684" s="30" t="s">
        <v>44</v>
      </c>
      <c r="AD1684" s="30" t="s">
        <v>982</v>
      </c>
    </row>
    <row r="1685" spans="1:30" x14ac:dyDescent="0.2">
      <c r="A1685" s="89">
        <v>46166.67685491898</v>
      </c>
      <c r="B1685" s="35"/>
      <c r="C1685" s="85" t="s">
        <v>31</v>
      </c>
      <c r="D1685" s="30" t="s">
        <v>29</v>
      </c>
      <c r="E1685" s="96" t="s">
        <v>63</v>
      </c>
      <c r="F1685" s="30" t="s">
        <v>29</v>
      </c>
      <c r="G1685" s="30" t="s">
        <v>47</v>
      </c>
      <c r="H1685" s="93" t="s">
        <v>3808</v>
      </c>
      <c r="I1685" s="36">
        <f ca="1">IFERROR(__xludf.DUMMYFUNCTION("""COMPUTED_VALUE"""),46197)</f>
        <v>46197</v>
      </c>
      <c r="J1685" s="51" t="s">
        <v>7823</v>
      </c>
      <c r="K1685" s="56" t="s">
        <v>7824</v>
      </c>
      <c r="L1685" s="38">
        <v>325860885</v>
      </c>
      <c r="M1685" s="30" t="s">
        <v>247</v>
      </c>
      <c r="N1685" s="56" t="s">
        <v>7825</v>
      </c>
      <c r="O1685" s="30" t="s">
        <v>107</v>
      </c>
      <c r="P1685" s="30" t="s">
        <v>7826</v>
      </c>
      <c r="Q1685" s="23">
        <v>16940</v>
      </c>
      <c r="R1685" s="30" t="s">
        <v>29</v>
      </c>
      <c r="S1685" s="39">
        <v>100</v>
      </c>
      <c r="T1685" s="45">
        <v>46165</v>
      </c>
      <c r="U1685" s="52"/>
      <c r="V1685" s="53"/>
      <c r="W1685" s="54" t="s">
        <v>7827</v>
      </c>
      <c r="X1685" s="30"/>
      <c r="Y1685" s="31">
        <v>16840</v>
      </c>
      <c r="Z1685" s="30"/>
      <c r="AA1685" s="55"/>
      <c r="AB1685" s="73" t="s">
        <v>44</v>
      </c>
      <c r="AC1685" s="30" t="s">
        <v>44</v>
      </c>
      <c r="AD1685" s="30" t="s">
        <v>982</v>
      </c>
    </row>
    <row r="1686" spans="1:30" x14ac:dyDescent="0.2">
      <c r="A1686" s="89">
        <v>46166.694124768517</v>
      </c>
      <c r="B1686" s="35" t="s">
        <v>408</v>
      </c>
      <c r="C1686" s="85" t="s">
        <v>31</v>
      </c>
      <c r="D1686" s="30" t="s">
        <v>29</v>
      </c>
      <c r="E1686" s="96" t="s">
        <v>2798</v>
      </c>
      <c r="F1686" s="30" t="s">
        <v>29</v>
      </c>
      <c r="G1686" s="30" t="s">
        <v>47</v>
      </c>
      <c r="H1686" s="93" t="s">
        <v>5600</v>
      </c>
      <c r="I1686" s="36">
        <f ca="1">IFERROR(__xludf.DUMMYFUNCTION("""COMPUTED_VALUE"""),46196)</f>
        <v>46196</v>
      </c>
      <c r="J1686" s="51" t="s">
        <v>7828</v>
      </c>
      <c r="K1686" s="56" t="s">
        <v>7829</v>
      </c>
      <c r="L1686" s="38">
        <v>345253549</v>
      </c>
      <c r="M1686" s="30" t="s">
        <v>633</v>
      </c>
      <c r="N1686" s="56" t="s">
        <v>4771</v>
      </c>
      <c r="O1686" s="30" t="s">
        <v>107</v>
      </c>
      <c r="P1686" s="30" t="s">
        <v>7830</v>
      </c>
      <c r="Q1686" s="23">
        <v>16940</v>
      </c>
      <c r="R1686" s="30" t="s">
        <v>29</v>
      </c>
      <c r="S1686" s="39">
        <v>50</v>
      </c>
      <c r="T1686" s="45">
        <v>46165</v>
      </c>
      <c r="U1686" s="52"/>
      <c r="V1686" s="53"/>
      <c r="W1686" s="54" t="s">
        <v>7831</v>
      </c>
      <c r="X1686" s="30"/>
      <c r="Y1686" s="31">
        <v>16890</v>
      </c>
      <c r="Z1686" s="30"/>
      <c r="AA1686" s="56"/>
      <c r="AB1686" s="74" t="s">
        <v>44</v>
      </c>
      <c r="AC1686" s="30" t="s">
        <v>44</v>
      </c>
      <c r="AD1686" s="30" t="s">
        <v>982</v>
      </c>
    </row>
    <row r="1687" spans="1:30" x14ac:dyDescent="0.2">
      <c r="A1687" s="89">
        <v>46166.69735829861</v>
      </c>
      <c r="B1687" s="35" t="s">
        <v>30</v>
      </c>
      <c r="C1687" s="85" t="s">
        <v>31</v>
      </c>
      <c r="D1687" s="30" t="s">
        <v>29</v>
      </c>
      <c r="E1687" s="96" t="s">
        <v>2798</v>
      </c>
      <c r="F1687" s="30" t="s">
        <v>29</v>
      </c>
      <c r="G1687" s="30" t="s">
        <v>47</v>
      </c>
      <c r="H1687" s="93" t="s">
        <v>34</v>
      </c>
      <c r="I1687" s="36" t="str">
        <f ca="1">IFERROR(__xludf.DUMMYFUNCTION("""COMPUTED_VALUE""")," ")</f>
        <v xml:space="preserve"> </v>
      </c>
      <c r="J1687" s="51" t="s">
        <v>7832</v>
      </c>
      <c r="K1687" s="56" t="s">
        <v>7833</v>
      </c>
      <c r="L1687" s="38">
        <v>334596207</v>
      </c>
      <c r="M1687" s="30" t="s">
        <v>633</v>
      </c>
      <c r="N1687" s="56" t="s">
        <v>4771</v>
      </c>
      <c r="O1687" s="30" t="s">
        <v>107</v>
      </c>
      <c r="P1687" s="30" t="s">
        <v>7834</v>
      </c>
      <c r="Q1687" s="23">
        <v>16940</v>
      </c>
      <c r="R1687" s="30" t="s">
        <v>29</v>
      </c>
      <c r="S1687" s="39">
        <v>50</v>
      </c>
      <c r="T1687" s="45">
        <v>46165</v>
      </c>
      <c r="U1687" s="52"/>
      <c r="V1687" s="53"/>
      <c r="W1687" s="54" t="s">
        <v>7835</v>
      </c>
      <c r="X1687" s="30"/>
      <c r="Y1687" s="31">
        <v>16890</v>
      </c>
      <c r="Z1687" s="30"/>
      <c r="AA1687" s="55"/>
      <c r="AB1687" s="73" t="s">
        <v>44</v>
      </c>
      <c r="AC1687" s="30" t="s">
        <v>44</v>
      </c>
      <c r="AD1687" s="30" t="s">
        <v>982</v>
      </c>
    </row>
    <row r="1688" spans="1:30" x14ac:dyDescent="0.2">
      <c r="A1688" s="89">
        <v>46166.699402881946</v>
      </c>
      <c r="B1688" s="35" t="s">
        <v>252</v>
      </c>
      <c r="C1688" s="85" t="s">
        <v>31</v>
      </c>
      <c r="D1688" s="30" t="s">
        <v>29</v>
      </c>
      <c r="E1688" s="96" t="s">
        <v>2798</v>
      </c>
      <c r="F1688" s="30" t="s">
        <v>29</v>
      </c>
      <c r="G1688" s="30" t="s">
        <v>47</v>
      </c>
      <c r="H1688" s="93" t="s">
        <v>4140</v>
      </c>
      <c r="I1688" s="36">
        <f ca="1">IFERROR(__xludf.DUMMYFUNCTION("""COMPUTED_VALUE"""),46203)</f>
        <v>46203</v>
      </c>
      <c r="J1688" s="51" t="s">
        <v>7836</v>
      </c>
      <c r="K1688" s="56" t="s">
        <v>7837</v>
      </c>
      <c r="L1688" s="38">
        <v>862004395</v>
      </c>
      <c r="M1688" s="30" t="s">
        <v>633</v>
      </c>
      <c r="N1688" s="56" t="s">
        <v>4771</v>
      </c>
      <c r="O1688" s="30" t="s">
        <v>107</v>
      </c>
      <c r="P1688" s="30" t="s">
        <v>7838</v>
      </c>
      <c r="Q1688" s="23">
        <v>16940</v>
      </c>
      <c r="R1688" s="30" t="s">
        <v>29</v>
      </c>
      <c r="S1688" s="39">
        <v>100</v>
      </c>
      <c r="T1688" s="45">
        <v>46166</v>
      </c>
      <c r="U1688" s="52"/>
      <c r="V1688" s="53"/>
      <c r="W1688" s="54" t="s">
        <v>7839</v>
      </c>
      <c r="X1688" s="30"/>
      <c r="Y1688" s="31">
        <v>16840</v>
      </c>
      <c r="Z1688" s="30"/>
      <c r="AA1688" s="56"/>
      <c r="AB1688" s="74" t="s">
        <v>44</v>
      </c>
      <c r="AC1688" s="30" t="s">
        <v>44</v>
      </c>
      <c r="AD1688" s="30" t="s">
        <v>982</v>
      </c>
    </row>
    <row r="1689" spans="1:30" x14ac:dyDescent="0.2">
      <c r="A1689" s="89">
        <v>46166.704043379628</v>
      </c>
      <c r="B1689" s="35" t="s">
        <v>30</v>
      </c>
      <c r="C1689" s="85" t="s">
        <v>31</v>
      </c>
      <c r="D1689" s="30" t="s">
        <v>29</v>
      </c>
      <c r="E1689" s="96" t="s">
        <v>63</v>
      </c>
      <c r="F1689" s="30" t="s">
        <v>29</v>
      </c>
      <c r="G1689" s="30" t="s">
        <v>47</v>
      </c>
      <c r="H1689" s="93" t="s">
        <v>34</v>
      </c>
      <c r="I1689" s="36" t="str">
        <f ca="1">IFERROR(__xludf.DUMMYFUNCTION("""COMPUTED_VALUE""")," ")</f>
        <v xml:space="preserve"> </v>
      </c>
      <c r="J1689" s="51" t="s">
        <v>7840</v>
      </c>
      <c r="K1689" s="56" t="s">
        <v>7841</v>
      </c>
      <c r="L1689" s="38">
        <v>915829088</v>
      </c>
      <c r="M1689" s="30" t="s">
        <v>2544</v>
      </c>
      <c r="N1689" s="56" t="s">
        <v>832</v>
      </c>
      <c r="O1689" s="30" t="s">
        <v>7842</v>
      </c>
      <c r="P1689" s="30" t="s">
        <v>7843</v>
      </c>
      <c r="Q1689" s="23">
        <v>16940</v>
      </c>
      <c r="R1689" s="30" t="s">
        <v>29</v>
      </c>
      <c r="S1689" s="39">
        <v>50</v>
      </c>
      <c r="T1689" s="45">
        <v>46166</v>
      </c>
      <c r="U1689" s="52"/>
      <c r="V1689" s="53"/>
      <c r="W1689" s="54" t="s">
        <v>7844</v>
      </c>
      <c r="X1689" s="30"/>
      <c r="Y1689" s="31">
        <v>16890</v>
      </c>
      <c r="Z1689" s="30"/>
      <c r="AA1689" s="55"/>
      <c r="AB1689" s="73" t="s">
        <v>44</v>
      </c>
      <c r="AC1689" s="30" t="s">
        <v>44</v>
      </c>
      <c r="AD1689" s="30" t="s">
        <v>982</v>
      </c>
    </row>
    <row r="1690" spans="1:30" x14ac:dyDescent="0.2">
      <c r="A1690" s="89">
        <v>46166.740834328702</v>
      </c>
      <c r="B1690" s="35" t="s">
        <v>76</v>
      </c>
      <c r="C1690" s="85" t="s">
        <v>768</v>
      </c>
      <c r="D1690" s="30" t="s">
        <v>82</v>
      </c>
      <c r="E1690" s="96" t="s">
        <v>670</v>
      </c>
      <c r="F1690" s="30" t="s">
        <v>29</v>
      </c>
      <c r="G1690" s="30" t="s">
        <v>4725</v>
      </c>
      <c r="H1690" s="93" t="s">
        <v>7845</v>
      </c>
      <c r="I1690" s="36">
        <f ca="1">IFERROR(__xludf.DUMMYFUNCTION("""COMPUTED_VALUE"""),46185)</f>
        <v>46185</v>
      </c>
      <c r="J1690" s="51" t="s">
        <v>7846</v>
      </c>
      <c r="K1690" s="56" t="s">
        <v>7847</v>
      </c>
      <c r="L1690" s="38">
        <v>346894464</v>
      </c>
      <c r="M1690" s="30" t="s">
        <v>454</v>
      </c>
      <c r="N1690" s="56" t="s">
        <v>148</v>
      </c>
      <c r="O1690" s="30" t="s">
        <v>7848</v>
      </c>
      <c r="P1690" s="30" t="s">
        <v>7849</v>
      </c>
      <c r="Q1690" s="23">
        <v>7736</v>
      </c>
      <c r="R1690" s="30" t="s">
        <v>429</v>
      </c>
      <c r="S1690" s="39">
        <f t="shared" ref="S1690:S1691" si="10">100+7636</f>
        <v>7736</v>
      </c>
      <c r="T1690" s="49" t="s">
        <v>7850</v>
      </c>
      <c r="U1690" s="52"/>
      <c r="V1690" s="53"/>
      <c r="W1690" s="54" t="s">
        <v>7851</v>
      </c>
      <c r="X1690" s="30"/>
      <c r="Y1690" s="31">
        <v>0</v>
      </c>
      <c r="Z1690" s="30"/>
      <c r="AA1690" s="56"/>
      <c r="AB1690" s="74" t="s">
        <v>44</v>
      </c>
      <c r="AC1690" s="30" t="s">
        <v>44</v>
      </c>
      <c r="AD1690" s="30" t="s">
        <v>74</v>
      </c>
    </row>
    <row r="1691" spans="1:30" x14ac:dyDescent="0.2">
      <c r="A1691" s="89">
        <v>46166.744160358794</v>
      </c>
      <c r="B1691" s="35" t="s">
        <v>76</v>
      </c>
      <c r="C1691" s="85" t="s">
        <v>768</v>
      </c>
      <c r="D1691" s="30" t="s">
        <v>82</v>
      </c>
      <c r="E1691" s="96" t="s">
        <v>670</v>
      </c>
      <c r="F1691" s="30" t="s">
        <v>29</v>
      </c>
      <c r="G1691" s="30" t="s">
        <v>4725</v>
      </c>
      <c r="H1691" s="93" t="s">
        <v>7845</v>
      </c>
      <c r="I1691" s="36">
        <f ca="1">IFERROR(__xludf.DUMMYFUNCTION("""COMPUTED_VALUE"""),46185)</f>
        <v>46185</v>
      </c>
      <c r="J1691" s="51" t="s">
        <v>7852</v>
      </c>
      <c r="K1691" s="56" t="s">
        <v>7853</v>
      </c>
      <c r="L1691" s="38">
        <v>963779306</v>
      </c>
      <c r="M1691" s="30" t="s">
        <v>454</v>
      </c>
      <c r="N1691" s="56" t="s">
        <v>148</v>
      </c>
      <c r="O1691" s="30" t="s">
        <v>7854</v>
      </c>
      <c r="P1691" s="30" t="s">
        <v>7855</v>
      </c>
      <c r="Q1691" s="23">
        <v>7736</v>
      </c>
      <c r="R1691" s="30" t="s">
        <v>429</v>
      </c>
      <c r="S1691" s="39">
        <f t="shared" si="10"/>
        <v>7736</v>
      </c>
      <c r="T1691" s="49" t="s">
        <v>7856</v>
      </c>
      <c r="U1691" s="52"/>
      <c r="V1691" s="53"/>
      <c r="W1691" s="54" t="s">
        <v>7857</v>
      </c>
      <c r="X1691" s="30"/>
      <c r="Y1691" s="31">
        <v>0</v>
      </c>
      <c r="Z1691" s="30"/>
      <c r="AA1691" s="55"/>
      <c r="AB1691" s="73" t="s">
        <v>44</v>
      </c>
      <c r="AC1691" s="30" t="s">
        <v>44</v>
      </c>
      <c r="AD1691" s="30" t="s">
        <v>74</v>
      </c>
    </row>
    <row r="1692" spans="1:30" x14ac:dyDescent="0.2">
      <c r="A1692" s="89">
        <v>46166.876818391203</v>
      </c>
      <c r="B1692" s="35" t="s">
        <v>408</v>
      </c>
      <c r="C1692" s="85" t="s">
        <v>31</v>
      </c>
      <c r="D1692" s="30" t="s">
        <v>29</v>
      </c>
      <c r="E1692" s="96" t="s">
        <v>63</v>
      </c>
      <c r="F1692" s="30" t="s">
        <v>29</v>
      </c>
      <c r="G1692" s="30" t="s">
        <v>47</v>
      </c>
      <c r="H1692" s="93" t="s">
        <v>4145</v>
      </c>
      <c r="I1692" s="36">
        <f ca="1">IFERROR(__xludf.DUMMYFUNCTION("""COMPUTED_VALUE"""),46197)</f>
        <v>46197</v>
      </c>
      <c r="J1692" s="51" t="s">
        <v>7858</v>
      </c>
      <c r="K1692" s="56" t="s">
        <v>7859</v>
      </c>
      <c r="L1692" s="38">
        <v>829884473</v>
      </c>
      <c r="M1692" s="30" t="s">
        <v>3501</v>
      </c>
      <c r="N1692" s="56" t="s">
        <v>845</v>
      </c>
      <c r="O1692" s="30" t="s">
        <v>7860</v>
      </c>
      <c r="P1692" s="30" t="s">
        <v>7861</v>
      </c>
      <c r="Q1692" s="23">
        <v>16940</v>
      </c>
      <c r="R1692" s="30" t="s">
        <v>29</v>
      </c>
      <c r="S1692" s="39">
        <v>100</v>
      </c>
      <c r="T1692" s="45">
        <v>46166</v>
      </c>
      <c r="U1692" s="52"/>
      <c r="V1692" s="53"/>
      <c r="W1692" s="54" t="s">
        <v>7862</v>
      </c>
      <c r="X1692" s="30"/>
      <c r="Y1692" s="31">
        <v>16840</v>
      </c>
      <c r="Z1692" s="30"/>
      <c r="AA1692" s="56"/>
      <c r="AB1692" s="74" t="s">
        <v>44</v>
      </c>
      <c r="AC1692" s="30" t="s">
        <v>44</v>
      </c>
      <c r="AD1692" s="30" t="s">
        <v>982</v>
      </c>
    </row>
    <row r="1693" spans="1:30" x14ac:dyDescent="0.2">
      <c r="A1693" s="89">
        <v>46166.881752685185</v>
      </c>
      <c r="B1693" s="35" t="s">
        <v>30</v>
      </c>
      <c r="C1693" s="85" t="s">
        <v>31</v>
      </c>
      <c r="D1693" s="30" t="s">
        <v>29</v>
      </c>
      <c r="E1693" s="96" t="s">
        <v>2798</v>
      </c>
      <c r="F1693" s="30" t="s">
        <v>29</v>
      </c>
      <c r="G1693" s="30" t="s">
        <v>47</v>
      </c>
      <c r="H1693" s="93" t="s">
        <v>34</v>
      </c>
      <c r="I1693" s="36" t="str">
        <f ca="1">IFERROR(__xludf.DUMMYFUNCTION("""COMPUTED_VALUE""")," ")</f>
        <v xml:space="preserve"> </v>
      </c>
      <c r="J1693" s="51" t="s">
        <v>7863</v>
      </c>
      <c r="K1693" s="56" t="s">
        <v>7864</v>
      </c>
      <c r="L1693" s="38">
        <v>385566589</v>
      </c>
      <c r="M1693" s="30" t="s">
        <v>713</v>
      </c>
      <c r="N1693" s="56" t="s">
        <v>148</v>
      </c>
      <c r="O1693" s="30" t="s">
        <v>107</v>
      </c>
      <c r="P1693" s="30" t="s">
        <v>7865</v>
      </c>
      <c r="Q1693" s="23">
        <v>16940</v>
      </c>
      <c r="R1693" s="30" t="s">
        <v>29</v>
      </c>
      <c r="S1693" s="39">
        <v>50</v>
      </c>
      <c r="T1693" s="45">
        <v>46166</v>
      </c>
      <c r="U1693" s="52"/>
      <c r="V1693" s="53"/>
      <c r="W1693" s="54" t="s">
        <v>7866</v>
      </c>
      <c r="X1693" s="30"/>
      <c r="Y1693" s="31">
        <v>16890</v>
      </c>
      <c r="Z1693" s="30"/>
      <c r="AA1693" s="55"/>
      <c r="AB1693" s="73" t="s">
        <v>44</v>
      </c>
      <c r="AC1693" s="30" t="s">
        <v>44</v>
      </c>
      <c r="AD1693" s="30" t="s">
        <v>982</v>
      </c>
    </row>
    <row r="1694" spans="1:30" x14ac:dyDescent="0.2">
      <c r="A1694" s="89">
        <v>46166.883153599541</v>
      </c>
      <c r="B1694" s="35" t="s">
        <v>30</v>
      </c>
      <c r="C1694" s="85" t="s">
        <v>31</v>
      </c>
      <c r="D1694" s="30" t="s">
        <v>29</v>
      </c>
      <c r="E1694" s="96" t="s">
        <v>2798</v>
      </c>
      <c r="F1694" s="30" t="s">
        <v>29</v>
      </c>
      <c r="G1694" s="30" t="s">
        <v>47</v>
      </c>
      <c r="H1694" s="93" t="s">
        <v>34</v>
      </c>
      <c r="I1694" s="36" t="str">
        <f ca="1">IFERROR(__xludf.DUMMYFUNCTION("""COMPUTED_VALUE""")," ")</f>
        <v xml:space="preserve"> </v>
      </c>
      <c r="J1694" s="51" t="s">
        <v>7867</v>
      </c>
      <c r="K1694" s="56" t="s">
        <v>7868</v>
      </c>
      <c r="L1694" s="38">
        <v>347130658</v>
      </c>
      <c r="M1694" s="30" t="s">
        <v>713</v>
      </c>
      <c r="N1694" s="56" t="s">
        <v>512</v>
      </c>
      <c r="O1694" s="30" t="s">
        <v>107</v>
      </c>
      <c r="P1694" s="30" t="s">
        <v>7869</v>
      </c>
      <c r="Q1694" s="23">
        <v>16940</v>
      </c>
      <c r="R1694" s="30" t="s">
        <v>29</v>
      </c>
      <c r="S1694" s="39">
        <v>50</v>
      </c>
      <c r="T1694" s="45">
        <v>46166</v>
      </c>
      <c r="U1694" s="52"/>
      <c r="V1694" s="53"/>
      <c r="W1694" s="54" t="s">
        <v>7870</v>
      </c>
      <c r="X1694" s="30"/>
      <c r="Y1694" s="31">
        <v>16890</v>
      </c>
      <c r="Z1694" s="30"/>
      <c r="AA1694" s="56"/>
      <c r="AB1694" s="74" t="s">
        <v>44</v>
      </c>
      <c r="AC1694" s="30" t="s">
        <v>44</v>
      </c>
      <c r="AD1694" s="30" t="s">
        <v>982</v>
      </c>
    </row>
    <row r="1695" spans="1:30" x14ac:dyDescent="0.2">
      <c r="A1695" s="89">
        <v>46166.88447099537</v>
      </c>
      <c r="B1695" s="35" t="s">
        <v>30</v>
      </c>
      <c r="C1695" s="85" t="s">
        <v>31</v>
      </c>
      <c r="D1695" s="30" t="s">
        <v>29</v>
      </c>
      <c r="E1695" s="96" t="s">
        <v>2798</v>
      </c>
      <c r="F1695" s="30" t="s">
        <v>29</v>
      </c>
      <c r="G1695" s="30" t="s">
        <v>47</v>
      </c>
      <c r="H1695" s="93" t="s">
        <v>34</v>
      </c>
      <c r="I1695" s="36" t="str">
        <f ca="1">IFERROR(__xludf.DUMMYFUNCTION("""COMPUTED_VALUE""")," ")</f>
        <v xml:space="preserve"> </v>
      </c>
      <c r="J1695" s="51" t="s">
        <v>7871</v>
      </c>
      <c r="K1695" s="56" t="s">
        <v>7872</v>
      </c>
      <c r="L1695" s="38">
        <v>373750688</v>
      </c>
      <c r="M1695" s="30" t="s">
        <v>713</v>
      </c>
      <c r="N1695" s="56" t="s">
        <v>512</v>
      </c>
      <c r="O1695" s="30" t="s">
        <v>107</v>
      </c>
      <c r="P1695" s="30" t="s">
        <v>7873</v>
      </c>
      <c r="Q1695" s="23">
        <v>16940</v>
      </c>
      <c r="R1695" s="30" t="s">
        <v>29</v>
      </c>
      <c r="S1695" s="39">
        <v>50</v>
      </c>
      <c r="T1695" s="45">
        <v>46166</v>
      </c>
      <c r="U1695" s="52"/>
      <c r="V1695" s="53"/>
      <c r="W1695" s="54" t="s">
        <v>7874</v>
      </c>
      <c r="X1695" s="30"/>
      <c r="Y1695" s="31">
        <v>16890</v>
      </c>
      <c r="Z1695" s="30"/>
      <c r="AA1695" s="55"/>
      <c r="AB1695" s="73" t="s">
        <v>44</v>
      </c>
      <c r="AC1695" s="30" t="s">
        <v>44</v>
      </c>
      <c r="AD1695" s="30" t="s">
        <v>982</v>
      </c>
    </row>
    <row r="1696" spans="1:30" x14ac:dyDescent="0.2">
      <c r="A1696" s="89">
        <v>46166.888359872682</v>
      </c>
      <c r="B1696" s="35" t="s">
        <v>30</v>
      </c>
      <c r="C1696" s="85" t="s">
        <v>31</v>
      </c>
      <c r="D1696" s="30" t="s">
        <v>29</v>
      </c>
      <c r="E1696" s="96" t="s">
        <v>2798</v>
      </c>
      <c r="F1696" s="30" t="s">
        <v>29</v>
      </c>
      <c r="G1696" s="30" t="s">
        <v>47</v>
      </c>
      <c r="H1696" s="93" t="s">
        <v>34</v>
      </c>
      <c r="I1696" s="36" t="str">
        <f ca="1">IFERROR(__xludf.DUMMYFUNCTION("""COMPUTED_VALUE""")," ")</f>
        <v xml:space="preserve"> </v>
      </c>
      <c r="J1696" s="51" t="s">
        <v>7875</v>
      </c>
      <c r="K1696" s="56" t="s">
        <v>7876</v>
      </c>
      <c r="L1696" s="38">
        <v>378540282</v>
      </c>
      <c r="M1696" s="30" t="s">
        <v>664</v>
      </c>
      <c r="N1696" s="56" t="s">
        <v>337</v>
      </c>
      <c r="O1696" s="30" t="s">
        <v>107</v>
      </c>
      <c r="P1696" s="30" t="s">
        <v>7877</v>
      </c>
      <c r="Q1696" s="23">
        <v>16940</v>
      </c>
      <c r="R1696" s="30" t="s">
        <v>29</v>
      </c>
      <c r="S1696" s="39">
        <v>50</v>
      </c>
      <c r="T1696" s="45">
        <v>46166</v>
      </c>
      <c r="U1696" s="52"/>
      <c r="V1696" s="53"/>
      <c r="W1696" s="54" t="s">
        <v>7878</v>
      </c>
      <c r="X1696" s="30"/>
      <c r="Y1696" s="31">
        <v>16890</v>
      </c>
      <c r="Z1696" s="30"/>
      <c r="AA1696" s="56"/>
      <c r="AB1696" s="74" t="s">
        <v>44</v>
      </c>
      <c r="AC1696" s="30" t="s">
        <v>44</v>
      </c>
      <c r="AD1696" s="30" t="s">
        <v>982</v>
      </c>
    </row>
    <row r="1697" spans="1:30" x14ac:dyDescent="0.2">
      <c r="A1697" s="89">
        <v>46166.921420520834</v>
      </c>
      <c r="B1697" s="35" t="s">
        <v>30</v>
      </c>
      <c r="C1697" s="85" t="s">
        <v>31</v>
      </c>
      <c r="D1697" s="30" t="s">
        <v>29</v>
      </c>
      <c r="E1697" s="96" t="s">
        <v>32</v>
      </c>
      <c r="F1697" s="30" t="s">
        <v>29</v>
      </c>
      <c r="G1697" s="30" t="s">
        <v>33</v>
      </c>
      <c r="H1697" s="93" t="s">
        <v>3971</v>
      </c>
      <c r="I1697" s="36">
        <f ca="1">IFERROR(__xludf.DUMMYFUNCTION("""COMPUTED_VALUE"""),46195)</f>
        <v>46195</v>
      </c>
      <c r="J1697" s="51" t="s">
        <v>7879</v>
      </c>
      <c r="K1697" s="56" t="s">
        <v>7880</v>
      </c>
      <c r="L1697" s="38">
        <v>963307967</v>
      </c>
      <c r="M1697" s="30" t="s">
        <v>605</v>
      </c>
      <c r="N1697" s="56" t="s">
        <v>708</v>
      </c>
      <c r="O1697" s="30" t="s">
        <v>107</v>
      </c>
      <c r="P1697" s="30" t="s">
        <v>7881</v>
      </c>
      <c r="Q1697" s="23">
        <v>14972</v>
      </c>
      <c r="R1697" s="30" t="s">
        <v>29</v>
      </c>
      <c r="S1697" s="39">
        <v>50</v>
      </c>
      <c r="T1697" s="45">
        <v>46166</v>
      </c>
      <c r="U1697" s="52"/>
      <c r="V1697" s="53"/>
      <c r="W1697" s="54" t="s">
        <v>7882</v>
      </c>
      <c r="X1697" s="30"/>
      <c r="Y1697" s="31">
        <v>14922</v>
      </c>
      <c r="Z1697" s="30"/>
      <c r="AA1697" s="55"/>
      <c r="AB1697" s="73" t="s">
        <v>44</v>
      </c>
      <c r="AC1697" s="30" t="s">
        <v>44</v>
      </c>
      <c r="AD1697" s="30" t="s">
        <v>982</v>
      </c>
    </row>
    <row r="1698" spans="1:30" x14ac:dyDescent="0.2">
      <c r="A1698" s="89">
        <v>46166.926202800925</v>
      </c>
      <c r="B1698" s="35" t="s">
        <v>30</v>
      </c>
      <c r="C1698" s="85" t="s">
        <v>31</v>
      </c>
      <c r="D1698" s="30" t="s">
        <v>29</v>
      </c>
      <c r="E1698" s="96" t="s">
        <v>63</v>
      </c>
      <c r="F1698" s="30" t="s">
        <v>29</v>
      </c>
      <c r="G1698" s="30" t="s">
        <v>47</v>
      </c>
      <c r="H1698" s="93" t="s">
        <v>34</v>
      </c>
      <c r="I1698" s="36" t="str">
        <f ca="1">IFERROR(__xludf.DUMMYFUNCTION("""COMPUTED_VALUE""")," ")</f>
        <v xml:space="preserve"> </v>
      </c>
      <c r="J1698" s="51" t="s">
        <v>7883</v>
      </c>
      <c r="K1698" s="56" t="s">
        <v>7884</v>
      </c>
      <c r="L1698" s="38">
        <v>353376203</v>
      </c>
      <c r="M1698" s="30" t="s">
        <v>2215</v>
      </c>
      <c r="N1698" s="56" t="s">
        <v>7221</v>
      </c>
      <c r="O1698" s="30" t="s">
        <v>107</v>
      </c>
      <c r="P1698" s="30" t="s">
        <v>7885</v>
      </c>
      <c r="Q1698" s="23">
        <v>16940</v>
      </c>
      <c r="R1698" s="30" t="s">
        <v>29</v>
      </c>
      <c r="S1698" s="39">
        <v>200</v>
      </c>
      <c r="T1698" s="45">
        <v>46165</v>
      </c>
      <c r="U1698" s="52"/>
      <c r="V1698" s="53"/>
      <c r="W1698" s="54" t="s">
        <v>7886</v>
      </c>
      <c r="X1698" s="30"/>
      <c r="Y1698" s="31">
        <v>16740</v>
      </c>
      <c r="Z1698" s="30"/>
      <c r="AA1698" s="56"/>
      <c r="AB1698" s="74" t="s">
        <v>44</v>
      </c>
      <c r="AC1698" s="30" t="s">
        <v>44</v>
      </c>
      <c r="AD1698" s="30" t="s">
        <v>982</v>
      </c>
    </row>
    <row r="1699" spans="1:30" x14ac:dyDescent="0.2">
      <c r="A1699" s="89">
        <v>46166.931199780098</v>
      </c>
      <c r="B1699" s="35" t="s">
        <v>408</v>
      </c>
      <c r="C1699" s="85" t="s">
        <v>31</v>
      </c>
      <c r="D1699" s="30" t="s">
        <v>29</v>
      </c>
      <c r="E1699" s="96" t="s">
        <v>63</v>
      </c>
      <c r="F1699" s="30" t="s">
        <v>29</v>
      </c>
      <c r="G1699" s="30" t="s">
        <v>47</v>
      </c>
      <c r="H1699" s="93" t="s">
        <v>3374</v>
      </c>
      <c r="I1699" s="36">
        <f ca="1">IFERROR(__xludf.DUMMYFUNCTION("""COMPUTED_VALUE"""),46197)</f>
        <v>46197</v>
      </c>
      <c r="J1699" s="51" t="s">
        <v>7887</v>
      </c>
      <c r="K1699" s="56" t="s">
        <v>7888</v>
      </c>
      <c r="L1699" s="38">
        <v>978583501</v>
      </c>
      <c r="M1699" s="30" t="s">
        <v>758</v>
      </c>
      <c r="N1699" s="56" t="s">
        <v>7889</v>
      </c>
      <c r="O1699" s="30" t="s">
        <v>107</v>
      </c>
      <c r="P1699" s="30" t="s">
        <v>7890</v>
      </c>
      <c r="Q1699" s="23">
        <v>16940</v>
      </c>
      <c r="R1699" s="30" t="s">
        <v>29</v>
      </c>
      <c r="S1699" s="39">
        <v>100</v>
      </c>
      <c r="T1699" s="45">
        <v>46165</v>
      </c>
      <c r="U1699" s="52"/>
      <c r="V1699" s="53"/>
      <c r="W1699" s="54" t="s">
        <v>7891</v>
      </c>
      <c r="X1699" s="30"/>
      <c r="Y1699" s="31">
        <v>16840</v>
      </c>
      <c r="Z1699" s="30"/>
      <c r="AA1699" s="55"/>
      <c r="AB1699" s="73" t="s">
        <v>44</v>
      </c>
      <c r="AC1699" s="30" t="s">
        <v>44</v>
      </c>
      <c r="AD1699" s="30" t="s">
        <v>982</v>
      </c>
    </row>
    <row r="1700" spans="1:30" x14ac:dyDescent="0.2">
      <c r="A1700" s="89">
        <v>46166.932923379631</v>
      </c>
      <c r="B1700" s="35" t="s">
        <v>76</v>
      </c>
      <c r="C1700" s="85" t="s">
        <v>31</v>
      </c>
      <c r="D1700" s="30" t="s">
        <v>29</v>
      </c>
      <c r="E1700" s="96" t="s">
        <v>2798</v>
      </c>
      <c r="F1700" s="30" t="s">
        <v>29</v>
      </c>
      <c r="G1700" s="30" t="s">
        <v>47</v>
      </c>
      <c r="H1700" s="93" t="s">
        <v>5504</v>
      </c>
      <c r="I1700" s="36">
        <f ca="1">IFERROR(__xludf.DUMMYFUNCTION("""COMPUTED_VALUE"""),46195)</f>
        <v>46195</v>
      </c>
      <c r="J1700" s="51" t="s">
        <v>7892</v>
      </c>
      <c r="K1700" s="56" t="s">
        <v>7893</v>
      </c>
      <c r="L1700" s="38">
        <v>385982699</v>
      </c>
      <c r="M1700" s="30" t="s">
        <v>713</v>
      </c>
      <c r="N1700" s="56" t="s">
        <v>4790</v>
      </c>
      <c r="O1700" s="30" t="s">
        <v>107</v>
      </c>
      <c r="P1700" s="30" t="s">
        <v>7894</v>
      </c>
      <c r="Q1700" s="23">
        <v>16940</v>
      </c>
      <c r="R1700" s="30" t="s">
        <v>29</v>
      </c>
      <c r="S1700" s="39">
        <v>50</v>
      </c>
      <c r="T1700" s="45">
        <v>46166</v>
      </c>
      <c r="U1700" s="52"/>
      <c r="V1700" s="53"/>
      <c r="W1700" s="54" t="s">
        <v>7895</v>
      </c>
      <c r="X1700" s="30"/>
      <c r="Y1700" s="31">
        <v>16890</v>
      </c>
      <c r="Z1700" s="30"/>
      <c r="AA1700" s="56"/>
      <c r="AB1700" s="74" t="s">
        <v>44</v>
      </c>
      <c r="AC1700" s="30" t="s">
        <v>44</v>
      </c>
      <c r="AD1700" s="30" t="s">
        <v>982</v>
      </c>
    </row>
    <row r="1701" spans="1:30" x14ac:dyDescent="0.2">
      <c r="A1701" s="89">
        <v>46166.936948078699</v>
      </c>
      <c r="B1701" s="35" t="s">
        <v>30</v>
      </c>
      <c r="C1701" s="85" t="s">
        <v>31</v>
      </c>
      <c r="D1701" s="30" t="s">
        <v>29</v>
      </c>
      <c r="E1701" s="96" t="s">
        <v>63</v>
      </c>
      <c r="F1701" s="30" t="s">
        <v>29</v>
      </c>
      <c r="G1701" s="30" t="s">
        <v>47</v>
      </c>
      <c r="H1701" s="93" t="s">
        <v>34</v>
      </c>
      <c r="I1701" s="36" t="str">
        <f ca="1">IFERROR(__xludf.DUMMYFUNCTION("""COMPUTED_VALUE""")," ")</f>
        <v xml:space="preserve"> </v>
      </c>
      <c r="J1701" s="51" t="s">
        <v>7896</v>
      </c>
      <c r="K1701" s="56" t="s">
        <v>3429</v>
      </c>
      <c r="L1701" s="38">
        <v>703295684</v>
      </c>
      <c r="M1701" s="30" t="s">
        <v>2861</v>
      </c>
      <c r="N1701" s="56" t="s">
        <v>512</v>
      </c>
      <c r="O1701" s="30" t="s">
        <v>7897</v>
      </c>
      <c r="P1701" s="30" t="s">
        <v>7898</v>
      </c>
      <c r="Q1701" s="23">
        <v>16940</v>
      </c>
      <c r="R1701" s="30" t="s">
        <v>29</v>
      </c>
      <c r="S1701" s="39">
        <v>100</v>
      </c>
      <c r="T1701" s="45">
        <v>46166</v>
      </c>
      <c r="U1701" s="52"/>
      <c r="V1701" s="53"/>
      <c r="W1701" s="54" t="s">
        <v>7899</v>
      </c>
      <c r="X1701" s="30"/>
      <c r="Y1701" s="31">
        <v>16840</v>
      </c>
      <c r="Z1701" s="30"/>
      <c r="AA1701" s="55"/>
      <c r="AB1701" s="73" t="s">
        <v>44</v>
      </c>
      <c r="AC1701" s="30" t="s">
        <v>44</v>
      </c>
      <c r="AD1701" s="30" t="s">
        <v>982</v>
      </c>
    </row>
    <row r="1702" spans="1:30" x14ac:dyDescent="0.2">
      <c r="A1702" s="89">
        <v>46166.939282453706</v>
      </c>
      <c r="B1702" s="35" t="s">
        <v>30</v>
      </c>
      <c r="C1702" s="85" t="s">
        <v>31</v>
      </c>
      <c r="D1702" s="30" t="s">
        <v>29</v>
      </c>
      <c r="E1702" s="96" t="s">
        <v>2798</v>
      </c>
      <c r="F1702" s="30" t="s">
        <v>29</v>
      </c>
      <c r="G1702" s="30" t="s">
        <v>47</v>
      </c>
      <c r="H1702" s="93" t="s">
        <v>34</v>
      </c>
      <c r="I1702" s="36" t="str">
        <f ca="1">IFERROR(__xludf.DUMMYFUNCTION("""COMPUTED_VALUE""")," ")</f>
        <v xml:space="preserve"> </v>
      </c>
      <c r="J1702" s="51" t="s">
        <v>7900</v>
      </c>
      <c r="K1702" s="56" t="s">
        <v>7901</v>
      </c>
      <c r="L1702" s="38">
        <v>986562053</v>
      </c>
      <c r="M1702" s="30" t="s">
        <v>664</v>
      </c>
      <c r="N1702" s="56" t="s">
        <v>2435</v>
      </c>
      <c r="O1702" s="30" t="s">
        <v>107</v>
      </c>
      <c r="P1702" s="30" t="s">
        <v>7902</v>
      </c>
      <c r="Q1702" s="23">
        <v>16940</v>
      </c>
      <c r="R1702" s="30" t="s">
        <v>29</v>
      </c>
      <c r="S1702" s="39">
        <v>100</v>
      </c>
      <c r="T1702" s="45">
        <v>46166</v>
      </c>
      <c r="U1702" s="52"/>
      <c r="V1702" s="53"/>
      <c r="W1702" s="54" t="s">
        <v>7903</v>
      </c>
      <c r="X1702" s="30"/>
      <c r="Y1702" s="31">
        <v>16840</v>
      </c>
      <c r="Z1702" s="30"/>
      <c r="AA1702" s="56"/>
      <c r="AB1702" s="74" t="s">
        <v>44</v>
      </c>
      <c r="AC1702" s="30" t="s">
        <v>44</v>
      </c>
      <c r="AD1702" s="30" t="s">
        <v>982</v>
      </c>
    </row>
    <row r="1703" spans="1:30" x14ac:dyDescent="0.2">
      <c r="A1703" s="89">
        <v>46166.958778159722</v>
      </c>
      <c r="B1703" s="35" t="s">
        <v>30</v>
      </c>
      <c r="C1703" s="85" t="s">
        <v>31</v>
      </c>
      <c r="D1703" s="30" t="s">
        <v>29</v>
      </c>
      <c r="E1703" s="96" t="s">
        <v>2798</v>
      </c>
      <c r="F1703" s="30" t="s">
        <v>29</v>
      </c>
      <c r="G1703" s="30" t="s">
        <v>47</v>
      </c>
      <c r="H1703" s="93" t="s">
        <v>34</v>
      </c>
      <c r="I1703" s="36" t="str">
        <f ca="1">IFERROR(__xludf.DUMMYFUNCTION("""COMPUTED_VALUE""")," ")</f>
        <v xml:space="preserve"> </v>
      </c>
      <c r="J1703" s="51" t="s">
        <v>7904</v>
      </c>
      <c r="K1703" s="56" t="s">
        <v>7905</v>
      </c>
      <c r="L1703" s="38">
        <v>915394078</v>
      </c>
      <c r="M1703" s="30" t="s">
        <v>664</v>
      </c>
      <c r="N1703" s="56" t="s">
        <v>3186</v>
      </c>
      <c r="O1703" s="30" t="s">
        <v>107</v>
      </c>
      <c r="P1703" s="30" t="s">
        <v>7906</v>
      </c>
      <c r="Q1703" s="23">
        <v>16940</v>
      </c>
      <c r="R1703" s="30" t="s">
        <v>29</v>
      </c>
      <c r="S1703" s="39">
        <v>50</v>
      </c>
      <c r="T1703" s="45">
        <v>46166</v>
      </c>
      <c r="U1703" s="52"/>
      <c r="V1703" s="53"/>
      <c r="W1703" s="54" t="s">
        <v>7907</v>
      </c>
      <c r="X1703" s="30"/>
      <c r="Y1703" s="31">
        <v>16890</v>
      </c>
      <c r="Z1703" s="30"/>
      <c r="AA1703" s="55"/>
      <c r="AB1703" s="73" t="s">
        <v>44</v>
      </c>
      <c r="AC1703" s="30" t="s">
        <v>44</v>
      </c>
      <c r="AD1703" s="30" t="s">
        <v>982</v>
      </c>
    </row>
    <row r="1704" spans="1:30" x14ac:dyDescent="0.2">
      <c r="A1704" s="89">
        <v>46166.960434097222</v>
      </c>
      <c r="B1704" s="35" t="s">
        <v>30</v>
      </c>
      <c r="C1704" s="85" t="s">
        <v>31</v>
      </c>
      <c r="D1704" s="30" t="s">
        <v>29</v>
      </c>
      <c r="E1704" s="96" t="s">
        <v>2798</v>
      </c>
      <c r="F1704" s="30" t="s">
        <v>29</v>
      </c>
      <c r="G1704" s="30" t="s">
        <v>47</v>
      </c>
      <c r="H1704" s="93" t="s">
        <v>34</v>
      </c>
      <c r="I1704" s="36" t="str">
        <f ca="1">IFERROR(__xludf.DUMMYFUNCTION("""COMPUTED_VALUE""")," ")</f>
        <v xml:space="preserve"> </v>
      </c>
      <c r="J1704" s="51" t="s">
        <v>7908</v>
      </c>
      <c r="K1704" s="56" t="s">
        <v>7909</v>
      </c>
      <c r="L1704" s="38">
        <v>336131199</v>
      </c>
      <c r="M1704" s="30" t="s">
        <v>664</v>
      </c>
      <c r="N1704" s="56" t="s">
        <v>3247</v>
      </c>
      <c r="O1704" s="30" t="s">
        <v>107</v>
      </c>
      <c r="P1704" s="30" t="s">
        <v>7910</v>
      </c>
      <c r="Q1704" s="23">
        <v>16940</v>
      </c>
      <c r="R1704" s="30" t="s">
        <v>29</v>
      </c>
      <c r="S1704" s="39">
        <v>50</v>
      </c>
      <c r="T1704" s="45">
        <v>46166</v>
      </c>
      <c r="U1704" s="52"/>
      <c r="V1704" s="53"/>
      <c r="W1704" s="54" t="s">
        <v>7911</v>
      </c>
      <c r="X1704" s="30"/>
      <c r="Y1704" s="31">
        <v>16890</v>
      </c>
      <c r="Z1704" s="30"/>
      <c r="AA1704" s="56"/>
      <c r="AB1704" s="74" t="s">
        <v>44</v>
      </c>
      <c r="AC1704" s="30" t="s">
        <v>44</v>
      </c>
      <c r="AD1704" s="30" t="s">
        <v>982</v>
      </c>
    </row>
    <row r="1705" spans="1:30" x14ac:dyDescent="0.2">
      <c r="A1705" s="89">
        <v>46166.965164189816</v>
      </c>
      <c r="B1705" s="35" t="s">
        <v>30</v>
      </c>
      <c r="C1705" s="85" t="s">
        <v>31</v>
      </c>
      <c r="D1705" s="30" t="s">
        <v>29</v>
      </c>
      <c r="E1705" s="96" t="s">
        <v>2798</v>
      </c>
      <c r="F1705" s="30" t="s">
        <v>29</v>
      </c>
      <c r="G1705" s="30" t="s">
        <v>47</v>
      </c>
      <c r="H1705" s="93" t="s">
        <v>34</v>
      </c>
      <c r="I1705" s="36" t="str">
        <f ca="1">IFERROR(__xludf.DUMMYFUNCTION("""COMPUTED_VALUE""")," ")</f>
        <v xml:space="preserve"> </v>
      </c>
      <c r="J1705" s="51" t="s">
        <v>7912</v>
      </c>
      <c r="K1705" s="56" t="s">
        <v>7913</v>
      </c>
      <c r="L1705" s="38">
        <v>352782723</v>
      </c>
      <c r="M1705" s="30" t="s">
        <v>713</v>
      </c>
      <c r="N1705" s="56" t="s">
        <v>3310</v>
      </c>
      <c r="O1705" s="30" t="s">
        <v>107</v>
      </c>
      <c r="P1705" s="30" t="s">
        <v>7914</v>
      </c>
      <c r="Q1705" s="23">
        <v>16940</v>
      </c>
      <c r="R1705" s="30" t="s">
        <v>29</v>
      </c>
      <c r="S1705" s="39">
        <v>50</v>
      </c>
      <c r="T1705" s="45">
        <v>46166</v>
      </c>
      <c r="U1705" s="52"/>
      <c r="V1705" s="53"/>
      <c r="W1705" s="54" t="s">
        <v>7915</v>
      </c>
      <c r="X1705" s="30"/>
      <c r="Y1705" s="31">
        <v>16890</v>
      </c>
      <c r="Z1705" s="30"/>
      <c r="AA1705" s="55"/>
      <c r="AB1705" s="73" t="s">
        <v>44</v>
      </c>
      <c r="AC1705" s="30" t="s">
        <v>44</v>
      </c>
      <c r="AD1705" s="30" t="s">
        <v>982</v>
      </c>
    </row>
    <row r="1706" spans="1:30" x14ac:dyDescent="0.2">
      <c r="A1706" s="89">
        <v>46167.074515555556</v>
      </c>
      <c r="B1706" s="35" t="s">
        <v>30</v>
      </c>
      <c r="C1706" s="85" t="s">
        <v>31</v>
      </c>
      <c r="D1706" s="30" t="s">
        <v>29</v>
      </c>
      <c r="E1706" s="96" t="s">
        <v>63</v>
      </c>
      <c r="F1706" s="30" t="s">
        <v>29</v>
      </c>
      <c r="G1706" s="30" t="s">
        <v>47</v>
      </c>
      <c r="H1706" s="93" t="s">
        <v>7916</v>
      </c>
      <c r="I1706" s="36" t="str">
        <f ca="1">IFERROR(__xludf.DUMMYFUNCTION("""COMPUTED_VALUE""")," ")</f>
        <v xml:space="preserve"> </v>
      </c>
      <c r="J1706" s="51" t="s">
        <v>7917</v>
      </c>
      <c r="K1706" s="56" t="s">
        <v>7918</v>
      </c>
      <c r="L1706" s="38">
        <v>877617085</v>
      </c>
      <c r="M1706" s="30" t="s">
        <v>1619</v>
      </c>
      <c r="N1706" s="56" t="s">
        <v>3410</v>
      </c>
      <c r="O1706" s="30" t="s">
        <v>7919</v>
      </c>
      <c r="P1706" s="30" t="s">
        <v>7920</v>
      </c>
      <c r="Q1706" s="23">
        <v>16940</v>
      </c>
      <c r="R1706" s="30" t="s">
        <v>29</v>
      </c>
      <c r="S1706" s="39">
        <v>50</v>
      </c>
      <c r="T1706" s="45">
        <v>46166</v>
      </c>
      <c r="U1706" s="52"/>
      <c r="V1706" s="53"/>
      <c r="W1706" s="54" t="s">
        <v>7921</v>
      </c>
      <c r="X1706" s="30"/>
      <c r="Y1706" s="31">
        <v>16890</v>
      </c>
      <c r="Z1706" s="30"/>
      <c r="AA1706" s="56"/>
      <c r="AB1706" s="74" t="s">
        <v>44</v>
      </c>
      <c r="AC1706" s="30" t="s">
        <v>44</v>
      </c>
      <c r="AD1706" s="30" t="s">
        <v>982</v>
      </c>
    </row>
    <row r="1707" spans="1:30" x14ac:dyDescent="0.2">
      <c r="A1707" s="89">
        <v>46167.295732673607</v>
      </c>
      <c r="B1707" s="35"/>
      <c r="C1707" s="85" t="s">
        <v>31</v>
      </c>
      <c r="D1707" s="30" t="s">
        <v>29</v>
      </c>
      <c r="E1707" s="96" t="s">
        <v>416</v>
      </c>
      <c r="F1707" s="30" t="s">
        <v>29</v>
      </c>
      <c r="G1707" s="30" t="s">
        <v>418</v>
      </c>
      <c r="H1707" s="93" t="s">
        <v>7922</v>
      </c>
      <c r="I1707" s="36">
        <f ca="1">IFERROR(__xludf.DUMMYFUNCTION("""COMPUTED_VALUE"""),46190)</f>
        <v>46190</v>
      </c>
      <c r="J1707" s="132" t="s">
        <v>7923</v>
      </c>
      <c r="K1707" s="56" t="s">
        <v>7924</v>
      </c>
      <c r="L1707" s="38">
        <v>395993010</v>
      </c>
      <c r="M1707" s="30" t="s">
        <v>163</v>
      </c>
      <c r="N1707" s="56" t="s">
        <v>3479</v>
      </c>
      <c r="O1707" s="30" t="s">
        <v>739</v>
      </c>
      <c r="P1707" s="30" t="s">
        <v>7925</v>
      </c>
      <c r="Q1707" s="23">
        <v>4268</v>
      </c>
      <c r="R1707" s="30" t="s">
        <v>29</v>
      </c>
      <c r="S1707" s="39">
        <f>100+4268</f>
        <v>4368</v>
      </c>
      <c r="T1707" s="49" t="s">
        <v>7926</v>
      </c>
      <c r="U1707" s="52"/>
      <c r="V1707" s="53"/>
      <c r="W1707" s="54" t="s">
        <v>7927</v>
      </c>
      <c r="X1707" s="30"/>
      <c r="Y1707" s="31">
        <v>-100</v>
      </c>
      <c r="Z1707" s="30"/>
      <c r="AA1707" s="55"/>
      <c r="AB1707" s="73" t="s">
        <v>44</v>
      </c>
      <c r="AC1707" s="30" t="s">
        <v>44</v>
      </c>
      <c r="AD1707" s="30" t="s">
        <v>982</v>
      </c>
    </row>
    <row r="1708" spans="1:30" x14ac:dyDescent="0.2">
      <c r="A1708" s="89">
        <v>46167.306233854164</v>
      </c>
      <c r="B1708" s="35" t="s">
        <v>30</v>
      </c>
      <c r="C1708" s="85" t="s">
        <v>31</v>
      </c>
      <c r="D1708" s="30" t="s">
        <v>29</v>
      </c>
      <c r="E1708" s="96" t="s">
        <v>32</v>
      </c>
      <c r="F1708" s="30" t="s">
        <v>29</v>
      </c>
      <c r="G1708" s="30" t="s">
        <v>33</v>
      </c>
      <c r="H1708" s="93" t="s">
        <v>3676</v>
      </c>
      <c r="I1708" s="36" t="str">
        <f ca="1">IFERROR(__xludf.DUMMYFUNCTION("""COMPUTED_VALUE""")," ")</f>
        <v xml:space="preserve"> </v>
      </c>
      <c r="J1708" s="51" t="s">
        <v>7928</v>
      </c>
      <c r="K1708" s="56" t="s">
        <v>7929</v>
      </c>
      <c r="L1708" s="38">
        <v>862425888</v>
      </c>
      <c r="M1708" s="30" t="s">
        <v>454</v>
      </c>
      <c r="N1708" s="56" t="s">
        <v>148</v>
      </c>
      <c r="O1708" s="30" t="s">
        <v>7930</v>
      </c>
      <c r="P1708" s="30" t="s">
        <v>7931</v>
      </c>
      <c r="Q1708" s="23">
        <v>14972</v>
      </c>
      <c r="R1708" s="30" t="s">
        <v>29</v>
      </c>
      <c r="S1708" s="39">
        <v>50</v>
      </c>
      <c r="T1708" s="45">
        <v>46166</v>
      </c>
      <c r="U1708" s="52"/>
      <c r="V1708" s="53"/>
      <c r="W1708" s="54" t="s">
        <v>7932</v>
      </c>
      <c r="X1708" s="30"/>
      <c r="Y1708" s="31">
        <v>14922</v>
      </c>
      <c r="Z1708" s="30"/>
      <c r="AA1708" s="56"/>
      <c r="AB1708" s="74" t="s">
        <v>44</v>
      </c>
      <c r="AC1708" s="30" t="s">
        <v>44</v>
      </c>
      <c r="AD1708" s="30" t="s">
        <v>982</v>
      </c>
    </row>
    <row r="1709" spans="1:30" x14ac:dyDescent="0.2">
      <c r="A1709" s="89">
        <v>46167.314543530098</v>
      </c>
      <c r="B1709" s="35" t="s">
        <v>30</v>
      </c>
      <c r="C1709" s="85" t="s">
        <v>31</v>
      </c>
      <c r="D1709" s="30" t="s">
        <v>29</v>
      </c>
      <c r="E1709" s="96" t="s">
        <v>63</v>
      </c>
      <c r="F1709" s="30" t="s">
        <v>29</v>
      </c>
      <c r="G1709" s="30" t="s">
        <v>47</v>
      </c>
      <c r="H1709" s="93" t="s">
        <v>4787</v>
      </c>
      <c r="I1709" s="36">
        <f ca="1">IFERROR(__xludf.DUMMYFUNCTION("""COMPUTED_VALUE"""),46202)</f>
        <v>46202</v>
      </c>
      <c r="J1709" s="51" t="s">
        <v>7933</v>
      </c>
      <c r="K1709" s="56" t="s">
        <v>7934</v>
      </c>
      <c r="L1709" s="38">
        <v>974905860</v>
      </c>
      <c r="M1709" s="30" t="s">
        <v>874</v>
      </c>
      <c r="N1709" s="56" t="s">
        <v>4458</v>
      </c>
      <c r="O1709" s="30" t="s">
        <v>107</v>
      </c>
      <c r="P1709" s="30" t="s">
        <v>7935</v>
      </c>
      <c r="Q1709" s="23">
        <v>16940</v>
      </c>
      <c r="R1709" s="30" t="s">
        <v>29</v>
      </c>
      <c r="S1709" s="39">
        <f>50+2500</f>
        <v>2550</v>
      </c>
      <c r="T1709" s="49" t="s">
        <v>7936</v>
      </c>
      <c r="U1709" s="52"/>
      <c r="V1709" s="53"/>
      <c r="W1709" s="54" t="s">
        <v>7937</v>
      </c>
      <c r="X1709" s="30"/>
      <c r="Y1709" s="31">
        <v>14390</v>
      </c>
      <c r="Z1709" s="30"/>
      <c r="AA1709" s="55"/>
      <c r="AB1709" s="73" t="s">
        <v>44</v>
      </c>
      <c r="AC1709" s="30" t="s">
        <v>44</v>
      </c>
      <c r="AD1709" s="30" t="s">
        <v>982</v>
      </c>
    </row>
    <row r="1710" spans="1:30" x14ac:dyDescent="0.2">
      <c r="A1710" s="89">
        <v>46167.316542106477</v>
      </c>
      <c r="B1710" s="35" t="s">
        <v>30</v>
      </c>
      <c r="C1710" s="85" t="s">
        <v>31</v>
      </c>
      <c r="D1710" s="30" t="s">
        <v>29</v>
      </c>
      <c r="E1710" s="96" t="s">
        <v>2798</v>
      </c>
      <c r="F1710" s="30" t="s">
        <v>29</v>
      </c>
      <c r="G1710" s="30" t="s">
        <v>47</v>
      </c>
      <c r="H1710" s="93" t="s">
        <v>34</v>
      </c>
      <c r="I1710" s="36" t="str">
        <f ca="1">IFERROR(__xludf.DUMMYFUNCTION("""COMPUTED_VALUE""")," ")</f>
        <v xml:space="preserve"> </v>
      </c>
      <c r="J1710" s="51" t="s">
        <v>7938</v>
      </c>
      <c r="K1710" s="56" t="s">
        <v>7939</v>
      </c>
      <c r="L1710" s="38">
        <v>339782906</v>
      </c>
      <c r="M1710" s="30" t="s">
        <v>713</v>
      </c>
      <c r="N1710" s="56" t="s">
        <v>685</v>
      </c>
      <c r="O1710" s="30" t="s">
        <v>107</v>
      </c>
      <c r="P1710" s="30" t="s">
        <v>7940</v>
      </c>
      <c r="Q1710" s="23">
        <v>16940</v>
      </c>
      <c r="R1710" s="30" t="s">
        <v>29</v>
      </c>
      <c r="S1710" s="39">
        <v>100</v>
      </c>
      <c r="T1710" s="45">
        <v>46166</v>
      </c>
      <c r="U1710" s="52"/>
      <c r="V1710" s="53"/>
      <c r="W1710" s="54" t="s">
        <v>7941</v>
      </c>
      <c r="X1710" s="30"/>
      <c r="Y1710" s="31">
        <v>16840</v>
      </c>
      <c r="Z1710" s="30"/>
      <c r="AA1710" s="56"/>
      <c r="AB1710" s="74" t="s">
        <v>44</v>
      </c>
      <c r="AC1710" s="30" t="s">
        <v>44</v>
      </c>
      <c r="AD1710" s="30" t="s">
        <v>982</v>
      </c>
    </row>
    <row r="1711" spans="1:30" x14ac:dyDescent="0.2">
      <c r="A1711" s="89">
        <v>46167.321479282407</v>
      </c>
      <c r="B1711" s="35" t="s">
        <v>30</v>
      </c>
      <c r="C1711" s="85" t="s">
        <v>31</v>
      </c>
      <c r="D1711" s="30" t="s">
        <v>29</v>
      </c>
      <c r="E1711" s="96" t="s">
        <v>2798</v>
      </c>
      <c r="F1711" s="30" t="s">
        <v>29</v>
      </c>
      <c r="G1711" s="30" t="s">
        <v>47</v>
      </c>
      <c r="H1711" s="93" t="s">
        <v>34</v>
      </c>
      <c r="I1711" s="36" t="str">
        <f ca="1">IFERROR(__xludf.DUMMYFUNCTION("""COMPUTED_VALUE""")," ")</f>
        <v xml:space="preserve"> </v>
      </c>
      <c r="J1711" s="51" t="s">
        <v>7942</v>
      </c>
      <c r="K1711" s="56" t="s">
        <v>7943</v>
      </c>
      <c r="L1711" s="38">
        <v>967387881</v>
      </c>
      <c r="M1711" s="30" t="s">
        <v>664</v>
      </c>
      <c r="N1711" s="56" t="s">
        <v>66</v>
      </c>
      <c r="O1711" s="30" t="s">
        <v>107</v>
      </c>
      <c r="P1711" s="30" t="s">
        <v>7944</v>
      </c>
      <c r="Q1711" s="23">
        <v>16940</v>
      </c>
      <c r="R1711" s="30" t="s">
        <v>29</v>
      </c>
      <c r="S1711" s="39">
        <v>50</v>
      </c>
      <c r="T1711" s="45">
        <v>46166</v>
      </c>
      <c r="U1711" s="52"/>
      <c r="V1711" s="53"/>
      <c r="W1711" s="54" t="s">
        <v>7945</v>
      </c>
      <c r="X1711" s="30"/>
      <c r="Y1711" s="31">
        <v>16890</v>
      </c>
      <c r="Z1711" s="30"/>
      <c r="AA1711" s="55"/>
      <c r="AB1711" s="73" t="s">
        <v>44</v>
      </c>
      <c r="AC1711" s="30" t="s">
        <v>44</v>
      </c>
      <c r="AD1711" s="30" t="s">
        <v>982</v>
      </c>
    </row>
    <row r="1712" spans="1:30" x14ac:dyDescent="0.2">
      <c r="A1712" s="89">
        <v>46167.323627002319</v>
      </c>
      <c r="B1712" s="35" t="s">
        <v>30</v>
      </c>
      <c r="C1712" s="85" t="s">
        <v>31</v>
      </c>
      <c r="D1712" s="30" t="s">
        <v>29</v>
      </c>
      <c r="E1712" s="96" t="s">
        <v>2798</v>
      </c>
      <c r="F1712" s="30" t="s">
        <v>29</v>
      </c>
      <c r="G1712" s="30" t="s">
        <v>47</v>
      </c>
      <c r="H1712" s="93" t="s">
        <v>7946</v>
      </c>
      <c r="I1712" s="36">
        <f ca="1">IFERROR(__xludf.DUMMYFUNCTION("""COMPUTED_VALUE"""),46196)</f>
        <v>46196</v>
      </c>
      <c r="J1712" s="51" t="s">
        <v>7947</v>
      </c>
      <c r="K1712" s="56" t="s">
        <v>7948</v>
      </c>
      <c r="L1712" s="38">
        <v>329788546</v>
      </c>
      <c r="M1712" s="30" t="s">
        <v>664</v>
      </c>
      <c r="N1712" s="56" t="s">
        <v>337</v>
      </c>
      <c r="O1712" s="30" t="s">
        <v>107</v>
      </c>
      <c r="P1712" s="30" t="s">
        <v>7949</v>
      </c>
      <c r="Q1712" s="23">
        <v>16940</v>
      </c>
      <c r="R1712" s="30" t="s">
        <v>29</v>
      </c>
      <c r="S1712" s="39">
        <f>50+2500</f>
        <v>2550</v>
      </c>
      <c r="T1712" s="49" t="s">
        <v>7950</v>
      </c>
      <c r="U1712" s="52"/>
      <c r="V1712" s="53"/>
      <c r="W1712" s="54" t="s">
        <v>7951</v>
      </c>
      <c r="X1712" s="30"/>
      <c r="Y1712" s="31">
        <v>14390</v>
      </c>
      <c r="Z1712" s="30"/>
      <c r="AA1712" s="56"/>
      <c r="AB1712" s="74" t="s">
        <v>44</v>
      </c>
      <c r="AC1712" s="30" t="s">
        <v>44</v>
      </c>
      <c r="AD1712" s="30" t="s">
        <v>982</v>
      </c>
    </row>
    <row r="1713" spans="1:30" x14ac:dyDescent="0.2">
      <c r="A1713" s="89">
        <v>46167.331678761577</v>
      </c>
      <c r="B1713" s="35" t="s">
        <v>30</v>
      </c>
      <c r="C1713" s="85" t="s">
        <v>31</v>
      </c>
      <c r="D1713" s="30" t="s">
        <v>29</v>
      </c>
      <c r="E1713" s="96" t="s">
        <v>2798</v>
      </c>
      <c r="F1713" s="30" t="s">
        <v>29</v>
      </c>
      <c r="G1713" s="30" t="s">
        <v>47</v>
      </c>
      <c r="H1713" s="93" t="s">
        <v>34</v>
      </c>
      <c r="I1713" s="36" t="str">
        <f ca="1">IFERROR(__xludf.DUMMYFUNCTION("""COMPUTED_VALUE""")," ")</f>
        <v xml:space="preserve"> </v>
      </c>
      <c r="J1713" s="51" t="s">
        <v>7952</v>
      </c>
      <c r="K1713" s="56" t="s">
        <v>7953</v>
      </c>
      <c r="L1713" s="38"/>
      <c r="M1713" s="30" t="s">
        <v>713</v>
      </c>
      <c r="N1713" s="56" t="s">
        <v>576</v>
      </c>
      <c r="O1713" s="30" t="s">
        <v>107</v>
      </c>
      <c r="P1713" s="30" t="s">
        <v>7954</v>
      </c>
      <c r="Q1713" s="23">
        <v>16940</v>
      </c>
      <c r="R1713" s="30" t="s">
        <v>29</v>
      </c>
      <c r="S1713" s="39">
        <v>17</v>
      </c>
      <c r="T1713" s="45">
        <v>46135</v>
      </c>
      <c r="U1713" s="52"/>
      <c r="V1713" s="53"/>
      <c r="W1713" s="54" t="s">
        <v>7955</v>
      </c>
      <c r="X1713" s="30"/>
      <c r="Y1713" s="31">
        <v>16923</v>
      </c>
      <c r="Z1713" s="30"/>
      <c r="AA1713" s="55"/>
      <c r="AB1713" s="73" t="s">
        <v>44</v>
      </c>
      <c r="AC1713" s="30" t="s">
        <v>44</v>
      </c>
      <c r="AD1713" s="30"/>
    </row>
    <row r="1714" spans="1:30" x14ac:dyDescent="0.2">
      <c r="A1714" s="89">
        <v>46167.332578472226</v>
      </c>
      <c r="B1714" s="35" t="s">
        <v>408</v>
      </c>
      <c r="C1714" s="85" t="s">
        <v>31</v>
      </c>
      <c r="D1714" s="30" t="s">
        <v>29</v>
      </c>
      <c r="E1714" s="96" t="s">
        <v>32</v>
      </c>
      <c r="F1714" s="30" t="s">
        <v>29</v>
      </c>
      <c r="G1714" s="30" t="s">
        <v>33</v>
      </c>
      <c r="H1714" s="93" t="s">
        <v>3239</v>
      </c>
      <c r="I1714" s="36">
        <f ca="1">IFERROR(__xludf.DUMMYFUNCTION("""COMPUTED_VALUE"""),46197)</f>
        <v>46197</v>
      </c>
      <c r="J1714" s="51" t="s">
        <v>7956</v>
      </c>
      <c r="K1714" s="56" t="s">
        <v>7957</v>
      </c>
      <c r="L1714" s="38">
        <v>828166507</v>
      </c>
      <c r="M1714" s="30" t="s">
        <v>633</v>
      </c>
      <c r="N1714" s="56" t="s">
        <v>362</v>
      </c>
      <c r="O1714" s="30" t="s">
        <v>107</v>
      </c>
      <c r="P1714" s="30" t="s">
        <v>7958</v>
      </c>
      <c r="Q1714" s="23">
        <v>14972</v>
      </c>
      <c r="R1714" s="30" t="s">
        <v>29</v>
      </c>
      <c r="S1714" s="39">
        <f>100+3900</f>
        <v>4000</v>
      </c>
      <c r="T1714" s="49" t="s">
        <v>7950</v>
      </c>
      <c r="U1714" s="52"/>
      <c r="V1714" s="53"/>
      <c r="W1714" s="54" t="s">
        <v>7959</v>
      </c>
      <c r="X1714" s="30"/>
      <c r="Y1714" s="31">
        <v>10972</v>
      </c>
      <c r="Z1714" s="30"/>
      <c r="AA1714" s="56"/>
      <c r="AB1714" s="74" t="s">
        <v>44</v>
      </c>
      <c r="AC1714" s="30" t="s">
        <v>44</v>
      </c>
      <c r="AD1714" s="30" t="s">
        <v>982</v>
      </c>
    </row>
    <row r="1715" spans="1:30" x14ac:dyDescent="0.2">
      <c r="A1715" s="89">
        <v>46167.334847118051</v>
      </c>
      <c r="B1715" s="35" t="s">
        <v>76</v>
      </c>
      <c r="C1715" s="85" t="s">
        <v>31</v>
      </c>
      <c r="D1715" s="30" t="s">
        <v>29</v>
      </c>
      <c r="E1715" s="96" t="s">
        <v>63</v>
      </c>
      <c r="F1715" s="30" t="s">
        <v>29</v>
      </c>
      <c r="G1715" s="30" t="s">
        <v>47</v>
      </c>
      <c r="H1715" s="93" t="s">
        <v>5037</v>
      </c>
      <c r="I1715" s="36">
        <f ca="1">IFERROR(__xludf.DUMMYFUNCTION("""COMPUTED_VALUE"""),46196)</f>
        <v>46196</v>
      </c>
      <c r="J1715" s="51" t="s">
        <v>7960</v>
      </c>
      <c r="K1715" s="56" t="s">
        <v>7961</v>
      </c>
      <c r="L1715" s="38">
        <v>394558687</v>
      </c>
      <c r="M1715" s="30" t="s">
        <v>758</v>
      </c>
      <c r="N1715" s="56" t="s">
        <v>1870</v>
      </c>
      <c r="O1715" s="30" t="s">
        <v>107</v>
      </c>
      <c r="P1715" s="30" t="s">
        <v>7962</v>
      </c>
      <c r="Q1715" s="23">
        <v>16940</v>
      </c>
      <c r="R1715" s="30" t="s">
        <v>29</v>
      </c>
      <c r="S1715" s="39">
        <v>100</v>
      </c>
      <c r="T1715" s="45">
        <v>46166</v>
      </c>
      <c r="U1715" s="52"/>
      <c r="V1715" s="53"/>
      <c r="W1715" s="54" t="s">
        <v>7963</v>
      </c>
      <c r="X1715" s="30"/>
      <c r="Y1715" s="31">
        <v>16840</v>
      </c>
      <c r="Z1715" s="30"/>
      <c r="AA1715" s="55"/>
      <c r="AB1715" s="73" t="s">
        <v>44</v>
      </c>
      <c r="AC1715" s="30" t="s">
        <v>44</v>
      </c>
      <c r="AD1715" s="30" t="s">
        <v>982</v>
      </c>
    </row>
    <row r="1716" spans="1:30" x14ac:dyDescent="0.2">
      <c r="A1716" s="89">
        <v>46167.38029887731</v>
      </c>
      <c r="B1716" s="35" t="s">
        <v>30</v>
      </c>
      <c r="C1716" s="85" t="s">
        <v>31</v>
      </c>
      <c r="D1716" s="30" t="s">
        <v>29</v>
      </c>
      <c r="E1716" s="96" t="s">
        <v>46</v>
      </c>
      <c r="F1716" s="30" t="s">
        <v>29</v>
      </c>
      <c r="G1716" s="30" t="s">
        <v>47</v>
      </c>
      <c r="H1716" s="93" t="s">
        <v>34</v>
      </c>
      <c r="I1716" s="36" t="str">
        <f ca="1">IFERROR(__xludf.DUMMYFUNCTION("""COMPUTED_VALUE""")," ")</f>
        <v xml:space="preserve"> </v>
      </c>
      <c r="J1716" s="51" t="s">
        <v>7964</v>
      </c>
      <c r="K1716" s="56" t="s">
        <v>7965</v>
      </c>
      <c r="L1716" s="38">
        <v>335500415</v>
      </c>
      <c r="M1716" s="30" t="s">
        <v>633</v>
      </c>
      <c r="N1716" s="56" t="s">
        <v>1845</v>
      </c>
      <c r="O1716" s="30" t="s">
        <v>107</v>
      </c>
      <c r="P1716" s="30" t="s">
        <v>7966</v>
      </c>
      <c r="Q1716" s="23">
        <v>2468</v>
      </c>
      <c r="R1716" s="30" t="s">
        <v>29</v>
      </c>
      <c r="S1716" s="39">
        <v>50</v>
      </c>
      <c r="T1716" s="45">
        <v>46167</v>
      </c>
      <c r="U1716" s="52"/>
      <c r="V1716" s="53"/>
      <c r="W1716" s="54" t="s">
        <v>7967</v>
      </c>
      <c r="X1716" s="30"/>
      <c r="Y1716" s="31">
        <v>2418</v>
      </c>
      <c r="Z1716" s="30"/>
      <c r="AA1716" s="56"/>
      <c r="AB1716" s="74" t="s">
        <v>44</v>
      </c>
      <c r="AC1716" s="30" t="s">
        <v>44</v>
      </c>
      <c r="AD1716" s="30" t="s">
        <v>982</v>
      </c>
    </row>
    <row r="1717" spans="1:30" x14ac:dyDescent="0.2">
      <c r="A1717" s="89">
        <v>46167.384080810181</v>
      </c>
      <c r="B1717" s="35" t="s">
        <v>76</v>
      </c>
      <c r="C1717" s="85" t="s">
        <v>31</v>
      </c>
      <c r="D1717" s="30" t="s">
        <v>29</v>
      </c>
      <c r="E1717" s="96" t="s">
        <v>2798</v>
      </c>
      <c r="F1717" s="30" t="s">
        <v>29</v>
      </c>
      <c r="G1717" s="30" t="s">
        <v>47</v>
      </c>
      <c r="H1717" s="93" t="s">
        <v>5600</v>
      </c>
      <c r="I1717" s="36">
        <f ca="1">IFERROR(__xludf.DUMMYFUNCTION("""COMPUTED_VALUE"""),46196)</f>
        <v>46196</v>
      </c>
      <c r="J1717" s="51" t="s">
        <v>7968</v>
      </c>
      <c r="K1717" s="56" t="s">
        <v>7969</v>
      </c>
      <c r="L1717" s="38">
        <v>983740208</v>
      </c>
      <c r="M1717" s="30" t="s">
        <v>633</v>
      </c>
      <c r="N1717" s="56" t="s">
        <v>164</v>
      </c>
      <c r="O1717" s="30" t="s">
        <v>107</v>
      </c>
      <c r="P1717" s="30" t="s">
        <v>7970</v>
      </c>
      <c r="Q1717" s="23">
        <v>16940</v>
      </c>
      <c r="R1717" s="30" t="s">
        <v>29</v>
      </c>
      <c r="S1717" s="39">
        <v>200</v>
      </c>
      <c r="T1717" s="45">
        <v>46167</v>
      </c>
      <c r="U1717" s="52"/>
      <c r="V1717" s="53"/>
      <c r="W1717" s="54" t="s">
        <v>7971</v>
      </c>
      <c r="X1717" s="30"/>
      <c r="Y1717" s="31">
        <v>16740</v>
      </c>
      <c r="Z1717" s="30"/>
      <c r="AA1717" s="55"/>
      <c r="AB1717" s="73" t="s">
        <v>44</v>
      </c>
      <c r="AC1717" s="30" t="s">
        <v>44</v>
      </c>
      <c r="AD1717" s="30" t="s">
        <v>982</v>
      </c>
    </row>
    <row r="1718" spans="1:30" x14ac:dyDescent="0.2">
      <c r="A1718" s="133">
        <v>46150</v>
      </c>
      <c r="B1718" s="35" t="s">
        <v>76</v>
      </c>
      <c r="C1718" s="64" t="s">
        <v>409</v>
      </c>
      <c r="D1718" s="30" t="s">
        <v>29</v>
      </c>
      <c r="E1718" s="96" t="s">
        <v>410</v>
      </c>
      <c r="F1718" s="93" t="s">
        <v>7972</v>
      </c>
      <c r="G1718" s="30" t="s">
        <v>33</v>
      </c>
      <c r="H1718" s="93" t="s">
        <v>7973</v>
      </c>
      <c r="I1718" s="36">
        <f ca="1">IFERROR(__xludf.DUMMYFUNCTION("""COMPUTED_VALUE"""),46167)</f>
        <v>46167</v>
      </c>
      <c r="J1718" s="51" t="s">
        <v>7974</v>
      </c>
      <c r="K1718" s="30" t="s">
        <v>5679</v>
      </c>
      <c r="L1718" s="38">
        <v>328223094</v>
      </c>
      <c r="M1718" s="30" t="s">
        <v>421</v>
      </c>
      <c r="N1718" s="56" t="s">
        <v>422</v>
      </c>
      <c r="O1718" s="30" t="s">
        <v>107</v>
      </c>
      <c r="P1718" s="30" t="s">
        <v>7975</v>
      </c>
      <c r="Q1718" s="23">
        <v>3968</v>
      </c>
      <c r="R1718" s="30" t="s">
        <v>29</v>
      </c>
      <c r="S1718" s="39">
        <v>3968</v>
      </c>
      <c r="T1718" s="45">
        <v>46167</v>
      </c>
      <c r="U1718" s="52"/>
      <c r="V1718" s="53"/>
      <c r="W1718" s="75" t="s">
        <v>7976</v>
      </c>
      <c r="X1718" s="30"/>
      <c r="Y1718" s="31">
        <v>0</v>
      </c>
      <c r="Z1718" s="30" t="s">
        <v>2731</v>
      </c>
      <c r="AA1718" s="56"/>
      <c r="AB1718" s="74"/>
      <c r="AC1718" s="30" t="s">
        <v>44</v>
      </c>
      <c r="AD1718" s="30" t="s">
        <v>74</v>
      </c>
    </row>
    <row r="1719" spans="1:30" x14ac:dyDescent="0.2">
      <c r="A1719" s="133">
        <v>46150</v>
      </c>
      <c r="B1719" s="35" t="s">
        <v>76</v>
      </c>
      <c r="C1719" s="64" t="s">
        <v>409</v>
      </c>
      <c r="D1719" s="30" t="s">
        <v>29</v>
      </c>
      <c r="E1719" s="96" t="s">
        <v>410</v>
      </c>
      <c r="F1719" s="93" t="s">
        <v>7972</v>
      </c>
      <c r="G1719" s="30" t="s">
        <v>33</v>
      </c>
      <c r="H1719" s="93" t="s">
        <v>7973</v>
      </c>
      <c r="I1719" s="36">
        <f ca="1">IFERROR(__xludf.DUMMYFUNCTION("""COMPUTED_VALUE"""),46167)</f>
        <v>46167</v>
      </c>
      <c r="J1719" s="51" t="s">
        <v>7977</v>
      </c>
      <c r="K1719" s="56" t="s">
        <v>7978</v>
      </c>
      <c r="L1719" s="38">
        <v>367687050</v>
      </c>
      <c r="M1719" s="30" t="s">
        <v>421</v>
      </c>
      <c r="N1719" s="30" t="s">
        <v>422</v>
      </c>
      <c r="O1719" s="30" t="s">
        <v>7979</v>
      </c>
      <c r="P1719" s="30" t="s">
        <v>7980</v>
      </c>
      <c r="Q1719" s="23">
        <v>3968</v>
      </c>
      <c r="R1719" s="30" t="s">
        <v>29</v>
      </c>
      <c r="S1719" s="39">
        <v>3968</v>
      </c>
      <c r="T1719" s="45">
        <v>46167</v>
      </c>
      <c r="U1719" s="52"/>
      <c r="V1719" s="53"/>
      <c r="W1719" s="75" t="s">
        <v>7981</v>
      </c>
      <c r="X1719" s="30"/>
      <c r="Y1719" s="31">
        <v>0</v>
      </c>
      <c r="Z1719" s="30" t="s">
        <v>2731</v>
      </c>
      <c r="AA1719" s="55"/>
      <c r="AB1719" s="73"/>
      <c r="AC1719" s="30" t="s">
        <v>44</v>
      </c>
      <c r="AD1719" s="30" t="s">
        <v>74</v>
      </c>
    </row>
    <row r="1720" spans="1:30" x14ac:dyDescent="0.2">
      <c r="A1720" s="89">
        <v>46167.469975069442</v>
      </c>
      <c r="B1720" s="35" t="s">
        <v>252</v>
      </c>
      <c r="C1720" s="85" t="s">
        <v>31</v>
      </c>
      <c r="D1720" s="30" t="s">
        <v>29</v>
      </c>
      <c r="E1720" s="96" t="s">
        <v>46</v>
      </c>
      <c r="F1720" s="30" t="s">
        <v>29</v>
      </c>
      <c r="G1720" s="30" t="s">
        <v>47</v>
      </c>
      <c r="H1720" s="93" t="s">
        <v>34</v>
      </c>
      <c r="I1720" s="36" t="str">
        <f ca="1">IFERROR(__xludf.DUMMYFUNCTION("""COMPUTED_VALUE""")," ")</f>
        <v xml:space="preserve"> </v>
      </c>
      <c r="J1720" s="51" t="s">
        <v>107</v>
      </c>
      <c r="K1720" s="56" t="s">
        <v>7982</v>
      </c>
      <c r="L1720" s="38">
        <v>865842008</v>
      </c>
      <c r="M1720" s="30" t="s">
        <v>633</v>
      </c>
      <c r="N1720" s="56" t="s">
        <v>164</v>
      </c>
      <c r="O1720" s="30" t="s">
        <v>107</v>
      </c>
      <c r="P1720" s="30" t="s">
        <v>107</v>
      </c>
      <c r="Q1720" s="23">
        <v>2468</v>
      </c>
      <c r="R1720" s="30" t="s">
        <v>29</v>
      </c>
      <c r="S1720" s="39">
        <v>80</v>
      </c>
      <c r="T1720" s="45">
        <v>46165</v>
      </c>
      <c r="U1720" s="52"/>
      <c r="V1720" s="53"/>
      <c r="W1720" s="54" t="s">
        <v>7983</v>
      </c>
      <c r="X1720" s="30"/>
      <c r="Y1720" s="31">
        <v>2388</v>
      </c>
      <c r="Z1720" s="30"/>
      <c r="AA1720" s="56"/>
      <c r="AB1720" s="74" t="s">
        <v>44</v>
      </c>
      <c r="AC1720" s="30" t="s">
        <v>44</v>
      </c>
      <c r="AD1720" s="30" t="s">
        <v>982</v>
      </c>
    </row>
    <row r="1721" spans="1:30" x14ac:dyDescent="0.2">
      <c r="A1721" s="89">
        <v>46167.476013425927</v>
      </c>
      <c r="B1721" s="35" t="s">
        <v>30</v>
      </c>
      <c r="C1721" s="85" t="s">
        <v>31</v>
      </c>
      <c r="D1721" s="30" t="s">
        <v>29</v>
      </c>
      <c r="E1721" s="96" t="s">
        <v>2798</v>
      </c>
      <c r="F1721" s="30" t="s">
        <v>29</v>
      </c>
      <c r="G1721" s="30" t="s">
        <v>47</v>
      </c>
      <c r="H1721" s="93" t="s">
        <v>34</v>
      </c>
      <c r="I1721" s="36" t="str">
        <f ca="1">IFERROR(__xludf.DUMMYFUNCTION("""COMPUTED_VALUE""")," ")</f>
        <v xml:space="preserve"> </v>
      </c>
      <c r="J1721" s="51" t="s">
        <v>7984</v>
      </c>
      <c r="K1721" s="56" t="s">
        <v>7985</v>
      </c>
      <c r="L1721" s="38">
        <v>326582946</v>
      </c>
      <c r="M1721" s="30" t="s">
        <v>664</v>
      </c>
      <c r="N1721" s="56" t="s">
        <v>66</v>
      </c>
      <c r="O1721" s="30" t="s">
        <v>107</v>
      </c>
      <c r="P1721" s="30" t="s">
        <v>7986</v>
      </c>
      <c r="Q1721" s="23">
        <v>16940</v>
      </c>
      <c r="R1721" s="30" t="s">
        <v>29</v>
      </c>
      <c r="S1721" s="39">
        <v>50</v>
      </c>
      <c r="T1721" s="45">
        <v>46167</v>
      </c>
      <c r="U1721" s="52"/>
      <c r="V1721" s="53"/>
      <c r="W1721" s="54" t="s">
        <v>7987</v>
      </c>
      <c r="X1721" s="30"/>
      <c r="Y1721" s="31">
        <v>16890</v>
      </c>
      <c r="Z1721" s="30"/>
      <c r="AA1721" s="55"/>
      <c r="AB1721" s="73" t="s">
        <v>44</v>
      </c>
      <c r="AC1721" s="30" t="s">
        <v>44</v>
      </c>
      <c r="AD1721" s="30" t="s">
        <v>982</v>
      </c>
    </row>
    <row r="1722" spans="1:30" x14ac:dyDescent="0.2">
      <c r="A1722" s="89">
        <v>46167.582572222222</v>
      </c>
      <c r="B1722" s="35" t="s">
        <v>252</v>
      </c>
      <c r="C1722" s="85" t="s">
        <v>31</v>
      </c>
      <c r="D1722" s="30" t="s">
        <v>29</v>
      </c>
      <c r="E1722" s="96" t="s">
        <v>55</v>
      </c>
      <c r="F1722" s="30" t="s">
        <v>29</v>
      </c>
      <c r="G1722" s="30" t="s">
        <v>33</v>
      </c>
      <c r="H1722" s="93" t="s">
        <v>5746</v>
      </c>
      <c r="I1722" s="36">
        <f ca="1">IFERROR(__xludf.DUMMYFUNCTION("""COMPUTED_VALUE"""),46196)</f>
        <v>46196</v>
      </c>
      <c r="J1722" s="51" t="s">
        <v>7988</v>
      </c>
      <c r="K1722" s="56" t="s">
        <v>7989</v>
      </c>
      <c r="L1722" s="38">
        <v>765180618</v>
      </c>
      <c r="M1722" s="30" t="s">
        <v>1614</v>
      </c>
      <c r="N1722" s="56" t="s">
        <v>3430</v>
      </c>
      <c r="O1722" s="30" t="s">
        <v>2081</v>
      </c>
      <c r="P1722" s="30" t="s">
        <v>7990</v>
      </c>
      <c r="Q1722" s="23">
        <v>7736</v>
      </c>
      <c r="R1722" s="30" t="s">
        <v>29</v>
      </c>
      <c r="S1722" s="39">
        <v>80</v>
      </c>
      <c r="T1722" s="45">
        <v>46166</v>
      </c>
      <c r="U1722" s="52"/>
      <c r="V1722" s="53"/>
      <c r="W1722" s="54" t="s">
        <v>7991</v>
      </c>
      <c r="X1722" s="30"/>
      <c r="Y1722" s="31">
        <v>7656</v>
      </c>
      <c r="Z1722" s="30"/>
      <c r="AA1722" s="56"/>
      <c r="AB1722" s="74" t="s">
        <v>44</v>
      </c>
      <c r="AC1722" s="30" t="s">
        <v>44</v>
      </c>
      <c r="AD1722" s="30" t="s">
        <v>982</v>
      </c>
    </row>
    <row r="1723" spans="1:30" x14ac:dyDescent="0.2">
      <c r="A1723" s="89">
        <v>46167.585339351848</v>
      </c>
      <c r="B1723" s="35" t="s">
        <v>76</v>
      </c>
      <c r="C1723" s="85" t="s">
        <v>31</v>
      </c>
      <c r="D1723" s="30" t="s">
        <v>29</v>
      </c>
      <c r="E1723" s="96" t="s">
        <v>63</v>
      </c>
      <c r="F1723" s="30" t="s">
        <v>29</v>
      </c>
      <c r="G1723" s="30" t="s">
        <v>47</v>
      </c>
      <c r="H1723" s="93" t="s">
        <v>2927</v>
      </c>
      <c r="I1723" s="36">
        <f ca="1">IFERROR(__xludf.DUMMYFUNCTION("""COMPUTED_VALUE"""),46174)</f>
        <v>46174</v>
      </c>
      <c r="J1723" s="51" t="s">
        <v>7992</v>
      </c>
      <c r="K1723" s="56" t="s">
        <v>7993</v>
      </c>
      <c r="L1723" s="38">
        <v>962035629</v>
      </c>
      <c r="M1723" s="30" t="s">
        <v>1614</v>
      </c>
      <c r="N1723" s="56" t="s">
        <v>4176</v>
      </c>
      <c r="O1723" s="30" t="s">
        <v>2081</v>
      </c>
      <c r="P1723" s="30" t="s">
        <v>7994</v>
      </c>
      <c r="Q1723" s="23">
        <v>16940</v>
      </c>
      <c r="R1723" s="30" t="s">
        <v>29</v>
      </c>
      <c r="S1723" s="39">
        <f>200+2300</f>
        <v>2500</v>
      </c>
      <c r="T1723" s="49" t="s">
        <v>7995</v>
      </c>
      <c r="U1723" s="52"/>
      <c r="V1723" s="53"/>
      <c r="W1723" s="54" t="s">
        <v>7996</v>
      </c>
      <c r="X1723" s="30"/>
      <c r="Y1723" s="31">
        <v>14440</v>
      </c>
      <c r="Z1723" s="30"/>
      <c r="AA1723" s="55"/>
      <c r="AB1723" s="73" t="s">
        <v>44</v>
      </c>
      <c r="AC1723" s="30" t="s">
        <v>44</v>
      </c>
      <c r="AD1723" s="30" t="s">
        <v>982</v>
      </c>
    </row>
    <row r="1724" spans="1:30" x14ac:dyDescent="0.2">
      <c r="A1724" s="89">
        <v>46167.861271122689</v>
      </c>
      <c r="B1724" s="35" t="s">
        <v>252</v>
      </c>
      <c r="C1724" s="85" t="s">
        <v>31</v>
      </c>
      <c r="D1724" s="30" t="s">
        <v>29</v>
      </c>
      <c r="E1724" s="96" t="s">
        <v>32</v>
      </c>
      <c r="F1724" s="30" t="s">
        <v>29</v>
      </c>
      <c r="G1724" s="30" t="s">
        <v>33</v>
      </c>
      <c r="H1724" s="93" t="s">
        <v>5746</v>
      </c>
      <c r="I1724" s="36">
        <f ca="1">IFERROR(__xludf.DUMMYFUNCTION("""COMPUTED_VALUE"""),46196)</f>
        <v>46196</v>
      </c>
      <c r="J1724" s="51" t="s">
        <v>7997</v>
      </c>
      <c r="K1724" s="63" t="s">
        <v>7998</v>
      </c>
      <c r="L1724" s="38">
        <v>346174908</v>
      </c>
      <c r="M1724" s="30" t="s">
        <v>1614</v>
      </c>
      <c r="N1724" s="56" t="s">
        <v>427</v>
      </c>
      <c r="O1724" s="30" t="s">
        <v>2081</v>
      </c>
      <c r="P1724" s="63" t="s">
        <v>7999</v>
      </c>
      <c r="Q1724" s="23">
        <v>14972</v>
      </c>
      <c r="R1724" s="30" t="s">
        <v>29</v>
      </c>
      <c r="S1724" s="39">
        <v>200</v>
      </c>
      <c r="T1724" s="45">
        <v>46167</v>
      </c>
      <c r="U1724" s="52"/>
      <c r="V1724" s="53"/>
      <c r="W1724" s="54" t="s">
        <v>8000</v>
      </c>
      <c r="X1724" s="30"/>
      <c r="Y1724" s="31">
        <v>14772</v>
      </c>
      <c r="Z1724" s="30"/>
      <c r="AA1724" s="56"/>
      <c r="AB1724" s="74" t="s">
        <v>44</v>
      </c>
      <c r="AC1724" s="30" t="s">
        <v>44</v>
      </c>
      <c r="AD1724" s="30" t="s">
        <v>982</v>
      </c>
    </row>
    <row r="1725" spans="1:30" x14ac:dyDescent="0.2">
      <c r="A1725" s="89">
        <v>46167.862960405095</v>
      </c>
      <c r="B1725" s="35" t="s">
        <v>408</v>
      </c>
      <c r="C1725" s="85" t="s">
        <v>31</v>
      </c>
      <c r="D1725" s="30" t="s">
        <v>29</v>
      </c>
      <c r="E1725" s="96" t="s">
        <v>32</v>
      </c>
      <c r="F1725" s="30" t="s">
        <v>29</v>
      </c>
      <c r="G1725" s="30" t="s">
        <v>33</v>
      </c>
      <c r="H1725" s="93" t="s">
        <v>5746</v>
      </c>
      <c r="I1725" s="36">
        <f ca="1">IFERROR(__xludf.DUMMYFUNCTION("""COMPUTED_VALUE"""),46196)</f>
        <v>46196</v>
      </c>
      <c r="J1725" s="51" t="s">
        <v>8001</v>
      </c>
      <c r="K1725" s="56" t="s">
        <v>8002</v>
      </c>
      <c r="L1725" s="38">
        <v>964721698</v>
      </c>
      <c r="M1725" s="30" t="s">
        <v>1614</v>
      </c>
      <c r="N1725" s="56" t="s">
        <v>427</v>
      </c>
      <c r="O1725" s="30" t="s">
        <v>2081</v>
      </c>
      <c r="P1725" s="30" t="s">
        <v>8003</v>
      </c>
      <c r="Q1725" s="23">
        <v>14972</v>
      </c>
      <c r="R1725" s="30" t="s">
        <v>2622</v>
      </c>
      <c r="S1725" s="39">
        <v>200</v>
      </c>
      <c r="T1725" s="45">
        <v>46167</v>
      </c>
      <c r="U1725" s="52"/>
      <c r="V1725" s="53"/>
      <c r="W1725" s="54" t="s">
        <v>8004</v>
      </c>
      <c r="X1725" s="30"/>
      <c r="Y1725" s="31">
        <v>14772</v>
      </c>
      <c r="Z1725" s="30"/>
      <c r="AA1725" s="55"/>
      <c r="AB1725" s="73" t="s">
        <v>44</v>
      </c>
      <c r="AC1725" s="30" t="s">
        <v>44</v>
      </c>
      <c r="AD1725" s="30" t="s">
        <v>982</v>
      </c>
    </row>
    <row r="1726" spans="1:30" x14ac:dyDescent="0.2">
      <c r="A1726" s="89">
        <v>46167.864738067132</v>
      </c>
      <c r="B1726" s="35" t="s">
        <v>76</v>
      </c>
      <c r="C1726" s="85" t="s">
        <v>31</v>
      </c>
      <c r="D1726" s="30" t="s">
        <v>29</v>
      </c>
      <c r="E1726" s="96" t="s">
        <v>32</v>
      </c>
      <c r="F1726" s="30" t="s">
        <v>29</v>
      </c>
      <c r="G1726" s="30" t="s">
        <v>33</v>
      </c>
      <c r="H1726" s="93" t="s">
        <v>5746</v>
      </c>
      <c r="I1726" s="36">
        <f ca="1">IFERROR(__xludf.DUMMYFUNCTION("""COMPUTED_VALUE"""),46196)</f>
        <v>46196</v>
      </c>
      <c r="J1726" s="51" t="s">
        <v>8005</v>
      </c>
      <c r="K1726" s="63" t="s">
        <v>8006</v>
      </c>
      <c r="L1726" s="38">
        <v>352352814</v>
      </c>
      <c r="M1726" s="30" t="s">
        <v>1614</v>
      </c>
      <c r="N1726" s="56" t="s">
        <v>427</v>
      </c>
      <c r="O1726" s="30" t="s">
        <v>2081</v>
      </c>
      <c r="P1726" s="63" t="s">
        <v>7999</v>
      </c>
      <c r="Q1726" s="23">
        <v>14972</v>
      </c>
      <c r="R1726" s="30" t="s">
        <v>2622</v>
      </c>
      <c r="S1726" s="39">
        <v>200</v>
      </c>
      <c r="T1726" s="45">
        <v>46167</v>
      </c>
      <c r="U1726" s="52"/>
      <c r="V1726" s="53"/>
      <c r="W1726" s="54" t="s">
        <v>8007</v>
      </c>
      <c r="X1726" s="30"/>
      <c r="Y1726" s="31">
        <v>14772</v>
      </c>
      <c r="Z1726" s="30"/>
      <c r="AA1726" s="56"/>
      <c r="AB1726" s="74" t="s">
        <v>44</v>
      </c>
      <c r="AC1726" s="30" t="s">
        <v>44</v>
      </c>
      <c r="AD1726" s="30" t="s">
        <v>982</v>
      </c>
    </row>
    <row r="1727" spans="1:30" x14ac:dyDescent="0.2">
      <c r="A1727" s="89">
        <v>46167.883527094906</v>
      </c>
      <c r="B1727" s="35" t="s">
        <v>408</v>
      </c>
      <c r="C1727" s="85" t="s">
        <v>31</v>
      </c>
      <c r="D1727" s="30" t="s">
        <v>29</v>
      </c>
      <c r="E1727" s="96" t="s">
        <v>55</v>
      </c>
      <c r="F1727" s="30" t="s">
        <v>29</v>
      </c>
      <c r="G1727" s="30" t="s">
        <v>33</v>
      </c>
      <c r="H1727" s="93" t="s">
        <v>3271</v>
      </c>
      <c r="I1727" s="36">
        <f ca="1">IFERROR(__xludf.DUMMYFUNCTION("""COMPUTED_VALUE"""),46197)</f>
        <v>46197</v>
      </c>
      <c r="J1727" s="51" t="s">
        <v>8008</v>
      </c>
      <c r="K1727" s="56" t="s">
        <v>8009</v>
      </c>
      <c r="L1727" s="38">
        <v>979139376</v>
      </c>
      <c r="M1727" s="30" t="s">
        <v>1614</v>
      </c>
      <c r="N1727" s="56" t="s">
        <v>3430</v>
      </c>
      <c r="O1727" s="30" t="s">
        <v>2081</v>
      </c>
      <c r="P1727" s="30" t="s">
        <v>8010</v>
      </c>
      <c r="Q1727" s="23">
        <v>7736</v>
      </c>
      <c r="R1727" s="30" t="s">
        <v>29</v>
      </c>
      <c r="S1727" s="39">
        <v>50</v>
      </c>
      <c r="T1727" s="45">
        <v>46167</v>
      </c>
      <c r="U1727" s="52"/>
      <c r="V1727" s="53"/>
      <c r="W1727" s="54" t="s">
        <v>8011</v>
      </c>
      <c r="X1727" s="30"/>
      <c r="Y1727" s="31">
        <v>7686</v>
      </c>
      <c r="Z1727" s="30"/>
      <c r="AA1727" s="55"/>
      <c r="AB1727" s="73" t="s">
        <v>44</v>
      </c>
      <c r="AC1727" s="30" t="s">
        <v>44</v>
      </c>
      <c r="AD1727" s="30" t="s">
        <v>982</v>
      </c>
    </row>
    <row r="1728" spans="1:30" x14ac:dyDescent="0.2">
      <c r="A1728" s="89">
        <v>46167.90071170139</v>
      </c>
      <c r="B1728" s="35" t="s">
        <v>30</v>
      </c>
      <c r="C1728" s="85" t="s">
        <v>31</v>
      </c>
      <c r="D1728" s="30" t="s">
        <v>29</v>
      </c>
      <c r="E1728" s="96" t="s">
        <v>2798</v>
      </c>
      <c r="F1728" s="30" t="s">
        <v>29</v>
      </c>
      <c r="G1728" s="30" t="s">
        <v>47</v>
      </c>
      <c r="H1728" s="93" t="s">
        <v>34</v>
      </c>
      <c r="I1728" s="36" t="str">
        <f ca="1">IFERROR(__xludf.DUMMYFUNCTION("""COMPUTED_VALUE""")," ")</f>
        <v xml:space="preserve"> </v>
      </c>
      <c r="J1728" s="51" t="s">
        <v>8012</v>
      </c>
      <c r="K1728" s="56" t="s">
        <v>8013</v>
      </c>
      <c r="L1728" s="38">
        <v>769622888</v>
      </c>
      <c r="M1728" s="30" t="s">
        <v>664</v>
      </c>
      <c r="N1728" s="56" t="s">
        <v>2923</v>
      </c>
      <c r="O1728" s="30" t="s">
        <v>107</v>
      </c>
      <c r="P1728" s="30" t="s">
        <v>8014</v>
      </c>
      <c r="Q1728" s="23">
        <v>16940</v>
      </c>
      <c r="R1728" s="30" t="s">
        <v>29</v>
      </c>
      <c r="S1728" s="39">
        <v>50</v>
      </c>
      <c r="T1728" s="45">
        <v>46167</v>
      </c>
      <c r="U1728" s="52"/>
      <c r="V1728" s="53"/>
      <c r="W1728" s="54" t="s">
        <v>8015</v>
      </c>
      <c r="X1728" s="30"/>
      <c r="Y1728" s="31">
        <v>16890</v>
      </c>
      <c r="Z1728" s="30"/>
      <c r="AA1728" s="56"/>
      <c r="AB1728" s="74" t="s">
        <v>44</v>
      </c>
      <c r="AC1728" s="30" t="s">
        <v>44</v>
      </c>
      <c r="AD1728" s="30" t="s">
        <v>982</v>
      </c>
    </row>
    <row r="1729" spans="1:30" x14ac:dyDescent="0.2">
      <c r="A1729" s="89">
        <v>46167.902149201385</v>
      </c>
      <c r="B1729" s="35" t="s">
        <v>30</v>
      </c>
      <c r="C1729" s="85" t="s">
        <v>31</v>
      </c>
      <c r="D1729" s="30" t="s">
        <v>29</v>
      </c>
      <c r="E1729" s="96" t="s">
        <v>2798</v>
      </c>
      <c r="F1729" s="30" t="s">
        <v>29</v>
      </c>
      <c r="G1729" s="30" t="s">
        <v>47</v>
      </c>
      <c r="H1729" s="93" t="s">
        <v>34</v>
      </c>
      <c r="I1729" s="36" t="str">
        <f ca="1">IFERROR(__xludf.DUMMYFUNCTION("""COMPUTED_VALUE""")," ")</f>
        <v xml:space="preserve"> </v>
      </c>
      <c r="J1729" s="51" t="s">
        <v>8016</v>
      </c>
      <c r="K1729" s="56" t="s">
        <v>8017</v>
      </c>
      <c r="L1729" s="38">
        <v>376798132</v>
      </c>
      <c r="M1729" s="30" t="s">
        <v>664</v>
      </c>
      <c r="N1729" s="56" t="s">
        <v>2923</v>
      </c>
      <c r="O1729" s="30" t="s">
        <v>107</v>
      </c>
      <c r="P1729" s="30" t="s">
        <v>8018</v>
      </c>
      <c r="Q1729" s="23">
        <v>16940</v>
      </c>
      <c r="R1729" s="30" t="s">
        <v>29</v>
      </c>
      <c r="S1729" s="39">
        <v>50</v>
      </c>
      <c r="T1729" s="45">
        <v>46167</v>
      </c>
      <c r="U1729" s="52"/>
      <c r="V1729" s="53"/>
      <c r="W1729" s="54" t="s">
        <v>8019</v>
      </c>
      <c r="X1729" s="30"/>
      <c r="Y1729" s="31">
        <v>16890</v>
      </c>
      <c r="Z1729" s="30"/>
      <c r="AA1729" s="55"/>
      <c r="AB1729" s="73" t="s">
        <v>44</v>
      </c>
      <c r="AC1729" s="30" t="s">
        <v>44</v>
      </c>
      <c r="AD1729" s="30" t="s">
        <v>982</v>
      </c>
    </row>
    <row r="1730" spans="1:30" x14ac:dyDescent="0.2">
      <c r="A1730" s="89">
        <v>46167.903616261574</v>
      </c>
      <c r="B1730" s="35" t="s">
        <v>30</v>
      </c>
      <c r="C1730" s="85" t="s">
        <v>31</v>
      </c>
      <c r="D1730" s="30" t="s">
        <v>29</v>
      </c>
      <c r="E1730" s="96" t="s">
        <v>2798</v>
      </c>
      <c r="F1730" s="30" t="s">
        <v>29</v>
      </c>
      <c r="G1730" s="30" t="s">
        <v>47</v>
      </c>
      <c r="H1730" s="93" t="s">
        <v>34</v>
      </c>
      <c r="I1730" s="36" t="str">
        <f ca="1">IFERROR(__xludf.DUMMYFUNCTION("""COMPUTED_VALUE""")," ")</f>
        <v xml:space="preserve"> </v>
      </c>
      <c r="J1730" s="51" t="s">
        <v>8020</v>
      </c>
      <c r="K1730" s="56" t="s">
        <v>8021</v>
      </c>
      <c r="L1730" s="38">
        <v>379255503</v>
      </c>
      <c r="M1730" s="30" t="s">
        <v>664</v>
      </c>
      <c r="N1730" s="56" t="s">
        <v>2923</v>
      </c>
      <c r="O1730" s="30" t="s">
        <v>107</v>
      </c>
      <c r="P1730" s="30" t="s">
        <v>8022</v>
      </c>
      <c r="Q1730" s="23">
        <v>16940</v>
      </c>
      <c r="R1730" s="30" t="s">
        <v>29</v>
      </c>
      <c r="S1730" s="39">
        <v>50</v>
      </c>
      <c r="T1730" s="45">
        <v>46167</v>
      </c>
      <c r="U1730" s="52"/>
      <c r="V1730" s="53"/>
      <c r="W1730" s="54" t="s">
        <v>8023</v>
      </c>
      <c r="X1730" s="30"/>
      <c r="Y1730" s="31">
        <v>16890</v>
      </c>
      <c r="Z1730" s="30"/>
      <c r="AA1730" s="56"/>
      <c r="AB1730" s="74" t="s">
        <v>44</v>
      </c>
      <c r="AC1730" s="30" t="s">
        <v>44</v>
      </c>
      <c r="AD1730" s="30" t="s">
        <v>982</v>
      </c>
    </row>
    <row r="1731" spans="1:30" x14ac:dyDescent="0.2">
      <c r="A1731" s="89">
        <v>46167.90576303241</v>
      </c>
      <c r="B1731" s="35" t="s">
        <v>30</v>
      </c>
      <c r="C1731" s="85" t="s">
        <v>31</v>
      </c>
      <c r="D1731" s="30" t="s">
        <v>29</v>
      </c>
      <c r="E1731" s="96" t="s">
        <v>2798</v>
      </c>
      <c r="F1731" s="30" t="s">
        <v>29</v>
      </c>
      <c r="G1731" s="30" t="s">
        <v>47</v>
      </c>
      <c r="H1731" s="93" t="s">
        <v>34</v>
      </c>
      <c r="I1731" s="36" t="str">
        <f ca="1">IFERROR(__xludf.DUMMYFUNCTION("""COMPUTED_VALUE""")," ")</f>
        <v xml:space="preserve"> </v>
      </c>
      <c r="J1731" s="51" t="s">
        <v>8024</v>
      </c>
      <c r="K1731" s="56" t="s">
        <v>8025</v>
      </c>
      <c r="L1731" s="38">
        <v>589805898</v>
      </c>
      <c r="M1731" s="30" t="s">
        <v>664</v>
      </c>
      <c r="N1731" s="56" t="s">
        <v>2923</v>
      </c>
      <c r="O1731" s="30" t="s">
        <v>107</v>
      </c>
      <c r="P1731" s="30" t="s">
        <v>8026</v>
      </c>
      <c r="Q1731" s="23">
        <v>16940</v>
      </c>
      <c r="R1731" s="30" t="s">
        <v>29</v>
      </c>
      <c r="S1731" s="39">
        <v>50</v>
      </c>
      <c r="T1731" s="45">
        <v>46167</v>
      </c>
      <c r="U1731" s="52"/>
      <c r="V1731" s="53"/>
      <c r="W1731" s="54" t="s">
        <v>8027</v>
      </c>
      <c r="X1731" s="30"/>
      <c r="Y1731" s="31">
        <v>16890</v>
      </c>
      <c r="Z1731" s="30"/>
      <c r="AA1731" s="55"/>
      <c r="AB1731" s="73" t="s">
        <v>44</v>
      </c>
      <c r="AC1731" s="30" t="s">
        <v>44</v>
      </c>
      <c r="AD1731" s="30" t="s">
        <v>982</v>
      </c>
    </row>
    <row r="1732" spans="1:30" x14ac:dyDescent="0.2">
      <c r="A1732" s="89">
        <v>46167.909463067132</v>
      </c>
      <c r="B1732" s="35" t="s">
        <v>30</v>
      </c>
      <c r="C1732" s="85" t="s">
        <v>31</v>
      </c>
      <c r="D1732" s="30" t="s">
        <v>29</v>
      </c>
      <c r="E1732" s="96" t="s">
        <v>2798</v>
      </c>
      <c r="F1732" s="30" t="s">
        <v>29</v>
      </c>
      <c r="G1732" s="30" t="s">
        <v>47</v>
      </c>
      <c r="H1732" s="93" t="s">
        <v>34</v>
      </c>
      <c r="I1732" s="36" t="str">
        <f ca="1">IFERROR(__xludf.DUMMYFUNCTION("""COMPUTED_VALUE""")," ")</f>
        <v xml:space="preserve"> </v>
      </c>
      <c r="J1732" s="51" t="s">
        <v>8028</v>
      </c>
      <c r="K1732" s="56" t="s">
        <v>8029</v>
      </c>
      <c r="L1732" s="38">
        <v>399968567</v>
      </c>
      <c r="M1732" s="30" t="s">
        <v>664</v>
      </c>
      <c r="N1732" s="56" t="s">
        <v>2435</v>
      </c>
      <c r="O1732" s="30" t="s">
        <v>107</v>
      </c>
      <c r="P1732" s="30" t="s">
        <v>8030</v>
      </c>
      <c r="Q1732" s="23">
        <v>16940</v>
      </c>
      <c r="R1732" s="30" t="s">
        <v>29</v>
      </c>
      <c r="S1732" s="39">
        <v>50</v>
      </c>
      <c r="T1732" s="45">
        <v>46167</v>
      </c>
      <c r="U1732" s="52"/>
      <c r="V1732" s="53"/>
      <c r="W1732" s="54" t="s">
        <v>8031</v>
      </c>
      <c r="X1732" s="30"/>
      <c r="Y1732" s="31">
        <v>16890</v>
      </c>
      <c r="Z1732" s="30"/>
      <c r="AA1732" s="56"/>
      <c r="AB1732" s="74" t="s">
        <v>44</v>
      </c>
      <c r="AC1732" s="30" t="s">
        <v>44</v>
      </c>
      <c r="AD1732" s="30" t="s">
        <v>982</v>
      </c>
    </row>
    <row r="1733" spans="1:30" x14ac:dyDescent="0.2">
      <c r="A1733" s="89">
        <v>46167.91186162037</v>
      </c>
      <c r="B1733" s="35" t="s">
        <v>30</v>
      </c>
      <c r="C1733" s="85" t="s">
        <v>31</v>
      </c>
      <c r="D1733" s="30" t="s">
        <v>29</v>
      </c>
      <c r="E1733" s="96" t="s">
        <v>2798</v>
      </c>
      <c r="F1733" s="30" t="s">
        <v>29</v>
      </c>
      <c r="G1733" s="30" t="s">
        <v>47</v>
      </c>
      <c r="H1733" s="93" t="s">
        <v>34</v>
      </c>
      <c r="I1733" s="36" t="str">
        <f ca="1">IFERROR(__xludf.DUMMYFUNCTION("""COMPUTED_VALUE""")," ")</f>
        <v xml:space="preserve"> </v>
      </c>
      <c r="J1733" s="51" t="s">
        <v>8032</v>
      </c>
      <c r="K1733" s="56" t="s">
        <v>8033</v>
      </c>
      <c r="L1733" s="38">
        <v>358427797</v>
      </c>
      <c r="M1733" s="30" t="s">
        <v>713</v>
      </c>
      <c r="N1733" s="56" t="s">
        <v>148</v>
      </c>
      <c r="O1733" s="30" t="s">
        <v>107</v>
      </c>
      <c r="P1733" s="30" t="s">
        <v>8034</v>
      </c>
      <c r="Q1733" s="23">
        <v>16940</v>
      </c>
      <c r="R1733" s="30" t="s">
        <v>29</v>
      </c>
      <c r="S1733" s="39">
        <v>50</v>
      </c>
      <c r="T1733" s="45">
        <v>46167</v>
      </c>
      <c r="U1733" s="52"/>
      <c r="V1733" s="53"/>
      <c r="W1733" s="54" t="s">
        <v>8035</v>
      </c>
      <c r="X1733" s="30"/>
      <c r="Y1733" s="31">
        <v>16890</v>
      </c>
      <c r="Z1733" s="30"/>
      <c r="AA1733" s="55"/>
      <c r="AB1733" s="73" t="s">
        <v>44</v>
      </c>
      <c r="AC1733" s="30" t="s">
        <v>44</v>
      </c>
      <c r="AD1733" s="30" t="s">
        <v>982</v>
      </c>
    </row>
    <row r="1734" spans="1:30" x14ac:dyDescent="0.2">
      <c r="A1734" s="89">
        <v>46167.964246493051</v>
      </c>
      <c r="B1734" s="35" t="s">
        <v>30</v>
      </c>
      <c r="C1734" s="85" t="s">
        <v>31</v>
      </c>
      <c r="D1734" s="30" t="s">
        <v>29</v>
      </c>
      <c r="E1734" s="96" t="s">
        <v>32</v>
      </c>
      <c r="F1734" s="30" t="s">
        <v>29</v>
      </c>
      <c r="G1734" s="30" t="s">
        <v>33</v>
      </c>
      <c r="H1734" s="93" t="s">
        <v>34</v>
      </c>
      <c r="I1734" s="36" t="str">
        <f ca="1">IFERROR(__xludf.DUMMYFUNCTION("""COMPUTED_VALUE""")," ")</f>
        <v xml:space="preserve"> </v>
      </c>
      <c r="J1734" s="51" t="s">
        <v>8036</v>
      </c>
      <c r="K1734" s="56" t="s">
        <v>8037</v>
      </c>
      <c r="L1734" s="38">
        <v>327539357</v>
      </c>
      <c r="M1734" s="30" t="s">
        <v>90</v>
      </c>
      <c r="N1734" s="56" t="s">
        <v>58</v>
      </c>
      <c r="O1734" s="30" t="s">
        <v>8038</v>
      </c>
      <c r="P1734" s="30" t="s">
        <v>8039</v>
      </c>
      <c r="Q1734" s="23">
        <v>14972</v>
      </c>
      <c r="R1734" s="30" t="s">
        <v>29</v>
      </c>
      <c r="S1734" s="39">
        <v>50</v>
      </c>
      <c r="T1734" s="45">
        <v>46167</v>
      </c>
      <c r="U1734" s="52"/>
      <c r="V1734" s="53"/>
      <c r="W1734" s="54" t="s">
        <v>8040</v>
      </c>
      <c r="X1734" s="30"/>
      <c r="Y1734" s="31">
        <v>14922</v>
      </c>
      <c r="Z1734" s="30"/>
      <c r="AA1734" s="56"/>
      <c r="AB1734" s="74" t="s">
        <v>44</v>
      </c>
      <c r="AC1734" s="30" t="s">
        <v>44</v>
      </c>
      <c r="AD1734" s="30" t="s">
        <v>982</v>
      </c>
    </row>
    <row r="1735" spans="1:30" x14ac:dyDescent="0.2">
      <c r="A1735" s="89">
        <v>46167.976617291672</v>
      </c>
      <c r="B1735" s="35" t="s">
        <v>30</v>
      </c>
      <c r="C1735" s="85" t="s">
        <v>31</v>
      </c>
      <c r="D1735" s="30" t="s">
        <v>29</v>
      </c>
      <c r="E1735" s="96" t="s">
        <v>46</v>
      </c>
      <c r="F1735" s="30" t="s">
        <v>29</v>
      </c>
      <c r="G1735" s="30" t="s">
        <v>47</v>
      </c>
      <c r="H1735" s="93" t="s">
        <v>34</v>
      </c>
      <c r="I1735" s="36" t="str">
        <f ca="1">IFERROR(__xludf.DUMMYFUNCTION("""COMPUTED_VALUE""")," ")</f>
        <v xml:space="preserve"> </v>
      </c>
      <c r="J1735" s="51" t="s">
        <v>8041</v>
      </c>
      <c r="K1735" s="56" t="s">
        <v>8042</v>
      </c>
      <c r="L1735" s="38">
        <v>775010997</v>
      </c>
      <c r="M1735" s="30" t="s">
        <v>163</v>
      </c>
      <c r="N1735" s="56" t="s">
        <v>131</v>
      </c>
      <c r="O1735" s="30" t="s">
        <v>735</v>
      </c>
      <c r="P1735" s="30" t="s">
        <v>8043</v>
      </c>
      <c r="Q1735" s="23">
        <v>2468</v>
      </c>
      <c r="R1735" s="30" t="s">
        <v>29</v>
      </c>
      <c r="S1735" s="39">
        <v>100</v>
      </c>
      <c r="T1735" s="45">
        <v>46167</v>
      </c>
      <c r="U1735" s="52"/>
      <c r="V1735" s="53"/>
      <c r="W1735" s="54" t="s">
        <v>8044</v>
      </c>
      <c r="X1735" s="30"/>
      <c r="Y1735" s="31">
        <v>2368</v>
      </c>
      <c r="Z1735" s="30"/>
      <c r="AA1735" s="55"/>
      <c r="AB1735" s="73" t="s">
        <v>44</v>
      </c>
      <c r="AC1735" s="30" t="s">
        <v>44</v>
      </c>
      <c r="AD1735" s="30" t="s">
        <v>982</v>
      </c>
    </row>
    <row r="1736" spans="1:30" x14ac:dyDescent="0.2">
      <c r="A1736" s="89">
        <v>46167.981112893518</v>
      </c>
      <c r="B1736" s="35" t="s">
        <v>252</v>
      </c>
      <c r="C1736" s="85" t="s">
        <v>31</v>
      </c>
      <c r="D1736" s="30" t="s">
        <v>29</v>
      </c>
      <c r="E1736" s="96" t="s">
        <v>32</v>
      </c>
      <c r="F1736" s="30" t="s">
        <v>29</v>
      </c>
      <c r="G1736" s="68" t="s">
        <v>33</v>
      </c>
      <c r="H1736" s="93" t="s">
        <v>5746</v>
      </c>
      <c r="I1736" s="36">
        <f ca="1">IFERROR(__xludf.DUMMYFUNCTION("""COMPUTED_VALUE"""),46196)</f>
        <v>46196</v>
      </c>
      <c r="J1736" s="51" t="s">
        <v>8045</v>
      </c>
      <c r="K1736" s="56" t="s">
        <v>8046</v>
      </c>
      <c r="L1736" s="38">
        <v>968846819</v>
      </c>
      <c r="M1736" s="30" t="s">
        <v>1619</v>
      </c>
      <c r="N1736" s="56" t="s">
        <v>529</v>
      </c>
      <c r="O1736" s="30" t="s">
        <v>8047</v>
      </c>
      <c r="P1736" s="30" t="s">
        <v>8048</v>
      </c>
      <c r="Q1736" s="23">
        <v>14972</v>
      </c>
      <c r="R1736" s="30" t="s">
        <v>29</v>
      </c>
      <c r="S1736" s="39">
        <v>50</v>
      </c>
      <c r="T1736" s="45">
        <v>46167</v>
      </c>
      <c r="U1736" s="52"/>
      <c r="V1736" s="53"/>
      <c r="W1736" s="54" t="s">
        <v>8049</v>
      </c>
      <c r="X1736" s="30"/>
      <c r="Y1736" s="31">
        <v>14922</v>
      </c>
      <c r="Z1736" s="30"/>
      <c r="AA1736" s="56"/>
      <c r="AB1736" s="74" t="s">
        <v>44</v>
      </c>
      <c r="AC1736" s="30" t="s">
        <v>44</v>
      </c>
      <c r="AD1736" s="30" t="s">
        <v>982</v>
      </c>
    </row>
    <row r="1737" spans="1:30" x14ac:dyDescent="0.2">
      <c r="A1737" s="89">
        <v>46167.999986631941</v>
      </c>
      <c r="B1737" s="35" t="s">
        <v>76</v>
      </c>
      <c r="C1737" s="85" t="s">
        <v>31</v>
      </c>
      <c r="D1737" s="30" t="s">
        <v>29</v>
      </c>
      <c r="E1737" s="96" t="s">
        <v>670</v>
      </c>
      <c r="F1737" s="28" t="s">
        <v>8050</v>
      </c>
      <c r="G1737" s="30" t="s">
        <v>4725</v>
      </c>
      <c r="H1737" s="93" t="s">
        <v>8051</v>
      </c>
      <c r="I1737" s="36">
        <f ca="1">IFERROR(__xludf.DUMMYFUNCTION("""COMPUTED_VALUE"""),46202)</f>
        <v>46202</v>
      </c>
      <c r="J1737" s="51" t="s">
        <v>8052</v>
      </c>
      <c r="K1737" s="56" t="s">
        <v>8053</v>
      </c>
      <c r="L1737" s="38">
        <v>329367159</v>
      </c>
      <c r="M1737" s="30" t="s">
        <v>163</v>
      </c>
      <c r="N1737" s="56" t="s">
        <v>8054</v>
      </c>
      <c r="O1737" s="30" t="s">
        <v>8055</v>
      </c>
      <c r="P1737" s="30" t="s">
        <v>8056</v>
      </c>
      <c r="Q1737" s="23">
        <v>7736</v>
      </c>
      <c r="R1737" s="30" t="s">
        <v>29</v>
      </c>
      <c r="S1737" s="39">
        <v>2000</v>
      </c>
      <c r="T1737" s="45">
        <v>46167</v>
      </c>
      <c r="U1737" s="66">
        <v>5736</v>
      </c>
      <c r="V1737" s="45">
        <v>46179</v>
      </c>
      <c r="W1737" s="54" t="s">
        <v>8057</v>
      </c>
      <c r="X1737" s="30"/>
      <c r="Y1737" s="31">
        <v>0</v>
      </c>
      <c r="Z1737" s="30"/>
      <c r="AA1737" s="55"/>
      <c r="AB1737" s="73" t="s">
        <v>44</v>
      </c>
      <c r="AC1737" s="30" t="s">
        <v>44</v>
      </c>
      <c r="AD1737" s="30" t="s">
        <v>74</v>
      </c>
    </row>
    <row r="1738" spans="1:30" x14ac:dyDescent="0.2">
      <c r="A1738" s="89">
        <v>46168.318542453708</v>
      </c>
      <c r="B1738" s="35" t="s">
        <v>30</v>
      </c>
      <c r="C1738" s="85" t="s">
        <v>31</v>
      </c>
      <c r="D1738" s="30" t="s">
        <v>29</v>
      </c>
      <c r="E1738" s="96" t="s">
        <v>2798</v>
      </c>
      <c r="F1738" s="30" t="s">
        <v>29</v>
      </c>
      <c r="G1738" s="30" t="s">
        <v>47</v>
      </c>
      <c r="H1738" s="93" t="s">
        <v>34</v>
      </c>
      <c r="I1738" s="36" t="str">
        <f ca="1">IFERROR(__xludf.DUMMYFUNCTION("""COMPUTED_VALUE""")," ")</f>
        <v xml:space="preserve"> </v>
      </c>
      <c r="J1738" s="51" t="s">
        <v>8058</v>
      </c>
      <c r="K1738" s="56" t="s">
        <v>8059</v>
      </c>
      <c r="L1738" s="38">
        <v>399683898</v>
      </c>
      <c r="M1738" s="30" t="s">
        <v>713</v>
      </c>
      <c r="N1738" s="56" t="s">
        <v>3097</v>
      </c>
      <c r="O1738" s="30" t="s">
        <v>107</v>
      </c>
      <c r="P1738" s="30" t="s">
        <v>8060</v>
      </c>
      <c r="Q1738" s="23">
        <v>16940</v>
      </c>
      <c r="R1738" s="30" t="s">
        <v>29</v>
      </c>
      <c r="S1738" s="39">
        <v>50</v>
      </c>
      <c r="T1738" s="45">
        <v>46168</v>
      </c>
      <c r="U1738" s="52"/>
      <c r="V1738" s="53"/>
      <c r="W1738" s="54" t="s">
        <v>8061</v>
      </c>
      <c r="X1738" s="30"/>
      <c r="Y1738" s="31">
        <v>16890</v>
      </c>
      <c r="Z1738" s="30"/>
      <c r="AA1738" s="56"/>
      <c r="AB1738" s="74" t="s">
        <v>44</v>
      </c>
      <c r="AC1738" s="30" t="s">
        <v>44</v>
      </c>
      <c r="AD1738" s="30" t="s">
        <v>982</v>
      </c>
    </row>
    <row r="1739" spans="1:30" x14ac:dyDescent="0.2">
      <c r="A1739" s="89">
        <v>46168.320024201385</v>
      </c>
      <c r="B1739" s="35" t="s">
        <v>30</v>
      </c>
      <c r="C1739" s="85" t="s">
        <v>31</v>
      </c>
      <c r="D1739" s="30" t="s">
        <v>29</v>
      </c>
      <c r="E1739" s="96" t="s">
        <v>63</v>
      </c>
      <c r="F1739" s="30" t="s">
        <v>29</v>
      </c>
      <c r="G1739" s="30" t="s">
        <v>47</v>
      </c>
      <c r="H1739" s="93" t="s">
        <v>34</v>
      </c>
      <c r="I1739" s="36" t="str">
        <f ca="1">IFERROR(__xludf.DUMMYFUNCTION("""COMPUTED_VALUE""")," ")</f>
        <v xml:space="preserve"> </v>
      </c>
      <c r="J1739" s="51" t="s">
        <v>8062</v>
      </c>
      <c r="K1739" s="56" t="s">
        <v>8063</v>
      </c>
      <c r="L1739" s="38">
        <v>974360423</v>
      </c>
      <c r="M1739" s="30" t="s">
        <v>698</v>
      </c>
      <c r="N1739" s="56" t="s">
        <v>2669</v>
      </c>
      <c r="O1739" s="30" t="s">
        <v>107</v>
      </c>
      <c r="P1739" s="30" t="s">
        <v>8064</v>
      </c>
      <c r="Q1739" s="23">
        <v>16940</v>
      </c>
      <c r="R1739" s="30" t="s">
        <v>29</v>
      </c>
      <c r="S1739" s="39">
        <v>200</v>
      </c>
      <c r="T1739" s="45">
        <v>46168</v>
      </c>
      <c r="U1739" s="52"/>
      <c r="V1739" s="53"/>
      <c r="W1739" s="54" t="s">
        <v>8065</v>
      </c>
      <c r="X1739" s="30"/>
      <c r="Y1739" s="31">
        <v>16740</v>
      </c>
      <c r="Z1739" s="30"/>
      <c r="AA1739" s="55"/>
      <c r="AB1739" s="73" t="s">
        <v>44</v>
      </c>
      <c r="AC1739" s="30" t="s">
        <v>44</v>
      </c>
      <c r="AD1739" s="30" t="s">
        <v>982</v>
      </c>
    </row>
    <row r="1740" spans="1:30" x14ac:dyDescent="0.2">
      <c r="A1740" s="89">
        <v>46168.320282824076</v>
      </c>
      <c r="B1740" s="35" t="s">
        <v>408</v>
      </c>
      <c r="C1740" s="85" t="s">
        <v>31</v>
      </c>
      <c r="D1740" s="30" t="s">
        <v>29</v>
      </c>
      <c r="E1740" s="96" t="s">
        <v>2798</v>
      </c>
      <c r="F1740" s="30" t="s">
        <v>29</v>
      </c>
      <c r="G1740" s="30" t="s">
        <v>47</v>
      </c>
      <c r="H1740" s="93" t="s">
        <v>7271</v>
      </c>
      <c r="I1740" s="36">
        <f ca="1">IFERROR(__xludf.DUMMYFUNCTION("""COMPUTED_VALUE"""),46195)</f>
        <v>46195</v>
      </c>
      <c r="J1740" s="51" t="s">
        <v>8066</v>
      </c>
      <c r="K1740" s="56" t="s">
        <v>8067</v>
      </c>
      <c r="L1740" s="38">
        <v>765785972</v>
      </c>
      <c r="M1740" s="30" t="s">
        <v>713</v>
      </c>
      <c r="N1740" s="56" t="s">
        <v>148</v>
      </c>
      <c r="O1740" s="30" t="s">
        <v>107</v>
      </c>
      <c r="P1740" s="30" t="s">
        <v>8068</v>
      </c>
      <c r="Q1740" s="23">
        <v>16940</v>
      </c>
      <c r="R1740" s="30" t="s">
        <v>29</v>
      </c>
      <c r="S1740" s="39">
        <f>50+2450</f>
        <v>2500</v>
      </c>
      <c r="T1740" s="49" t="s">
        <v>8069</v>
      </c>
      <c r="U1740" s="52"/>
      <c r="V1740" s="53"/>
      <c r="W1740" s="54" t="s">
        <v>8070</v>
      </c>
      <c r="X1740" s="30"/>
      <c r="Y1740" s="31">
        <v>14440</v>
      </c>
      <c r="Z1740" s="30"/>
      <c r="AA1740" s="56"/>
      <c r="AB1740" s="74" t="s">
        <v>44</v>
      </c>
      <c r="AC1740" s="30" t="s">
        <v>44</v>
      </c>
      <c r="AD1740" s="30" t="s">
        <v>982</v>
      </c>
    </row>
    <row r="1741" spans="1:30" x14ac:dyDescent="0.2">
      <c r="A1741" s="89">
        <v>46168.321534999995</v>
      </c>
      <c r="B1741" s="35" t="s">
        <v>30</v>
      </c>
      <c r="C1741" s="85" t="s">
        <v>31</v>
      </c>
      <c r="D1741" s="30" t="s">
        <v>29</v>
      </c>
      <c r="E1741" s="96" t="s">
        <v>2798</v>
      </c>
      <c r="F1741" s="30" t="s">
        <v>29</v>
      </c>
      <c r="G1741" s="30" t="s">
        <v>47</v>
      </c>
      <c r="H1741" s="93" t="s">
        <v>4787</v>
      </c>
      <c r="I1741" s="36">
        <f ca="1">IFERROR(__xludf.DUMMYFUNCTION("""COMPUTED_VALUE"""),46202)</f>
        <v>46202</v>
      </c>
      <c r="J1741" s="51" t="s">
        <v>8071</v>
      </c>
      <c r="K1741" s="56" t="s">
        <v>8072</v>
      </c>
      <c r="L1741" s="38">
        <v>355868508</v>
      </c>
      <c r="M1741" s="30" t="s">
        <v>713</v>
      </c>
      <c r="N1741" s="56" t="s">
        <v>4790</v>
      </c>
      <c r="O1741" s="30" t="s">
        <v>107</v>
      </c>
      <c r="P1741" s="30" t="s">
        <v>8073</v>
      </c>
      <c r="Q1741" s="23">
        <v>16940</v>
      </c>
      <c r="R1741" s="30" t="s">
        <v>29</v>
      </c>
      <c r="S1741" s="39">
        <v>50</v>
      </c>
      <c r="T1741" s="45">
        <v>46167</v>
      </c>
      <c r="U1741" s="52"/>
      <c r="V1741" s="53"/>
      <c r="W1741" s="54" t="s">
        <v>8074</v>
      </c>
      <c r="X1741" s="30"/>
      <c r="Y1741" s="31">
        <v>16890</v>
      </c>
      <c r="Z1741" s="30"/>
      <c r="AA1741" s="55"/>
      <c r="AB1741" s="73" t="s">
        <v>44</v>
      </c>
      <c r="AC1741" s="30" t="s">
        <v>44</v>
      </c>
      <c r="AD1741" s="30" t="s">
        <v>982</v>
      </c>
    </row>
    <row r="1742" spans="1:30" x14ac:dyDescent="0.2">
      <c r="A1742" s="89">
        <v>46168.322926701388</v>
      </c>
      <c r="B1742" s="35" t="s">
        <v>408</v>
      </c>
      <c r="C1742" s="85" t="s">
        <v>31</v>
      </c>
      <c r="D1742" s="30" t="s">
        <v>29</v>
      </c>
      <c r="E1742" s="96" t="s">
        <v>2798</v>
      </c>
      <c r="F1742" s="30" t="s">
        <v>29</v>
      </c>
      <c r="G1742" s="30" t="s">
        <v>47</v>
      </c>
      <c r="H1742" s="93" t="s">
        <v>4145</v>
      </c>
      <c r="I1742" s="36">
        <f ca="1">IFERROR(__xludf.DUMMYFUNCTION("""COMPUTED_VALUE"""),46197)</f>
        <v>46197</v>
      </c>
      <c r="J1742" s="51" t="s">
        <v>8075</v>
      </c>
      <c r="K1742" s="56" t="s">
        <v>8076</v>
      </c>
      <c r="L1742" s="38">
        <v>816716921</v>
      </c>
      <c r="M1742" s="30" t="s">
        <v>713</v>
      </c>
      <c r="N1742" s="56" t="s">
        <v>3695</v>
      </c>
      <c r="O1742" s="30" t="s">
        <v>107</v>
      </c>
      <c r="P1742" s="30" t="s">
        <v>8077</v>
      </c>
      <c r="Q1742" s="23">
        <v>16940</v>
      </c>
      <c r="R1742" s="30" t="s">
        <v>29</v>
      </c>
      <c r="S1742" s="39">
        <v>50</v>
      </c>
      <c r="T1742" s="45">
        <v>46167</v>
      </c>
      <c r="U1742" s="52"/>
      <c r="V1742" s="53"/>
      <c r="W1742" s="54" t="s">
        <v>8078</v>
      </c>
      <c r="X1742" s="30"/>
      <c r="Y1742" s="31">
        <v>16890</v>
      </c>
      <c r="Z1742" s="30"/>
      <c r="AA1742" s="56"/>
      <c r="AB1742" s="74" t="s">
        <v>44</v>
      </c>
      <c r="AC1742" s="30" t="s">
        <v>44</v>
      </c>
      <c r="AD1742" s="30" t="s">
        <v>982</v>
      </c>
    </row>
    <row r="1743" spans="1:30" x14ac:dyDescent="0.2">
      <c r="A1743" s="89">
        <v>46168.324168854168</v>
      </c>
      <c r="B1743" s="35" t="s">
        <v>30</v>
      </c>
      <c r="C1743" s="85" t="s">
        <v>31</v>
      </c>
      <c r="D1743" s="30" t="s">
        <v>29</v>
      </c>
      <c r="E1743" s="96" t="s">
        <v>2798</v>
      </c>
      <c r="F1743" s="30" t="s">
        <v>29</v>
      </c>
      <c r="G1743" s="30" t="s">
        <v>47</v>
      </c>
      <c r="H1743" s="93" t="s">
        <v>34</v>
      </c>
      <c r="I1743" s="36" t="str">
        <f ca="1">IFERROR(__xludf.DUMMYFUNCTION("""COMPUTED_VALUE""")," ")</f>
        <v xml:space="preserve"> </v>
      </c>
      <c r="J1743" s="51" t="s">
        <v>8079</v>
      </c>
      <c r="K1743" s="56" t="s">
        <v>8080</v>
      </c>
      <c r="L1743" s="38">
        <v>392313719</v>
      </c>
      <c r="M1743" s="30" t="s">
        <v>713</v>
      </c>
      <c r="N1743" s="56" t="s">
        <v>3310</v>
      </c>
      <c r="O1743" s="30" t="s">
        <v>107</v>
      </c>
      <c r="P1743" s="30" t="s">
        <v>8081</v>
      </c>
      <c r="Q1743" s="23">
        <v>16940</v>
      </c>
      <c r="R1743" s="30" t="s">
        <v>29</v>
      </c>
      <c r="S1743" s="39">
        <v>50</v>
      </c>
      <c r="T1743" s="45">
        <v>46167</v>
      </c>
      <c r="U1743" s="52"/>
      <c r="V1743" s="53"/>
      <c r="W1743" s="54" t="s">
        <v>8082</v>
      </c>
      <c r="X1743" s="30"/>
      <c r="Y1743" s="31">
        <v>16890</v>
      </c>
      <c r="Z1743" s="30"/>
      <c r="AA1743" s="55"/>
      <c r="AB1743" s="73" t="s">
        <v>44</v>
      </c>
      <c r="AC1743" s="30" t="s">
        <v>44</v>
      </c>
      <c r="AD1743" s="30" t="s">
        <v>982</v>
      </c>
    </row>
    <row r="1744" spans="1:30" x14ac:dyDescent="0.2">
      <c r="A1744" s="89">
        <v>46168.325385706019</v>
      </c>
      <c r="B1744" s="35" t="s">
        <v>76</v>
      </c>
      <c r="C1744" s="85" t="s">
        <v>31</v>
      </c>
      <c r="D1744" s="30" t="s">
        <v>29</v>
      </c>
      <c r="E1744" s="96" t="s">
        <v>82</v>
      </c>
      <c r="F1744" s="30" t="s">
        <v>29</v>
      </c>
      <c r="G1744" s="30" t="s">
        <v>47</v>
      </c>
      <c r="H1744" s="93" t="s">
        <v>4403</v>
      </c>
      <c r="I1744" s="36">
        <f ca="1">IFERROR(__xludf.DUMMYFUNCTION("""COMPUTED_VALUE"""),46169)</f>
        <v>46169</v>
      </c>
      <c r="J1744" s="51" t="s">
        <v>8083</v>
      </c>
      <c r="K1744" s="56" t="s">
        <v>8084</v>
      </c>
      <c r="L1744" s="38">
        <v>828583178</v>
      </c>
      <c r="M1744" s="30" t="s">
        <v>556</v>
      </c>
      <c r="N1744" s="56" t="s">
        <v>2105</v>
      </c>
      <c r="O1744" s="30" t="s">
        <v>8085</v>
      </c>
      <c r="P1744" s="30" t="s">
        <v>8086</v>
      </c>
      <c r="Q1744" s="23">
        <v>9704</v>
      </c>
      <c r="R1744" s="30" t="s">
        <v>429</v>
      </c>
      <c r="S1744" s="39">
        <f>300+9304</f>
        <v>9604</v>
      </c>
      <c r="T1744" s="49" t="s">
        <v>8087</v>
      </c>
      <c r="U1744" s="52"/>
      <c r="V1744" s="53"/>
      <c r="W1744" s="54" t="s">
        <v>8088</v>
      </c>
      <c r="X1744" s="30"/>
      <c r="Y1744" s="31">
        <v>100</v>
      </c>
      <c r="Z1744" s="30" t="s">
        <v>2731</v>
      </c>
      <c r="AA1744" s="56"/>
      <c r="AB1744" s="74" t="s">
        <v>44</v>
      </c>
      <c r="AC1744" s="30" t="s">
        <v>44</v>
      </c>
      <c r="AD1744" s="30" t="s">
        <v>74</v>
      </c>
    </row>
    <row r="1745" spans="1:30" x14ac:dyDescent="0.2">
      <c r="A1745" s="89">
        <v>46168.325804386579</v>
      </c>
      <c r="B1745" s="35" t="s">
        <v>30</v>
      </c>
      <c r="C1745" s="85" t="s">
        <v>31</v>
      </c>
      <c r="D1745" s="30" t="s">
        <v>29</v>
      </c>
      <c r="E1745" s="96" t="s">
        <v>2798</v>
      </c>
      <c r="F1745" s="30" t="s">
        <v>29</v>
      </c>
      <c r="G1745" s="30" t="s">
        <v>47</v>
      </c>
      <c r="H1745" s="93" t="s">
        <v>34</v>
      </c>
      <c r="I1745" s="36" t="str">
        <f ca="1">IFERROR(__xludf.DUMMYFUNCTION("""COMPUTED_VALUE""")," ")</f>
        <v xml:space="preserve"> </v>
      </c>
      <c r="J1745" s="51" t="s">
        <v>8089</v>
      </c>
      <c r="K1745" s="56" t="s">
        <v>8090</v>
      </c>
      <c r="L1745" s="38">
        <v>336631303</v>
      </c>
      <c r="M1745" s="30" t="s">
        <v>713</v>
      </c>
      <c r="N1745" s="56" t="s">
        <v>3097</v>
      </c>
      <c r="O1745" s="30" t="s">
        <v>107</v>
      </c>
      <c r="P1745" s="30" t="s">
        <v>8091</v>
      </c>
      <c r="Q1745" s="23">
        <v>16940</v>
      </c>
      <c r="R1745" s="30" t="s">
        <v>29</v>
      </c>
      <c r="S1745" s="39">
        <v>50</v>
      </c>
      <c r="T1745" s="45">
        <v>46167</v>
      </c>
      <c r="U1745" s="52"/>
      <c r="V1745" s="53"/>
      <c r="W1745" s="54" t="s">
        <v>8092</v>
      </c>
      <c r="X1745" s="30"/>
      <c r="Y1745" s="31">
        <v>16890</v>
      </c>
      <c r="Z1745" s="30"/>
      <c r="AA1745" s="55"/>
      <c r="AB1745" s="73" t="s">
        <v>44</v>
      </c>
      <c r="AC1745" s="30" t="s">
        <v>44</v>
      </c>
      <c r="AD1745" s="30" t="s">
        <v>982</v>
      </c>
    </row>
    <row r="1746" spans="1:30" x14ac:dyDescent="0.2">
      <c r="A1746" s="89">
        <v>46168.325813136573</v>
      </c>
      <c r="B1746" s="35" t="s">
        <v>30</v>
      </c>
      <c r="C1746" s="85" t="s">
        <v>31</v>
      </c>
      <c r="D1746" s="30" t="s">
        <v>29</v>
      </c>
      <c r="E1746" s="96" t="s">
        <v>2798</v>
      </c>
      <c r="F1746" s="30" t="s">
        <v>29</v>
      </c>
      <c r="G1746" s="30" t="s">
        <v>47</v>
      </c>
      <c r="H1746" s="93" t="s">
        <v>34</v>
      </c>
      <c r="I1746" s="36" t="str">
        <f ca="1">IFERROR(__xludf.DUMMYFUNCTION("""COMPUTED_VALUE""")," ")</f>
        <v xml:space="preserve"> </v>
      </c>
      <c r="J1746" s="51" t="s">
        <v>8093</v>
      </c>
      <c r="K1746" s="56" t="s">
        <v>8094</v>
      </c>
      <c r="L1746" s="38">
        <v>982605208</v>
      </c>
      <c r="M1746" s="30" t="s">
        <v>247</v>
      </c>
      <c r="N1746" s="56" t="s">
        <v>7825</v>
      </c>
      <c r="O1746" s="30" t="s">
        <v>107</v>
      </c>
      <c r="P1746" s="30" t="s">
        <v>8095</v>
      </c>
      <c r="Q1746" s="23">
        <v>16940</v>
      </c>
      <c r="R1746" s="30" t="s">
        <v>29</v>
      </c>
      <c r="S1746" s="39">
        <v>50</v>
      </c>
      <c r="T1746" s="45">
        <v>46167</v>
      </c>
      <c r="U1746" s="52"/>
      <c r="V1746" s="53"/>
      <c r="W1746" s="54" t="s">
        <v>8096</v>
      </c>
      <c r="X1746" s="30"/>
      <c r="Y1746" s="31">
        <v>16890</v>
      </c>
      <c r="Z1746" s="30"/>
      <c r="AA1746" s="56"/>
      <c r="AB1746" s="74" t="s">
        <v>44</v>
      </c>
      <c r="AC1746" s="30" t="s">
        <v>44</v>
      </c>
      <c r="AD1746" s="30" t="s">
        <v>982</v>
      </c>
    </row>
    <row r="1747" spans="1:30" x14ac:dyDescent="0.2">
      <c r="A1747" s="89">
        <v>46168.32736009259</v>
      </c>
      <c r="B1747" s="35" t="s">
        <v>408</v>
      </c>
      <c r="C1747" s="85" t="s">
        <v>31</v>
      </c>
      <c r="D1747" s="30" t="s">
        <v>29</v>
      </c>
      <c r="E1747" s="96" t="s">
        <v>2798</v>
      </c>
      <c r="F1747" s="30" t="s">
        <v>29</v>
      </c>
      <c r="G1747" s="30" t="s">
        <v>47</v>
      </c>
      <c r="H1747" s="93" t="s">
        <v>3307</v>
      </c>
      <c r="I1747" s="36">
        <f ca="1">IFERROR(__xludf.DUMMYFUNCTION("""COMPUTED_VALUE"""),46196)</f>
        <v>46196</v>
      </c>
      <c r="J1747" s="51" t="s">
        <v>8097</v>
      </c>
      <c r="K1747" s="56" t="s">
        <v>8098</v>
      </c>
      <c r="L1747" s="38">
        <v>868262447</v>
      </c>
      <c r="M1747" s="30" t="s">
        <v>713</v>
      </c>
      <c r="N1747" s="56" t="s">
        <v>3695</v>
      </c>
      <c r="O1747" s="30" t="s">
        <v>107</v>
      </c>
      <c r="P1747" s="30" t="s">
        <v>8099</v>
      </c>
      <c r="Q1747" s="23">
        <v>16940</v>
      </c>
      <c r="R1747" s="30" t="s">
        <v>29</v>
      </c>
      <c r="S1747" s="39">
        <v>50</v>
      </c>
      <c r="T1747" s="45">
        <v>46167</v>
      </c>
      <c r="U1747" s="52"/>
      <c r="V1747" s="53"/>
      <c r="W1747" s="54" t="s">
        <v>8100</v>
      </c>
      <c r="X1747" s="30"/>
      <c r="Y1747" s="31">
        <v>16890</v>
      </c>
      <c r="Z1747" s="30"/>
      <c r="AA1747" s="55"/>
      <c r="AB1747" s="73" t="s">
        <v>44</v>
      </c>
      <c r="AC1747" s="30" t="s">
        <v>44</v>
      </c>
      <c r="AD1747" s="30" t="s">
        <v>982</v>
      </c>
    </row>
    <row r="1748" spans="1:30" x14ac:dyDescent="0.2">
      <c r="A1748" s="89">
        <v>46168.328705277774</v>
      </c>
      <c r="B1748" s="35" t="s">
        <v>252</v>
      </c>
      <c r="C1748" s="85" t="s">
        <v>31</v>
      </c>
      <c r="D1748" s="30" t="s">
        <v>29</v>
      </c>
      <c r="E1748" s="96" t="s">
        <v>2798</v>
      </c>
      <c r="F1748" s="30" t="s">
        <v>29</v>
      </c>
      <c r="G1748" s="30" t="s">
        <v>47</v>
      </c>
      <c r="H1748" s="93" t="s">
        <v>3756</v>
      </c>
      <c r="I1748" s="36">
        <f ca="1">IFERROR(__xludf.DUMMYFUNCTION("""COMPUTED_VALUE"""),46195)</f>
        <v>46195</v>
      </c>
      <c r="J1748" s="51" t="s">
        <v>8101</v>
      </c>
      <c r="K1748" s="56" t="s">
        <v>8102</v>
      </c>
      <c r="L1748" s="38">
        <v>788651378</v>
      </c>
      <c r="M1748" s="30" t="s">
        <v>713</v>
      </c>
      <c r="N1748" s="56" t="s">
        <v>3695</v>
      </c>
      <c r="O1748" s="30" t="s">
        <v>107</v>
      </c>
      <c r="P1748" s="30" t="s">
        <v>8103</v>
      </c>
      <c r="Q1748" s="23">
        <v>16940</v>
      </c>
      <c r="R1748" s="30" t="s">
        <v>29</v>
      </c>
      <c r="S1748" s="39">
        <v>50</v>
      </c>
      <c r="T1748" s="45">
        <v>46167</v>
      </c>
      <c r="U1748" s="52"/>
      <c r="V1748" s="53"/>
      <c r="W1748" s="54" t="s">
        <v>8104</v>
      </c>
      <c r="X1748" s="30"/>
      <c r="Y1748" s="31">
        <v>16890</v>
      </c>
      <c r="Z1748" s="30"/>
      <c r="AA1748" s="56"/>
      <c r="AB1748" s="74" t="s">
        <v>44</v>
      </c>
      <c r="AC1748" s="30" t="s">
        <v>44</v>
      </c>
      <c r="AD1748" s="30" t="s">
        <v>982</v>
      </c>
    </row>
    <row r="1749" spans="1:30" x14ac:dyDescent="0.2">
      <c r="A1749" s="89">
        <v>46168.32957134259</v>
      </c>
      <c r="B1749" s="35" t="s">
        <v>30</v>
      </c>
      <c r="C1749" s="85" t="s">
        <v>31</v>
      </c>
      <c r="D1749" s="30" t="s">
        <v>29</v>
      </c>
      <c r="E1749" s="96" t="s">
        <v>2798</v>
      </c>
      <c r="F1749" s="30" t="s">
        <v>29</v>
      </c>
      <c r="G1749" s="30" t="s">
        <v>47</v>
      </c>
      <c r="H1749" s="93" t="s">
        <v>3904</v>
      </c>
      <c r="I1749" s="36">
        <f ca="1">IFERROR(__xludf.DUMMYFUNCTION("""COMPUTED_VALUE"""),46195)</f>
        <v>46195</v>
      </c>
      <c r="J1749" s="51" t="s">
        <v>8105</v>
      </c>
      <c r="K1749" s="56" t="s">
        <v>8106</v>
      </c>
      <c r="L1749" s="38">
        <v>973344509</v>
      </c>
      <c r="M1749" s="30" t="s">
        <v>633</v>
      </c>
      <c r="N1749" s="56" t="s">
        <v>4771</v>
      </c>
      <c r="O1749" s="30" t="s">
        <v>107</v>
      </c>
      <c r="P1749" s="30" t="s">
        <v>8107</v>
      </c>
      <c r="Q1749" s="23">
        <v>16940</v>
      </c>
      <c r="R1749" s="30" t="s">
        <v>29</v>
      </c>
      <c r="S1749" s="39">
        <v>50</v>
      </c>
      <c r="T1749" s="45">
        <v>46167</v>
      </c>
      <c r="U1749" s="52"/>
      <c r="V1749" s="53"/>
      <c r="W1749" s="54" t="s">
        <v>8108</v>
      </c>
      <c r="X1749" s="30"/>
      <c r="Y1749" s="31">
        <v>16890</v>
      </c>
      <c r="Z1749" s="30"/>
      <c r="AA1749" s="55"/>
      <c r="AB1749" s="73" t="s">
        <v>44</v>
      </c>
      <c r="AC1749" s="30" t="s">
        <v>44</v>
      </c>
      <c r="AD1749" s="30" t="s">
        <v>982</v>
      </c>
    </row>
    <row r="1750" spans="1:30" x14ac:dyDescent="0.2">
      <c r="A1750" s="89">
        <v>46168.329919293981</v>
      </c>
      <c r="B1750" s="35" t="s">
        <v>76</v>
      </c>
      <c r="C1750" s="85" t="s">
        <v>31</v>
      </c>
      <c r="D1750" s="30" t="s">
        <v>29</v>
      </c>
      <c r="E1750" s="96" t="s">
        <v>82</v>
      </c>
      <c r="F1750" s="30" t="s">
        <v>29</v>
      </c>
      <c r="G1750" s="30" t="s">
        <v>47</v>
      </c>
      <c r="H1750" s="93" t="s">
        <v>4403</v>
      </c>
      <c r="I1750" s="36">
        <f ca="1">IFERROR(__xludf.DUMMYFUNCTION("""COMPUTED_VALUE"""),46169)</f>
        <v>46169</v>
      </c>
      <c r="J1750" s="51" t="s">
        <v>8109</v>
      </c>
      <c r="K1750" s="56" t="s">
        <v>8110</v>
      </c>
      <c r="L1750" s="38">
        <v>983185122</v>
      </c>
      <c r="M1750" s="30" t="s">
        <v>380</v>
      </c>
      <c r="N1750" s="56" t="s">
        <v>434</v>
      </c>
      <c r="O1750" s="30" t="s">
        <v>8111</v>
      </c>
      <c r="P1750" s="30" t="s">
        <v>8112</v>
      </c>
      <c r="Q1750" s="23">
        <v>9704</v>
      </c>
      <c r="R1750" s="30" t="s">
        <v>429</v>
      </c>
      <c r="S1750" s="39">
        <f>300+9304</f>
        <v>9604</v>
      </c>
      <c r="T1750" s="49" t="s">
        <v>8087</v>
      </c>
      <c r="U1750" s="52"/>
      <c r="V1750" s="53"/>
      <c r="W1750" s="54" t="s">
        <v>8113</v>
      </c>
      <c r="X1750" s="30"/>
      <c r="Y1750" s="31">
        <v>100</v>
      </c>
      <c r="Z1750" s="30" t="s">
        <v>2731</v>
      </c>
      <c r="AA1750" s="56"/>
      <c r="AB1750" s="74" t="s">
        <v>44</v>
      </c>
      <c r="AC1750" s="30" t="s">
        <v>44</v>
      </c>
      <c r="AD1750" s="30" t="s">
        <v>74</v>
      </c>
    </row>
    <row r="1751" spans="1:30" x14ac:dyDescent="0.2">
      <c r="A1751" s="89">
        <v>46168.330122071755</v>
      </c>
      <c r="B1751" s="35" t="s">
        <v>30</v>
      </c>
      <c r="C1751" s="85" t="s">
        <v>31</v>
      </c>
      <c r="D1751" s="30" t="s">
        <v>29</v>
      </c>
      <c r="E1751" s="96" t="s">
        <v>2798</v>
      </c>
      <c r="F1751" s="30" t="s">
        <v>29</v>
      </c>
      <c r="G1751" s="30" t="s">
        <v>47</v>
      </c>
      <c r="H1751" s="93" t="s">
        <v>34</v>
      </c>
      <c r="I1751" s="36" t="str">
        <f ca="1">IFERROR(__xludf.DUMMYFUNCTION("""COMPUTED_VALUE""")," ")</f>
        <v xml:space="preserve"> </v>
      </c>
      <c r="J1751" s="51" t="s">
        <v>8114</v>
      </c>
      <c r="K1751" s="56" t="s">
        <v>8115</v>
      </c>
      <c r="L1751" s="38">
        <v>977938028</v>
      </c>
      <c r="M1751" s="30" t="s">
        <v>247</v>
      </c>
      <c r="N1751" s="56" t="s">
        <v>763</v>
      </c>
      <c r="O1751" s="30" t="s">
        <v>107</v>
      </c>
      <c r="P1751" s="30" t="s">
        <v>8116</v>
      </c>
      <c r="Q1751" s="23">
        <v>16940</v>
      </c>
      <c r="R1751" s="30" t="s">
        <v>29</v>
      </c>
      <c r="S1751" s="39">
        <v>50</v>
      </c>
      <c r="T1751" s="45">
        <v>46167</v>
      </c>
      <c r="U1751" s="52"/>
      <c r="V1751" s="53"/>
      <c r="W1751" s="54" t="s">
        <v>8117</v>
      </c>
      <c r="X1751" s="30"/>
      <c r="Y1751" s="31">
        <v>16890</v>
      </c>
      <c r="Z1751" s="30"/>
      <c r="AA1751" s="55"/>
      <c r="AB1751" s="73" t="s">
        <v>44</v>
      </c>
      <c r="AC1751" s="30" t="s">
        <v>44</v>
      </c>
      <c r="AD1751" s="30" t="s">
        <v>982</v>
      </c>
    </row>
    <row r="1752" spans="1:30" x14ac:dyDescent="0.2">
      <c r="A1752" s="89">
        <v>46168.330517951385</v>
      </c>
      <c r="B1752" s="35" t="s">
        <v>30</v>
      </c>
      <c r="C1752" s="85" t="s">
        <v>31</v>
      </c>
      <c r="D1752" s="30" t="s">
        <v>29</v>
      </c>
      <c r="E1752" s="96" t="s">
        <v>2798</v>
      </c>
      <c r="F1752" s="30" t="s">
        <v>29</v>
      </c>
      <c r="G1752" s="30" t="s">
        <v>47</v>
      </c>
      <c r="H1752" s="93" t="s">
        <v>34</v>
      </c>
      <c r="I1752" s="36" t="str">
        <f ca="1">IFERROR(__xludf.DUMMYFUNCTION("""COMPUTED_VALUE""")," ")</f>
        <v xml:space="preserve"> </v>
      </c>
      <c r="J1752" s="51" t="s">
        <v>8118</v>
      </c>
      <c r="K1752" s="56" t="s">
        <v>8119</v>
      </c>
      <c r="L1752" s="38">
        <v>364138581</v>
      </c>
      <c r="M1752" s="30" t="s">
        <v>664</v>
      </c>
      <c r="N1752" s="56" t="s">
        <v>2923</v>
      </c>
      <c r="O1752" s="30" t="s">
        <v>107</v>
      </c>
      <c r="P1752" s="30" t="s">
        <v>8120</v>
      </c>
      <c r="Q1752" s="23">
        <v>16940</v>
      </c>
      <c r="R1752" s="30" t="s">
        <v>29</v>
      </c>
      <c r="S1752" s="39">
        <v>50</v>
      </c>
      <c r="T1752" s="45">
        <v>46167</v>
      </c>
      <c r="U1752" s="52"/>
      <c r="V1752" s="53"/>
      <c r="W1752" s="54" t="s">
        <v>8121</v>
      </c>
      <c r="X1752" s="30"/>
      <c r="Y1752" s="31">
        <v>16890</v>
      </c>
      <c r="Z1752" s="30"/>
      <c r="AA1752" s="56"/>
      <c r="AB1752" s="74" t="s">
        <v>44</v>
      </c>
      <c r="AC1752" s="30" t="s">
        <v>44</v>
      </c>
      <c r="AD1752" s="30" t="s">
        <v>982</v>
      </c>
    </row>
    <row r="1753" spans="1:30" x14ac:dyDescent="0.2">
      <c r="A1753" s="89">
        <v>46168.332365752314</v>
      </c>
      <c r="B1753" s="35" t="s">
        <v>30</v>
      </c>
      <c r="C1753" s="85" t="s">
        <v>31</v>
      </c>
      <c r="D1753" s="30" t="s">
        <v>29</v>
      </c>
      <c r="E1753" s="96" t="s">
        <v>2798</v>
      </c>
      <c r="F1753" s="30" t="s">
        <v>29</v>
      </c>
      <c r="G1753" s="30" t="s">
        <v>47</v>
      </c>
      <c r="H1753" s="93" t="s">
        <v>34</v>
      </c>
      <c r="I1753" s="36" t="str">
        <f ca="1">IFERROR(__xludf.DUMMYFUNCTION("""COMPUTED_VALUE""")," ")</f>
        <v xml:space="preserve"> </v>
      </c>
      <c r="J1753" s="51" t="s">
        <v>8122</v>
      </c>
      <c r="K1753" s="56" t="s">
        <v>8123</v>
      </c>
      <c r="L1753" s="38">
        <v>975193408</v>
      </c>
      <c r="M1753" s="30" t="s">
        <v>664</v>
      </c>
      <c r="N1753" s="56" t="s">
        <v>3247</v>
      </c>
      <c r="O1753" s="30" t="s">
        <v>107</v>
      </c>
      <c r="P1753" s="30" t="s">
        <v>8124</v>
      </c>
      <c r="Q1753" s="23">
        <v>16940</v>
      </c>
      <c r="R1753" s="30" t="s">
        <v>29</v>
      </c>
      <c r="S1753" s="39">
        <v>50</v>
      </c>
      <c r="T1753" s="45">
        <v>46167</v>
      </c>
      <c r="U1753" s="52"/>
      <c r="V1753" s="53"/>
      <c r="W1753" s="54" t="s">
        <v>8125</v>
      </c>
      <c r="X1753" s="30"/>
      <c r="Y1753" s="31">
        <v>16890</v>
      </c>
      <c r="Z1753" s="30"/>
      <c r="AA1753" s="55"/>
      <c r="AB1753" s="73" t="s">
        <v>44</v>
      </c>
      <c r="AC1753" s="30" t="s">
        <v>44</v>
      </c>
      <c r="AD1753" s="30" t="s">
        <v>982</v>
      </c>
    </row>
    <row r="1754" spans="1:30" x14ac:dyDescent="0.2">
      <c r="A1754" s="89">
        <v>46168.333347361113</v>
      </c>
      <c r="B1754" s="35" t="s">
        <v>76</v>
      </c>
      <c r="C1754" s="85" t="s">
        <v>31</v>
      </c>
      <c r="D1754" s="30" t="s">
        <v>29</v>
      </c>
      <c r="E1754" s="96" t="s">
        <v>2798</v>
      </c>
      <c r="F1754" s="30" t="s">
        <v>29</v>
      </c>
      <c r="G1754" s="30" t="s">
        <v>47</v>
      </c>
      <c r="H1754" s="93" t="s">
        <v>6742</v>
      </c>
      <c r="I1754" s="36">
        <f ca="1">IFERROR(__xludf.DUMMYFUNCTION("""COMPUTED_VALUE"""),46197)</f>
        <v>46197</v>
      </c>
      <c r="J1754" s="51" t="s">
        <v>8126</v>
      </c>
      <c r="K1754" s="56" t="s">
        <v>8127</v>
      </c>
      <c r="L1754" s="38">
        <v>786010108</v>
      </c>
      <c r="M1754" s="30" t="s">
        <v>664</v>
      </c>
      <c r="N1754" s="56" t="s">
        <v>3186</v>
      </c>
      <c r="O1754" s="30" t="s">
        <v>107</v>
      </c>
      <c r="P1754" s="30" t="s">
        <v>8128</v>
      </c>
      <c r="Q1754" s="23">
        <v>16940</v>
      </c>
      <c r="R1754" s="30" t="s">
        <v>29</v>
      </c>
      <c r="S1754" s="39">
        <v>50</v>
      </c>
      <c r="T1754" s="45">
        <v>46167</v>
      </c>
      <c r="U1754" s="52"/>
      <c r="V1754" s="53"/>
      <c r="W1754" s="54" t="s">
        <v>8129</v>
      </c>
      <c r="X1754" s="30"/>
      <c r="Y1754" s="31">
        <v>16890</v>
      </c>
      <c r="Z1754" s="30"/>
      <c r="AA1754" s="56"/>
      <c r="AB1754" s="74" t="s">
        <v>44</v>
      </c>
      <c r="AC1754" s="30" t="s">
        <v>44</v>
      </c>
      <c r="AD1754" s="30" t="s">
        <v>982</v>
      </c>
    </row>
    <row r="1755" spans="1:30" x14ac:dyDescent="0.2">
      <c r="A1755" s="89">
        <v>46168.333562025466</v>
      </c>
      <c r="B1755" s="35" t="s">
        <v>76</v>
      </c>
      <c r="C1755" s="85" t="s">
        <v>31</v>
      </c>
      <c r="D1755" s="30" t="s">
        <v>29</v>
      </c>
      <c r="E1755" s="96" t="s">
        <v>82</v>
      </c>
      <c r="F1755" s="30" t="s">
        <v>29</v>
      </c>
      <c r="G1755" s="30" t="s">
        <v>47</v>
      </c>
      <c r="H1755" s="93" t="s">
        <v>4403</v>
      </c>
      <c r="I1755" s="36">
        <f ca="1">IFERROR(__xludf.DUMMYFUNCTION("""COMPUTED_VALUE"""),46169)</f>
        <v>46169</v>
      </c>
      <c r="J1755" s="51" t="s">
        <v>8130</v>
      </c>
      <c r="K1755" s="56" t="s">
        <v>8131</v>
      </c>
      <c r="L1755" s="38">
        <v>911576044</v>
      </c>
      <c r="M1755" s="30" t="s">
        <v>380</v>
      </c>
      <c r="N1755" s="56" t="s">
        <v>434</v>
      </c>
      <c r="O1755" s="148" t="s">
        <v>8132</v>
      </c>
      <c r="P1755" s="30" t="s">
        <v>8133</v>
      </c>
      <c r="Q1755" s="23">
        <v>9704</v>
      </c>
      <c r="R1755" s="30" t="s">
        <v>429</v>
      </c>
      <c r="S1755" s="39">
        <f>300+9304</f>
        <v>9604</v>
      </c>
      <c r="T1755" s="49" t="s">
        <v>8087</v>
      </c>
      <c r="U1755" s="52"/>
      <c r="V1755" s="53"/>
      <c r="W1755" s="54" t="s">
        <v>8134</v>
      </c>
      <c r="X1755" s="30"/>
      <c r="Y1755" s="31">
        <v>100</v>
      </c>
      <c r="Z1755" s="30" t="s">
        <v>2731</v>
      </c>
      <c r="AA1755" s="55"/>
      <c r="AB1755" s="73" t="s">
        <v>44</v>
      </c>
      <c r="AC1755" s="30" t="s">
        <v>44</v>
      </c>
      <c r="AD1755" s="30" t="s">
        <v>74</v>
      </c>
    </row>
    <row r="1756" spans="1:30" x14ac:dyDescent="0.2">
      <c r="A1756" s="89">
        <v>46168.334651423611</v>
      </c>
      <c r="B1756" s="35" t="s">
        <v>252</v>
      </c>
      <c r="C1756" s="85" t="s">
        <v>31</v>
      </c>
      <c r="D1756" s="30" t="s">
        <v>29</v>
      </c>
      <c r="E1756" s="96" t="s">
        <v>2798</v>
      </c>
      <c r="F1756" s="30" t="s">
        <v>29</v>
      </c>
      <c r="G1756" s="30" t="s">
        <v>47</v>
      </c>
      <c r="H1756" s="93" t="s">
        <v>34</v>
      </c>
      <c r="I1756" s="36" t="str">
        <f ca="1">IFERROR(__xludf.DUMMYFUNCTION("""COMPUTED_VALUE""")," ")</f>
        <v xml:space="preserve"> </v>
      </c>
      <c r="J1756" s="51" t="s">
        <v>8135</v>
      </c>
      <c r="K1756" s="56" t="s">
        <v>8136</v>
      </c>
      <c r="L1756" s="38">
        <v>968720445</v>
      </c>
      <c r="M1756" s="30" t="s">
        <v>664</v>
      </c>
      <c r="N1756" s="56" t="s">
        <v>66</v>
      </c>
      <c r="O1756" s="30" t="s">
        <v>107</v>
      </c>
      <c r="P1756" s="30" t="s">
        <v>8137</v>
      </c>
      <c r="Q1756" s="23">
        <v>16940</v>
      </c>
      <c r="R1756" s="30" t="s">
        <v>29</v>
      </c>
      <c r="S1756" s="39">
        <v>50</v>
      </c>
      <c r="T1756" s="45">
        <v>46167</v>
      </c>
      <c r="U1756" s="52"/>
      <c r="V1756" s="53"/>
      <c r="W1756" s="54" t="s">
        <v>8138</v>
      </c>
      <c r="X1756" s="30"/>
      <c r="Y1756" s="31">
        <v>16890</v>
      </c>
      <c r="Z1756" s="30"/>
      <c r="AA1756" s="56"/>
      <c r="AB1756" s="74" t="s">
        <v>44</v>
      </c>
      <c r="AC1756" s="30" t="s">
        <v>44</v>
      </c>
      <c r="AD1756" s="30" t="s">
        <v>982</v>
      </c>
    </row>
    <row r="1757" spans="1:30" x14ac:dyDescent="0.2">
      <c r="A1757" s="89">
        <v>46168.340978749999</v>
      </c>
      <c r="B1757" s="35" t="s">
        <v>30</v>
      </c>
      <c r="C1757" s="85" t="s">
        <v>31</v>
      </c>
      <c r="D1757" s="30" t="s">
        <v>29</v>
      </c>
      <c r="E1757" s="96" t="s">
        <v>201</v>
      </c>
      <c r="F1757" s="30" t="s">
        <v>29</v>
      </c>
      <c r="G1757" s="30" t="s">
        <v>87</v>
      </c>
      <c r="H1757" s="93" t="s">
        <v>4073</v>
      </c>
      <c r="I1757" s="36">
        <f ca="1">IFERROR(__xludf.DUMMYFUNCTION("""COMPUTED_VALUE"""),46219)</f>
        <v>46219</v>
      </c>
      <c r="J1757" s="51" t="s">
        <v>8139</v>
      </c>
      <c r="K1757" s="56" t="s">
        <v>8140</v>
      </c>
      <c r="L1757" s="38">
        <v>393832399</v>
      </c>
      <c r="M1757" s="30" t="s">
        <v>454</v>
      </c>
      <c r="N1757" s="56" t="s">
        <v>148</v>
      </c>
      <c r="O1757" s="30" t="s">
        <v>8141</v>
      </c>
      <c r="P1757" s="30" t="s">
        <v>8142</v>
      </c>
      <c r="Q1757" s="23">
        <v>5936</v>
      </c>
      <c r="R1757" s="30" t="s">
        <v>29</v>
      </c>
      <c r="S1757" s="39">
        <v>100</v>
      </c>
      <c r="T1757" s="45">
        <v>46167</v>
      </c>
      <c r="U1757" s="52"/>
      <c r="V1757" s="53"/>
      <c r="W1757" s="54" t="s">
        <v>8143</v>
      </c>
      <c r="X1757" s="30"/>
      <c r="Y1757" s="31">
        <v>5836</v>
      </c>
      <c r="Z1757" s="30"/>
      <c r="AA1757" s="55"/>
      <c r="AB1757" s="73" t="s">
        <v>44</v>
      </c>
      <c r="AC1757" s="30" t="s">
        <v>44</v>
      </c>
      <c r="AD1757" s="30" t="s">
        <v>74</v>
      </c>
    </row>
    <row r="1758" spans="1:30" x14ac:dyDescent="0.2">
      <c r="A1758" s="89">
        <v>46168.350603854167</v>
      </c>
      <c r="B1758" s="35" t="s">
        <v>408</v>
      </c>
      <c r="C1758" s="85" t="s">
        <v>31</v>
      </c>
      <c r="D1758" s="30" t="s">
        <v>29</v>
      </c>
      <c r="E1758" s="96" t="s">
        <v>63</v>
      </c>
      <c r="F1758" s="30" t="s">
        <v>29</v>
      </c>
      <c r="G1758" s="30" t="s">
        <v>47</v>
      </c>
      <c r="H1758" s="93" t="s">
        <v>3865</v>
      </c>
      <c r="I1758" s="36">
        <f ca="1">IFERROR(__xludf.DUMMYFUNCTION("""COMPUTED_VALUE"""),46196)</f>
        <v>46196</v>
      </c>
      <c r="J1758" s="51" t="s">
        <v>8144</v>
      </c>
      <c r="K1758" s="56" t="s">
        <v>8145</v>
      </c>
      <c r="L1758" s="38">
        <v>362343197</v>
      </c>
      <c r="M1758" s="30" t="s">
        <v>130</v>
      </c>
      <c r="N1758" s="56" t="s">
        <v>3883</v>
      </c>
      <c r="O1758" s="30" t="s">
        <v>2081</v>
      </c>
      <c r="P1758" s="30" t="s">
        <v>8146</v>
      </c>
      <c r="Q1758" s="23">
        <v>16940</v>
      </c>
      <c r="R1758" s="30" t="s">
        <v>29</v>
      </c>
      <c r="S1758" s="39">
        <v>200</v>
      </c>
      <c r="T1758" s="45">
        <v>46167</v>
      </c>
      <c r="U1758" s="52"/>
      <c r="V1758" s="53"/>
      <c r="W1758" s="54" t="s">
        <v>8147</v>
      </c>
      <c r="X1758" s="30"/>
      <c r="Y1758" s="31">
        <v>16740</v>
      </c>
      <c r="Z1758" s="30"/>
      <c r="AA1758" s="56"/>
      <c r="AB1758" s="74" t="s">
        <v>44</v>
      </c>
      <c r="AC1758" s="30" t="s">
        <v>44</v>
      </c>
      <c r="AD1758" s="30" t="s">
        <v>982</v>
      </c>
    </row>
    <row r="1759" spans="1:30" x14ac:dyDescent="0.2">
      <c r="A1759" s="89">
        <v>46168.351947905088</v>
      </c>
      <c r="B1759" s="35" t="s">
        <v>76</v>
      </c>
      <c r="C1759" s="85" t="s">
        <v>31</v>
      </c>
      <c r="D1759" s="30" t="s">
        <v>29</v>
      </c>
      <c r="E1759" s="96" t="s">
        <v>63</v>
      </c>
      <c r="F1759" s="30" t="s">
        <v>29</v>
      </c>
      <c r="G1759" s="30" t="s">
        <v>47</v>
      </c>
      <c r="H1759" s="93" t="s">
        <v>4130</v>
      </c>
      <c r="I1759" s="36">
        <f ca="1">IFERROR(__xludf.DUMMYFUNCTION("""COMPUTED_VALUE"""),46171)</f>
        <v>46171</v>
      </c>
      <c r="J1759" s="51" t="s">
        <v>8148</v>
      </c>
      <c r="K1759" s="58" t="s">
        <v>8149</v>
      </c>
      <c r="L1759" s="38">
        <v>386712285</v>
      </c>
      <c r="M1759" s="30" t="s">
        <v>130</v>
      </c>
      <c r="N1759" s="56" t="s">
        <v>6708</v>
      </c>
      <c r="O1759" s="30" t="s">
        <v>2081</v>
      </c>
      <c r="P1759" s="30" t="s">
        <v>8150</v>
      </c>
      <c r="Q1759" s="23">
        <v>16940</v>
      </c>
      <c r="R1759" s="30" t="s">
        <v>29</v>
      </c>
      <c r="S1759" s="39">
        <f>200+2500</f>
        <v>2700</v>
      </c>
      <c r="T1759" s="49" t="s">
        <v>8151</v>
      </c>
      <c r="U1759" s="52"/>
      <c r="V1759" s="53"/>
      <c r="W1759" s="54" t="s">
        <v>8152</v>
      </c>
      <c r="X1759" s="30"/>
      <c r="Y1759" s="31">
        <v>14240</v>
      </c>
      <c r="Z1759" s="30"/>
      <c r="AA1759" s="55"/>
      <c r="AB1759" s="73" t="s">
        <v>44</v>
      </c>
      <c r="AC1759" s="30" t="s">
        <v>44</v>
      </c>
      <c r="AD1759" s="30" t="s">
        <v>982</v>
      </c>
    </row>
    <row r="1760" spans="1:30" x14ac:dyDescent="0.2">
      <c r="A1760" s="89">
        <v>46168.357821782411</v>
      </c>
      <c r="B1760" s="35" t="s">
        <v>408</v>
      </c>
      <c r="C1760" s="85" t="s">
        <v>31</v>
      </c>
      <c r="D1760" s="30" t="s">
        <v>29</v>
      </c>
      <c r="E1760" s="96" t="s">
        <v>63</v>
      </c>
      <c r="F1760" s="30" t="s">
        <v>29</v>
      </c>
      <c r="G1760" s="30" t="s">
        <v>47</v>
      </c>
      <c r="H1760" s="93" t="s">
        <v>5600</v>
      </c>
      <c r="I1760" s="36">
        <f ca="1">IFERROR(__xludf.DUMMYFUNCTION("""COMPUTED_VALUE"""),46196)</f>
        <v>46196</v>
      </c>
      <c r="J1760" s="51" t="s">
        <v>8153</v>
      </c>
      <c r="K1760" s="58" t="s">
        <v>8154</v>
      </c>
      <c r="L1760" s="38">
        <v>389434779</v>
      </c>
      <c r="M1760" s="30" t="s">
        <v>874</v>
      </c>
      <c r="N1760" s="56" t="s">
        <v>875</v>
      </c>
      <c r="O1760" s="30" t="s">
        <v>107</v>
      </c>
      <c r="P1760" s="30" t="s">
        <v>8155</v>
      </c>
      <c r="Q1760" s="23">
        <v>16940</v>
      </c>
      <c r="R1760" s="30" t="s">
        <v>29</v>
      </c>
      <c r="S1760" s="39">
        <f>50+2400</f>
        <v>2450</v>
      </c>
      <c r="T1760" s="49" t="s">
        <v>8156</v>
      </c>
      <c r="U1760" s="52"/>
      <c r="V1760" s="53"/>
      <c r="W1760" s="54" t="s">
        <v>8157</v>
      </c>
      <c r="X1760" s="30"/>
      <c r="Y1760" s="31">
        <v>14490</v>
      </c>
      <c r="Z1760" s="30"/>
      <c r="AA1760" s="56"/>
      <c r="AB1760" s="74" t="s">
        <v>44</v>
      </c>
      <c r="AC1760" s="30" t="s">
        <v>44</v>
      </c>
      <c r="AD1760" s="30" t="s">
        <v>982</v>
      </c>
    </row>
    <row r="1761" spans="1:30" x14ac:dyDescent="0.2">
      <c r="A1761" s="89">
        <v>46168.358762222226</v>
      </c>
      <c r="B1761" s="35" t="s">
        <v>30</v>
      </c>
      <c r="C1761" s="85" t="s">
        <v>31</v>
      </c>
      <c r="D1761" s="30" t="s">
        <v>29</v>
      </c>
      <c r="E1761" s="96" t="s">
        <v>63</v>
      </c>
      <c r="F1761" s="30" t="s">
        <v>29</v>
      </c>
      <c r="G1761" s="30" t="s">
        <v>47</v>
      </c>
      <c r="H1761" s="93" t="s">
        <v>34</v>
      </c>
      <c r="I1761" s="36" t="str">
        <f ca="1">IFERROR(__xludf.DUMMYFUNCTION("""COMPUTED_VALUE""")," ")</f>
        <v xml:space="preserve"> </v>
      </c>
      <c r="J1761" s="51" t="s">
        <v>8158</v>
      </c>
      <c r="K1761" s="58" t="s">
        <v>8159</v>
      </c>
      <c r="L1761" s="38">
        <v>967834805</v>
      </c>
      <c r="M1761" s="30" t="s">
        <v>874</v>
      </c>
      <c r="N1761" s="56" t="s">
        <v>8160</v>
      </c>
      <c r="O1761" s="30" t="s">
        <v>107</v>
      </c>
      <c r="P1761" s="30" t="s">
        <v>8161</v>
      </c>
      <c r="Q1761" s="23">
        <v>16940</v>
      </c>
      <c r="R1761" s="30" t="s">
        <v>29</v>
      </c>
      <c r="S1761" s="39">
        <v>50</v>
      </c>
      <c r="T1761" s="45">
        <v>46167</v>
      </c>
      <c r="U1761" s="52"/>
      <c r="V1761" s="53"/>
      <c r="W1761" s="54" t="s">
        <v>8162</v>
      </c>
      <c r="X1761" s="30"/>
      <c r="Y1761" s="31">
        <v>16890</v>
      </c>
      <c r="Z1761" s="30"/>
      <c r="AA1761" s="55"/>
      <c r="AB1761" s="73" t="s">
        <v>44</v>
      </c>
      <c r="AC1761" s="30" t="s">
        <v>44</v>
      </c>
      <c r="AD1761" s="30" t="s">
        <v>982</v>
      </c>
    </row>
    <row r="1762" spans="1:30" x14ac:dyDescent="0.2">
      <c r="A1762" s="89">
        <v>46168.365242083339</v>
      </c>
      <c r="B1762" s="35" t="s">
        <v>30</v>
      </c>
      <c r="C1762" s="85" t="s">
        <v>31</v>
      </c>
      <c r="D1762" s="30" t="s">
        <v>29</v>
      </c>
      <c r="E1762" s="96" t="s">
        <v>63</v>
      </c>
      <c r="F1762" s="30" t="s">
        <v>29</v>
      </c>
      <c r="G1762" s="30" t="s">
        <v>47</v>
      </c>
      <c r="H1762" s="93" t="s">
        <v>34</v>
      </c>
      <c r="I1762" s="36" t="str">
        <f ca="1">IFERROR(__xludf.DUMMYFUNCTION("""COMPUTED_VALUE""")," ")</f>
        <v xml:space="preserve"> </v>
      </c>
      <c r="J1762" s="51" t="s">
        <v>8163</v>
      </c>
      <c r="K1762" s="58" t="s">
        <v>8164</v>
      </c>
      <c r="L1762" s="38">
        <v>973120442</v>
      </c>
      <c r="M1762" s="30" t="s">
        <v>247</v>
      </c>
      <c r="N1762" s="56" t="s">
        <v>2105</v>
      </c>
      <c r="O1762" s="30" t="s">
        <v>107</v>
      </c>
      <c r="P1762" s="30" t="s">
        <v>8165</v>
      </c>
      <c r="Q1762" s="23">
        <v>16940</v>
      </c>
      <c r="R1762" s="30" t="s">
        <v>29</v>
      </c>
      <c r="S1762" s="39">
        <v>50</v>
      </c>
      <c r="T1762" s="45">
        <v>46167</v>
      </c>
      <c r="U1762" s="52"/>
      <c r="V1762" s="53"/>
      <c r="W1762" s="54" t="s">
        <v>8166</v>
      </c>
      <c r="X1762" s="30"/>
      <c r="Y1762" s="31">
        <v>16890</v>
      </c>
      <c r="Z1762" s="30"/>
      <c r="AA1762" s="56"/>
      <c r="AB1762" s="74" t="s">
        <v>44</v>
      </c>
      <c r="AC1762" s="30" t="s">
        <v>44</v>
      </c>
      <c r="AD1762" s="30" t="s">
        <v>982</v>
      </c>
    </row>
    <row r="1763" spans="1:30" x14ac:dyDescent="0.2">
      <c r="A1763" s="89">
        <v>46168.436056192135</v>
      </c>
      <c r="B1763" s="35" t="s">
        <v>408</v>
      </c>
      <c r="C1763" s="85" t="s">
        <v>31</v>
      </c>
      <c r="D1763" s="30" t="s">
        <v>29</v>
      </c>
      <c r="E1763" s="96" t="s">
        <v>2798</v>
      </c>
      <c r="F1763" s="30" t="s">
        <v>29</v>
      </c>
      <c r="G1763" s="30" t="s">
        <v>47</v>
      </c>
      <c r="H1763" s="93" t="s">
        <v>6742</v>
      </c>
      <c r="I1763" s="36">
        <f ca="1">IFERROR(__xludf.DUMMYFUNCTION("""COMPUTED_VALUE"""),46197)</f>
        <v>46197</v>
      </c>
      <c r="J1763" s="51" t="s">
        <v>8167</v>
      </c>
      <c r="K1763" s="58" t="s">
        <v>8168</v>
      </c>
      <c r="L1763" s="38">
        <v>948055979</v>
      </c>
      <c r="M1763" s="30" t="s">
        <v>633</v>
      </c>
      <c r="N1763" s="56" t="s">
        <v>362</v>
      </c>
      <c r="O1763" s="30" t="s">
        <v>107</v>
      </c>
      <c r="P1763" s="30" t="s">
        <v>8169</v>
      </c>
      <c r="Q1763" s="23">
        <v>16940</v>
      </c>
      <c r="R1763" s="30" t="s">
        <v>29</v>
      </c>
      <c r="S1763" s="39">
        <f>100+2500</f>
        <v>2600</v>
      </c>
      <c r="T1763" s="49" t="s">
        <v>8170</v>
      </c>
      <c r="U1763" s="52"/>
      <c r="V1763" s="53"/>
      <c r="W1763" s="54" t="s">
        <v>8171</v>
      </c>
      <c r="X1763" s="30"/>
      <c r="Y1763" s="31">
        <v>14340</v>
      </c>
      <c r="Z1763" s="30"/>
      <c r="AA1763" s="55"/>
      <c r="AB1763" s="73" t="s">
        <v>44</v>
      </c>
      <c r="AC1763" s="30" t="s">
        <v>44</v>
      </c>
      <c r="AD1763" s="30" t="s">
        <v>982</v>
      </c>
    </row>
    <row r="1764" spans="1:30" x14ac:dyDescent="0.2">
      <c r="A1764" s="89">
        <v>46168.437154409723</v>
      </c>
      <c r="B1764" s="35" t="s">
        <v>30</v>
      </c>
      <c r="C1764" s="85" t="s">
        <v>31</v>
      </c>
      <c r="D1764" s="30" t="s">
        <v>29</v>
      </c>
      <c r="E1764" s="96" t="s">
        <v>46</v>
      </c>
      <c r="F1764" s="30" t="s">
        <v>29</v>
      </c>
      <c r="G1764" s="30" t="s">
        <v>47</v>
      </c>
      <c r="H1764" s="93" t="s">
        <v>34</v>
      </c>
      <c r="I1764" s="36" t="str">
        <f ca="1">IFERROR(__xludf.DUMMYFUNCTION("""COMPUTED_VALUE""")," ")</f>
        <v xml:space="preserve"> </v>
      </c>
      <c r="J1764" s="51" t="s">
        <v>8172</v>
      </c>
      <c r="K1764" s="58" t="s">
        <v>8173</v>
      </c>
      <c r="L1764" s="38">
        <v>332597974</v>
      </c>
      <c r="M1764" s="30" t="s">
        <v>1614</v>
      </c>
      <c r="N1764" s="56" t="s">
        <v>7386</v>
      </c>
      <c r="O1764" s="30" t="s">
        <v>8174</v>
      </c>
      <c r="P1764" s="30" t="s">
        <v>8175</v>
      </c>
      <c r="Q1764" s="23">
        <v>2468</v>
      </c>
      <c r="R1764" s="30" t="s">
        <v>29</v>
      </c>
      <c r="S1764" s="39">
        <v>200</v>
      </c>
      <c r="T1764" s="45">
        <v>46167</v>
      </c>
      <c r="U1764" s="52"/>
      <c r="V1764" s="53"/>
      <c r="W1764" s="54" t="s">
        <v>8176</v>
      </c>
      <c r="X1764" s="30"/>
      <c r="Y1764" s="31">
        <v>2268</v>
      </c>
      <c r="Z1764" s="30"/>
      <c r="AA1764" s="56"/>
      <c r="AB1764" s="74" t="s">
        <v>44</v>
      </c>
      <c r="AC1764" s="30" t="s">
        <v>44</v>
      </c>
      <c r="AD1764" s="30" t="s">
        <v>74</v>
      </c>
    </row>
    <row r="1765" spans="1:30" x14ac:dyDescent="0.2">
      <c r="A1765" s="89">
        <v>46168.440623807866</v>
      </c>
      <c r="B1765" s="35" t="s">
        <v>30</v>
      </c>
      <c r="C1765" s="85" t="s">
        <v>31</v>
      </c>
      <c r="D1765" s="30" t="s">
        <v>29</v>
      </c>
      <c r="E1765" s="96" t="s">
        <v>63</v>
      </c>
      <c r="F1765" s="30" t="s">
        <v>29</v>
      </c>
      <c r="G1765" s="30" t="s">
        <v>47</v>
      </c>
      <c r="H1765" s="93" t="s">
        <v>2896</v>
      </c>
      <c r="I1765" s="36">
        <f ca="1">IFERROR(__xludf.DUMMYFUNCTION("""COMPUTED_VALUE"""),46195)</f>
        <v>46195</v>
      </c>
      <c r="J1765" s="51" t="s">
        <v>8177</v>
      </c>
      <c r="K1765" s="58" t="s">
        <v>8178</v>
      </c>
      <c r="L1765" s="38">
        <v>815580777</v>
      </c>
      <c r="M1765" s="30" t="s">
        <v>247</v>
      </c>
      <c r="N1765" s="56" t="s">
        <v>763</v>
      </c>
      <c r="O1765" s="30" t="s">
        <v>107</v>
      </c>
      <c r="P1765" s="30" t="s">
        <v>8179</v>
      </c>
      <c r="Q1765" s="23">
        <v>16940</v>
      </c>
      <c r="R1765" s="30" t="s">
        <v>29</v>
      </c>
      <c r="S1765" s="39">
        <f>100+4000</f>
        <v>4100</v>
      </c>
      <c r="T1765" s="49" t="s">
        <v>8180</v>
      </c>
      <c r="U1765" s="52"/>
      <c r="V1765" s="53"/>
      <c r="W1765" s="54" t="s">
        <v>8181</v>
      </c>
      <c r="X1765" s="30"/>
      <c r="Y1765" s="31">
        <v>12840</v>
      </c>
      <c r="Z1765" s="30"/>
      <c r="AA1765" s="55"/>
      <c r="AB1765" s="73" t="s">
        <v>44</v>
      </c>
      <c r="AC1765" s="30" t="s">
        <v>44</v>
      </c>
      <c r="AD1765" s="30"/>
    </row>
    <row r="1766" spans="1:30" x14ac:dyDescent="0.2">
      <c r="A1766" s="89">
        <v>46168.476509212967</v>
      </c>
      <c r="B1766" s="35" t="s">
        <v>30</v>
      </c>
      <c r="C1766" s="85" t="s">
        <v>31</v>
      </c>
      <c r="D1766" s="30" t="s">
        <v>29</v>
      </c>
      <c r="E1766" s="96" t="s">
        <v>2798</v>
      </c>
      <c r="F1766" s="30" t="s">
        <v>29</v>
      </c>
      <c r="G1766" s="30" t="s">
        <v>47</v>
      </c>
      <c r="H1766" s="93" t="s">
        <v>2717</v>
      </c>
      <c r="I1766" s="36">
        <f ca="1">IFERROR(__xludf.DUMMYFUNCTION("""COMPUTED_VALUE"""),46219)</f>
        <v>46219</v>
      </c>
      <c r="J1766" s="51" t="s">
        <v>8182</v>
      </c>
      <c r="K1766" s="58" t="s">
        <v>8183</v>
      </c>
      <c r="L1766" s="38">
        <v>867606733</v>
      </c>
      <c r="M1766" s="30" t="s">
        <v>713</v>
      </c>
      <c r="N1766" s="56" t="s">
        <v>512</v>
      </c>
      <c r="O1766" s="30" t="s">
        <v>107</v>
      </c>
      <c r="P1766" s="30" t="s">
        <v>8184</v>
      </c>
      <c r="Q1766" s="23">
        <v>16940</v>
      </c>
      <c r="R1766" s="30" t="s">
        <v>29</v>
      </c>
      <c r="S1766" s="39">
        <v>50</v>
      </c>
      <c r="T1766" s="45">
        <v>46168</v>
      </c>
      <c r="U1766" s="52"/>
      <c r="V1766" s="53"/>
      <c r="W1766" s="54" t="s">
        <v>8185</v>
      </c>
      <c r="X1766" s="30"/>
      <c r="Y1766" s="31">
        <v>16890</v>
      </c>
      <c r="Z1766" s="30"/>
      <c r="AA1766" s="56"/>
      <c r="AB1766" s="74" t="s">
        <v>44</v>
      </c>
      <c r="AC1766" s="30" t="s">
        <v>44</v>
      </c>
      <c r="AD1766" s="30" t="s">
        <v>982</v>
      </c>
    </row>
    <row r="1767" spans="1:30" x14ac:dyDescent="0.2">
      <c r="A1767" s="89">
        <v>46168.630216342593</v>
      </c>
      <c r="B1767" s="35" t="s">
        <v>252</v>
      </c>
      <c r="C1767" s="85" t="s">
        <v>31</v>
      </c>
      <c r="D1767" s="30" t="s">
        <v>29</v>
      </c>
      <c r="E1767" s="96" t="s">
        <v>32</v>
      </c>
      <c r="F1767" s="30" t="s">
        <v>29</v>
      </c>
      <c r="G1767" s="30" t="s">
        <v>33</v>
      </c>
      <c r="H1767" s="93" t="s">
        <v>34</v>
      </c>
      <c r="I1767" s="36" t="str">
        <f ca="1">IFERROR(__xludf.DUMMYFUNCTION("""COMPUTED_VALUE""")," ")</f>
        <v xml:space="preserve"> </v>
      </c>
      <c r="J1767" s="51" t="s">
        <v>8186</v>
      </c>
      <c r="K1767" s="58" t="s">
        <v>8187</v>
      </c>
      <c r="L1767" s="38">
        <v>364365103</v>
      </c>
      <c r="M1767" s="30" t="s">
        <v>90</v>
      </c>
      <c r="N1767" s="56" t="s">
        <v>2721</v>
      </c>
      <c r="O1767" s="30" t="s">
        <v>8188</v>
      </c>
      <c r="P1767" s="30" t="s">
        <v>8189</v>
      </c>
      <c r="Q1767" s="23">
        <v>14972</v>
      </c>
      <c r="R1767" s="30" t="s">
        <v>29</v>
      </c>
      <c r="S1767" s="39">
        <v>100</v>
      </c>
      <c r="T1767" s="45">
        <v>46168</v>
      </c>
      <c r="U1767" s="52"/>
      <c r="V1767" s="53"/>
      <c r="W1767" s="54" t="s">
        <v>8190</v>
      </c>
      <c r="X1767" s="30"/>
      <c r="Y1767" s="31">
        <v>14872</v>
      </c>
      <c r="Z1767" s="30"/>
      <c r="AA1767" s="55"/>
      <c r="AB1767" s="73" t="s">
        <v>44</v>
      </c>
      <c r="AC1767" s="30" t="s">
        <v>44</v>
      </c>
      <c r="AD1767" s="30" t="s">
        <v>982</v>
      </c>
    </row>
    <row r="1768" spans="1:30" x14ac:dyDescent="0.2">
      <c r="A1768" s="89">
        <v>46168.669884768518</v>
      </c>
      <c r="B1768" s="35" t="s">
        <v>252</v>
      </c>
      <c r="C1768" s="85" t="s">
        <v>31</v>
      </c>
      <c r="D1768" s="30" t="s">
        <v>29</v>
      </c>
      <c r="E1768" s="96" t="s">
        <v>2798</v>
      </c>
      <c r="F1768" s="30" t="s">
        <v>29</v>
      </c>
      <c r="G1768" s="30" t="s">
        <v>47</v>
      </c>
      <c r="H1768" s="93" t="s">
        <v>2142</v>
      </c>
      <c r="I1768" s="36" t="str">
        <f ca="1">IFERROR(__xludf.DUMMYFUNCTION("""COMPUTED_VALUE""")," ")</f>
        <v xml:space="preserve"> </v>
      </c>
      <c r="J1768" s="51" t="s">
        <v>8191</v>
      </c>
      <c r="K1768" s="58" t="s">
        <v>8192</v>
      </c>
      <c r="L1768" s="38">
        <v>889536719</v>
      </c>
      <c r="M1768" s="30" t="s">
        <v>2093</v>
      </c>
      <c r="N1768" s="56" t="s">
        <v>1219</v>
      </c>
      <c r="O1768" s="30" t="s">
        <v>739</v>
      </c>
      <c r="P1768" s="30" t="s">
        <v>8193</v>
      </c>
      <c r="Q1768" s="23">
        <v>16940</v>
      </c>
      <c r="R1768" s="30" t="s">
        <v>29</v>
      </c>
      <c r="S1768" s="39">
        <v>100</v>
      </c>
      <c r="T1768" s="45">
        <v>46168</v>
      </c>
      <c r="U1768" s="52"/>
      <c r="V1768" s="53"/>
      <c r="W1768" s="54" t="s">
        <v>8194</v>
      </c>
      <c r="X1768" s="30"/>
      <c r="Y1768" s="31">
        <v>16840</v>
      </c>
      <c r="Z1768" s="30"/>
      <c r="AA1768" s="56"/>
      <c r="AB1768" s="74" t="s">
        <v>44</v>
      </c>
      <c r="AC1768" s="30" t="s">
        <v>44</v>
      </c>
      <c r="AD1768" s="30" t="s">
        <v>982</v>
      </c>
    </row>
    <row r="1769" spans="1:30" x14ac:dyDescent="0.2">
      <c r="A1769" s="133">
        <v>46168</v>
      </c>
      <c r="B1769" s="35" t="s">
        <v>30</v>
      </c>
      <c r="C1769" s="64" t="s">
        <v>409</v>
      </c>
      <c r="D1769" s="30" t="s">
        <v>29</v>
      </c>
      <c r="E1769" s="30" t="s">
        <v>416</v>
      </c>
      <c r="F1769" s="30" t="s">
        <v>8195</v>
      </c>
      <c r="G1769" s="30" t="s">
        <v>418</v>
      </c>
      <c r="H1769" s="30" t="s">
        <v>34</v>
      </c>
      <c r="I1769" s="36" t="str">
        <f ca="1">IFERROR(__xludf.DUMMYFUNCTION("""COMPUTED_VALUE""")," ")</f>
        <v xml:space="preserve"> </v>
      </c>
      <c r="J1769" s="51" t="s">
        <v>8196</v>
      </c>
      <c r="K1769" s="58" t="s">
        <v>8197</v>
      </c>
      <c r="L1769" s="38">
        <v>367337731</v>
      </c>
      <c r="M1769" s="30" t="s">
        <v>421</v>
      </c>
      <c r="N1769" s="30" t="s">
        <v>422</v>
      </c>
      <c r="O1769" s="30" t="s">
        <v>735</v>
      </c>
      <c r="P1769" s="30" t="s">
        <v>8198</v>
      </c>
      <c r="Q1769" s="23">
        <v>4268</v>
      </c>
      <c r="R1769" s="30" t="s">
        <v>29</v>
      </c>
      <c r="S1769" s="39"/>
      <c r="T1769" s="86"/>
      <c r="U1769" s="69"/>
      <c r="V1769" s="126"/>
      <c r="W1769" s="109"/>
      <c r="X1769" s="58"/>
      <c r="Y1769" s="31">
        <v>4268</v>
      </c>
      <c r="Z1769" s="30"/>
      <c r="AA1769" s="44"/>
      <c r="AB1769" s="73"/>
      <c r="AC1769" s="30" t="s">
        <v>44</v>
      </c>
      <c r="AD1769" s="30" t="s">
        <v>982</v>
      </c>
    </row>
    <row r="1770" spans="1:30" x14ac:dyDescent="0.2">
      <c r="A1770" s="133">
        <v>46168</v>
      </c>
      <c r="B1770" s="35" t="s">
        <v>30</v>
      </c>
      <c r="C1770" s="64" t="s">
        <v>409</v>
      </c>
      <c r="D1770" s="30" t="s">
        <v>29</v>
      </c>
      <c r="E1770" s="30" t="s">
        <v>416</v>
      </c>
      <c r="F1770" s="30" t="s">
        <v>8195</v>
      </c>
      <c r="G1770" s="30" t="s">
        <v>418</v>
      </c>
      <c r="H1770" s="30" t="s">
        <v>34</v>
      </c>
      <c r="I1770" s="36" t="str">
        <f ca="1">IFERROR(__xludf.DUMMYFUNCTION("""COMPUTED_VALUE""")," ")</f>
        <v xml:space="preserve"> </v>
      </c>
      <c r="J1770" s="51" t="s">
        <v>8199</v>
      </c>
      <c r="K1770" s="58" t="s">
        <v>8200</v>
      </c>
      <c r="L1770" s="38">
        <v>382657981</v>
      </c>
      <c r="M1770" s="30" t="s">
        <v>421</v>
      </c>
      <c r="N1770" s="30" t="s">
        <v>422</v>
      </c>
      <c r="O1770" s="30" t="s">
        <v>8201</v>
      </c>
      <c r="P1770" s="30" t="s">
        <v>8202</v>
      </c>
      <c r="Q1770" s="23">
        <v>4268</v>
      </c>
      <c r="R1770" s="30" t="s">
        <v>429</v>
      </c>
      <c r="S1770" s="39"/>
      <c r="T1770" s="86"/>
      <c r="U1770" s="69"/>
      <c r="V1770" s="126"/>
      <c r="W1770" s="109"/>
      <c r="X1770" s="58"/>
      <c r="Y1770" s="31">
        <v>4268</v>
      </c>
      <c r="Z1770" s="30"/>
      <c r="AA1770" s="29"/>
      <c r="AB1770" s="74"/>
      <c r="AC1770" s="30" t="s">
        <v>44</v>
      </c>
      <c r="AD1770" s="30" t="s">
        <v>982</v>
      </c>
    </row>
    <row r="1771" spans="1:30" x14ac:dyDescent="0.2">
      <c r="A1771" s="133">
        <v>46168</v>
      </c>
      <c r="B1771" s="35" t="s">
        <v>76</v>
      </c>
      <c r="C1771" s="64" t="s">
        <v>409</v>
      </c>
      <c r="D1771" s="30" t="s">
        <v>29</v>
      </c>
      <c r="E1771" s="30" t="s">
        <v>416</v>
      </c>
      <c r="F1771" s="30" t="s">
        <v>8195</v>
      </c>
      <c r="G1771" s="30" t="s">
        <v>418</v>
      </c>
      <c r="H1771" s="30" t="s">
        <v>8203</v>
      </c>
      <c r="I1771" s="36">
        <f ca="1">IFERROR(__xludf.DUMMYFUNCTION("""COMPUTED_VALUE"""),46170)</f>
        <v>46170</v>
      </c>
      <c r="J1771" s="51" t="s">
        <v>8204</v>
      </c>
      <c r="K1771" s="58" t="s">
        <v>8205</v>
      </c>
      <c r="L1771" s="38">
        <v>914780324</v>
      </c>
      <c r="M1771" s="30" t="s">
        <v>421</v>
      </c>
      <c r="N1771" s="30" t="s">
        <v>422</v>
      </c>
      <c r="O1771" s="30" t="s">
        <v>8206</v>
      </c>
      <c r="P1771" s="30" t="s">
        <v>8207</v>
      </c>
      <c r="Q1771" s="23">
        <v>4268</v>
      </c>
      <c r="R1771" s="30" t="s">
        <v>429</v>
      </c>
      <c r="S1771" s="39">
        <v>4268</v>
      </c>
      <c r="T1771" s="86">
        <v>46169</v>
      </c>
      <c r="U1771" s="69"/>
      <c r="V1771" s="126"/>
      <c r="W1771" s="109" t="s">
        <v>8208</v>
      </c>
      <c r="X1771" s="58"/>
      <c r="Y1771" s="31">
        <v>0</v>
      </c>
      <c r="Z1771" s="30" t="s">
        <v>2731</v>
      </c>
      <c r="AA1771" s="44"/>
      <c r="AB1771" s="73"/>
      <c r="AC1771" s="30" t="s">
        <v>44</v>
      </c>
      <c r="AD1771" s="30" t="s">
        <v>74</v>
      </c>
    </row>
    <row r="1772" spans="1:30" x14ac:dyDescent="0.2">
      <c r="A1772" s="133">
        <v>46168</v>
      </c>
      <c r="B1772" s="35" t="s">
        <v>30</v>
      </c>
      <c r="C1772" s="64" t="s">
        <v>409</v>
      </c>
      <c r="D1772" s="30" t="s">
        <v>29</v>
      </c>
      <c r="E1772" s="30" t="s">
        <v>416</v>
      </c>
      <c r="F1772" s="30" t="s">
        <v>8195</v>
      </c>
      <c r="G1772" s="30" t="s">
        <v>418</v>
      </c>
      <c r="H1772" s="30" t="s">
        <v>34</v>
      </c>
      <c r="I1772" s="36" t="str">
        <f ca="1">IFERROR(__xludf.DUMMYFUNCTION("""COMPUTED_VALUE""")," ")</f>
        <v xml:space="preserve"> </v>
      </c>
      <c r="J1772" s="51" t="s">
        <v>8209</v>
      </c>
      <c r="K1772" s="58" t="s">
        <v>8210</v>
      </c>
      <c r="L1772" s="38">
        <v>985613915</v>
      </c>
      <c r="M1772" s="30" t="s">
        <v>421</v>
      </c>
      <c r="N1772" s="30" t="s">
        <v>422</v>
      </c>
      <c r="O1772" s="30" t="s">
        <v>8211</v>
      </c>
      <c r="P1772" s="30" t="s">
        <v>8212</v>
      </c>
      <c r="Q1772" s="23">
        <v>4268</v>
      </c>
      <c r="R1772" s="30" t="s">
        <v>429</v>
      </c>
      <c r="S1772" s="39"/>
      <c r="T1772" s="86"/>
      <c r="U1772" s="58"/>
      <c r="V1772" s="126"/>
      <c r="W1772" s="58"/>
      <c r="X1772" s="58"/>
      <c r="Y1772" s="31">
        <v>4268</v>
      </c>
      <c r="Z1772" s="30"/>
      <c r="AA1772" s="29"/>
      <c r="AB1772" s="74"/>
      <c r="AC1772" s="30" t="s">
        <v>44</v>
      </c>
      <c r="AD1772" s="30" t="s">
        <v>982</v>
      </c>
    </row>
    <row r="1773" spans="1:30" x14ac:dyDescent="0.2">
      <c r="A1773" s="89">
        <v>46168.771516064815</v>
      </c>
      <c r="B1773" s="35" t="s">
        <v>30</v>
      </c>
      <c r="C1773" s="85" t="s">
        <v>31</v>
      </c>
      <c r="D1773" s="30" t="s">
        <v>29</v>
      </c>
      <c r="E1773" s="96" t="s">
        <v>2798</v>
      </c>
      <c r="F1773" s="30" t="s">
        <v>29</v>
      </c>
      <c r="G1773" s="30" t="s">
        <v>47</v>
      </c>
      <c r="H1773" s="93" t="s">
        <v>34</v>
      </c>
      <c r="I1773" s="36" t="str">
        <f ca="1">IFERROR(__xludf.DUMMYFUNCTION("""COMPUTED_VALUE""")," ")</f>
        <v xml:space="preserve"> </v>
      </c>
      <c r="J1773" s="51" t="s">
        <v>8213</v>
      </c>
      <c r="K1773" s="58" t="s">
        <v>8214</v>
      </c>
      <c r="L1773" s="38">
        <v>865137198</v>
      </c>
      <c r="M1773" s="30" t="s">
        <v>713</v>
      </c>
      <c r="N1773" s="56" t="s">
        <v>2631</v>
      </c>
      <c r="O1773" s="30" t="s">
        <v>107</v>
      </c>
      <c r="P1773" s="30" t="s">
        <v>8215</v>
      </c>
      <c r="Q1773" s="23">
        <v>16940</v>
      </c>
      <c r="R1773" s="30" t="s">
        <v>29</v>
      </c>
      <c r="S1773" s="39">
        <v>50</v>
      </c>
      <c r="T1773" s="45">
        <v>46168</v>
      </c>
      <c r="U1773" s="52"/>
      <c r="V1773" s="53"/>
      <c r="W1773" s="54" t="s">
        <v>8216</v>
      </c>
      <c r="X1773" s="30"/>
      <c r="Y1773" s="31">
        <v>16890</v>
      </c>
      <c r="Z1773" s="30"/>
      <c r="AA1773" s="55"/>
      <c r="AB1773" s="73" t="s">
        <v>44</v>
      </c>
      <c r="AC1773" s="30" t="s">
        <v>44</v>
      </c>
      <c r="AD1773" s="30" t="s">
        <v>982</v>
      </c>
    </row>
    <row r="1774" spans="1:30" x14ac:dyDescent="0.2">
      <c r="A1774" s="89">
        <v>46168.773254722226</v>
      </c>
      <c r="B1774" s="35" t="s">
        <v>408</v>
      </c>
      <c r="C1774" s="85" t="s">
        <v>31</v>
      </c>
      <c r="D1774" s="30" t="s">
        <v>29</v>
      </c>
      <c r="E1774" s="96" t="s">
        <v>2798</v>
      </c>
      <c r="F1774" s="30" t="s">
        <v>29</v>
      </c>
      <c r="G1774" s="30" t="s">
        <v>47</v>
      </c>
      <c r="H1774" s="93" t="s">
        <v>3536</v>
      </c>
      <c r="I1774" s="36">
        <f ca="1">IFERROR(__xludf.DUMMYFUNCTION("""COMPUTED_VALUE"""),46197)</f>
        <v>46197</v>
      </c>
      <c r="J1774" s="51" t="s">
        <v>8217</v>
      </c>
      <c r="K1774" s="58" t="s">
        <v>8218</v>
      </c>
      <c r="L1774" s="38">
        <v>858421208</v>
      </c>
      <c r="M1774" s="30" t="s">
        <v>713</v>
      </c>
      <c r="N1774" s="56" t="s">
        <v>2631</v>
      </c>
      <c r="O1774" s="30" t="s">
        <v>107</v>
      </c>
      <c r="P1774" s="30" t="s">
        <v>8219</v>
      </c>
      <c r="Q1774" s="23">
        <v>16940</v>
      </c>
      <c r="R1774" s="30" t="s">
        <v>29</v>
      </c>
      <c r="S1774" s="39">
        <v>50</v>
      </c>
      <c r="T1774" s="45">
        <v>46168</v>
      </c>
      <c r="U1774" s="52"/>
      <c r="V1774" s="53"/>
      <c r="W1774" s="54" t="s">
        <v>8220</v>
      </c>
      <c r="X1774" s="30"/>
      <c r="Y1774" s="31">
        <v>16890</v>
      </c>
      <c r="Z1774" s="30"/>
      <c r="AA1774" s="56"/>
      <c r="AB1774" s="74" t="s">
        <v>44</v>
      </c>
      <c r="AC1774" s="30" t="s">
        <v>44</v>
      </c>
      <c r="AD1774" s="30" t="s">
        <v>982</v>
      </c>
    </row>
    <row r="1775" spans="1:30" x14ac:dyDescent="0.2">
      <c r="A1775" s="89">
        <v>46168.775692824071</v>
      </c>
      <c r="B1775" s="35" t="s">
        <v>30</v>
      </c>
      <c r="C1775" s="85" t="s">
        <v>31</v>
      </c>
      <c r="D1775" s="30" t="s">
        <v>29</v>
      </c>
      <c r="E1775" s="96" t="s">
        <v>2798</v>
      </c>
      <c r="F1775" s="30" t="s">
        <v>29</v>
      </c>
      <c r="G1775" s="30" t="s">
        <v>47</v>
      </c>
      <c r="H1775" s="93" t="s">
        <v>34</v>
      </c>
      <c r="I1775" s="36" t="str">
        <f ca="1">IFERROR(__xludf.DUMMYFUNCTION("""COMPUTED_VALUE""")," ")</f>
        <v xml:space="preserve"> </v>
      </c>
      <c r="J1775" s="51" t="s">
        <v>8221</v>
      </c>
      <c r="K1775" s="58" t="s">
        <v>8222</v>
      </c>
      <c r="L1775" s="38">
        <v>866011130</v>
      </c>
      <c r="M1775" s="30" t="s">
        <v>713</v>
      </c>
      <c r="N1775" s="56" t="s">
        <v>3097</v>
      </c>
      <c r="O1775" s="30" t="s">
        <v>107</v>
      </c>
      <c r="P1775" s="30" t="s">
        <v>8223</v>
      </c>
      <c r="Q1775" s="23">
        <v>16940</v>
      </c>
      <c r="R1775" s="30" t="s">
        <v>29</v>
      </c>
      <c r="S1775" s="39">
        <v>50</v>
      </c>
      <c r="T1775" s="45">
        <v>46168</v>
      </c>
      <c r="U1775" s="52"/>
      <c r="V1775" s="53"/>
      <c r="W1775" s="54" t="s">
        <v>8224</v>
      </c>
      <c r="X1775" s="30"/>
      <c r="Y1775" s="31">
        <v>16890</v>
      </c>
      <c r="Z1775" s="30"/>
      <c r="AA1775" s="55"/>
      <c r="AB1775" s="73" t="s">
        <v>44</v>
      </c>
      <c r="AC1775" s="30" t="s">
        <v>44</v>
      </c>
      <c r="AD1775" s="30" t="s">
        <v>982</v>
      </c>
    </row>
    <row r="1776" spans="1:30" x14ac:dyDescent="0.2">
      <c r="A1776" s="89">
        <v>46168.88157106482</v>
      </c>
      <c r="B1776" s="35" t="s">
        <v>30</v>
      </c>
      <c r="C1776" s="85" t="s">
        <v>31</v>
      </c>
      <c r="D1776" s="30" t="s">
        <v>29</v>
      </c>
      <c r="E1776" s="96" t="s">
        <v>2798</v>
      </c>
      <c r="F1776" s="30" t="s">
        <v>29</v>
      </c>
      <c r="G1776" s="30" t="s">
        <v>47</v>
      </c>
      <c r="H1776" s="93" t="s">
        <v>34</v>
      </c>
      <c r="I1776" s="36" t="str">
        <f ca="1">IFERROR(__xludf.DUMMYFUNCTION("""COMPUTED_VALUE""")," ")</f>
        <v xml:space="preserve"> </v>
      </c>
      <c r="J1776" s="51" t="s">
        <v>8225</v>
      </c>
      <c r="K1776" s="58" t="s">
        <v>8226</v>
      </c>
      <c r="L1776" s="38">
        <v>343467862</v>
      </c>
      <c r="M1776" s="30" t="s">
        <v>664</v>
      </c>
      <c r="N1776" s="56" t="s">
        <v>2923</v>
      </c>
      <c r="O1776" s="30" t="s">
        <v>107</v>
      </c>
      <c r="P1776" s="30" t="s">
        <v>8227</v>
      </c>
      <c r="Q1776" s="23">
        <v>16940</v>
      </c>
      <c r="R1776" s="30" t="s">
        <v>29</v>
      </c>
      <c r="S1776" s="39">
        <v>50</v>
      </c>
      <c r="T1776" s="45">
        <v>46168</v>
      </c>
      <c r="U1776" s="52"/>
      <c r="V1776" s="53"/>
      <c r="W1776" s="54" t="s">
        <v>8228</v>
      </c>
      <c r="X1776" s="30"/>
      <c r="Y1776" s="31">
        <v>16890</v>
      </c>
      <c r="Z1776" s="30"/>
      <c r="AA1776" s="56"/>
      <c r="AB1776" s="74" t="s">
        <v>44</v>
      </c>
      <c r="AC1776" s="30" t="s">
        <v>44</v>
      </c>
      <c r="AD1776" s="30" t="s">
        <v>982</v>
      </c>
    </row>
    <row r="1777" spans="1:30" x14ac:dyDescent="0.2">
      <c r="A1777" s="89">
        <v>46168.882680729163</v>
      </c>
      <c r="B1777" s="35" t="s">
        <v>30</v>
      </c>
      <c r="C1777" s="85" t="s">
        <v>31</v>
      </c>
      <c r="D1777" s="30" t="s">
        <v>29</v>
      </c>
      <c r="E1777" s="96" t="s">
        <v>2798</v>
      </c>
      <c r="F1777" s="30" t="s">
        <v>29</v>
      </c>
      <c r="G1777" s="30" t="s">
        <v>47</v>
      </c>
      <c r="H1777" s="93" t="s">
        <v>34</v>
      </c>
      <c r="I1777" s="36" t="str">
        <f ca="1">IFERROR(__xludf.DUMMYFUNCTION("""COMPUTED_VALUE""")," ")</f>
        <v xml:space="preserve"> </v>
      </c>
      <c r="J1777" s="51" t="s">
        <v>8229</v>
      </c>
      <c r="K1777" s="58" t="s">
        <v>8230</v>
      </c>
      <c r="L1777" s="38">
        <v>338546639</v>
      </c>
      <c r="M1777" s="30" t="s">
        <v>664</v>
      </c>
      <c r="N1777" s="56" t="s">
        <v>2435</v>
      </c>
      <c r="O1777" s="30" t="s">
        <v>107</v>
      </c>
      <c r="P1777" s="30" t="s">
        <v>8231</v>
      </c>
      <c r="Q1777" s="23">
        <v>16940</v>
      </c>
      <c r="R1777" s="30" t="s">
        <v>29</v>
      </c>
      <c r="S1777" s="39">
        <v>200</v>
      </c>
      <c r="T1777" s="45">
        <v>46168</v>
      </c>
      <c r="U1777" s="52"/>
      <c r="V1777" s="53"/>
      <c r="W1777" s="54" t="s">
        <v>8232</v>
      </c>
      <c r="X1777" s="30"/>
      <c r="Y1777" s="31">
        <v>16740</v>
      </c>
      <c r="Z1777" s="30"/>
      <c r="AA1777" s="55"/>
      <c r="AB1777" s="73" t="s">
        <v>44</v>
      </c>
      <c r="AC1777" s="30" t="s">
        <v>44</v>
      </c>
      <c r="AD1777" s="30" t="s">
        <v>982</v>
      </c>
    </row>
    <row r="1778" spans="1:30" x14ac:dyDescent="0.2">
      <c r="A1778" s="89">
        <v>46168.884267569447</v>
      </c>
      <c r="B1778" s="35" t="s">
        <v>30</v>
      </c>
      <c r="C1778" s="85" t="s">
        <v>31</v>
      </c>
      <c r="D1778" s="30" t="s">
        <v>29</v>
      </c>
      <c r="E1778" s="96" t="s">
        <v>2798</v>
      </c>
      <c r="F1778" s="30" t="s">
        <v>29</v>
      </c>
      <c r="G1778" s="30" t="s">
        <v>47</v>
      </c>
      <c r="H1778" s="93" t="s">
        <v>34</v>
      </c>
      <c r="I1778" s="36" t="str">
        <f ca="1">IFERROR(__xludf.DUMMYFUNCTION("""COMPUTED_VALUE""")," ")</f>
        <v xml:space="preserve"> </v>
      </c>
      <c r="J1778" s="51" t="s">
        <v>8233</v>
      </c>
      <c r="K1778" s="58" t="s">
        <v>8234</v>
      </c>
      <c r="L1778" s="38">
        <v>336584642</v>
      </c>
      <c r="M1778" s="30" t="s">
        <v>664</v>
      </c>
      <c r="N1778" s="56" t="s">
        <v>362</v>
      </c>
      <c r="O1778" s="30" t="s">
        <v>107</v>
      </c>
      <c r="P1778" s="30" t="s">
        <v>8235</v>
      </c>
      <c r="Q1778" s="23">
        <v>16940</v>
      </c>
      <c r="R1778" s="30" t="s">
        <v>29</v>
      </c>
      <c r="S1778" s="39">
        <v>50</v>
      </c>
      <c r="T1778" s="45">
        <v>46168</v>
      </c>
      <c r="U1778" s="52"/>
      <c r="V1778" s="53"/>
      <c r="W1778" s="54" t="s">
        <v>8236</v>
      </c>
      <c r="X1778" s="30"/>
      <c r="Y1778" s="31">
        <v>16890</v>
      </c>
      <c r="Z1778" s="30"/>
      <c r="AA1778" s="56"/>
      <c r="AB1778" s="74" t="s">
        <v>44</v>
      </c>
      <c r="AC1778" s="30" t="s">
        <v>44</v>
      </c>
      <c r="AD1778" s="30" t="s">
        <v>982</v>
      </c>
    </row>
    <row r="1779" spans="1:30" x14ac:dyDescent="0.2">
      <c r="A1779" s="89">
        <v>46168.885628599535</v>
      </c>
      <c r="B1779" s="35" t="s">
        <v>30</v>
      </c>
      <c r="C1779" s="85" t="s">
        <v>31</v>
      </c>
      <c r="D1779" s="30" t="s">
        <v>29</v>
      </c>
      <c r="E1779" s="96" t="s">
        <v>2798</v>
      </c>
      <c r="F1779" s="30" t="s">
        <v>29</v>
      </c>
      <c r="G1779" s="30" t="s">
        <v>47</v>
      </c>
      <c r="H1779" s="93" t="s">
        <v>2717</v>
      </c>
      <c r="I1779" s="36">
        <f ca="1">IFERROR(__xludf.DUMMYFUNCTION("""COMPUTED_VALUE"""),46219)</f>
        <v>46219</v>
      </c>
      <c r="J1779" s="51" t="s">
        <v>8237</v>
      </c>
      <c r="K1779" s="58" t="s">
        <v>8238</v>
      </c>
      <c r="L1779" s="38">
        <v>334431613</v>
      </c>
      <c r="M1779" s="30" t="s">
        <v>664</v>
      </c>
      <c r="N1779" s="56" t="s">
        <v>3103</v>
      </c>
      <c r="O1779" s="30" t="s">
        <v>107</v>
      </c>
      <c r="P1779" s="30" t="s">
        <v>8239</v>
      </c>
      <c r="Q1779" s="23">
        <v>16940</v>
      </c>
      <c r="R1779" s="30" t="s">
        <v>29</v>
      </c>
      <c r="S1779" s="39">
        <v>50</v>
      </c>
      <c r="T1779" s="45">
        <v>46168</v>
      </c>
      <c r="U1779" s="52"/>
      <c r="V1779" s="53"/>
      <c r="W1779" s="54" t="s">
        <v>8240</v>
      </c>
      <c r="X1779" s="30"/>
      <c r="Y1779" s="31">
        <v>16890</v>
      </c>
      <c r="Z1779" s="30"/>
      <c r="AA1779" s="55"/>
      <c r="AB1779" s="73" t="s">
        <v>44</v>
      </c>
      <c r="AC1779" s="30" t="s">
        <v>44</v>
      </c>
      <c r="AD1779" s="30" t="s">
        <v>982</v>
      </c>
    </row>
    <row r="1780" spans="1:30" x14ac:dyDescent="0.2">
      <c r="A1780" s="89">
        <v>46168.887269398147</v>
      </c>
      <c r="B1780" s="35" t="s">
        <v>30</v>
      </c>
      <c r="C1780" s="85" t="s">
        <v>31</v>
      </c>
      <c r="D1780" s="30" t="s">
        <v>29</v>
      </c>
      <c r="E1780" s="96" t="s">
        <v>2798</v>
      </c>
      <c r="F1780" s="30" t="s">
        <v>29</v>
      </c>
      <c r="G1780" s="30" t="s">
        <v>47</v>
      </c>
      <c r="H1780" s="93" t="s">
        <v>34</v>
      </c>
      <c r="I1780" s="36" t="str">
        <f ca="1">IFERROR(__xludf.DUMMYFUNCTION("""COMPUTED_VALUE""")," ")</f>
        <v xml:space="preserve"> </v>
      </c>
      <c r="J1780" s="51" t="s">
        <v>8241</v>
      </c>
      <c r="K1780" s="58" t="s">
        <v>8242</v>
      </c>
      <c r="L1780" s="38">
        <v>837308388</v>
      </c>
      <c r="M1780" s="30" t="s">
        <v>664</v>
      </c>
      <c r="N1780" s="56" t="s">
        <v>362</v>
      </c>
      <c r="O1780" s="30" t="s">
        <v>107</v>
      </c>
      <c r="P1780" s="30" t="s">
        <v>8243</v>
      </c>
      <c r="Q1780" s="23">
        <v>16940</v>
      </c>
      <c r="R1780" s="30" t="s">
        <v>29</v>
      </c>
      <c r="S1780" s="39">
        <v>50</v>
      </c>
      <c r="T1780" s="45">
        <v>46168</v>
      </c>
      <c r="U1780" s="52"/>
      <c r="V1780" s="53"/>
      <c r="W1780" s="54" t="s">
        <v>8244</v>
      </c>
      <c r="X1780" s="30"/>
      <c r="Y1780" s="31">
        <v>16890</v>
      </c>
      <c r="Z1780" s="30"/>
      <c r="AA1780" s="56"/>
      <c r="AB1780" s="74" t="s">
        <v>44</v>
      </c>
      <c r="AC1780" s="30" t="s">
        <v>44</v>
      </c>
      <c r="AD1780" s="30" t="s">
        <v>982</v>
      </c>
    </row>
    <row r="1781" spans="1:30" x14ac:dyDescent="0.2">
      <c r="A1781" s="89">
        <v>46168.914755057871</v>
      </c>
      <c r="B1781" s="35" t="s">
        <v>30</v>
      </c>
      <c r="C1781" s="85" t="s">
        <v>31</v>
      </c>
      <c r="D1781" s="30" t="s">
        <v>29</v>
      </c>
      <c r="E1781" s="96" t="s">
        <v>2798</v>
      </c>
      <c r="F1781" s="30" t="s">
        <v>29</v>
      </c>
      <c r="G1781" s="30" t="s">
        <v>47</v>
      </c>
      <c r="H1781" s="93" t="s">
        <v>34</v>
      </c>
      <c r="I1781" s="36" t="str">
        <f ca="1">IFERROR(__xludf.DUMMYFUNCTION("""COMPUTED_VALUE""")," ")</f>
        <v xml:space="preserve"> </v>
      </c>
      <c r="J1781" s="51" t="s">
        <v>8245</v>
      </c>
      <c r="K1781" s="58" t="s">
        <v>8246</v>
      </c>
      <c r="L1781" s="38">
        <v>335655847</v>
      </c>
      <c r="M1781" s="30" t="s">
        <v>664</v>
      </c>
      <c r="N1781" s="56" t="s">
        <v>362</v>
      </c>
      <c r="O1781" s="30" t="s">
        <v>107</v>
      </c>
      <c r="P1781" s="30" t="s">
        <v>8247</v>
      </c>
      <c r="Q1781" s="23">
        <v>16940</v>
      </c>
      <c r="R1781" s="30" t="s">
        <v>29</v>
      </c>
      <c r="S1781" s="39">
        <v>50</v>
      </c>
      <c r="T1781" s="45">
        <v>46168</v>
      </c>
      <c r="U1781" s="52"/>
      <c r="V1781" s="53"/>
      <c r="W1781" s="54" t="s">
        <v>8248</v>
      </c>
      <c r="X1781" s="30"/>
      <c r="Y1781" s="31">
        <v>16890</v>
      </c>
      <c r="Z1781" s="30"/>
      <c r="AA1781" s="55"/>
      <c r="AB1781" s="73" t="s">
        <v>44</v>
      </c>
      <c r="AC1781" s="30" t="s">
        <v>44</v>
      </c>
      <c r="AD1781" s="30" t="s">
        <v>982</v>
      </c>
    </row>
    <row r="1782" spans="1:30" x14ac:dyDescent="0.2">
      <c r="A1782" s="89">
        <v>46168.949652106487</v>
      </c>
      <c r="B1782" s="35" t="s">
        <v>30</v>
      </c>
      <c r="C1782" s="85" t="s">
        <v>31</v>
      </c>
      <c r="D1782" s="30" t="s">
        <v>29</v>
      </c>
      <c r="E1782" s="96" t="s">
        <v>63</v>
      </c>
      <c r="F1782" s="30" t="s">
        <v>29</v>
      </c>
      <c r="G1782" s="30" t="s">
        <v>47</v>
      </c>
      <c r="H1782" s="93" t="s">
        <v>34</v>
      </c>
      <c r="I1782" s="36" t="str">
        <f ca="1">IFERROR(__xludf.DUMMYFUNCTION("""COMPUTED_VALUE""")," ")</f>
        <v xml:space="preserve"> </v>
      </c>
      <c r="J1782" s="51" t="s">
        <v>8249</v>
      </c>
      <c r="K1782" s="58" t="s">
        <v>8250</v>
      </c>
      <c r="L1782" s="38">
        <v>384759993</v>
      </c>
      <c r="M1782" s="30" t="s">
        <v>90</v>
      </c>
      <c r="N1782" s="56" t="s">
        <v>2721</v>
      </c>
      <c r="O1782" s="30" t="s">
        <v>8251</v>
      </c>
      <c r="P1782" s="30" t="s">
        <v>8252</v>
      </c>
      <c r="Q1782" s="23">
        <v>16940</v>
      </c>
      <c r="R1782" s="30" t="s">
        <v>29</v>
      </c>
      <c r="S1782" s="39">
        <v>100</v>
      </c>
      <c r="T1782" s="45">
        <v>46168</v>
      </c>
      <c r="U1782" s="52"/>
      <c r="V1782" s="53"/>
      <c r="W1782" s="54" t="s">
        <v>8253</v>
      </c>
      <c r="X1782" s="30"/>
      <c r="Y1782" s="31">
        <v>16840</v>
      </c>
      <c r="Z1782" s="30"/>
      <c r="AA1782" s="56"/>
      <c r="AB1782" s="74" t="s">
        <v>44</v>
      </c>
      <c r="AC1782" s="30" t="s">
        <v>44</v>
      </c>
      <c r="AD1782" s="30" t="s">
        <v>74</v>
      </c>
    </row>
    <row r="1783" spans="1:30" x14ac:dyDescent="0.2">
      <c r="A1783" s="89">
        <v>46168.979207893513</v>
      </c>
      <c r="B1783" s="35" t="s">
        <v>408</v>
      </c>
      <c r="C1783" s="85" t="s">
        <v>31</v>
      </c>
      <c r="D1783" s="30" t="s">
        <v>29</v>
      </c>
      <c r="E1783" s="96" t="s">
        <v>2798</v>
      </c>
      <c r="F1783" s="30" t="s">
        <v>29</v>
      </c>
      <c r="G1783" s="30" t="s">
        <v>47</v>
      </c>
      <c r="H1783" s="93" t="s">
        <v>6742</v>
      </c>
      <c r="I1783" s="36">
        <f ca="1">IFERROR(__xludf.DUMMYFUNCTION("""COMPUTED_VALUE"""),46197)</f>
        <v>46197</v>
      </c>
      <c r="J1783" s="51" t="s">
        <v>8254</v>
      </c>
      <c r="K1783" s="58" t="s">
        <v>8255</v>
      </c>
      <c r="L1783" s="38">
        <v>828950799</v>
      </c>
      <c r="M1783" s="30" t="s">
        <v>466</v>
      </c>
      <c r="N1783" s="56" t="s">
        <v>4262</v>
      </c>
      <c r="O1783" s="30" t="s">
        <v>8256</v>
      </c>
      <c r="P1783" s="30" t="s">
        <v>8257</v>
      </c>
      <c r="Q1783" s="23">
        <v>16940</v>
      </c>
      <c r="R1783" s="30" t="s">
        <v>29</v>
      </c>
      <c r="S1783" s="39">
        <v>200</v>
      </c>
      <c r="T1783" s="45">
        <v>46168</v>
      </c>
      <c r="U1783" s="52"/>
      <c r="V1783" s="53"/>
      <c r="W1783" s="54" t="s">
        <v>8258</v>
      </c>
      <c r="X1783" s="30"/>
      <c r="Y1783" s="31">
        <v>16740</v>
      </c>
      <c r="Z1783" s="30"/>
      <c r="AA1783" s="55"/>
      <c r="AB1783" s="73" t="s">
        <v>44</v>
      </c>
      <c r="AC1783" s="30" t="s">
        <v>44</v>
      </c>
      <c r="AD1783" s="30" t="s">
        <v>982</v>
      </c>
    </row>
    <row r="1784" spans="1:30" x14ac:dyDescent="0.2">
      <c r="A1784" s="89">
        <v>46168.981994108792</v>
      </c>
      <c r="B1784" s="35" t="s">
        <v>30</v>
      </c>
      <c r="C1784" s="85" t="s">
        <v>31</v>
      </c>
      <c r="D1784" s="30" t="s">
        <v>29</v>
      </c>
      <c r="E1784" s="96" t="s">
        <v>63</v>
      </c>
      <c r="F1784" s="30" t="s">
        <v>29</v>
      </c>
      <c r="G1784" s="30" t="s">
        <v>47</v>
      </c>
      <c r="H1784" s="93" t="s">
        <v>34</v>
      </c>
      <c r="I1784" s="36" t="str">
        <f ca="1">IFERROR(__xludf.DUMMYFUNCTION("""COMPUTED_VALUE""")," ")</f>
        <v xml:space="preserve"> </v>
      </c>
      <c r="J1784" s="51" t="s">
        <v>8259</v>
      </c>
      <c r="K1784" s="58" t="s">
        <v>8260</v>
      </c>
      <c r="L1784" s="38">
        <v>796027842</v>
      </c>
      <c r="M1784" s="30" t="s">
        <v>605</v>
      </c>
      <c r="N1784" s="56" t="s">
        <v>708</v>
      </c>
      <c r="O1784" s="30" t="s">
        <v>107</v>
      </c>
      <c r="P1784" s="30" t="s">
        <v>8261</v>
      </c>
      <c r="Q1784" s="23">
        <v>16940</v>
      </c>
      <c r="R1784" s="30" t="s">
        <v>29</v>
      </c>
      <c r="S1784" s="39">
        <v>50</v>
      </c>
      <c r="T1784" s="45">
        <v>46168</v>
      </c>
      <c r="U1784" s="52"/>
      <c r="V1784" s="53"/>
      <c r="W1784" s="54" t="s">
        <v>8262</v>
      </c>
      <c r="X1784" s="30"/>
      <c r="Y1784" s="31">
        <v>16890</v>
      </c>
      <c r="Z1784" s="30"/>
      <c r="AA1784" s="56"/>
      <c r="AB1784" s="74" t="s">
        <v>44</v>
      </c>
      <c r="AC1784" s="30" t="s">
        <v>44</v>
      </c>
      <c r="AD1784" s="30" t="s">
        <v>982</v>
      </c>
    </row>
    <row r="1785" spans="1:30" x14ac:dyDescent="0.2">
      <c r="A1785" s="89">
        <v>46168.982169374998</v>
      </c>
      <c r="B1785" s="35" t="s">
        <v>30</v>
      </c>
      <c r="C1785" s="85" t="s">
        <v>31</v>
      </c>
      <c r="D1785" s="30" t="s">
        <v>29</v>
      </c>
      <c r="E1785" s="96" t="s">
        <v>2798</v>
      </c>
      <c r="F1785" s="30" t="s">
        <v>29</v>
      </c>
      <c r="G1785" s="30" t="s">
        <v>47</v>
      </c>
      <c r="H1785" s="93" t="s">
        <v>34</v>
      </c>
      <c r="I1785" s="36" t="str">
        <f ca="1">IFERROR(__xludf.DUMMYFUNCTION("""COMPUTED_VALUE""")," ")</f>
        <v xml:space="preserve"> </v>
      </c>
      <c r="J1785" s="51" t="s">
        <v>8263</v>
      </c>
      <c r="K1785" s="58" t="s">
        <v>8264</v>
      </c>
      <c r="L1785" s="38">
        <v>389839302</v>
      </c>
      <c r="M1785" s="30" t="s">
        <v>664</v>
      </c>
      <c r="N1785" s="56" t="s">
        <v>362</v>
      </c>
      <c r="O1785" s="30" t="s">
        <v>107</v>
      </c>
      <c r="P1785" s="30" t="s">
        <v>8265</v>
      </c>
      <c r="Q1785" s="23">
        <v>16940</v>
      </c>
      <c r="R1785" s="30" t="s">
        <v>29</v>
      </c>
      <c r="S1785" s="39">
        <v>50</v>
      </c>
      <c r="T1785" s="45">
        <v>46168</v>
      </c>
      <c r="U1785" s="52"/>
      <c r="V1785" s="53"/>
      <c r="W1785" s="54" t="s">
        <v>8266</v>
      </c>
      <c r="X1785" s="30"/>
      <c r="Y1785" s="31">
        <v>16890</v>
      </c>
      <c r="Z1785" s="30"/>
      <c r="AA1785" s="55"/>
      <c r="AB1785" s="73" t="s">
        <v>44</v>
      </c>
      <c r="AC1785" s="30" t="s">
        <v>44</v>
      </c>
      <c r="AD1785" s="30" t="s">
        <v>982</v>
      </c>
    </row>
    <row r="1786" spans="1:30" x14ac:dyDescent="0.2">
      <c r="A1786" s="89">
        <v>46168.983924131942</v>
      </c>
      <c r="B1786" s="35" t="s">
        <v>30</v>
      </c>
      <c r="C1786" s="85" t="s">
        <v>31</v>
      </c>
      <c r="D1786" s="30" t="s">
        <v>29</v>
      </c>
      <c r="E1786" s="96" t="s">
        <v>2798</v>
      </c>
      <c r="F1786" s="30" t="s">
        <v>29</v>
      </c>
      <c r="G1786" s="30" t="s">
        <v>47</v>
      </c>
      <c r="H1786" s="93" t="s">
        <v>34</v>
      </c>
      <c r="I1786" s="36" t="str">
        <f ca="1">IFERROR(__xludf.DUMMYFUNCTION("""COMPUTED_VALUE""")," ")</f>
        <v xml:space="preserve"> </v>
      </c>
      <c r="J1786" s="51" t="s">
        <v>8267</v>
      </c>
      <c r="K1786" s="58" t="s">
        <v>8268</v>
      </c>
      <c r="L1786" s="38">
        <v>389390622</v>
      </c>
      <c r="M1786" s="30" t="s">
        <v>713</v>
      </c>
      <c r="N1786" s="56" t="s">
        <v>512</v>
      </c>
      <c r="O1786" s="30" t="s">
        <v>107</v>
      </c>
      <c r="P1786" s="30" t="s">
        <v>8269</v>
      </c>
      <c r="Q1786" s="23">
        <v>16940</v>
      </c>
      <c r="R1786" s="30" t="s">
        <v>29</v>
      </c>
      <c r="S1786" s="39">
        <v>50</v>
      </c>
      <c r="T1786" s="45">
        <v>46168</v>
      </c>
      <c r="U1786" s="52"/>
      <c r="V1786" s="53"/>
      <c r="W1786" s="54" t="s">
        <v>8270</v>
      </c>
      <c r="X1786" s="30"/>
      <c r="Y1786" s="31">
        <v>16890</v>
      </c>
      <c r="Z1786" s="30"/>
      <c r="AA1786" s="56"/>
      <c r="AB1786" s="74" t="s">
        <v>44</v>
      </c>
      <c r="AC1786" s="30" t="s">
        <v>44</v>
      </c>
      <c r="AD1786" s="30" t="s">
        <v>982</v>
      </c>
    </row>
    <row r="1787" spans="1:30" x14ac:dyDescent="0.2">
      <c r="A1787" s="89">
        <v>46169.038626469905</v>
      </c>
      <c r="B1787" s="35" t="s">
        <v>30</v>
      </c>
      <c r="C1787" s="85" t="s">
        <v>31</v>
      </c>
      <c r="D1787" s="30" t="s">
        <v>29</v>
      </c>
      <c r="E1787" s="96" t="s">
        <v>2798</v>
      </c>
      <c r="F1787" s="30" t="s">
        <v>29</v>
      </c>
      <c r="G1787" s="30" t="s">
        <v>47</v>
      </c>
      <c r="H1787" s="93" t="s">
        <v>34</v>
      </c>
      <c r="I1787" s="36" t="str">
        <f ca="1">IFERROR(__xludf.DUMMYFUNCTION("""COMPUTED_VALUE""")," ")</f>
        <v xml:space="preserve"> </v>
      </c>
      <c r="J1787" s="51" t="s">
        <v>8271</v>
      </c>
      <c r="K1787" s="58" t="s">
        <v>8272</v>
      </c>
      <c r="L1787" s="38">
        <v>982317859</v>
      </c>
      <c r="M1787" s="30" t="s">
        <v>247</v>
      </c>
      <c r="N1787" s="56" t="s">
        <v>1355</v>
      </c>
      <c r="O1787" s="30" t="s">
        <v>107</v>
      </c>
      <c r="P1787" s="30" t="s">
        <v>8273</v>
      </c>
      <c r="Q1787" s="23">
        <v>16940</v>
      </c>
      <c r="R1787" s="30" t="s">
        <v>29</v>
      </c>
      <c r="S1787" s="39">
        <v>50</v>
      </c>
      <c r="T1787" s="45">
        <v>46168</v>
      </c>
      <c r="U1787" s="52"/>
      <c r="V1787" s="53"/>
      <c r="W1787" s="54" t="s">
        <v>8274</v>
      </c>
      <c r="X1787" s="30"/>
      <c r="Y1787" s="31">
        <v>16890</v>
      </c>
      <c r="Z1787" s="30"/>
      <c r="AA1787" s="55"/>
      <c r="AB1787" s="73" t="s">
        <v>44</v>
      </c>
      <c r="AC1787" s="30" t="s">
        <v>44</v>
      </c>
      <c r="AD1787" s="30" t="s">
        <v>982</v>
      </c>
    </row>
    <row r="1788" spans="1:30" x14ac:dyDescent="0.2">
      <c r="A1788" s="89">
        <v>46169.04082086806</v>
      </c>
      <c r="B1788" s="35" t="s">
        <v>30</v>
      </c>
      <c r="C1788" s="85" t="s">
        <v>31</v>
      </c>
      <c r="D1788" s="30" t="s">
        <v>29</v>
      </c>
      <c r="E1788" s="96" t="s">
        <v>2798</v>
      </c>
      <c r="F1788" s="30" t="s">
        <v>29</v>
      </c>
      <c r="G1788" s="30" t="s">
        <v>47</v>
      </c>
      <c r="H1788" s="93" t="s">
        <v>34</v>
      </c>
      <c r="I1788" s="36" t="str">
        <f ca="1">IFERROR(__xludf.DUMMYFUNCTION("""COMPUTED_VALUE""")," ")</f>
        <v xml:space="preserve"> </v>
      </c>
      <c r="J1788" s="51" t="s">
        <v>8275</v>
      </c>
      <c r="K1788" s="58" t="s">
        <v>8276</v>
      </c>
      <c r="L1788" s="38">
        <v>971020865</v>
      </c>
      <c r="M1788" s="30" t="s">
        <v>247</v>
      </c>
      <c r="N1788" s="56" t="s">
        <v>7825</v>
      </c>
      <c r="O1788" s="30" t="s">
        <v>107</v>
      </c>
      <c r="P1788" s="30" t="s">
        <v>8277</v>
      </c>
      <c r="Q1788" s="23">
        <v>16940</v>
      </c>
      <c r="R1788" s="30" t="s">
        <v>29</v>
      </c>
      <c r="S1788" s="39">
        <v>50</v>
      </c>
      <c r="T1788" s="45">
        <v>46168</v>
      </c>
      <c r="U1788" s="52"/>
      <c r="V1788" s="53"/>
      <c r="W1788" s="54" t="s">
        <v>8278</v>
      </c>
      <c r="X1788" s="30"/>
      <c r="Y1788" s="31">
        <v>16890</v>
      </c>
      <c r="Z1788" s="30"/>
      <c r="AA1788" s="56"/>
      <c r="AB1788" s="74" t="s">
        <v>44</v>
      </c>
      <c r="AC1788" s="30" t="s">
        <v>44</v>
      </c>
      <c r="AD1788" s="30" t="s">
        <v>982</v>
      </c>
    </row>
    <row r="1789" spans="1:30" x14ac:dyDescent="0.2">
      <c r="A1789" s="89">
        <v>46169.042272962964</v>
      </c>
      <c r="B1789" s="35" t="s">
        <v>30</v>
      </c>
      <c r="C1789" s="85" t="s">
        <v>31</v>
      </c>
      <c r="D1789" s="30" t="s">
        <v>29</v>
      </c>
      <c r="E1789" s="96" t="s">
        <v>2798</v>
      </c>
      <c r="F1789" s="30" t="s">
        <v>29</v>
      </c>
      <c r="G1789" s="30" t="s">
        <v>47</v>
      </c>
      <c r="H1789" s="93" t="s">
        <v>34</v>
      </c>
      <c r="I1789" s="36" t="str">
        <f ca="1">IFERROR(__xludf.DUMMYFUNCTION("""COMPUTED_VALUE""")," ")</f>
        <v xml:space="preserve"> </v>
      </c>
      <c r="J1789" s="51" t="s">
        <v>8279</v>
      </c>
      <c r="K1789" s="58" t="s">
        <v>8094</v>
      </c>
      <c r="L1789" s="38">
        <v>965128295</v>
      </c>
      <c r="M1789" s="30" t="s">
        <v>247</v>
      </c>
      <c r="N1789" s="56" t="s">
        <v>4695</v>
      </c>
      <c r="O1789" s="30" t="s">
        <v>107</v>
      </c>
      <c r="P1789" s="30" t="s">
        <v>8280</v>
      </c>
      <c r="Q1789" s="23">
        <v>16940</v>
      </c>
      <c r="R1789" s="30" t="s">
        <v>29</v>
      </c>
      <c r="S1789" s="39">
        <v>50</v>
      </c>
      <c r="T1789" s="45">
        <v>46168</v>
      </c>
      <c r="U1789" s="52"/>
      <c r="V1789" s="53"/>
      <c r="W1789" s="54" t="s">
        <v>8281</v>
      </c>
      <c r="X1789" s="30"/>
      <c r="Y1789" s="31">
        <v>16890</v>
      </c>
      <c r="Z1789" s="30"/>
      <c r="AA1789" s="55"/>
      <c r="AB1789" s="73" t="s">
        <v>44</v>
      </c>
      <c r="AC1789" s="30" t="s">
        <v>44</v>
      </c>
      <c r="AD1789" s="30" t="s">
        <v>982</v>
      </c>
    </row>
    <row r="1790" spans="1:30" x14ac:dyDescent="0.2">
      <c r="A1790" s="89">
        <v>46169.076159849537</v>
      </c>
      <c r="B1790" s="35" t="s">
        <v>30</v>
      </c>
      <c r="C1790" s="85" t="s">
        <v>31</v>
      </c>
      <c r="D1790" s="30" t="s">
        <v>29</v>
      </c>
      <c r="E1790" s="96" t="s">
        <v>63</v>
      </c>
      <c r="F1790" s="30" t="s">
        <v>29</v>
      </c>
      <c r="G1790" s="30" t="s">
        <v>47</v>
      </c>
      <c r="H1790" s="93" t="s">
        <v>34</v>
      </c>
      <c r="I1790" s="36" t="str">
        <f ca="1">IFERROR(__xludf.DUMMYFUNCTION("""COMPUTED_VALUE""")," ")</f>
        <v xml:space="preserve"> </v>
      </c>
      <c r="J1790" s="51" t="s">
        <v>8282</v>
      </c>
      <c r="K1790" s="58" t="s">
        <v>8283</v>
      </c>
      <c r="L1790" s="38">
        <v>966503744</v>
      </c>
      <c r="M1790" s="30" t="s">
        <v>1619</v>
      </c>
      <c r="N1790" s="56" t="s">
        <v>529</v>
      </c>
      <c r="O1790" s="30" t="s">
        <v>8284</v>
      </c>
      <c r="P1790" s="30" t="s">
        <v>8285</v>
      </c>
      <c r="Q1790" s="23">
        <v>16940</v>
      </c>
      <c r="R1790" s="30" t="s">
        <v>29</v>
      </c>
      <c r="S1790" s="39">
        <v>50</v>
      </c>
      <c r="T1790" s="45">
        <v>46168</v>
      </c>
      <c r="U1790" s="52"/>
      <c r="V1790" s="53"/>
      <c r="W1790" s="54" t="s">
        <v>8286</v>
      </c>
      <c r="X1790" s="30"/>
      <c r="Y1790" s="31">
        <v>16890</v>
      </c>
      <c r="Z1790" s="30"/>
      <c r="AA1790" s="56"/>
      <c r="AB1790" s="74" t="s">
        <v>44</v>
      </c>
      <c r="AC1790" s="30" t="s">
        <v>44</v>
      </c>
      <c r="AD1790" s="30" t="s">
        <v>982</v>
      </c>
    </row>
    <row r="1791" spans="1:30" x14ac:dyDescent="0.2">
      <c r="A1791" s="89">
        <v>46169.315121296298</v>
      </c>
      <c r="B1791" s="35" t="s">
        <v>252</v>
      </c>
      <c r="C1791" s="85" t="s">
        <v>31</v>
      </c>
      <c r="D1791" s="30" t="s">
        <v>29</v>
      </c>
      <c r="E1791" s="96" t="s">
        <v>2798</v>
      </c>
      <c r="F1791" s="30" t="s">
        <v>29</v>
      </c>
      <c r="G1791" s="30" t="s">
        <v>47</v>
      </c>
      <c r="H1791" s="93" t="s">
        <v>6742</v>
      </c>
      <c r="I1791" s="36">
        <f ca="1">IFERROR(__xludf.DUMMYFUNCTION("""COMPUTED_VALUE"""),46197)</f>
        <v>46197</v>
      </c>
      <c r="J1791" s="51" t="s">
        <v>8287</v>
      </c>
      <c r="K1791" s="58" t="s">
        <v>8288</v>
      </c>
      <c r="L1791" s="38"/>
      <c r="M1791" s="30" t="s">
        <v>785</v>
      </c>
      <c r="N1791" s="56" t="s">
        <v>131</v>
      </c>
      <c r="O1791" s="30" t="s">
        <v>726</v>
      </c>
      <c r="P1791" s="30" t="s">
        <v>8289</v>
      </c>
      <c r="Q1791" s="23">
        <v>16940</v>
      </c>
      <c r="R1791" s="30" t="s">
        <v>29</v>
      </c>
      <c r="S1791" s="39">
        <v>100</v>
      </c>
      <c r="T1791" s="45">
        <v>46168</v>
      </c>
      <c r="U1791" s="52"/>
      <c r="V1791" s="53"/>
      <c r="W1791" s="54" t="s">
        <v>8290</v>
      </c>
      <c r="X1791" s="30"/>
      <c r="Y1791" s="31">
        <v>16840</v>
      </c>
      <c r="Z1791" s="30"/>
      <c r="AA1791" s="55"/>
      <c r="AB1791" s="73" t="s">
        <v>44</v>
      </c>
      <c r="AC1791" s="30" t="s">
        <v>44</v>
      </c>
      <c r="AD1791" s="30" t="s">
        <v>982</v>
      </c>
    </row>
    <row r="1792" spans="1:30" x14ac:dyDescent="0.2">
      <c r="A1792" s="89">
        <v>46169.32033519676</v>
      </c>
      <c r="B1792" s="35" t="s">
        <v>30</v>
      </c>
      <c r="C1792" s="85" t="s">
        <v>31</v>
      </c>
      <c r="D1792" s="30" t="s">
        <v>29</v>
      </c>
      <c r="E1792" s="96" t="s">
        <v>63</v>
      </c>
      <c r="F1792" s="30" t="s">
        <v>29</v>
      </c>
      <c r="G1792" s="30" t="s">
        <v>47</v>
      </c>
      <c r="H1792" s="93" t="s">
        <v>34</v>
      </c>
      <c r="I1792" s="36" t="str">
        <f ca="1">IFERROR(__xludf.DUMMYFUNCTION("""COMPUTED_VALUE""")," ")</f>
        <v xml:space="preserve"> </v>
      </c>
      <c r="J1792" s="51" t="s">
        <v>8291</v>
      </c>
      <c r="K1792" s="58" t="s">
        <v>8292</v>
      </c>
      <c r="L1792" s="38">
        <v>355083588</v>
      </c>
      <c r="M1792" s="30" t="s">
        <v>698</v>
      </c>
      <c r="N1792" s="56" t="s">
        <v>2669</v>
      </c>
      <c r="O1792" s="30" t="s">
        <v>107</v>
      </c>
      <c r="P1792" s="30" t="s">
        <v>8293</v>
      </c>
      <c r="Q1792" s="23">
        <v>16940</v>
      </c>
      <c r="R1792" s="30" t="s">
        <v>29</v>
      </c>
      <c r="S1792" s="39">
        <v>100</v>
      </c>
      <c r="T1792" s="45">
        <v>46168</v>
      </c>
      <c r="U1792" s="52"/>
      <c r="V1792" s="53"/>
      <c r="W1792" s="54" t="s">
        <v>8294</v>
      </c>
      <c r="X1792" s="30"/>
      <c r="Y1792" s="31">
        <v>16840</v>
      </c>
      <c r="Z1792" s="30"/>
      <c r="AA1792" s="56"/>
      <c r="AB1792" s="74" t="s">
        <v>44</v>
      </c>
      <c r="AC1792" s="30" t="s">
        <v>44</v>
      </c>
      <c r="AD1792" s="30" t="s">
        <v>982</v>
      </c>
    </row>
    <row r="1793" spans="1:30" x14ac:dyDescent="0.2">
      <c r="A1793" s="89">
        <v>46169.32071299768</v>
      </c>
      <c r="B1793" s="35" t="s">
        <v>30</v>
      </c>
      <c r="C1793" s="85" t="s">
        <v>31</v>
      </c>
      <c r="D1793" s="30" t="s">
        <v>29</v>
      </c>
      <c r="E1793" s="96" t="s">
        <v>63</v>
      </c>
      <c r="F1793" s="30" t="s">
        <v>29</v>
      </c>
      <c r="G1793" s="30" t="s">
        <v>47</v>
      </c>
      <c r="H1793" s="93" t="s">
        <v>34</v>
      </c>
      <c r="I1793" s="36" t="str">
        <f ca="1">IFERROR(__xludf.DUMMYFUNCTION("""COMPUTED_VALUE""")," ")</f>
        <v xml:space="preserve"> </v>
      </c>
      <c r="J1793" s="51" t="s">
        <v>8295</v>
      </c>
      <c r="K1793" s="58" t="s">
        <v>8296</v>
      </c>
      <c r="L1793" s="38">
        <v>325741436</v>
      </c>
      <c r="M1793" s="30" t="s">
        <v>2861</v>
      </c>
      <c r="N1793" s="56" t="s">
        <v>8297</v>
      </c>
      <c r="O1793" s="30" t="s">
        <v>8298</v>
      </c>
      <c r="P1793" s="30" t="s">
        <v>8299</v>
      </c>
      <c r="Q1793" s="23">
        <v>16940</v>
      </c>
      <c r="R1793" s="30" t="s">
        <v>29</v>
      </c>
      <c r="S1793" s="39">
        <v>50</v>
      </c>
      <c r="T1793" s="45">
        <v>46168</v>
      </c>
      <c r="U1793" s="52"/>
      <c r="V1793" s="53"/>
      <c r="W1793" s="54" t="s">
        <v>8300</v>
      </c>
      <c r="X1793" s="30"/>
      <c r="Y1793" s="31">
        <v>16890</v>
      </c>
      <c r="Z1793" s="30"/>
      <c r="AA1793" s="55"/>
      <c r="AB1793" s="73" t="s">
        <v>44</v>
      </c>
      <c r="AC1793" s="30" t="s">
        <v>44</v>
      </c>
      <c r="AD1793" s="30" t="s">
        <v>982</v>
      </c>
    </row>
    <row r="1794" spans="1:30" x14ac:dyDescent="0.2">
      <c r="A1794" s="89">
        <v>46169.321555000002</v>
      </c>
      <c r="B1794" s="35" t="s">
        <v>30</v>
      </c>
      <c r="C1794" s="85" t="s">
        <v>31</v>
      </c>
      <c r="D1794" s="30" t="s">
        <v>29</v>
      </c>
      <c r="E1794" s="96" t="s">
        <v>2798</v>
      </c>
      <c r="F1794" s="30" t="s">
        <v>29</v>
      </c>
      <c r="G1794" s="30" t="s">
        <v>47</v>
      </c>
      <c r="H1794" s="93" t="s">
        <v>34</v>
      </c>
      <c r="I1794" s="36" t="str">
        <f ca="1">IFERROR(__xludf.DUMMYFUNCTION("""COMPUTED_VALUE""")," ")</f>
        <v xml:space="preserve"> </v>
      </c>
      <c r="J1794" s="51" t="s">
        <v>8301</v>
      </c>
      <c r="K1794" s="58" t="s">
        <v>8302</v>
      </c>
      <c r="L1794" s="38">
        <v>911717908</v>
      </c>
      <c r="M1794" s="30" t="s">
        <v>664</v>
      </c>
      <c r="N1794" s="56" t="s">
        <v>337</v>
      </c>
      <c r="O1794" s="30" t="s">
        <v>107</v>
      </c>
      <c r="P1794" s="30" t="s">
        <v>8303</v>
      </c>
      <c r="Q1794" s="23">
        <v>16940</v>
      </c>
      <c r="R1794" s="30" t="s">
        <v>29</v>
      </c>
      <c r="S1794" s="39">
        <v>50</v>
      </c>
      <c r="T1794" s="45">
        <v>46169</v>
      </c>
      <c r="U1794" s="52"/>
      <c r="V1794" s="53"/>
      <c r="W1794" s="54" t="s">
        <v>8304</v>
      </c>
      <c r="X1794" s="30"/>
      <c r="Y1794" s="31">
        <v>16890</v>
      </c>
      <c r="Z1794" s="30"/>
      <c r="AA1794" s="56"/>
      <c r="AB1794" s="74" t="s">
        <v>44</v>
      </c>
      <c r="AC1794" s="30" t="s">
        <v>44</v>
      </c>
      <c r="AD1794" s="30" t="s">
        <v>982</v>
      </c>
    </row>
    <row r="1795" spans="1:30" x14ac:dyDescent="0.2">
      <c r="A1795" s="89">
        <v>46169.322640057871</v>
      </c>
      <c r="B1795" s="35" t="s">
        <v>252</v>
      </c>
      <c r="C1795" s="85" t="s">
        <v>31</v>
      </c>
      <c r="D1795" s="30" t="s">
        <v>29</v>
      </c>
      <c r="E1795" s="96" t="s">
        <v>32</v>
      </c>
      <c r="F1795" s="30" t="s">
        <v>29</v>
      </c>
      <c r="G1795" s="30" t="s">
        <v>33</v>
      </c>
      <c r="H1795" s="93" t="s">
        <v>34</v>
      </c>
      <c r="I1795" s="36" t="str">
        <f ca="1">IFERROR(__xludf.DUMMYFUNCTION("""COMPUTED_VALUE""")," ")</f>
        <v xml:space="preserve"> </v>
      </c>
      <c r="J1795" s="51" t="s">
        <v>8305</v>
      </c>
      <c r="K1795" s="58" t="s">
        <v>8306</v>
      </c>
      <c r="L1795" s="38">
        <v>377065553</v>
      </c>
      <c r="M1795" s="30" t="s">
        <v>130</v>
      </c>
      <c r="N1795" s="56" t="s">
        <v>4869</v>
      </c>
      <c r="O1795" s="30" t="s">
        <v>2081</v>
      </c>
      <c r="P1795" s="30" t="s">
        <v>8307</v>
      </c>
      <c r="Q1795" s="23">
        <v>14972</v>
      </c>
      <c r="R1795" s="30" t="s">
        <v>29</v>
      </c>
      <c r="S1795" s="39">
        <v>200</v>
      </c>
      <c r="T1795" s="45">
        <v>46168</v>
      </c>
      <c r="U1795" s="52"/>
      <c r="V1795" s="53"/>
      <c r="W1795" s="54" t="s">
        <v>8308</v>
      </c>
      <c r="X1795" s="30"/>
      <c r="Y1795" s="31">
        <v>14772</v>
      </c>
      <c r="Z1795" s="30"/>
      <c r="AA1795" s="55"/>
      <c r="AB1795" s="73" t="s">
        <v>44</v>
      </c>
      <c r="AC1795" s="30" t="s">
        <v>44</v>
      </c>
      <c r="AD1795" s="30" t="s">
        <v>982</v>
      </c>
    </row>
    <row r="1796" spans="1:30" x14ac:dyDescent="0.2">
      <c r="A1796" s="89">
        <v>46169.323232071758</v>
      </c>
      <c r="B1796" s="35" t="s">
        <v>30</v>
      </c>
      <c r="C1796" s="85" t="s">
        <v>31</v>
      </c>
      <c r="D1796" s="30" t="s">
        <v>29</v>
      </c>
      <c r="E1796" s="96" t="s">
        <v>2798</v>
      </c>
      <c r="F1796" s="30" t="s">
        <v>29</v>
      </c>
      <c r="G1796" s="30" t="s">
        <v>47</v>
      </c>
      <c r="H1796" s="93" t="s">
        <v>34</v>
      </c>
      <c r="I1796" s="36" t="str">
        <f ca="1">IFERROR(__xludf.DUMMYFUNCTION("""COMPUTED_VALUE""")," ")</f>
        <v xml:space="preserve"> </v>
      </c>
      <c r="J1796" s="51" t="s">
        <v>8309</v>
      </c>
      <c r="K1796" s="58" t="s">
        <v>8310</v>
      </c>
      <c r="L1796" s="38">
        <v>385239042</v>
      </c>
      <c r="M1796" s="30" t="s">
        <v>633</v>
      </c>
      <c r="N1796" s="56" t="s">
        <v>164</v>
      </c>
      <c r="O1796" s="30" t="s">
        <v>107</v>
      </c>
      <c r="P1796" s="30" t="s">
        <v>8311</v>
      </c>
      <c r="Q1796" s="23">
        <v>16940</v>
      </c>
      <c r="R1796" s="30" t="s">
        <v>29</v>
      </c>
      <c r="S1796" s="39">
        <v>100</v>
      </c>
      <c r="T1796" s="45">
        <v>46168</v>
      </c>
      <c r="U1796" s="52"/>
      <c r="V1796" s="53"/>
      <c r="W1796" s="54" t="s">
        <v>8312</v>
      </c>
      <c r="X1796" s="30"/>
      <c r="Y1796" s="31">
        <v>16840</v>
      </c>
      <c r="Z1796" s="30"/>
      <c r="AA1796" s="56"/>
      <c r="AB1796" s="74" t="s">
        <v>44</v>
      </c>
      <c r="AC1796" s="30" t="s">
        <v>44</v>
      </c>
      <c r="AD1796" s="30" t="s">
        <v>982</v>
      </c>
    </row>
    <row r="1797" spans="1:30" x14ac:dyDescent="0.2">
      <c r="A1797" s="89">
        <v>46169.324102071754</v>
      </c>
      <c r="B1797" s="35" t="s">
        <v>76</v>
      </c>
      <c r="C1797" s="85" t="s">
        <v>31</v>
      </c>
      <c r="D1797" s="30" t="s">
        <v>29</v>
      </c>
      <c r="E1797" s="96" t="s">
        <v>63</v>
      </c>
      <c r="F1797" s="30" t="s">
        <v>29</v>
      </c>
      <c r="G1797" s="30" t="s">
        <v>47</v>
      </c>
      <c r="H1797" s="93" t="s">
        <v>5504</v>
      </c>
      <c r="I1797" s="36">
        <f ca="1">IFERROR(__xludf.DUMMYFUNCTION("""COMPUTED_VALUE"""),46195)</f>
        <v>46195</v>
      </c>
      <c r="J1797" s="51" t="s">
        <v>8313</v>
      </c>
      <c r="K1797" s="58" t="s">
        <v>8314</v>
      </c>
      <c r="L1797" s="38">
        <v>394358183</v>
      </c>
      <c r="M1797" s="30" t="s">
        <v>130</v>
      </c>
      <c r="N1797" s="56" t="s">
        <v>38</v>
      </c>
      <c r="O1797" s="30" t="s">
        <v>2081</v>
      </c>
      <c r="P1797" s="30" t="s">
        <v>8315</v>
      </c>
      <c r="Q1797" s="23">
        <v>16940</v>
      </c>
      <c r="R1797" s="30" t="s">
        <v>29</v>
      </c>
      <c r="S1797" s="39">
        <v>200</v>
      </c>
      <c r="T1797" s="45">
        <v>46168</v>
      </c>
      <c r="U1797" s="52"/>
      <c r="V1797" s="53"/>
      <c r="W1797" s="54" t="s">
        <v>8316</v>
      </c>
      <c r="X1797" s="30"/>
      <c r="Y1797" s="31">
        <v>16740</v>
      </c>
      <c r="Z1797" s="30"/>
      <c r="AA1797" s="55"/>
      <c r="AB1797" s="73" t="s">
        <v>44</v>
      </c>
      <c r="AC1797" s="30" t="s">
        <v>44</v>
      </c>
      <c r="AD1797" s="30" t="s">
        <v>982</v>
      </c>
    </row>
    <row r="1798" spans="1:30" x14ac:dyDescent="0.2">
      <c r="A1798" s="89">
        <v>46169.325109456018</v>
      </c>
      <c r="B1798" s="35" t="s">
        <v>408</v>
      </c>
      <c r="C1798" s="85" t="s">
        <v>31</v>
      </c>
      <c r="D1798" s="30" t="s">
        <v>29</v>
      </c>
      <c r="E1798" s="96" t="s">
        <v>2798</v>
      </c>
      <c r="F1798" s="30" t="s">
        <v>29</v>
      </c>
      <c r="G1798" s="30" t="s">
        <v>47</v>
      </c>
      <c r="H1798" s="93" t="s">
        <v>5600</v>
      </c>
      <c r="I1798" s="36">
        <f ca="1">IFERROR(__xludf.DUMMYFUNCTION("""COMPUTED_VALUE"""),46196)</f>
        <v>46196</v>
      </c>
      <c r="J1798" s="51" t="s">
        <v>8317</v>
      </c>
      <c r="K1798" s="58" t="s">
        <v>8318</v>
      </c>
      <c r="L1798" s="38">
        <v>961251513</v>
      </c>
      <c r="M1798" s="30" t="s">
        <v>633</v>
      </c>
      <c r="N1798" s="56" t="s">
        <v>164</v>
      </c>
      <c r="O1798" s="30" t="s">
        <v>107</v>
      </c>
      <c r="P1798" s="30" t="s">
        <v>8319</v>
      </c>
      <c r="Q1798" s="23">
        <v>16940</v>
      </c>
      <c r="R1798" s="30" t="s">
        <v>29</v>
      </c>
      <c r="S1798" s="39">
        <v>50</v>
      </c>
      <c r="T1798" s="45">
        <v>46168</v>
      </c>
      <c r="U1798" s="52"/>
      <c r="V1798" s="53"/>
      <c r="W1798" s="54" t="s">
        <v>8320</v>
      </c>
      <c r="X1798" s="30"/>
      <c r="Y1798" s="31">
        <v>16890</v>
      </c>
      <c r="Z1798" s="30"/>
      <c r="AA1798" s="56"/>
      <c r="AB1798" s="74" t="s">
        <v>44</v>
      </c>
      <c r="AC1798" s="30" t="s">
        <v>44</v>
      </c>
      <c r="AD1798" s="30" t="s">
        <v>982</v>
      </c>
    </row>
    <row r="1799" spans="1:30" x14ac:dyDescent="0.2">
      <c r="A1799" s="89">
        <v>46169.328061388893</v>
      </c>
      <c r="B1799" s="35" t="s">
        <v>252</v>
      </c>
      <c r="C1799" s="85" t="s">
        <v>31</v>
      </c>
      <c r="D1799" s="30" t="s">
        <v>29</v>
      </c>
      <c r="E1799" s="96" t="s">
        <v>2798</v>
      </c>
      <c r="F1799" s="30" t="s">
        <v>29</v>
      </c>
      <c r="G1799" s="30" t="s">
        <v>47</v>
      </c>
      <c r="H1799" s="93" t="s">
        <v>34</v>
      </c>
      <c r="I1799" s="36" t="str">
        <f ca="1">IFERROR(__xludf.DUMMYFUNCTION("""COMPUTED_VALUE""")," ")</f>
        <v xml:space="preserve"> </v>
      </c>
      <c r="J1799" s="51" t="s">
        <v>8321</v>
      </c>
      <c r="K1799" s="58" t="s">
        <v>8322</v>
      </c>
      <c r="L1799" s="38">
        <v>382062985</v>
      </c>
      <c r="M1799" s="30" t="s">
        <v>633</v>
      </c>
      <c r="N1799" s="56" t="s">
        <v>481</v>
      </c>
      <c r="O1799" s="30" t="s">
        <v>107</v>
      </c>
      <c r="P1799" s="30" t="s">
        <v>8323</v>
      </c>
      <c r="Q1799" s="23">
        <v>16940</v>
      </c>
      <c r="R1799" s="30" t="s">
        <v>29</v>
      </c>
      <c r="S1799" s="39">
        <v>200</v>
      </c>
      <c r="T1799" s="45">
        <v>46168</v>
      </c>
      <c r="U1799" s="52"/>
      <c r="V1799" s="53"/>
      <c r="W1799" s="54" t="s">
        <v>8324</v>
      </c>
      <c r="X1799" s="30"/>
      <c r="Y1799" s="31">
        <v>16740</v>
      </c>
      <c r="Z1799" s="30"/>
      <c r="AA1799" s="55"/>
      <c r="AB1799" s="73" t="s">
        <v>44</v>
      </c>
      <c r="AC1799" s="30" t="s">
        <v>44</v>
      </c>
      <c r="AD1799" s="30" t="s">
        <v>982</v>
      </c>
    </row>
    <row r="1800" spans="1:30" x14ac:dyDescent="0.2">
      <c r="A1800" s="89">
        <v>46169.330016932872</v>
      </c>
      <c r="B1800" s="35" t="s">
        <v>76</v>
      </c>
      <c r="C1800" s="85" t="s">
        <v>31</v>
      </c>
      <c r="D1800" s="30" t="s">
        <v>29</v>
      </c>
      <c r="E1800" s="96" t="s">
        <v>201</v>
      </c>
      <c r="F1800" s="30" t="s">
        <v>29</v>
      </c>
      <c r="G1800" s="30" t="s">
        <v>47</v>
      </c>
      <c r="H1800" s="93" t="s">
        <v>2927</v>
      </c>
      <c r="I1800" s="36">
        <f ca="1">IFERROR(__xludf.DUMMYFUNCTION("""COMPUTED_VALUE"""),46174)</f>
        <v>46174</v>
      </c>
      <c r="J1800" s="51" t="s">
        <v>8325</v>
      </c>
      <c r="K1800" s="58" t="s">
        <v>8326</v>
      </c>
      <c r="L1800" s="38">
        <v>865090525</v>
      </c>
      <c r="M1800" s="30" t="s">
        <v>380</v>
      </c>
      <c r="N1800" s="56" t="s">
        <v>434</v>
      </c>
      <c r="O1800" s="30" t="s">
        <v>8327</v>
      </c>
      <c r="P1800" s="30" t="s">
        <v>8328</v>
      </c>
      <c r="Q1800" s="23">
        <v>5936</v>
      </c>
      <c r="R1800" s="30" t="s">
        <v>29</v>
      </c>
      <c r="S1800" s="39">
        <v>5936</v>
      </c>
      <c r="T1800" s="45">
        <v>46168</v>
      </c>
      <c r="U1800" s="52"/>
      <c r="V1800" s="53"/>
      <c r="W1800" s="54" t="s">
        <v>8329</v>
      </c>
      <c r="X1800" s="30"/>
      <c r="Y1800" s="31">
        <v>0</v>
      </c>
      <c r="Z1800" s="30" t="s">
        <v>2731</v>
      </c>
      <c r="AA1800" s="56"/>
      <c r="AB1800" s="74" t="s">
        <v>44</v>
      </c>
      <c r="AC1800" s="30" t="s">
        <v>44</v>
      </c>
      <c r="AD1800" s="30" t="s">
        <v>982</v>
      </c>
    </row>
    <row r="1801" spans="1:30" x14ac:dyDescent="0.2">
      <c r="A1801" s="89">
        <v>46169.331424884258</v>
      </c>
      <c r="B1801" s="35" t="s">
        <v>408</v>
      </c>
      <c r="C1801" s="85" t="s">
        <v>31</v>
      </c>
      <c r="D1801" s="30" t="s">
        <v>29</v>
      </c>
      <c r="E1801" s="96" t="s">
        <v>2798</v>
      </c>
      <c r="F1801" s="30" t="s">
        <v>29</v>
      </c>
      <c r="G1801" s="30" t="s">
        <v>47</v>
      </c>
      <c r="H1801" s="93" t="s">
        <v>6742</v>
      </c>
      <c r="I1801" s="36">
        <f ca="1">IFERROR(__xludf.DUMMYFUNCTION("""COMPUTED_VALUE"""),46197)</f>
        <v>46197</v>
      </c>
      <c r="J1801" s="51" t="s">
        <v>8330</v>
      </c>
      <c r="K1801" s="58" t="s">
        <v>8331</v>
      </c>
      <c r="L1801" s="38">
        <v>836655155</v>
      </c>
      <c r="M1801" s="30" t="s">
        <v>633</v>
      </c>
      <c r="N1801" s="56" t="s">
        <v>362</v>
      </c>
      <c r="O1801" s="30" t="s">
        <v>107</v>
      </c>
      <c r="P1801" s="30" t="s">
        <v>8332</v>
      </c>
      <c r="Q1801" s="23">
        <v>16940</v>
      </c>
      <c r="R1801" s="30" t="s">
        <v>29</v>
      </c>
      <c r="S1801" s="39">
        <f>50+2500</f>
        <v>2550</v>
      </c>
      <c r="T1801" s="49" t="s">
        <v>8180</v>
      </c>
      <c r="U1801" s="52"/>
      <c r="V1801" s="53"/>
      <c r="W1801" s="54" t="s">
        <v>8333</v>
      </c>
      <c r="X1801" s="30"/>
      <c r="Y1801" s="31">
        <v>14390</v>
      </c>
      <c r="Z1801" s="30"/>
      <c r="AA1801" s="55"/>
      <c r="AB1801" s="73" t="s">
        <v>44</v>
      </c>
      <c r="AC1801" s="30" t="s">
        <v>44</v>
      </c>
      <c r="AD1801" s="30" t="s">
        <v>982</v>
      </c>
    </row>
    <row r="1802" spans="1:30" x14ac:dyDescent="0.2">
      <c r="A1802" s="89">
        <v>46169.334407303242</v>
      </c>
      <c r="B1802" s="35" t="s">
        <v>76</v>
      </c>
      <c r="C1802" s="85" t="s">
        <v>31</v>
      </c>
      <c r="D1802" s="30" t="s">
        <v>29</v>
      </c>
      <c r="E1802" s="96" t="s">
        <v>201</v>
      </c>
      <c r="F1802" s="30" t="s">
        <v>29</v>
      </c>
      <c r="G1802" s="30" t="s">
        <v>47</v>
      </c>
      <c r="H1802" s="93" t="s">
        <v>5504</v>
      </c>
      <c r="I1802" s="36">
        <f ca="1">IFERROR(__xludf.DUMMYFUNCTION("""COMPUTED_VALUE"""),46195)</f>
        <v>46195</v>
      </c>
      <c r="J1802" s="51" t="s">
        <v>8334</v>
      </c>
      <c r="K1802" s="58" t="s">
        <v>8335</v>
      </c>
      <c r="L1802" s="38">
        <v>345800806</v>
      </c>
      <c r="M1802" s="30" t="s">
        <v>380</v>
      </c>
      <c r="N1802" s="56" t="s">
        <v>434</v>
      </c>
      <c r="O1802" s="30" t="s">
        <v>8336</v>
      </c>
      <c r="P1802" s="30" t="s">
        <v>8337</v>
      </c>
      <c r="Q1802" s="23">
        <v>5936</v>
      </c>
      <c r="R1802" s="30" t="s">
        <v>29</v>
      </c>
      <c r="S1802" s="39">
        <v>5936</v>
      </c>
      <c r="T1802" s="45">
        <v>46168</v>
      </c>
      <c r="U1802" s="52"/>
      <c r="V1802" s="53"/>
      <c r="W1802" s="54" t="s">
        <v>8338</v>
      </c>
      <c r="X1802" s="30"/>
      <c r="Y1802" s="31">
        <v>0</v>
      </c>
      <c r="Z1802" s="30" t="s">
        <v>2731</v>
      </c>
      <c r="AA1802" s="56"/>
      <c r="AB1802" s="74" t="s">
        <v>44</v>
      </c>
      <c r="AC1802" s="30" t="s">
        <v>44</v>
      </c>
      <c r="AD1802" s="30" t="s">
        <v>982</v>
      </c>
    </row>
    <row r="1803" spans="1:30" x14ac:dyDescent="0.2">
      <c r="A1803" s="89">
        <v>46169.348044629631</v>
      </c>
      <c r="B1803" s="35" t="s">
        <v>30</v>
      </c>
      <c r="C1803" s="85" t="s">
        <v>31</v>
      </c>
      <c r="D1803" s="30" t="s">
        <v>29</v>
      </c>
      <c r="E1803" s="96" t="s">
        <v>2798</v>
      </c>
      <c r="F1803" s="30" t="s">
        <v>29</v>
      </c>
      <c r="G1803" s="30" t="s">
        <v>47</v>
      </c>
      <c r="H1803" s="93" t="s">
        <v>34</v>
      </c>
      <c r="I1803" s="36" t="str">
        <f ca="1">IFERROR(__xludf.DUMMYFUNCTION("""COMPUTED_VALUE""")," ")</f>
        <v xml:space="preserve"> </v>
      </c>
      <c r="J1803" s="51" t="s">
        <v>8339</v>
      </c>
      <c r="K1803" s="58" t="s">
        <v>8340</v>
      </c>
      <c r="L1803" s="38">
        <v>814149206</v>
      </c>
      <c r="M1803" s="30" t="s">
        <v>713</v>
      </c>
      <c r="N1803" s="56" t="s">
        <v>512</v>
      </c>
      <c r="O1803" s="30" t="s">
        <v>107</v>
      </c>
      <c r="P1803" s="30" t="s">
        <v>8341</v>
      </c>
      <c r="Q1803" s="23">
        <v>16940</v>
      </c>
      <c r="R1803" s="30" t="s">
        <v>429</v>
      </c>
      <c r="S1803" s="39">
        <v>50</v>
      </c>
      <c r="T1803" s="45">
        <v>46169</v>
      </c>
      <c r="U1803" s="52"/>
      <c r="V1803" s="53"/>
      <c r="W1803" s="54" t="s">
        <v>8342</v>
      </c>
      <c r="X1803" s="30"/>
      <c r="Y1803" s="31">
        <v>16890</v>
      </c>
      <c r="Z1803" s="30"/>
      <c r="AA1803" s="55"/>
      <c r="AB1803" s="73" t="s">
        <v>44</v>
      </c>
      <c r="AC1803" s="30" t="s">
        <v>44</v>
      </c>
      <c r="AD1803" s="30" t="s">
        <v>982</v>
      </c>
    </row>
    <row r="1804" spans="1:30" x14ac:dyDescent="0.2">
      <c r="A1804" s="16">
        <v>46198</v>
      </c>
      <c r="B1804" s="35" t="s">
        <v>30</v>
      </c>
      <c r="C1804" s="30" t="s">
        <v>409</v>
      </c>
      <c r="D1804" s="30" t="s">
        <v>29</v>
      </c>
      <c r="E1804" s="30" t="s">
        <v>2895</v>
      </c>
      <c r="F1804" s="30" t="s">
        <v>1948</v>
      </c>
      <c r="G1804" s="30" t="s">
        <v>47</v>
      </c>
      <c r="H1804" s="93" t="s">
        <v>34</v>
      </c>
      <c r="I1804" s="36" t="str">
        <f ca="1">IFERROR(__xludf.DUMMYFUNCTION("""COMPUTED_VALUE""")," ")</f>
        <v xml:space="preserve"> </v>
      </c>
      <c r="J1804" s="51" t="s">
        <v>1949</v>
      </c>
      <c r="K1804" s="30" t="s">
        <v>8343</v>
      </c>
      <c r="L1804" s="38">
        <v>354418894</v>
      </c>
      <c r="M1804" s="30" t="s">
        <v>156</v>
      </c>
      <c r="N1804" s="30" t="s">
        <v>287</v>
      </c>
      <c r="O1804" s="30" t="s">
        <v>647</v>
      </c>
      <c r="P1804" s="30" t="s">
        <v>1951</v>
      </c>
      <c r="Q1804" s="23">
        <v>14972</v>
      </c>
      <c r="R1804" s="28" t="s">
        <v>29</v>
      </c>
      <c r="S1804" s="39">
        <f>4000-2468</f>
        <v>1532</v>
      </c>
      <c r="T1804" s="45">
        <v>45898</v>
      </c>
      <c r="U1804" s="52"/>
      <c r="V1804" s="53"/>
      <c r="W1804" s="54" t="s">
        <v>1952</v>
      </c>
      <c r="X1804" s="30"/>
      <c r="Y1804" s="31">
        <v>13440</v>
      </c>
      <c r="Z1804" s="30" t="s">
        <v>43</v>
      </c>
      <c r="AA1804" s="80" t="s">
        <v>8344</v>
      </c>
      <c r="AB1804" s="56" t="s">
        <v>44</v>
      </c>
      <c r="AC1804" s="30" t="s">
        <v>44</v>
      </c>
      <c r="AD1804" s="30" t="s">
        <v>74</v>
      </c>
    </row>
    <row r="1805" spans="1:30" x14ac:dyDescent="0.2">
      <c r="A1805" s="89">
        <v>46169.384566365741</v>
      </c>
      <c r="B1805" s="35" t="s">
        <v>30</v>
      </c>
      <c r="C1805" s="85" t="s">
        <v>31</v>
      </c>
      <c r="D1805" s="30" t="s">
        <v>29</v>
      </c>
      <c r="E1805" s="96" t="s">
        <v>63</v>
      </c>
      <c r="F1805" s="30" t="s">
        <v>29</v>
      </c>
      <c r="G1805" s="30" t="s">
        <v>47</v>
      </c>
      <c r="H1805" s="93" t="s">
        <v>34</v>
      </c>
      <c r="I1805" s="36" t="str">
        <f ca="1">IFERROR(__xludf.DUMMYFUNCTION("""COMPUTED_VALUE""")," ")</f>
        <v xml:space="preserve"> </v>
      </c>
      <c r="J1805" s="51" t="s">
        <v>8345</v>
      </c>
      <c r="K1805" s="58" t="s">
        <v>8346</v>
      </c>
      <c r="L1805" s="38">
        <v>388338589</v>
      </c>
      <c r="M1805" s="30" t="s">
        <v>874</v>
      </c>
      <c r="N1805" s="56" t="s">
        <v>8347</v>
      </c>
      <c r="O1805" s="30" t="s">
        <v>107</v>
      </c>
      <c r="P1805" s="30" t="s">
        <v>8348</v>
      </c>
      <c r="Q1805" s="23">
        <v>16940</v>
      </c>
      <c r="R1805" s="30" t="s">
        <v>29</v>
      </c>
      <c r="S1805" s="39">
        <v>100</v>
      </c>
      <c r="T1805" s="45">
        <v>46168</v>
      </c>
      <c r="U1805" s="52"/>
      <c r="V1805" s="53"/>
      <c r="W1805" s="54" t="s">
        <v>8349</v>
      </c>
      <c r="X1805" s="30"/>
      <c r="Y1805" s="31">
        <v>16840</v>
      </c>
      <c r="Z1805" s="30"/>
      <c r="AA1805" s="55"/>
      <c r="AB1805" s="73" t="s">
        <v>44</v>
      </c>
      <c r="AC1805" s="30" t="s">
        <v>44</v>
      </c>
      <c r="AD1805" s="30" t="s">
        <v>982</v>
      </c>
    </row>
    <row r="1806" spans="1:30" x14ac:dyDescent="0.2">
      <c r="A1806" s="89">
        <v>46169.387782442129</v>
      </c>
      <c r="B1806" s="35" t="s">
        <v>30</v>
      </c>
      <c r="C1806" s="85" t="s">
        <v>31</v>
      </c>
      <c r="D1806" s="30" t="s">
        <v>29</v>
      </c>
      <c r="E1806" s="96" t="s">
        <v>63</v>
      </c>
      <c r="F1806" s="30" t="s">
        <v>29</v>
      </c>
      <c r="G1806" s="30" t="s">
        <v>47</v>
      </c>
      <c r="H1806" s="93" t="s">
        <v>34</v>
      </c>
      <c r="I1806" s="36" t="str">
        <f ca="1">IFERROR(__xludf.DUMMYFUNCTION("""COMPUTED_VALUE""")," ")</f>
        <v xml:space="preserve"> </v>
      </c>
      <c r="J1806" s="51" t="s">
        <v>8350</v>
      </c>
      <c r="K1806" s="58" t="s">
        <v>8351</v>
      </c>
      <c r="L1806" s="38">
        <v>913042847</v>
      </c>
      <c r="M1806" s="30" t="s">
        <v>874</v>
      </c>
      <c r="N1806" s="56" t="s">
        <v>434</v>
      </c>
      <c r="O1806" s="30" t="s">
        <v>107</v>
      </c>
      <c r="P1806" s="30" t="s">
        <v>8352</v>
      </c>
      <c r="Q1806" s="23">
        <v>16940</v>
      </c>
      <c r="R1806" s="30" t="s">
        <v>29</v>
      </c>
      <c r="S1806" s="39">
        <v>50</v>
      </c>
      <c r="T1806" s="45">
        <v>46168</v>
      </c>
      <c r="U1806" s="52"/>
      <c r="V1806" s="53"/>
      <c r="W1806" s="54" t="s">
        <v>8353</v>
      </c>
      <c r="X1806" s="30"/>
      <c r="Y1806" s="31">
        <v>16890</v>
      </c>
      <c r="Z1806" s="30"/>
      <c r="AA1806" s="56"/>
      <c r="AB1806" s="74" t="s">
        <v>44</v>
      </c>
      <c r="AC1806" s="30" t="s">
        <v>44</v>
      </c>
      <c r="AD1806" s="30" t="s">
        <v>982</v>
      </c>
    </row>
    <row r="1807" spans="1:30" x14ac:dyDescent="0.2">
      <c r="A1807" s="89">
        <v>46169.390265219903</v>
      </c>
      <c r="B1807" s="35"/>
      <c r="C1807" s="85" t="s">
        <v>31</v>
      </c>
      <c r="D1807" s="30" t="s">
        <v>29</v>
      </c>
      <c r="E1807" s="96" t="s">
        <v>63</v>
      </c>
      <c r="F1807" s="30" t="s">
        <v>29</v>
      </c>
      <c r="G1807" s="30" t="s">
        <v>47</v>
      </c>
      <c r="H1807" s="93" t="s">
        <v>2818</v>
      </c>
      <c r="I1807" s="36">
        <f ca="1">IFERROR(__xludf.DUMMYFUNCTION("""COMPUTED_VALUE"""),46195)</f>
        <v>46195</v>
      </c>
      <c r="J1807" s="51" t="s">
        <v>8354</v>
      </c>
      <c r="K1807" s="58" t="s">
        <v>8355</v>
      </c>
      <c r="L1807" s="38">
        <v>932555031</v>
      </c>
      <c r="M1807" s="30" t="s">
        <v>874</v>
      </c>
      <c r="N1807" s="56" t="s">
        <v>8160</v>
      </c>
      <c r="O1807" s="30" t="s">
        <v>107</v>
      </c>
      <c r="P1807" s="30" t="s">
        <v>8356</v>
      </c>
      <c r="Q1807" s="23">
        <v>16940</v>
      </c>
      <c r="R1807" s="30" t="s">
        <v>29</v>
      </c>
      <c r="S1807" s="39">
        <f>50+2450</f>
        <v>2500</v>
      </c>
      <c r="T1807" s="49" t="s">
        <v>8357</v>
      </c>
      <c r="U1807" s="52"/>
      <c r="V1807" s="53"/>
      <c r="W1807" s="54" t="s">
        <v>8358</v>
      </c>
      <c r="X1807" s="30"/>
      <c r="Y1807" s="31">
        <v>14440</v>
      </c>
      <c r="Z1807" s="30"/>
      <c r="AA1807" s="55"/>
      <c r="AB1807" s="73" t="s">
        <v>44</v>
      </c>
      <c r="AC1807" s="30" t="s">
        <v>44</v>
      </c>
      <c r="AD1807" s="30" t="s">
        <v>982</v>
      </c>
    </row>
    <row r="1808" spans="1:30" x14ac:dyDescent="0.2">
      <c r="A1808" s="89">
        <v>46169.393309895837</v>
      </c>
      <c r="B1808" s="35" t="s">
        <v>30</v>
      </c>
      <c r="C1808" s="85" t="s">
        <v>31</v>
      </c>
      <c r="D1808" s="30" t="s">
        <v>29</v>
      </c>
      <c r="E1808" s="96" t="s">
        <v>63</v>
      </c>
      <c r="F1808" s="30" t="s">
        <v>202</v>
      </c>
      <c r="G1808" s="30" t="s">
        <v>47</v>
      </c>
      <c r="H1808" s="93" t="s">
        <v>4140</v>
      </c>
      <c r="I1808" s="36">
        <f ca="1">IFERROR(__xludf.DUMMYFUNCTION("""COMPUTED_VALUE"""),46203)</f>
        <v>46203</v>
      </c>
      <c r="J1808" s="51" t="s">
        <v>8359</v>
      </c>
      <c r="K1808" s="58" t="s">
        <v>8360</v>
      </c>
      <c r="L1808" s="38">
        <v>943422190</v>
      </c>
      <c r="M1808" s="30" t="s">
        <v>874</v>
      </c>
      <c r="N1808" s="56" t="s">
        <v>4278</v>
      </c>
      <c r="O1808" s="30" t="s">
        <v>107</v>
      </c>
      <c r="P1808" s="30" t="s">
        <v>8361</v>
      </c>
      <c r="Q1808" s="23">
        <v>16940</v>
      </c>
      <c r="R1808" s="30" t="s">
        <v>29</v>
      </c>
      <c r="S1808" s="39">
        <v>50</v>
      </c>
      <c r="T1808" s="45">
        <v>46168</v>
      </c>
      <c r="U1808" s="52"/>
      <c r="V1808" s="53"/>
      <c r="W1808" s="54" t="s">
        <v>8362</v>
      </c>
      <c r="X1808" s="30"/>
      <c r="Y1808" s="31">
        <v>16890</v>
      </c>
      <c r="Z1808" s="30"/>
      <c r="AA1808" s="56"/>
      <c r="AB1808" s="74" t="s">
        <v>44</v>
      </c>
      <c r="AC1808" s="30" t="s">
        <v>44</v>
      </c>
      <c r="AD1808" s="30" t="s">
        <v>982</v>
      </c>
    </row>
    <row r="1809" spans="1:30" x14ac:dyDescent="0.2">
      <c r="A1809" s="89">
        <v>46169.407280856482</v>
      </c>
      <c r="B1809" s="35" t="s">
        <v>30</v>
      </c>
      <c r="C1809" s="85" t="s">
        <v>31</v>
      </c>
      <c r="D1809" s="30" t="s">
        <v>29</v>
      </c>
      <c r="E1809" s="96" t="s">
        <v>32</v>
      </c>
      <c r="F1809" s="30" t="s">
        <v>202</v>
      </c>
      <c r="G1809" s="30" t="s">
        <v>33</v>
      </c>
      <c r="H1809" s="93" t="s">
        <v>34</v>
      </c>
      <c r="I1809" s="36" t="str">
        <f ca="1">IFERROR(__xludf.DUMMYFUNCTION("""COMPUTED_VALUE""")," ")</f>
        <v xml:space="preserve"> </v>
      </c>
      <c r="J1809" s="51" t="s">
        <v>8363</v>
      </c>
      <c r="K1809" s="58" t="s">
        <v>8364</v>
      </c>
      <c r="L1809" s="38">
        <v>899542270</v>
      </c>
      <c r="M1809" s="30" t="s">
        <v>1614</v>
      </c>
      <c r="N1809" s="56" t="s">
        <v>5062</v>
      </c>
      <c r="O1809" s="30" t="s">
        <v>7005</v>
      </c>
      <c r="P1809" s="30" t="s">
        <v>8365</v>
      </c>
      <c r="Q1809" s="23">
        <v>14972</v>
      </c>
      <c r="R1809" s="30" t="s">
        <v>29</v>
      </c>
      <c r="S1809" s="39">
        <v>40</v>
      </c>
      <c r="T1809" s="45">
        <v>46168</v>
      </c>
      <c r="U1809" s="52"/>
      <c r="V1809" s="53"/>
      <c r="W1809" s="54" t="s">
        <v>8366</v>
      </c>
      <c r="X1809" s="30"/>
      <c r="Y1809" s="31">
        <v>14932</v>
      </c>
      <c r="Z1809" s="30"/>
      <c r="AA1809" s="55"/>
      <c r="AB1809" s="73" t="s">
        <v>44</v>
      </c>
      <c r="AC1809" s="30" t="s">
        <v>44</v>
      </c>
      <c r="AD1809" s="30" t="s">
        <v>74</v>
      </c>
    </row>
    <row r="1810" spans="1:30" x14ac:dyDescent="0.2">
      <c r="A1810" s="89">
        <v>46169.412454606485</v>
      </c>
      <c r="B1810" s="35" t="s">
        <v>30</v>
      </c>
      <c r="C1810" s="85" t="s">
        <v>31</v>
      </c>
      <c r="D1810" s="30" t="s">
        <v>29</v>
      </c>
      <c r="E1810" s="96" t="s">
        <v>63</v>
      </c>
      <c r="F1810" s="30" t="s">
        <v>29</v>
      </c>
      <c r="G1810" s="30" t="s">
        <v>47</v>
      </c>
      <c r="H1810" s="93" t="s">
        <v>7946</v>
      </c>
      <c r="I1810" s="36">
        <f ca="1">IFERROR(__xludf.DUMMYFUNCTION("""COMPUTED_VALUE"""),46196)</f>
        <v>46196</v>
      </c>
      <c r="J1810" s="51" t="s">
        <v>8367</v>
      </c>
      <c r="K1810" s="58" t="s">
        <v>8368</v>
      </c>
      <c r="L1810" s="38">
        <v>799685946</v>
      </c>
      <c r="M1810" s="30" t="s">
        <v>1614</v>
      </c>
      <c r="N1810" s="56" t="s">
        <v>4176</v>
      </c>
      <c r="O1810" s="30" t="s">
        <v>2081</v>
      </c>
      <c r="P1810" s="30" t="s">
        <v>8369</v>
      </c>
      <c r="Q1810" s="23">
        <v>16940</v>
      </c>
      <c r="R1810" s="30" t="s">
        <v>29</v>
      </c>
      <c r="S1810" s="39">
        <f>100+100+3800</f>
        <v>4000</v>
      </c>
      <c r="T1810" s="49" t="s">
        <v>8370</v>
      </c>
      <c r="U1810" s="52"/>
      <c r="V1810" s="53"/>
      <c r="W1810" s="54" t="s">
        <v>8371</v>
      </c>
      <c r="X1810" s="30"/>
      <c r="Y1810" s="31">
        <v>12940</v>
      </c>
      <c r="Z1810" s="30"/>
      <c r="AA1810" s="56"/>
      <c r="AB1810" s="74" t="s">
        <v>44</v>
      </c>
      <c r="AC1810" s="30" t="s">
        <v>44</v>
      </c>
      <c r="AD1810" s="30" t="s">
        <v>982</v>
      </c>
    </row>
    <row r="1811" spans="1:30" x14ac:dyDescent="0.2">
      <c r="A1811" s="89">
        <v>46169.414525972221</v>
      </c>
      <c r="B1811" s="35" t="s">
        <v>30</v>
      </c>
      <c r="C1811" s="85" t="s">
        <v>31</v>
      </c>
      <c r="D1811" s="30" t="s">
        <v>29</v>
      </c>
      <c r="E1811" s="96" t="s">
        <v>63</v>
      </c>
      <c r="F1811" s="30" t="s">
        <v>29</v>
      </c>
      <c r="G1811" s="30" t="s">
        <v>47</v>
      </c>
      <c r="H1811" s="93" t="s">
        <v>34</v>
      </c>
      <c r="I1811" s="36" t="str">
        <f ca="1">IFERROR(__xludf.DUMMYFUNCTION("""COMPUTED_VALUE""")," ")</f>
        <v xml:space="preserve"> </v>
      </c>
      <c r="J1811" s="51" t="s">
        <v>8372</v>
      </c>
      <c r="K1811" s="58" t="s">
        <v>8373</v>
      </c>
      <c r="L1811" s="38">
        <v>945559766</v>
      </c>
      <c r="M1811" s="30" t="s">
        <v>1614</v>
      </c>
      <c r="N1811" s="56" t="s">
        <v>427</v>
      </c>
      <c r="O1811" s="30" t="s">
        <v>2081</v>
      </c>
      <c r="P1811" s="30"/>
      <c r="Q1811" s="23">
        <v>16940</v>
      </c>
      <c r="R1811" s="30" t="s">
        <v>29</v>
      </c>
      <c r="S1811" s="39">
        <f>50+100</f>
        <v>150</v>
      </c>
      <c r="T1811" s="45">
        <v>46168</v>
      </c>
      <c r="U1811" s="52"/>
      <c r="V1811" s="53"/>
      <c r="W1811" s="54" t="s">
        <v>8374</v>
      </c>
      <c r="X1811" s="30"/>
      <c r="Y1811" s="31">
        <v>16790</v>
      </c>
      <c r="Z1811" s="30"/>
      <c r="AA1811" s="55"/>
      <c r="AB1811" s="73" t="s">
        <v>44</v>
      </c>
      <c r="AC1811" s="30" t="s">
        <v>44</v>
      </c>
      <c r="AD1811" s="30" t="s">
        <v>982</v>
      </c>
    </row>
    <row r="1812" spans="1:30" x14ac:dyDescent="0.2">
      <c r="A1812" s="89">
        <v>46169.472455821757</v>
      </c>
      <c r="B1812" s="35" t="s">
        <v>30</v>
      </c>
      <c r="C1812" s="85" t="s">
        <v>31</v>
      </c>
      <c r="D1812" s="30" t="s">
        <v>29</v>
      </c>
      <c r="E1812" s="96" t="s">
        <v>2798</v>
      </c>
      <c r="F1812" s="30" t="s">
        <v>29</v>
      </c>
      <c r="G1812" s="30" t="s">
        <v>47</v>
      </c>
      <c r="H1812" s="93" t="s">
        <v>34</v>
      </c>
      <c r="I1812" s="36" t="str">
        <f ca="1">IFERROR(__xludf.DUMMYFUNCTION("""COMPUTED_VALUE""")," ")</f>
        <v xml:space="preserve"> </v>
      </c>
      <c r="J1812" s="51" t="s">
        <v>8375</v>
      </c>
      <c r="K1812" s="58" t="s">
        <v>8376</v>
      </c>
      <c r="L1812" s="38">
        <v>356711062</v>
      </c>
      <c r="M1812" s="30" t="s">
        <v>664</v>
      </c>
      <c r="N1812" s="56" t="s">
        <v>2435</v>
      </c>
      <c r="O1812" s="30" t="s">
        <v>107</v>
      </c>
      <c r="P1812" s="30" t="s">
        <v>8377</v>
      </c>
      <c r="Q1812" s="23">
        <v>16940</v>
      </c>
      <c r="R1812" s="30" t="s">
        <v>29</v>
      </c>
      <c r="S1812" s="39">
        <v>50</v>
      </c>
      <c r="T1812" s="45">
        <v>46169</v>
      </c>
      <c r="U1812" s="52"/>
      <c r="V1812" s="53"/>
      <c r="W1812" s="54" t="s">
        <v>8378</v>
      </c>
      <c r="X1812" s="30"/>
      <c r="Y1812" s="31">
        <v>16890</v>
      </c>
      <c r="Z1812" s="30"/>
      <c r="AA1812" s="56"/>
      <c r="AB1812" s="74" t="s">
        <v>44</v>
      </c>
      <c r="AC1812" s="30" t="s">
        <v>44</v>
      </c>
      <c r="AD1812" s="30" t="s">
        <v>982</v>
      </c>
    </row>
    <row r="1813" spans="1:30" x14ac:dyDescent="0.2">
      <c r="A1813" s="89">
        <v>46169.473779050924</v>
      </c>
      <c r="B1813" s="35" t="s">
        <v>30</v>
      </c>
      <c r="C1813" s="85" t="s">
        <v>31</v>
      </c>
      <c r="D1813" s="30" t="s">
        <v>29</v>
      </c>
      <c r="E1813" s="96" t="s">
        <v>2798</v>
      </c>
      <c r="F1813" s="30" t="s">
        <v>29</v>
      </c>
      <c r="G1813" s="30" t="s">
        <v>47</v>
      </c>
      <c r="H1813" s="93" t="s">
        <v>34</v>
      </c>
      <c r="I1813" s="36" t="str">
        <f ca="1">IFERROR(__xludf.DUMMYFUNCTION("""COMPUTED_VALUE""")," ")</f>
        <v xml:space="preserve"> </v>
      </c>
      <c r="J1813" s="51" t="s">
        <v>8379</v>
      </c>
      <c r="K1813" s="58" t="s">
        <v>8380</v>
      </c>
      <c r="L1813" s="38">
        <v>349264695</v>
      </c>
      <c r="M1813" s="30" t="s">
        <v>664</v>
      </c>
      <c r="N1813" s="56" t="s">
        <v>66</v>
      </c>
      <c r="O1813" s="30" t="s">
        <v>107</v>
      </c>
      <c r="P1813" s="30" t="s">
        <v>8381</v>
      </c>
      <c r="Q1813" s="23">
        <v>16940</v>
      </c>
      <c r="R1813" s="30" t="s">
        <v>29</v>
      </c>
      <c r="S1813" s="39">
        <v>50</v>
      </c>
      <c r="T1813" s="45">
        <v>46169</v>
      </c>
      <c r="U1813" s="52"/>
      <c r="V1813" s="53"/>
      <c r="W1813" s="54" t="s">
        <v>8382</v>
      </c>
      <c r="X1813" s="30"/>
      <c r="Y1813" s="31">
        <v>16890</v>
      </c>
      <c r="Z1813" s="30"/>
      <c r="AA1813" s="55"/>
      <c r="AB1813" s="73" t="s">
        <v>44</v>
      </c>
      <c r="AC1813" s="30" t="s">
        <v>44</v>
      </c>
      <c r="AD1813" s="30" t="s">
        <v>982</v>
      </c>
    </row>
    <row r="1814" spans="1:30" x14ac:dyDescent="0.2">
      <c r="A1814" s="89">
        <v>46169.573500844912</v>
      </c>
      <c r="B1814" s="35" t="s">
        <v>408</v>
      </c>
      <c r="C1814" s="85" t="s">
        <v>31</v>
      </c>
      <c r="D1814" s="30" t="s">
        <v>29</v>
      </c>
      <c r="E1814" s="96" t="s">
        <v>32</v>
      </c>
      <c r="F1814" s="30" t="s">
        <v>29</v>
      </c>
      <c r="G1814" s="30" t="s">
        <v>33</v>
      </c>
      <c r="H1814" s="93" t="s">
        <v>3271</v>
      </c>
      <c r="I1814" s="36">
        <f ca="1">IFERROR(__xludf.DUMMYFUNCTION("""COMPUTED_VALUE"""),46197)</f>
        <v>46197</v>
      </c>
      <c r="J1814" s="51" t="s">
        <v>8383</v>
      </c>
      <c r="K1814" s="58" t="s">
        <v>8384</v>
      </c>
      <c r="L1814" s="38">
        <v>363444693</v>
      </c>
      <c r="M1814" s="30" t="s">
        <v>466</v>
      </c>
      <c r="N1814" s="56" t="s">
        <v>72</v>
      </c>
      <c r="O1814" s="30" t="s">
        <v>8385</v>
      </c>
      <c r="P1814" s="30" t="s">
        <v>8386</v>
      </c>
      <c r="Q1814" s="23">
        <v>14972</v>
      </c>
      <c r="R1814" s="30" t="s">
        <v>29</v>
      </c>
      <c r="S1814" s="39">
        <f>300+3700</f>
        <v>4000</v>
      </c>
      <c r="T1814" s="49" t="s">
        <v>8387</v>
      </c>
      <c r="U1814" s="52"/>
      <c r="V1814" s="53"/>
      <c r="W1814" s="54" t="s">
        <v>8388</v>
      </c>
      <c r="X1814" s="30"/>
      <c r="Y1814" s="31">
        <v>10972</v>
      </c>
      <c r="Z1814" s="30"/>
      <c r="AA1814" s="56"/>
      <c r="AB1814" s="74" t="s">
        <v>44</v>
      </c>
      <c r="AC1814" s="30" t="s">
        <v>44</v>
      </c>
      <c r="AD1814" s="30" t="s">
        <v>982</v>
      </c>
    </row>
    <row r="1815" spans="1:30" x14ac:dyDescent="0.2">
      <c r="A1815" s="89">
        <v>46169.576272893522</v>
      </c>
      <c r="B1815" s="35" t="s">
        <v>408</v>
      </c>
      <c r="C1815" s="85" t="s">
        <v>31</v>
      </c>
      <c r="D1815" s="30" t="s">
        <v>29</v>
      </c>
      <c r="E1815" s="96" t="s">
        <v>63</v>
      </c>
      <c r="F1815" s="30" t="s">
        <v>29</v>
      </c>
      <c r="G1815" s="30" t="s">
        <v>47</v>
      </c>
      <c r="H1815" s="93" t="s">
        <v>6742</v>
      </c>
      <c r="I1815" s="36">
        <f ca="1">IFERROR(__xludf.DUMMYFUNCTION("""COMPUTED_VALUE"""),46197)</f>
        <v>46197</v>
      </c>
      <c r="J1815" s="51" t="s">
        <v>8389</v>
      </c>
      <c r="K1815" s="58" t="s">
        <v>8390</v>
      </c>
      <c r="L1815" s="38">
        <v>971869799</v>
      </c>
      <c r="M1815" s="30" t="s">
        <v>466</v>
      </c>
      <c r="N1815" s="56" t="s">
        <v>3310</v>
      </c>
      <c r="O1815" s="30" t="s">
        <v>8391</v>
      </c>
      <c r="P1815" s="30" t="s">
        <v>8392</v>
      </c>
      <c r="Q1815" s="23">
        <v>16940</v>
      </c>
      <c r="R1815" s="30" t="s">
        <v>29</v>
      </c>
      <c r="S1815" s="39">
        <v>200</v>
      </c>
      <c r="T1815" s="45">
        <v>46169</v>
      </c>
      <c r="U1815" s="52"/>
      <c r="V1815" s="53"/>
      <c r="W1815" s="54" t="s">
        <v>8393</v>
      </c>
      <c r="X1815" s="30"/>
      <c r="Y1815" s="31">
        <v>16740</v>
      </c>
      <c r="Z1815" s="30"/>
      <c r="AA1815" s="55"/>
      <c r="AB1815" s="73" t="s">
        <v>44</v>
      </c>
      <c r="AC1815" s="30" t="s">
        <v>44</v>
      </c>
      <c r="AD1815" s="30" t="s">
        <v>982</v>
      </c>
    </row>
    <row r="1816" spans="1:30" x14ac:dyDescent="0.2">
      <c r="A1816" s="89">
        <v>46169.719419861111</v>
      </c>
      <c r="B1816" s="35" t="s">
        <v>30</v>
      </c>
      <c r="C1816" s="85" t="s">
        <v>31</v>
      </c>
      <c r="D1816" s="30" t="s">
        <v>29</v>
      </c>
      <c r="E1816" s="96" t="s">
        <v>2798</v>
      </c>
      <c r="F1816" s="30" t="s">
        <v>29</v>
      </c>
      <c r="G1816" s="30" t="s">
        <v>47</v>
      </c>
      <c r="H1816" s="93" t="s">
        <v>34</v>
      </c>
      <c r="I1816" s="36" t="str">
        <f ca="1">IFERROR(__xludf.DUMMYFUNCTION("""COMPUTED_VALUE""")," ")</f>
        <v xml:space="preserve"> </v>
      </c>
      <c r="J1816" s="51" t="s">
        <v>8394</v>
      </c>
      <c r="K1816" s="58" t="s">
        <v>8395</v>
      </c>
      <c r="L1816" s="38">
        <v>981736757</v>
      </c>
      <c r="M1816" s="30" t="s">
        <v>664</v>
      </c>
      <c r="N1816" s="56" t="s">
        <v>66</v>
      </c>
      <c r="O1816" s="30" t="s">
        <v>107</v>
      </c>
      <c r="P1816" s="30" t="s">
        <v>8396</v>
      </c>
      <c r="Q1816" s="23">
        <v>16940</v>
      </c>
      <c r="R1816" s="30" t="s">
        <v>29</v>
      </c>
      <c r="S1816" s="39">
        <v>50</v>
      </c>
      <c r="T1816" s="45">
        <v>46169</v>
      </c>
      <c r="U1816" s="52"/>
      <c r="V1816" s="53"/>
      <c r="W1816" s="54" t="s">
        <v>8397</v>
      </c>
      <c r="X1816" s="30"/>
      <c r="Y1816" s="31">
        <v>16890</v>
      </c>
      <c r="Z1816" s="30"/>
      <c r="AA1816" s="56"/>
      <c r="AB1816" s="74" t="s">
        <v>44</v>
      </c>
      <c r="AC1816" s="30" t="s">
        <v>44</v>
      </c>
      <c r="AD1816" s="30" t="s">
        <v>982</v>
      </c>
    </row>
    <row r="1817" spans="1:30" x14ac:dyDescent="0.2">
      <c r="A1817" s="89">
        <v>46169.722057268518</v>
      </c>
      <c r="B1817" s="35" t="s">
        <v>30</v>
      </c>
      <c r="C1817" s="85" t="s">
        <v>31</v>
      </c>
      <c r="D1817" s="30" t="s">
        <v>29</v>
      </c>
      <c r="E1817" s="96" t="s">
        <v>2798</v>
      </c>
      <c r="F1817" s="30" t="s">
        <v>29</v>
      </c>
      <c r="G1817" s="30" t="s">
        <v>47</v>
      </c>
      <c r="H1817" s="93" t="s">
        <v>34</v>
      </c>
      <c r="I1817" s="36" t="str">
        <f ca="1">IFERROR(__xludf.DUMMYFUNCTION("""COMPUTED_VALUE""")," ")</f>
        <v xml:space="preserve"> </v>
      </c>
      <c r="J1817" s="51" t="s">
        <v>8398</v>
      </c>
      <c r="K1817" s="58" t="s">
        <v>8399</v>
      </c>
      <c r="L1817" s="38">
        <v>819830956</v>
      </c>
      <c r="M1817" s="30" t="s">
        <v>664</v>
      </c>
      <c r="N1817" s="56" t="s">
        <v>2923</v>
      </c>
      <c r="O1817" s="30" t="s">
        <v>107</v>
      </c>
      <c r="P1817" s="30" t="s">
        <v>8400</v>
      </c>
      <c r="Q1817" s="23">
        <v>16940</v>
      </c>
      <c r="R1817" s="30" t="s">
        <v>29</v>
      </c>
      <c r="S1817" s="39">
        <v>50</v>
      </c>
      <c r="T1817" s="45">
        <v>46169</v>
      </c>
      <c r="U1817" s="52"/>
      <c r="V1817" s="53"/>
      <c r="W1817" s="54" t="s">
        <v>8401</v>
      </c>
      <c r="X1817" s="30"/>
      <c r="Y1817" s="31">
        <v>16890</v>
      </c>
      <c r="Z1817" s="30"/>
      <c r="AA1817" s="55"/>
      <c r="AB1817" s="73" t="s">
        <v>44</v>
      </c>
      <c r="AC1817" s="30" t="s">
        <v>44</v>
      </c>
      <c r="AD1817" s="30" t="s">
        <v>982</v>
      </c>
    </row>
    <row r="1818" spans="1:30" x14ac:dyDescent="0.2">
      <c r="A1818" s="89">
        <v>46169.956405358796</v>
      </c>
      <c r="B1818" s="35" t="s">
        <v>30</v>
      </c>
      <c r="C1818" s="85" t="s">
        <v>31</v>
      </c>
      <c r="D1818" s="30" t="s">
        <v>29</v>
      </c>
      <c r="E1818" s="96" t="s">
        <v>63</v>
      </c>
      <c r="F1818" s="30" t="s">
        <v>29</v>
      </c>
      <c r="G1818" s="30" t="s">
        <v>47</v>
      </c>
      <c r="H1818" s="93" t="s">
        <v>34</v>
      </c>
      <c r="I1818" s="36" t="str">
        <f ca="1">IFERROR(__xludf.DUMMYFUNCTION("""COMPUTED_VALUE""")," ")</f>
        <v xml:space="preserve"> </v>
      </c>
      <c r="J1818" s="51" t="s">
        <v>8402</v>
      </c>
      <c r="K1818" s="58" t="s">
        <v>8403</v>
      </c>
      <c r="L1818" s="38">
        <v>967500778</v>
      </c>
      <c r="M1818" s="30" t="s">
        <v>2861</v>
      </c>
      <c r="N1818" s="56" t="s">
        <v>779</v>
      </c>
      <c r="O1818" s="30" t="s">
        <v>8404</v>
      </c>
      <c r="P1818" s="30" t="s">
        <v>8405</v>
      </c>
      <c r="Q1818" s="23">
        <v>16940</v>
      </c>
      <c r="R1818" s="30" t="s">
        <v>29</v>
      </c>
      <c r="S1818" s="39">
        <v>100</v>
      </c>
      <c r="T1818" s="45">
        <v>46169</v>
      </c>
      <c r="U1818" s="52"/>
      <c r="V1818" s="53"/>
      <c r="W1818" s="54" t="s">
        <v>8406</v>
      </c>
      <c r="X1818" s="30"/>
      <c r="Y1818" s="31">
        <v>16840</v>
      </c>
      <c r="Z1818" s="30"/>
      <c r="AA1818" s="56"/>
      <c r="AB1818" s="74" t="s">
        <v>44</v>
      </c>
      <c r="AC1818" s="30" t="s">
        <v>44</v>
      </c>
      <c r="AD1818" s="30" t="s">
        <v>982</v>
      </c>
    </row>
    <row r="1819" spans="1:30" x14ac:dyDescent="0.2">
      <c r="A1819" s="89">
        <v>46169.957643252317</v>
      </c>
      <c r="B1819" s="35" t="s">
        <v>76</v>
      </c>
      <c r="C1819" s="85" t="s">
        <v>31</v>
      </c>
      <c r="D1819" s="30" t="s">
        <v>29</v>
      </c>
      <c r="E1819" s="96" t="s">
        <v>32</v>
      </c>
      <c r="F1819" s="30" t="s">
        <v>29</v>
      </c>
      <c r="G1819" s="30" t="s">
        <v>33</v>
      </c>
      <c r="H1819" s="93" t="s">
        <v>3271</v>
      </c>
      <c r="I1819" s="36">
        <f ca="1">IFERROR(__xludf.DUMMYFUNCTION("""COMPUTED_VALUE"""),46197)</f>
        <v>46197</v>
      </c>
      <c r="J1819" s="51" t="s">
        <v>8407</v>
      </c>
      <c r="K1819" s="58" t="s">
        <v>8408</v>
      </c>
      <c r="L1819" s="38">
        <v>392069480</v>
      </c>
      <c r="M1819" s="30" t="s">
        <v>2861</v>
      </c>
      <c r="N1819" s="56" t="s">
        <v>8297</v>
      </c>
      <c r="O1819" s="30" t="s">
        <v>8409</v>
      </c>
      <c r="P1819" s="30" t="s">
        <v>8410</v>
      </c>
      <c r="Q1819" s="23">
        <v>14972</v>
      </c>
      <c r="R1819" s="30" t="s">
        <v>29</v>
      </c>
      <c r="S1819" s="39">
        <v>50</v>
      </c>
      <c r="T1819" s="45">
        <v>46169</v>
      </c>
      <c r="U1819" s="52"/>
      <c r="V1819" s="53"/>
      <c r="W1819" s="54" t="s">
        <v>8411</v>
      </c>
      <c r="X1819" s="30"/>
      <c r="Y1819" s="31">
        <v>14922</v>
      </c>
      <c r="Z1819" s="30"/>
      <c r="AA1819" s="55"/>
      <c r="AB1819" s="73" t="s">
        <v>44</v>
      </c>
      <c r="AC1819" s="30" t="s">
        <v>44</v>
      </c>
      <c r="AD1819" s="30" t="s">
        <v>982</v>
      </c>
    </row>
    <row r="1820" spans="1:30" x14ac:dyDescent="0.2">
      <c r="A1820" s="89">
        <v>46170.221672928237</v>
      </c>
      <c r="B1820" s="35" t="s">
        <v>30</v>
      </c>
      <c r="C1820" s="85" t="s">
        <v>31</v>
      </c>
      <c r="D1820" s="30" t="s">
        <v>29</v>
      </c>
      <c r="E1820" s="96" t="s">
        <v>63</v>
      </c>
      <c r="F1820" s="30" t="s">
        <v>29</v>
      </c>
      <c r="G1820" s="30" t="s">
        <v>47</v>
      </c>
      <c r="H1820" s="93" t="s">
        <v>34</v>
      </c>
      <c r="I1820" s="36" t="str">
        <f ca="1">IFERROR(__xludf.DUMMYFUNCTION("""COMPUTED_VALUE""")," ")</f>
        <v xml:space="preserve"> </v>
      </c>
      <c r="J1820" s="51" t="s">
        <v>8412</v>
      </c>
      <c r="K1820" s="58" t="s">
        <v>8413</v>
      </c>
      <c r="L1820" s="38">
        <v>964381003</v>
      </c>
      <c r="M1820" s="30" t="s">
        <v>1630</v>
      </c>
      <c r="N1820" s="56" t="s">
        <v>3850</v>
      </c>
      <c r="O1820" s="30" t="s">
        <v>8414</v>
      </c>
      <c r="P1820" s="30" t="s">
        <v>8415</v>
      </c>
      <c r="Q1820" s="23">
        <v>16940</v>
      </c>
      <c r="R1820" s="30" t="s">
        <v>29</v>
      </c>
      <c r="S1820" s="39">
        <v>100</v>
      </c>
      <c r="T1820" s="45">
        <v>46169</v>
      </c>
      <c r="U1820" s="52"/>
      <c r="V1820" s="53"/>
      <c r="W1820" s="54" t="s">
        <v>8416</v>
      </c>
      <c r="X1820" s="30"/>
      <c r="Y1820" s="31">
        <v>16840</v>
      </c>
      <c r="Z1820" s="30"/>
      <c r="AA1820" s="56"/>
      <c r="AB1820" s="74" t="s">
        <v>44</v>
      </c>
      <c r="AC1820" s="30" t="s">
        <v>44</v>
      </c>
      <c r="AD1820" s="30" t="s">
        <v>982</v>
      </c>
    </row>
    <row r="1821" spans="1:30" x14ac:dyDescent="0.2">
      <c r="A1821" s="89">
        <v>46170.311930023148</v>
      </c>
      <c r="B1821" s="35" t="s">
        <v>30</v>
      </c>
      <c r="C1821" s="85" t="s">
        <v>31</v>
      </c>
      <c r="D1821" s="30" t="s">
        <v>29</v>
      </c>
      <c r="E1821" s="96" t="s">
        <v>2895</v>
      </c>
      <c r="F1821" s="30" t="s">
        <v>29</v>
      </c>
      <c r="G1821" s="30" t="s">
        <v>47</v>
      </c>
      <c r="H1821" s="93" t="s">
        <v>34</v>
      </c>
      <c r="I1821" s="36" t="str">
        <f ca="1">IFERROR(__xludf.DUMMYFUNCTION("""COMPUTED_VALUE""")," ")</f>
        <v xml:space="preserve"> </v>
      </c>
      <c r="J1821" s="51" t="s">
        <v>8417</v>
      </c>
      <c r="K1821" s="58" t="s">
        <v>8418</v>
      </c>
      <c r="L1821" s="38">
        <v>328701400</v>
      </c>
      <c r="M1821" s="30" t="s">
        <v>664</v>
      </c>
      <c r="N1821" s="56" t="s">
        <v>337</v>
      </c>
      <c r="O1821" s="30" t="s">
        <v>107</v>
      </c>
      <c r="P1821" s="30" t="s">
        <v>8419</v>
      </c>
      <c r="Q1821" s="23">
        <v>14972</v>
      </c>
      <c r="R1821" s="30" t="s">
        <v>29</v>
      </c>
      <c r="S1821" s="39">
        <v>100</v>
      </c>
      <c r="T1821" s="45">
        <v>46169</v>
      </c>
      <c r="U1821" s="52"/>
      <c r="V1821" s="53"/>
      <c r="W1821" s="54" t="s">
        <v>8420</v>
      </c>
      <c r="X1821" s="30"/>
      <c r="Y1821" s="31">
        <v>14872</v>
      </c>
      <c r="Z1821" s="30"/>
      <c r="AA1821" s="55"/>
      <c r="AB1821" s="73" t="s">
        <v>44</v>
      </c>
      <c r="AC1821" s="30" t="s">
        <v>44</v>
      </c>
      <c r="AD1821" s="30" t="s">
        <v>982</v>
      </c>
    </row>
    <row r="1822" spans="1:30" x14ac:dyDescent="0.2">
      <c r="A1822" s="89">
        <v>46170.314209814816</v>
      </c>
      <c r="B1822" s="35" t="s">
        <v>30</v>
      </c>
      <c r="C1822" s="85" t="s">
        <v>31</v>
      </c>
      <c r="D1822" s="30" t="s">
        <v>29</v>
      </c>
      <c r="E1822" s="96" t="s">
        <v>32</v>
      </c>
      <c r="F1822" s="30" t="s">
        <v>29</v>
      </c>
      <c r="G1822" s="30" t="s">
        <v>33</v>
      </c>
      <c r="H1822" s="93" t="s">
        <v>34</v>
      </c>
      <c r="I1822" s="36" t="str">
        <f ca="1">IFERROR(__xludf.DUMMYFUNCTION("""COMPUTED_VALUE""")," ")</f>
        <v xml:space="preserve"> </v>
      </c>
      <c r="J1822" s="51" t="s">
        <v>8421</v>
      </c>
      <c r="K1822" s="58" t="s">
        <v>8422</v>
      </c>
      <c r="L1822" s="38">
        <v>777604003</v>
      </c>
      <c r="M1822" s="30" t="s">
        <v>466</v>
      </c>
      <c r="N1822" s="56" t="s">
        <v>4262</v>
      </c>
      <c r="O1822" s="30" t="s">
        <v>8423</v>
      </c>
      <c r="P1822" s="30" t="s">
        <v>8424</v>
      </c>
      <c r="Q1822" s="23">
        <v>14972</v>
      </c>
      <c r="R1822" s="30" t="s">
        <v>29</v>
      </c>
      <c r="S1822" s="39">
        <f>50+150</f>
        <v>200</v>
      </c>
      <c r="T1822" s="49" t="s">
        <v>8425</v>
      </c>
      <c r="U1822" s="52"/>
      <c r="V1822" s="53"/>
      <c r="W1822" s="54" t="s">
        <v>8426</v>
      </c>
      <c r="X1822" s="30"/>
      <c r="Y1822" s="31">
        <v>14772</v>
      </c>
      <c r="Z1822" s="30"/>
      <c r="AA1822" s="56"/>
      <c r="AB1822" s="74" t="s">
        <v>44</v>
      </c>
      <c r="AC1822" s="30" t="s">
        <v>44</v>
      </c>
      <c r="AD1822" s="30" t="s">
        <v>982</v>
      </c>
    </row>
    <row r="1823" spans="1:30" x14ac:dyDescent="0.2">
      <c r="A1823" s="89">
        <v>46170.31666167824</v>
      </c>
      <c r="B1823" s="35" t="s">
        <v>76</v>
      </c>
      <c r="C1823" s="85" t="s">
        <v>31</v>
      </c>
      <c r="D1823" s="30" t="s">
        <v>29</v>
      </c>
      <c r="E1823" s="96" t="s">
        <v>63</v>
      </c>
      <c r="F1823" s="30" t="s">
        <v>29</v>
      </c>
      <c r="G1823" s="30" t="s">
        <v>47</v>
      </c>
      <c r="H1823" s="93" t="s">
        <v>5928</v>
      </c>
      <c r="I1823" s="36">
        <f ca="1">IFERROR(__xludf.DUMMYFUNCTION("""COMPUTED_VALUE"""),46196)</f>
        <v>46196</v>
      </c>
      <c r="J1823" s="51" t="s">
        <v>8427</v>
      </c>
      <c r="K1823" s="58" t="s">
        <v>8428</v>
      </c>
      <c r="L1823" s="38">
        <v>869341681</v>
      </c>
      <c r="M1823" s="30" t="s">
        <v>466</v>
      </c>
      <c r="N1823" s="56" t="s">
        <v>72</v>
      </c>
      <c r="O1823" s="30" t="s">
        <v>8429</v>
      </c>
      <c r="P1823" s="30" t="s">
        <v>8430</v>
      </c>
      <c r="Q1823" s="23">
        <v>16940</v>
      </c>
      <c r="R1823" s="30" t="s">
        <v>29</v>
      </c>
      <c r="S1823" s="39">
        <f>200+2300</f>
        <v>2500</v>
      </c>
      <c r="T1823" s="49" t="s">
        <v>8431</v>
      </c>
      <c r="U1823" s="52"/>
      <c r="V1823" s="53"/>
      <c r="W1823" s="54" t="s">
        <v>8432</v>
      </c>
      <c r="X1823" s="30"/>
      <c r="Y1823" s="31">
        <v>14440</v>
      </c>
      <c r="Z1823" s="30"/>
      <c r="AA1823" s="55"/>
      <c r="AB1823" s="73" t="s">
        <v>44</v>
      </c>
      <c r="AC1823" s="30" t="s">
        <v>44</v>
      </c>
      <c r="AD1823" s="30" t="s">
        <v>982</v>
      </c>
    </row>
    <row r="1824" spans="1:30" x14ac:dyDescent="0.2">
      <c r="A1824" s="89">
        <v>46170.34219899305</v>
      </c>
      <c r="B1824" s="35" t="s">
        <v>252</v>
      </c>
      <c r="C1824" s="85" t="s">
        <v>31</v>
      </c>
      <c r="D1824" s="30" t="s">
        <v>29</v>
      </c>
      <c r="E1824" s="96" t="s">
        <v>63</v>
      </c>
      <c r="F1824" s="30" t="s">
        <v>29</v>
      </c>
      <c r="G1824" s="30" t="s">
        <v>47</v>
      </c>
      <c r="H1824" s="93" t="s">
        <v>5504</v>
      </c>
      <c r="I1824" s="36">
        <f ca="1">IFERROR(__xludf.DUMMYFUNCTION("""COMPUTED_VALUE"""),46195)</f>
        <v>46195</v>
      </c>
      <c r="J1824" s="51" t="s">
        <v>8433</v>
      </c>
      <c r="K1824" s="58" t="s">
        <v>8434</v>
      </c>
      <c r="L1824" s="38">
        <v>396227411</v>
      </c>
      <c r="M1824" s="30" t="s">
        <v>130</v>
      </c>
      <c r="N1824" s="56" t="s">
        <v>3883</v>
      </c>
      <c r="O1824" s="30" t="s">
        <v>2081</v>
      </c>
      <c r="P1824" s="30" t="s">
        <v>8435</v>
      </c>
      <c r="Q1824" s="23">
        <v>16940</v>
      </c>
      <c r="R1824" s="30" t="s">
        <v>29</v>
      </c>
      <c r="S1824" s="39">
        <v>60</v>
      </c>
      <c r="T1824" s="45">
        <v>46169</v>
      </c>
      <c r="U1824" s="52"/>
      <c r="V1824" s="53"/>
      <c r="W1824" s="54" t="s">
        <v>8436</v>
      </c>
      <c r="X1824" s="30"/>
      <c r="Y1824" s="31">
        <v>16880</v>
      </c>
      <c r="Z1824" s="30"/>
      <c r="AA1824" s="56"/>
      <c r="AB1824" s="74" t="s">
        <v>44</v>
      </c>
      <c r="AC1824" s="30" t="s">
        <v>44</v>
      </c>
      <c r="AD1824" s="30" t="s">
        <v>982</v>
      </c>
    </row>
    <row r="1825" spans="1:30" x14ac:dyDescent="0.2">
      <c r="A1825" s="89">
        <v>46170.343043981484</v>
      </c>
      <c r="B1825" s="35" t="s">
        <v>30</v>
      </c>
      <c r="C1825" s="85" t="s">
        <v>31</v>
      </c>
      <c r="D1825" s="30" t="s">
        <v>29</v>
      </c>
      <c r="E1825" s="96" t="s">
        <v>2798</v>
      </c>
      <c r="F1825" s="30" t="s">
        <v>29</v>
      </c>
      <c r="G1825" s="30" t="s">
        <v>47</v>
      </c>
      <c r="H1825" s="93" t="s">
        <v>3904</v>
      </c>
      <c r="I1825" s="36">
        <f ca="1">IFERROR(__xludf.DUMMYFUNCTION("""COMPUTED_VALUE"""),46195)</f>
        <v>46195</v>
      </c>
      <c r="J1825" s="51" t="s">
        <v>8437</v>
      </c>
      <c r="K1825" s="58" t="s">
        <v>8438</v>
      </c>
      <c r="L1825" s="38">
        <v>329696478</v>
      </c>
      <c r="M1825" s="30" t="s">
        <v>633</v>
      </c>
      <c r="N1825" s="56" t="s">
        <v>1845</v>
      </c>
      <c r="O1825" s="30" t="s">
        <v>2204</v>
      </c>
      <c r="P1825" s="30" t="s">
        <v>8439</v>
      </c>
      <c r="Q1825" s="23">
        <v>16940</v>
      </c>
      <c r="R1825" s="30" t="s">
        <v>29</v>
      </c>
      <c r="S1825" s="39">
        <v>50</v>
      </c>
      <c r="T1825" s="45">
        <v>46169</v>
      </c>
      <c r="U1825" s="52"/>
      <c r="V1825" s="53"/>
      <c r="W1825" s="54" t="s">
        <v>8440</v>
      </c>
      <c r="X1825" s="30"/>
      <c r="Y1825" s="31">
        <v>16890</v>
      </c>
      <c r="Z1825" s="30"/>
      <c r="AA1825" s="55"/>
      <c r="AB1825" s="73" t="s">
        <v>44</v>
      </c>
      <c r="AC1825" s="30" t="s">
        <v>44</v>
      </c>
      <c r="AD1825" s="30" t="s">
        <v>982</v>
      </c>
    </row>
    <row r="1826" spans="1:30" x14ac:dyDescent="0.2">
      <c r="A1826" s="89">
        <v>46170.345325613423</v>
      </c>
      <c r="B1826" s="35" t="s">
        <v>76</v>
      </c>
      <c r="C1826" s="85" t="s">
        <v>31</v>
      </c>
      <c r="D1826" s="30" t="s">
        <v>29</v>
      </c>
      <c r="E1826" s="96" t="s">
        <v>2798</v>
      </c>
      <c r="F1826" s="30" t="s">
        <v>29</v>
      </c>
      <c r="G1826" s="30" t="s">
        <v>47</v>
      </c>
      <c r="H1826" s="93" t="s">
        <v>3726</v>
      </c>
      <c r="I1826" s="36">
        <f ca="1">IFERROR(__xludf.DUMMYFUNCTION("""COMPUTED_VALUE"""),46195)</f>
        <v>46195</v>
      </c>
      <c r="J1826" s="51" t="s">
        <v>8441</v>
      </c>
      <c r="K1826" s="58" t="s">
        <v>8442</v>
      </c>
      <c r="L1826" s="38">
        <v>846560579</v>
      </c>
      <c r="M1826" s="30" t="s">
        <v>633</v>
      </c>
      <c r="N1826" s="56" t="s">
        <v>164</v>
      </c>
      <c r="O1826" s="30" t="s">
        <v>107</v>
      </c>
      <c r="P1826" s="30" t="s">
        <v>8443</v>
      </c>
      <c r="Q1826" s="23">
        <v>16940</v>
      </c>
      <c r="R1826" s="30" t="s">
        <v>29</v>
      </c>
      <c r="S1826" s="39">
        <v>50</v>
      </c>
      <c r="T1826" s="45">
        <v>46169</v>
      </c>
      <c r="U1826" s="52"/>
      <c r="V1826" s="53"/>
      <c r="W1826" s="54" t="s">
        <v>8444</v>
      </c>
      <c r="X1826" s="30"/>
      <c r="Y1826" s="31">
        <v>16890</v>
      </c>
      <c r="Z1826" s="30"/>
      <c r="AA1826" s="56"/>
      <c r="AB1826" s="74" t="s">
        <v>44</v>
      </c>
      <c r="AC1826" s="30" t="s">
        <v>44</v>
      </c>
      <c r="AD1826" s="30" t="s">
        <v>982</v>
      </c>
    </row>
    <row r="1827" spans="1:30" x14ac:dyDescent="0.2">
      <c r="A1827" s="89">
        <v>46170.35384585648</v>
      </c>
      <c r="B1827" s="35" t="s">
        <v>76</v>
      </c>
      <c r="C1827" s="85" t="s">
        <v>31</v>
      </c>
      <c r="D1827" s="30" t="s">
        <v>29</v>
      </c>
      <c r="E1827" s="96" t="s">
        <v>63</v>
      </c>
      <c r="F1827" s="30" t="s">
        <v>29</v>
      </c>
      <c r="G1827" s="30" t="s">
        <v>47</v>
      </c>
      <c r="H1827" s="93" t="s">
        <v>3049</v>
      </c>
      <c r="I1827" s="36">
        <f ca="1">IFERROR(__xludf.DUMMYFUNCTION("""COMPUTED_VALUE"""),46195)</f>
        <v>46195</v>
      </c>
      <c r="J1827" s="51" t="s">
        <v>8445</v>
      </c>
      <c r="K1827" s="58" t="s">
        <v>8446</v>
      </c>
      <c r="L1827" s="38">
        <v>812581707</v>
      </c>
      <c r="M1827" s="30" t="s">
        <v>874</v>
      </c>
      <c r="N1827" s="56" t="s">
        <v>4278</v>
      </c>
      <c r="O1827" s="30" t="s">
        <v>107</v>
      </c>
      <c r="P1827" s="30" t="s">
        <v>8447</v>
      </c>
      <c r="Q1827" s="23">
        <v>16940</v>
      </c>
      <c r="R1827" s="30" t="s">
        <v>29</v>
      </c>
      <c r="S1827" s="39">
        <f>50+2500</f>
        <v>2550</v>
      </c>
      <c r="T1827" s="49" t="s">
        <v>8387</v>
      </c>
      <c r="U1827" s="52"/>
      <c r="V1827" s="53"/>
      <c r="W1827" s="54" t="s">
        <v>8448</v>
      </c>
      <c r="X1827" s="30"/>
      <c r="Y1827" s="31">
        <v>14390</v>
      </c>
      <c r="Z1827" s="30"/>
      <c r="AA1827" s="55"/>
      <c r="AB1827" s="73" t="s">
        <v>44</v>
      </c>
      <c r="AC1827" s="30" t="s">
        <v>44</v>
      </c>
      <c r="AD1827" s="30" t="s">
        <v>982</v>
      </c>
    </row>
    <row r="1828" spans="1:30" x14ac:dyDescent="0.2">
      <c r="A1828" s="89">
        <v>46170.3602497338</v>
      </c>
      <c r="B1828" s="35" t="s">
        <v>30</v>
      </c>
      <c r="C1828" s="85" t="s">
        <v>31</v>
      </c>
      <c r="D1828" s="30" t="s">
        <v>29</v>
      </c>
      <c r="E1828" s="96" t="s">
        <v>63</v>
      </c>
      <c r="F1828" s="30" t="s">
        <v>29</v>
      </c>
      <c r="G1828" s="30" t="s">
        <v>47</v>
      </c>
      <c r="H1828" s="93" t="s">
        <v>34</v>
      </c>
      <c r="I1828" s="36" t="str">
        <f ca="1">IFERROR(__xludf.DUMMYFUNCTION("""COMPUTED_VALUE""")," ")</f>
        <v xml:space="preserve"> </v>
      </c>
      <c r="J1828" s="51" t="s">
        <v>8449</v>
      </c>
      <c r="K1828" s="58" t="s">
        <v>8450</v>
      </c>
      <c r="L1828" s="38">
        <v>349527495</v>
      </c>
      <c r="M1828" s="30" t="s">
        <v>454</v>
      </c>
      <c r="N1828" s="56" t="s">
        <v>148</v>
      </c>
      <c r="O1828" s="30" t="s">
        <v>8451</v>
      </c>
      <c r="P1828" s="30" t="s">
        <v>8452</v>
      </c>
      <c r="Q1828" s="23">
        <v>16940</v>
      </c>
      <c r="R1828" s="30" t="s">
        <v>29</v>
      </c>
      <c r="S1828" s="39">
        <v>200</v>
      </c>
      <c r="T1828" s="45">
        <v>46169</v>
      </c>
      <c r="U1828" s="52"/>
      <c r="V1828" s="53"/>
      <c r="W1828" s="54" t="s">
        <v>8453</v>
      </c>
      <c r="X1828" s="30"/>
      <c r="Y1828" s="31">
        <v>16740</v>
      </c>
      <c r="Z1828" s="30"/>
      <c r="AA1828" s="56"/>
      <c r="AB1828" s="74" t="s">
        <v>44</v>
      </c>
      <c r="AC1828" s="30" t="s">
        <v>44</v>
      </c>
      <c r="AD1828" s="30" t="s">
        <v>982</v>
      </c>
    </row>
    <row r="1829" spans="1:30" x14ac:dyDescent="0.2">
      <c r="A1829" s="89">
        <v>46170.378060127317</v>
      </c>
      <c r="B1829" s="35" t="s">
        <v>408</v>
      </c>
      <c r="C1829" s="85" t="s">
        <v>31</v>
      </c>
      <c r="D1829" s="30" t="s">
        <v>29</v>
      </c>
      <c r="E1829" s="96" t="s">
        <v>63</v>
      </c>
      <c r="F1829" s="30" t="s">
        <v>29</v>
      </c>
      <c r="G1829" s="30" t="s">
        <v>47</v>
      </c>
      <c r="H1829" s="93" t="s">
        <v>3224</v>
      </c>
      <c r="I1829" s="36">
        <f ca="1">IFERROR(__xludf.DUMMYFUNCTION("""COMPUTED_VALUE"""),46197)</f>
        <v>46197</v>
      </c>
      <c r="J1829" s="51" t="s">
        <v>8454</v>
      </c>
      <c r="K1829" s="58" t="s">
        <v>8455</v>
      </c>
      <c r="L1829" s="38">
        <v>859571808</v>
      </c>
      <c r="M1829" s="30" t="s">
        <v>758</v>
      </c>
      <c r="N1829" s="56" t="s">
        <v>1870</v>
      </c>
      <c r="O1829" s="30" t="s">
        <v>107</v>
      </c>
      <c r="P1829" s="30" t="s">
        <v>8456</v>
      </c>
      <c r="Q1829" s="23">
        <v>16940</v>
      </c>
      <c r="R1829" s="30" t="s">
        <v>29</v>
      </c>
      <c r="S1829" s="39">
        <v>100</v>
      </c>
      <c r="T1829" s="45">
        <v>46169</v>
      </c>
      <c r="U1829" s="52"/>
      <c r="V1829" s="53"/>
      <c r="W1829" s="54" t="s">
        <v>8457</v>
      </c>
      <c r="X1829" s="30"/>
      <c r="Y1829" s="31">
        <v>16840</v>
      </c>
      <c r="Z1829" s="30"/>
      <c r="AA1829" s="55"/>
      <c r="AB1829" s="73" t="s">
        <v>44</v>
      </c>
      <c r="AC1829" s="30" t="s">
        <v>44</v>
      </c>
      <c r="AD1829" s="30" t="s">
        <v>982</v>
      </c>
    </row>
    <row r="1830" spans="1:30" x14ac:dyDescent="0.2">
      <c r="A1830" s="89">
        <v>46170.520072858795</v>
      </c>
      <c r="B1830" s="35" t="s">
        <v>30</v>
      </c>
      <c r="C1830" s="85" t="s">
        <v>31</v>
      </c>
      <c r="D1830" s="30" t="s">
        <v>29</v>
      </c>
      <c r="E1830" s="96" t="s">
        <v>63</v>
      </c>
      <c r="F1830" s="30" t="s">
        <v>29</v>
      </c>
      <c r="G1830" s="30" t="s">
        <v>47</v>
      </c>
      <c r="H1830" s="93" t="s">
        <v>3904</v>
      </c>
      <c r="I1830" s="36">
        <f ca="1">IFERROR(__xludf.DUMMYFUNCTION("""COMPUTED_VALUE"""),46195)</f>
        <v>46195</v>
      </c>
      <c r="J1830" s="51" t="s">
        <v>8458</v>
      </c>
      <c r="K1830" s="56" t="s">
        <v>8459</v>
      </c>
      <c r="L1830" s="38">
        <v>915224169</v>
      </c>
      <c r="M1830" s="30" t="s">
        <v>90</v>
      </c>
      <c r="N1830" s="56" t="s">
        <v>58</v>
      </c>
      <c r="O1830" s="30" t="s">
        <v>8460</v>
      </c>
      <c r="P1830" s="30" t="s">
        <v>8461</v>
      </c>
      <c r="Q1830" s="23">
        <v>16940</v>
      </c>
      <c r="R1830" s="30" t="s">
        <v>29</v>
      </c>
      <c r="S1830" s="39">
        <v>100</v>
      </c>
      <c r="T1830" s="45">
        <v>46170</v>
      </c>
      <c r="U1830" s="52"/>
      <c r="V1830" s="53"/>
      <c r="W1830" s="54" t="s">
        <v>8462</v>
      </c>
      <c r="X1830" s="30"/>
      <c r="Y1830" s="31">
        <v>16840</v>
      </c>
      <c r="Z1830" s="30"/>
      <c r="AA1830" s="56"/>
      <c r="AB1830" s="74" t="s">
        <v>44</v>
      </c>
      <c r="AC1830" s="30" t="s">
        <v>44</v>
      </c>
      <c r="AD1830" s="30" t="s">
        <v>982</v>
      </c>
    </row>
    <row r="1831" spans="1:30" x14ac:dyDescent="0.2">
      <c r="A1831" s="89">
        <v>46170.564199155095</v>
      </c>
      <c r="B1831" s="35" t="s">
        <v>30</v>
      </c>
      <c r="C1831" s="85" t="s">
        <v>31</v>
      </c>
      <c r="D1831" s="30" t="s">
        <v>29</v>
      </c>
      <c r="E1831" s="96" t="s">
        <v>63</v>
      </c>
      <c r="F1831" s="30" t="s">
        <v>29</v>
      </c>
      <c r="G1831" s="30" t="s">
        <v>47</v>
      </c>
      <c r="H1831" s="93" t="s">
        <v>34</v>
      </c>
      <c r="I1831" s="36" t="str">
        <f ca="1">IFERROR(__xludf.DUMMYFUNCTION("""COMPUTED_VALUE""")," ")</f>
        <v xml:space="preserve"> </v>
      </c>
      <c r="J1831" s="51" t="s">
        <v>8463</v>
      </c>
      <c r="K1831" s="56" t="s">
        <v>8464</v>
      </c>
      <c r="L1831" s="38">
        <v>345823276</v>
      </c>
      <c r="M1831" s="30" t="s">
        <v>466</v>
      </c>
      <c r="N1831" s="56" t="s">
        <v>72</v>
      </c>
      <c r="O1831" s="30" t="s">
        <v>8465</v>
      </c>
      <c r="P1831" s="30" t="s">
        <v>8466</v>
      </c>
      <c r="Q1831" s="23">
        <v>16940</v>
      </c>
      <c r="R1831" s="30" t="s">
        <v>29</v>
      </c>
      <c r="S1831" s="39">
        <v>50</v>
      </c>
      <c r="T1831" s="45">
        <v>46170</v>
      </c>
      <c r="U1831" s="52"/>
      <c r="V1831" s="53"/>
      <c r="W1831" s="54" t="s">
        <v>8467</v>
      </c>
      <c r="X1831" s="30"/>
      <c r="Y1831" s="31">
        <v>16890</v>
      </c>
      <c r="Z1831" s="30"/>
      <c r="AA1831" s="55"/>
      <c r="AB1831" s="73" t="s">
        <v>44</v>
      </c>
      <c r="AC1831" s="30" t="s">
        <v>44</v>
      </c>
      <c r="AD1831" s="30" t="s">
        <v>982</v>
      </c>
    </row>
    <row r="1832" spans="1:30" x14ac:dyDescent="0.2">
      <c r="A1832" s="89">
        <v>46170.635789791668</v>
      </c>
      <c r="B1832" s="35" t="s">
        <v>252</v>
      </c>
      <c r="C1832" s="85" t="s">
        <v>31</v>
      </c>
      <c r="D1832" s="30" t="s">
        <v>29</v>
      </c>
      <c r="E1832" s="96" t="s">
        <v>2798</v>
      </c>
      <c r="F1832" s="30" t="s">
        <v>29</v>
      </c>
      <c r="G1832" s="30" t="s">
        <v>47</v>
      </c>
      <c r="H1832" s="93" t="s">
        <v>34</v>
      </c>
      <c r="I1832" s="36" t="str">
        <f ca="1">IFERROR(__xludf.DUMMYFUNCTION("""COMPUTED_VALUE""")," ")</f>
        <v xml:space="preserve"> </v>
      </c>
      <c r="J1832" s="51" t="s">
        <v>8468</v>
      </c>
      <c r="K1832" s="56" t="s">
        <v>8469</v>
      </c>
      <c r="L1832" s="38">
        <v>987602873</v>
      </c>
      <c r="M1832" s="30" t="s">
        <v>713</v>
      </c>
      <c r="N1832" s="56" t="s">
        <v>148</v>
      </c>
      <c r="O1832" s="30" t="s">
        <v>107</v>
      </c>
      <c r="P1832" s="30" t="s">
        <v>8470</v>
      </c>
      <c r="Q1832" s="23">
        <v>16940</v>
      </c>
      <c r="R1832" s="30" t="s">
        <v>29</v>
      </c>
      <c r="S1832" s="39">
        <v>50</v>
      </c>
      <c r="T1832" s="45">
        <v>46170</v>
      </c>
      <c r="U1832" s="52"/>
      <c r="V1832" s="53"/>
      <c r="W1832" s="54" t="s">
        <v>8471</v>
      </c>
      <c r="X1832" s="30"/>
      <c r="Y1832" s="31">
        <v>16890</v>
      </c>
      <c r="Z1832" s="30"/>
      <c r="AA1832" s="56"/>
      <c r="AB1832" s="74" t="s">
        <v>44</v>
      </c>
      <c r="AC1832" s="30" t="s">
        <v>44</v>
      </c>
      <c r="AD1832" s="30" t="s">
        <v>982</v>
      </c>
    </row>
    <row r="1833" spans="1:30" x14ac:dyDescent="0.2">
      <c r="A1833" s="89">
        <v>46170.638965601851</v>
      </c>
      <c r="B1833" s="35" t="s">
        <v>30</v>
      </c>
      <c r="C1833" s="85" t="s">
        <v>31</v>
      </c>
      <c r="D1833" s="30" t="s">
        <v>29</v>
      </c>
      <c r="E1833" s="96" t="s">
        <v>2798</v>
      </c>
      <c r="F1833" s="30" t="s">
        <v>29</v>
      </c>
      <c r="G1833" s="30" t="s">
        <v>47</v>
      </c>
      <c r="H1833" s="93" t="s">
        <v>34</v>
      </c>
      <c r="I1833" s="36" t="str">
        <f ca="1">IFERROR(__xludf.DUMMYFUNCTION("""COMPUTED_VALUE""")," ")</f>
        <v xml:space="preserve"> </v>
      </c>
      <c r="J1833" s="51" t="s">
        <v>8472</v>
      </c>
      <c r="K1833" s="56" t="s">
        <v>5544</v>
      </c>
      <c r="L1833" s="38">
        <v>966006578</v>
      </c>
      <c r="M1833" s="30" t="s">
        <v>664</v>
      </c>
      <c r="N1833" s="56" t="s">
        <v>2923</v>
      </c>
      <c r="O1833" s="30" t="s">
        <v>107</v>
      </c>
      <c r="P1833" s="30" t="s">
        <v>8473</v>
      </c>
      <c r="Q1833" s="23">
        <v>16940</v>
      </c>
      <c r="R1833" s="30" t="s">
        <v>29</v>
      </c>
      <c r="S1833" s="39">
        <v>50</v>
      </c>
      <c r="T1833" s="45">
        <v>46170</v>
      </c>
      <c r="U1833" s="52"/>
      <c r="V1833" s="53"/>
      <c r="W1833" s="54" t="s">
        <v>8474</v>
      </c>
      <c r="X1833" s="30"/>
      <c r="Y1833" s="31">
        <v>16890</v>
      </c>
      <c r="Z1833" s="30"/>
      <c r="AA1833" s="55"/>
      <c r="AB1833" s="73" t="s">
        <v>44</v>
      </c>
      <c r="AC1833" s="30" t="s">
        <v>44</v>
      </c>
      <c r="AD1833" s="30" t="s">
        <v>982</v>
      </c>
    </row>
    <row r="1834" spans="1:30" x14ac:dyDescent="0.2">
      <c r="A1834" s="89">
        <v>46170.640715717593</v>
      </c>
      <c r="B1834" s="35" t="s">
        <v>30</v>
      </c>
      <c r="C1834" s="85" t="s">
        <v>31</v>
      </c>
      <c r="D1834" s="30" t="s">
        <v>29</v>
      </c>
      <c r="E1834" s="96" t="s">
        <v>2798</v>
      </c>
      <c r="F1834" s="30" t="s">
        <v>29</v>
      </c>
      <c r="G1834" s="30" t="s">
        <v>47</v>
      </c>
      <c r="H1834" s="93" t="s">
        <v>34</v>
      </c>
      <c r="I1834" s="36" t="str">
        <f ca="1">IFERROR(__xludf.DUMMYFUNCTION("""COMPUTED_VALUE""")," ")</f>
        <v xml:space="preserve"> </v>
      </c>
      <c r="J1834" s="51" t="s">
        <v>8475</v>
      </c>
      <c r="K1834" s="56" t="s">
        <v>8476</v>
      </c>
      <c r="L1834" s="38">
        <v>396036852</v>
      </c>
      <c r="M1834" s="30" t="s">
        <v>664</v>
      </c>
      <c r="N1834" s="56" t="s">
        <v>2435</v>
      </c>
      <c r="O1834" s="30" t="s">
        <v>107</v>
      </c>
      <c r="P1834" s="30" t="s">
        <v>8477</v>
      </c>
      <c r="Q1834" s="23">
        <v>16940</v>
      </c>
      <c r="R1834" s="30" t="s">
        <v>29</v>
      </c>
      <c r="S1834" s="39">
        <v>100</v>
      </c>
      <c r="T1834" s="45">
        <v>46170</v>
      </c>
      <c r="U1834" s="52"/>
      <c r="V1834" s="53"/>
      <c r="W1834" s="54" t="s">
        <v>8478</v>
      </c>
      <c r="X1834" s="30"/>
      <c r="Y1834" s="31">
        <v>16840</v>
      </c>
      <c r="Z1834" s="30"/>
      <c r="AA1834" s="56"/>
      <c r="AB1834" s="74" t="s">
        <v>44</v>
      </c>
      <c r="AC1834" s="30" t="s">
        <v>44</v>
      </c>
      <c r="AD1834" s="30" t="s">
        <v>982</v>
      </c>
    </row>
    <row r="1835" spans="1:30" x14ac:dyDescent="0.2">
      <c r="A1835" s="89">
        <v>46170.697434849542</v>
      </c>
      <c r="B1835" s="35" t="s">
        <v>30</v>
      </c>
      <c r="C1835" s="85" t="s">
        <v>31</v>
      </c>
      <c r="D1835" s="30" t="s">
        <v>29</v>
      </c>
      <c r="E1835" s="96" t="s">
        <v>63</v>
      </c>
      <c r="F1835" s="30" t="s">
        <v>29</v>
      </c>
      <c r="G1835" s="30" t="s">
        <v>87</v>
      </c>
      <c r="H1835" s="93" t="s">
        <v>34</v>
      </c>
      <c r="I1835" s="36" t="str">
        <f ca="1">IFERROR(__xludf.DUMMYFUNCTION("""COMPUTED_VALUE""")," ")</f>
        <v xml:space="preserve"> </v>
      </c>
      <c r="J1835" s="51" t="s">
        <v>8479</v>
      </c>
      <c r="K1835" s="56" t="s">
        <v>8480</v>
      </c>
      <c r="L1835" s="38">
        <v>828787226</v>
      </c>
      <c r="M1835" s="30" t="s">
        <v>3501</v>
      </c>
      <c r="N1835" s="56" t="s">
        <v>845</v>
      </c>
      <c r="O1835" s="30" t="s">
        <v>8481</v>
      </c>
      <c r="P1835" s="30" t="s">
        <v>8482</v>
      </c>
      <c r="Q1835" s="23">
        <v>16940</v>
      </c>
      <c r="R1835" s="30" t="s">
        <v>29</v>
      </c>
      <c r="S1835" s="39">
        <v>100</v>
      </c>
      <c r="T1835" s="45">
        <v>46170</v>
      </c>
      <c r="U1835" s="52"/>
      <c r="V1835" s="53"/>
      <c r="W1835" s="54" t="s">
        <v>8483</v>
      </c>
      <c r="X1835" s="30"/>
      <c r="Y1835" s="31">
        <v>16840</v>
      </c>
      <c r="Z1835" s="30"/>
      <c r="AA1835" s="55"/>
      <c r="AB1835" s="73" t="s">
        <v>44</v>
      </c>
      <c r="AC1835" s="30" t="s">
        <v>44</v>
      </c>
      <c r="AD1835" s="30" t="s">
        <v>74</v>
      </c>
    </row>
    <row r="1836" spans="1:30" x14ac:dyDescent="0.2">
      <c r="A1836" s="89">
        <v>46170.720074166667</v>
      </c>
      <c r="B1836" s="35" t="s">
        <v>76</v>
      </c>
      <c r="C1836" s="85" t="s">
        <v>31</v>
      </c>
      <c r="D1836" s="30" t="s">
        <v>29</v>
      </c>
      <c r="E1836" s="96" t="s">
        <v>32</v>
      </c>
      <c r="F1836" s="30" t="s">
        <v>29</v>
      </c>
      <c r="G1836" s="30" t="s">
        <v>33</v>
      </c>
      <c r="H1836" s="93" t="s">
        <v>3271</v>
      </c>
      <c r="I1836" s="36">
        <f ca="1">IFERROR(__xludf.DUMMYFUNCTION("""COMPUTED_VALUE"""),46197)</f>
        <v>46197</v>
      </c>
      <c r="J1836" s="51" t="s">
        <v>8484</v>
      </c>
      <c r="K1836" s="56" t="s">
        <v>8485</v>
      </c>
      <c r="L1836" s="38">
        <v>981527780</v>
      </c>
      <c r="M1836" s="30" t="s">
        <v>2861</v>
      </c>
      <c r="N1836" s="56" t="s">
        <v>779</v>
      </c>
      <c r="O1836" s="30" t="s">
        <v>8486</v>
      </c>
      <c r="P1836" s="30" t="s">
        <v>8487</v>
      </c>
      <c r="Q1836" s="23">
        <v>14972</v>
      </c>
      <c r="R1836" s="30" t="s">
        <v>29</v>
      </c>
      <c r="S1836" s="39">
        <f>200+3800</f>
        <v>4000</v>
      </c>
      <c r="T1836" s="49" t="s">
        <v>8488</v>
      </c>
      <c r="U1836" s="52"/>
      <c r="V1836" s="53"/>
      <c r="W1836" s="54" t="s">
        <v>8489</v>
      </c>
      <c r="X1836" s="30"/>
      <c r="Y1836" s="31">
        <v>10972</v>
      </c>
      <c r="Z1836" s="30"/>
      <c r="AA1836" s="56"/>
      <c r="AB1836" s="74" t="s">
        <v>44</v>
      </c>
      <c r="AC1836" s="30" t="s">
        <v>44</v>
      </c>
      <c r="AD1836" s="30" t="s">
        <v>982</v>
      </c>
    </row>
    <row r="1837" spans="1:30" x14ac:dyDescent="0.2">
      <c r="A1837" s="89">
        <v>46170.902647048613</v>
      </c>
      <c r="B1837" s="35" t="s">
        <v>30</v>
      </c>
      <c r="C1837" s="85" t="s">
        <v>31</v>
      </c>
      <c r="D1837" s="30" t="s">
        <v>29</v>
      </c>
      <c r="E1837" s="96" t="s">
        <v>55</v>
      </c>
      <c r="F1837" s="30" t="s">
        <v>29</v>
      </c>
      <c r="G1837" s="30" t="s">
        <v>33</v>
      </c>
      <c r="H1837" s="93" t="s">
        <v>8490</v>
      </c>
      <c r="I1837" s="36" t="str">
        <f ca="1">IFERROR(__xludf.DUMMYFUNCTION("""COMPUTED_VALUE""")," ")</f>
        <v xml:space="preserve"> </v>
      </c>
      <c r="J1837" s="51" t="s">
        <v>8491</v>
      </c>
      <c r="K1837" s="56" t="s">
        <v>8492</v>
      </c>
      <c r="L1837" s="38">
        <v>876287580</v>
      </c>
      <c r="M1837" s="30" t="s">
        <v>1614</v>
      </c>
      <c r="N1837" s="56" t="s">
        <v>7386</v>
      </c>
      <c r="O1837" s="30" t="s">
        <v>7005</v>
      </c>
      <c r="P1837" s="30" t="s">
        <v>8493</v>
      </c>
      <c r="Q1837" s="23">
        <v>7736</v>
      </c>
      <c r="R1837" s="30" t="s">
        <v>29</v>
      </c>
      <c r="S1837" s="39">
        <v>200</v>
      </c>
      <c r="T1837" s="45">
        <v>46170</v>
      </c>
      <c r="U1837" s="52"/>
      <c r="V1837" s="53"/>
      <c r="W1837" s="54" t="s">
        <v>8494</v>
      </c>
      <c r="X1837" s="30"/>
      <c r="Y1837" s="31">
        <v>7536</v>
      </c>
      <c r="Z1837" s="30"/>
      <c r="AA1837" s="55"/>
      <c r="AB1837" s="73" t="s">
        <v>44</v>
      </c>
      <c r="AC1837" s="30" t="s">
        <v>44</v>
      </c>
      <c r="AD1837" s="30" t="s">
        <v>982</v>
      </c>
    </row>
    <row r="1838" spans="1:30" x14ac:dyDescent="0.2">
      <c r="A1838" s="89">
        <v>46170.934983275467</v>
      </c>
      <c r="B1838" s="35" t="s">
        <v>30</v>
      </c>
      <c r="C1838" s="85" t="s">
        <v>31</v>
      </c>
      <c r="D1838" s="30" t="s">
        <v>29</v>
      </c>
      <c r="E1838" s="96" t="s">
        <v>63</v>
      </c>
      <c r="F1838" s="30" t="s">
        <v>29</v>
      </c>
      <c r="G1838" s="30" t="s">
        <v>47</v>
      </c>
      <c r="H1838" s="93" t="s">
        <v>8490</v>
      </c>
      <c r="I1838" s="36" t="str">
        <f ca="1">IFERROR(__xludf.DUMMYFUNCTION("""COMPUTED_VALUE""")," ")</f>
        <v xml:space="preserve"> </v>
      </c>
      <c r="J1838" s="51" t="s">
        <v>8495</v>
      </c>
      <c r="K1838" s="56" t="s">
        <v>8496</v>
      </c>
      <c r="L1838" s="38">
        <v>329187234</v>
      </c>
      <c r="M1838" s="30" t="s">
        <v>2544</v>
      </c>
      <c r="N1838" s="56" t="s">
        <v>685</v>
      </c>
      <c r="O1838" s="30" t="s">
        <v>8497</v>
      </c>
      <c r="P1838" s="30" t="s">
        <v>8498</v>
      </c>
      <c r="Q1838" s="23">
        <v>16940</v>
      </c>
      <c r="R1838" s="30" t="s">
        <v>29</v>
      </c>
      <c r="S1838" s="39">
        <v>50</v>
      </c>
      <c r="T1838" s="45">
        <v>46170</v>
      </c>
      <c r="U1838" s="52"/>
      <c r="V1838" s="53"/>
      <c r="W1838" s="54" t="s">
        <v>8499</v>
      </c>
      <c r="X1838" s="30"/>
      <c r="Y1838" s="31">
        <v>16890</v>
      </c>
      <c r="Z1838" s="30"/>
      <c r="AA1838" s="56"/>
      <c r="AB1838" s="74" t="s">
        <v>44</v>
      </c>
      <c r="AC1838" s="30" t="s">
        <v>44</v>
      </c>
      <c r="AD1838" s="30" t="s">
        <v>982</v>
      </c>
    </row>
    <row r="1839" spans="1:30" x14ac:dyDescent="0.2">
      <c r="A1839" s="89">
        <v>46170.938652025463</v>
      </c>
      <c r="B1839" s="35" t="s">
        <v>30</v>
      </c>
      <c r="C1839" s="85" t="s">
        <v>31</v>
      </c>
      <c r="D1839" s="30" t="s">
        <v>29</v>
      </c>
      <c r="E1839" s="96" t="s">
        <v>63</v>
      </c>
      <c r="F1839" s="30" t="s">
        <v>29</v>
      </c>
      <c r="G1839" s="30" t="s">
        <v>47</v>
      </c>
      <c r="H1839" s="93" t="s">
        <v>8490</v>
      </c>
      <c r="I1839" s="36" t="str">
        <f ca="1">IFERROR(__xludf.DUMMYFUNCTION("""COMPUTED_VALUE""")," ")</f>
        <v xml:space="preserve"> </v>
      </c>
      <c r="J1839" s="51" t="s">
        <v>8500</v>
      </c>
      <c r="K1839" s="56" t="s">
        <v>8501</v>
      </c>
      <c r="L1839" s="38">
        <v>325480835</v>
      </c>
      <c r="M1839" s="30" t="s">
        <v>2544</v>
      </c>
      <c r="N1839" s="56" t="s">
        <v>685</v>
      </c>
      <c r="O1839" s="30" t="s">
        <v>8502</v>
      </c>
      <c r="P1839" s="30" t="s">
        <v>8503</v>
      </c>
      <c r="Q1839" s="23">
        <v>16940</v>
      </c>
      <c r="R1839" s="30" t="s">
        <v>29</v>
      </c>
      <c r="S1839" s="39">
        <v>50</v>
      </c>
      <c r="T1839" s="45">
        <v>46169</v>
      </c>
      <c r="U1839" s="52"/>
      <c r="V1839" s="53"/>
      <c r="W1839" s="54" t="s">
        <v>8504</v>
      </c>
      <c r="X1839" s="30"/>
      <c r="Y1839" s="31">
        <v>16890</v>
      </c>
      <c r="Z1839" s="30"/>
      <c r="AA1839" s="55"/>
      <c r="AB1839" s="73" t="s">
        <v>44</v>
      </c>
      <c r="AC1839" s="30" t="s">
        <v>44</v>
      </c>
      <c r="AD1839" s="30" t="s">
        <v>982</v>
      </c>
    </row>
    <row r="1840" spans="1:30" x14ac:dyDescent="0.2">
      <c r="A1840" s="89">
        <v>46170.948168368057</v>
      </c>
      <c r="B1840" s="35" t="s">
        <v>252</v>
      </c>
      <c r="C1840" s="85" t="s">
        <v>31</v>
      </c>
      <c r="D1840" s="30" t="s">
        <v>29</v>
      </c>
      <c r="E1840" s="96" t="s">
        <v>82</v>
      </c>
      <c r="F1840" s="30" t="s">
        <v>29</v>
      </c>
      <c r="G1840" s="30" t="s">
        <v>47</v>
      </c>
      <c r="H1840" s="93" t="s">
        <v>7271</v>
      </c>
      <c r="I1840" s="36">
        <f ca="1">IFERROR(__xludf.DUMMYFUNCTION("""COMPUTED_VALUE"""),46195)</f>
        <v>46195</v>
      </c>
      <c r="J1840" s="51" t="s">
        <v>8505</v>
      </c>
      <c r="K1840" s="56" t="s">
        <v>8506</v>
      </c>
      <c r="L1840" s="38">
        <v>359860275</v>
      </c>
      <c r="M1840" s="30" t="s">
        <v>1614</v>
      </c>
      <c r="N1840" s="56" t="s">
        <v>3436</v>
      </c>
      <c r="O1840" s="30" t="s">
        <v>7005</v>
      </c>
      <c r="P1840" s="30" t="s">
        <v>8507</v>
      </c>
      <c r="Q1840" s="23">
        <v>9704</v>
      </c>
      <c r="R1840" s="30" t="s">
        <v>29</v>
      </c>
      <c r="S1840" s="39">
        <f>200+2268</f>
        <v>2468</v>
      </c>
      <c r="T1840" s="49" t="s">
        <v>8508</v>
      </c>
      <c r="U1840" s="52"/>
      <c r="V1840" s="53"/>
      <c r="W1840" s="54" t="s">
        <v>8509</v>
      </c>
      <c r="X1840" s="30"/>
      <c r="Y1840" s="31">
        <v>7236</v>
      </c>
      <c r="Z1840" s="30"/>
      <c r="AA1840" s="56"/>
      <c r="AB1840" s="74" t="s">
        <v>44</v>
      </c>
      <c r="AC1840" s="30" t="s">
        <v>44</v>
      </c>
      <c r="AD1840" s="30" t="s">
        <v>982</v>
      </c>
    </row>
    <row r="1841" spans="1:30" x14ac:dyDescent="0.2">
      <c r="A1841" s="89">
        <v>46170.950665983793</v>
      </c>
      <c r="B1841" s="35" t="s">
        <v>30</v>
      </c>
      <c r="C1841" s="85" t="s">
        <v>31</v>
      </c>
      <c r="D1841" s="30" t="s">
        <v>29</v>
      </c>
      <c r="E1841" s="96" t="s">
        <v>63</v>
      </c>
      <c r="F1841" s="30" t="s">
        <v>29</v>
      </c>
      <c r="G1841" s="30" t="s">
        <v>47</v>
      </c>
      <c r="H1841" s="93" t="s">
        <v>34</v>
      </c>
      <c r="I1841" s="36" t="str">
        <f ca="1">IFERROR(__xludf.DUMMYFUNCTION("""COMPUTED_VALUE""")," ")</f>
        <v xml:space="preserve"> </v>
      </c>
      <c r="J1841" s="51" t="s">
        <v>8510</v>
      </c>
      <c r="K1841" s="56" t="s">
        <v>8511</v>
      </c>
      <c r="L1841" s="38">
        <v>982822464</v>
      </c>
      <c r="M1841" s="30" t="s">
        <v>2544</v>
      </c>
      <c r="N1841" s="56" t="s">
        <v>832</v>
      </c>
      <c r="O1841" s="30" t="s">
        <v>8512</v>
      </c>
      <c r="P1841" s="30" t="s">
        <v>8513</v>
      </c>
      <c r="Q1841" s="23">
        <v>16940</v>
      </c>
      <c r="R1841" s="30" t="s">
        <v>29</v>
      </c>
      <c r="S1841" s="39">
        <v>50</v>
      </c>
      <c r="T1841" s="45">
        <v>46170</v>
      </c>
      <c r="U1841" s="52"/>
      <c r="V1841" s="53"/>
      <c r="W1841" s="54" t="s">
        <v>8514</v>
      </c>
      <c r="X1841" s="30"/>
      <c r="Y1841" s="31">
        <v>16890</v>
      </c>
      <c r="Z1841" s="30"/>
      <c r="AA1841" s="55"/>
      <c r="AB1841" s="73" t="s">
        <v>44</v>
      </c>
      <c r="AC1841" s="30" t="s">
        <v>44</v>
      </c>
      <c r="AD1841" s="30" t="s">
        <v>982</v>
      </c>
    </row>
    <row r="1842" spans="1:30" x14ac:dyDescent="0.2">
      <c r="A1842" s="89">
        <v>46171.004626469905</v>
      </c>
      <c r="B1842" s="35" t="s">
        <v>76</v>
      </c>
      <c r="C1842" s="85" t="s">
        <v>31</v>
      </c>
      <c r="D1842" s="30" t="s">
        <v>29</v>
      </c>
      <c r="E1842" s="96" t="s">
        <v>63</v>
      </c>
      <c r="F1842" s="30" t="s">
        <v>29</v>
      </c>
      <c r="G1842" s="30" t="s">
        <v>47</v>
      </c>
      <c r="H1842" s="93" t="s">
        <v>3215</v>
      </c>
      <c r="I1842" s="36">
        <f ca="1">IFERROR(__xludf.DUMMYFUNCTION("""COMPUTED_VALUE"""),46196)</f>
        <v>46196</v>
      </c>
      <c r="J1842" s="51" t="s">
        <v>8515</v>
      </c>
      <c r="K1842" s="56" t="s">
        <v>8516</v>
      </c>
      <c r="L1842" s="38">
        <v>868464288</v>
      </c>
      <c r="M1842" s="30" t="s">
        <v>90</v>
      </c>
      <c r="N1842" s="56" t="s">
        <v>2721</v>
      </c>
      <c r="O1842" s="30" t="s">
        <v>52</v>
      </c>
      <c r="P1842" s="30" t="s">
        <v>8517</v>
      </c>
      <c r="Q1842" s="23">
        <v>16940</v>
      </c>
      <c r="R1842" s="30" t="s">
        <v>29</v>
      </c>
      <c r="S1842" s="39">
        <f>40+2450</f>
        <v>2490</v>
      </c>
      <c r="T1842" s="49" t="s">
        <v>8518</v>
      </c>
      <c r="U1842" s="52"/>
      <c r="V1842" s="53"/>
      <c r="W1842" s="54" t="s">
        <v>8519</v>
      </c>
      <c r="X1842" s="30"/>
      <c r="Y1842" s="31">
        <v>14450</v>
      </c>
      <c r="Z1842" s="30"/>
      <c r="AA1842" s="56"/>
      <c r="AB1842" s="74" t="s">
        <v>44</v>
      </c>
      <c r="AC1842" s="30" t="s">
        <v>44</v>
      </c>
      <c r="AD1842" s="30" t="s">
        <v>982</v>
      </c>
    </row>
    <row r="1843" spans="1:30" x14ac:dyDescent="0.2">
      <c r="A1843" s="89">
        <v>46171.083235798607</v>
      </c>
      <c r="B1843" s="35" t="s">
        <v>408</v>
      </c>
      <c r="C1843" s="85" t="s">
        <v>31</v>
      </c>
      <c r="D1843" s="30" t="s">
        <v>29</v>
      </c>
      <c r="E1843" s="96" t="s">
        <v>32</v>
      </c>
      <c r="F1843" s="30" t="s">
        <v>29</v>
      </c>
      <c r="G1843" s="30" t="s">
        <v>33</v>
      </c>
      <c r="H1843" s="93" t="s">
        <v>3239</v>
      </c>
      <c r="I1843" s="36">
        <f ca="1">IFERROR(__xludf.DUMMYFUNCTION("""COMPUTED_VALUE"""),46197)</f>
        <v>46197</v>
      </c>
      <c r="J1843" s="51" t="s">
        <v>8520</v>
      </c>
      <c r="K1843" s="56" t="s">
        <v>8521</v>
      </c>
      <c r="L1843" s="38">
        <v>372410656</v>
      </c>
      <c r="M1843" s="30" t="s">
        <v>1619</v>
      </c>
      <c r="N1843" s="56" t="s">
        <v>4055</v>
      </c>
      <c r="O1843" s="30" t="s">
        <v>8522</v>
      </c>
      <c r="P1843" s="30" t="s">
        <v>8523</v>
      </c>
      <c r="Q1843" s="23">
        <v>14972</v>
      </c>
      <c r="R1843" s="30" t="s">
        <v>29</v>
      </c>
      <c r="S1843" s="39">
        <v>100</v>
      </c>
      <c r="T1843" s="45">
        <v>46170</v>
      </c>
      <c r="U1843" s="52"/>
      <c r="V1843" s="53"/>
      <c r="W1843" s="54" t="s">
        <v>8524</v>
      </c>
      <c r="X1843" s="30"/>
      <c r="Y1843" s="31">
        <v>14872</v>
      </c>
      <c r="Z1843" s="30"/>
      <c r="AA1843" s="55"/>
      <c r="AB1843" s="73" t="s">
        <v>44</v>
      </c>
      <c r="AC1843" s="30" t="s">
        <v>44</v>
      </c>
      <c r="AD1843" s="30" t="s">
        <v>982</v>
      </c>
    </row>
    <row r="1844" spans="1:30" x14ac:dyDescent="0.2">
      <c r="A1844" s="89">
        <v>46171.313260358795</v>
      </c>
      <c r="B1844" s="35" t="s">
        <v>252</v>
      </c>
      <c r="C1844" s="85" t="s">
        <v>31</v>
      </c>
      <c r="D1844" s="30" t="s">
        <v>29</v>
      </c>
      <c r="E1844" s="96" t="s">
        <v>32</v>
      </c>
      <c r="F1844" s="30" t="s">
        <v>29</v>
      </c>
      <c r="G1844" s="30" t="s">
        <v>33</v>
      </c>
      <c r="H1844" s="93" t="s">
        <v>34</v>
      </c>
      <c r="I1844" s="36" t="str">
        <f ca="1">IFERROR(__xludf.DUMMYFUNCTION("""COMPUTED_VALUE""")," ")</f>
        <v xml:space="preserve"> </v>
      </c>
      <c r="J1844" s="51" t="s">
        <v>8525</v>
      </c>
      <c r="K1844" s="56" t="s">
        <v>8526</v>
      </c>
      <c r="L1844" s="38">
        <v>394558065</v>
      </c>
      <c r="M1844" s="30" t="s">
        <v>2861</v>
      </c>
      <c r="N1844" s="56" t="s">
        <v>779</v>
      </c>
      <c r="O1844" s="30" t="s">
        <v>8527</v>
      </c>
      <c r="P1844" s="30" t="s">
        <v>8528</v>
      </c>
      <c r="Q1844" s="23">
        <v>14972</v>
      </c>
      <c r="R1844" s="30" t="s">
        <v>29</v>
      </c>
      <c r="S1844" s="39">
        <v>200</v>
      </c>
      <c r="T1844" s="45">
        <v>46170</v>
      </c>
      <c r="U1844" s="52"/>
      <c r="V1844" s="53"/>
      <c r="W1844" s="54" t="s">
        <v>8529</v>
      </c>
      <c r="X1844" s="30"/>
      <c r="Y1844" s="31">
        <v>14772</v>
      </c>
      <c r="Z1844" s="30"/>
      <c r="AA1844" s="56"/>
      <c r="AB1844" s="74" t="s">
        <v>44</v>
      </c>
      <c r="AC1844" s="30" t="s">
        <v>44</v>
      </c>
      <c r="AD1844" s="30" t="s">
        <v>982</v>
      </c>
    </row>
    <row r="1845" spans="1:30" x14ac:dyDescent="0.2">
      <c r="A1845" s="89">
        <v>46171.314687847218</v>
      </c>
      <c r="B1845" s="35" t="s">
        <v>30</v>
      </c>
      <c r="C1845" s="85" t="s">
        <v>31</v>
      </c>
      <c r="D1845" s="30" t="s">
        <v>29</v>
      </c>
      <c r="E1845" s="96" t="s">
        <v>2798</v>
      </c>
      <c r="F1845" s="30" t="s">
        <v>29</v>
      </c>
      <c r="G1845" s="30" t="s">
        <v>47</v>
      </c>
      <c r="H1845" s="93" t="s">
        <v>34</v>
      </c>
      <c r="I1845" s="36" t="str">
        <f ca="1">IFERROR(__xludf.DUMMYFUNCTION("""COMPUTED_VALUE""")," ")</f>
        <v xml:space="preserve"> </v>
      </c>
      <c r="J1845" s="51" t="s">
        <v>8530</v>
      </c>
      <c r="K1845" s="56" t="s">
        <v>8531</v>
      </c>
      <c r="L1845" s="38">
        <v>868125808</v>
      </c>
      <c r="M1845" s="30" t="s">
        <v>664</v>
      </c>
      <c r="N1845" s="56" t="s">
        <v>2435</v>
      </c>
      <c r="O1845" s="30" t="s">
        <v>107</v>
      </c>
      <c r="P1845" s="30" t="s">
        <v>8532</v>
      </c>
      <c r="Q1845" s="23">
        <v>16940</v>
      </c>
      <c r="R1845" s="30" t="s">
        <v>29</v>
      </c>
      <c r="S1845" s="39">
        <v>50</v>
      </c>
      <c r="T1845" s="45">
        <v>46170</v>
      </c>
      <c r="U1845" s="52"/>
      <c r="V1845" s="53"/>
      <c r="W1845" s="54" t="s">
        <v>8533</v>
      </c>
      <c r="X1845" s="30"/>
      <c r="Y1845" s="31">
        <v>16890</v>
      </c>
      <c r="Z1845" s="30"/>
      <c r="AA1845" s="55"/>
      <c r="AB1845" s="73" t="s">
        <v>44</v>
      </c>
      <c r="AC1845" s="30" t="s">
        <v>44</v>
      </c>
      <c r="AD1845" s="30" t="s">
        <v>982</v>
      </c>
    </row>
    <row r="1846" spans="1:30" x14ac:dyDescent="0.2">
      <c r="A1846" s="89">
        <v>46171.316142395837</v>
      </c>
      <c r="B1846" s="35" t="s">
        <v>30</v>
      </c>
      <c r="C1846" s="85" t="s">
        <v>31</v>
      </c>
      <c r="D1846" s="30" t="s">
        <v>29</v>
      </c>
      <c r="E1846" s="96" t="s">
        <v>2798</v>
      </c>
      <c r="F1846" s="30" t="s">
        <v>29</v>
      </c>
      <c r="G1846" s="30" t="s">
        <v>47</v>
      </c>
      <c r="H1846" s="93" t="s">
        <v>34</v>
      </c>
      <c r="I1846" s="36" t="str">
        <f ca="1">IFERROR(__xludf.DUMMYFUNCTION("""COMPUTED_VALUE""")," ")</f>
        <v xml:space="preserve"> </v>
      </c>
      <c r="J1846" s="51" t="s">
        <v>8534</v>
      </c>
      <c r="K1846" s="56" t="s">
        <v>6287</v>
      </c>
      <c r="L1846" s="38">
        <v>973386135</v>
      </c>
      <c r="M1846" s="30" t="s">
        <v>664</v>
      </c>
      <c r="N1846" s="56" t="s">
        <v>66</v>
      </c>
      <c r="O1846" s="30" t="s">
        <v>107</v>
      </c>
      <c r="P1846" s="30" t="s">
        <v>8535</v>
      </c>
      <c r="Q1846" s="23">
        <v>16940</v>
      </c>
      <c r="R1846" s="30" t="s">
        <v>29</v>
      </c>
      <c r="S1846" s="39">
        <v>50</v>
      </c>
      <c r="T1846" s="45">
        <v>46170</v>
      </c>
      <c r="U1846" s="52"/>
      <c r="V1846" s="53"/>
      <c r="W1846" s="54" t="s">
        <v>8536</v>
      </c>
      <c r="X1846" s="30"/>
      <c r="Y1846" s="31">
        <v>16890</v>
      </c>
      <c r="Z1846" s="30"/>
      <c r="AA1846" s="56"/>
      <c r="AB1846" s="74" t="s">
        <v>44</v>
      </c>
      <c r="AC1846" s="30" t="s">
        <v>44</v>
      </c>
      <c r="AD1846" s="30" t="s">
        <v>982</v>
      </c>
    </row>
    <row r="1847" spans="1:30" x14ac:dyDescent="0.2">
      <c r="A1847" s="89">
        <v>46171.31821780093</v>
      </c>
      <c r="B1847" s="35" t="s">
        <v>30</v>
      </c>
      <c r="C1847" s="85" t="s">
        <v>31</v>
      </c>
      <c r="D1847" s="30" t="s">
        <v>29</v>
      </c>
      <c r="E1847" s="96" t="s">
        <v>2798</v>
      </c>
      <c r="F1847" s="30" t="s">
        <v>29</v>
      </c>
      <c r="G1847" s="30" t="s">
        <v>47</v>
      </c>
      <c r="H1847" s="93" t="s">
        <v>34</v>
      </c>
      <c r="I1847" s="36" t="str">
        <f ca="1">IFERROR(__xludf.DUMMYFUNCTION("""COMPUTED_VALUE""")," ")</f>
        <v xml:space="preserve"> </v>
      </c>
      <c r="J1847" s="51" t="s">
        <v>8537</v>
      </c>
      <c r="K1847" s="56" t="s">
        <v>8538</v>
      </c>
      <c r="L1847" s="38">
        <v>382454635</v>
      </c>
      <c r="M1847" s="30" t="s">
        <v>664</v>
      </c>
      <c r="N1847" s="56" t="s">
        <v>337</v>
      </c>
      <c r="O1847" s="30" t="s">
        <v>107</v>
      </c>
      <c r="P1847" s="30" t="s">
        <v>8539</v>
      </c>
      <c r="Q1847" s="23">
        <v>16940</v>
      </c>
      <c r="R1847" s="30" t="s">
        <v>29</v>
      </c>
      <c r="S1847" s="39">
        <v>50</v>
      </c>
      <c r="T1847" s="45">
        <v>46170</v>
      </c>
      <c r="U1847" s="52"/>
      <c r="V1847" s="53"/>
      <c r="W1847" s="54" t="s">
        <v>8540</v>
      </c>
      <c r="X1847" s="30"/>
      <c r="Y1847" s="31">
        <v>16890</v>
      </c>
      <c r="Z1847" s="30"/>
      <c r="AA1847" s="55"/>
      <c r="AB1847" s="73" t="s">
        <v>44</v>
      </c>
      <c r="AC1847" s="30" t="s">
        <v>44</v>
      </c>
      <c r="AD1847" s="30" t="s">
        <v>982</v>
      </c>
    </row>
    <row r="1848" spans="1:30" x14ac:dyDescent="0.2">
      <c r="A1848" s="89">
        <v>46171.32010813657</v>
      </c>
      <c r="B1848" s="35" t="s">
        <v>30</v>
      </c>
      <c r="C1848" s="85" t="s">
        <v>31</v>
      </c>
      <c r="D1848" s="30" t="s">
        <v>29</v>
      </c>
      <c r="E1848" s="96" t="s">
        <v>2798</v>
      </c>
      <c r="F1848" s="30" t="s">
        <v>29</v>
      </c>
      <c r="G1848" s="30" t="s">
        <v>47</v>
      </c>
      <c r="H1848" s="93" t="s">
        <v>34</v>
      </c>
      <c r="I1848" s="36" t="str">
        <f ca="1">IFERROR(__xludf.DUMMYFUNCTION("""COMPUTED_VALUE""")," ")</f>
        <v xml:space="preserve"> </v>
      </c>
      <c r="J1848" s="51" t="s">
        <v>8541</v>
      </c>
      <c r="K1848" s="56" t="s">
        <v>8542</v>
      </c>
      <c r="L1848" s="38">
        <v>335390583</v>
      </c>
      <c r="M1848" s="30" t="s">
        <v>664</v>
      </c>
      <c r="N1848" s="56" t="s">
        <v>2923</v>
      </c>
      <c r="O1848" s="30" t="s">
        <v>107</v>
      </c>
      <c r="P1848" s="30" t="s">
        <v>8543</v>
      </c>
      <c r="Q1848" s="23">
        <v>16940</v>
      </c>
      <c r="R1848" s="30" t="s">
        <v>29</v>
      </c>
      <c r="S1848" s="39">
        <v>50</v>
      </c>
      <c r="T1848" s="45">
        <v>46170</v>
      </c>
      <c r="U1848" s="52"/>
      <c r="V1848" s="53"/>
      <c r="W1848" s="54" t="s">
        <v>8544</v>
      </c>
      <c r="X1848" s="30"/>
      <c r="Y1848" s="31">
        <v>16890</v>
      </c>
      <c r="Z1848" s="30"/>
      <c r="AA1848" s="56"/>
      <c r="AB1848" s="74" t="s">
        <v>44</v>
      </c>
      <c r="AC1848" s="30" t="s">
        <v>44</v>
      </c>
      <c r="AD1848" s="30" t="s">
        <v>982</v>
      </c>
    </row>
    <row r="1849" spans="1:30" x14ac:dyDescent="0.2">
      <c r="A1849" s="89">
        <v>46171.321196041667</v>
      </c>
      <c r="B1849" s="35" t="s">
        <v>30</v>
      </c>
      <c r="C1849" s="85" t="s">
        <v>31</v>
      </c>
      <c r="D1849" s="30" t="s">
        <v>29</v>
      </c>
      <c r="E1849" s="96" t="s">
        <v>2798</v>
      </c>
      <c r="F1849" s="30" t="s">
        <v>29</v>
      </c>
      <c r="G1849" s="30" t="s">
        <v>47</v>
      </c>
      <c r="H1849" s="93" t="s">
        <v>34</v>
      </c>
      <c r="I1849" s="36" t="str">
        <f ca="1">IFERROR(__xludf.DUMMYFUNCTION("""COMPUTED_VALUE""")," ")</f>
        <v xml:space="preserve"> </v>
      </c>
      <c r="J1849" s="51" t="s">
        <v>8545</v>
      </c>
      <c r="K1849" s="56" t="s">
        <v>8546</v>
      </c>
      <c r="L1849" s="38">
        <v>815696108</v>
      </c>
      <c r="M1849" s="30" t="s">
        <v>247</v>
      </c>
      <c r="N1849" s="56" t="s">
        <v>763</v>
      </c>
      <c r="O1849" s="30" t="s">
        <v>107</v>
      </c>
      <c r="P1849" s="30" t="s">
        <v>8547</v>
      </c>
      <c r="Q1849" s="23">
        <v>16940</v>
      </c>
      <c r="R1849" s="30" t="s">
        <v>29</v>
      </c>
      <c r="S1849" s="39">
        <v>20</v>
      </c>
      <c r="T1849" s="45">
        <v>46170</v>
      </c>
      <c r="U1849" s="52"/>
      <c r="V1849" s="53"/>
      <c r="W1849" s="54" t="s">
        <v>8548</v>
      </c>
      <c r="X1849" s="30"/>
      <c r="Y1849" s="31">
        <v>16920</v>
      </c>
      <c r="Z1849" s="30"/>
      <c r="AA1849" s="55"/>
      <c r="AB1849" s="73" t="s">
        <v>44</v>
      </c>
      <c r="AC1849" s="30" t="s">
        <v>44</v>
      </c>
      <c r="AD1849" s="30" t="s">
        <v>982</v>
      </c>
    </row>
    <row r="1850" spans="1:30" x14ac:dyDescent="0.2">
      <c r="A1850" s="89">
        <v>46171.322698194446</v>
      </c>
      <c r="B1850" s="35" t="s">
        <v>30</v>
      </c>
      <c r="C1850" s="85" t="s">
        <v>31</v>
      </c>
      <c r="D1850" s="30" t="s">
        <v>29</v>
      </c>
      <c r="E1850" s="96" t="s">
        <v>2798</v>
      </c>
      <c r="F1850" s="30" t="s">
        <v>29</v>
      </c>
      <c r="G1850" s="30" t="s">
        <v>47</v>
      </c>
      <c r="H1850" s="93" t="s">
        <v>34</v>
      </c>
      <c r="I1850" s="36" t="str">
        <f ca="1">IFERROR(__xludf.DUMMYFUNCTION("""COMPUTED_VALUE""")," ")</f>
        <v xml:space="preserve"> </v>
      </c>
      <c r="J1850" s="51" t="s">
        <v>8549</v>
      </c>
      <c r="K1850" s="56" t="s">
        <v>8550</v>
      </c>
      <c r="L1850" s="38">
        <v>356478926</v>
      </c>
      <c r="M1850" s="30" t="s">
        <v>713</v>
      </c>
      <c r="N1850" s="56" t="s">
        <v>2631</v>
      </c>
      <c r="O1850" s="30" t="s">
        <v>107</v>
      </c>
      <c r="P1850" s="30" t="s">
        <v>8551</v>
      </c>
      <c r="Q1850" s="23">
        <v>16940</v>
      </c>
      <c r="R1850" s="30" t="s">
        <v>29</v>
      </c>
      <c r="S1850" s="39">
        <f>20+30</f>
        <v>50</v>
      </c>
      <c r="T1850" s="49" t="s">
        <v>8552</v>
      </c>
      <c r="U1850" s="52"/>
      <c r="V1850" s="53"/>
      <c r="W1850" s="54" t="s">
        <v>8553</v>
      </c>
      <c r="X1850" s="30"/>
      <c r="Y1850" s="31">
        <v>16890</v>
      </c>
      <c r="Z1850" s="30"/>
      <c r="AA1850" s="56"/>
      <c r="AB1850" s="74" t="s">
        <v>44</v>
      </c>
      <c r="AC1850" s="30" t="s">
        <v>44</v>
      </c>
      <c r="AD1850" s="30" t="s">
        <v>982</v>
      </c>
    </row>
    <row r="1851" spans="1:30" x14ac:dyDescent="0.2">
      <c r="A1851" s="89">
        <v>46171.323787060188</v>
      </c>
      <c r="B1851" s="35" t="s">
        <v>252</v>
      </c>
      <c r="C1851" s="85" t="s">
        <v>31</v>
      </c>
      <c r="D1851" s="30" t="s">
        <v>29</v>
      </c>
      <c r="E1851" s="96" t="s">
        <v>32</v>
      </c>
      <c r="F1851" s="30" t="s">
        <v>29</v>
      </c>
      <c r="G1851" s="30" t="s">
        <v>33</v>
      </c>
      <c r="H1851" s="93" t="s">
        <v>8554</v>
      </c>
      <c r="I1851" s="36">
        <f ca="1">IFERROR(__xludf.DUMMYFUNCTION("""COMPUTED_VALUE"""),46198)</f>
        <v>46198</v>
      </c>
      <c r="J1851" s="51" t="s">
        <v>8555</v>
      </c>
      <c r="K1851" s="56" t="s">
        <v>8556</v>
      </c>
      <c r="L1851" s="38">
        <v>346702008</v>
      </c>
      <c r="M1851" s="30" t="s">
        <v>713</v>
      </c>
      <c r="N1851" s="56" t="s">
        <v>4790</v>
      </c>
      <c r="O1851" s="30" t="s">
        <v>107</v>
      </c>
      <c r="P1851" s="30" t="s">
        <v>8557</v>
      </c>
      <c r="Q1851" s="23">
        <v>14972</v>
      </c>
      <c r="R1851" s="30" t="s">
        <v>29</v>
      </c>
      <c r="S1851" s="39">
        <v>50</v>
      </c>
      <c r="T1851" s="45">
        <v>46170</v>
      </c>
      <c r="U1851" s="52"/>
      <c r="V1851" s="53"/>
      <c r="W1851" s="54" t="s">
        <v>8558</v>
      </c>
      <c r="X1851" s="30"/>
      <c r="Y1851" s="31">
        <v>14922</v>
      </c>
      <c r="Z1851" s="30"/>
      <c r="AA1851" s="55"/>
      <c r="AB1851" s="73" t="s">
        <v>44</v>
      </c>
      <c r="AC1851" s="30" t="s">
        <v>44</v>
      </c>
      <c r="AD1851" s="30" t="s">
        <v>982</v>
      </c>
    </row>
    <row r="1852" spans="1:30" x14ac:dyDescent="0.2">
      <c r="A1852" s="89">
        <v>46171.324801458337</v>
      </c>
      <c r="B1852" s="35" t="s">
        <v>30</v>
      </c>
      <c r="C1852" s="85" t="s">
        <v>31</v>
      </c>
      <c r="D1852" s="30" t="s">
        <v>29</v>
      </c>
      <c r="E1852" s="96" t="s">
        <v>63</v>
      </c>
      <c r="F1852" s="30" t="s">
        <v>29</v>
      </c>
      <c r="G1852" s="30" t="s">
        <v>47</v>
      </c>
      <c r="H1852" s="93" t="s">
        <v>34</v>
      </c>
      <c r="I1852" s="36" t="str">
        <f ca="1">IFERROR(__xludf.DUMMYFUNCTION("""COMPUTED_VALUE""")," ")</f>
        <v xml:space="preserve"> </v>
      </c>
      <c r="J1852" s="51" t="s">
        <v>8559</v>
      </c>
      <c r="K1852" s="56" t="s">
        <v>8560</v>
      </c>
      <c r="L1852" s="38">
        <v>984537436</v>
      </c>
      <c r="M1852" s="30" t="s">
        <v>758</v>
      </c>
      <c r="N1852" s="56" t="s">
        <v>1870</v>
      </c>
      <c r="O1852" s="30" t="s">
        <v>107</v>
      </c>
      <c r="P1852" s="30" t="s">
        <v>8561</v>
      </c>
      <c r="Q1852" s="23">
        <v>16940</v>
      </c>
      <c r="R1852" s="30" t="s">
        <v>29</v>
      </c>
      <c r="S1852" s="39">
        <v>100</v>
      </c>
      <c r="T1852" s="45">
        <v>46170</v>
      </c>
      <c r="U1852" s="52"/>
      <c r="V1852" s="53"/>
      <c r="W1852" s="54" t="s">
        <v>8562</v>
      </c>
      <c r="X1852" s="30"/>
      <c r="Y1852" s="31">
        <v>16840</v>
      </c>
      <c r="Z1852" s="30"/>
      <c r="AA1852" s="56"/>
      <c r="AB1852" s="74" t="s">
        <v>44</v>
      </c>
      <c r="AC1852" s="30" t="s">
        <v>44</v>
      </c>
      <c r="AD1852" s="30" t="s">
        <v>982</v>
      </c>
    </row>
    <row r="1853" spans="1:30" x14ac:dyDescent="0.2">
      <c r="A1853" s="89">
        <v>46171.325833981478</v>
      </c>
      <c r="B1853" s="35" t="s">
        <v>408</v>
      </c>
      <c r="C1853" s="85" t="s">
        <v>31</v>
      </c>
      <c r="D1853" s="30" t="s">
        <v>29</v>
      </c>
      <c r="E1853" s="96" t="s">
        <v>2798</v>
      </c>
      <c r="F1853" s="30" t="s">
        <v>29</v>
      </c>
      <c r="G1853" s="30" t="s">
        <v>47</v>
      </c>
      <c r="H1853" s="93" t="s">
        <v>5132</v>
      </c>
      <c r="I1853" s="36">
        <f ca="1">IFERROR(__xludf.DUMMYFUNCTION("""COMPUTED_VALUE"""),46196)</f>
        <v>46196</v>
      </c>
      <c r="J1853" s="51" t="s">
        <v>8563</v>
      </c>
      <c r="K1853" s="56" t="s">
        <v>8564</v>
      </c>
      <c r="L1853" s="38">
        <v>965661309</v>
      </c>
      <c r="M1853" s="30" t="s">
        <v>713</v>
      </c>
      <c r="N1853" s="56" t="s">
        <v>576</v>
      </c>
      <c r="O1853" s="30" t="s">
        <v>107</v>
      </c>
      <c r="P1853" s="30" t="s">
        <v>8565</v>
      </c>
      <c r="Q1853" s="23">
        <v>16940</v>
      </c>
      <c r="R1853" s="30" t="s">
        <v>29</v>
      </c>
      <c r="S1853" s="39">
        <v>50</v>
      </c>
      <c r="T1853" s="45">
        <v>46170</v>
      </c>
      <c r="U1853" s="52"/>
      <c r="V1853" s="53"/>
      <c r="W1853" s="54" t="s">
        <v>8566</v>
      </c>
      <c r="X1853" s="30"/>
      <c r="Y1853" s="31">
        <v>16890</v>
      </c>
      <c r="Z1853" s="30"/>
      <c r="AA1853" s="55"/>
      <c r="AB1853" s="73" t="s">
        <v>44</v>
      </c>
      <c r="AC1853" s="30" t="s">
        <v>44</v>
      </c>
      <c r="AD1853" s="30" t="s">
        <v>982</v>
      </c>
    </row>
    <row r="1854" spans="1:30" x14ac:dyDescent="0.2">
      <c r="A1854" s="89">
        <v>46171.326602847221</v>
      </c>
      <c r="B1854" s="35" t="s">
        <v>76</v>
      </c>
      <c r="C1854" s="85" t="s">
        <v>31</v>
      </c>
      <c r="D1854" s="30" t="s">
        <v>29</v>
      </c>
      <c r="E1854" s="96" t="s">
        <v>55</v>
      </c>
      <c r="F1854" s="30" t="s">
        <v>29</v>
      </c>
      <c r="G1854" s="30" t="s">
        <v>33</v>
      </c>
      <c r="H1854" s="93" t="s">
        <v>5007</v>
      </c>
      <c r="I1854" s="36">
        <f ca="1">IFERROR(__xludf.DUMMYFUNCTION("""COMPUTED_VALUE"""),46178)</f>
        <v>46178</v>
      </c>
      <c r="J1854" s="51" t="s">
        <v>8567</v>
      </c>
      <c r="K1854" s="56" t="s">
        <v>8568</v>
      </c>
      <c r="L1854" s="38">
        <v>397590825</v>
      </c>
      <c r="M1854" s="30" t="s">
        <v>380</v>
      </c>
      <c r="N1854" s="56" t="s">
        <v>434</v>
      </c>
      <c r="O1854" s="30" t="s">
        <v>4636</v>
      </c>
      <c r="P1854" s="30" t="s">
        <v>8569</v>
      </c>
      <c r="Q1854" s="23">
        <v>7736</v>
      </c>
      <c r="R1854" s="30" t="s">
        <v>29</v>
      </c>
      <c r="S1854" s="39">
        <v>7736</v>
      </c>
      <c r="T1854" s="45">
        <v>46170</v>
      </c>
      <c r="U1854" s="52"/>
      <c r="V1854" s="53"/>
      <c r="W1854" s="54" t="s">
        <v>8570</v>
      </c>
      <c r="X1854" s="30"/>
      <c r="Y1854" s="31">
        <v>0</v>
      </c>
      <c r="Z1854" s="30" t="s">
        <v>2731</v>
      </c>
      <c r="AA1854" s="56"/>
      <c r="AB1854" s="74" t="s">
        <v>44</v>
      </c>
      <c r="AC1854" s="30" t="s">
        <v>44</v>
      </c>
      <c r="AD1854" s="30" t="s">
        <v>74</v>
      </c>
    </row>
    <row r="1855" spans="1:30" x14ac:dyDescent="0.2">
      <c r="A1855" s="89">
        <v>46171.327858194447</v>
      </c>
      <c r="B1855" s="35" t="s">
        <v>408</v>
      </c>
      <c r="C1855" s="85" t="s">
        <v>31</v>
      </c>
      <c r="D1855" s="30" t="s">
        <v>29</v>
      </c>
      <c r="E1855" s="96" t="s">
        <v>2798</v>
      </c>
      <c r="F1855" s="30" t="s">
        <v>29</v>
      </c>
      <c r="G1855" s="30" t="s">
        <v>47</v>
      </c>
      <c r="H1855" s="93" t="s">
        <v>3224</v>
      </c>
      <c r="I1855" s="36">
        <f ca="1">IFERROR(__xludf.DUMMYFUNCTION("""COMPUTED_VALUE"""),46197)</f>
        <v>46197</v>
      </c>
      <c r="J1855" s="51" t="s">
        <v>8571</v>
      </c>
      <c r="K1855" s="56" t="s">
        <v>8572</v>
      </c>
      <c r="L1855" s="38">
        <v>796909788</v>
      </c>
      <c r="M1855" s="30" t="s">
        <v>713</v>
      </c>
      <c r="N1855" s="56" t="s">
        <v>148</v>
      </c>
      <c r="O1855" s="30" t="s">
        <v>107</v>
      </c>
      <c r="P1855" s="75" t="s">
        <v>8573</v>
      </c>
      <c r="Q1855" s="23">
        <v>16940</v>
      </c>
      <c r="R1855" s="30" t="s">
        <v>29</v>
      </c>
      <c r="S1855" s="39">
        <f>50+3000</f>
        <v>3050</v>
      </c>
      <c r="T1855" s="49" t="s">
        <v>8574</v>
      </c>
      <c r="U1855" s="52"/>
      <c r="V1855" s="53"/>
      <c r="W1855" s="54" t="s">
        <v>8575</v>
      </c>
      <c r="X1855" s="30"/>
      <c r="Y1855" s="31">
        <v>13890</v>
      </c>
      <c r="Z1855" s="30"/>
      <c r="AA1855" s="55"/>
      <c r="AB1855" s="73" t="s">
        <v>44</v>
      </c>
      <c r="AC1855" s="30" t="s">
        <v>44</v>
      </c>
      <c r="AD1855" s="30" t="s">
        <v>982</v>
      </c>
    </row>
    <row r="1856" spans="1:30" x14ac:dyDescent="0.2">
      <c r="A1856" s="89">
        <v>46171.328630925927</v>
      </c>
      <c r="B1856" s="35" t="s">
        <v>30</v>
      </c>
      <c r="C1856" s="85" t="s">
        <v>31</v>
      </c>
      <c r="D1856" s="30" t="s">
        <v>29</v>
      </c>
      <c r="E1856" s="96" t="s">
        <v>32</v>
      </c>
      <c r="F1856" s="30" t="s">
        <v>29</v>
      </c>
      <c r="G1856" s="30" t="s">
        <v>33</v>
      </c>
      <c r="H1856" s="93" t="s">
        <v>34</v>
      </c>
      <c r="I1856" s="36" t="str">
        <f ca="1">IFERROR(__xludf.DUMMYFUNCTION("""COMPUTED_VALUE""")," ")</f>
        <v xml:space="preserve"> </v>
      </c>
      <c r="J1856" s="51" t="s">
        <v>8576</v>
      </c>
      <c r="K1856" s="56" t="s">
        <v>8577</v>
      </c>
      <c r="L1856" s="38">
        <v>327861375</v>
      </c>
      <c r="M1856" s="30" t="s">
        <v>874</v>
      </c>
      <c r="N1856" s="56" t="s">
        <v>8578</v>
      </c>
      <c r="O1856" s="30" t="s">
        <v>107</v>
      </c>
      <c r="P1856" s="30" t="s">
        <v>8579</v>
      </c>
      <c r="Q1856" s="23">
        <v>14972</v>
      </c>
      <c r="R1856" s="30" t="s">
        <v>29</v>
      </c>
      <c r="S1856" s="39">
        <v>50</v>
      </c>
      <c r="T1856" s="45">
        <v>46170</v>
      </c>
      <c r="U1856" s="52"/>
      <c r="V1856" s="53"/>
      <c r="W1856" s="54" t="s">
        <v>8580</v>
      </c>
      <c r="X1856" s="30"/>
      <c r="Y1856" s="31">
        <v>14922</v>
      </c>
      <c r="Z1856" s="30"/>
      <c r="AA1856" s="56"/>
      <c r="AB1856" s="74" t="s">
        <v>44</v>
      </c>
      <c r="AC1856" s="30" t="s">
        <v>44</v>
      </c>
      <c r="AD1856" s="30" t="s">
        <v>982</v>
      </c>
    </row>
    <row r="1857" spans="1:30" x14ac:dyDescent="0.2">
      <c r="A1857" s="89">
        <v>46171.329309780092</v>
      </c>
      <c r="B1857" s="35" t="s">
        <v>30</v>
      </c>
      <c r="C1857" s="85" t="s">
        <v>31</v>
      </c>
      <c r="D1857" s="30" t="s">
        <v>29</v>
      </c>
      <c r="E1857" s="96" t="s">
        <v>2798</v>
      </c>
      <c r="F1857" s="30" t="s">
        <v>29</v>
      </c>
      <c r="G1857" s="30" t="s">
        <v>47</v>
      </c>
      <c r="H1857" s="93" t="s">
        <v>2717</v>
      </c>
      <c r="I1857" s="36">
        <f ca="1">IFERROR(__xludf.DUMMYFUNCTION("""COMPUTED_VALUE"""),46219)</f>
        <v>46219</v>
      </c>
      <c r="J1857" s="51" t="s">
        <v>8573</v>
      </c>
      <c r="K1857" s="56" t="s">
        <v>8581</v>
      </c>
      <c r="L1857" s="38">
        <v>382740407</v>
      </c>
      <c r="M1857" s="30" t="s">
        <v>713</v>
      </c>
      <c r="N1857" s="56" t="s">
        <v>2631</v>
      </c>
      <c r="O1857" s="30" t="s">
        <v>107</v>
      </c>
      <c r="P1857" s="30" t="s">
        <v>8582</v>
      </c>
      <c r="Q1857" s="23">
        <v>16940</v>
      </c>
      <c r="R1857" s="30" t="s">
        <v>29</v>
      </c>
      <c r="S1857" s="39">
        <v>50</v>
      </c>
      <c r="T1857" s="45">
        <v>46170</v>
      </c>
      <c r="U1857" s="52"/>
      <c r="V1857" s="53"/>
      <c r="W1857" s="54" t="s">
        <v>8583</v>
      </c>
      <c r="X1857" s="30"/>
      <c r="Y1857" s="31">
        <v>16890</v>
      </c>
      <c r="Z1857" s="30"/>
      <c r="AA1857" s="55"/>
      <c r="AB1857" s="73" t="s">
        <v>44</v>
      </c>
      <c r="AC1857" s="30" t="s">
        <v>44</v>
      </c>
      <c r="AD1857" s="30" t="s">
        <v>982</v>
      </c>
    </row>
    <row r="1858" spans="1:30" x14ac:dyDescent="0.2">
      <c r="A1858" s="89">
        <v>46171.330352337958</v>
      </c>
      <c r="B1858" s="35" t="s">
        <v>30</v>
      </c>
      <c r="C1858" s="85" t="s">
        <v>31</v>
      </c>
      <c r="D1858" s="30" t="s">
        <v>29</v>
      </c>
      <c r="E1858" s="96" t="s">
        <v>46</v>
      </c>
      <c r="F1858" s="30" t="s">
        <v>29</v>
      </c>
      <c r="G1858" s="30" t="s">
        <v>87</v>
      </c>
      <c r="H1858" s="93" t="s">
        <v>4271</v>
      </c>
      <c r="I1858" s="36">
        <f ca="1">IFERROR(__xludf.DUMMYFUNCTION("""COMPUTED_VALUE"""),46217)</f>
        <v>46217</v>
      </c>
      <c r="J1858" s="51" t="s">
        <v>8584</v>
      </c>
      <c r="K1858" s="56" t="s">
        <v>8585</v>
      </c>
      <c r="L1858" s="38">
        <v>352833863</v>
      </c>
      <c r="M1858" s="30" t="s">
        <v>380</v>
      </c>
      <c r="N1858" s="56" t="s">
        <v>434</v>
      </c>
      <c r="O1858" s="30" t="s">
        <v>8586</v>
      </c>
      <c r="P1858" s="30" t="s">
        <v>8587</v>
      </c>
      <c r="Q1858" s="23">
        <v>2468</v>
      </c>
      <c r="R1858" s="30" t="s">
        <v>29</v>
      </c>
      <c r="S1858" s="39">
        <v>2468</v>
      </c>
      <c r="T1858" s="45">
        <v>46170</v>
      </c>
      <c r="U1858" s="52"/>
      <c r="V1858" s="53"/>
      <c r="W1858" s="54" t="s">
        <v>8588</v>
      </c>
      <c r="X1858" s="30"/>
      <c r="Y1858" s="31">
        <v>0</v>
      </c>
      <c r="Z1858" s="30" t="s">
        <v>2731</v>
      </c>
      <c r="AA1858" s="56"/>
      <c r="AB1858" s="74" t="s">
        <v>44</v>
      </c>
      <c r="AC1858" s="30" t="s">
        <v>44</v>
      </c>
      <c r="AD1858" s="30" t="s">
        <v>74</v>
      </c>
    </row>
    <row r="1859" spans="1:30" x14ac:dyDescent="0.2">
      <c r="A1859" s="89">
        <v>46171.33107162037</v>
      </c>
      <c r="B1859" s="35" t="s">
        <v>30</v>
      </c>
      <c r="C1859" s="85" t="s">
        <v>31</v>
      </c>
      <c r="D1859" s="30" t="s">
        <v>29</v>
      </c>
      <c r="E1859" s="96" t="s">
        <v>2798</v>
      </c>
      <c r="F1859" s="30" t="s">
        <v>29</v>
      </c>
      <c r="G1859" s="30" t="s">
        <v>47</v>
      </c>
      <c r="H1859" s="93" t="s">
        <v>34</v>
      </c>
      <c r="I1859" s="36" t="str">
        <f ca="1">IFERROR(__xludf.DUMMYFUNCTION("""COMPUTED_VALUE""")," ")</f>
        <v xml:space="preserve"> </v>
      </c>
      <c r="J1859" s="51" t="s">
        <v>8589</v>
      </c>
      <c r="K1859" s="56" t="s">
        <v>8590</v>
      </c>
      <c r="L1859" s="38">
        <v>363182828</v>
      </c>
      <c r="M1859" s="30" t="s">
        <v>713</v>
      </c>
      <c r="N1859" s="56" t="s">
        <v>576</v>
      </c>
      <c r="O1859" s="30" t="s">
        <v>107</v>
      </c>
      <c r="P1859" s="30" t="s">
        <v>8591</v>
      </c>
      <c r="Q1859" s="23">
        <v>16940</v>
      </c>
      <c r="R1859" s="30" t="s">
        <v>29</v>
      </c>
      <c r="S1859" s="39">
        <v>50</v>
      </c>
      <c r="T1859" s="45">
        <v>46170</v>
      </c>
      <c r="U1859" s="52"/>
      <c r="V1859" s="53"/>
      <c r="W1859" s="54" t="s">
        <v>8592</v>
      </c>
      <c r="X1859" s="30"/>
      <c r="Y1859" s="31">
        <v>16890</v>
      </c>
      <c r="Z1859" s="30"/>
      <c r="AA1859" s="55"/>
      <c r="AB1859" s="73" t="s">
        <v>44</v>
      </c>
      <c r="AC1859" s="30" t="s">
        <v>44</v>
      </c>
      <c r="AD1859" s="30" t="s">
        <v>982</v>
      </c>
    </row>
    <row r="1860" spans="1:30" x14ac:dyDescent="0.2">
      <c r="A1860" s="89">
        <v>46171.332364282411</v>
      </c>
      <c r="B1860" s="35" t="s">
        <v>30</v>
      </c>
      <c r="C1860" s="85" t="s">
        <v>31</v>
      </c>
      <c r="D1860" s="30" t="s">
        <v>29</v>
      </c>
      <c r="E1860" s="96" t="s">
        <v>2895</v>
      </c>
      <c r="F1860" s="30" t="s">
        <v>29</v>
      </c>
      <c r="G1860" s="30" t="s">
        <v>284</v>
      </c>
      <c r="H1860" s="93" t="s">
        <v>8593</v>
      </c>
      <c r="I1860" s="36" t="str">
        <f ca="1">IFERROR(__xludf.DUMMYFUNCTION("""COMPUTED_VALUE""")," ")</f>
        <v xml:space="preserve"> </v>
      </c>
      <c r="J1860" s="51" t="s">
        <v>8594</v>
      </c>
      <c r="K1860" s="56" t="s">
        <v>8595</v>
      </c>
      <c r="L1860" s="38">
        <v>337263614</v>
      </c>
      <c r="M1860" s="30" t="s">
        <v>163</v>
      </c>
      <c r="N1860" s="56" t="s">
        <v>8054</v>
      </c>
      <c r="O1860" s="30" t="s">
        <v>29</v>
      </c>
      <c r="P1860" s="30" t="s">
        <v>8596</v>
      </c>
      <c r="Q1860" s="23">
        <v>14972</v>
      </c>
      <c r="R1860" s="30" t="s">
        <v>29</v>
      </c>
      <c r="S1860" s="39">
        <v>500</v>
      </c>
      <c r="T1860" s="45">
        <v>46170</v>
      </c>
      <c r="U1860" s="52"/>
      <c r="V1860" s="53"/>
      <c r="W1860" s="54" t="s">
        <v>8597</v>
      </c>
      <c r="X1860" s="30"/>
      <c r="Y1860" s="31">
        <v>14472</v>
      </c>
      <c r="Z1860" s="30"/>
      <c r="AA1860" s="56"/>
      <c r="AB1860" s="74" t="s">
        <v>44</v>
      </c>
      <c r="AC1860" s="30" t="s">
        <v>44</v>
      </c>
      <c r="AD1860" s="30" t="s">
        <v>982</v>
      </c>
    </row>
    <row r="1861" spans="1:30" x14ac:dyDescent="0.2">
      <c r="A1861" s="89">
        <v>46171.332550127314</v>
      </c>
      <c r="B1861" s="35" t="s">
        <v>76</v>
      </c>
      <c r="C1861" s="85" t="s">
        <v>31</v>
      </c>
      <c r="D1861" s="30" t="s">
        <v>29</v>
      </c>
      <c r="E1861" s="96" t="s">
        <v>201</v>
      </c>
      <c r="F1861" s="30" t="s">
        <v>29</v>
      </c>
      <c r="G1861" s="30" t="s">
        <v>47</v>
      </c>
      <c r="H1861" s="93" t="s">
        <v>3808</v>
      </c>
      <c r="I1861" s="36">
        <f ca="1">IFERROR(__xludf.DUMMYFUNCTION("""COMPUTED_VALUE"""),46197)</f>
        <v>46197</v>
      </c>
      <c r="J1861" s="51" t="s">
        <v>8598</v>
      </c>
      <c r="K1861" s="56" t="s">
        <v>8599</v>
      </c>
      <c r="L1861" s="38">
        <v>333191450</v>
      </c>
      <c r="M1861" s="30" t="s">
        <v>380</v>
      </c>
      <c r="N1861" s="56" t="s">
        <v>434</v>
      </c>
      <c r="O1861" s="30" t="s">
        <v>8600</v>
      </c>
      <c r="P1861" s="30" t="s">
        <v>8601</v>
      </c>
      <c r="Q1861" s="23">
        <v>5936</v>
      </c>
      <c r="R1861" s="30" t="s">
        <v>29</v>
      </c>
      <c r="S1861" s="39">
        <f>300+5636</f>
        <v>5936</v>
      </c>
      <c r="T1861" s="49" t="s">
        <v>8602</v>
      </c>
      <c r="U1861" s="52"/>
      <c r="V1861" s="53"/>
      <c r="W1861" s="54" t="s">
        <v>8603</v>
      </c>
      <c r="X1861" s="30"/>
      <c r="Y1861" s="31">
        <v>0</v>
      </c>
      <c r="Z1861" s="30"/>
      <c r="AA1861" s="55"/>
      <c r="AB1861" s="73" t="s">
        <v>44</v>
      </c>
      <c r="AC1861" s="30" t="s">
        <v>44</v>
      </c>
      <c r="AD1861" s="30" t="s">
        <v>982</v>
      </c>
    </row>
    <row r="1862" spans="1:30" x14ac:dyDescent="0.2">
      <c r="A1862" s="89">
        <v>46171.338984606482</v>
      </c>
      <c r="B1862" s="35" t="s">
        <v>30</v>
      </c>
      <c r="C1862" s="85" t="s">
        <v>31</v>
      </c>
      <c r="D1862" s="30" t="s">
        <v>29</v>
      </c>
      <c r="E1862" s="96" t="s">
        <v>63</v>
      </c>
      <c r="F1862" s="30" t="s">
        <v>29</v>
      </c>
      <c r="G1862" s="30" t="s">
        <v>47</v>
      </c>
      <c r="H1862" s="93" t="s">
        <v>3147</v>
      </c>
      <c r="I1862" s="36">
        <f ca="1">IFERROR(__xludf.DUMMYFUNCTION("""COMPUTED_VALUE"""),46220)</f>
        <v>46220</v>
      </c>
      <c r="J1862" s="51" t="s">
        <v>8604</v>
      </c>
      <c r="K1862" s="56" t="s">
        <v>8605</v>
      </c>
      <c r="L1862" s="38">
        <v>966247783</v>
      </c>
      <c r="M1862" s="30" t="s">
        <v>605</v>
      </c>
      <c r="N1862" s="56" t="s">
        <v>5028</v>
      </c>
      <c r="O1862" s="30" t="s">
        <v>107</v>
      </c>
      <c r="P1862" s="30" t="s">
        <v>8606</v>
      </c>
      <c r="Q1862" s="23">
        <v>16940</v>
      </c>
      <c r="R1862" s="30" t="s">
        <v>29</v>
      </c>
      <c r="S1862" s="39">
        <v>3000</v>
      </c>
      <c r="T1862" s="45">
        <v>46171</v>
      </c>
      <c r="U1862" s="52"/>
      <c r="V1862" s="53"/>
      <c r="W1862" s="54" t="s">
        <v>8607</v>
      </c>
      <c r="X1862" s="30"/>
      <c r="Y1862" s="31">
        <v>13940</v>
      </c>
      <c r="Z1862" s="30"/>
      <c r="AA1862" s="56"/>
      <c r="AB1862" s="74" t="s">
        <v>44</v>
      </c>
      <c r="AC1862" s="30" t="s">
        <v>44</v>
      </c>
      <c r="AD1862" s="30" t="s">
        <v>74</v>
      </c>
    </row>
    <row r="1863" spans="1:30" x14ac:dyDescent="0.2">
      <c r="A1863" s="89">
        <v>46171.359260740741</v>
      </c>
      <c r="B1863" s="35" t="s">
        <v>30</v>
      </c>
      <c r="C1863" s="85" t="s">
        <v>31</v>
      </c>
      <c r="D1863" s="30" t="s">
        <v>29</v>
      </c>
      <c r="E1863" s="96" t="s">
        <v>2798</v>
      </c>
      <c r="F1863" s="30" t="s">
        <v>29</v>
      </c>
      <c r="G1863" s="30" t="s">
        <v>47</v>
      </c>
      <c r="H1863" s="93" t="s">
        <v>34</v>
      </c>
      <c r="I1863" s="36" t="str">
        <f ca="1">IFERROR(__xludf.DUMMYFUNCTION("""COMPUTED_VALUE""")," ")</f>
        <v xml:space="preserve"> </v>
      </c>
      <c r="J1863" s="51" t="s">
        <v>8608</v>
      </c>
      <c r="K1863" s="56" t="s">
        <v>8609</v>
      </c>
      <c r="L1863" s="38">
        <v>356094124</v>
      </c>
      <c r="M1863" s="30" t="s">
        <v>633</v>
      </c>
      <c r="N1863" s="56" t="s">
        <v>1880</v>
      </c>
      <c r="O1863" s="30" t="s">
        <v>107</v>
      </c>
      <c r="P1863" s="30" t="s">
        <v>8610</v>
      </c>
      <c r="Q1863" s="23">
        <v>16940</v>
      </c>
      <c r="R1863" s="30" t="s">
        <v>29</v>
      </c>
      <c r="S1863" s="39">
        <v>200</v>
      </c>
      <c r="T1863" s="45">
        <v>46170</v>
      </c>
      <c r="U1863" s="52"/>
      <c r="V1863" s="53"/>
      <c r="W1863" s="54" t="s">
        <v>8611</v>
      </c>
      <c r="X1863" s="30"/>
      <c r="Y1863" s="31">
        <v>16740</v>
      </c>
      <c r="Z1863" s="30"/>
      <c r="AA1863" s="55"/>
      <c r="AB1863" s="73" t="s">
        <v>44</v>
      </c>
      <c r="AC1863" s="30" t="s">
        <v>44</v>
      </c>
      <c r="AD1863" s="30" t="s">
        <v>982</v>
      </c>
    </row>
    <row r="1864" spans="1:30" x14ac:dyDescent="0.2">
      <c r="A1864" s="89">
        <v>46171.361114548607</v>
      </c>
      <c r="B1864" s="35" t="s">
        <v>30</v>
      </c>
      <c r="C1864" s="85" t="s">
        <v>31</v>
      </c>
      <c r="D1864" s="30" t="s">
        <v>29</v>
      </c>
      <c r="E1864" s="96" t="s">
        <v>2798</v>
      </c>
      <c r="F1864" s="30" t="s">
        <v>29</v>
      </c>
      <c r="G1864" s="30" t="s">
        <v>47</v>
      </c>
      <c r="H1864" s="93" t="s">
        <v>34</v>
      </c>
      <c r="I1864" s="36" t="str">
        <f ca="1">IFERROR(__xludf.DUMMYFUNCTION("""COMPUTED_VALUE""")," ")</f>
        <v xml:space="preserve"> </v>
      </c>
      <c r="J1864" s="51" t="s">
        <v>8612</v>
      </c>
      <c r="K1864" s="56" t="s">
        <v>8613</v>
      </c>
      <c r="L1864" s="38">
        <v>867320545</v>
      </c>
      <c r="M1864" s="30" t="s">
        <v>633</v>
      </c>
      <c r="N1864" s="56" t="s">
        <v>4441</v>
      </c>
      <c r="O1864" s="30" t="s">
        <v>107</v>
      </c>
      <c r="P1864" s="30" t="s">
        <v>8614</v>
      </c>
      <c r="Q1864" s="23">
        <v>16940</v>
      </c>
      <c r="R1864" s="30" t="s">
        <v>29</v>
      </c>
      <c r="S1864" s="39">
        <v>50</v>
      </c>
      <c r="T1864" s="45">
        <v>46170</v>
      </c>
      <c r="U1864" s="52"/>
      <c r="V1864" s="53"/>
      <c r="W1864" s="54" t="s">
        <v>8615</v>
      </c>
      <c r="X1864" s="30"/>
      <c r="Y1864" s="31">
        <v>16890</v>
      </c>
      <c r="Z1864" s="30"/>
      <c r="AA1864" s="56"/>
      <c r="AB1864" s="74" t="s">
        <v>44</v>
      </c>
      <c r="AC1864" s="30" t="s">
        <v>44</v>
      </c>
      <c r="AD1864" s="30" t="s">
        <v>982</v>
      </c>
    </row>
    <row r="1865" spans="1:30" x14ac:dyDescent="0.2">
      <c r="A1865" s="89">
        <v>46171.361396296299</v>
      </c>
      <c r="B1865" s="35" t="s">
        <v>252</v>
      </c>
      <c r="C1865" s="85" t="s">
        <v>31</v>
      </c>
      <c r="D1865" s="30" t="s">
        <v>29</v>
      </c>
      <c r="E1865" s="96" t="s">
        <v>32</v>
      </c>
      <c r="F1865" s="30" t="s">
        <v>29</v>
      </c>
      <c r="G1865" s="30" t="s">
        <v>33</v>
      </c>
      <c r="H1865" s="93" t="s">
        <v>3239</v>
      </c>
      <c r="I1865" s="36">
        <f ca="1">IFERROR(__xludf.DUMMYFUNCTION("""COMPUTED_VALUE"""),46197)</f>
        <v>46197</v>
      </c>
      <c r="J1865" s="51" t="s">
        <v>8616</v>
      </c>
      <c r="K1865" s="56" t="s">
        <v>8617</v>
      </c>
      <c r="L1865" s="38">
        <v>828213457</v>
      </c>
      <c r="M1865" s="30" t="s">
        <v>1614</v>
      </c>
      <c r="N1865" s="56" t="s">
        <v>4176</v>
      </c>
      <c r="O1865" s="30" t="s">
        <v>2081</v>
      </c>
      <c r="P1865" s="30" t="s">
        <v>8618</v>
      </c>
      <c r="Q1865" s="23">
        <v>14972</v>
      </c>
      <c r="R1865" s="30" t="s">
        <v>29</v>
      </c>
      <c r="S1865" s="39">
        <v>200</v>
      </c>
      <c r="T1865" s="45">
        <v>46170</v>
      </c>
      <c r="U1865" s="52"/>
      <c r="V1865" s="53"/>
      <c r="W1865" s="54" t="s">
        <v>8619</v>
      </c>
      <c r="X1865" s="30"/>
      <c r="Y1865" s="31">
        <v>14772</v>
      </c>
      <c r="Z1865" s="30"/>
      <c r="AA1865" s="55"/>
      <c r="AB1865" s="73" t="s">
        <v>44</v>
      </c>
      <c r="AC1865" s="30" t="s">
        <v>44</v>
      </c>
      <c r="AD1865" s="30" t="s">
        <v>982</v>
      </c>
    </row>
    <row r="1866" spans="1:30" x14ac:dyDescent="0.2">
      <c r="A1866" s="89">
        <v>46171.363349270832</v>
      </c>
      <c r="B1866" s="35" t="s">
        <v>30</v>
      </c>
      <c r="C1866" s="85" t="s">
        <v>31</v>
      </c>
      <c r="D1866" s="30" t="s">
        <v>29</v>
      </c>
      <c r="E1866" s="96" t="s">
        <v>2798</v>
      </c>
      <c r="F1866" s="30" t="s">
        <v>29</v>
      </c>
      <c r="G1866" s="30" t="s">
        <v>47</v>
      </c>
      <c r="H1866" s="93" t="s">
        <v>2142</v>
      </c>
      <c r="I1866" s="36" t="str">
        <f ca="1">IFERROR(__xludf.DUMMYFUNCTION("""COMPUTED_VALUE""")," ")</f>
        <v xml:space="preserve"> </v>
      </c>
      <c r="J1866" s="51" t="s">
        <v>8620</v>
      </c>
      <c r="K1866" s="56" t="s">
        <v>8621</v>
      </c>
      <c r="L1866" s="38">
        <v>972346048</v>
      </c>
      <c r="M1866" s="30" t="s">
        <v>633</v>
      </c>
      <c r="N1866" s="56" t="s">
        <v>164</v>
      </c>
      <c r="O1866" s="30" t="s">
        <v>107</v>
      </c>
      <c r="P1866" s="30" t="s">
        <v>8622</v>
      </c>
      <c r="Q1866" s="23">
        <v>16940</v>
      </c>
      <c r="R1866" s="30" t="s">
        <v>29</v>
      </c>
      <c r="S1866" s="39">
        <v>200</v>
      </c>
      <c r="T1866" s="45">
        <v>46201</v>
      </c>
      <c r="U1866" s="52"/>
      <c r="V1866" s="53"/>
      <c r="W1866" s="54" t="s">
        <v>8623</v>
      </c>
      <c r="X1866" s="30"/>
      <c r="Y1866" s="31">
        <v>16740</v>
      </c>
      <c r="Z1866" s="30"/>
      <c r="AA1866" s="56"/>
      <c r="AB1866" s="74" t="s">
        <v>44</v>
      </c>
      <c r="AC1866" s="30" t="s">
        <v>44</v>
      </c>
      <c r="AD1866" s="30" t="s">
        <v>982</v>
      </c>
    </row>
    <row r="1867" spans="1:30" x14ac:dyDescent="0.2">
      <c r="A1867" s="89">
        <v>46171.36489297454</v>
      </c>
      <c r="B1867" s="35" t="s">
        <v>408</v>
      </c>
      <c r="C1867" s="85" t="s">
        <v>31</v>
      </c>
      <c r="D1867" s="30" t="s">
        <v>29</v>
      </c>
      <c r="E1867" s="96" t="s">
        <v>32</v>
      </c>
      <c r="F1867" s="30" t="s">
        <v>29</v>
      </c>
      <c r="G1867" s="30" t="s">
        <v>33</v>
      </c>
      <c r="H1867" s="93" t="s">
        <v>3239</v>
      </c>
      <c r="I1867" s="36">
        <f ca="1">IFERROR(__xludf.DUMMYFUNCTION("""COMPUTED_VALUE"""),46197)</f>
        <v>46197</v>
      </c>
      <c r="J1867" s="51" t="s">
        <v>8624</v>
      </c>
      <c r="K1867" s="56" t="s">
        <v>8625</v>
      </c>
      <c r="L1867" s="38"/>
      <c r="M1867" s="30" t="s">
        <v>1614</v>
      </c>
      <c r="N1867" s="56" t="s">
        <v>131</v>
      </c>
      <c r="O1867" s="30" t="s">
        <v>2081</v>
      </c>
      <c r="P1867" s="30" t="s">
        <v>8626</v>
      </c>
      <c r="Q1867" s="23">
        <v>14972</v>
      </c>
      <c r="R1867" s="30" t="s">
        <v>29</v>
      </c>
      <c r="S1867" s="39">
        <v>50</v>
      </c>
      <c r="T1867" s="45">
        <v>46170</v>
      </c>
      <c r="U1867" s="52"/>
      <c r="V1867" s="53"/>
      <c r="W1867" s="54" t="s">
        <v>8627</v>
      </c>
      <c r="X1867" s="30"/>
      <c r="Y1867" s="31">
        <v>14922</v>
      </c>
      <c r="Z1867" s="30"/>
      <c r="AA1867" s="55"/>
      <c r="AB1867" s="73" t="s">
        <v>44</v>
      </c>
      <c r="AC1867" s="30" t="s">
        <v>44</v>
      </c>
      <c r="AD1867" s="30" t="s">
        <v>982</v>
      </c>
    </row>
    <row r="1868" spans="1:30" x14ac:dyDescent="0.2">
      <c r="A1868" s="89">
        <v>46171.365646365739</v>
      </c>
      <c r="B1868" s="35" t="s">
        <v>408</v>
      </c>
      <c r="C1868" s="85" t="s">
        <v>31</v>
      </c>
      <c r="D1868" s="30" t="s">
        <v>29</v>
      </c>
      <c r="E1868" s="96" t="s">
        <v>2798</v>
      </c>
      <c r="F1868" s="30" t="s">
        <v>29</v>
      </c>
      <c r="G1868" s="30" t="s">
        <v>47</v>
      </c>
      <c r="H1868" s="93" t="s">
        <v>3224</v>
      </c>
      <c r="I1868" s="36">
        <f ca="1">IFERROR(__xludf.DUMMYFUNCTION("""COMPUTED_VALUE"""),46197)</f>
        <v>46197</v>
      </c>
      <c r="J1868" s="51" t="s">
        <v>8628</v>
      </c>
      <c r="K1868" s="56" t="s">
        <v>8629</v>
      </c>
      <c r="L1868" s="38">
        <v>867094045</v>
      </c>
      <c r="M1868" s="30" t="s">
        <v>633</v>
      </c>
      <c r="N1868" s="56" t="s">
        <v>164</v>
      </c>
      <c r="O1868" s="30" t="s">
        <v>107</v>
      </c>
      <c r="P1868" s="30" t="s">
        <v>8630</v>
      </c>
      <c r="Q1868" s="23">
        <v>16940</v>
      </c>
      <c r="R1868" s="30" t="s">
        <v>29</v>
      </c>
      <c r="S1868" s="39">
        <f>200+5000</f>
        <v>5200</v>
      </c>
      <c r="T1868" s="49" t="s">
        <v>8631</v>
      </c>
      <c r="U1868" s="52"/>
      <c r="V1868" s="53"/>
      <c r="W1868" s="54" t="s">
        <v>8632</v>
      </c>
      <c r="X1868" s="30"/>
      <c r="Y1868" s="31">
        <v>11740</v>
      </c>
      <c r="Z1868" s="30"/>
      <c r="AA1868" s="56"/>
      <c r="AB1868" s="74" t="s">
        <v>44</v>
      </c>
      <c r="AC1868" s="30" t="s">
        <v>44</v>
      </c>
      <c r="AD1868" s="30" t="s">
        <v>982</v>
      </c>
    </row>
    <row r="1869" spans="1:30" x14ac:dyDescent="0.2">
      <c r="A1869" s="89">
        <v>46171.367128773149</v>
      </c>
      <c r="B1869" s="35" t="s">
        <v>30</v>
      </c>
      <c r="C1869" s="85" t="s">
        <v>31</v>
      </c>
      <c r="D1869" s="30" t="s">
        <v>29</v>
      </c>
      <c r="E1869" s="96" t="s">
        <v>63</v>
      </c>
      <c r="F1869" s="30" t="s">
        <v>29</v>
      </c>
      <c r="G1869" s="30" t="s">
        <v>47</v>
      </c>
      <c r="H1869" s="93" t="s">
        <v>34</v>
      </c>
      <c r="I1869" s="36" t="str">
        <f ca="1">IFERROR(__xludf.DUMMYFUNCTION("""COMPUTED_VALUE""")," ")</f>
        <v xml:space="preserve"> </v>
      </c>
      <c r="J1869" s="51" t="s">
        <v>8633</v>
      </c>
      <c r="K1869" s="56" t="s">
        <v>8634</v>
      </c>
      <c r="L1869" s="38">
        <v>987294201</v>
      </c>
      <c r="M1869" s="30" t="s">
        <v>130</v>
      </c>
      <c r="N1869" s="56" t="s">
        <v>5067</v>
      </c>
      <c r="O1869" s="30" t="s">
        <v>2081</v>
      </c>
      <c r="P1869" s="30" t="s">
        <v>8635</v>
      </c>
      <c r="Q1869" s="23">
        <v>16940</v>
      </c>
      <c r="R1869" s="30" t="s">
        <v>29</v>
      </c>
      <c r="S1869" s="39">
        <v>40</v>
      </c>
      <c r="T1869" s="45">
        <v>46170</v>
      </c>
      <c r="U1869" s="52"/>
      <c r="V1869" s="53"/>
      <c r="W1869" s="54" t="s">
        <v>8636</v>
      </c>
      <c r="X1869" s="30"/>
      <c r="Y1869" s="31">
        <v>16900</v>
      </c>
      <c r="Z1869" s="30"/>
      <c r="AA1869" s="55"/>
      <c r="AB1869" s="73" t="s">
        <v>44</v>
      </c>
      <c r="AC1869" s="30" t="s">
        <v>44</v>
      </c>
      <c r="AD1869" s="30" t="s">
        <v>982</v>
      </c>
    </row>
    <row r="1870" spans="1:30" x14ac:dyDescent="0.2">
      <c r="A1870" s="89">
        <v>46171.368709826391</v>
      </c>
      <c r="B1870" s="35" t="s">
        <v>30</v>
      </c>
      <c r="C1870" s="85" t="s">
        <v>31</v>
      </c>
      <c r="D1870" s="30" t="s">
        <v>29</v>
      </c>
      <c r="E1870" s="96" t="s">
        <v>63</v>
      </c>
      <c r="F1870" s="30" t="s">
        <v>29</v>
      </c>
      <c r="G1870" s="30" t="s">
        <v>47</v>
      </c>
      <c r="H1870" s="93" t="s">
        <v>34</v>
      </c>
      <c r="I1870" s="36" t="str">
        <f ca="1">IFERROR(__xludf.DUMMYFUNCTION("""COMPUTED_VALUE""")," ")</f>
        <v xml:space="preserve"> </v>
      </c>
      <c r="J1870" s="51" t="s">
        <v>8637</v>
      </c>
      <c r="K1870" s="56" t="s">
        <v>8506</v>
      </c>
      <c r="L1870" s="38">
        <v>385763068</v>
      </c>
      <c r="M1870" s="30" t="s">
        <v>130</v>
      </c>
      <c r="N1870" s="56" t="s">
        <v>38</v>
      </c>
      <c r="O1870" s="30" t="s">
        <v>2081</v>
      </c>
      <c r="P1870" s="30" t="s">
        <v>8638</v>
      </c>
      <c r="Q1870" s="23">
        <v>16940</v>
      </c>
      <c r="R1870" s="30" t="s">
        <v>29</v>
      </c>
      <c r="S1870" s="39">
        <v>50</v>
      </c>
      <c r="T1870" s="45">
        <v>46170</v>
      </c>
      <c r="U1870" s="52"/>
      <c r="V1870" s="53"/>
      <c r="W1870" s="54" t="s">
        <v>8639</v>
      </c>
      <c r="X1870" s="30"/>
      <c r="Y1870" s="31">
        <v>16890</v>
      </c>
      <c r="Z1870" s="30"/>
      <c r="AA1870" s="56"/>
      <c r="AB1870" s="74" t="s">
        <v>44</v>
      </c>
      <c r="AC1870" s="30" t="s">
        <v>44</v>
      </c>
      <c r="AD1870" s="30" t="s">
        <v>982</v>
      </c>
    </row>
    <row r="1871" spans="1:30" x14ac:dyDescent="0.2">
      <c r="A1871" s="89">
        <v>46171.373538287036</v>
      </c>
      <c r="B1871" s="35" t="s">
        <v>30</v>
      </c>
      <c r="C1871" s="85" t="s">
        <v>31</v>
      </c>
      <c r="D1871" s="30" t="s">
        <v>29</v>
      </c>
      <c r="E1871" s="96" t="s">
        <v>46</v>
      </c>
      <c r="F1871" s="30" t="s">
        <v>29</v>
      </c>
      <c r="G1871" s="30" t="s">
        <v>47</v>
      </c>
      <c r="H1871" s="93" t="s">
        <v>6655</v>
      </c>
      <c r="I1871" s="36">
        <f ca="1">IFERROR(__xludf.DUMMYFUNCTION("""COMPUTED_VALUE"""),46204)</f>
        <v>46204</v>
      </c>
      <c r="J1871" s="51" t="s">
        <v>8640</v>
      </c>
      <c r="K1871" s="56" t="s">
        <v>8641</v>
      </c>
      <c r="L1871" s="38">
        <v>777828341</v>
      </c>
      <c r="M1871" s="30" t="s">
        <v>454</v>
      </c>
      <c r="N1871" s="56" t="s">
        <v>148</v>
      </c>
      <c r="O1871" s="30" t="s">
        <v>8642</v>
      </c>
      <c r="P1871" s="30" t="s">
        <v>8643</v>
      </c>
      <c r="Q1871" s="23">
        <v>2468</v>
      </c>
      <c r="R1871" s="30" t="s">
        <v>29</v>
      </c>
      <c r="S1871" s="39">
        <v>50</v>
      </c>
      <c r="T1871" s="45">
        <v>46171</v>
      </c>
      <c r="U1871" s="52"/>
      <c r="V1871" s="53"/>
      <c r="W1871" s="54" t="s">
        <v>8644</v>
      </c>
      <c r="X1871" s="30"/>
      <c r="Y1871" s="31">
        <v>2418</v>
      </c>
      <c r="Z1871" s="30"/>
      <c r="AA1871" s="55"/>
      <c r="AB1871" s="73" t="s">
        <v>44</v>
      </c>
      <c r="AC1871" s="30" t="s">
        <v>44</v>
      </c>
      <c r="AD1871" s="30" t="s">
        <v>982</v>
      </c>
    </row>
    <row r="1872" spans="1:30" x14ac:dyDescent="0.2">
      <c r="A1872" s="89">
        <v>46171.435090347222</v>
      </c>
      <c r="B1872" s="35" t="s">
        <v>30</v>
      </c>
      <c r="C1872" s="85" t="s">
        <v>31</v>
      </c>
      <c r="D1872" s="30" t="s">
        <v>29</v>
      </c>
      <c r="E1872" s="96" t="s">
        <v>63</v>
      </c>
      <c r="F1872" s="30" t="s">
        <v>29</v>
      </c>
      <c r="G1872" s="30" t="s">
        <v>47</v>
      </c>
      <c r="H1872" s="93" t="s">
        <v>5055</v>
      </c>
      <c r="I1872" s="36">
        <f ca="1">IFERROR(__xludf.DUMMYFUNCTION("""COMPUTED_VALUE"""),46202)</f>
        <v>46202</v>
      </c>
      <c r="J1872" s="51" t="s">
        <v>8645</v>
      </c>
      <c r="K1872" s="56" t="s">
        <v>8646</v>
      </c>
      <c r="L1872" s="38">
        <v>984466509</v>
      </c>
      <c r="M1872" s="30" t="s">
        <v>247</v>
      </c>
      <c r="N1872" s="56" t="s">
        <v>7812</v>
      </c>
      <c r="O1872" s="30" t="s">
        <v>107</v>
      </c>
      <c r="P1872" s="30" t="s">
        <v>8647</v>
      </c>
      <c r="Q1872" s="23">
        <v>16940</v>
      </c>
      <c r="R1872" s="30" t="s">
        <v>29</v>
      </c>
      <c r="S1872" s="39">
        <v>50</v>
      </c>
      <c r="T1872" s="45">
        <v>46170</v>
      </c>
      <c r="U1872" s="52"/>
      <c r="V1872" s="53"/>
      <c r="W1872" s="54" t="s">
        <v>8648</v>
      </c>
      <c r="X1872" s="30"/>
      <c r="Y1872" s="31">
        <v>16890</v>
      </c>
      <c r="Z1872" s="30"/>
      <c r="AA1872" s="56"/>
      <c r="AB1872" s="74" t="s">
        <v>44</v>
      </c>
      <c r="AC1872" s="30" t="s">
        <v>44</v>
      </c>
      <c r="AD1872" s="30" t="s">
        <v>982</v>
      </c>
    </row>
    <row r="1873" spans="1:30" x14ac:dyDescent="0.2">
      <c r="A1873" s="89">
        <v>46171.569456875004</v>
      </c>
      <c r="B1873" s="35" t="s">
        <v>76</v>
      </c>
      <c r="C1873" s="85" t="s">
        <v>31</v>
      </c>
      <c r="D1873" s="30" t="s">
        <v>29</v>
      </c>
      <c r="E1873" s="96" t="s">
        <v>46</v>
      </c>
      <c r="F1873" s="30" t="s">
        <v>29</v>
      </c>
      <c r="G1873" s="30" t="s">
        <v>47</v>
      </c>
      <c r="H1873" s="93" t="s">
        <v>4130</v>
      </c>
      <c r="I1873" s="36">
        <f ca="1">IFERROR(__xludf.DUMMYFUNCTION("""COMPUTED_VALUE"""),46171)</f>
        <v>46171</v>
      </c>
      <c r="J1873" s="51" t="s">
        <v>8649</v>
      </c>
      <c r="K1873" s="56" t="s">
        <v>8650</v>
      </c>
      <c r="L1873" s="38">
        <v>878883003</v>
      </c>
      <c r="M1873" s="30" t="s">
        <v>2215</v>
      </c>
      <c r="N1873" s="56" t="s">
        <v>8651</v>
      </c>
      <c r="O1873" s="30" t="s">
        <v>107</v>
      </c>
      <c r="P1873" s="30" t="s">
        <v>8652</v>
      </c>
      <c r="Q1873" s="23">
        <v>2468</v>
      </c>
      <c r="R1873" s="30" t="s">
        <v>29</v>
      </c>
      <c r="S1873" s="39">
        <v>3000</v>
      </c>
      <c r="T1873" s="45">
        <v>46171</v>
      </c>
      <c r="U1873" s="52"/>
      <c r="V1873" s="53"/>
      <c r="W1873" s="54" t="s">
        <v>8653</v>
      </c>
      <c r="X1873" s="30"/>
      <c r="Y1873" s="31">
        <v>-532</v>
      </c>
      <c r="Z1873" s="30" t="s">
        <v>2731</v>
      </c>
      <c r="AA1873" s="55"/>
      <c r="AB1873" s="55" t="s">
        <v>44</v>
      </c>
      <c r="AC1873" s="30" t="s">
        <v>44</v>
      </c>
      <c r="AD1873" s="30" t="s">
        <v>982</v>
      </c>
    </row>
    <row r="1874" spans="1:30" x14ac:dyDescent="0.2">
      <c r="A1874" s="89">
        <v>46171.576217164351</v>
      </c>
      <c r="B1874" s="35" t="s">
        <v>30</v>
      </c>
      <c r="C1874" s="85" t="s">
        <v>31</v>
      </c>
      <c r="D1874" s="30" t="s">
        <v>29</v>
      </c>
      <c r="E1874" s="96" t="s">
        <v>2798</v>
      </c>
      <c r="F1874" s="30" t="s">
        <v>29</v>
      </c>
      <c r="G1874" s="30" t="s">
        <v>47</v>
      </c>
      <c r="H1874" s="93" t="s">
        <v>34</v>
      </c>
      <c r="I1874" s="36" t="str">
        <f ca="1">IFERROR(__xludf.DUMMYFUNCTION("""COMPUTED_VALUE""")," ")</f>
        <v xml:space="preserve"> </v>
      </c>
      <c r="J1874" s="51" t="s">
        <v>8654</v>
      </c>
      <c r="K1874" s="56" t="s">
        <v>8655</v>
      </c>
      <c r="L1874" s="38">
        <v>373210379</v>
      </c>
      <c r="M1874" s="30" t="s">
        <v>713</v>
      </c>
      <c r="N1874" s="56" t="s">
        <v>2631</v>
      </c>
      <c r="O1874" s="30" t="s">
        <v>107</v>
      </c>
      <c r="P1874" s="30" t="s">
        <v>8656</v>
      </c>
      <c r="Q1874" s="23">
        <v>16940</v>
      </c>
      <c r="R1874" s="30" t="s">
        <v>29</v>
      </c>
      <c r="S1874" s="39">
        <v>50</v>
      </c>
      <c r="T1874" s="45">
        <v>46171</v>
      </c>
      <c r="U1874" s="52"/>
      <c r="V1874" s="53"/>
      <c r="W1874" s="54" t="s">
        <v>8657</v>
      </c>
      <c r="X1874" s="30"/>
      <c r="Y1874" s="31">
        <v>16890</v>
      </c>
      <c r="Z1874" s="30"/>
      <c r="AA1874" s="56"/>
      <c r="AB1874" s="74" t="s">
        <v>44</v>
      </c>
      <c r="AC1874" s="30" t="s">
        <v>44</v>
      </c>
      <c r="AD1874" s="30" t="s">
        <v>982</v>
      </c>
    </row>
    <row r="1875" spans="1:30" x14ac:dyDescent="0.2">
      <c r="A1875" s="89">
        <v>46171.5768269213</v>
      </c>
      <c r="B1875" s="35" t="s">
        <v>30</v>
      </c>
      <c r="C1875" s="85" t="s">
        <v>31</v>
      </c>
      <c r="D1875" s="30" t="s">
        <v>29</v>
      </c>
      <c r="E1875" s="96" t="s">
        <v>63</v>
      </c>
      <c r="F1875" s="30" t="s">
        <v>29</v>
      </c>
      <c r="G1875" s="30" t="s">
        <v>47</v>
      </c>
      <c r="H1875" s="93" t="s">
        <v>34</v>
      </c>
      <c r="I1875" s="36" t="str">
        <f ca="1">IFERROR(__xludf.DUMMYFUNCTION("""COMPUTED_VALUE""")," ")</f>
        <v xml:space="preserve"> </v>
      </c>
      <c r="J1875" s="51" t="s">
        <v>8658</v>
      </c>
      <c r="K1875" s="56" t="s">
        <v>8659</v>
      </c>
      <c r="L1875" s="38">
        <v>328079472</v>
      </c>
      <c r="M1875" s="30" t="s">
        <v>466</v>
      </c>
      <c r="N1875" s="56" t="s">
        <v>2923</v>
      </c>
      <c r="O1875" s="30" t="s">
        <v>8660</v>
      </c>
      <c r="P1875" s="30" t="s">
        <v>8661</v>
      </c>
      <c r="Q1875" s="23">
        <v>16940</v>
      </c>
      <c r="R1875" s="30" t="s">
        <v>29</v>
      </c>
      <c r="S1875" s="39">
        <v>200</v>
      </c>
      <c r="T1875" s="45">
        <v>46171</v>
      </c>
      <c r="U1875" s="52"/>
      <c r="V1875" s="53"/>
      <c r="W1875" s="54" t="s">
        <v>8662</v>
      </c>
      <c r="X1875" s="30"/>
      <c r="Y1875" s="31">
        <v>16740</v>
      </c>
      <c r="Z1875" s="30"/>
      <c r="AA1875" s="55"/>
      <c r="AB1875" s="73" t="s">
        <v>44</v>
      </c>
      <c r="AC1875" s="30" t="s">
        <v>44</v>
      </c>
      <c r="AD1875" s="30" t="s">
        <v>982</v>
      </c>
    </row>
    <row r="1876" spans="1:30" x14ac:dyDescent="0.2">
      <c r="A1876" s="89">
        <v>46171.577509143521</v>
      </c>
      <c r="B1876" s="35" t="s">
        <v>30</v>
      </c>
      <c r="C1876" s="85" t="s">
        <v>31</v>
      </c>
      <c r="D1876" s="30" t="s">
        <v>29</v>
      </c>
      <c r="E1876" s="96" t="s">
        <v>2798</v>
      </c>
      <c r="F1876" s="30" t="s">
        <v>29</v>
      </c>
      <c r="G1876" s="30" t="s">
        <v>47</v>
      </c>
      <c r="H1876" s="93" t="s">
        <v>34</v>
      </c>
      <c r="I1876" s="36" t="str">
        <f ca="1">IFERROR(__xludf.DUMMYFUNCTION("""COMPUTED_VALUE""")," ")</f>
        <v xml:space="preserve"> </v>
      </c>
      <c r="J1876" s="51" t="s">
        <v>8663</v>
      </c>
      <c r="K1876" s="56" t="s">
        <v>8664</v>
      </c>
      <c r="L1876" s="38">
        <v>834039388</v>
      </c>
      <c r="M1876" s="30" t="s">
        <v>713</v>
      </c>
      <c r="N1876" s="56" t="s">
        <v>512</v>
      </c>
      <c r="O1876" s="30" t="s">
        <v>107</v>
      </c>
      <c r="P1876" s="30" t="s">
        <v>8665</v>
      </c>
      <c r="Q1876" s="23">
        <v>16940</v>
      </c>
      <c r="R1876" s="30" t="s">
        <v>29</v>
      </c>
      <c r="S1876" s="39">
        <v>50</v>
      </c>
      <c r="T1876" s="45">
        <v>46171</v>
      </c>
      <c r="U1876" s="52"/>
      <c r="V1876" s="53"/>
      <c r="W1876" s="54" t="s">
        <v>8666</v>
      </c>
      <c r="X1876" s="30"/>
      <c r="Y1876" s="31">
        <v>16890</v>
      </c>
      <c r="Z1876" s="30"/>
      <c r="AA1876" s="56"/>
      <c r="AB1876" s="74" t="s">
        <v>44</v>
      </c>
      <c r="AC1876" s="30" t="s">
        <v>44</v>
      </c>
      <c r="AD1876" s="30" t="s">
        <v>982</v>
      </c>
    </row>
    <row r="1877" spans="1:30" x14ac:dyDescent="0.2">
      <c r="A1877" s="89">
        <v>46171.581117824069</v>
      </c>
      <c r="B1877" s="35" t="s">
        <v>30</v>
      </c>
      <c r="C1877" s="85" t="s">
        <v>31</v>
      </c>
      <c r="D1877" s="30" t="s">
        <v>29</v>
      </c>
      <c r="E1877" s="96" t="s">
        <v>2798</v>
      </c>
      <c r="F1877" s="30" t="s">
        <v>29</v>
      </c>
      <c r="G1877" s="30" t="s">
        <v>47</v>
      </c>
      <c r="H1877" s="93" t="s">
        <v>34</v>
      </c>
      <c r="I1877" s="36" t="str">
        <f ca="1">IFERROR(__xludf.DUMMYFUNCTION("""COMPUTED_VALUE""")," ")</f>
        <v xml:space="preserve"> </v>
      </c>
      <c r="J1877" s="51" t="s">
        <v>8667</v>
      </c>
      <c r="K1877" s="56" t="s">
        <v>8668</v>
      </c>
      <c r="L1877" s="38">
        <v>972087164</v>
      </c>
      <c r="M1877" s="30" t="s">
        <v>664</v>
      </c>
      <c r="N1877" s="56" t="s">
        <v>2923</v>
      </c>
      <c r="O1877" s="30" t="s">
        <v>107</v>
      </c>
      <c r="P1877" s="30" t="s">
        <v>8669</v>
      </c>
      <c r="Q1877" s="23">
        <v>16940</v>
      </c>
      <c r="R1877" s="30" t="s">
        <v>29</v>
      </c>
      <c r="S1877" s="39">
        <v>50</v>
      </c>
      <c r="T1877" s="45">
        <v>46171</v>
      </c>
      <c r="U1877" s="52"/>
      <c r="V1877" s="53"/>
      <c r="W1877" s="54" t="s">
        <v>8670</v>
      </c>
      <c r="X1877" s="30"/>
      <c r="Y1877" s="31">
        <v>16890</v>
      </c>
      <c r="Z1877" s="30"/>
      <c r="AA1877" s="55"/>
      <c r="AB1877" s="73" t="s">
        <v>44</v>
      </c>
      <c r="AC1877" s="30" t="s">
        <v>44</v>
      </c>
      <c r="AD1877" s="30" t="s">
        <v>982</v>
      </c>
    </row>
    <row r="1878" spans="1:30" x14ac:dyDescent="0.2">
      <c r="A1878" s="89">
        <v>46171.586912152779</v>
      </c>
      <c r="B1878" s="35" t="s">
        <v>30</v>
      </c>
      <c r="C1878" s="85" t="s">
        <v>31</v>
      </c>
      <c r="D1878" s="30" t="s">
        <v>29</v>
      </c>
      <c r="E1878" s="96" t="s">
        <v>2798</v>
      </c>
      <c r="F1878" s="30" t="s">
        <v>29</v>
      </c>
      <c r="G1878" s="30" t="s">
        <v>47</v>
      </c>
      <c r="H1878" s="93" t="s">
        <v>34</v>
      </c>
      <c r="I1878" s="36" t="str">
        <f ca="1">IFERROR(__xludf.DUMMYFUNCTION("""COMPUTED_VALUE""")," ")</f>
        <v xml:space="preserve"> </v>
      </c>
      <c r="J1878" s="51" t="s">
        <v>8671</v>
      </c>
      <c r="K1878" s="56" t="s">
        <v>8672</v>
      </c>
      <c r="L1878" s="38">
        <v>948141117</v>
      </c>
      <c r="M1878" s="30" t="s">
        <v>247</v>
      </c>
      <c r="N1878" s="56" t="s">
        <v>763</v>
      </c>
      <c r="O1878" s="30" t="s">
        <v>107</v>
      </c>
      <c r="P1878" s="30" t="s">
        <v>8673</v>
      </c>
      <c r="Q1878" s="23">
        <v>16940</v>
      </c>
      <c r="R1878" s="30" t="s">
        <v>29</v>
      </c>
      <c r="S1878" s="39">
        <v>50</v>
      </c>
      <c r="T1878" s="45">
        <v>46171</v>
      </c>
      <c r="U1878" s="52"/>
      <c r="V1878" s="53"/>
      <c r="W1878" s="54" t="s">
        <v>8674</v>
      </c>
      <c r="X1878" s="30"/>
      <c r="Y1878" s="31">
        <v>16890</v>
      </c>
      <c r="Z1878" s="30"/>
      <c r="AA1878" s="56"/>
      <c r="AB1878" s="74" t="s">
        <v>44</v>
      </c>
      <c r="AC1878" s="30" t="s">
        <v>44</v>
      </c>
      <c r="AD1878" s="30" t="s">
        <v>982</v>
      </c>
    </row>
    <row r="1879" spans="1:30" x14ac:dyDescent="0.2">
      <c r="A1879" s="89">
        <v>46171.654765462961</v>
      </c>
      <c r="B1879" s="35" t="s">
        <v>30</v>
      </c>
      <c r="C1879" s="85" t="s">
        <v>31</v>
      </c>
      <c r="D1879" s="30" t="s">
        <v>29</v>
      </c>
      <c r="E1879" s="96" t="s">
        <v>63</v>
      </c>
      <c r="F1879" s="30" t="s">
        <v>29</v>
      </c>
      <c r="G1879" s="30" t="s">
        <v>47</v>
      </c>
      <c r="H1879" s="93" t="s">
        <v>34</v>
      </c>
      <c r="I1879" s="36" t="str">
        <f ca="1">IFERROR(__xludf.DUMMYFUNCTION("""COMPUTED_VALUE""")," ")</f>
        <v xml:space="preserve"> </v>
      </c>
      <c r="J1879" s="51" t="s">
        <v>8675</v>
      </c>
      <c r="K1879" s="56" t="s">
        <v>8676</v>
      </c>
      <c r="L1879" s="38">
        <v>329856944</v>
      </c>
      <c r="M1879" s="30" t="s">
        <v>90</v>
      </c>
      <c r="N1879" s="56" t="s">
        <v>685</v>
      </c>
      <c r="O1879" s="30" t="s">
        <v>8677</v>
      </c>
      <c r="P1879" s="30" t="s">
        <v>8678</v>
      </c>
      <c r="Q1879" s="23">
        <v>16940</v>
      </c>
      <c r="R1879" s="30" t="s">
        <v>29</v>
      </c>
      <c r="S1879" s="39">
        <v>50</v>
      </c>
      <c r="T1879" s="45">
        <v>46171</v>
      </c>
      <c r="U1879" s="52"/>
      <c r="V1879" s="53"/>
      <c r="W1879" s="54" t="s">
        <v>8679</v>
      </c>
      <c r="X1879" s="30"/>
      <c r="Y1879" s="31">
        <v>16890</v>
      </c>
      <c r="Z1879" s="30"/>
      <c r="AA1879" s="55"/>
      <c r="AB1879" s="73" t="s">
        <v>44</v>
      </c>
      <c r="AC1879" s="30" t="s">
        <v>44</v>
      </c>
      <c r="AD1879" s="30" t="s">
        <v>982</v>
      </c>
    </row>
    <row r="1880" spans="1:30" x14ac:dyDescent="0.2">
      <c r="A1880" s="89">
        <v>46171.687058449075</v>
      </c>
      <c r="B1880" s="35" t="s">
        <v>252</v>
      </c>
      <c r="C1880" s="85" t="s">
        <v>31</v>
      </c>
      <c r="D1880" s="30" t="s">
        <v>29</v>
      </c>
      <c r="E1880" s="96" t="s">
        <v>63</v>
      </c>
      <c r="F1880" s="30" t="s">
        <v>29</v>
      </c>
      <c r="G1880" s="30" t="s">
        <v>47</v>
      </c>
      <c r="H1880" s="93" t="s">
        <v>3808</v>
      </c>
      <c r="I1880" s="36">
        <f ca="1">IFERROR(__xludf.DUMMYFUNCTION("""COMPUTED_VALUE"""),46197)</f>
        <v>46197</v>
      </c>
      <c r="J1880" s="51" t="s">
        <v>8680</v>
      </c>
      <c r="K1880" s="56" t="s">
        <v>8681</v>
      </c>
      <c r="L1880" s="38">
        <v>876497882</v>
      </c>
      <c r="M1880" s="30" t="s">
        <v>785</v>
      </c>
      <c r="N1880" s="56" t="s">
        <v>131</v>
      </c>
      <c r="O1880" s="30" t="s">
        <v>726</v>
      </c>
      <c r="P1880" s="30" t="s">
        <v>8682</v>
      </c>
      <c r="Q1880" s="23">
        <v>16940</v>
      </c>
      <c r="R1880" s="30" t="s">
        <v>29</v>
      </c>
      <c r="S1880" s="39">
        <v>100</v>
      </c>
      <c r="T1880" s="45">
        <v>46171</v>
      </c>
      <c r="U1880" s="52"/>
      <c r="V1880" s="53"/>
      <c r="W1880" s="54" t="s">
        <v>8683</v>
      </c>
      <c r="X1880" s="30"/>
      <c r="Y1880" s="31">
        <v>16840</v>
      </c>
      <c r="Z1880" s="30"/>
      <c r="AA1880" s="56"/>
      <c r="AB1880" s="74" t="s">
        <v>44</v>
      </c>
      <c r="AC1880" s="30" t="s">
        <v>44</v>
      </c>
      <c r="AD1880" s="30" t="s">
        <v>982</v>
      </c>
    </row>
    <row r="1881" spans="1:30" x14ac:dyDescent="0.2">
      <c r="A1881" s="89">
        <v>46171.812739097222</v>
      </c>
      <c r="B1881" s="35" t="s">
        <v>30</v>
      </c>
      <c r="C1881" s="85" t="s">
        <v>31</v>
      </c>
      <c r="D1881" s="30" t="s">
        <v>29</v>
      </c>
      <c r="E1881" s="96" t="s">
        <v>63</v>
      </c>
      <c r="F1881" s="30" t="s">
        <v>29</v>
      </c>
      <c r="G1881" s="30" t="s">
        <v>47</v>
      </c>
      <c r="H1881" s="93" t="s">
        <v>34</v>
      </c>
      <c r="I1881" s="36" t="str">
        <f ca="1">IFERROR(__xludf.DUMMYFUNCTION("""COMPUTED_VALUE""")," ")</f>
        <v xml:space="preserve"> </v>
      </c>
      <c r="J1881" s="51" t="s">
        <v>8684</v>
      </c>
      <c r="K1881" s="56" t="s">
        <v>8685</v>
      </c>
      <c r="L1881" s="38">
        <v>878059299</v>
      </c>
      <c r="M1881" s="30" t="s">
        <v>3501</v>
      </c>
      <c r="N1881" s="56" t="s">
        <v>845</v>
      </c>
      <c r="O1881" s="30" t="s">
        <v>8686</v>
      </c>
      <c r="P1881" s="30" t="s">
        <v>8687</v>
      </c>
      <c r="Q1881" s="23">
        <v>16940</v>
      </c>
      <c r="R1881" s="30" t="s">
        <v>29</v>
      </c>
      <c r="S1881" s="39">
        <v>100</v>
      </c>
      <c r="T1881" s="45">
        <v>46171</v>
      </c>
      <c r="U1881" s="52"/>
      <c r="V1881" s="53"/>
      <c r="W1881" s="54" t="s">
        <v>8688</v>
      </c>
      <c r="X1881" s="30"/>
      <c r="Y1881" s="31">
        <v>16840</v>
      </c>
      <c r="Z1881" s="30"/>
      <c r="AA1881" s="55"/>
      <c r="AB1881" s="73" t="s">
        <v>44</v>
      </c>
      <c r="AC1881" s="30" t="s">
        <v>44</v>
      </c>
      <c r="AD1881" s="30" t="s">
        <v>982</v>
      </c>
    </row>
    <row r="1882" spans="1:30" x14ac:dyDescent="0.2">
      <c r="A1882" s="89">
        <v>46171.821379907407</v>
      </c>
      <c r="B1882" s="35" t="s">
        <v>30</v>
      </c>
      <c r="C1882" s="85" t="s">
        <v>31</v>
      </c>
      <c r="D1882" s="30" t="s">
        <v>29</v>
      </c>
      <c r="E1882" s="96" t="s">
        <v>46</v>
      </c>
      <c r="F1882" s="30" t="s">
        <v>29</v>
      </c>
      <c r="G1882" s="30" t="s">
        <v>47</v>
      </c>
      <c r="H1882" s="93" t="s">
        <v>34</v>
      </c>
      <c r="I1882" s="36" t="str">
        <f ca="1">IFERROR(__xludf.DUMMYFUNCTION("""COMPUTED_VALUE""")," ")</f>
        <v xml:space="preserve"> </v>
      </c>
      <c r="J1882" s="51" t="s">
        <v>8689</v>
      </c>
      <c r="K1882" s="56" t="s">
        <v>8690</v>
      </c>
      <c r="L1882" s="38">
        <v>344791785</v>
      </c>
      <c r="M1882" s="30" t="s">
        <v>163</v>
      </c>
      <c r="N1882" s="56" t="s">
        <v>3479</v>
      </c>
      <c r="O1882" s="30" t="s">
        <v>735</v>
      </c>
      <c r="P1882" s="30" t="s">
        <v>8691</v>
      </c>
      <c r="Q1882" s="23">
        <v>2468</v>
      </c>
      <c r="R1882" s="30" t="s">
        <v>29</v>
      </c>
      <c r="S1882" s="39">
        <v>100</v>
      </c>
      <c r="T1882" s="45">
        <v>46171</v>
      </c>
      <c r="U1882" s="52"/>
      <c r="V1882" s="53"/>
      <c r="W1882" s="54" t="s">
        <v>8692</v>
      </c>
      <c r="X1882" s="30"/>
      <c r="Y1882" s="31">
        <v>2368</v>
      </c>
      <c r="Z1882" s="30"/>
      <c r="AA1882" s="56"/>
      <c r="AB1882" s="74" t="s">
        <v>44</v>
      </c>
      <c r="AC1882" s="30" t="s">
        <v>44</v>
      </c>
      <c r="AD1882" s="30" t="s">
        <v>982</v>
      </c>
    </row>
    <row r="1883" spans="1:30" x14ac:dyDescent="0.2">
      <c r="A1883" s="89">
        <v>46171.910795567128</v>
      </c>
      <c r="B1883" s="35" t="s">
        <v>252</v>
      </c>
      <c r="C1883" s="85" t="s">
        <v>31</v>
      </c>
      <c r="D1883" s="30" t="s">
        <v>29</v>
      </c>
      <c r="E1883" s="96" t="s">
        <v>2798</v>
      </c>
      <c r="F1883" s="30" t="s">
        <v>29</v>
      </c>
      <c r="G1883" s="30" t="s">
        <v>47</v>
      </c>
      <c r="H1883" s="93" t="s">
        <v>34</v>
      </c>
      <c r="I1883" s="36" t="str">
        <f ca="1">IFERROR(__xludf.DUMMYFUNCTION("""COMPUTED_VALUE""")," ")</f>
        <v xml:space="preserve"> </v>
      </c>
      <c r="J1883" s="51" t="s">
        <v>8693</v>
      </c>
      <c r="K1883" s="56" t="s">
        <v>8694</v>
      </c>
      <c r="L1883" s="38">
        <v>325028762</v>
      </c>
      <c r="M1883" s="30" t="s">
        <v>664</v>
      </c>
      <c r="N1883" s="56" t="s">
        <v>362</v>
      </c>
      <c r="O1883" s="30" t="s">
        <v>107</v>
      </c>
      <c r="P1883" s="30" t="s">
        <v>8695</v>
      </c>
      <c r="Q1883" s="23">
        <v>16940</v>
      </c>
      <c r="R1883" s="30" t="s">
        <v>29</v>
      </c>
      <c r="S1883" s="39">
        <v>50</v>
      </c>
      <c r="T1883" s="45">
        <v>46171</v>
      </c>
      <c r="U1883" s="52"/>
      <c r="V1883" s="53"/>
      <c r="W1883" s="54" t="s">
        <v>8696</v>
      </c>
      <c r="X1883" s="30"/>
      <c r="Y1883" s="31">
        <v>16890</v>
      </c>
      <c r="Z1883" s="30"/>
      <c r="AA1883" s="55"/>
      <c r="AB1883" s="73" t="s">
        <v>44</v>
      </c>
      <c r="AC1883" s="30" t="s">
        <v>44</v>
      </c>
      <c r="AD1883" s="30" t="s">
        <v>982</v>
      </c>
    </row>
    <row r="1884" spans="1:30" x14ac:dyDescent="0.2">
      <c r="A1884" s="89">
        <v>46171.912233888885</v>
      </c>
      <c r="B1884" s="35" t="s">
        <v>30</v>
      </c>
      <c r="C1884" s="85" t="s">
        <v>31</v>
      </c>
      <c r="D1884" s="30" t="s">
        <v>29</v>
      </c>
      <c r="E1884" s="96" t="s">
        <v>2798</v>
      </c>
      <c r="F1884" s="30" t="s">
        <v>29</v>
      </c>
      <c r="G1884" s="30" t="s">
        <v>47</v>
      </c>
      <c r="H1884" s="93" t="s">
        <v>34</v>
      </c>
      <c r="I1884" s="36" t="str">
        <f ca="1">IFERROR(__xludf.DUMMYFUNCTION("""COMPUTED_VALUE""")," ")</f>
        <v xml:space="preserve"> </v>
      </c>
      <c r="J1884" s="51" t="s">
        <v>8697</v>
      </c>
      <c r="K1884" s="56" t="s">
        <v>8698</v>
      </c>
      <c r="L1884" s="38">
        <v>826999006</v>
      </c>
      <c r="M1884" s="30" t="s">
        <v>664</v>
      </c>
      <c r="N1884" s="56" t="s">
        <v>2923</v>
      </c>
      <c r="O1884" s="30" t="s">
        <v>107</v>
      </c>
      <c r="P1884" s="30" t="s">
        <v>8699</v>
      </c>
      <c r="Q1884" s="23">
        <v>16940</v>
      </c>
      <c r="R1884" s="30" t="s">
        <v>29</v>
      </c>
      <c r="S1884" s="39">
        <v>50</v>
      </c>
      <c r="T1884" s="45">
        <v>46171</v>
      </c>
      <c r="U1884" s="52"/>
      <c r="V1884" s="53"/>
      <c r="W1884" s="54" t="s">
        <v>8700</v>
      </c>
      <c r="X1884" s="30"/>
      <c r="Y1884" s="31">
        <v>16890</v>
      </c>
      <c r="Z1884" s="30"/>
      <c r="AA1884" s="56"/>
      <c r="AB1884" s="74" t="s">
        <v>44</v>
      </c>
      <c r="AC1884" s="30" t="s">
        <v>44</v>
      </c>
      <c r="AD1884" s="30" t="s">
        <v>982</v>
      </c>
    </row>
    <row r="1885" spans="1:30" x14ac:dyDescent="0.2">
      <c r="A1885" s="89">
        <v>46171.915021446759</v>
      </c>
      <c r="B1885" s="35" t="s">
        <v>30</v>
      </c>
      <c r="C1885" s="85" t="s">
        <v>31</v>
      </c>
      <c r="D1885" s="30" t="s">
        <v>29</v>
      </c>
      <c r="E1885" s="96" t="s">
        <v>2798</v>
      </c>
      <c r="F1885" s="30" t="s">
        <v>29</v>
      </c>
      <c r="G1885" s="30" t="s">
        <v>47</v>
      </c>
      <c r="H1885" s="93" t="s">
        <v>4271</v>
      </c>
      <c r="I1885" s="36">
        <f ca="1">IFERROR(__xludf.DUMMYFUNCTION("""COMPUTED_VALUE"""),46217)</f>
        <v>46217</v>
      </c>
      <c r="J1885" s="51" t="s">
        <v>8701</v>
      </c>
      <c r="K1885" s="56" t="s">
        <v>8702</v>
      </c>
      <c r="L1885" s="38">
        <v>382260469</v>
      </c>
      <c r="M1885" s="30" t="s">
        <v>713</v>
      </c>
      <c r="N1885" s="56" t="s">
        <v>2631</v>
      </c>
      <c r="O1885" s="30" t="s">
        <v>107</v>
      </c>
      <c r="P1885" s="30" t="s">
        <v>8656</v>
      </c>
      <c r="Q1885" s="23">
        <v>16940</v>
      </c>
      <c r="R1885" s="30" t="s">
        <v>29</v>
      </c>
      <c r="S1885" s="39">
        <v>100</v>
      </c>
      <c r="T1885" s="45">
        <v>46171</v>
      </c>
      <c r="U1885" s="52"/>
      <c r="V1885" s="53"/>
      <c r="W1885" s="54" t="s">
        <v>8703</v>
      </c>
      <c r="X1885" s="30"/>
      <c r="Y1885" s="31">
        <v>16840</v>
      </c>
      <c r="Z1885" s="30"/>
      <c r="AA1885" s="55"/>
      <c r="AB1885" s="73" t="s">
        <v>44</v>
      </c>
      <c r="AC1885" s="30" t="s">
        <v>44</v>
      </c>
      <c r="AD1885" s="30" t="s">
        <v>982</v>
      </c>
    </row>
    <row r="1886" spans="1:30" x14ac:dyDescent="0.2">
      <c r="A1886" s="89">
        <v>46171.916368611113</v>
      </c>
      <c r="B1886" s="35" t="s">
        <v>30</v>
      </c>
      <c r="C1886" s="85" t="s">
        <v>31</v>
      </c>
      <c r="D1886" s="30" t="s">
        <v>29</v>
      </c>
      <c r="E1886" s="96" t="s">
        <v>2798</v>
      </c>
      <c r="F1886" s="30" t="s">
        <v>29</v>
      </c>
      <c r="G1886" s="30" t="s">
        <v>47</v>
      </c>
      <c r="H1886" s="93" t="s">
        <v>34</v>
      </c>
      <c r="I1886" s="36" t="str">
        <f ca="1">IFERROR(__xludf.DUMMYFUNCTION("""COMPUTED_VALUE""")," ")</f>
        <v xml:space="preserve"> </v>
      </c>
      <c r="J1886" s="51" t="s">
        <v>8704</v>
      </c>
      <c r="K1886" s="56" t="s">
        <v>8705</v>
      </c>
      <c r="L1886" s="38">
        <v>818127399</v>
      </c>
      <c r="M1886" s="30" t="s">
        <v>713</v>
      </c>
      <c r="N1886" s="56" t="s">
        <v>148</v>
      </c>
      <c r="O1886" s="30" t="s">
        <v>107</v>
      </c>
      <c r="P1886" s="30" t="s">
        <v>8706</v>
      </c>
      <c r="Q1886" s="23">
        <v>16940</v>
      </c>
      <c r="R1886" s="30" t="s">
        <v>29</v>
      </c>
      <c r="S1886" s="39">
        <v>50</v>
      </c>
      <c r="T1886" s="45">
        <v>46171</v>
      </c>
      <c r="U1886" s="52"/>
      <c r="V1886" s="53"/>
      <c r="W1886" s="54" t="s">
        <v>8707</v>
      </c>
      <c r="X1886" s="30"/>
      <c r="Y1886" s="31">
        <v>16890</v>
      </c>
      <c r="Z1886" s="30"/>
      <c r="AA1886" s="56"/>
      <c r="AB1886" s="74" t="s">
        <v>44</v>
      </c>
      <c r="AC1886" s="30" t="s">
        <v>44</v>
      </c>
      <c r="AD1886" s="30" t="s">
        <v>982</v>
      </c>
    </row>
    <row r="1887" spans="1:30" x14ac:dyDescent="0.2">
      <c r="A1887" s="89">
        <v>46171.918370104162</v>
      </c>
      <c r="B1887" s="35" t="s">
        <v>76</v>
      </c>
      <c r="C1887" s="85" t="s">
        <v>31</v>
      </c>
      <c r="D1887" s="30" t="s">
        <v>29</v>
      </c>
      <c r="E1887" s="96" t="s">
        <v>2798</v>
      </c>
      <c r="F1887" s="30" t="s">
        <v>29</v>
      </c>
      <c r="G1887" s="30" t="s">
        <v>87</v>
      </c>
      <c r="H1887" s="93" t="s">
        <v>4403</v>
      </c>
      <c r="I1887" s="36">
        <f ca="1">IFERROR(__xludf.DUMMYFUNCTION("""COMPUTED_VALUE"""),46169)</f>
        <v>46169</v>
      </c>
      <c r="J1887" s="51" t="s">
        <v>8708</v>
      </c>
      <c r="K1887" s="56" t="s">
        <v>8709</v>
      </c>
      <c r="L1887" s="38">
        <v>357724659</v>
      </c>
      <c r="M1887" s="30" t="s">
        <v>247</v>
      </c>
      <c r="N1887" s="56" t="s">
        <v>2105</v>
      </c>
      <c r="O1887" s="30" t="s">
        <v>107</v>
      </c>
      <c r="P1887" s="30" t="s">
        <v>8710</v>
      </c>
      <c r="Q1887" s="23">
        <v>16940</v>
      </c>
      <c r="R1887" s="30" t="s">
        <v>29</v>
      </c>
      <c r="S1887" s="39">
        <v>2500</v>
      </c>
      <c r="T1887" s="45">
        <v>46171</v>
      </c>
      <c r="U1887" s="52"/>
      <c r="V1887" s="53"/>
      <c r="W1887" s="54" t="s">
        <v>8711</v>
      </c>
      <c r="X1887" s="30"/>
      <c r="Y1887" s="31">
        <v>14440</v>
      </c>
      <c r="Z1887" s="30"/>
      <c r="AA1887" s="55"/>
      <c r="AB1887" s="73" t="s">
        <v>44</v>
      </c>
      <c r="AC1887" s="30" t="s">
        <v>44</v>
      </c>
      <c r="AD1887" s="30" t="s">
        <v>982</v>
      </c>
    </row>
    <row r="1888" spans="1:30" x14ac:dyDescent="0.2">
      <c r="A1888" s="89">
        <v>46171.919984328706</v>
      </c>
      <c r="B1888" s="35" t="s">
        <v>30</v>
      </c>
      <c r="C1888" s="85" t="s">
        <v>31</v>
      </c>
      <c r="D1888" s="30" t="s">
        <v>29</v>
      </c>
      <c r="E1888" s="96" t="s">
        <v>2798</v>
      </c>
      <c r="F1888" s="30" t="s">
        <v>29</v>
      </c>
      <c r="G1888" s="30" t="s">
        <v>47</v>
      </c>
      <c r="H1888" s="93" t="s">
        <v>34</v>
      </c>
      <c r="I1888" s="36" t="str">
        <f ca="1">IFERROR(__xludf.DUMMYFUNCTION("""COMPUTED_VALUE""")," ")</f>
        <v xml:space="preserve"> </v>
      </c>
      <c r="J1888" s="51" t="s">
        <v>8712</v>
      </c>
      <c r="K1888" s="56" t="s">
        <v>8713</v>
      </c>
      <c r="L1888" s="38">
        <v>369933919</v>
      </c>
      <c r="M1888" s="30" t="s">
        <v>247</v>
      </c>
      <c r="N1888" s="56" t="s">
        <v>4268</v>
      </c>
      <c r="O1888" s="30" t="s">
        <v>107</v>
      </c>
      <c r="P1888" s="30" t="s">
        <v>8714</v>
      </c>
      <c r="Q1888" s="23">
        <v>16940</v>
      </c>
      <c r="R1888" s="30" t="s">
        <v>29</v>
      </c>
      <c r="S1888" s="39">
        <v>50</v>
      </c>
      <c r="T1888" s="45">
        <v>46171</v>
      </c>
      <c r="U1888" s="52"/>
      <c r="V1888" s="53"/>
      <c r="W1888" s="54" t="s">
        <v>8715</v>
      </c>
      <c r="X1888" s="30"/>
      <c r="Y1888" s="31">
        <v>16890</v>
      </c>
      <c r="Z1888" s="30"/>
      <c r="AA1888" s="56"/>
      <c r="AB1888" s="74" t="s">
        <v>44</v>
      </c>
      <c r="AC1888" s="30" t="s">
        <v>44</v>
      </c>
      <c r="AD1888" s="30" t="s">
        <v>982</v>
      </c>
    </row>
    <row r="1889" spans="1:30" x14ac:dyDescent="0.2">
      <c r="A1889" s="89">
        <v>46171.956047280095</v>
      </c>
      <c r="B1889" s="35" t="s">
        <v>76</v>
      </c>
      <c r="C1889" s="85" t="s">
        <v>31</v>
      </c>
      <c r="D1889" s="30" t="s">
        <v>29</v>
      </c>
      <c r="E1889" s="96" t="s">
        <v>63</v>
      </c>
      <c r="F1889" s="30" t="s">
        <v>29</v>
      </c>
      <c r="G1889" s="30" t="s">
        <v>47</v>
      </c>
      <c r="H1889" s="93" t="s">
        <v>5132</v>
      </c>
      <c r="I1889" s="36">
        <f ca="1">IFERROR(__xludf.DUMMYFUNCTION("""COMPUTED_VALUE"""),46196)</f>
        <v>46196</v>
      </c>
      <c r="J1889" s="51" t="s">
        <v>8716</v>
      </c>
      <c r="K1889" s="56" t="s">
        <v>8717</v>
      </c>
      <c r="L1889" s="38">
        <v>394192640</v>
      </c>
      <c r="M1889" s="30" t="s">
        <v>698</v>
      </c>
      <c r="N1889" s="56" t="s">
        <v>2669</v>
      </c>
      <c r="O1889" s="30" t="s">
        <v>107</v>
      </c>
      <c r="P1889" s="30" t="s">
        <v>8718</v>
      </c>
      <c r="Q1889" s="23">
        <v>16940</v>
      </c>
      <c r="R1889" s="30" t="s">
        <v>29</v>
      </c>
      <c r="S1889" s="39">
        <f>100+2500</f>
        <v>2600</v>
      </c>
      <c r="T1889" s="49" t="s">
        <v>8719</v>
      </c>
      <c r="U1889" s="52"/>
      <c r="V1889" s="53"/>
      <c r="W1889" s="54" t="s">
        <v>8720</v>
      </c>
      <c r="X1889" s="30"/>
      <c r="Y1889" s="31">
        <v>14340</v>
      </c>
      <c r="Z1889" s="30"/>
      <c r="AA1889" s="55"/>
      <c r="AB1889" s="73" t="s">
        <v>44</v>
      </c>
      <c r="AC1889" s="30" t="s">
        <v>44</v>
      </c>
      <c r="AD1889" s="30" t="s">
        <v>982</v>
      </c>
    </row>
    <row r="1890" spans="1:30" x14ac:dyDescent="0.2">
      <c r="A1890" s="89">
        <v>46171.986327615741</v>
      </c>
      <c r="B1890" s="35" t="s">
        <v>30</v>
      </c>
      <c r="C1890" s="85" t="s">
        <v>31</v>
      </c>
      <c r="D1890" s="30" t="s">
        <v>29</v>
      </c>
      <c r="E1890" s="96" t="s">
        <v>46</v>
      </c>
      <c r="F1890" s="30" t="s">
        <v>29</v>
      </c>
      <c r="G1890" s="30" t="s">
        <v>47</v>
      </c>
      <c r="H1890" s="93" t="s">
        <v>34</v>
      </c>
      <c r="I1890" s="36" t="str">
        <f ca="1">IFERROR(__xludf.DUMMYFUNCTION("""COMPUTED_VALUE""")," ")</f>
        <v xml:space="preserve"> </v>
      </c>
      <c r="J1890" s="51" t="s">
        <v>8721</v>
      </c>
      <c r="K1890" s="56" t="s">
        <v>8722</v>
      </c>
      <c r="L1890" s="38">
        <v>336575261</v>
      </c>
      <c r="M1890" s="30" t="s">
        <v>163</v>
      </c>
      <c r="N1890" s="56" t="s">
        <v>3479</v>
      </c>
      <c r="O1890" s="30" t="s">
        <v>739</v>
      </c>
      <c r="P1890" s="30" t="s">
        <v>8723</v>
      </c>
      <c r="Q1890" s="23">
        <v>2468</v>
      </c>
      <c r="R1890" s="30" t="s">
        <v>29</v>
      </c>
      <c r="S1890" s="39">
        <v>100</v>
      </c>
      <c r="T1890" s="45">
        <v>46171</v>
      </c>
      <c r="U1890" s="52"/>
      <c r="V1890" s="53"/>
      <c r="W1890" s="54" t="s">
        <v>8724</v>
      </c>
      <c r="X1890" s="30"/>
      <c r="Y1890" s="31">
        <v>2368</v>
      </c>
      <c r="Z1890" s="30"/>
      <c r="AA1890" s="56"/>
      <c r="AB1890" s="74" t="s">
        <v>44</v>
      </c>
      <c r="AC1890" s="30" t="s">
        <v>44</v>
      </c>
      <c r="AD1890" s="30" t="s">
        <v>982</v>
      </c>
    </row>
    <row r="1891" spans="1:30" x14ac:dyDescent="0.2">
      <c r="A1891" s="89">
        <v>46171.987783402779</v>
      </c>
      <c r="B1891" s="35" t="s">
        <v>30</v>
      </c>
      <c r="C1891" s="85" t="s">
        <v>31</v>
      </c>
      <c r="D1891" s="30" t="s">
        <v>29</v>
      </c>
      <c r="E1891" s="96" t="s">
        <v>46</v>
      </c>
      <c r="F1891" s="30" t="s">
        <v>29</v>
      </c>
      <c r="G1891" s="30" t="s">
        <v>47</v>
      </c>
      <c r="H1891" s="93" t="s">
        <v>34</v>
      </c>
      <c r="I1891" s="36" t="str">
        <f ca="1">IFERROR(__xludf.DUMMYFUNCTION("""COMPUTED_VALUE""")," ")</f>
        <v xml:space="preserve"> </v>
      </c>
      <c r="J1891" s="51" t="s">
        <v>8725</v>
      </c>
      <c r="K1891" s="56" t="s">
        <v>8726</v>
      </c>
      <c r="L1891" s="38">
        <v>347314026</v>
      </c>
      <c r="M1891" s="30" t="s">
        <v>163</v>
      </c>
      <c r="N1891" s="56" t="s">
        <v>3479</v>
      </c>
      <c r="O1891" s="30" t="s">
        <v>739</v>
      </c>
      <c r="P1891" s="30" t="s">
        <v>8727</v>
      </c>
      <c r="Q1891" s="23">
        <v>2468</v>
      </c>
      <c r="R1891" s="30" t="s">
        <v>29</v>
      </c>
      <c r="S1891" s="39">
        <v>100</v>
      </c>
      <c r="T1891" s="45">
        <v>46171</v>
      </c>
      <c r="U1891" s="52"/>
      <c r="V1891" s="53"/>
      <c r="W1891" s="54" t="s">
        <v>8728</v>
      </c>
      <c r="X1891" s="30"/>
      <c r="Y1891" s="31">
        <v>2368</v>
      </c>
      <c r="Z1891" s="30"/>
      <c r="AA1891" s="55"/>
      <c r="AB1891" s="73" t="s">
        <v>44</v>
      </c>
      <c r="AC1891" s="30" t="s">
        <v>44</v>
      </c>
      <c r="AD1891" s="30" t="s">
        <v>982</v>
      </c>
    </row>
    <row r="1892" spans="1:30" x14ac:dyDescent="0.2">
      <c r="A1892" s="89">
        <v>46171.989215856476</v>
      </c>
      <c r="B1892" s="35" t="s">
        <v>30</v>
      </c>
      <c r="C1892" s="85" t="s">
        <v>31</v>
      </c>
      <c r="D1892" s="30" t="s">
        <v>29</v>
      </c>
      <c r="E1892" s="96" t="s">
        <v>46</v>
      </c>
      <c r="F1892" s="30" t="s">
        <v>29</v>
      </c>
      <c r="G1892" s="30" t="s">
        <v>47</v>
      </c>
      <c r="H1892" s="93" t="s">
        <v>3904</v>
      </c>
      <c r="I1892" s="36">
        <f ca="1">IFERROR(__xludf.DUMMYFUNCTION("""COMPUTED_VALUE"""),46195)</f>
        <v>46195</v>
      </c>
      <c r="J1892" s="51" t="s">
        <v>8729</v>
      </c>
      <c r="K1892" s="56" t="s">
        <v>8730</v>
      </c>
      <c r="L1892" s="38">
        <v>377460692</v>
      </c>
      <c r="M1892" s="30" t="s">
        <v>163</v>
      </c>
      <c r="N1892" s="56" t="s">
        <v>3479</v>
      </c>
      <c r="O1892" s="30" t="s">
        <v>739</v>
      </c>
      <c r="P1892" s="30" t="s">
        <v>8731</v>
      </c>
      <c r="Q1892" s="23">
        <v>2468</v>
      </c>
      <c r="R1892" s="30" t="s">
        <v>29</v>
      </c>
      <c r="S1892" s="39">
        <f>100+2368</f>
        <v>2468</v>
      </c>
      <c r="T1892" s="49" t="s">
        <v>8732</v>
      </c>
      <c r="U1892" s="52"/>
      <c r="V1892" s="53"/>
      <c r="W1892" s="54" t="s">
        <v>8733</v>
      </c>
      <c r="X1892" s="30"/>
      <c r="Y1892" s="31">
        <v>0</v>
      </c>
      <c r="Z1892" s="30"/>
      <c r="AA1892" s="56"/>
      <c r="AB1892" s="74" t="s">
        <v>44</v>
      </c>
      <c r="AC1892" s="30" t="s">
        <v>44</v>
      </c>
      <c r="AD1892" s="30" t="s">
        <v>982</v>
      </c>
    </row>
    <row r="1893" spans="1:30" x14ac:dyDescent="0.2">
      <c r="A1893" s="89">
        <v>46172.010497731477</v>
      </c>
      <c r="B1893" s="35" t="s">
        <v>30</v>
      </c>
      <c r="C1893" s="85" t="s">
        <v>31</v>
      </c>
      <c r="D1893" s="30" t="s">
        <v>29</v>
      </c>
      <c r="E1893" s="96" t="s">
        <v>2798</v>
      </c>
      <c r="F1893" s="30" t="s">
        <v>29</v>
      </c>
      <c r="G1893" s="30" t="s">
        <v>47</v>
      </c>
      <c r="H1893" s="93" t="s">
        <v>34</v>
      </c>
      <c r="I1893" s="36" t="str">
        <f ca="1">IFERROR(__xludf.DUMMYFUNCTION("""COMPUTED_VALUE""")," ")</f>
        <v xml:space="preserve"> </v>
      </c>
      <c r="J1893" s="51" t="s">
        <v>8734</v>
      </c>
      <c r="K1893" s="56" t="s">
        <v>8735</v>
      </c>
      <c r="L1893" s="38">
        <v>364097925</v>
      </c>
      <c r="M1893" s="30" t="s">
        <v>664</v>
      </c>
      <c r="N1893" s="56" t="s">
        <v>337</v>
      </c>
      <c r="O1893" s="30" t="s">
        <v>107</v>
      </c>
      <c r="P1893" s="30" t="s">
        <v>8736</v>
      </c>
      <c r="Q1893" s="23">
        <v>16940</v>
      </c>
      <c r="R1893" s="30" t="s">
        <v>29</v>
      </c>
      <c r="S1893" s="39">
        <v>50</v>
      </c>
      <c r="T1893" s="45">
        <v>46171</v>
      </c>
      <c r="U1893" s="52"/>
      <c r="V1893" s="53"/>
      <c r="W1893" s="54" t="s">
        <v>8737</v>
      </c>
      <c r="X1893" s="30"/>
      <c r="Y1893" s="31">
        <v>16890</v>
      </c>
      <c r="Z1893" s="30"/>
      <c r="AA1893" s="55"/>
      <c r="AB1893" s="73" t="s">
        <v>44</v>
      </c>
      <c r="AC1893" s="30" t="s">
        <v>44</v>
      </c>
      <c r="AD1893" s="30" t="s">
        <v>982</v>
      </c>
    </row>
    <row r="1894" spans="1:30" x14ac:dyDescent="0.2">
      <c r="A1894" s="89">
        <v>46172.012055231477</v>
      </c>
      <c r="B1894" s="35" t="s">
        <v>30</v>
      </c>
      <c r="C1894" s="85" t="s">
        <v>31</v>
      </c>
      <c r="D1894" s="30" t="s">
        <v>29</v>
      </c>
      <c r="E1894" s="96" t="s">
        <v>2798</v>
      </c>
      <c r="F1894" s="30" t="s">
        <v>29</v>
      </c>
      <c r="G1894" s="30" t="s">
        <v>47</v>
      </c>
      <c r="H1894" s="93" t="s">
        <v>34</v>
      </c>
      <c r="I1894" s="36" t="str">
        <f ca="1">IFERROR(__xludf.DUMMYFUNCTION("""COMPUTED_VALUE""")," ")</f>
        <v xml:space="preserve"> </v>
      </c>
      <c r="J1894" s="51" t="s">
        <v>8738</v>
      </c>
      <c r="K1894" s="56" t="s">
        <v>8739</v>
      </c>
      <c r="L1894" s="38">
        <v>359137808</v>
      </c>
      <c r="M1894" s="30" t="s">
        <v>664</v>
      </c>
      <c r="N1894" s="56" t="s">
        <v>337</v>
      </c>
      <c r="O1894" s="30" t="s">
        <v>107</v>
      </c>
      <c r="P1894" s="30" t="s">
        <v>8740</v>
      </c>
      <c r="Q1894" s="23">
        <v>16940</v>
      </c>
      <c r="R1894" s="30" t="s">
        <v>29</v>
      </c>
      <c r="S1894" s="39">
        <v>50</v>
      </c>
      <c r="T1894" s="45">
        <v>46171</v>
      </c>
      <c r="U1894" s="52"/>
      <c r="V1894" s="53"/>
      <c r="W1894" s="54" t="s">
        <v>8741</v>
      </c>
      <c r="X1894" s="30"/>
      <c r="Y1894" s="31">
        <v>16890</v>
      </c>
      <c r="Z1894" s="30"/>
      <c r="AA1894" s="56"/>
      <c r="AB1894" s="74" t="s">
        <v>44</v>
      </c>
      <c r="AC1894" s="30" t="s">
        <v>44</v>
      </c>
      <c r="AD1894" s="30" t="s">
        <v>982</v>
      </c>
    </row>
    <row r="1895" spans="1:30" x14ac:dyDescent="0.2">
      <c r="A1895" s="89">
        <v>46172.013622696759</v>
      </c>
      <c r="B1895" s="35" t="s">
        <v>30</v>
      </c>
      <c r="C1895" s="85" t="s">
        <v>31</v>
      </c>
      <c r="D1895" s="30" t="s">
        <v>29</v>
      </c>
      <c r="E1895" s="96" t="s">
        <v>2798</v>
      </c>
      <c r="F1895" s="30" t="s">
        <v>29</v>
      </c>
      <c r="G1895" s="30" t="s">
        <v>47</v>
      </c>
      <c r="H1895" s="93" t="s">
        <v>34</v>
      </c>
      <c r="I1895" s="36" t="str">
        <f ca="1">IFERROR(__xludf.DUMMYFUNCTION("""COMPUTED_VALUE""")," ")</f>
        <v xml:space="preserve"> </v>
      </c>
      <c r="J1895" s="51" t="s">
        <v>8742</v>
      </c>
      <c r="K1895" s="56" t="s">
        <v>8743</v>
      </c>
      <c r="L1895" s="38">
        <v>357913162</v>
      </c>
      <c r="M1895" s="30" t="s">
        <v>664</v>
      </c>
      <c r="N1895" s="56" t="s">
        <v>3186</v>
      </c>
      <c r="O1895" s="30" t="s">
        <v>107</v>
      </c>
      <c r="P1895" s="30" t="s">
        <v>8744</v>
      </c>
      <c r="Q1895" s="23">
        <v>16940</v>
      </c>
      <c r="R1895" s="30" t="s">
        <v>29</v>
      </c>
      <c r="S1895" s="39">
        <v>50</v>
      </c>
      <c r="T1895" s="45">
        <v>46171</v>
      </c>
      <c r="U1895" s="52"/>
      <c r="V1895" s="53"/>
      <c r="W1895" s="54" t="s">
        <v>8745</v>
      </c>
      <c r="X1895" s="30"/>
      <c r="Y1895" s="31">
        <v>16890</v>
      </c>
      <c r="Z1895" s="30"/>
      <c r="AA1895" s="55"/>
      <c r="AB1895" s="73" t="s">
        <v>44</v>
      </c>
      <c r="AC1895" s="30" t="s">
        <v>44</v>
      </c>
      <c r="AD1895" s="30" t="s">
        <v>982</v>
      </c>
    </row>
    <row r="1896" spans="1:30" x14ac:dyDescent="0.2">
      <c r="A1896" s="89">
        <v>46172.015298622689</v>
      </c>
      <c r="B1896" s="35" t="s">
        <v>30</v>
      </c>
      <c r="C1896" s="85" t="s">
        <v>31</v>
      </c>
      <c r="D1896" s="30" t="s">
        <v>29</v>
      </c>
      <c r="E1896" s="96" t="s">
        <v>2798</v>
      </c>
      <c r="F1896" s="30" t="s">
        <v>29</v>
      </c>
      <c r="G1896" s="30" t="s">
        <v>47</v>
      </c>
      <c r="H1896" s="93" t="s">
        <v>34</v>
      </c>
      <c r="I1896" s="36" t="str">
        <f ca="1">IFERROR(__xludf.DUMMYFUNCTION("""COMPUTED_VALUE""")," ")</f>
        <v xml:space="preserve"> </v>
      </c>
      <c r="J1896" s="51" t="s">
        <v>8746</v>
      </c>
      <c r="K1896" s="56" t="s">
        <v>8747</v>
      </c>
      <c r="L1896" s="38">
        <v>917751711</v>
      </c>
      <c r="M1896" s="30" t="s">
        <v>664</v>
      </c>
      <c r="N1896" s="56" t="s">
        <v>3103</v>
      </c>
      <c r="O1896" s="30" t="s">
        <v>107</v>
      </c>
      <c r="P1896" s="30" t="s">
        <v>8748</v>
      </c>
      <c r="Q1896" s="23">
        <v>16940</v>
      </c>
      <c r="R1896" s="30" t="s">
        <v>29</v>
      </c>
      <c r="S1896" s="39">
        <v>50</v>
      </c>
      <c r="T1896" s="45">
        <v>46171</v>
      </c>
      <c r="U1896" s="52"/>
      <c r="V1896" s="53"/>
      <c r="W1896" s="54" t="s">
        <v>8749</v>
      </c>
      <c r="X1896" s="30"/>
      <c r="Y1896" s="31">
        <v>16890</v>
      </c>
      <c r="Z1896" s="30"/>
      <c r="AA1896" s="56"/>
      <c r="AB1896" s="74" t="s">
        <v>44</v>
      </c>
      <c r="AC1896" s="30" t="s">
        <v>44</v>
      </c>
      <c r="AD1896" s="30" t="s">
        <v>982</v>
      </c>
    </row>
    <row r="1897" spans="1:30" x14ac:dyDescent="0.2">
      <c r="A1897" s="89">
        <v>46172.018797800927</v>
      </c>
      <c r="B1897" s="35" t="s">
        <v>30</v>
      </c>
      <c r="C1897" s="85" t="s">
        <v>31</v>
      </c>
      <c r="D1897" s="30" t="s">
        <v>29</v>
      </c>
      <c r="E1897" s="96" t="s">
        <v>5031</v>
      </c>
      <c r="F1897" s="30" t="s">
        <v>29</v>
      </c>
      <c r="G1897" s="30" t="s">
        <v>47</v>
      </c>
      <c r="H1897" s="93" t="s">
        <v>34</v>
      </c>
      <c r="I1897" s="36" t="str">
        <f ca="1">IFERROR(__xludf.DUMMYFUNCTION("""COMPUTED_VALUE""")," ")</f>
        <v xml:space="preserve"> </v>
      </c>
      <c r="J1897" s="51" t="s">
        <v>8750</v>
      </c>
      <c r="K1897" s="56" t="s">
        <v>8751</v>
      </c>
      <c r="L1897" s="38">
        <v>705717406</v>
      </c>
      <c r="M1897" s="30" t="s">
        <v>713</v>
      </c>
      <c r="N1897" s="56" t="s">
        <v>148</v>
      </c>
      <c r="O1897" s="30" t="s">
        <v>107</v>
      </c>
      <c r="P1897" s="30" t="s">
        <v>8752</v>
      </c>
      <c r="Q1897" s="23" t="e">
        <v>#N/A</v>
      </c>
      <c r="R1897" s="30" t="s">
        <v>29</v>
      </c>
      <c r="S1897" s="39">
        <v>50</v>
      </c>
      <c r="T1897" s="45">
        <v>46171</v>
      </c>
      <c r="U1897" s="52"/>
      <c r="V1897" s="53"/>
      <c r="W1897" s="54" t="s">
        <v>8753</v>
      </c>
      <c r="X1897" s="30"/>
      <c r="Y1897" s="31" t="str">
        <v>Lỗi</v>
      </c>
      <c r="Z1897" s="30"/>
      <c r="AA1897" s="55"/>
      <c r="AB1897" s="73" t="s">
        <v>44</v>
      </c>
      <c r="AC1897" s="30" t="s">
        <v>44</v>
      </c>
      <c r="AD1897" s="30" t="s">
        <v>982</v>
      </c>
    </row>
    <row r="1898" spans="1:30" x14ac:dyDescent="0.2">
      <c r="A1898" s="89">
        <v>46172.021651793984</v>
      </c>
      <c r="B1898" s="35" t="s">
        <v>30</v>
      </c>
      <c r="C1898" s="85" t="s">
        <v>31</v>
      </c>
      <c r="D1898" s="30" t="s">
        <v>29</v>
      </c>
      <c r="E1898" s="96" t="s">
        <v>32</v>
      </c>
      <c r="F1898" s="30" t="s">
        <v>29</v>
      </c>
      <c r="G1898" s="30" t="s">
        <v>33</v>
      </c>
      <c r="H1898" s="93" t="s">
        <v>34</v>
      </c>
      <c r="I1898" s="36" t="str">
        <f ca="1">IFERROR(__xludf.DUMMYFUNCTION("""COMPUTED_VALUE""")," ")</f>
        <v xml:space="preserve"> </v>
      </c>
      <c r="J1898" s="51" t="s">
        <v>8754</v>
      </c>
      <c r="K1898" s="56" t="s">
        <v>8755</v>
      </c>
      <c r="L1898" s="38">
        <v>329366061</v>
      </c>
      <c r="M1898" s="30" t="s">
        <v>1619</v>
      </c>
      <c r="N1898" s="56" t="s">
        <v>3410</v>
      </c>
      <c r="O1898" s="30" t="s">
        <v>8756</v>
      </c>
      <c r="P1898" s="30" t="s">
        <v>8757</v>
      </c>
      <c r="Q1898" s="23">
        <v>14972</v>
      </c>
      <c r="R1898" s="30" t="s">
        <v>29</v>
      </c>
      <c r="S1898" s="39">
        <v>50</v>
      </c>
      <c r="T1898" s="45">
        <v>46171</v>
      </c>
      <c r="U1898" s="52"/>
      <c r="V1898" s="53"/>
      <c r="W1898" s="54" t="s">
        <v>8758</v>
      </c>
      <c r="X1898" s="30"/>
      <c r="Y1898" s="31">
        <v>14922</v>
      </c>
      <c r="Z1898" s="30"/>
      <c r="AA1898" s="56"/>
      <c r="AB1898" s="74" t="s">
        <v>44</v>
      </c>
      <c r="AC1898" s="30" t="s">
        <v>44</v>
      </c>
      <c r="AD1898" s="30" t="s">
        <v>982</v>
      </c>
    </row>
    <row r="1899" spans="1:30" x14ac:dyDescent="0.2">
      <c r="A1899" s="89">
        <v>46172.024521550928</v>
      </c>
      <c r="B1899" s="35" t="s">
        <v>252</v>
      </c>
      <c r="C1899" s="85" t="s">
        <v>31</v>
      </c>
      <c r="D1899" s="30" t="s">
        <v>29</v>
      </c>
      <c r="E1899" s="96" t="s">
        <v>32</v>
      </c>
      <c r="F1899" s="30" t="s">
        <v>29</v>
      </c>
      <c r="G1899" s="30" t="s">
        <v>47</v>
      </c>
      <c r="H1899" s="93" t="s">
        <v>5132</v>
      </c>
      <c r="I1899" s="36">
        <f ca="1">IFERROR(__xludf.DUMMYFUNCTION("""COMPUTED_VALUE"""),46196)</f>
        <v>46196</v>
      </c>
      <c r="J1899" s="51" t="s">
        <v>8759</v>
      </c>
      <c r="K1899" s="56" t="s">
        <v>8760</v>
      </c>
      <c r="L1899" s="38">
        <v>818461036</v>
      </c>
      <c r="M1899" s="30" t="s">
        <v>1619</v>
      </c>
      <c r="N1899" s="56" t="s">
        <v>4055</v>
      </c>
      <c r="O1899" s="30" t="s">
        <v>8761</v>
      </c>
      <c r="P1899" s="30" t="s">
        <v>8762</v>
      </c>
      <c r="Q1899" s="23">
        <v>14972</v>
      </c>
      <c r="R1899" s="30" t="s">
        <v>29</v>
      </c>
      <c r="S1899" s="39">
        <v>50</v>
      </c>
      <c r="T1899" s="45">
        <v>46171</v>
      </c>
      <c r="U1899" s="52"/>
      <c r="V1899" s="53"/>
      <c r="W1899" s="54" t="s">
        <v>8763</v>
      </c>
      <c r="X1899" s="30"/>
      <c r="Y1899" s="31">
        <v>14922</v>
      </c>
      <c r="Z1899" s="30"/>
      <c r="AA1899" s="55"/>
      <c r="AB1899" s="73" t="s">
        <v>44</v>
      </c>
      <c r="AC1899" s="30" t="s">
        <v>44</v>
      </c>
      <c r="AD1899" s="30" t="s">
        <v>982</v>
      </c>
    </row>
    <row r="1900" spans="1:30" x14ac:dyDescent="0.2">
      <c r="A1900" s="89">
        <v>46172.024717604167</v>
      </c>
      <c r="B1900" s="35" t="s">
        <v>30</v>
      </c>
      <c r="C1900" s="85" t="s">
        <v>31</v>
      </c>
      <c r="D1900" s="30" t="s">
        <v>29</v>
      </c>
      <c r="E1900" s="96" t="s">
        <v>2798</v>
      </c>
      <c r="F1900" s="30" t="s">
        <v>29</v>
      </c>
      <c r="G1900" s="30" t="s">
        <v>47</v>
      </c>
      <c r="H1900" s="93" t="s">
        <v>34</v>
      </c>
      <c r="I1900" s="36" t="str">
        <f ca="1">IFERROR(__xludf.DUMMYFUNCTION("""COMPUTED_VALUE""")," ")</f>
        <v xml:space="preserve"> </v>
      </c>
      <c r="J1900" s="51" t="s">
        <v>8764</v>
      </c>
      <c r="K1900" s="56" t="s">
        <v>8765</v>
      </c>
      <c r="L1900" s="38">
        <v>837599678</v>
      </c>
      <c r="M1900" s="30" t="s">
        <v>713</v>
      </c>
      <c r="N1900" s="56" t="s">
        <v>3097</v>
      </c>
      <c r="O1900" s="30" t="s">
        <v>107</v>
      </c>
      <c r="P1900" s="30" t="s">
        <v>8766</v>
      </c>
      <c r="Q1900" s="23">
        <v>16940</v>
      </c>
      <c r="R1900" s="30" t="s">
        <v>29</v>
      </c>
      <c r="S1900" s="39">
        <v>50</v>
      </c>
      <c r="T1900" s="45">
        <v>46172</v>
      </c>
      <c r="U1900" s="52"/>
      <c r="V1900" s="53"/>
      <c r="W1900" s="54" t="s">
        <v>8767</v>
      </c>
      <c r="X1900" s="30"/>
      <c r="Y1900" s="31">
        <v>16890</v>
      </c>
      <c r="Z1900" s="30"/>
      <c r="AA1900" s="56"/>
      <c r="AB1900" s="74" t="s">
        <v>44</v>
      </c>
      <c r="AC1900" s="30" t="s">
        <v>44</v>
      </c>
      <c r="AD1900" s="30" t="s">
        <v>982</v>
      </c>
    </row>
    <row r="1901" spans="1:30" x14ac:dyDescent="0.2">
      <c r="A1901" s="89">
        <v>46172.025356863422</v>
      </c>
      <c r="B1901" s="35" t="s">
        <v>30</v>
      </c>
      <c r="C1901" s="85" t="s">
        <v>31</v>
      </c>
      <c r="D1901" s="30" t="s">
        <v>29</v>
      </c>
      <c r="E1901" s="96" t="s">
        <v>2798</v>
      </c>
      <c r="F1901" s="30" t="s">
        <v>29</v>
      </c>
      <c r="G1901" s="30" t="s">
        <v>47</v>
      </c>
      <c r="H1901" s="93" t="s">
        <v>34</v>
      </c>
      <c r="I1901" s="36" t="str">
        <f ca="1">IFERROR(__xludf.DUMMYFUNCTION("""COMPUTED_VALUE""")," ")</f>
        <v xml:space="preserve"> </v>
      </c>
      <c r="J1901" s="51" t="s">
        <v>8768</v>
      </c>
      <c r="K1901" s="56" t="s">
        <v>8769</v>
      </c>
      <c r="L1901" s="38">
        <v>343264581</v>
      </c>
      <c r="M1901" s="30" t="s">
        <v>633</v>
      </c>
      <c r="N1901" s="56" t="s">
        <v>164</v>
      </c>
      <c r="O1901" s="30" t="s">
        <v>107</v>
      </c>
      <c r="P1901" s="30" t="s">
        <v>8770</v>
      </c>
      <c r="Q1901" s="23">
        <v>16940</v>
      </c>
      <c r="R1901" s="30" t="s">
        <v>29</v>
      </c>
      <c r="S1901" s="39">
        <v>200</v>
      </c>
      <c r="T1901" s="45">
        <v>46171</v>
      </c>
      <c r="U1901" s="52"/>
      <c r="V1901" s="53"/>
      <c r="W1901" s="54" t="s">
        <v>8771</v>
      </c>
      <c r="X1901" s="30"/>
      <c r="Y1901" s="31">
        <v>16740</v>
      </c>
      <c r="Z1901" s="30"/>
      <c r="AA1901" s="55"/>
      <c r="AB1901" s="73" t="s">
        <v>44</v>
      </c>
      <c r="AC1901" s="30" t="s">
        <v>44</v>
      </c>
      <c r="AD1901" s="30" t="s">
        <v>982</v>
      </c>
    </row>
    <row r="1902" spans="1:30" x14ac:dyDescent="0.2">
      <c r="A1902" s="89">
        <v>46172.028164537041</v>
      </c>
      <c r="B1902" s="35" t="s">
        <v>30</v>
      </c>
      <c r="C1902" s="85" t="s">
        <v>31</v>
      </c>
      <c r="D1902" s="30" t="s">
        <v>29</v>
      </c>
      <c r="E1902" s="96" t="s">
        <v>2798</v>
      </c>
      <c r="F1902" s="30" t="s">
        <v>29</v>
      </c>
      <c r="G1902" s="30" t="s">
        <v>47</v>
      </c>
      <c r="H1902" s="93" t="s">
        <v>8772</v>
      </c>
      <c r="I1902" s="36">
        <f ca="1">IFERROR(__xludf.DUMMYFUNCTION("""COMPUTED_VALUE"""),46195)</f>
        <v>46195</v>
      </c>
      <c r="J1902" s="51" t="s">
        <v>8773</v>
      </c>
      <c r="K1902" s="56" t="s">
        <v>8774</v>
      </c>
      <c r="L1902" s="38">
        <v>368281829</v>
      </c>
      <c r="M1902" s="30" t="s">
        <v>633</v>
      </c>
      <c r="N1902" s="56" t="s">
        <v>362</v>
      </c>
      <c r="O1902" s="30" t="s">
        <v>107</v>
      </c>
      <c r="P1902" s="30" t="s">
        <v>8775</v>
      </c>
      <c r="Q1902" s="23">
        <v>16940</v>
      </c>
      <c r="R1902" s="30" t="s">
        <v>29</v>
      </c>
      <c r="S1902" s="39">
        <v>50</v>
      </c>
      <c r="T1902" s="45">
        <v>46171</v>
      </c>
      <c r="U1902" s="52"/>
      <c r="V1902" s="53"/>
      <c r="W1902" s="54" t="s">
        <v>8776</v>
      </c>
      <c r="X1902" s="30"/>
      <c r="Y1902" s="31">
        <v>16890</v>
      </c>
      <c r="Z1902" s="30"/>
      <c r="AA1902" s="56"/>
      <c r="AB1902" s="74" t="s">
        <v>44</v>
      </c>
      <c r="AC1902" s="30" t="s">
        <v>44</v>
      </c>
      <c r="AD1902" s="30" t="s">
        <v>982</v>
      </c>
    </row>
    <row r="1903" spans="1:30" x14ac:dyDescent="0.2">
      <c r="A1903" s="89">
        <v>46172.031446944442</v>
      </c>
      <c r="B1903" s="35" t="s">
        <v>76</v>
      </c>
      <c r="C1903" s="85" t="s">
        <v>31</v>
      </c>
      <c r="D1903" s="30" t="s">
        <v>29</v>
      </c>
      <c r="E1903" s="96" t="s">
        <v>2798</v>
      </c>
      <c r="F1903" s="30" t="s">
        <v>29</v>
      </c>
      <c r="G1903" s="30" t="s">
        <v>47</v>
      </c>
      <c r="H1903" s="93" t="s">
        <v>7271</v>
      </c>
      <c r="I1903" s="36">
        <f ca="1">IFERROR(__xludf.DUMMYFUNCTION("""COMPUTED_VALUE"""),46195)</f>
        <v>46195</v>
      </c>
      <c r="J1903" s="51" t="s">
        <v>8777</v>
      </c>
      <c r="K1903" s="56" t="s">
        <v>8778</v>
      </c>
      <c r="L1903" s="38">
        <v>988299738</v>
      </c>
      <c r="M1903" s="30" t="s">
        <v>633</v>
      </c>
      <c r="N1903" s="56" t="s">
        <v>4485</v>
      </c>
      <c r="O1903" s="30" t="s">
        <v>107</v>
      </c>
      <c r="P1903" s="30" t="s">
        <v>8779</v>
      </c>
      <c r="Q1903" s="23">
        <v>16940</v>
      </c>
      <c r="R1903" s="30" t="s">
        <v>29</v>
      </c>
      <c r="S1903" s="39">
        <v>50</v>
      </c>
      <c r="T1903" s="45">
        <v>46171</v>
      </c>
      <c r="U1903" s="52"/>
      <c r="V1903" s="53"/>
      <c r="W1903" s="54" t="s">
        <v>8780</v>
      </c>
      <c r="X1903" s="30"/>
      <c r="Y1903" s="31">
        <v>16890</v>
      </c>
      <c r="Z1903" s="30"/>
      <c r="AA1903" s="55"/>
      <c r="AB1903" s="73" t="s">
        <v>44</v>
      </c>
      <c r="AC1903" s="30" t="s">
        <v>44</v>
      </c>
      <c r="AD1903" s="30" t="s">
        <v>982</v>
      </c>
    </row>
    <row r="1904" spans="1:30" x14ac:dyDescent="0.2">
      <c r="A1904" s="89">
        <v>46172.034368344903</v>
      </c>
      <c r="B1904" s="35" t="s">
        <v>252</v>
      </c>
      <c r="C1904" s="85" t="s">
        <v>31</v>
      </c>
      <c r="D1904" s="30" t="s">
        <v>29</v>
      </c>
      <c r="E1904" s="96" t="s">
        <v>32</v>
      </c>
      <c r="F1904" s="30" t="s">
        <v>29</v>
      </c>
      <c r="G1904" s="30" t="s">
        <v>33</v>
      </c>
      <c r="H1904" s="93" t="s">
        <v>8554</v>
      </c>
      <c r="I1904" s="36">
        <f ca="1">IFERROR(__xludf.DUMMYFUNCTION("""COMPUTED_VALUE"""),46198)</f>
        <v>46198</v>
      </c>
      <c r="J1904" s="51" t="s">
        <v>8781</v>
      </c>
      <c r="K1904" s="56" t="s">
        <v>8782</v>
      </c>
      <c r="L1904" s="38">
        <v>975863402</v>
      </c>
      <c r="M1904" s="30" t="s">
        <v>1619</v>
      </c>
      <c r="N1904" s="56" t="s">
        <v>4365</v>
      </c>
      <c r="O1904" s="30" t="s">
        <v>8783</v>
      </c>
      <c r="P1904" s="30" t="s">
        <v>8784</v>
      </c>
      <c r="Q1904" s="23">
        <v>14972</v>
      </c>
      <c r="R1904" s="30" t="s">
        <v>29</v>
      </c>
      <c r="S1904" s="39">
        <f>200+3800</f>
        <v>4000</v>
      </c>
      <c r="T1904" s="49" t="s">
        <v>8785</v>
      </c>
      <c r="U1904" s="52"/>
      <c r="V1904" s="53"/>
      <c r="W1904" s="54" t="s">
        <v>8786</v>
      </c>
      <c r="X1904" s="30"/>
      <c r="Y1904" s="31">
        <v>10972</v>
      </c>
      <c r="Z1904" s="30"/>
      <c r="AA1904" s="56"/>
      <c r="AB1904" s="74" t="s">
        <v>44</v>
      </c>
      <c r="AC1904" s="30" t="s">
        <v>44</v>
      </c>
      <c r="AD1904" s="30" t="s">
        <v>982</v>
      </c>
    </row>
    <row r="1905" spans="1:30" x14ac:dyDescent="0.2">
      <c r="A1905" s="89">
        <v>46172.039460023152</v>
      </c>
      <c r="B1905" s="35" t="s">
        <v>252</v>
      </c>
      <c r="C1905" s="85" t="s">
        <v>31</v>
      </c>
      <c r="D1905" s="30" t="s">
        <v>29</v>
      </c>
      <c r="E1905" s="96" t="s">
        <v>32</v>
      </c>
      <c r="F1905" s="30" t="s">
        <v>29</v>
      </c>
      <c r="G1905" s="30" t="s">
        <v>33</v>
      </c>
      <c r="H1905" s="93" t="s">
        <v>34</v>
      </c>
      <c r="I1905" s="36" t="str">
        <f ca="1">IFERROR(__xludf.DUMMYFUNCTION("""COMPUTED_VALUE""")," ")</f>
        <v xml:space="preserve"> </v>
      </c>
      <c r="J1905" s="132" t="s">
        <v>8787</v>
      </c>
      <c r="K1905" s="56" t="s">
        <v>8788</v>
      </c>
      <c r="L1905" s="38">
        <v>796186288</v>
      </c>
      <c r="M1905" s="30" t="s">
        <v>1614</v>
      </c>
      <c r="N1905" s="56" t="s">
        <v>8789</v>
      </c>
      <c r="O1905" s="30" t="s">
        <v>7005</v>
      </c>
      <c r="P1905" s="30" t="s">
        <v>8790</v>
      </c>
      <c r="Q1905" s="23">
        <v>14972</v>
      </c>
      <c r="R1905" s="30" t="s">
        <v>29</v>
      </c>
      <c r="S1905" s="39">
        <v>50</v>
      </c>
      <c r="T1905" s="45">
        <v>46171</v>
      </c>
      <c r="U1905" s="52"/>
      <c r="V1905" s="53"/>
      <c r="W1905" s="54" t="s">
        <v>8791</v>
      </c>
      <c r="X1905" s="30"/>
      <c r="Y1905" s="31">
        <v>14922</v>
      </c>
      <c r="Z1905" s="30"/>
      <c r="AA1905" s="55"/>
      <c r="AB1905" s="73" t="s">
        <v>44</v>
      </c>
      <c r="AC1905" s="30" t="s">
        <v>44</v>
      </c>
      <c r="AD1905" s="30" t="s">
        <v>982</v>
      </c>
    </row>
    <row r="1906" spans="1:30" x14ac:dyDescent="0.2">
      <c r="A1906" s="89">
        <v>46172.382197199069</v>
      </c>
      <c r="B1906" s="35" t="s">
        <v>252</v>
      </c>
      <c r="C1906" s="85" t="s">
        <v>31</v>
      </c>
      <c r="D1906" s="30" t="s">
        <v>29</v>
      </c>
      <c r="E1906" s="96" t="s">
        <v>63</v>
      </c>
      <c r="F1906" s="30" t="s">
        <v>29</v>
      </c>
      <c r="G1906" s="30" t="s">
        <v>47</v>
      </c>
      <c r="H1906" s="93" t="s">
        <v>34</v>
      </c>
      <c r="I1906" s="36" t="str">
        <f ca="1">IFERROR(__xludf.DUMMYFUNCTION("""COMPUTED_VALUE""")," ")</f>
        <v xml:space="preserve"> </v>
      </c>
      <c r="J1906" s="51" t="s">
        <v>8792</v>
      </c>
      <c r="K1906" s="56" t="s">
        <v>8793</v>
      </c>
      <c r="L1906" s="38">
        <v>332415485</v>
      </c>
      <c r="M1906" s="30" t="s">
        <v>758</v>
      </c>
      <c r="N1906" s="56" t="s">
        <v>1870</v>
      </c>
      <c r="O1906" s="30" t="s">
        <v>107</v>
      </c>
      <c r="P1906" s="30" t="s">
        <v>8794</v>
      </c>
      <c r="Q1906" s="23">
        <v>16940</v>
      </c>
      <c r="R1906" s="30" t="s">
        <v>29</v>
      </c>
      <c r="S1906" s="39">
        <v>100</v>
      </c>
      <c r="T1906" s="45">
        <v>46171</v>
      </c>
      <c r="U1906" s="52"/>
      <c r="V1906" s="53"/>
      <c r="W1906" s="54" t="s">
        <v>8795</v>
      </c>
      <c r="X1906" s="30"/>
      <c r="Y1906" s="31">
        <v>16840</v>
      </c>
      <c r="Z1906" s="30"/>
      <c r="AA1906" s="56"/>
      <c r="AB1906" s="74" t="s">
        <v>44</v>
      </c>
      <c r="AC1906" s="30" t="s">
        <v>44</v>
      </c>
      <c r="AD1906" s="30" t="s">
        <v>982</v>
      </c>
    </row>
    <row r="1907" spans="1:30" x14ac:dyDescent="0.2">
      <c r="A1907" s="89">
        <v>46172.540226041667</v>
      </c>
      <c r="B1907" s="35" t="s">
        <v>30</v>
      </c>
      <c r="C1907" s="85" t="s">
        <v>31</v>
      </c>
      <c r="D1907" s="30" t="s">
        <v>29</v>
      </c>
      <c r="E1907" s="96" t="s">
        <v>63</v>
      </c>
      <c r="F1907" s="30" t="s">
        <v>29</v>
      </c>
      <c r="G1907" s="30" t="s">
        <v>47</v>
      </c>
      <c r="H1907" s="93" t="s">
        <v>34</v>
      </c>
      <c r="I1907" s="36" t="str">
        <f ca="1">IFERROR(__xludf.DUMMYFUNCTION("""COMPUTED_VALUE""")," ")</f>
        <v xml:space="preserve"> </v>
      </c>
      <c r="J1907" s="51" t="s">
        <v>8796</v>
      </c>
      <c r="K1907" s="56" t="s">
        <v>5447</v>
      </c>
      <c r="L1907" s="38">
        <v>395374782</v>
      </c>
      <c r="M1907" s="30" t="s">
        <v>130</v>
      </c>
      <c r="N1907" s="56" t="s">
        <v>3883</v>
      </c>
      <c r="O1907" s="30" t="s">
        <v>2081</v>
      </c>
      <c r="P1907" s="30" t="s">
        <v>8797</v>
      </c>
      <c r="Q1907" s="23">
        <v>16940</v>
      </c>
      <c r="R1907" s="30" t="s">
        <v>29</v>
      </c>
      <c r="S1907" s="39">
        <v>50</v>
      </c>
      <c r="T1907" s="45">
        <v>46171</v>
      </c>
      <c r="U1907" s="52"/>
      <c r="V1907" s="53"/>
      <c r="W1907" s="54" t="s">
        <v>8798</v>
      </c>
      <c r="X1907" s="30"/>
      <c r="Y1907" s="31">
        <v>16890</v>
      </c>
      <c r="Z1907" s="30"/>
      <c r="AA1907" s="55"/>
      <c r="AB1907" s="73" t="s">
        <v>44</v>
      </c>
      <c r="AC1907" s="30" t="s">
        <v>44</v>
      </c>
      <c r="AD1907" s="30" t="s">
        <v>982</v>
      </c>
    </row>
    <row r="1908" spans="1:30" x14ac:dyDescent="0.2">
      <c r="A1908" s="89">
        <v>46172.541418796296</v>
      </c>
      <c r="B1908" s="35" t="s">
        <v>30</v>
      </c>
      <c r="C1908" s="85" t="s">
        <v>31</v>
      </c>
      <c r="D1908" s="30" t="s">
        <v>29</v>
      </c>
      <c r="E1908" s="96" t="s">
        <v>63</v>
      </c>
      <c r="F1908" s="30" t="s">
        <v>29</v>
      </c>
      <c r="G1908" s="30" t="s">
        <v>47</v>
      </c>
      <c r="H1908" s="93" t="s">
        <v>34</v>
      </c>
      <c r="I1908" s="36" t="str">
        <f ca="1">IFERROR(__xludf.DUMMYFUNCTION("""COMPUTED_VALUE""")," ")</f>
        <v xml:space="preserve"> </v>
      </c>
      <c r="J1908" s="51" t="s">
        <v>8799</v>
      </c>
      <c r="K1908" s="56" t="s">
        <v>8800</v>
      </c>
      <c r="L1908" s="38">
        <v>358677891</v>
      </c>
      <c r="M1908" s="30" t="s">
        <v>130</v>
      </c>
      <c r="N1908" s="56" t="s">
        <v>5067</v>
      </c>
      <c r="O1908" s="30" t="s">
        <v>2081</v>
      </c>
      <c r="P1908" s="30" t="s">
        <v>8801</v>
      </c>
      <c r="Q1908" s="23">
        <v>16940</v>
      </c>
      <c r="R1908" s="30" t="s">
        <v>29</v>
      </c>
      <c r="S1908" s="39">
        <v>50</v>
      </c>
      <c r="T1908" s="45">
        <v>46171</v>
      </c>
      <c r="U1908" s="52"/>
      <c r="V1908" s="53"/>
      <c r="W1908" s="54" t="s">
        <v>8802</v>
      </c>
      <c r="X1908" s="30"/>
      <c r="Y1908" s="31">
        <v>16890</v>
      </c>
      <c r="Z1908" s="30"/>
      <c r="AA1908" s="56"/>
      <c r="AB1908" s="74" t="s">
        <v>44</v>
      </c>
      <c r="AC1908" s="30" t="s">
        <v>44</v>
      </c>
      <c r="AD1908" s="30" t="s">
        <v>982</v>
      </c>
    </row>
    <row r="1909" spans="1:30" x14ac:dyDescent="0.2">
      <c r="A1909" s="89">
        <v>46172.543248738424</v>
      </c>
      <c r="B1909" s="35" t="s">
        <v>30</v>
      </c>
      <c r="C1909" s="85" t="s">
        <v>31</v>
      </c>
      <c r="D1909" s="30" t="s">
        <v>29</v>
      </c>
      <c r="E1909" s="96" t="s">
        <v>63</v>
      </c>
      <c r="F1909" s="30" t="s">
        <v>29</v>
      </c>
      <c r="G1909" s="30" t="s">
        <v>47</v>
      </c>
      <c r="H1909" s="93" t="s">
        <v>34</v>
      </c>
      <c r="I1909" s="36" t="str">
        <f ca="1">IFERROR(__xludf.DUMMYFUNCTION("""COMPUTED_VALUE""")," ")</f>
        <v xml:space="preserve"> </v>
      </c>
      <c r="J1909" s="51" t="s">
        <v>8803</v>
      </c>
      <c r="K1909" s="56" t="s">
        <v>8804</v>
      </c>
      <c r="L1909" s="38">
        <v>865455856</v>
      </c>
      <c r="M1909" s="30" t="s">
        <v>130</v>
      </c>
      <c r="N1909" s="56" t="s">
        <v>3883</v>
      </c>
      <c r="O1909" s="30" t="s">
        <v>2081</v>
      </c>
      <c r="P1909" s="30" t="s">
        <v>8805</v>
      </c>
      <c r="Q1909" s="23">
        <v>16940</v>
      </c>
      <c r="R1909" s="30" t="s">
        <v>29</v>
      </c>
      <c r="S1909" s="39">
        <v>120</v>
      </c>
      <c r="T1909" s="45">
        <v>46171</v>
      </c>
      <c r="U1909" s="52"/>
      <c r="V1909" s="53"/>
      <c r="W1909" s="54" t="s">
        <v>8806</v>
      </c>
      <c r="X1909" s="30"/>
      <c r="Y1909" s="31">
        <v>16820</v>
      </c>
      <c r="Z1909" s="30"/>
      <c r="AA1909" s="55"/>
      <c r="AB1909" s="73" t="s">
        <v>44</v>
      </c>
      <c r="AC1909" s="30" t="s">
        <v>44</v>
      </c>
      <c r="AD1909" s="30" t="s">
        <v>982</v>
      </c>
    </row>
    <row r="1910" spans="1:30" x14ac:dyDescent="0.2">
      <c r="A1910" s="89">
        <v>46172.582241446755</v>
      </c>
      <c r="B1910" s="35" t="s">
        <v>30</v>
      </c>
      <c r="C1910" s="85" t="s">
        <v>31</v>
      </c>
      <c r="D1910" s="30" t="s">
        <v>29</v>
      </c>
      <c r="E1910" s="96" t="s">
        <v>32</v>
      </c>
      <c r="F1910" s="30" t="s">
        <v>29</v>
      </c>
      <c r="G1910" s="30" t="s">
        <v>33</v>
      </c>
      <c r="H1910" s="93" t="s">
        <v>34</v>
      </c>
      <c r="I1910" s="36" t="str">
        <f ca="1">IFERROR(__xludf.DUMMYFUNCTION("""COMPUTED_VALUE""")," ")</f>
        <v xml:space="preserve"> </v>
      </c>
      <c r="J1910" s="51" t="s">
        <v>8807</v>
      </c>
      <c r="K1910" s="56" t="s">
        <v>8808</v>
      </c>
      <c r="L1910" s="38">
        <v>354987856</v>
      </c>
      <c r="M1910" s="30" t="s">
        <v>1614</v>
      </c>
      <c r="N1910" s="56" t="s">
        <v>131</v>
      </c>
      <c r="O1910" s="30" t="s">
        <v>2081</v>
      </c>
      <c r="P1910" s="30" t="s">
        <v>8809</v>
      </c>
      <c r="Q1910" s="23">
        <v>14972</v>
      </c>
      <c r="R1910" s="30" t="s">
        <v>29</v>
      </c>
      <c r="S1910" s="39">
        <v>200</v>
      </c>
      <c r="T1910" s="45">
        <v>46171</v>
      </c>
      <c r="U1910" s="52"/>
      <c r="V1910" s="53"/>
      <c r="W1910" s="54" t="s">
        <v>8810</v>
      </c>
      <c r="X1910" s="30"/>
      <c r="Y1910" s="31">
        <v>14772</v>
      </c>
      <c r="Z1910" s="30"/>
      <c r="AA1910" s="56"/>
      <c r="AB1910" s="74" t="s">
        <v>44</v>
      </c>
      <c r="AC1910" s="30" t="s">
        <v>44</v>
      </c>
      <c r="AD1910" s="30" t="s">
        <v>982</v>
      </c>
    </row>
    <row r="1911" spans="1:30" x14ac:dyDescent="0.2">
      <c r="A1911" s="89">
        <v>46172.589823773145</v>
      </c>
      <c r="B1911" s="35" t="s">
        <v>30</v>
      </c>
      <c r="C1911" s="85" t="s">
        <v>31</v>
      </c>
      <c r="D1911" s="30" t="s">
        <v>29</v>
      </c>
      <c r="E1911" s="96" t="s">
        <v>63</v>
      </c>
      <c r="F1911" s="30" t="s">
        <v>29</v>
      </c>
      <c r="G1911" s="30" t="s">
        <v>47</v>
      </c>
      <c r="H1911" s="93" t="s">
        <v>34</v>
      </c>
      <c r="I1911" s="36" t="str">
        <f ca="1">IFERROR(__xludf.DUMMYFUNCTION("""COMPUTED_VALUE""")," ")</f>
        <v xml:space="preserve"> </v>
      </c>
      <c r="J1911" s="51" t="s">
        <v>8811</v>
      </c>
      <c r="K1911" s="56" t="s">
        <v>8812</v>
      </c>
      <c r="L1911" s="38">
        <v>865785759</v>
      </c>
      <c r="M1911" s="30" t="s">
        <v>454</v>
      </c>
      <c r="N1911" s="56" t="s">
        <v>66</v>
      </c>
      <c r="O1911" s="30" t="s">
        <v>8813</v>
      </c>
      <c r="P1911" s="30" t="s">
        <v>8814</v>
      </c>
      <c r="Q1911" s="23">
        <v>16940</v>
      </c>
      <c r="R1911" s="30" t="s">
        <v>29</v>
      </c>
      <c r="S1911" s="39">
        <v>50</v>
      </c>
      <c r="T1911" s="45">
        <v>46171</v>
      </c>
      <c r="U1911" s="52"/>
      <c r="V1911" s="53"/>
      <c r="W1911" s="54" t="s">
        <v>8815</v>
      </c>
      <c r="X1911" s="30"/>
      <c r="Y1911" s="31">
        <v>16890</v>
      </c>
      <c r="Z1911" s="30"/>
      <c r="AA1911" s="55"/>
      <c r="AB1911" s="73" t="s">
        <v>44</v>
      </c>
      <c r="AC1911" s="30" t="s">
        <v>44</v>
      </c>
      <c r="AD1911" s="30" t="s">
        <v>982</v>
      </c>
    </row>
    <row r="1912" spans="1:30" x14ac:dyDescent="0.2">
      <c r="A1912" s="89">
        <v>46172.597889525467</v>
      </c>
      <c r="B1912" s="35" t="s">
        <v>30</v>
      </c>
      <c r="C1912" s="85" t="s">
        <v>31</v>
      </c>
      <c r="D1912" s="30" t="s">
        <v>29</v>
      </c>
      <c r="E1912" s="96" t="s">
        <v>32</v>
      </c>
      <c r="F1912" s="30" t="s">
        <v>29</v>
      </c>
      <c r="G1912" s="30" t="s">
        <v>33</v>
      </c>
      <c r="H1912" s="93" t="s">
        <v>34</v>
      </c>
      <c r="I1912" s="36" t="str">
        <f ca="1">IFERROR(__xludf.DUMMYFUNCTION("""COMPUTED_VALUE""")," ")</f>
        <v xml:space="preserve"> </v>
      </c>
      <c r="J1912" s="51" t="s">
        <v>8816</v>
      </c>
      <c r="K1912" s="56" t="s">
        <v>8817</v>
      </c>
      <c r="L1912" s="38">
        <v>869219706</v>
      </c>
      <c r="M1912" s="30" t="s">
        <v>454</v>
      </c>
      <c r="N1912" s="56" t="s">
        <v>236</v>
      </c>
      <c r="O1912" s="30" t="s">
        <v>8818</v>
      </c>
      <c r="P1912" s="30" t="s">
        <v>8819</v>
      </c>
      <c r="Q1912" s="23">
        <v>14972</v>
      </c>
      <c r="R1912" s="30" t="s">
        <v>29</v>
      </c>
      <c r="S1912" s="39">
        <v>50</v>
      </c>
      <c r="T1912" s="45">
        <v>46171</v>
      </c>
      <c r="U1912" s="52"/>
      <c r="V1912" s="53"/>
      <c r="W1912" s="54" t="s">
        <v>8820</v>
      </c>
      <c r="X1912" s="30"/>
      <c r="Y1912" s="31">
        <v>14922</v>
      </c>
      <c r="Z1912" s="30"/>
      <c r="AA1912" s="56"/>
      <c r="AB1912" s="74" t="s">
        <v>44</v>
      </c>
      <c r="AC1912" s="30" t="s">
        <v>44</v>
      </c>
      <c r="AD1912" s="30" t="s">
        <v>982</v>
      </c>
    </row>
    <row r="1913" spans="1:30" x14ac:dyDescent="0.2">
      <c r="A1913" s="89">
        <v>46172.638759016205</v>
      </c>
      <c r="B1913" s="35" t="s">
        <v>30</v>
      </c>
      <c r="C1913" s="85" t="s">
        <v>31</v>
      </c>
      <c r="D1913" s="30" t="s">
        <v>29</v>
      </c>
      <c r="E1913" s="96" t="s">
        <v>32</v>
      </c>
      <c r="F1913" s="30" t="s">
        <v>29</v>
      </c>
      <c r="G1913" s="30" t="s">
        <v>284</v>
      </c>
      <c r="H1913" s="93" t="s">
        <v>34</v>
      </c>
      <c r="I1913" s="36" t="str">
        <f ca="1">IFERROR(__xludf.DUMMYFUNCTION("""COMPUTED_VALUE""")," ")</f>
        <v xml:space="preserve"> </v>
      </c>
      <c r="J1913" s="51" t="s">
        <v>8821</v>
      </c>
      <c r="K1913" s="56" t="s">
        <v>8822</v>
      </c>
      <c r="L1913" s="38">
        <v>328389472</v>
      </c>
      <c r="M1913" s="30" t="s">
        <v>1614</v>
      </c>
      <c r="N1913" s="56" t="s">
        <v>8789</v>
      </c>
      <c r="O1913" s="30" t="s">
        <v>2081</v>
      </c>
      <c r="P1913" s="30" t="s">
        <v>8823</v>
      </c>
      <c r="Q1913" s="23">
        <v>14972</v>
      </c>
      <c r="R1913" s="30" t="s">
        <v>29</v>
      </c>
      <c r="S1913" s="39">
        <v>100</v>
      </c>
      <c r="T1913" s="45">
        <v>46171</v>
      </c>
      <c r="U1913" s="52"/>
      <c r="V1913" s="53"/>
      <c r="W1913" s="54" t="s">
        <v>8824</v>
      </c>
      <c r="X1913" s="30"/>
      <c r="Y1913" s="31">
        <v>14872</v>
      </c>
      <c r="Z1913" s="30"/>
      <c r="AA1913" s="55"/>
      <c r="AB1913" s="73" t="s">
        <v>44</v>
      </c>
      <c r="AC1913" s="30" t="s">
        <v>44</v>
      </c>
      <c r="AD1913" s="30" t="s">
        <v>74</v>
      </c>
    </row>
    <row r="1914" spans="1:30" x14ac:dyDescent="0.2">
      <c r="A1914" s="89">
        <v>46172.795432245373</v>
      </c>
      <c r="B1914" s="35" t="s">
        <v>30</v>
      </c>
      <c r="C1914" s="85" t="s">
        <v>31</v>
      </c>
      <c r="D1914" s="30" t="s">
        <v>29</v>
      </c>
      <c r="E1914" s="96" t="s">
        <v>2798</v>
      </c>
      <c r="F1914" s="30" t="s">
        <v>29</v>
      </c>
      <c r="G1914" s="30" t="s">
        <v>47</v>
      </c>
      <c r="H1914" s="93" t="s">
        <v>3147</v>
      </c>
      <c r="I1914" s="36">
        <f ca="1">IFERROR(__xludf.DUMMYFUNCTION("""COMPUTED_VALUE"""),46220)</f>
        <v>46220</v>
      </c>
      <c r="J1914" s="51" t="s">
        <v>8825</v>
      </c>
      <c r="K1914" s="56" t="s">
        <v>8826</v>
      </c>
      <c r="L1914" s="38">
        <v>813036712</v>
      </c>
      <c r="M1914" s="30" t="s">
        <v>713</v>
      </c>
      <c r="N1914" s="56" t="s">
        <v>2631</v>
      </c>
      <c r="O1914" s="30" t="s">
        <v>107</v>
      </c>
      <c r="P1914" s="30" t="s">
        <v>8827</v>
      </c>
      <c r="Q1914" s="23">
        <v>16940</v>
      </c>
      <c r="R1914" s="30" t="s">
        <v>29</v>
      </c>
      <c r="S1914" s="39">
        <v>50</v>
      </c>
      <c r="T1914" s="45">
        <v>46172</v>
      </c>
      <c r="U1914" s="52"/>
      <c r="V1914" s="53"/>
      <c r="W1914" s="54" t="s">
        <v>8828</v>
      </c>
      <c r="X1914" s="30"/>
      <c r="Y1914" s="31">
        <v>16890</v>
      </c>
      <c r="Z1914" s="30"/>
      <c r="AA1914" s="56"/>
      <c r="AB1914" s="74" t="s">
        <v>44</v>
      </c>
      <c r="AC1914" s="30" t="s">
        <v>44</v>
      </c>
      <c r="AD1914" s="30" t="s">
        <v>982</v>
      </c>
    </row>
    <row r="1915" spans="1:30" x14ac:dyDescent="0.2">
      <c r="A1915" s="89">
        <v>46172.79816737269</v>
      </c>
      <c r="B1915" s="35" t="s">
        <v>30</v>
      </c>
      <c r="C1915" s="85" t="s">
        <v>31</v>
      </c>
      <c r="D1915" s="30" t="s">
        <v>29</v>
      </c>
      <c r="E1915" s="96" t="s">
        <v>2798</v>
      </c>
      <c r="F1915" s="30" t="s">
        <v>29</v>
      </c>
      <c r="G1915" s="30" t="s">
        <v>47</v>
      </c>
      <c r="H1915" s="93" t="s">
        <v>34</v>
      </c>
      <c r="I1915" s="36" t="str">
        <f ca="1">IFERROR(__xludf.DUMMYFUNCTION("""COMPUTED_VALUE""")," ")</f>
        <v xml:space="preserve"> </v>
      </c>
      <c r="J1915" s="51" t="s">
        <v>8829</v>
      </c>
      <c r="K1915" s="56" t="s">
        <v>8830</v>
      </c>
      <c r="L1915" s="38">
        <v>362624939</v>
      </c>
      <c r="M1915" s="30" t="s">
        <v>664</v>
      </c>
      <c r="N1915" s="56" t="s">
        <v>3087</v>
      </c>
      <c r="O1915" s="30" t="s">
        <v>107</v>
      </c>
      <c r="P1915" s="30" t="s">
        <v>8831</v>
      </c>
      <c r="Q1915" s="23">
        <v>16940</v>
      </c>
      <c r="R1915" s="30" t="s">
        <v>29</v>
      </c>
      <c r="S1915" s="39">
        <v>50</v>
      </c>
      <c r="T1915" s="45">
        <v>46172</v>
      </c>
      <c r="U1915" s="52"/>
      <c r="V1915" s="53"/>
      <c r="W1915" s="54" t="s">
        <v>8832</v>
      </c>
      <c r="X1915" s="30"/>
      <c r="Y1915" s="31">
        <v>16890</v>
      </c>
      <c r="Z1915" s="30"/>
      <c r="AA1915" s="55"/>
      <c r="AB1915" s="73" t="s">
        <v>44</v>
      </c>
      <c r="AC1915" s="30" t="s">
        <v>44</v>
      </c>
      <c r="AD1915" s="30" t="s">
        <v>982</v>
      </c>
    </row>
    <row r="1916" spans="1:30" x14ac:dyDescent="0.2">
      <c r="A1916" s="89">
        <v>46172.798727928239</v>
      </c>
      <c r="B1916" s="35" t="s">
        <v>30</v>
      </c>
      <c r="C1916" s="85" t="s">
        <v>31</v>
      </c>
      <c r="D1916" s="30" t="s">
        <v>29</v>
      </c>
      <c r="E1916" s="96" t="s">
        <v>32</v>
      </c>
      <c r="F1916" s="30" t="s">
        <v>29</v>
      </c>
      <c r="G1916" s="30" t="s">
        <v>33</v>
      </c>
      <c r="H1916" s="93" t="s">
        <v>34</v>
      </c>
      <c r="I1916" s="36" t="str">
        <f ca="1">IFERROR(__xludf.DUMMYFUNCTION("""COMPUTED_VALUE""")," ")</f>
        <v xml:space="preserve"> </v>
      </c>
      <c r="J1916" s="51" t="s">
        <v>8833</v>
      </c>
      <c r="K1916" s="56" t="s">
        <v>8834</v>
      </c>
      <c r="L1916" s="38">
        <v>971979658</v>
      </c>
      <c r="M1916" s="30" t="s">
        <v>90</v>
      </c>
      <c r="N1916" s="56" t="s">
        <v>685</v>
      </c>
      <c r="O1916" s="30" t="s">
        <v>8835</v>
      </c>
      <c r="P1916" s="30" t="s">
        <v>8836</v>
      </c>
      <c r="Q1916" s="23">
        <v>14972</v>
      </c>
      <c r="R1916" s="30" t="s">
        <v>29</v>
      </c>
      <c r="S1916" s="39">
        <v>100</v>
      </c>
      <c r="T1916" s="45">
        <v>46172</v>
      </c>
      <c r="U1916" s="52"/>
      <c r="V1916" s="53"/>
      <c r="W1916" s="54" t="s">
        <v>8837</v>
      </c>
      <c r="X1916" s="30"/>
      <c r="Y1916" s="31">
        <v>14872</v>
      </c>
      <c r="Z1916" s="30"/>
      <c r="AA1916" s="56"/>
      <c r="AB1916" s="74" t="s">
        <v>44</v>
      </c>
      <c r="AC1916" s="30" t="s">
        <v>44</v>
      </c>
      <c r="AD1916" s="30" t="s">
        <v>982</v>
      </c>
    </row>
    <row r="1917" spans="1:30" x14ac:dyDescent="0.2">
      <c r="A1917" s="89">
        <v>46172.800155879631</v>
      </c>
      <c r="B1917" s="35" t="s">
        <v>76</v>
      </c>
      <c r="C1917" s="85" t="s">
        <v>31</v>
      </c>
      <c r="D1917" s="30" t="s">
        <v>29</v>
      </c>
      <c r="E1917" s="96" t="s">
        <v>2798</v>
      </c>
      <c r="F1917" s="30" t="s">
        <v>29</v>
      </c>
      <c r="G1917" s="30" t="s">
        <v>47</v>
      </c>
      <c r="H1917" s="93" t="s">
        <v>3193</v>
      </c>
      <c r="I1917" s="36">
        <f ca="1">IFERROR(__xludf.DUMMYFUNCTION("""COMPUTED_VALUE"""),46196)</f>
        <v>46196</v>
      </c>
      <c r="J1917" s="51" t="s">
        <v>8838</v>
      </c>
      <c r="K1917" s="56" t="s">
        <v>8839</v>
      </c>
      <c r="L1917" s="38">
        <v>869265798</v>
      </c>
      <c r="M1917" s="30" t="s">
        <v>664</v>
      </c>
      <c r="N1917" s="56" t="s">
        <v>2435</v>
      </c>
      <c r="O1917" s="30" t="s">
        <v>107</v>
      </c>
      <c r="P1917" s="30" t="s">
        <v>8840</v>
      </c>
      <c r="Q1917" s="23">
        <v>16940</v>
      </c>
      <c r="R1917" s="30" t="s">
        <v>29</v>
      </c>
      <c r="S1917" s="39">
        <f>50+5950</f>
        <v>6000</v>
      </c>
      <c r="T1917" s="49" t="s">
        <v>8841</v>
      </c>
      <c r="U1917" s="52"/>
      <c r="V1917" s="53"/>
      <c r="W1917" s="54" t="s">
        <v>8842</v>
      </c>
      <c r="X1917" s="30"/>
      <c r="Y1917" s="31">
        <v>10940</v>
      </c>
      <c r="Z1917" s="30"/>
      <c r="AA1917" s="55"/>
      <c r="AB1917" s="73" t="s">
        <v>44</v>
      </c>
      <c r="AC1917" s="30" t="s">
        <v>44</v>
      </c>
      <c r="AD1917" s="30" t="s">
        <v>982</v>
      </c>
    </row>
    <row r="1918" spans="1:30" x14ac:dyDescent="0.2">
      <c r="A1918" s="89">
        <v>46172.802043981486</v>
      </c>
      <c r="B1918" s="35" t="s">
        <v>30</v>
      </c>
      <c r="C1918" s="85" t="s">
        <v>31</v>
      </c>
      <c r="D1918" s="30" t="s">
        <v>29</v>
      </c>
      <c r="E1918" s="96" t="s">
        <v>2798</v>
      </c>
      <c r="F1918" s="30" t="s">
        <v>29</v>
      </c>
      <c r="G1918" s="30" t="s">
        <v>47</v>
      </c>
      <c r="H1918" s="93" t="s">
        <v>34</v>
      </c>
      <c r="I1918" s="36" t="str">
        <f ca="1">IFERROR(__xludf.DUMMYFUNCTION("""COMPUTED_VALUE""")," ")</f>
        <v xml:space="preserve"> </v>
      </c>
      <c r="J1918" s="51" t="s">
        <v>8843</v>
      </c>
      <c r="K1918" s="56" t="s">
        <v>8844</v>
      </c>
      <c r="L1918" s="38">
        <v>961580340</v>
      </c>
      <c r="M1918" s="30" t="s">
        <v>664</v>
      </c>
      <c r="N1918" s="56" t="s">
        <v>3247</v>
      </c>
      <c r="O1918" s="30" t="s">
        <v>107</v>
      </c>
      <c r="P1918" s="30" t="s">
        <v>8845</v>
      </c>
      <c r="Q1918" s="23">
        <v>16940</v>
      </c>
      <c r="R1918" s="30" t="s">
        <v>29</v>
      </c>
      <c r="S1918" s="39">
        <v>50</v>
      </c>
      <c r="T1918" s="45">
        <v>46172</v>
      </c>
      <c r="U1918" s="52"/>
      <c r="V1918" s="53"/>
      <c r="W1918" s="54" t="s">
        <v>8846</v>
      </c>
      <c r="X1918" s="30"/>
      <c r="Y1918" s="31">
        <v>16890</v>
      </c>
      <c r="Z1918" s="30"/>
      <c r="AA1918" s="56"/>
      <c r="AB1918" s="74" t="s">
        <v>44</v>
      </c>
      <c r="AC1918" s="30" t="s">
        <v>44</v>
      </c>
      <c r="AD1918" s="30" t="s">
        <v>982</v>
      </c>
    </row>
    <row r="1919" spans="1:30" x14ac:dyDescent="0.2">
      <c r="A1919" s="89">
        <v>46172.805939282407</v>
      </c>
      <c r="B1919" s="35" t="s">
        <v>30</v>
      </c>
      <c r="C1919" s="85" t="s">
        <v>31</v>
      </c>
      <c r="D1919" s="30" t="s">
        <v>29</v>
      </c>
      <c r="E1919" s="96" t="s">
        <v>2798</v>
      </c>
      <c r="F1919" s="30" t="s">
        <v>29</v>
      </c>
      <c r="G1919" s="30" t="s">
        <v>47</v>
      </c>
      <c r="H1919" s="93" t="s">
        <v>34</v>
      </c>
      <c r="I1919" s="36" t="str">
        <f ca="1">IFERROR(__xludf.DUMMYFUNCTION("""COMPUTED_VALUE""")," ")</f>
        <v xml:space="preserve"> </v>
      </c>
      <c r="J1919" s="51" t="s">
        <v>8847</v>
      </c>
      <c r="K1919" s="56" t="s">
        <v>8848</v>
      </c>
      <c r="L1919" s="38">
        <v>333480030</v>
      </c>
      <c r="M1919" s="30" t="s">
        <v>664</v>
      </c>
      <c r="N1919" s="56" t="s">
        <v>2923</v>
      </c>
      <c r="O1919" s="30" t="s">
        <v>107</v>
      </c>
      <c r="P1919" s="30" t="s">
        <v>8849</v>
      </c>
      <c r="Q1919" s="23">
        <v>16940</v>
      </c>
      <c r="R1919" s="30" t="s">
        <v>29</v>
      </c>
      <c r="S1919" s="39">
        <v>50</v>
      </c>
      <c r="T1919" s="45">
        <v>46172</v>
      </c>
      <c r="U1919" s="52"/>
      <c r="V1919" s="53"/>
      <c r="W1919" s="54" t="s">
        <v>8850</v>
      </c>
      <c r="X1919" s="30"/>
      <c r="Y1919" s="31">
        <v>16890</v>
      </c>
      <c r="Z1919" s="30"/>
      <c r="AA1919" s="55"/>
      <c r="AB1919" s="73" t="s">
        <v>44</v>
      </c>
      <c r="AC1919" s="30" t="s">
        <v>44</v>
      </c>
      <c r="AD1919" s="30" t="s">
        <v>982</v>
      </c>
    </row>
    <row r="1920" spans="1:30" x14ac:dyDescent="0.2">
      <c r="A1920" s="89">
        <v>46172.807669178241</v>
      </c>
      <c r="B1920" s="35" t="s">
        <v>30</v>
      </c>
      <c r="C1920" s="85" t="s">
        <v>31</v>
      </c>
      <c r="D1920" s="30" t="s">
        <v>29</v>
      </c>
      <c r="E1920" s="96" t="s">
        <v>2798</v>
      </c>
      <c r="F1920" s="30" t="s">
        <v>29</v>
      </c>
      <c r="G1920" s="30" t="s">
        <v>47</v>
      </c>
      <c r="H1920" s="93" t="s">
        <v>34</v>
      </c>
      <c r="I1920" s="36" t="str">
        <f ca="1">IFERROR(__xludf.DUMMYFUNCTION("""COMPUTED_VALUE""")," ")</f>
        <v xml:space="preserve"> </v>
      </c>
      <c r="J1920" s="51" t="s">
        <v>8851</v>
      </c>
      <c r="K1920" s="56" t="s">
        <v>8852</v>
      </c>
      <c r="L1920" s="38">
        <v>336677667</v>
      </c>
      <c r="M1920" s="30" t="s">
        <v>664</v>
      </c>
      <c r="N1920" s="56" t="s">
        <v>66</v>
      </c>
      <c r="O1920" s="30" t="s">
        <v>107</v>
      </c>
      <c r="P1920" s="30" t="s">
        <v>8853</v>
      </c>
      <c r="Q1920" s="23">
        <v>16940</v>
      </c>
      <c r="R1920" s="30" t="s">
        <v>29</v>
      </c>
      <c r="S1920" s="39">
        <v>50</v>
      </c>
      <c r="T1920" s="45">
        <v>46172</v>
      </c>
      <c r="U1920" s="52"/>
      <c r="V1920" s="53"/>
      <c r="W1920" s="54" t="s">
        <v>8854</v>
      </c>
      <c r="X1920" s="30"/>
      <c r="Y1920" s="31">
        <v>16890</v>
      </c>
      <c r="Z1920" s="30"/>
      <c r="AA1920" s="56"/>
      <c r="AB1920" s="74" t="s">
        <v>44</v>
      </c>
      <c r="AC1920" s="30" t="s">
        <v>44</v>
      </c>
      <c r="AD1920" s="30" t="s">
        <v>982</v>
      </c>
    </row>
    <row r="1921" spans="1:30" x14ac:dyDescent="0.2">
      <c r="A1921" s="89">
        <v>46172.809440092591</v>
      </c>
      <c r="B1921" s="35" t="s">
        <v>30</v>
      </c>
      <c r="C1921" s="85" t="s">
        <v>31</v>
      </c>
      <c r="D1921" s="30" t="s">
        <v>29</v>
      </c>
      <c r="E1921" s="96" t="s">
        <v>2798</v>
      </c>
      <c r="F1921" s="30" t="s">
        <v>29</v>
      </c>
      <c r="G1921" s="30" t="s">
        <v>47</v>
      </c>
      <c r="H1921" s="93" t="s">
        <v>34</v>
      </c>
      <c r="I1921" s="36" t="str">
        <f ca="1">IFERROR(__xludf.DUMMYFUNCTION("""COMPUTED_VALUE""")," ")</f>
        <v xml:space="preserve"> </v>
      </c>
      <c r="J1921" s="51" t="s">
        <v>8855</v>
      </c>
      <c r="K1921" s="56" t="s">
        <v>8856</v>
      </c>
      <c r="L1921" s="38">
        <v>855090308</v>
      </c>
      <c r="M1921" s="30" t="s">
        <v>664</v>
      </c>
      <c r="N1921" s="56" t="s">
        <v>362</v>
      </c>
      <c r="O1921" s="30" t="s">
        <v>107</v>
      </c>
      <c r="P1921" s="30" t="s">
        <v>8857</v>
      </c>
      <c r="Q1921" s="23">
        <v>16940</v>
      </c>
      <c r="R1921" s="30" t="s">
        <v>29</v>
      </c>
      <c r="S1921" s="39">
        <v>50</v>
      </c>
      <c r="T1921" s="45">
        <v>46172</v>
      </c>
      <c r="U1921" s="52"/>
      <c r="V1921" s="53"/>
      <c r="W1921" s="54" t="s">
        <v>8858</v>
      </c>
      <c r="X1921" s="30"/>
      <c r="Y1921" s="31">
        <v>16890</v>
      </c>
      <c r="Z1921" s="30"/>
      <c r="AA1921" s="55"/>
      <c r="AB1921" s="73" t="s">
        <v>44</v>
      </c>
      <c r="AC1921" s="30" t="s">
        <v>44</v>
      </c>
      <c r="AD1921" s="30" t="s">
        <v>982</v>
      </c>
    </row>
    <row r="1922" spans="1:30" x14ac:dyDescent="0.2">
      <c r="A1922" s="89">
        <v>46172.811488333333</v>
      </c>
      <c r="B1922" s="35" t="s">
        <v>30</v>
      </c>
      <c r="C1922" s="85" t="s">
        <v>31</v>
      </c>
      <c r="D1922" s="30" t="s">
        <v>29</v>
      </c>
      <c r="E1922" s="96" t="s">
        <v>2798</v>
      </c>
      <c r="F1922" s="30" t="s">
        <v>29</v>
      </c>
      <c r="G1922" s="30" t="s">
        <v>47</v>
      </c>
      <c r="H1922" s="93" t="s">
        <v>34</v>
      </c>
      <c r="I1922" s="36" t="str">
        <f ca="1">IFERROR(__xludf.DUMMYFUNCTION("""COMPUTED_VALUE""")," ")</f>
        <v xml:space="preserve"> </v>
      </c>
      <c r="J1922" s="51" t="s">
        <v>8859</v>
      </c>
      <c r="K1922" s="56" t="s">
        <v>8860</v>
      </c>
      <c r="L1922" s="38">
        <v>363729301</v>
      </c>
      <c r="M1922" s="30" t="s">
        <v>664</v>
      </c>
      <c r="N1922" s="56" t="s">
        <v>3186</v>
      </c>
      <c r="O1922" s="30" t="s">
        <v>107</v>
      </c>
      <c r="P1922" s="30" t="s">
        <v>8861</v>
      </c>
      <c r="Q1922" s="23">
        <v>16940</v>
      </c>
      <c r="R1922" s="30" t="s">
        <v>29</v>
      </c>
      <c r="S1922" s="39">
        <v>50</v>
      </c>
      <c r="T1922" s="45">
        <v>46172</v>
      </c>
      <c r="U1922" s="52"/>
      <c r="V1922" s="53"/>
      <c r="W1922" s="54" t="s">
        <v>8862</v>
      </c>
      <c r="X1922" s="30"/>
      <c r="Y1922" s="31">
        <v>16890</v>
      </c>
      <c r="Z1922" s="30"/>
      <c r="AA1922" s="56"/>
      <c r="AB1922" s="74" t="s">
        <v>44</v>
      </c>
      <c r="AC1922" s="30" t="s">
        <v>44</v>
      </c>
      <c r="AD1922" s="30" t="s">
        <v>982</v>
      </c>
    </row>
    <row r="1923" spans="1:30" x14ac:dyDescent="0.2">
      <c r="A1923" s="89">
        <v>46172.812841053237</v>
      </c>
      <c r="B1923" s="35" t="s">
        <v>252</v>
      </c>
      <c r="C1923" s="85" t="s">
        <v>31</v>
      </c>
      <c r="D1923" s="30" t="s">
        <v>29</v>
      </c>
      <c r="E1923" s="96" t="s">
        <v>2798</v>
      </c>
      <c r="F1923" s="30" t="s">
        <v>29</v>
      </c>
      <c r="G1923" s="30" t="s">
        <v>47</v>
      </c>
      <c r="H1923" s="93" t="s">
        <v>34</v>
      </c>
      <c r="I1923" s="36" t="str">
        <f ca="1">IFERROR(__xludf.DUMMYFUNCTION("""COMPUTED_VALUE""")," ")</f>
        <v xml:space="preserve"> </v>
      </c>
      <c r="J1923" s="51" t="s">
        <v>8863</v>
      </c>
      <c r="K1923" s="56" t="s">
        <v>8864</v>
      </c>
      <c r="L1923" s="38">
        <v>987038794</v>
      </c>
      <c r="M1923" s="30" t="s">
        <v>664</v>
      </c>
      <c r="N1923" s="56" t="s">
        <v>2923</v>
      </c>
      <c r="O1923" s="30" t="s">
        <v>107</v>
      </c>
      <c r="P1923" s="30" t="s">
        <v>8865</v>
      </c>
      <c r="Q1923" s="23">
        <v>16940</v>
      </c>
      <c r="R1923" s="30" t="s">
        <v>29</v>
      </c>
      <c r="S1923" s="39">
        <v>50</v>
      </c>
      <c r="T1923" s="45">
        <v>46172</v>
      </c>
      <c r="U1923" s="52"/>
      <c r="V1923" s="53"/>
      <c r="W1923" s="54" t="s">
        <v>8866</v>
      </c>
      <c r="X1923" s="30"/>
      <c r="Y1923" s="31">
        <v>16890</v>
      </c>
      <c r="Z1923" s="30"/>
      <c r="AA1923" s="55"/>
      <c r="AB1923" s="73" t="s">
        <v>44</v>
      </c>
      <c r="AC1923" s="30" t="s">
        <v>44</v>
      </c>
      <c r="AD1923" s="30" t="s">
        <v>982</v>
      </c>
    </row>
    <row r="1924" spans="1:30" x14ac:dyDescent="0.2">
      <c r="A1924" s="89">
        <v>46172.814619537035</v>
      </c>
      <c r="B1924" s="35" t="s">
        <v>30</v>
      </c>
      <c r="C1924" s="85" t="s">
        <v>31</v>
      </c>
      <c r="D1924" s="30" t="s">
        <v>29</v>
      </c>
      <c r="E1924" s="96" t="s">
        <v>2798</v>
      </c>
      <c r="F1924" s="30" t="s">
        <v>29</v>
      </c>
      <c r="G1924" s="30" t="s">
        <v>47</v>
      </c>
      <c r="H1924" s="93" t="s">
        <v>34</v>
      </c>
      <c r="I1924" s="36" t="str">
        <f ca="1">IFERROR(__xludf.DUMMYFUNCTION("""COMPUTED_VALUE""")," ")</f>
        <v xml:space="preserve"> </v>
      </c>
      <c r="J1924" s="51" t="s">
        <v>8867</v>
      </c>
      <c r="K1924" s="56" t="s">
        <v>8868</v>
      </c>
      <c r="L1924" s="38">
        <v>342706743</v>
      </c>
      <c r="M1924" s="30" t="s">
        <v>247</v>
      </c>
      <c r="N1924" s="56" t="s">
        <v>7825</v>
      </c>
      <c r="O1924" s="30" t="s">
        <v>107</v>
      </c>
      <c r="P1924" s="30" t="s">
        <v>8869</v>
      </c>
      <c r="Q1924" s="23">
        <v>16940</v>
      </c>
      <c r="R1924" s="30" t="s">
        <v>29</v>
      </c>
      <c r="S1924" s="39">
        <v>50</v>
      </c>
      <c r="T1924" s="45">
        <v>46172</v>
      </c>
      <c r="U1924" s="52"/>
      <c r="V1924" s="53"/>
      <c r="W1924" s="54" t="s">
        <v>8870</v>
      </c>
      <c r="X1924" s="30"/>
      <c r="Y1924" s="31">
        <v>16890</v>
      </c>
      <c r="Z1924" s="30"/>
      <c r="AA1924" s="56"/>
      <c r="AB1924" s="74" t="s">
        <v>44</v>
      </c>
      <c r="AC1924" s="30" t="s">
        <v>44</v>
      </c>
      <c r="AD1924" s="30" t="s">
        <v>982</v>
      </c>
    </row>
    <row r="1925" spans="1:30" x14ac:dyDescent="0.2">
      <c r="A1925" s="89">
        <v>46172.816195254629</v>
      </c>
      <c r="B1925" s="35" t="s">
        <v>30</v>
      </c>
      <c r="C1925" s="85" t="s">
        <v>31</v>
      </c>
      <c r="D1925" s="30" t="s">
        <v>29</v>
      </c>
      <c r="E1925" s="96" t="s">
        <v>2798</v>
      </c>
      <c r="F1925" s="30" t="s">
        <v>29</v>
      </c>
      <c r="G1925" s="30" t="s">
        <v>47</v>
      </c>
      <c r="H1925" s="93" t="s">
        <v>34</v>
      </c>
      <c r="I1925" s="36" t="str">
        <f ca="1">IFERROR(__xludf.DUMMYFUNCTION("""COMPUTED_VALUE""")," ")</f>
        <v xml:space="preserve"> </v>
      </c>
      <c r="J1925" s="51" t="s">
        <v>8871</v>
      </c>
      <c r="K1925" s="56" t="s">
        <v>8872</v>
      </c>
      <c r="L1925" s="38">
        <v>336985597</v>
      </c>
      <c r="M1925" s="30" t="s">
        <v>247</v>
      </c>
      <c r="N1925" s="56" t="s">
        <v>4695</v>
      </c>
      <c r="O1925" s="30" t="s">
        <v>107</v>
      </c>
      <c r="P1925" s="30" t="s">
        <v>8873</v>
      </c>
      <c r="Q1925" s="23">
        <v>16940</v>
      </c>
      <c r="R1925" s="30" t="s">
        <v>29</v>
      </c>
      <c r="S1925" s="39">
        <v>50</v>
      </c>
      <c r="T1925" s="45">
        <v>46172</v>
      </c>
      <c r="U1925" s="52"/>
      <c r="V1925" s="53"/>
      <c r="W1925" s="54" t="s">
        <v>8874</v>
      </c>
      <c r="X1925" s="30"/>
      <c r="Y1925" s="31">
        <v>16890</v>
      </c>
      <c r="Z1925" s="30"/>
      <c r="AA1925" s="55"/>
      <c r="AB1925" s="73" t="s">
        <v>44</v>
      </c>
      <c r="AC1925" s="30" t="s">
        <v>44</v>
      </c>
      <c r="AD1925" s="30" t="s">
        <v>982</v>
      </c>
    </row>
    <row r="1926" spans="1:30" x14ac:dyDescent="0.2">
      <c r="A1926" s="89">
        <v>46172.827402349532</v>
      </c>
      <c r="B1926" s="35"/>
      <c r="C1926" s="85" t="s">
        <v>31</v>
      </c>
      <c r="D1926" s="30" t="s">
        <v>29</v>
      </c>
      <c r="E1926" s="96" t="s">
        <v>63</v>
      </c>
      <c r="F1926" s="30" t="s">
        <v>29</v>
      </c>
      <c r="G1926" s="30" t="s">
        <v>47</v>
      </c>
      <c r="H1926" s="93" t="s">
        <v>3808</v>
      </c>
      <c r="I1926" s="36">
        <f ca="1">IFERROR(__xludf.DUMMYFUNCTION("""COMPUTED_VALUE"""),46197)</f>
        <v>46197</v>
      </c>
      <c r="J1926" s="51" t="s">
        <v>8875</v>
      </c>
      <c r="K1926" s="56" t="s">
        <v>8876</v>
      </c>
      <c r="L1926" s="38">
        <v>867001150</v>
      </c>
      <c r="M1926" s="30" t="s">
        <v>3501</v>
      </c>
      <c r="N1926" s="56" t="s">
        <v>845</v>
      </c>
      <c r="O1926" s="30" t="s">
        <v>8877</v>
      </c>
      <c r="P1926" s="30" t="s">
        <v>8878</v>
      </c>
      <c r="Q1926" s="23">
        <v>16940</v>
      </c>
      <c r="R1926" s="30" t="s">
        <v>29</v>
      </c>
      <c r="S1926" s="39">
        <v>100</v>
      </c>
      <c r="T1926" s="45">
        <v>46172</v>
      </c>
      <c r="U1926" s="52"/>
      <c r="V1926" s="53"/>
      <c r="W1926" s="54" t="s">
        <v>8879</v>
      </c>
      <c r="X1926" s="30"/>
      <c r="Y1926" s="31">
        <v>16840</v>
      </c>
      <c r="Z1926" s="30"/>
      <c r="AA1926" s="56"/>
      <c r="AB1926" s="74" t="s">
        <v>44</v>
      </c>
      <c r="AC1926" s="30" t="s">
        <v>44</v>
      </c>
      <c r="AD1926" s="30" t="s">
        <v>982</v>
      </c>
    </row>
    <row r="1927" spans="1:30" x14ac:dyDescent="0.2">
      <c r="A1927" s="89">
        <v>46172.903967314815</v>
      </c>
      <c r="B1927" s="35" t="s">
        <v>30</v>
      </c>
      <c r="C1927" s="85" t="s">
        <v>31</v>
      </c>
      <c r="D1927" s="30" t="s">
        <v>29</v>
      </c>
      <c r="E1927" s="96" t="s">
        <v>2798</v>
      </c>
      <c r="F1927" s="30" t="s">
        <v>29</v>
      </c>
      <c r="G1927" s="30" t="s">
        <v>47</v>
      </c>
      <c r="H1927" s="93" t="s">
        <v>34</v>
      </c>
      <c r="I1927" s="36" t="str">
        <f ca="1">IFERROR(__xludf.DUMMYFUNCTION("""COMPUTED_VALUE""")," ")</f>
        <v xml:space="preserve"> </v>
      </c>
      <c r="J1927" s="51" t="s">
        <v>8880</v>
      </c>
      <c r="K1927" s="56" t="s">
        <v>8881</v>
      </c>
      <c r="L1927" s="38">
        <v>843858083</v>
      </c>
      <c r="M1927" s="30" t="s">
        <v>664</v>
      </c>
      <c r="N1927" s="56" t="s">
        <v>337</v>
      </c>
      <c r="O1927" s="30" t="s">
        <v>107</v>
      </c>
      <c r="P1927" s="30" t="s">
        <v>8882</v>
      </c>
      <c r="Q1927" s="23">
        <v>16940</v>
      </c>
      <c r="R1927" s="30" t="s">
        <v>29</v>
      </c>
      <c r="S1927" s="39">
        <v>100</v>
      </c>
      <c r="T1927" s="45">
        <v>46172</v>
      </c>
      <c r="U1927" s="52"/>
      <c r="V1927" s="53"/>
      <c r="W1927" s="54" t="s">
        <v>8883</v>
      </c>
      <c r="X1927" s="30"/>
      <c r="Y1927" s="31">
        <v>16840</v>
      </c>
      <c r="Z1927" s="30"/>
      <c r="AA1927" s="55"/>
      <c r="AB1927" s="73" t="s">
        <v>44</v>
      </c>
      <c r="AC1927" s="30" t="s">
        <v>44</v>
      </c>
      <c r="AD1927" s="30" t="s">
        <v>982</v>
      </c>
    </row>
    <row r="1928" spans="1:30" x14ac:dyDescent="0.2">
      <c r="A1928" s="89">
        <v>46172.907069085646</v>
      </c>
      <c r="B1928" s="35" t="s">
        <v>30</v>
      </c>
      <c r="C1928" s="85" t="s">
        <v>31</v>
      </c>
      <c r="D1928" s="30" t="s">
        <v>29</v>
      </c>
      <c r="E1928" s="96" t="s">
        <v>2798</v>
      </c>
      <c r="F1928" s="30" t="s">
        <v>29</v>
      </c>
      <c r="G1928" s="30" t="s">
        <v>47</v>
      </c>
      <c r="H1928" s="93" t="s">
        <v>34</v>
      </c>
      <c r="I1928" s="36" t="str">
        <f ca="1">IFERROR(__xludf.DUMMYFUNCTION("""COMPUTED_VALUE""")," ")</f>
        <v xml:space="preserve"> </v>
      </c>
      <c r="J1928" s="51" t="s">
        <v>8884</v>
      </c>
      <c r="K1928" s="56" t="s">
        <v>8885</v>
      </c>
      <c r="L1928" s="38">
        <v>842170768</v>
      </c>
      <c r="M1928" s="30" t="s">
        <v>713</v>
      </c>
      <c r="N1928" s="56" t="s">
        <v>148</v>
      </c>
      <c r="O1928" s="30" t="s">
        <v>107</v>
      </c>
      <c r="P1928" s="30" t="s">
        <v>8886</v>
      </c>
      <c r="Q1928" s="23">
        <v>16940</v>
      </c>
      <c r="R1928" s="30" t="s">
        <v>29</v>
      </c>
      <c r="S1928" s="39">
        <v>50</v>
      </c>
      <c r="T1928" s="45">
        <v>46172</v>
      </c>
      <c r="U1928" s="52"/>
      <c r="V1928" s="53"/>
      <c r="W1928" s="54" t="s">
        <v>8887</v>
      </c>
      <c r="X1928" s="30"/>
      <c r="Y1928" s="31">
        <v>16890</v>
      </c>
      <c r="Z1928" s="30"/>
      <c r="AA1928" s="56"/>
      <c r="AB1928" s="74" t="s">
        <v>44</v>
      </c>
      <c r="AC1928" s="30" t="s">
        <v>44</v>
      </c>
      <c r="AD1928" s="30" t="s">
        <v>982</v>
      </c>
    </row>
    <row r="1929" spans="1:30" x14ac:dyDescent="0.2">
      <c r="A1929" s="89">
        <v>46172.908902581017</v>
      </c>
      <c r="B1929" s="35" t="s">
        <v>30</v>
      </c>
      <c r="C1929" s="85" t="s">
        <v>31</v>
      </c>
      <c r="D1929" s="30" t="s">
        <v>29</v>
      </c>
      <c r="E1929" s="96" t="s">
        <v>2798</v>
      </c>
      <c r="F1929" s="30" t="s">
        <v>29</v>
      </c>
      <c r="G1929" s="30" t="s">
        <v>47</v>
      </c>
      <c r="H1929" s="93" t="s">
        <v>7946</v>
      </c>
      <c r="I1929" s="36">
        <f ca="1">IFERROR(__xludf.DUMMYFUNCTION("""COMPUTED_VALUE"""),46196)</f>
        <v>46196</v>
      </c>
      <c r="J1929" s="51" t="s">
        <v>8888</v>
      </c>
      <c r="K1929" s="56" t="s">
        <v>8889</v>
      </c>
      <c r="L1929" s="38">
        <v>343949315</v>
      </c>
      <c r="M1929" s="30" t="s">
        <v>713</v>
      </c>
      <c r="N1929" s="56" t="s">
        <v>4695</v>
      </c>
      <c r="O1929" s="30" t="s">
        <v>107</v>
      </c>
      <c r="P1929" s="30" t="s">
        <v>8890</v>
      </c>
      <c r="Q1929" s="23">
        <v>16940</v>
      </c>
      <c r="R1929" s="30" t="s">
        <v>29</v>
      </c>
      <c r="S1929" s="39">
        <v>50</v>
      </c>
      <c r="T1929" s="45">
        <v>46172</v>
      </c>
      <c r="U1929" s="52"/>
      <c r="V1929" s="53"/>
      <c r="W1929" s="54" t="s">
        <v>8891</v>
      </c>
      <c r="X1929" s="30"/>
      <c r="Y1929" s="31">
        <v>16890</v>
      </c>
      <c r="Z1929" s="30"/>
      <c r="AA1929" s="55"/>
      <c r="AB1929" s="73" t="s">
        <v>44</v>
      </c>
      <c r="AC1929" s="30" t="s">
        <v>44</v>
      </c>
      <c r="AD1929" s="30" t="s">
        <v>982</v>
      </c>
    </row>
    <row r="1930" spans="1:30" x14ac:dyDescent="0.2">
      <c r="A1930" s="89">
        <v>46172.91065380787</v>
      </c>
      <c r="B1930" s="35" t="s">
        <v>30</v>
      </c>
      <c r="C1930" s="85" t="s">
        <v>31</v>
      </c>
      <c r="D1930" s="30" t="s">
        <v>29</v>
      </c>
      <c r="E1930" s="96" t="s">
        <v>2798</v>
      </c>
      <c r="F1930" s="30" t="s">
        <v>29</v>
      </c>
      <c r="G1930" s="30" t="s">
        <v>47</v>
      </c>
      <c r="H1930" s="93" t="s">
        <v>34</v>
      </c>
      <c r="I1930" s="36" t="str">
        <f ca="1">IFERROR(__xludf.DUMMYFUNCTION("""COMPUTED_VALUE""")," ")</f>
        <v xml:space="preserve"> </v>
      </c>
      <c r="J1930" s="51" t="s">
        <v>8892</v>
      </c>
      <c r="K1930" s="56" t="s">
        <v>8893</v>
      </c>
      <c r="L1930" s="38">
        <v>909114446</v>
      </c>
      <c r="M1930" s="30" t="s">
        <v>713</v>
      </c>
      <c r="N1930" s="56" t="s">
        <v>3310</v>
      </c>
      <c r="O1930" s="30" t="s">
        <v>107</v>
      </c>
      <c r="P1930" s="30" t="s">
        <v>8894</v>
      </c>
      <c r="Q1930" s="23">
        <v>16940</v>
      </c>
      <c r="R1930" s="30" t="s">
        <v>29</v>
      </c>
      <c r="S1930" s="39">
        <v>50</v>
      </c>
      <c r="T1930" s="45">
        <v>46172</v>
      </c>
      <c r="U1930" s="52"/>
      <c r="V1930" s="53"/>
      <c r="W1930" s="54" t="s">
        <v>8895</v>
      </c>
      <c r="X1930" s="30"/>
      <c r="Y1930" s="31">
        <v>16890</v>
      </c>
      <c r="Z1930" s="30"/>
      <c r="AA1930" s="56"/>
      <c r="AB1930" s="74" t="s">
        <v>44</v>
      </c>
      <c r="AC1930" s="30" t="s">
        <v>44</v>
      </c>
      <c r="AD1930" s="30" t="s">
        <v>982</v>
      </c>
    </row>
    <row r="1931" spans="1:30" x14ac:dyDescent="0.2">
      <c r="A1931" s="89">
        <v>46172.914569212968</v>
      </c>
      <c r="B1931" s="35" t="s">
        <v>76</v>
      </c>
      <c r="C1931" s="85" t="s">
        <v>31</v>
      </c>
      <c r="D1931" s="30" t="s">
        <v>29</v>
      </c>
      <c r="E1931" s="96" t="s">
        <v>2798</v>
      </c>
      <c r="F1931" s="30" t="s">
        <v>29</v>
      </c>
      <c r="G1931" s="30" t="s">
        <v>47</v>
      </c>
      <c r="H1931" s="93" t="s">
        <v>8896</v>
      </c>
      <c r="I1931" s="36">
        <f ca="1">IFERROR(__xludf.DUMMYFUNCTION("""COMPUTED_VALUE"""),46196)</f>
        <v>46196</v>
      </c>
      <c r="J1931" s="51" t="s">
        <v>8897</v>
      </c>
      <c r="K1931" s="149" t="s">
        <v>8898</v>
      </c>
      <c r="L1931" s="150">
        <v>964748285</v>
      </c>
      <c r="M1931" s="30" t="s">
        <v>713</v>
      </c>
      <c r="N1931" s="56" t="s">
        <v>3695</v>
      </c>
      <c r="O1931" s="30" t="s">
        <v>107</v>
      </c>
      <c r="P1931" s="30" t="s">
        <v>8899</v>
      </c>
      <c r="Q1931" s="23">
        <v>16940</v>
      </c>
      <c r="R1931" s="30" t="s">
        <v>29</v>
      </c>
      <c r="S1931" s="39">
        <v>50</v>
      </c>
      <c r="T1931" s="45">
        <v>46171</v>
      </c>
      <c r="U1931" s="52"/>
      <c r="V1931" s="53"/>
      <c r="W1931" s="54" t="s">
        <v>8900</v>
      </c>
      <c r="X1931" s="30"/>
      <c r="Y1931" s="31">
        <v>16890</v>
      </c>
      <c r="Z1931" s="30"/>
      <c r="AA1931" s="55"/>
      <c r="AB1931" s="73" t="s">
        <v>44</v>
      </c>
      <c r="AC1931" s="30" t="s">
        <v>44</v>
      </c>
      <c r="AD1931" s="30" t="s">
        <v>982</v>
      </c>
    </row>
    <row r="1932" spans="1:30" x14ac:dyDescent="0.2">
      <c r="A1932" s="89">
        <v>46172.916606666666</v>
      </c>
      <c r="B1932" s="35" t="s">
        <v>30</v>
      </c>
      <c r="C1932" s="85" t="s">
        <v>31</v>
      </c>
      <c r="D1932" s="30" t="s">
        <v>29</v>
      </c>
      <c r="E1932" s="96" t="s">
        <v>2798</v>
      </c>
      <c r="F1932" s="30" t="s">
        <v>29</v>
      </c>
      <c r="G1932" s="30" t="s">
        <v>47</v>
      </c>
      <c r="H1932" s="93" t="s">
        <v>3536</v>
      </c>
      <c r="I1932" s="36">
        <f ca="1">IFERROR(__xludf.DUMMYFUNCTION("""COMPUTED_VALUE"""),46197)</f>
        <v>46197</v>
      </c>
      <c r="J1932" s="51" t="s">
        <v>8901</v>
      </c>
      <c r="K1932" s="56" t="s">
        <v>8902</v>
      </c>
      <c r="L1932" s="38">
        <v>942978635</v>
      </c>
      <c r="M1932" s="30" t="s">
        <v>664</v>
      </c>
      <c r="N1932" s="56" t="s">
        <v>3186</v>
      </c>
      <c r="O1932" s="30" t="s">
        <v>107</v>
      </c>
      <c r="P1932" s="30" t="s">
        <v>8903</v>
      </c>
      <c r="Q1932" s="23">
        <v>16940</v>
      </c>
      <c r="R1932" s="30" t="s">
        <v>29</v>
      </c>
      <c r="S1932" s="39">
        <f>50+50+ 2500</f>
        <v>2600</v>
      </c>
      <c r="T1932" s="49" t="s">
        <v>8904</v>
      </c>
      <c r="U1932" s="52"/>
      <c r="V1932" s="53"/>
      <c r="W1932" s="54" t="s">
        <v>8905</v>
      </c>
      <c r="X1932" s="30"/>
      <c r="Y1932" s="31">
        <v>14340</v>
      </c>
      <c r="Z1932" s="30"/>
      <c r="AA1932" s="56"/>
      <c r="AB1932" s="74" t="s">
        <v>44</v>
      </c>
      <c r="AC1932" s="30" t="s">
        <v>44</v>
      </c>
      <c r="AD1932" s="30" t="s">
        <v>982</v>
      </c>
    </row>
    <row r="1933" spans="1:30" x14ac:dyDescent="0.2">
      <c r="A1933" s="89">
        <v>46172.919876782413</v>
      </c>
      <c r="B1933" s="35" t="s">
        <v>30</v>
      </c>
      <c r="C1933" s="85" t="s">
        <v>31</v>
      </c>
      <c r="D1933" s="30" t="s">
        <v>29</v>
      </c>
      <c r="E1933" s="96" t="s">
        <v>2798</v>
      </c>
      <c r="F1933" s="30" t="s">
        <v>29</v>
      </c>
      <c r="G1933" s="30" t="s">
        <v>47</v>
      </c>
      <c r="H1933" s="93" t="s">
        <v>34</v>
      </c>
      <c r="I1933" s="36" t="str">
        <f ca="1">IFERROR(__xludf.DUMMYFUNCTION("""COMPUTED_VALUE""")," ")</f>
        <v xml:space="preserve"> </v>
      </c>
      <c r="J1933" s="51" t="s">
        <v>8906</v>
      </c>
      <c r="K1933" s="56" t="s">
        <v>8907</v>
      </c>
      <c r="L1933" s="38">
        <v>777781356</v>
      </c>
      <c r="M1933" s="30" t="s">
        <v>247</v>
      </c>
      <c r="N1933" s="56" t="s">
        <v>337</v>
      </c>
      <c r="O1933" s="30" t="s">
        <v>107</v>
      </c>
      <c r="P1933" s="30" t="s">
        <v>8908</v>
      </c>
      <c r="Q1933" s="23">
        <v>16940</v>
      </c>
      <c r="R1933" s="30" t="s">
        <v>29</v>
      </c>
      <c r="S1933" s="39">
        <v>14</v>
      </c>
      <c r="T1933" s="45">
        <v>46171</v>
      </c>
      <c r="U1933" s="52"/>
      <c r="V1933" s="53"/>
      <c r="W1933" s="54" t="s">
        <v>8909</v>
      </c>
      <c r="X1933" s="30"/>
      <c r="Y1933" s="31">
        <v>16926</v>
      </c>
      <c r="Z1933" s="30"/>
      <c r="AA1933" s="55"/>
      <c r="AB1933" s="73" t="s">
        <v>44</v>
      </c>
      <c r="AC1933" s="30" t="s">
        <v>44</v>
      </c>
      <c r="AD1933" s="30" t="s">
        <v>982</v>
      </c>
    </row>
    <row r="1934" spans="1:30" x14ac:dyDescent="0.2">
      <c r="A1934" s="89">
        <v>46172.922249317126</v>
      </c>
      <c r="B1934" s="35" t="s">
        <v>30</v>
      </c>
      <c r="C1934" s="85" t="s">
        <v>31</v>
      </c>
      <c r="D1934" s="30" t="s">
        <v>29</v>
      </c>
      <c r="E1934" s="96" t="s">
        <v>2798</v>
      </c>
      <c r="F1934" s="30" t="s">
        <v>29</v>
      </c>
      <c r="G1934" s="30" t="s">
        <v>47</v>
      </c>
      <c r="H1934" s="93" t="s">
        <v>34</v>
      </c>
      <c r="I1934" s="36" t="str">
        <f ca="1">IFERROR(__xludf.DUMMYFUNCTION("""COMPUTED_VALUE""")," ")</f>
        <v xml:space="preserve"> </v>
      </c>
      <c r="J1934" s="51" t="s">
        <v>8910</v>
      </c>
      <c r="K1934" s="56" t="s">
        <v>8911</v>
      </c>
      <c r="L1934" s="38">
        <v>968871384</v>
      </c>
      <c r="M1934" s="30" t="s">
        <v>664</v>
      </c>
      <c r="N1934" s="56" t="s">
        <v>337</v>
      </c>
      <c r="O1934" s="30" t="s">
        <v>2204</v>
      </c>
      <c r="P1934" s="30" t="s">
        <v>8912</v>
      </c>
      <c r="Q1934" s="23">
        <v>16940</v>
      </c>
      <c r="R1934" s="30" t="s">
        <v>29</v>
      </c>
      <c r="S1934" s="39">
        <v>100</v>
      </c>
      <c r="T1934" s="45">
        <v>46172</v>
      </c>
      <c r="U1934" s="52"/>
      <c r="V1934" s="53"/>
      <c r="W1934" s="54" t="s">
        <v>8913</v>
      </c>
      <c r="X1934" s="30"/>
      <c r="Y1934" s="31">
        <v>16840</v>
      </c>
      <c r="Z1934" s="30"/>
      <c r="AA1934" s="56"/>
      <c r="AB1934" s="74" t="s">
        <v>44</v>
      </c>
      <c r="AC1934" s="30" t="s">
        <v>44</v>
      </c>
      <c r="AD1934" s="30" t="s">
        <v>982</v>
      </c>
    </row>
    <row r="1935" spans="1:30" x14ac:dyDescent="0.2">
      <c r="A1935" s="89">
        <v>46172.928965173611</v>
      </c>
      <c r="B1935" s="35" t="s">
        <v>76</v>
      </c>
      <c r="C1935" s="85" t="s">
        <v>31</v>
      </c>
      <c r="D1935" s="30" t="s">
        <v>29</v>
      </c>
      <c r="E1935" s="96" t="s">
        <v>2798</v>
      </c>
      <c r="F1935" s="30" t="s">
        <v>29</v>
      </c>
      <c r="G1935" s="30" t="s">
        <v>47</v>
      </c>
      <c r="H1935" s="93" t="s">
        <v>2818</v>
      </c>
      <c r="I1935" s="36">
        <f ca="1">IFERROR(__xludf.DUMMYFUNCTION("""COMPUTED_VALUE"""),46195)</f>
        <v>46195</v>
      </c>
      <c r="J1935" s="51" t="s">
        <v>8914</v>
      </c>
      <c r="K1935" s="56" t="s">
        <v>8915</v>
      </c>
      <c r="L1935" s="38">
        <v>915820611</v>
      </c>
      <c r="M1935" s="30" t="s">
        <v>713</v>
      </c>
      <c r="N1935" s="56" t="s">
        <v>512</v>
      </c>
      <c r="O1935" s="30" t="s">
        <v>107</v>
      </c>
      <c r="P1935" s="30" t="s">
        <v>8916</v>
      </c>
      <c r="Q1935" s="23">
        <v>16940</v>
      </c>
      <c r="R1935" s="30" t="s">
        <v>29</v>
      </c>
      <c r="S1935" s="39">
        <f>50+2500</f>
        <v>2550</v>
      </c>
      <c r="T1935" s="49" t="s">
        <v>8917</v>
      </c>
      <c r="U1935" s="52"/>
      <c r="V1935" s="53"/>
      <c r="W1935" s="54" t="s">
        <v>8918</v>
      </c>
      <c r="X1935" s="30"/>
      <c r="Y1935" s="31">
        <v>14390</v>
      </c>
      <c r="Z1935" s="30"/>
      <c r="AA1935" s="55"/>
      <c r="AB1935" s="73" t="s">
        <v>44</v>
      </c>
      <c r="AC1935" s="30" t="s">
        <v>44</v>
      </c>
      <c r="AD1935" s="30" t="s">
        <v>982</v>
      </c>
    </row>
    <row r="1936" spans="1:30" x14ac:dyDescent="0.2">
      <c r="A1936" s="89">
        <v>46172.931116527776</v>
      </c>
      <c r="B1936" s="35"/>
      <c r="C1936" s="85" t="s">
        <v>31</v>
      </c>
      <c r="D1936" s="30" t="s">
        <v>29</v>
      </c>
      <c r="E1936" s="96" t="s">
        <v>2798</v>
      </c>
      <c r="F1936" s="30" t="s">
        <v>29</v>
      </c>
      <c r="G1936" s="30" t="s">
        <v>47</v>
      </c>
      <c r="H1936" s="93" t="s">
        <v>3950</v>
      </c>
      <c r="I1936" s="36">
        <f ca="1">IFERROR(__xludf.DUMMYFUNCTION("""COMPUTED_VALUE"""),46204)</f>
        <v>46204</v>
      </c>
      <c r="J1936" s="51" t="s">
        <v>8919</v>
      </c>
      <c r="K1936" s="56" t="s">
        <v>8920</v>
      </c>
      <c r="L1936" s="38">
        <v>387119201</v>
      </c>
      <c r="M1936" s="30" t="s">
        <v>247</v>
      </c>
      <c r="N1936" s="56" t="s">
        <v>4268</v>
      </c>
      <c r="O1936" s="30" t="s">
        <v>107</v>
      </c>
      <c r="P1936" s="30" t="s">
        <v>8921</v>
      </c>
      <c r="Q1936" s="23">
        <v>16940</v>
      </c>
      <c r="R1936" s="30" t="s">
        <v>29</v>
      </c>
      <c r="S1936" s="39">
        <v>50</v>
      </c>
      <c r="T1936" s="45" t="s">
        <v>8922</v>
      </c>
      <c r="U1936" s="52"/>
      <c r="V1936" s="53"/>
      <c r="W1936" s="54" t="s">
        <v>8923</v>
      </c>
      <c r="X1936" s="30"/>
      <c r="Y1936" s="31">
        <v>16890</v>
      </c>
      <c r="Z1936" s="30"/>
      <c r="AA1936" s="56"/>
      <c r="AB1936" s="74" t="s">
        <v>44</v>
      </c>
      <c r="AC1936" s="30" t="s">
        <v>44</v>
      </c>
      <c r="AD1936" s="30" t="s">
        <v>982</v>
      </c>
    </row>
    <row r="1937" spans="1:30" x14ac:dyDescent="0.2">
      <c r="A1937" s="89">
        <v>46172.944916296299</v>
      </c>
      <c r="B1937" s="35" t="s">
        <v>76</v>
      </c>
      <c r="C1937" s="85" t="s">
        <v>31</v>
      </c>
      <c r="D1937" s="30" t="s">
        <v>29</v>
      </c>
      <c r="E1937" s="96" t="s">
        <v>410</v>
      </c>
      <c r="F1937" s="30" t="s">
        <v>29</v>
      </c>
      <c r="G1937" s="30" t="s">
        <v>33</v>
      </c>
      <c r="H1937" s="93" t="s">
        <v>8924</v>
      </c>
      <c r="I1937" s="36">
        <f ca="1">IFERROR(__xludf.DUMMYFUNCTION("""COMPUTED_VALUE"""),46182)</f>
        <v>46182</v>
      </c>
      <c r="J1937" s="51" t="s">
        <v>8925</v>
      </c>
      <c r="K1937" s="56" t="s">
        <v>8926</v>
      </c>
      <c r="L1937" s="38">
        <v>974669822</v>
      </c>
      <c r="M1937" s="30" t="s">
        <v>163</v>
      </c>
      <c r="N1937" s="56" t="s">
        <v>8927</v>
      </c>
      <c r="O1937" s="30" t="s">
        <v>29</v>
      </c>
      <c r="P1937" s="30" t="s">
        <v>8928</v>
      </c>
      <c r="Q1937" s="23">
        <v>3968</v>
      </c>
      <c r="R1937" s="30" t="s">
        <v>766</v>
      </c>
      <c r="S1937" s="39">
        <f t="shared" ref="S1937:S1939" si="11">100+3768</f>
        <v>3868</v>
      </c>
      <c r="T1937" s="49" t="s">
        <v>8929</v>
      </c>
      <c r="U1937" s="52"/>
      <c r="V1937" s="53"/>
      <c r="W1937" s="54" t="s">
        <v>8930</v>
      </c>
      <c r="X1937" s="30"/>
      <c r="Y1937" s="31">
        <v>100</v>
      </c>
      <c r="Z1937" s="30" t="s">
        <v>2731</v>
      </c>
      <c r="AA1937" s="55"/>
      <c r="AB1937" s="73" t="s">
        <v>44</v>
      </c>
      <c r="AC1937" s="30" t="s">
        <v>44</v>
      </c>
      <c r="AD1937" s="30" t="s">
        <v>982</v>
      </c>
    </row>
    <row r="1938" spans="1:30" x14ac:dyDescent="0.2">
      <c r="A1938" s="89">
        <v>46172.950782384258</v>
      </c>
      <c r="B1938" s="35" t="s">
        <v>76</v>
      </c>
      <c r="C1938" s="85" t="s">
        <v>31</v>
      </c>
      <c r="D1938" s="30" t="s">
        <v>29</v>
      </c>
      <c r="E1938" s="96" t="s">
        <v>410</v>
      </c>
      <c r="F1938" s="30" t="s">
        <v>29</v>
      </c>
      <c r="G1938" s="30" t="s">
        <v>33</v>
      </c>
      <c r="H1938" s="93" t="s">
        <v>6237</v>
      </c>
      <c r="I1938" s="36">
        <f ca="1">IFERROR(__xludf.DUMMYFUNCTION("""COMPUTED_VALUE"""),46192)</f>
        <v>46192</v>
      </c>
      <c r="J1938" s="51" t="s">
        <v>8931</v>
      </c>
      <c r="K1938" s="56" t="s">
        <v>3320</v>
      </c>
      <c r="L1938" s="38">
        <v>822308805</v>
      </c>
      <c r="M1938" s="30" t="s">
        <v>163</v>
      </c>
      <c r="N1938" s="56" t="s">
        <v>8927</v>
      </c>
      <c r="O1938" s="30" t="s">
        <v>8932</v>
      </c>
      <c r="P1938" s="30" t="s">
        <v>8933</v>
      </c>
      <c r="Q1938" s="23">
        <v>3968</v>
      </c>
      <c r="R1938" s="30" t="s">
        <v>766</v>
      </c>
      <c r="S1938" s="39">
        <f t="shared" si="11"/>
        <v>3868</v>
      </c>
      <c r="T1938" s="49" t="s">
        <v>8929</v>
      </c>
      <c r="U1938" s="52"/>
      <c r="V1938" s="53"/>
      <c r="W1938" s="54" t="s">
        <v>8934</v>
      </c>
      <c r="X1938" s="30"/>
      <c r="Y1938" s="31">
        <v>100</v>
      </c>
      <c r="Z1938" s="30" t="s">
        <v>2731</v>
      </c>
      <c r="AA1938" s="56"/>
      <c r="AB1938" s="74" t="s">
        <v>44</v>
      </c>
      <c r="AC1938" s="30" t="s">
        <v>44</v>
      </c>
      <c r="AD1938" s="30" t="s">
        <v>982</v>
      </c>
    </row>
    <row r="1939" spans="1:30" x14ac:dyDescent="0.2">
      <c r="A1939" s="89">
        <v>46172.953236620371</v>
      </c>
      <c r="B1939" s="35" t="s">
        <v>76</v>
      </c>
      <c r="C1939" s="85" t="s">
        <v>31</v>
      </c>
      <c r="D1939" s="30" t="s">
        <v>29</v>
      </c>
      <c r="E1939" s="96" t="s">
        <v>410</v>
      </c>
      <c r="F1939" s="30" t="s">
        <v>29</v>
      </c>
      <c r="G1939" s="30" t="s">
        <v>33</v>
      </c>
      <c r="H1939" s="93" t="s">
        <v>6237</v>
      </c>
      <c r="I1939" s="36">
        <f ca="1">IFERROR(__xludf.DUMMYFUNCTION("""COMPUTED_VALUE"""),46192)</f>
        <v>46192</v>
      </c>
      <c r="J1939" s="51" t="s">
        <v>8935</v>
      </c>
      <c r="K1939" s="56" t="s">
        <v>8936</v>
      </c>
      <c r="L1939" s="38">
        <v>344695906</v>
      </c>
      <c r="M1939" s="30" t="s">
        <v>163</v>
      </c>
      <c r="N1939" s="56" t="s">
        <v>8927</v>
      </c>
      <c r="O1939" s="30" t="s">
        <v>714</v>
      </c>
      <c r="P1939" s="30" t="s">
        <v>8933</v>
      </c>
      <c r="Q1939" s="23">
        <v>3968</v>
      </c>
      <c r="R1939" s="30" t="s">
        <v>766</v>
      </c>
      <c r="S1939" s="39">
        <f t="shared" si="11"/>
        <v>3868</v>
      </c>
      <c r="T1939" s="49" t="s">
        <v>8929</v>
      </c>
      <c r="U1939" s="52"/>
      <c r="V1939" s="53"/>
      <c r="W1939" s="54" t="s">
        <v>8937</v>
      </c>
      <c r="X1939" s="30"/>
      <c r="Y1939" s="31">
        <v>100</v>
      </c>
      <c r="Z1939" s="30" t="s">
        <v>2731</v>
      </c>
      <c r="AA1939" s="55"/>
      <c r="AB1939" s="73" t="s">
        <v>44</v>
      </c>
      <c r="AC1939" s="30" t="s">
        <v>44</v>
      </c>
      <c r="AD1939" s="30" t="s">
        <v>982</v>
      </c>
    </row>
    <row r="1940" spans="1:30" x14ac:dyDescent="0.2">
      <c r="A1940" s="89">
        <v>46172.95780585648</v>
      </c>
      <c r="B1940" s="35" t="s">
        <v>30</v>
      </c>
      <c r="C1940" s="85" t="s">
        <v>31</v>
      </c>
      <c r="D1940" s="30" t="s">
        <v>29</v>
      </c>
      <c r="E1940" s="96" t="s">
        <v>2798</v>
      </c>
      <c r="F1940" s="30" t="s">
        <v>29</v>
      </c>
      <c r="G1940" s="30" t="s">
        <v>47</v>
      </c>
      <c r="H1940" s="93" t="s">
        <v>3147</v>
      </c>
      <c r="I1940" s="36">
        <f ca="1">IFERROR(__xludf.DUMMYFUNCTION("""COMPUTED_VALUE"""),46220)</f>
        <v>46220</v>
      </c>
      <c r="J1940" s="51" t="s">
        <v>8938</v>
      </c>
      <c r="K1940" s="56" t="s">
        <v>8939</v>
      </c>
      <c r="L1940" s="38">
        <v>392446781</v>
      </c>
      <c r="M1940" s="30" t="s">
        <v>466</v>
      </c>
      <c r="N1940" s="56" t="s">
        <v>434</v>
      </c>
      <c r="O1940" s="30" t="s">
        <v>8940</v>
      </c>
      <c r="P1940" s="30" t="s">
        <v>8941</v>
      </c>
      <c r="Q1940" s="23">
        <v>16940</v>
      </c>
      <c r="R1940" s="30" t="s">
        <v>29</v>
      </c>
      <c r="S1940" s="39">
        <v>50</v>
      </c>
      <c r="T1940" s="45">
        <v>46172</v>
      </c>
      <c r="U1940" s="52"/>
      <c r="V1940" s="53"/>
      <c r="W1940" s="54" t="s">
        <v>8942</v>
      </c>
      <c r="X1940" s="30"/>
      <c r="Y1940" s="31">
        <v>16890</v>
      </c>
      <c r="Z1940" s="30"/>
      <c r="AA1940" s="56"/>
      <c r="AB1940" s="74" t="s">
        <v>44</v>
      </c>
      <c r="AC1940" s="30" t="s">
        <v>44</v>
      </c>
      <c r="AD1940" s="30" t="s">
        <v>982</v>
      </c>
    </row>
    <row r="1941" spans="1:30" x14ac:dyDescent="0.2">
      <c r="A1941" s="89">
        <v>46172.960514270831</v>
      </c>
      <c r="B1941" s="35" t="s">
        <v>30</v>
      </c>
      <c r="C1941" s="85" t="s">
        <v>31</v>
      </c>
      <c r="D1941" s="30" t="s">
        <v>29</v>
      </c>
      <c r="E1941" s="96" t="s">
        <v>63</v>
      </c>
      <c r="F1941" s="30" t="s">
        <v>29</v>
      </c>
      <c r="G1941" s="30" t="s">
        <v>47</v>
      </c>
      <c r="H1941" s="93" t="s">
        <v>3147</v>
      </c>
      <c r="I1941" s="36">
        <f ca="1">IFERROR(__xludf.DUMMYFUNCTION("""COMPUTED_VALUE"""),46220)</f>
        <v>46220</v>
      </c>
      <c r="J1941" s="51" t="s">
        <v>8943</v>
      </c>
      <c r="K1941" s="56" t="s">
        <v>8944</v>
      </c>
      <c r="L1941" s="38">
        <v>379678300</v>
      </c>
      <c r="M1941" s="30" t="s">
        <v>3501</v>
      </c>
      <c r="N1941" s="56" t="s">
        <v>845</v>
      </c>
      <c r="O1941" s="30" t="s">
        <v>8945</v>
      </c>
      <c r="P1941" s="30" t="s">
        <v>8946</v>
      </c>
      <c r="Q1941" s="23">
        <v>16940</v>
      </c>
      <c r="R1941" s="30" t="s">
        <v>29</v>
      </c>
      <c r="S1941" s="39">
        <v>100</v>
      </c>
      <c r="T1941" s="45">
        <v>46172</v>
      </c>
      <c r="U1941" s="52"/>
      <c r="V1941" s="53"/>
      <c r="W1941" s="54" t="s">
        <v>8947</v>
      </c>
      <c r="X1941" s="30"/>
      <c r="Y1941" s="31">
        <v>16840</v>
      </c>
      <c r="Z1941" s="30"/>
      <c r="AA1941" s="55"/>
      <c r="AB1941" s="73" t="s">
        <v>44</v>
      </c>
      <c r="AC1941" s="30" t="s">
        <v>44</v>
      </c>
      <c r="AD1941" s="30" t="s">
        <v>982</v>
      </c>
    </row>
    <row r="1942" spans="1:30" x14ac:dyDescent="0.2">
      <c r="A1942" s="89">
        <v>46173.33112368056</v>
      </c>
      <c r="B1942" s="35" t="s">
        <v>30</v>
      </c>
      <c r="C1942" s="85" t="s">
        <v>31</v>
      </c>
      <c r="D1942" s="30" t="s">
        <v>29</v>
      </c>
      <c r="E1942" s="96" t="s">
        <v>670</v>
      </c>
      <c r="F1942" s="30" t="s">
        <v>29</v>
      </c>
      <c r="G1942" s="30" t="s">
        <v>2172</v>
      </c>
      <c r="H1942" s="93" t="s">
        <v>34</v>
      </c>
      <c r="I1942" s="36" t="str">
        <f ca="1">IFERROR(__xludf.DUMMYFUNCTION("""COMPUTED_VALUE""")," ")</f>
        <v xml:space="preserve"> </v>
      </c>
      <c r="J1942" s="51" t="s">
        <v>8948</v>
      </c>
      <c r="K1942" s="56" t="s">
        <v>8949</v>
      </c>
      <c r="L1942" s="38">
        <v>395109618</v>
      </c>
      <c r="M1942" s="30" t="s">
        <v>1630</v>
      </c>
      <c r="N1942" s="56" t="s">
        <v>8950</v>
      </c>
      <c r="O1942" s="30" t="s">
        <v>8951</v>
      </c>
      <c r="P1942" s="30" t="s">
        <v>8952</v>
      </c>
      <c r="Q1942" s="23">
        <v>7736</v>
      </c>
      <c r="R1942" s="30" t="s">
        <v>429</v>
      </c>
      <c r="S1942" s="39">
        <v>7536</v>
      </c>
      <c r="T1942" s="45">
        <v>46172</v>
      </c>
      <c r="U1942" s="52"/>
      <c r="V1942" s="53"/>
      <c r="W1942" s="54" t="s">
        <v>8953</v>
      </c>
      <c r="X1942" s="30"/>
      <c r="Y1942" s="31">
        <v>200</v>
      </c>
      <c r="Z1942" s="30" t="s">
        <v>2731</v>
      </c>
      <c r="AA1942" s="56"/>
      <c r="AB1942" s="74" t="s">
        <v>44</v>
      </c>
      <c r="AC1942" s="30" t="s">
        <v>44</v>
      </c>
      <c r="AD1942" s="30" t="s">
        <v>982</v>
      </c>
    </row>
    <row r="1943" spans="1:30" x14ac:dyDescent="0.2">
      <c r="A1943" s="89">
        <v>46173.34250165509</v>
      </c>
      <c r="B1943" s="35" t="s">
        <v>76</v>
      </c>
      <c r="C1943" s="85" t="s">
        <v>31</v>
      </c>
      <c r="D1943" s="30" t="s">
        <v>29</v>
      </c>
      <c r="E1943" s="96" t="s">
        <v>32</v>
      </c>
      <c r="F1943" s="30" t="s">
        <v>29</v>
      </c>
      <c r="G1943" s="30" t="s">
        <v>33</v>
      </c>
      <c r="H1943" s="93" t="s">
        <v>8554</v>
      </c>
      <c r="I1943" s="36">
        <f ca="1">IFERROR(__xludf.DUMMYFUNCTION("""COMPUTED_VALUE"""),46198)</f>
        <v>46198</v>
      </c>
      <c r="J1943" s="51" t="s">
        <v>8954</v>
      </c>
      <c r="K1943" s="56" t="s">
        <v>8955</v>
      </c>
      <c r="L1943" s="38">
        <v>364069528</v>
      </c>
      <c r="M1943" s="30" t="s">
        <v>1630</v>
      </c>
      <c r="N1943" s="56" t="s">
        <v>3850</v>
      </c>
      <c r="O1943" s="30" t="s">
        <v>8956</v>
      </c>
      <c r="P1943" s="30" t="s">
        <v>8957</v>
      </c>
      <c r="Q1943" s="23">
        <v>14972</v>
      </c>
      <c r="R1943" s="30" t="s">
        <v>29</v>
      </c>
      <c r="S1943" s="39">
        <v>100</v>
      </c>
      <c r="T1943" s="45">
        <v>46172</v>
      </c>
      <c r="U1943" s="52"/>
      <c r="V1943" s="53"/>
      <c r="W1943" s="54" t="s">
        <v>8958</v>
      </c>
      <c r="X1943" s="30"/>
      <c r="Y1943" s="31">
        <v>14872</v>
      </c>
      <c r="Z1943" s="30"/>
      <c r="AA1943" s="55"/>
      <c r="AB1943" s="73" t="s">
        <v>44</v>
      </c>
      <c r="AC1943" s="30" t="s">
        <v>44</v>
      </c>
      <c r="AD1943" s="30" t="s">
        <v>982</v>
      </c>
    </row>
    <row r="1944" spans="1:30" x14ac:dyDescent="0.2">
      <c r="A1944" s="89">
        <v>46173.356380150464</v>
      </c>
      <c r="B1944" s="35" t="s">
        <v>30</v>
      </c>
      <c r="C1944" s="85" t="s">
        <v>31</v>
      </c>
      <c r="D1944" s="30" t="s">
        <v>29</v>
      </c>
      <c r="E1944" s="96" t="s">
        <v>63</v>
      </c>
      <c r="F1944" s="30" t="s">
        <v>29</v>
      </c>
      <c r="G1944" s="30" t="s">
        <v>47</v>
      </c>
      <c r="H1944" s="93" t="s">
        <v>34</v>
      </c>
      <c r="I1944" s="36" t="str">
        <f ca="1">IFERROR(__xludf.DUMMYFUNCTION("""COMPUTED_VALUE""")," ")</f>
        <v xml:space="preserve"> </v>
      </c>
      <c r="J1944" s="51" t="s">
        <v>8959</v>
      </c>
      <c r="K1944" s="56" t="s">
        <v>8960</v>
      </c>
      <c r="L1944" s="38">
        <v>977351083</v>
      </c>
      <c r="M1944" s="30" t="s">
        <v>1619</v>
      </c>
      <c r="N1944" s="56" t="s">
        <v>4055</v>
      </c>
      <c r="O1944" s="30" t="s">
        <v>8961</v>
      </c>
      <c r="P1944" s="30" t="s">
        <v>8962</v>
      </c>
      <c r="Q1944" s="23">
        <v>16940</v>
      </c>
      <c r="R1944" s="30" t="s">
        <v>29</v>
      </c>
      <c r="S1944" s="39">
        <v>50</v>
      </c>
      <c r="T1944" s="45">
        <v>46172</v>
      </c>
      <c r="U1944" s="52"/>
      <c r="V1944" s="53"/>
      <c r="W1944" s="54" t="s">
        <v>8963</v>
      </c>
      <c r="X1944" s="30"/>
      <c r="Y1944" s="31">
        <v>16890</v>
      </c>
      <c r="Z1944" s="30"/>
      <c r="AA1944" s="56"/>
      <c r="AB1944" s="74" t="s">
        <v>44</v>
      </c>
      <c r="AC1944" s="30" t="s">
        <v>44</v>
      </c>
      <c r="AD1944" s="30" t="s">
        <v>982</v>
      </c>
    </row>
    <row r="1945" spans="1:30" x14ac:dyDescent="0.2">
      <c r="A1945" s="89">
        <v>46173.359061608797</v>
      </c>
      <c r="B1945" s="35" t="s">
        <v>252</v>
      </c>
      <c r="C1945" s="85" t="s">
        <v>31</v>
      </c>
      <c r="D1945" s="30" t="s">
        <v>29</v>
      </c>
      <c r="E1945" s="96" t="s">
        <v>63</v>
      </c>
      <c r="F1945" s="30" t="s">
        <v>29</v>
      </c>
      <c r="G1945" s="30" t="s">
        <v>47</v>
      </c>
      <c r="H1945" s="93" t="s">
        <v>34</v>
      </c>
      <c r="I1945" s="36" t="str">
        <f ca="1">IFERROR(__xludf.DUMMYFUNCTION("""COMPUTED_VALUE""")," ")</f>
        <v xml:space="preserve"> </v>
      </c>
      <c r="J1945" s="51" t="s">
        <v>8964</v>
      </c>
      <c r="K1945" s="56" t="s">
        <v>8965</v>
      </c>
      <c r="L1945" s="38">
        <v>367862577</v>
      </c>
      <c r="M1945" s="30" t="s">
        <v>1619</v>
      </c>
      <c r="N1945" s="56" t="s">
        <v>529</v>
      </c>
      <c r="O1945" s="30" t="s">
        <v>8966</v>
      </c>
      <c r="P1945" s="30" t="s">
        <v>8967</v>
      </c>
      <c r="Q1945" s="23">
        <v>16940</v>
      </c>
      <c r="R1945" s="30" t="s">
        <v>29</v>
      </c>
      <c r="S1945" s="39">
        <v>50</v>
      </c>
      <c r="T1945" s="45">
        <v>46172</v>
      </c>
      <c r="U1945" s="52"/>
      <c r="V1945" s="53"/>
      <c r="W1945" s="54" t="s">
        <v>8968</v>
      </c>
      <c r="X1945" s="30"/>
      <c r="Y1945" s="31">
        <v>16890</v>
      </c>
      <c r="Z1945" s="30"/>
      <c r="AA1945" s="55"/>
      <c r="AB1945" s="73" t="s">
        <v>44</v>
      </c>
      <c r="AC1945" s="30" t="s">
        <v>44</v>
      </c>
      <c r="AD1945" s="30" t="s">
        <v>982</v>
      </c>
    </row>
    <row r="1946" spans="1:30" x14ac:dyDescent="0.2">
      <c r="A1946" s="89">
        <v>46173.362165937499</v>
      </c>
      <c r="B1946" s="35" t="s">
        <v>30</v>
      </c>
      <c r="C1946" s="85" t="s">
        <v>31</v>
      </c>
      <c r="D1946" s="30" t="s">
        <v>29</v>
      </c>
      <c r="E1946" s="96" t="s">
        <v>63</v>
      </c>
      <c r="F1946" s="30" t="s">
        <v>29</v>
      </c>
      <c r="G1946" s="30" t="s">
        <v>47</v>
      </c>
      <c r="H1946" s="93" t="s">
        <v>34</v>
      </c>
      <c r="I1946" s="36" t="str">
        <f ca="1">IFERROR(__xludf.DUMMYFUNCTION("""COMPUTED_VALUE""")," ")</f>
        <v xml:space="preserve"> </v>
      </c>
      <c r="J1946" s="51" t="s">
        <v>8969</v>
      </c>
      <c r="K1946" s="56" t="s">
        <v>8970</v>
      </c>
      <c r="L1946" s="38">
        <v>337145708</v>
      </c>
      <c r="M1946" s="30" t="s">
        <v>1619</v>
      </c>
      <c r="N1946" s="56" t="s">
        <v>3410</v>
      </c>
      <c r="O1946" s="30" t="s">
        <v>8971</v>
      </c>
      <c r="P1946" s="30" t="s">
        <v>8972</v>
      </c>
      <c r="Q1946" s="23">
        <v>16940</v>
      </c>
      <c r="R1946" s="30" t="s">
        <v>29</v>
      </c>
      <c r="S1946" s="39">
        <v>50</v>
      </c>
      <c r="T1946" s="45">
        <v>46172</v>
      </c>
      <c r="U1946" s="52"/>
      <c r="V1946" s="53"/>
      <c r="W1946" s="54" t="s">
        <v>8973</v>
      </c>
      <c r="X1946" s="30"/>
      <c r="Y1946" s="31">
        <v>16890</v>
      </c>
      <c r="Z1946" s="30"/>
      <c r="AA1946" s="56"/>
      <c r="AB1946" s="74" t="s">
        <v>44</v>
      </c>
      <c r="AC1946" s="30" t="s">
        <v>44</v>
      </c>
      <c r="AD1946" s="30" t="s">
        <v>982</v>
      </c>
    </row>
    <row r="1947" spans="1:30" x14ac:dyDescent="0.2">
      <c r="A1947" s="89">
        <v>46173.425711238422</v>
      </c>
      <c r="B1947" s="35" t="s">
        <v>30</v>
      </c>
      <c r="C1947" s="85" t="s">
        <v>31</v>
      </c>
      <c r="D1947" s="30" t="s">
        <v>29</v>
      </c>
      <c r="E1947" s="96" t="s">
        <v>63</v>
      </c>
      <c r="F1947" s="30" t="s">
        <v>29</v>
      </c>
      <c r="G1947" s="30" t="s">
        <v>47</v>
      </c>
      <c r="H1947" s="93" t="s">
        <v>34</v>
      </c>
      <c r="I1947" s="36" t="str">
        <f ca="1">IFERROR(__xludf.DUMMYFUNCTION("""COMPUTED_VALUE""")," ")</f>
        <v xml:space="preserve"> </v>
      </c>
      <c r="J1947" s="51" t="s">
        <v>8974</v>
      </c>
      <c r="K1947" s="56" t="s">
        <v>8975</v>
      </c>
      <c r="L1947" s="38">
        <v>392726829</v>
      </c>
      <c r="M1947" s="30" t="s">
        <v>874</v>
      </c>
      <c r="N1947" s="56" t="s">
        <v>4391</v>
      </c>
      <c r="O1947" s="30" t="s">
        <v>107</v>
      </c>
      <c r="P1947" s="30" t="s">
        <v>8976</v>
      </c>
      <c r="Q1947" s="23">
        <v>16940</v>
      </c>
      <c r="R1947" s="30" t="s">
        <v>29</v>
      </c>
      <c r="S1947" s="39">
        <v>50</v>
      </c>
      <c r="T1947" s="45">
        <v>46171</v>
      </c>
      <c r="U1947" s="52"/>
      <c r="V1947" s="53"/>
      <c r="W1947" s="54" t="s">
        <v>8977</v>
      </c>
      <c r="X1947" s="30"/>
      <c r="Y1947" s="31">
        <v>16890</v>
      </c>
      <c r="Z1947" s="30"/>
      <c r="AA1947" s="55"/>
      <c r="AB1947" s="73" t="s">
        <v>44</v>
      </c>
      <c r="AC1947" s="30" t="s">
        <v>44</v>
      </c>
      <c r="AD1947" s="30" t="s">
        <v>982</v>
      </c>
    </row>
    <row r="1948" spans="1:30" x14ac:dyDescent="0.2">
      <c r="A1948" s="89">
        <v>46173.427330624996</v>
      </c>
      <c r="B1948" s="35" t="s">
        <v>30</v>
      </c>
      <c r="C1948" s="85" t="s">
        <v>31</v>
      </c>
      <c r="D1948" s="30" t="s">
        <v>29</v>
      </c>
      <c r="E1948" s="96" t="s">
        <v>63</v>
      </c>
      <c r="F1948" s="30" t="s">
        <v>29</v>
      </c>
      <c r="G1948" s="30" t="s">
        <v>47</v>
      </c>
      <c r="H1948" s="93" t="s">
        <v>34</v>
      </c>
      <c r="I1948" s="36" t="str">
        <f ca="1">IFERROR(__xludf.DUMMYFUNCTION("""COMPUTED_VALUE""")," ")</f>
        <v xml:space="preserve"> </v>
      </c>
      <c r="J1948" s="51" t="s">
        <v>8978</v>
      </c>
      <c r="K1948" s="56" t="s">
        <v>8979</v>
      </c>
      <c r="L1948" s="38">
        <v>908870568</v>
      </c>
      <c r="M1948" s="30" t="s">
        <v>874</v>
      </c>
      <c r="N1948" s="56" t="s">
        <v>5034</v>
      </c>
      <c r="O1948" s="30" t="s">
        <v>107</v>
      </c>
      <c r="P1948" s="30" t="s">
        <v>8980</v>
      </c>
      <c r="Q1948" s="23">
        <v>16940</v>
      </c>
      <c r="R1948" s="30" t="s">
        <v>29</v>
      </c>
      <c r="S1948" s="39">
        <v>50</v>
      </c>
      <c r="T1948" s="45">
        <v>46171</v>
      </c>
      <c r="U1948" s="52">
        <v>50</v>
      </c>
      <c r="V1948" s="53"/>
      <c r="W1948" s="54" t="s">
        <v>8981</v>
      </c>
      <c r="X1948" s="30"/>
      <c r="Y1948" s="31">
        <v>16840</v>
      </c>
      <c r="Z1948" s="30"/>
      <c r="AA1948" s="56"/>
      <c r="AB1948" s="74" t="s">
        <v>44</v>
      </c>
      <c r="AC1948" s="30" t="s">
        <v>44</v>
      </c>
      <c r="AD1948" s="30" t="s">
        <v>982</v>
      </c>
    </row>
    <row r="1949" spans="1:30" x14ac:dyDescent="0.2">
      <c r="A1949" s="89">
        <v>46173.43009577546</v>
      </c>
      <c r="B1949" s="35" t="s">
        <v>30</v>
      </c>
      <c r="C1949" s="85" t="s">
        <v>31</v>
      </c>
      <c r="D1949" s="30" t="s">
        <v>29</v>
      </c>
      <c r="E1949" s="96" t="s">
        <v>63</v>
      </c>
      <c r="F1949" s="30" t="s">
        <v>29</v>
      </c>
      <c r="G1949" s="30" t="s">
        <v>47</v>
      </c>
      <c r="H1949" s="93" t="s">
        <v>34</v>
      </c>
      <c r="I1949" s="36" t="str">
        <f ca="1">IFERROR(__xludf.DUMMYFUNCTION("""COMPUTED_VALUE""")," ")</f>
        <v xml:space="preserve"> </v>
      </c>
      <c r="J1949" s="51" t="s">
        <v>8982</v>
      </c>
      <c r="K1949" s="56" t="s">
        <v>8983</v>
      </c>
      <c r="L1949" s="38">
        <v>398211315</v>
      </c>
      <c r="M1949" s="30" t="s">
        <v>874</v>
      </c>
      <c r="N1949" s="56" t="s">
        <v>4391</v>
      </c>
      <c r="O1949" s="30" t="s">
        <v>107</v>
      </c>
      <c r="P1949" s="30" t="s">
        <v>8984</v>
      </c>
      <c r="Q1949" s="23">
        <v>16940</v>
      </c>
      <c r="R1949" s="30" t="s">
        <v>29</v>
      </c>
      <c r="S1949" s="39">
        <v>12</v>
      </c>
      <c r="T1949" s="45">
        <v>46171</v>
      </c>
      <c r="U1949" s="52"/>
      <c r="V1949" s="53"/>
      <c r="W1949" s="54" t="s">
        <v>8985</v>
      </c>
      <c r="X1949" s="30"/>
      <c r="Y1949" s="31">
        <v>16928</v>
      </c>
      <c r="Z1949" s="30"/>
      <c r="AA1949" s="55"/>
      <c r="AB1949" s="73" t="s">
        <v>44</v>
      </c>
      <c r="AC1949" s="30" t="s">
        <v>44</v>
      </c>
      <c r="AD1949" s="30" t="s">
        <v>982</v>
      </c>
    </row>
    <row r="1950" spans="1:30" x14ac:dyDescent="0.2">
      <c r="A1950" s="89">
        <v>46173.433010509259</v>
      </c>
      <c r="B1950" s="35" t="s">
        <v>30</v>
      </c>
      <c r="C1950" s="85" t="s">
        <v>31</v>
      </c>
      <c r="D1950" s="30" t="s">
        <v>29</v>
      </c>
      <c r="E1950" s="96" t="s">
        <v>63</v>
      </c>
      <c r="F1950" s="30" t="s">
        <v>29</v>
      </c>
      <c r="G1950" s="30" t="s">
        <v>47</v>
      </c>
      <c r="H1950" s="93" t="s">
        <v>34</v>
      </c>
      <c r="I1950" s="36" t="str">
        <f ca="1">IFERROR(__xludf.DUMMYFUNCTION("""COMPUTED_VALUE""")," ")</f>
        <v xml:space="preserve"> </v>
      </c>
      <c r="J1950" s="51" t="s">
        <v>8986</v>
      </c>
      <c r="K1950" s="56" t="s">
        <v>8987</v>
      </c>
      <c r="L1950" s="38">
        <v>335398027</v>
      </c>
      <c r="M1950" s="30" t="s">
        <v>1619</v>
      </c>
      <c r="N1950" s="56" t="s">
        <v>1845</v>
      </c>
      <c r="O1950" s="30" t="s">
        <v>107</v>
      </c>
      <c r="P1950" s="30" t="s">
        <v>8988</v>
      </c>
      <c r="Q1950" s="23">
        <v>16940</v>
      </c>
      <c r="R1950" s="30" t="s">
        <v>29</v>
      </c>
      <c r="S1950" s="39">
        <v>50</v>
      </c>
      <c r="T1950" s="45">
        <v>46171</v>
      </c>
      <c r="U1950" s="52"/>
      <c r="V1950" s="53"/>
      <c r="W1950" s="54" t="s">
        <v>8989</v>
      </c>
      <c r="X1950" s="30"/>
      <c r="Y1950" s="31">
        <v>16890</v>
      </c>
      <c r="Z1950" s="30"/>
      <c r="AA1950" s="56"/>
      <c r="AB1950" s="74" t="s">
        <v>44</v>
      </c>
      <c r="AC1950" s="30" t="s">
        <v>44</v>
      </c>
      <c r="AD1950" s="30" t="s">
        <v>982</v>
      </c>
    </row>
    <row r="1951" spans="1:30" x14ac:dyDescent="0.2">
      <c r="A1951" s="89">
        <v>46173.435047129635</v>
      </c>
      <c r="B1951" s="35" t="s">
        <v>408</v>
      </c>
      <c r="C1951" s="85" t="s">
        <v>31</v>
      </c>
      <c r="D1951" s="30" t="s">
        <v>29</v>
      </c>
      <c r="E1951" s="96" t="s">
        <v>63</v>
      </c>
      <c r="F1951" s="30" t="s">
        <v>29</v>
      </c>
      <c r="G1951" s="30" t="s">
        <v>47</v>
      </c>
      <c r="H1951" s="93" t="s">
        <v>3215</v>
      </c>
      <c r="I1951" s="36">
        <f ca="1">IFERROR(__xludf.DUMMYFUNCTION("""COMPUTED_VALUE"""),46196)</f>
        <v>46196</v>
      </c>
      <c r="J1951" s="51" t="s">
        <v>8990</v>
      </c>
      <c r="K1951" s="56" t="s">
        <v>8991</v>
      </c>
      <c r="L1951" s="38">
        <v>346393306</v>
      </c>
      <c r="M1951" s="30" t="s">
        <v>874</v>
      </c>
      <c r="N1951" s="56" t="s">
        <v>4458</v>
      </c>
      <c r="O1951" s="30" t="s">
        <v>107</v>
      </c>
      <c r="P1951" s="30" t="s">
        <v>8992</v>
      </c>
      <c r="Q1951" s="23">
        <v>16940</v>
      </c>
      <c r="R1951" s="30" t="s">
        <v>29</v>
      </c>
      <c r="S1951" s="39">
        <v>50</v>
      </c>
      <c r="T1951" s="45">
        <v>46171</v>
      </c>
      <c r="U1951" s="52"/>
      <c r="V1951" s="53"/>
      <c r="W1951" s="54" t="s">
        <v>8993</v>
      </c>
      <c r="X1951" s="30"/>
      <c r="Y1951" s="31">
        <v>16890</v>
      </c>
      <c r="Z1951" s="30"/>
      <c r="AA1951" s="55"/>
      <c r="AB1951" s="73" t="s">
        <v>44</v>
      </c>
      <c r="AC1951" s="30" t="s">
        <v>44</v>
      </c>
      <c r="AD1951" s="30" t="s">
        <v>982</v>
      </c>
    </row>
    <row r="1952" spans="1:30" x14ac:dyDescent="0.2">
      <c r="A1952" s="89">
        <v>46173.436766192128</v>
      </c>
      <c r="B1952" s="35" t="s">
        <v>30</v>
      </c>
      <c r="C1952" s="85" t="s">
        <v>31</v>
      </c>
      <c r="D1952" s="30" t="s">
        <v>29</v>
      </c>
      <c r="E1952" s="96" t="s">
        <v>63</v>
      </c>
      <c r="F1952" s="30" t="s">
        <v>29</v>
      </c>
      <c r="G1952" s="30" t="s">
        <v>47</v>
      </c>
      <c r="H1952" s="93" t="s">
        <v>34</v>
      </c>
      <c r="I1952" s="36" t="str">
        <f ca="1">IFERROR(__xludf.DUMMYFUNCTION("""COMPUTED_VALUE""")," ")</f>
        <v xml:space="preserve"> </v>
      </c>
      <c r="J1952" s="51" t="s">
        <v>8994</v>
      </c>
      <c r="K1952" s="56" t="s">
        <v>8995</v>
      </c>
      <c r="L1952" s="38">
        <v>334842008</v>
      </c>
      <c r="M1952" s="30" t="s">
        <v>874</v>
      </c>
      <c r="N1952" s="56" t="s">
        <v>4278</v>
      </c>
      <c r="O1952" s="30" t="s">
        <v>107</v>
      </c>
      <c r="P1952" s="30" t="s">
        <v>8996</v>
      </c>
      <c r="Q1952" s="23">
        <v>16940</v>
      </c>
      <c r="R1952" s="30" t="s">
        <v>29</v>
      </c>
      <c r="S1952" s="39">
        <v>50</v>
      </c>
      <c r="T1952" s="45">
        <v>46172</v>
      </c>
      <c r="U1952" s="52"/>
      <c r="V1952" s="53"/>
      <c r="W1952" s="54" t="s">
        <v>8997</v>
      </c>
      <c r="X1952" s="30"/>
      <c r="Y1952" s="31">
        <v>16890</v>
      </c>
      <c r="Z1952" s="30"/>
      <c r="AA1952" s="56"/>
      <c r="AB1952" s="74" t="s">
        <v>44</v>
      </c>
      <c r="AC1952" s="30" t="s">
        <v>44</v>
      </c>
      <c r="AD1952" s="30" t="s">
        <v>982</v>
      </c>
    </row>
    <row r="1953" spans="1:30" x14ac:dyDescent="0.2">
      <c r="A1953" s="89">
        <v>46173.438369525466</v>
      </c>
      <c r="B1953" s="35" t="s">
        <v>30</v>
      </c>
      <c r="C1953" s="85" t="s">
        <v>31</v>
      </c>
      <c r="D1953" s="30" t="s">
        <v>29</v>
      </c>
      <c r="E1953" s="96" t="s">
        <v>63</v>
      </c>
      <c r="F1953" s="30" t="s">
        <v>29</v>
      </c>
      <c r="G1953" s="30" t="s">
        <v>47</v>
      </c>
      <c r="H1953" s="93" t="s">
        <v>34</v>
      </c>
      <c r="I1953" s="36" t="str">
        <f ca="1">IFERROR(__xludf.DUMMYFUNCTION("""COMPUTED_VALUE""")," ")</f>
        <v xml:space="preserve"> </v>
      </c>
      <c r="J1953" s="51" t="s">
        <v>8998</v>
      </c>
      <c r="K1953" s="56" t="s">
        <v>8999</v>
      </c>
      <c r="L1953" s="38">
        <v>788040435</v>
      </c>
      <c r="M1953" s="30" t="s">
        <v>874</v>
      </c>
      <c r="N1953" s="56" t="s">
        <v>4278</v>
      </c>
      <c r="O1953" s="30" t="s">
        <v>107</v>
      </c>
      <c r="P1953" s="30" t="s">
        <v>9000</v>
      </c>
      <c r="Q1953" s="23">
        <v>16940</v>
      </c>
      <c r="R1953" s="30" t="s">
        <v>29</v>
      </c>
      <c r="S1953" s="39">
        <v>50</v>
      </c>
      <c r="T1953" s="45">
        <v>46172</v>
      </c>
      <c r="U1953" s="52"/>
      <c r="V1953" s="53"/>
      <c r="W1953" s="54" t="s">
        <v>9001</v>
      </c>
      <c r="X1953" s="30"/>
      <c r="Y1953" s="31">
        <v>16890</v>
      </c>
      <c r="Z1953" s="30"/>
      <c r="AA1953" s="55"/>
      <c r="AB1953" s="73" t="s">
        <v>44</v>
      </c>
      <c r="AC1953" s="30" t="s">
        <v>44</v>
      </c>
      <c r="AD1953" s="30" t="s">
        <v>982</v>
      </c>
    </row>
    <row r="1954" spans="1:30" x14ac:dyDescent="0.2">
      <c r="A1954" s="89">
        <v>46173.440489699075</v>
      </c>
      <c r="B1954" s="35" t="s">
        <v>30</v>
      </c>
      <c r="C1954" s="85" t="s">
        <v>31</v>
      </c>
      <c r="D1954" s="30" t="s">
        <v>29</v>
      </c>
      <c r="E1954" s="96" t="s">
        <v>63</v>
      </c>
      <c r="F1954" s="30" t="s">
        <v>29</v>
      </c>
      <c r="G1954" s="30" t="s">
        <v>47</v>
      </c>
      <c r="H1954" s="93" t="s">
        <v>34</v>
      </c>
      <c r="I1954" s="36" t="str">
        <f ca="1">IFERROR(__xludf.DUMMYFUNCTION("""COMPUTED_VALUE""")," ")</f>
        <v xml:space="preserve"> </v>
      </c>
      <c r="J1954" s="51" t="s">
        <v>9002</v>
      </c>
      <c r="K1954" s="56" t="s">
        <v>9003</v>
      </c>
      <c r="L1954" s="38">
        <v>364977633</v>
      </c>
      <c r="M1954" s="30" t="s">
        <v>874</v>
      </c>
      <c r="N1954" s="56" t="s">
        <v>4278</v>
      </c>
      <c r="O1954" s="30" t="s">
        <v>107</v>
      </c>
      <c r="P1954" s="30" t="s">
        <v>9004</v>
      </c>
      <c r="Q1954" s="23">
        <v>16940</v>
      </c>
      <c r="R1954" s="30" t="s">
        <v>29</v>
      </c>
      <c r="S1954" s="39">
        <v>50</v>
      </c>
      <c r="T1954" s="45">
        <v>46171</v>
      </c>
      <c r="U1954" s="52"/>
      <c r="V1954" s="53"/>
      <c r="W1954" s="54" t="s">
        <v>9005</v>
      </c>
      <c r="X1954" s="30"/>
      <c r="Y1954" s="31">
        <v>16890</v>
      </c>
      <c r="Z1954" s="30"/>
      <c r="AA1954" s="56"/>
      <c r="AB1954" s="74" t="s">
        <v>44</v>
      </c>
      <c r="AC1954" s="30" t="s">
        <v>44</v>
      </c>
      <c r="AD1954" s="30" t="s">
        <v>982</v>
      </c>
    </row>
    <row r="1955" spans="1:30" x14ac:dyDescent="0.2">
      <c r="A1955" s="89">
        <v>46173.441912326394</v>
      </c>
      <c r="B1955" s="35" t="s">
        <v>30</v>
      </c>
      <c r="C1955" s="85" t="s">
        <v>31</v>
      </c>
      <c r="D1955" s="30" t="s">
        <v>29</v>
      </c>
      <c r="E1955" s="96" t="s">
        <v>63</v>
      </c>
      <c r="F1955" s="30" t="s">
        <v>29</v>
      </c>
      <c r="G1955" s="30" t="s">
        <v>47</v>
      </c>
      <c r="H1955" s="93" t="s">
        <v>34</v>
      </c>
      <c r="I1955" s="36" t="str">
        <f ca="1">IFERROR(__xludf.DUMMYFUNCTION("""COMPUTED_VALUE""")," ")</f>
        <v xml:space="preserve"> </v>
      </c>
      <c r="J1955" s="51" t="s">
        <v>9006</v>
      </c>
      <c r="K1955" s="56" t="s">
        <v>9007</v>
      </c>
      <c r="L1955" s="38">
        <v>353290508</v>
      </c>
      <c r="M1955" s="30" t="s">
        <v>874</v>
      </c>
      <c r="N1955" s="56" t="s">
        <v>8160</v>
      </c>
      <c r="O1955" s="30" t="s">
        <v>107</v>
      </c>
      <c r="P1955" s="30" t="s">
        <v>9008</v>
      </c>
      <c r="Q1955" s="23">
        <v>16940</v>
      </c>
      <c r="R1955" s="30" t="s">
        <v>29</v>
      </c>
      <c r="S1955" s="39">
        <v>50</v>
      </c>
      <c r="T1955" s="45">
        <v>46172</v>
      </c>
      <c r="U1955" s="52"/>
      <c r="V1955" s="53"/>
      <c r="W1955" s="54" t="s">
        <v>9009</v>
      </c>
      <c r="X1955" s="30"/>
      <c r="Y1955" s="31">
        <v>16890</v>
      </c>
      <c r="Z1955" s="30"/>
      <c r="AA1955" s="55"/>
      <c r="AB1955" s="73" t="s">
        <v>44</v>
      </c>
      <c r="AC1955" s="30" t="s">
        <v>44</v>
      </c>
      <c r="AD1955" s="30" t="s">
        <v>982</v>
      </c>
    </row>
    <row r="1956" spans="1:30" x14ac:dyDescent="0.2">
      <c r="A1956" s="89">
        <v>46173.496885300927</v>
      </c>
      <c r="B1956" s="35" t="s">
        <v>30</v>
      </c>
      <c r="C1956" s="85" t="s">
        <v>31</v>
      </c>
      <c r="D1956" s="30" t="s">
        <v>29</v>
      </c>
      <c r="E1956" s="96" t="s">
        <v>63</v>
      </c>
      <c r="F1956" s="30" t="s">
        <v>29</v>
      </c>
      <c r="G1956" s="30" t="s">
        <v>47</v>
      </c>
      <c r="H1956" s="93" t="s">
        <v>34</v>
      </c>
      <c r="I1956" s="36" t="str">
        <f ca="1">IFERROR(__xludf.DUMMYFUNCTION("""COMPUTED_VALUE""")," ")</f>
        <v xml:space="preserve"> </v>
      </c>
      <c r="J1956" s="51" t="s">
        <v>9010</v>
      </c>
      <c r="K1956" s="56" t="s">
        <v>9011</v>
      </c>
      <c r="L1956" s="38">
        <v>962425985</v>
      </c>
      <c r="M1956" s="30" t="s">
        <v>605</v>
      </c>
      <c r="N1956" s="56" t="s">
        <v>3777</v>
      </c>
      <c r="O1956" s="30" t="s">
        <v>107</v>
      </c>
      <c r="P1956" s="30" t="s">
        <v>9012</v>
      </c>
      <c r="Q1956" s="23">
        <v>16940</v>
      </c>
      <c r="R1956" s="30" t="s">
        <v>29</v>
      </c>
      <c r="S1956" s="39">
        <v>50</v>
      </c>
      <c r="T1956" s="45">
        <v>46173</v>
      </c>
      <c r="U1956" s="52"/>
      <c r="V1956" s="53"/>
      <c r="W1956" s="54" t="s">
        <v>9013</v>
      </c>
      <c r="X1956" s="30"/>
      <c r="Y1956" s="31">
        <v>16890</v>
      </c>
      <c r="Z1956" s="30"/>
      <c r="AA1956" s="56"/>
      <c r="AB1956" s="74" t="s">
        <v>44</v>
      </c>
      <c r="AC1956" s="30" t="s">
        <v>44</v>
      </c>
      <c r="AD1956" s="30" t="s">
        <v>982</v>
      </c>
    </row>
    <row r="1957" spans="1:30" x14ac:dyDescent="0.2">
      <c r="A1957" s="89">
        <v>46173.525749444445</v>
      </c>
      <c r="B1957" s="35" t="s">
        <v>30</v>
      </c>
      <c r="C1957" s="85" t="s">
        <v>31</v>
      </c>
      <c r="D1957" s="30" t="s">
        <v>29</v>
      </c>
      <c r="E1957" s="96" t="s">
        <v>63</v>
      </c>
      <c r="F1957" s="30" t="s">
        <v>29</v>
      </c>
      <c r="G1957" s="30" t="s">
        <v>47</v>
      </c>
      <c r="H1957" s="93" t="s">
        <v>34</v>
      </c>
      <c r="I1957" s="36" t="str">
        <f ca="1">IFERROR(__xludf.DUMMYFUNCTION("""COMPUTED_VALUE""")," ")</f>
        <v xml:space="preserve"> </v>
      </c>
      <c r="J1957" s="51" t="s">
        <v>9014</v>
      </c>
      <c r="K1957" s="56" t="s">
        <v>9015</v>
      </c>
      <c r="L1957" s="38">
        <v>334838065</v>
      </c>
      <c r="M1957" s="30" t="s">
        <v>2544</v>
      </c>
      <c r="N1957" s="56" t="s">
        <v>832</v>
      </c>
      <c r="O1957" s="30" t="s">
        <v>9016</v>
      </c>
      <c r="P1957" s="30" t="s">
        <v>9017</v>
      </c>
      <c r="Q1957" s="23">
        <v>16940</v>
      </c>
      <c r="R1957" s="30" t="s">
        <v>29</v>
      </c>
      <c r="S1957" s="39">
        <v>50</v>
      </c>
      <c r="T1957" s="45">
        <v>46172</v>
      </c>
      <c r="U1957" s="52"/>
      <c r="V1957" s="53"/>
      <c r="W1957" s="54" t="s">
        <v>9018</v>
      </c>
      <c r="X1957" s="30"/>
      <c r="Y1957" s="31">
        <v>16890</v>
      </c>
      <c r="Z1957" s="30"/>
      <c r="AA1957" s="55"/>
      <c r="AB1957" s="73" t="s">
        <v>44</v>
      </c>
      <c r="AC1957" s="30" t="s">
        <v>44</v>
      </c>
      <c r="AD1957" s="30" t="s">
        <v>982</v>
      </c>
    </row>
    <row r="1958" spans="1:30" x14ac:dyDescent="0.2">
      <c r="A1958" s="89">
        <v>46173.679469525465</v>
      </c>
      <c r="B1958" s="35" t="s">
        <v>30</v>
      </c>
      <c r="C1958" s="85" t="s">
        <v>31</v>
      </c>
      <c r="D1958" s="30" t="s">
        <v>29</v>
      </c>
      <c r="E1958" s="96" t="s">
        <v>82</v>
      </c>
      <c r="F1958" s="30" t="s">
        <v>152</v>
      </c>
      <c r="G1958" s="30" t="s">
        <v>87</v>
      </c>
      <c r="H1958" s="93" t="s">
        <v>4271</v>
      </c>
      <c r="I1958" s="36">
        <f ca="1">IFERROR(__xludf.DUMMYFUNCTION("""COMPUTED_VALUE"""),46217)</f>
        <v>46217</v>
      </c>
      <c r="J1958" s="51" t="s">
        <v>9019</v>
      </c>
      <c r="K1958" s="56" t="s">
        <v>9020</v>
      </c>
      <c r="L1958" s="38">
        <v>914764348</v>
      </c>
      <c r="M1958" s="30" t="s">
        <v>2215</v>
      </c>
      <c r="N1958" s="56" t="s">
        <v>5629</v>
      </c>
      <c r="O1958" s="30" t="s">
        <v>107</v>
      </c>
      <c r="P1958" s="30" t="s">
        <v>9021</v>
      </c>
      <c r="Q1958" s="23">
        <v>9704</v>
      </c>
      <c r="R1958" s="30" t="s">
        <v>29</v>
      </c>
      <c r="S1958" s="39">
        <v>100</v>
      </c>
      <c r="T1958" s="45">
        <v>46173</v>
      </c>
      <c r="U1958" s="52"/>
      <c r="V1958" s="53"/>
      <c r="W1958" s="54" t="s">
        <v>9022</v>
      </c>
      <c r="X1958" s="30"/>
      <c r="Y1958" s="31">
        <v>9604</v>
      </c>
      <c r="Z1958" s="30"/>
      <c r="AA1958" s="56"/>
      <c r="AB1958" s="74" t="s">
        <v>44</v>
      </c>
      <c r="AC1958" s="30" t="s">
        <v>44</v>
      </c>
      <c r="AD1958" s="30" t="s">
        <v>74</v>
      </c>
    </row>
    <row r="1959" spans="1:30" x14ac:dyDescent="0.2">
      <c r="A1959" s="89">
        <v>46173.874535208335</v>
      </c>
      <c r="B1959" s="35" t="s">
        <v>30</v>
      </c>
      <c r="C1959" s="85" t="s">
        <v>31</v>
      </c>
      <c r="D1959" s="30" t="s">
        <v>29</v>
      </c>
      <c r="E1959" s="96" t="s">
        <v>2798</v>
      </c>
      <c r="F1959" s="30" t="s">
        <v>152</v>
      </c>
      <c r="G1959" s="30" t="s">
        <v>47</v>
      </c>
      <c r="H1959" s="93" t="s">
        <v>2717</v>
      </c>
      <c r="I1959" s="36">
        <f ca="1">IFERROR(__xludf.DUMMYFUNCTION("""COMPUTED_VALUE"""),46219)</f>
        <v>46219</v>
      </c>
      <c r="J1959" s="51" t="s">
        <v>9023</v>
      </c>
      <c r="K1959" s="56" t="s">
        <v>9024</v>
      </c>
      <c r="L1959" s="38">
        <v>906281007</v>
      </c>
      <c r="M1959" s="30" t="s">
        <v>664</v>
      </c>
      <c r="N1959" s="56" t="s">
        <v>3186</v>
      </c>
      <c r="O1959" s="30" t="s">
        <v>107</v>
      </c>
      <c r="P1959" s="30" t="s">
        <v>9025</v>
      </c>
      <c r="Q1959" s="23">
        <v>16940</v>
      </c>
      <c r="R1959" s="30" t="s">
        <v>29</v>
      </c>
      <c r="S1959" s="39">
        <f>50+150+5000</f>
        <v>5200</v>
      </c>
      <c r="T1959" s="49" t="s">
        <v>9026</v>
      </c>
      <c r="U1959" s="52"/>
      <c r="V1959" s="53"/>
      <c r="W1959" s="54" t="s">
        <v>9027</v>
      </c>
      <c r="X1959" s="30"/>
      <c r="Y1959" s="31">
        <v>11740</v>
      </c>
      <c r="Z1959" s="30"/>
      <c r="AA1959" s="55"/>
      <c r="AB1959" s="73" t="s">
        <v>44</v>
      </c>
      <c r="AC1959" s="30" t="s">
        <v>44</v>
      </c>
      <c r="AD1959" s="30" t="s">
        <v>982</v>
      </c>
    </row>
    <row r="1960" spans="1:30" x14ac:dyDescent="0.2">
      <c r="A1960" s="89">
        <v>46173.875593321762</v>
      </c>
      <c r="B1960" s="35" t="s">
        <v>30</v>
      </c>
      <c r="C1960" s="85" t="s">
        <v>31</v>
      </c>
      <c r="D1960" s="30" t="s">
        <v>29</v>
      </c>
      <c r="E1960" s="96" t="s">
        <v>63</v>
      </c>
      <c r="F1960" s="30" t="s">
        <v>152</v>
      </c>
      <c r="G1960" s="30" t="s">
        <v>87</v>
      </c>
      <c r="H1960" s="93" t="s">
        <v>4271</v>
      </c>
      <c r="I1960" s="36">
        <f ca="1">IFERROR(__xludf.DUMMYFUNCTION("""COMPUTED_VALUE"""),46217)</f>
        <v>46217</v>
      </c>
      <c r="J1960" s="51" t="s">
        <v>9028</v>
      </c>
      <c r="K1960" s="56" t="s">
        <v>9029</v>
      </c>
      <c r="L1960" s="38">
        <v>786782722</v>
      </c>
      <c r="M1960" s="30" t="s">
        <v>90</v>
      </c>
      <c r="N1960" s="56" t="s">
        <v>2721</v>
      </c>
      <c r="O1960" s="30" t="s">
        <v>9030</v>
      </c>
      <c r="P1960" s="30" t="s">
        <v>9031</v>
      </c>
      <c r="Q1960" s="23">
        <v>16940</v>
      </c>
      <c r="R1960" s="30" t="s">
        <v>29</v>
      </c>
      <c r="S1960" s="39">
        <v>50</v>
      </c>
      <c r="T1960" s="45">
        <v>46173</v>
      </c>
      <c r="U1960" s="52"/>
      <c r="V1960" s="53"/>
      <c r="W1960" s="54" t="s">
        <v>9032</v>
      </c>
      <c r="X1960" s="30"/>
      <c r="Y1960" s="31">
        <v>16890</v>
      </c>
      <c r="Z1960" s="30"/>
      <c r="AA1960" s="56"/>
      <c r="AB1960" s="74" t="s">
        <v>44</v>
      </c>
      <c r="AC1960" s="30" t="s">
        <v>44</v>
      </c>
      <c r="AD1960" s="30" t="s">
        <v>74</v>
      </c>
    </row>
    <row r="1961" spans="1:30" x14ac:dyDescent="0.2">
      <c r="A1961" s="89">
        <v>46173.876483275468</v>
      </c>
      <c r="B1961" s="35" t="s">
        <v>30</v>
      </c>
      <c r="C1961" s="85" t="s">
        <v>31</v>
      </c>
      <c r="D1961" s="30" t="s">
        <v>29</v>
      </c>
      <c r="E1961" s="96" t="s">
        <v>2798</v>
      </c>
      <c r="F1961" s="30" t="s">
        <v>152</v>
      </c>
      <c r="G1961" s="30" t="s">
        <v>47</v>
      </c>
      <c r="H1961" s="93" t="s">
        <v>34</v>
      </c>
      <c r="I1961" s="36" t="str">
        <f ca="1">IFERROR(__xludf.DUMMYFUNCTION("""COMPUTED_VALUE""")," ")</f>
        <v xml:space="preserve"> </v>
      </c>
      <c r="J1961" s="51" t="s">
        <v>9033</v>
      </c>
      <c r="K1961" s="56" t="s">
        <v>9034</v>
      </c>
      <c r="L1961" s="38">
        <v>375526208</v>
      </c>
      <c r="M1961" s="30" t="s">
        <v>664</v>
      </c>
      <c r="N1961" s="56" t="s">
        <v>2923</v>
      </c>
      <c r="O1961" s="30" t="s">
        <v>107</v>
      </c>
      <c r="P1961" s="30" t="s">
        <v>9035</v>
      </c>
      <c r="Q1961" s="23">
        <v>16940</v>
      </c>
      <c r="R1961" s="30" t="s">
        <v>29</v>
      </c>
      <c r="S1961" s="39">
        <v>50</v>
      </c>
      <c r="T1961" s="45">
        <v>46172</v>
      </c>
      <c r="U1961" s="52"/>
      <c r="V1961" s="53"/>
      <c r="W1961" s="54" t="s">
        <v>9036</v>
      </c>
      <c r="X1961" s="30"/>
      <c r="Y1961" s="31">
        <v>16890</v>
      </c>
      <c r="Z1961" s="30"/>
      <c r="AA1961" s="55"/>
      <c r="AB1961" s="73" t="s">
        <v>44</v>
      </c>
      <c r="AC1961" s="30" t="s">
        <v>44</v>
      </c>
      <c r="AD1961" s="30" t="s">
        <v>982</v>
      </c>
    </row>
    <row r="1962" spans="1:30" x14ac:dyDescent="0.2">
      <c r="A1962" s="89">
        <v>46173.878535914351</v>
      </c>
      <c r="B1962" s="35" t="s">
        <v>252</v>
      </c>
      <c r="C1962" s="85" t="s">
        <v>31</v>
      </c>
      <c r="D1962" s="30" t="s">
        <v>29</v>
      </c>
      <c r="E1962" s="96" t="s">
        <v>2798</v>
      </c>
      <c r="F1962" s="30" t="s">
        <v>152</v>
      </c>
      <c r="G1962" s="30" t="s">
        <v>47</v>
      </c>
      <c r="H1962" s="93" t="s">
        <v>34</v>
      </c>
      <c r="I1962" s="36" t="str">
        <f ca="1">IFERROR(__xludf.DUMMYFUNCTION("""COMPUTED_VALUE""")," ")</f>
        <v xml:space="preserve"> </v>
      </c>
      <c r="J1962" s="51" t="s">
        <v>9037</v>
      </c>
      <c r="K1962" s="56" t="s">
        <v>9038</v>
      </c>
      <c r="L1962" s="38">
        <v>869273566</v>
      </c>
      <c r="M1962" s="30" t="s">
        <v>664</v>
      </c>
      <c r="N1962" s="56" t="s">
        <v>2435</v>
      </c>
      <c r="O1962" s="30" t="s">
        <v>107</v>
      </c>
      <c r="P1962" s="30" t="s">
        <v>9039</v>
      </c>
      <c r="Q1962" s="23">
        <v>16940</v>
      </c>
      <c r="R1962" s="30" t="s">
        <v>29</v>
      </c>
      <c r="S1962" s="39">
        <v>50</v>
      </c>
      <c r="T1962" s="45">
        <v>46172</v>
      </c>
      <c r="U1962" s="52"/>
      <c r="V1962" s="53"/>
      <c r="W1962" s="54" t="s">
        <v>9040</v>
      </c>
      <c r="X1962" s="30"/>
      <c r="Y1962" s="31">
        <v>16890</v>
      </c>
      <c r="Z1962" s="30"/>
      <c r="AA1962" s="56"/>
      <c r="AB1962" s="74" t="s">
        <v>44</v>
      </c>
      <c r="AC1962" s="30" t="s">
        <v>44</v>
      </c>
      <c r="AD1962" s="30" t="s">
        <v>982</v>
      </c>
    </row>
    <row r="1963" spans="1:30" x14ac:dyDescent="0.2">
      <c r="A1963" s="89">
        <v>46173.879962152772</v>
      </c>
      <c r="B1963" s="35" t="s">
        <v>30</v>
      </c>
      <c r="C1963" s="85" t="s">
        <v>31</v>
      </c>
      <c r="D1963" s="30" t="s">
        <v>29</v>
      </c>
      <c r="E1963" s="96" t="s">
        <v>2798</v>
      </c>
      <c r="F1963" s="30" t="s">
        <v>152</v>
      </c>
      <c r="G1963" s="30" t="s">
        <v>47</v>
      </c>
      <c r="H1963" s="93" t="s">
        <v>34</v>
      </c>
      <c r="I1963" s="36" t="str">
        <f ca="1">IFERROR(__xludf.DUMMYFUNCTION("""COMPUTED_VALUE""")," ")</f>
        <v xml:space="preserve"> </v>
      </c>
      <c r="J1963" s="51" t="s">
        <v>9041</v>
      </c>
      <c r="K1963" s="56" t="s">
        <v>9042</v>
      </c>
      <c r="L1963" s="38">
        <v>976912746</v>
      </c>
      <c r="M1963" s="30" t="s">
        <v>664</v>
      </c>
      <c r="N1963" s="56" t="s">
        <v>66</v>
      </c>
      <c r="O1963" s="30" t="s">
        <v>107</v>
      </c>
      <c r="P1963" s="30" t="s">
        <v>9043</v>
      </c>
      <c r="Q1963" s="23">
        <v>16940</v>
      </c>
      <c r="R1963" s="30" t="s">
        <v>29</v>
      </c>
      <c r="S1963" s="39">
        <v>50</v>
      </c>
      <c r="T1963" s="45">
        <v>46173</v>
      </c>
      <c r="U1963" s="52"/>
      <c r="V1963" s="53"/>
      <c r="W1963" s="54" t="s">
        <v>9044</v>
      </c>
      <c r="X1963" s="30"/>
      <c r="Y1963" s="31">
        <v>16890</v>
      </c>
      <c r="Z1963" s="30"/>
      <c r="AA1963" s="55"/>
      <c r="AB1963" s="73" t="s">
        <v>44</v>
      </c>
      <c r="AC1963" s="30" t="s">
        <v>44</v>
      </c>
      <c r="AD1963" s="30" t="s">
        <v>982</v>
      </c>
    </row>
    <row r="1964" spans="1:30" x14ac:dyDescent="0.2">
      <c r="A1964" s="89">
        <v>46173.884399305556</v>
      </c>
      <c r="B1964" s="35" t="s">
        <v>30</v>
      </c>
      <c r="C1964" s="85" t="s">
        <v>31</v>
      </c>
      <c r="D1964" s="30" t="s">
        <v>29</v>
      </c>
      <c r="E1964" s="96" t="s">
        <v>2798</v>
      </c>
      <c r="F1964" s="30" t="s">
        <v>152</v>
      </c>
      <c r="G1964" s="30" t="s">
        <v>47</v>
      </c>
      <c r="H1964" s="93" t="s">
        <v>34</v>
      </c>
      <c r="I1964" s="36" t="str">
        <f ca="1">IFERROR(__xludf.DUMMYFUNCTION("""COMPUTED_VALUE""")," ")</f>
        <v xml:space="preserve"> </v>
      </c>
      <c r="J1964" s="51" t="s">
        <v>9045</v>
      </c>
      <c r="K1964" s="56" t="s">
        <v>9046</v>
      </c>
      <c r="L1964" s="38">
        <v>778332068</v>
      </c>
      <c r="M1964" s="30" t="s">
        <v>664</v>
      </c>
      <c r="N1964" s="56" t="s">
        <v>362</v>
      </c>
      <c r="O1964" s="30" t="s">
        <v>107</v>
      </c>
      <c r="P1964" s="30" t="s">
        <v>9047</v>
      </c>
      <c r="Q1964" s="23">
        <v>16940</v>
      </c>
      <c r="R1964" s="30" t="s">
        <v>29</v>
      </c>
      <c r="S1964" s="39">
        <f>20+30</f>
        <v>50</v>
      </c>
      <c r="T1964" s="49" t="s">
        <v>9048</v>
      </c>
      <c r="U1964" s="52"/>
      <c r="V1964" s="53"/>
      <c r="W1964" s="54" t="s">
        <v>9049</v>
      </c>
      <c r="X1964" s="30"/>
      <c r="Y1964" s="31">
        <v>16890</v>
      </c>
      <c r="Z1964" s="30"/>
      <c r="AA1964" s="56"/>
      <c r="AB1964" s="74" t="s">
        <v>44</v>
      </c>
      <c r="AC1964" s="30" t="s">
        <v>44</v>
      </c>
      <c r="AD1964" s="30" t="s">
        <v>982</v>
      </c>
    </row>
    <row r="1965" spans="1:30" x14ac:dyDescent="0.2">
      <c r="A1965" s="89">
        <v>46173.886137002315</v>
      </c>
      <c r="B1965" s="35" t="s">
        <v>30</v>
      </c>
      <c r="C1965" s="85" t="s">
        <v>31</v>
      </c>
      <c r="D1965" s="30" t="s">
        <v>29</v>
      </c>
      <c r="E1965" s="96" t="s">
        <v>2798</v>
      </c>
      <c r="F1965" s="30" t="s">
        <v>152</v>
      </c>
      <c r="G1965" s="30" t="s">
        <v>47</v>
      </c>
      <c r="H1965" s="93" t="s">
        <v>34</v>
      </c>
      <c r="I1965" s="36" t="str">
        <f ca="1">IFERROR(__xludf.DUMMYFUNCTION("""COMPUTED_VALUE""")," ")</f>
        <v xml:space="preserve"> </v>
      </c>
      <c r="J1965" s="51" t="s">
        <v>9050</v>
      </c>
      <c r="K1965" s="56" t="s">
        <v>9051</v>
      </c>
      <c r="L1965" s="38">
        <v>868984640</v>
      </c>
      <c r="M1965" s="30" t="s">
        <v>664</v>
      </c>
      <c r="N1965" s="56" t="s">
        <v>362</v>
      </c>
      <c r="O1965" s="30" t="s">
        <v>107</v>
      </c>
      <c r="P1965" s="30" t="s">
        <v>9052</v>
      </c>
      <c r="Q1965" s="23">
        <v>16940</v>
      </c>
      <c r="R1965" s="30" t="s">
        <v>29</v>
      </c>
      <c r="S1965" s="39">
        <v>50</v>
      </c>
      <c r="T1965" s="45">
        <v>46173</v>
      </c>
      <c r="U1965" s="52"/>
      <c r="V1965" s="53"/>
      <c r="W1965" s="54" t="s">
        <v>9053</v>
      </c>
      <c r="X1965" s="30"/>
      <c r="Y1965" s="31">
        <v>16890</v>
      </c>
      <c r="Z1965" s="30"/>
      <c r="AA1965" s="55"/>
      <c r="AB1965" s="73" t="s">
        <v>44</v>
      </c>
      <c r="AC1965" s="30" t="s">
        <v>44</v>
      </c>
      <c r="AD1965" s="30" t="s">
        <v>982</v>
      </c>
    </row>
    <row r="1966" spans="1:30" x14ac:dyDescent="0.2">
      <c r="A1966" s="89">
        <v>46173.891458171296</v>
      </c>
      <c r="B1966" s="35" t="s">
        <v>408</v>
      </c>
      <c r="C1966" s="85" t="s">
        <v>31</v>
      </c>
      <c r="D1966" s="30" t="s">
        <v>29</v>
      </c>
      <c r="E1966" s="96" t="s">
        <v>2798</v>
      </c>
      <c r="F1966" s="30" t="s">
        <v>152</v>
      </c>
      <c r="G1966" s="30" t="s">
        <v>47</v>
      </c>
      <c r="H1966" s="93" t="s">
        <v>3536</v>
      </c>
      <c r="I1966" s="36">
        <f ca="1">IFERROR(__xludf.DUMMYFUNCTION("""COMPUTED_VALUE"""),46197)</f>
        <v>46197</v>
      </c>
      <c r="J1966" s="51" t="s">
        <v>9054</v>
      </c>
      <c r="K1966" s="56" t="s">
        <v>9055</v>
      </c>
      <c r="L1966" s="38">
        <v>977395692</v>
      </c>
      <c r="M1966" s="30" t="s">
        <v>664</v>
      </c>
      <c r="N1966" s="56" t="s">
        <v>2923</v>
      </c>
      <c r="O1966" s="30" t="s">
        <v>107</v>
      </c>
      <c r="P1966" s="30" t="s">
        <v>9056</v>
      </c>
      <c r="Q1966" s="23">
        <v>16940</v>
      </c>
      <c r="R1966" s="30" t="s">
        <v>29</v>
      </c>
      <c r="S1966" s="39">
        <f>50+2500</f>
        <v>2550</v>
      </c>
      <c r="T1966" s="49" t="s">
        <v>9057</v>
      </c>
      <c r="U1966" s="52"/>
      <c r="V1966" s="53"/>
      <c r="W1966" s="54" t="s">
        <v>9058</v>
      </c>
      <c r="X1966" s="30"/>
      <c r="Y1966" s="31">
        <v>14390</v>
      </c>
      <c r="Z1966" s="30"/>
      <c r="AA1966" s="56"/>
      <c r="AB1966" s="74" t="s">
        <v>44</v>
      </c>
      <c r="AC1966" s="30" t="s">
        <v>44</v>
      </c>
      <c r="AD1966" s="30" t="s">
        <v>982</v>
      </c>
    </row>
    <row r="1967" spans="1:30" x14ac:dyDescent="0.2">
      <c r="A1967" s="89">
        <v>46173.893571053239</v>
      </c>
      <c r="B1967" s="35" t="s">
        <v>30</v>
      </c>
      <c r="C1967" s="85" t="s">
        <v>31</v>
      </c>
      <c r="D1967" s="30" t="s">
        <v>29</v>
      </c>
      <c r="E1967" s="96" t="s">
        <v>2798</v>
      </c>
      <c r="F1967" s="30" t="s">
        <v>152</v>
      </c>
      <c r="G1967" s="30" t="s">
        <v>47</v>
      </c>
      <c r="H1967" s="93" t="s">
        <v>34</v>
      </c>
      <c r="I1967" s="36" t="str">
        <f ca="1">IFERROR(__xludf.DUMMYFUNCTION("""COMPUTED_VALUE""")," ")</f>
        <v xml:space="preserve"> </v>
      </c>
      <c r="J1967" s="51" t="s">
        <v>9059</v>
      </c>
      <c r="K1967" s="56" t="s">
        <v>9060</v>
      </c>
      <c r="L1967" s="38">
        <v>385327072</v>
      </c>
      <c r="M1967" s="30" t="s">
        <v>713</v>
      </c>
      <c r="N1967" s="56" t="s">
        <v>2631</v>
      </c>
      <c r="O1967" s="30" t="s">
        <v>2204</v>
      </c>
      <c r="P1967" s="30" t="s">
        <v>9061</v>
      </c>
      <c r="Q1967" s="23">
        <v>16940</v>
      </c>
      <c r="R1967" s="30" t="s">
        <v>29</v>
      </c>
      <c r="S1967" s="39">
        <v>100</v>
      </c>
      <c r="T1967" s="45">
        <v>46173</v>
      </c>
      <c r="U1967" s="52"/>
      <c r="V1967" s="53"/>
      <c r="W1967" s="54" t="s">
        <v>9062</v>
      </c>
      <c r="X1967" s="30"/>
      <c r="Y1967" s="31">
        <v>16840</v>
      </c>
      <c r="Z1967" s="30"/>
      <c r="AA1967" s="55"/>
      <c r="AB1967" s="73" t="s">
        <v>44</v>
      </c>
      <c r="AC1967" s="30" t="s">
        <v>44</v>
      </c>
      <c r="AD1967" s="30" t="s">
        <v>982</v>
      </c>
    </row>
    <row r="1968" spans="1:30" x14ac:dyDescent="0.2">
      <c r="A1968" s="89">
        <v>46173.895666666664</v>
      </c>
      <c r="B1968" s="35" t="s">
        <v>30</v>
      </c>
      <c r="C1968" s="85" t="s">
        <v>31</v>
      </c>
      <c r="D1968" s="30" t="s">
        <v>29</v>
      </c>
      <c r="E1968" s="96" t="s">
        <v>2798</v>
      </c>
      <c r="F1968" s="30" t="s">
        <v>152</v>
      </c>
      <c r="G1968" s="30" t="s">
        <v>47</v>
      </c>
      <c r="H1968" s="93" t="s">
        <v>34</v>
      </c>
      <c r="I1968" s="36" t="str">
        <f ca="1">IFERROR(__xludf.DUMMYFUNCTION("""COMPUTED_VALUE""")," ")</f>
        <v xml:space="preserve"> </v>
      </c>
      <c r="J1968" s="51" t="s">
        <v>9063</v>
      </c>
      <c r="K1968" s="56" t="s">
        <v>9064</v>
      </c>
      <c r="L1968" s="38">
        <v>813972369</v>
      </c>
      <c r="M1968" s="30" t="s">
        <v>713</v>
      </c>
      <c r="N1968" s="56" t="s">
        <v>148</v>
      </c>
      <c r="O1968" s="30" t="s">
        <v>107</v>
      </c>
      <c r="P1968" s="30" t="s">
        <v>9065</v>
      </c>
      <c r="Q1968" s="23">
        <v>16940</v>
      </c>
      <c r="R1968" s="30" t="s">
        <v>29</v>
      </c>
      <c r="S1968" s="39">
        <v>50</v>
      </c>
      <c r="T1968" s="45">
        <v>46173</v>
      </c>
      <c r="U1968" s="52"/>
      <c r="V1968" s="53"/>
      <c r="W1968" s="54" t="s">
        <v>9066</v>
      </c>
      <c r="X1968" s="30"/>
      <c r="Y1968" s="31">
        <v>16890</v>
      </c>
      <c r="Z1968" s="30"/>
      <c r="AA1968" s="56"/>
      <c r="AB1968" s="74" t="s">
        <v>44</v>
      </c>
      <c r="AC1968" s="30" t="s">
        <v>44</v>
      </c>
      <c r="AD1968" s="30" t="s">
        <v>982</v>
      </c>
    </row>
    <row r="1969" spans="1:30" x14ac:dyDescent="0.2">
      <c r="A1969" s="89">
        <v>46173.897268749999</v>
      </c>
      <c r="B1969" s="35" t="s">
        <v>30</v>
      </c>
      <c r="C1969" s="85" t="s">
        <v>31</v>
      </c>
      <c r="D1969" s="30" t="s">
        <v>29</v>
      </c>
      <c r="E1969" s="96" t="s">
        <v>2798</v>
      </c>
      <c r="F1969" s="30" t="s">
        <v>152</v>
      </c>
      <c r="G1969" s="30" t="s">
        <v>47</v>
      </c>
      <c r="H1969" s="93" t="s">
        <v>34</v>
      </c>
      <c r="I1969" s="36" t="str">
        <f ca="1">IFERROR(__xludf.DUMMYFUNCTION("""COMPUTED_VALUE""")," ")</f>
        <v xml:space="preserve"> </v>
      </c>
      <c r="J1969" s="51" t="s">
        <v>9067</v>
      </c>
      <c r="K1969" s="56" t="s">
        <v>9068</v>
      </c>
      <c r="L1969" s="38">
        <v>385248770</v>
      </c>
      <c r="M1969" s="30" t="s">
        <v>713</v>
      </c>
      <c r="N1969" s="56" t="s">
        <v>685</v>
      </c>
      <c r="O1969" s="30" t="s">
        <v>107</v>
      </c>
      <c r="P1969" s="30" t="s">
        <v>9069</v>
      </c>
      <c r="Q1969" s="23">
        <v>16940</v>
      </c>
      <c r="R1969" s="30" t="s">
        <v>29</v>
      </c>
      <c r="S1969" s="39">
        <v>50</v>
      </c>
      <c r="T1969" s="45">
        <v>46172</v>
      </c>
      <c r="U1969" s="52"/>
      <c r="V1969" s="53"/>
      <c r="W1969" s="54" t="s">
        <v>9070</v>
      </c>
      <c r="X1969" s="30"/>
      <c r="Y1969" s="31">
        <v>16890</v>
      </c>
      <c r="Z1969" s="30"/>
      <c r="AA1969" s="55"/>
      <c r="AB1969" s="73" t="s">
        <v>44</v>
      </c>
      <c r="AC1969" s="30" t="s">
        <v>44</v>
      </c>
      <c r="AD1969" s="30" t="s">
        <v>982</v>
      </c>
    </row>
    <row r="1970" spans="1:30" x14ac:dyDescent="0.2">
      <c r="A1970" s="89">
        <v>46173.898869942132</v>
      </c>
      <c r="B1970" s="35" t="s">
        <v>30</v>
      </c>
      <c r="C1970" s="85" t="s">
        <v>31</v>
      </c>
      <c r="D1970" s="30" t="s">
        <v>29</v>
      </c>
      <c r="E1970" s="96" t="s">
        <v>2798</v>
      </c>
      <c r="F1970" s="30" t="s">
        <v>152</v>
      </c>
      <c r="G1970" s="30" t="s">
        <v>47</v>
      </c>
      <c r="H1970" s="93" t="s">
        <v>4271</v>
      </c>
      <c r="I1970" s="36">
        <f ca="1">IFERROR(__xludf.DUMMYFUNCTION("""COMPUTED_VALUE"""),46217)</f>
        <v>46217</v>
      </c>
      <c r="J1970" s="51" t="s">
        <v>9071</v>
      </c>
      <c r="K1970" s="56" t="s">
        <v>9072</v>
      </c>
      <c r="L1970" s="38">
        <v>919435458</v>
      </c>
      <c r="M1970" s="30" t="s">
        <v>713</v>
      </c>
      <c r="N1970" s="56" t="s">
        <v>2631</v>
      </c>
      <c r="O1970" s="30" t="s">
        <v>107</v>
      </c>
      <c r="P1970" s="30" t="s">
        <v>9073</v>
      </c>
      <c r="Q1970" s="23">
        <v>16940</v>
      </c>
      <c r="R1970" s="30" t="s">
        <v>29</v>
      </c>
      <c r="S1970" s="39">
        <v>100</v>
      </c>
      <c r="T1970" s="45">
        <v>46172</v>
      </c>
      <c r="U1970" s="52"/>
      <c r="V1970" s="53"/>
      <c r="W1970" s="54" t="s">
        <v>9074</v>
      </c>
      <c r="X1970" s="30"/>
      <c r="Y1970" s="31">
        <v>16840</v>
      </c>
      <c r="Z1970" s="30"/>
      <c r="AA1970" s="56"/>
      <c r="AB1970" s="74" t="s">
        <v>44</v>
      </c>
      <c r="AC1970" s="30" t="s">
        <v>44</v>
      </c>
      <c r="AD1970" s="30" t="s">
        <v>982</v>
      </c>
    </row>
    <row r="1971" spans="1:30" x14ac:dyDescent="0.2">
      <c r="A1971" s="89">
        <v>46173.902408912036</v>
      </c>
      <c r="B1971" s="35" t="s">
        <v>30</v>
      </c>
      <c r="C1971" s="85" t="s">
        <v>31</v>
      </c>
      <c r="D1971" s="30" t="s">
        <v>29</v>
      </c>
      <c r="E1971" s="96" t="s">
        <v>2798</v>
      </c>
      <c r="F1971" s="30" t="s">
        <v>152</v>
      </c>
      <c r="G1971" s="30" t="s">
        <v>47</v>
      </c>
      <c r="H1971" s="93" t="s">
        <v>34</v>
      </c>
      <c r="I1971" s="36" t="str">
        <f ca="1">IFERROR(__xludf.DUMMYFUNCTION("""COMPUTED_VALUE""")," ")</f>
        <v xml:space="preserve"> </v>
      </c>
      <c r="J1971" s="51" t="s">
        <v>9075</v>
      </c>
      <c r="K1971" s="56" t="s">
        <v>3341</v>
      </c>
      <c r="L1971" s="38">
        <v>369048683</v>
      </c>
      <c r="M1971" s="30" t="s">
        <v>664</v>
      </c>
      <c r="N1971" s="56" t="s">
        <v>2923</v>
      </c>
      <c r="O1971" s="30" t="s">
        <v>107</v>
      </c>
      <c r="P1971" s="30" t="s">
        <v>9076</v>
      </c>
      <c r="Q1971" s="23">
        <v>16940</v>
      </c>
      <c r="R1971" s="30" t="s">
        <v>29</v>
      </c>
      <c r="S1971" s="39">
        <v>50</v>
      </c>
      <c r="T1971" s="45">
        <v>46173</v>
      </c>
      <c r="U1971" s="52"/>
      <c r="V1971" s="53"/>
      <c r="W1971" s="54" t="s">
        <v>9077</v>
      </c>
      <c r="X1971" s="30"/>
      <c r="Y1971" s="31">
        <v>16890</v>
      </c>
      <c r="Z1971" s="30"/>
      <c r="AA1971" s="55"/>
      <c r="AB1971" s="73" t="s">
        <v>44</v>
      </c>
      <c r="AC1971" s="30" t="s">
        <v>44</v>
      </c>
      <c r="AD1971" s="30" t="s">
        <v>982</v>
      </c>
    </row>
    <row r="1972" spans="1:30" x14ac:dyDescent="0.2">
      <c r="A1972" s="89">
        <v>46173.904161840277</v>
      </c>
      <c r="B1972" s="35" t="s">
        <v>30</v>
      </c>
      <c r="C1972" s="85" t="s">
        <v>31</v>
      </c>
      <c r="D1972" s="30" t="s">
        <v>29</v>
      </c>
      <c r="E1972" s="96" t="s">
        <v>2798</v>
      </c>
      <c r="F1972" s="30" t="s">
        <v>152</v>
      </c>
      <c r="G1972" s="30" t="s">
        <v>47</v>
      </c>
      <c r="H1972" s="93" t="s">
        <v>34</v>
      </c>
      <c r="I1972" s="36" t="str">
        <f ca="1">IFERROR(__xludf.DUMMYFUNCTION("""COMPUTED_VALUE""")," ")</f>
        <v xml:space="preserve"> </v>
      </c>
      <c r="J1972" s="51" t="s">
        <v>9078</v>
      </c>
      <c r="K1972" s="56" t="s">
        <v>9079</v>
      </c>
      <c r="L1972" s="38">
        <v>886533804</v>
      </c>
      <c r="M1972" s="30" t="s">
        <v>664</v>
      </c>
      <c r="N1972" s="56" t="s">
        <v>2923</v>
      </c>
      <c r="O1972" s="30" t="s">
        <v>107</v>
      </c>
      <c r="P1972" s="30" t="s">
        <v>9080</v>
      </c>
      <c r="Q1972" s="23">
        <v>16940</v>
      </c>
      <c r="R1972" s="30" t="s">
        <v>29</v>
      </c>
      <c r="S1972" s="39">
        <v>50</v>
      </c>
      <c r="T1972" s="45">
        <v>46173</v>
      </c>
      <c r="U1972" s="52"/>
      <c r="V1972" s="53"/>
      <c r="W1972" s="54" t="s">
        <v>9081</v>
      </c>
      <c r="X1972" s="30"/>
      <c r="Y1972" s="31">
        <v>16890</v>
      </c>
      <c r="Z1972" s="30"/>
      <c r="AA1972" s="56"/>
      <c r="AB1972" s="74" t="s">
        <v>44</v>
      </c>
      <c r="AC1972" s="30" t="s">
        <v>44</v>
      </c>
      <c r="AD1972" s="30" t="s">
        <v>982</v>
      </c>
    </row>
    <row r="1973" spans="1:30" x14ac:dyDescent="0.2">
      <c r="A1973" s="89">
        <v>46173.90551621528</v>
      </c>
      <c r="B1973" s="35" t="s">
        <v>30</v>
      </c>
      <c r="C1973" s="85" t="s">
        <v>31</v>
      </c>
      <c r="D1973" s="30" t="s">
        <v>29</v>
      </c>
      <c r="E1973" s="96" t="s">
        <v>2798</v>
      </c>
      <c r="F1973" s="30" t="s">
        <v>152</v>
      </c>
      <c r="G1973" s="30" t="s">
        <v>47</v>
      </c>
      <c r="H1973" s="93" t="s">
        <v>34</v>
      </c>
      <c r="I1973" s="36" t="str">
        <f ca="1">IFERROR(__xludf.DUMMYFUNCTION("""COMPUTED_VALUE""")," ")</f>
        <v xml:space="preserve"> </v>
      </c>
      <c r="J1973" s="51" t="s">
        <v>9082</v>
      </c>
      <c r="K1973" s="56" t="s">
        <v>9083</v>
      </c>
      <c r="L1973" s="38">
        <v>358630308</v>
      </c>
      <c r="M1973" s="30" t="s">
        <v>664</v>
      </c>
      <c r="N1973" s="56" t="s">
        <v>2923</v>
      </c>
      <c r="O1973" s="30" t="s">
        <v>107</v>
      </c>
      <c r="P1973" s="30" t="s">
        <v>9084</v>
      </c>
      <c r="Q1973" s="23">
        <v>16940</v>
      </c>
      <c r="R1973" s="30" t="s">
        <v>29</v>
      </c>
      <c r="S1973" s="39">
        <v>50</v>
      </c>
      <c r="T1973" s="45">
        <v>46173</v>
      </c>
      <c r="U1973" s="52"/>
      <c r="V1973" s="53"/>
      <c r="W1973" s="54" t="s">
        <v>9085</v>
      </c>
      <c r="X1973" s="30"/>
      <c r="Y1973" s="31">
        <v>16890</v>
      </c>
      <c r="Z1973" s="30"/>
      <c r="AA1973" s="55"/>
      <c r="AB1973" s="73" t="s">
        <v>44</v>
      </c>
      <c r="AC1973" s="30" t="s">
        <v>44</v>
      </c>
      <c r="AD1973" s="30" t="s">
        <v>982</v>
      </c>
    </row>
    <row r="1974" spans="1:30" x14ac:dyDescent="0.2">
      <c r="A1974" s="89">
        <v>46173.990748113429</v>
      </c>
      <c r="B1974" s="35" t="s">
        <v>30</v>
      </c>
      <c r="C1974" s="85" t="s">
        <v>31</v>
      </c>
      <c r="D1974" s="30" t="s">
        <v>29</v>
      </c>
      <c r="E1974" s="96" t="s">
        <v>63</v>
      </c>
      <c r="F1974" s="30" t="s">
        <v>152</v>
      </c>
      <c r="G1974" s="30" t="s">
        <v>47</v>
      </c>
      <c r="H1974" s="93" t="s">
        <v>34</v>
      </c>
      <c r="I1974" s="36" t="str">
        <f ca="1">IFERROR(__xludf.DUMMYFUNCTION("""COMPUTED_VALUE""")," ")</f>
        <v xml:space="preserve"> </v>
      </c>
      <c r="J1974" s="51" t="s">
        <v>9086</v>
      </c>
      <c r="K1974" s="56" t="s">
        <v>9087</v>
      </c>
      <c r="L1974" s="38">
        <v>346801459</v>
      </c>
      <c r="M1974" s="30" t="s">
        <v>3501</v>
      </c>
      <c r="N1974" s="56" t="s">
        <v>845</v>
      </c>
      <c r="O1974" s="30" t="s">
        <v>9088</v>
      </c>
      <c r="P1974" s="30" t="s">
        <v>9089</v>
      </c>
      <c r="Q1974" s="23">
        <v>16940</v>
      </c>
      <c r="R1974" s="30" t="s">
        <v>29</v>
      </c>
      <c r="S1974" s="39">
        <v>50</v>
      </c>
      <c r="T1974" s="45">
        <v>46173</v>
      </c>
      <c r="U1974" s="52"/>
      <c r="V1974" s="53"/>
      <c r="W1974" s="54" t="s">
        <v>9090</v>
      </c>
      <c r="X1974" s="30"/>
      <c r="Y1974" s="31">
        <v>16890</v>
      </c>
      <c r="Z1974" s="30"/>
      <c r="AA1974" s="56"/>
      <c r="AB1974" s="74" t="s">
        <v>44</v>
      </c>
      <c r="AC1974" s="30" t="s">
        <v>44</v>
      </c>
      <c r="AD1974" s="30" t="s">
        <v>982</v>
      </c>
    </row>
    <row r="1975" spans="1:30" x14ac:dyDescent="0.2">
      <c r="A1975" s="89">
        <v>46174.000729618056</v>
      </c>
      <c r="B1975" s="35" t="s">
        <v>30</v>
      </c>
      <c r="C1975" s="85" t="s">
        <v>31</v>
      </c>
      <c r="D1975" s="30" t="s">
        <v>29</v>
      </c>
      <c r="E1975" s="96" t="s">
        <v>2798</v>
      </c>
      <c r="F1975" s="30" t="s">
        <v>152</v>
      </c>
      <c r="G1975" s="30" t="s">
        <v>47</v>
      </c>
      <c r="H1975" s="93" t="s">
        <v>34</v>
      </c>
      <c r="I1975" s="36" t="str">
        <f ca="1">IFERROR(__xludf.DUMMYFUNCTION("""COMPUTED_VALUE""")," ")</f>
        <v xml:space="preserve"> </v>
      </c>
      <c r="J1975" s="51" t="s">
        <v>9091</v>
      </c>
      <c r="K1975" s="56" t="s">
        <v>9092</v>
      </c>
      <c r="L1975" s="38">
        <v>981049681</v>
      </c>
      <c r="M1975" s="30" t="s">
        <v>633</v>
      </c>
      <c r="N1975" s="56" t="s">
        <v>362</v>
      </c>
      <c r="O1975" s="30" t="s">
        <v>107</v>
      </c>
      <c r="P1975" s="30" t="s">
        <v>9093</v>
      </c>
      <c r="Q1975" s="23">
        <v>16940</v>
      </c>
      <c r="R1975" s="30" t="s">
        <v>29</v>
      </c>
      <c r="S1975" s="39">
        <v>50</v>
      </c>
      <c r="T1975" s="45">
        <v>46171</v>
      </c>
      <c r="U1975" s="52"/>
      <c r="V1975" s="53"/>
      <c r="W1975" s="54" t="s">
        <v>9094</v>
      </c>
      <c r="X1975" s="30"/>
      <c r="Y1975" s="31">
        <v>16890</v>
      </c>
      <c r="Z1975" s="30"/>
      <c r="AA1975" s="55"/>
      <c r="AB1975" s="73" t="s">
        <v>44</v>
      </c>
      <c r="AC1975" s="30" t="s">
        <v>44</v>
      </c>
      <c r="AD1975" s="30" t="s">
        <v>982</v>
      </c>
    </row>
    <row r="1976" spans="1:30" x14ac:dyDescent="0.2">
      <c r="A1976" s="89">
        <v>46174.005110497688</v>
      </c>
      <c r="B1976" s="35" t="s">
        <v>30</v>
      </c>
      <c r="C1976" s="85" t="s">
        <v>31</v>
      </c>
      <c r="D1976" s="30" t="s">
        <v>29</v>
      </c>
      <c r="E1976" s="96" t="s">
        <v>2798</v>
      </c>
      <c r="F1976" s="30" t="s">
        <v>152</v>
      </c>
      <c r="G1976" s="30" t="s">
        <v>87</v>
      </c>
      <c r="H1976" s="93" t="s">
        <v>3147</v>
      </c>
      <c r="I1976" s="36">
        <f ca="1">IFERROR(__xludf.DUMMYFUNCTION("""COMPUTED_VALUE"""),46220)</f>
        <v>46220</v>
      </c>
      <c r="J1976" s="51" t="s">
        <v>9095</v>
      </c>
      <c r="K1976" s="56" t="s">
        <v>9096</v>
      </c>
      <c r="L1976" s="38">
        <v>818650978</v>
      </c>
      <c r="M1976" s="30" t="s">
        <v>633</v>
      </c>
      <c r="N1976" s="56" t="s">
        <v>164</v>
      </c>
      <c r="O1976" s="30" t="s">
        <v>107</v>
      </c>
      <c r="P1976" s="30" t="s">
        <v>9097</v>
      </c>
      <c r="Q1976" s="23">
        <v>16940</v>
      </c>
      <c r="R1976" s="30" t="s">
        <v>429</v>
      </c>
      <c r="S1976" s="39">
        <v>500</v>
      </c>
      <c r="T1976" s="45">
        <v>46172</v>
      </c>
      <c r="U1976" s="52"/>
      <c r="V1976" s="53"/>
      <c r="W1976" s="54" t="s">
        <v>9098</v>
      </c>
      <c r="X1976" s="30"/>
      <c r="Y1976" s="31">
        <v>16440</v>
      </c>
      <c r="Z1976" s="30"/>
      <c r="AA1976" s="56"/>
      <c r="AB1976" s="74" t="s">
        <v>44</v>
      </c>
      <c r="AC1976" s="30" t="s">
        <v>44</v>
      </c>
      <c r="AD1976" s="30" t="s">
        <v>982</v>
      </c>
    </row>
    <row r="1977" spans="1:30" x14ac:dyDescent="0.2">
      <c r="A1977" s="89">
        <v>46174.006850300924</v>
      </c>
      <c r="B1977" s="35" t="s">
        <v>30</v>
      </c>
      <c r="C1977" s="85" t="s">
        <v>31</v>
      </c>
      <c r="D1977" s="30" t="s">
        <v>29</v>
      </c>
      <c r="E1977" s="96" t="s">
        <v>2798</v>
      </c>
      <c r="F1977" s="30" t="s">
        <v>152</v>
      </c>
      <c r="G1977" s="30" t="s">
        <v>47</v>
      </c>
      <c r="H1977" s="93" t="s">
        <v>7946</v>
      </c>
      <c r="I1977" s="36">
        <f ca="1">IFERROR(__xludf.DUMMYFUNCTION("""COMPUTED_VALUE"""),46196)</f>
        <v>46196</v>
      </c>
      <c r="J1977" s="51" t="s">
        <v>9099</v>
      </c>
      <c r="K1977" s="56" t="s">
        <v>9100</v>
      </c>
      <c r="L1977" s="38">
        <v>379987112</v>
      </c>
      <c r="M1977" s="30" t="s">
        <v>633</v>
      </c>
      <c r="N1977" s="56" t="s">
        <v>164</v>
      </c>
      <c r="O1977" s="30" t="s">
        <v>2204</v>
      </c>
      <c r="P1977" s="30" t="s">
        <v>9101</v>
      </c>
      <c r="Q1977" s="23">
        <v>16940</v>
      </c>
      <c r="R1977" s="30" t="s">
        <v>29</v>
      </c>
      <c r="S1977" s="39">
        <v>200</v>
      </c>
      <c r="T1977" s="45">
        <v>46172</v>
      </c>
      <c r="U1977" s="52"/>
      <c r="V1977" s="53"/>
      <c r="W1977" s="54" t="s">
        <v>9102</v>
      </c>
      <c r="X1977" s="30"/>
      <c r="Y1977" s="31">
        <v>16740</v>
      </c>
      <c r="Z1977" s="30"/>
      <c r="AA1977" s="55"/>
      <c r="AB1977" s="73" t="s">
        <v>44</v>
      </c>
      <c r="AC1977" s="30" t="s">
        <v>44</v>
      </c>
      <c r="AD1977" s="30" t="s">
        <v>982</v>
      </c>
    </row>
    <row r="1978" spans="1:30" x14ac:dyDescent="0.2">
      <c r="A1978" s="89">
        <v>46174.008057384257</v>
      </c>
      <c r="B1978" s="35" t="s">
        <v>252</v>
      </c>
      <c r="C1978" s="85" t="s">
        <v>31</v>
      </c>
      <c r="D1978" s="30" t="s">
        <v>29</v>
      </c>
      <c r="E1978" s="96" t="s">
        <v>63</v>
      </c>
      <c r="F1978" s="30" t="s">
        <v>152</v>
      </c>
      <c r="G1978" s="30" t="s">
        <v>47</v>
      </c>
      <c r="H1978" s="93" t="s">
        <v>34</v>
      </c>
      <c r="I1978" s="36" t="str">
        <f ca="1">IFERROR(__xludf.DUMMYFUNCTION("""COMPUTED_VALUE""")," ")</f>
        <v xml:space="preserve"> </v>
      </c>
      <c r="J1978" s="51" t="s">
        <v>9103</v>
      </c>
      <c r="K1978" s="56" t="s">
        <v>9104</v>
      </c>
      <c r="L1978" s="38">
        <v>976610813</v>
      </c>
      <c r="M1978" s="30" t="s">
        <v>605</v>
      </c>
      <c r="N1978" s="56" t="s">
        <v>131</v>
      </c>
      <c r="O1978" s="30" t="s">
        <v>107</v>
      </c>
      <c r="P1978" s="30" t="s">
        <v>9105</v>
      </c>
      <c r="Q1978" s="23">
        <v>16940</v>
      </c>
      <c r="R1978" s="30" t="s">
        <v>29</v>
      </c>
      <c r="S1978" s="39">
        <v>50</v>
      </c>
      <c r="T1978" s="45">
        <v>46173</v>
      </c>
      <c r="U1978" s="52"/>
      <c r="V1978" s="53"/>
      <c r="W1978" s="54" t="s">
        <v>9106</v>
      </c>
      <c r="X1978" s="30"/>
      <c r="Y1978" s="31">
        <v>16890</v>
      </c>
      <c r="Z1978" s="30"/>
      <c r="AA1978" s="56"/>
      <c r="AB1978" s="74" t="s">
        <v>44</v>
      </c>
      <c r="AC1978" s="30" t="s">
        <v>44</v>
      </c>
      <c r="AD1978" s="30" t="s">
        <v>982</v>
      </c>
    </row>
    <row r="1979" spans="1:30" x14ac:dyDescent="0.2">
      <c r="A1979" s="89">
        <v>46174.009313506947</v>
      </c>
      <c r="B1979" s="35" t="s">
        <v>30</v>
      </c>
      <c r="C1979" s="85" t="s">
        <v>31</v>
      </c>
      <c r="D1979" s="30" t="s">
        <v>29</v>
      </c>
      <c r="E1979" s="96" t="s">
        <v>2798</v>
      </c>
      <c r="F1979" s="30" t="s">
        <v>152</v>
      </c>
      <c r="G1979" s="30" t="s">
        <v>47</v>
      </c>
      <c r="H1979" s="93" t="s">
        <v>34</v>
      </c>
      <c r="I1979" s="36" t="str">
        <f ca="1">IFERROR(__xludf.DUMMYFUNCTION("""COMPUTED_VALUE""")," ")</f>
        <v xml:space="preserve"> </v>
      </c>
      <c r="J1979" s="51" t="s">
        <v>9107</v>
      </c>
      <c r="K1979" s="56" t="s">
        <v>9108</v>
      </c>
      <c r="L1979" s="38">
        <v>794562603</v>
      </c>
      <c r="M1979" s="30" t="s">
        <v>633</v>
      </c>
      <c r="N1979" s="56" t="s">
        <v>4771</v>
      </c>
      <c r="O1979" s="30" t="s">
        <v>107</v>
      </c>
      <c r="P1979" s="30" t="s">
        <v>9109</v>
      </c>
      <c r="Q1979" s="23">
        <v>16940</v>
      </c>
      <c r="R1979" s="30" t="s">
        <v>29</v>
      </c>
      <c r="S1979" s="39">
        <v>100</v>
      </c>
      <c r="T1979" s="45">
        <v>46172</v>
      </c>
      <c r="U1979" s="52"/>
      <c r="V1979" s="53"/>
      <c r="W1979" s="54" t="s">
        <v>9110</v>
      </c>
      <c r="X1979" s="30"/>
      <c r="Y1979" s="31">
        <v>16840</v>
      </c>
      <c r="Z1979" s="30"/>
      <c r="AA1979" s="55"/>
      <c r="AB1979" s="73" t="s">
        <v>44</v>
      </c>
      <c r="AC1979" s="30" t="s">
        <v>44</v>
      </c>
      <c r="AD1979" s="30" t="s">
        <v>982</v>
      </c>
    </row>
    <row r="1980" spans="1:30" x14ac:dyDescent="0.2">
      <c r="A1980" s="89">
        <v>46174.011801087967</v>
      </c>
      <c r="B1980" s="35" t="s">
        <v>30</v>
      </c>
      <c r="C1980" s="85" t="s">
        <v>31</v>
      </c>
      <c r="D1980" s="30" t="s">
        <v>29</v>
      </c>
      <c r="E1980" s="96" t="s">
        <v>2798</v>
      </c>
      <c r="F1980" s="30" t="s">
        <v>152</v>
      </c>
      <c r="G1980" s="30" t="s">
        <v>47</v>
      </c>
      <c r="H1980" s="93" t="s">
        <v>34</v>
      </c>
      <c r="I1980" s="36" t="str">
        <f ca="1">IFERROR(__xludf.DUMMYFUNCTION("""COMPUTED_VALUE""")," ")</f>
        <v xml:space="preserve"> </v>
      </c>
      <c r="J1980" s="51"/>
      <c r="K1980" s="56" t="s">
        <v>8496</v>
      </c>
      <c r="L1980" s="38">
        <v>366283908</v>
      </c>
      <c r="M1980" s="30" t="s">
        <v>633</v>
      </c>
      <c r="N1980" s="56" t="s">
        <v>4771</v>
      </c>
      <c r="O1980" s="30" t="s">
        <v>107</v>
      </c>
      <c r="P1980" s="30" t="s">
        <v>9111</v>
      </c>
      <c r="Q1980" s="23">
        <v>16940</v>
      </c>
      <c r="R1980" s="30" t="s">
        <v>29</v>
      </c>
      <c r="S1980" s="39">
        <v>50</v>
      </c>
      <c r="T1980" s="45">
        <v>46173</v>
      </c>
      <c r="U1980" s="52"/>
      <c r="V1980" s="53"/>
      <c r="W1980" s="54" t="s">
        <v>9112</v>
      </c>
      <c r="X1980" s="30"/>
      <c r="Y1980" s="31">
        <v>16890</v>
      </c>
      <c r="Z1980" s="30"/>
      <c r="AA1980" s="56"/>
      <c r="AB1980" s="74" t="s">
        <v>44</v>
      </c>
      <c r="AC1980" s="30" t="s">
        <v>44</v>
      </c>
      <c r="AD1980" s="30" t="s">
        <v>982</v>
      </c>
    </row>
    <row r="1981" spans="1:30" x14ac:dyDescent="0.2">
      <c r="A1981" s="89">
        <v>46174.013843287037</v>
      </c>
      <c r="B1981" s="35"/>
      <c r="C1981" s="85" t="s">
        <v>31</v>
      </c>
      <c r="D1981" s="30" t="s">
        <v>29</v>
      </c>
      <c r="E1981" s="96" t="s">
        <v>2798</v>
      </c>
      <c r="F1981" s="30" t="s">
        <v>152</v>
      </c>
      <c r="G1981" s="30" t="s">
        <v>47</v>
      </c>
      <c r="H1981" s="93" t="s">
        <v>3808</v>
      </c>
      <c r="I1981" s="36">
        <f ca="1">IFERROR(__xludf.DUMMYFUNCTION("""COMPUTED_VALUE"""),46197)</f>
        <v>46197</v>
      </c>
      <c r="J1981" s="51" t="s">
        <v>9113</v>
      </c>
      <c r="K1981" s="56" t="s">
        <v>9114</v>
      </c>
      <c r="L1981" s="38">
        <v>973390266</v>
      </c>
      <c r="M1981" s="30" t="s">
        <v>633</v>
      </c>
      <c r="N1981" s="56" t="s">
        <v>164</v>
      </c>
      <c r="O1981" s="30" t="s">
        <v>107</v>
      </c>
      <c r="P1981" s="30" t="s">
        <v>9115</v>
      </c>
      <c r="Q1981" s="23">
        <v>16940</v>
      </c>
      <c r="R1981" s="30" t="s">
        <v>29</v>
      </c>
      <c r="S1981" s="39">
        <v>100</v>
      </c>
      <c r="T1981" s="45">
        <v>46173</v>
      </c>
      <c r="U1981" s="52"/>
      <c r="V1981" s="53"/>
      <c r="W1981" s="54" t="s">
        <v>9116</v>
      </c>
      <c r="X1981" s="30"/>
      <c r="Y1981" s="31">
        <v>16840</v>
      </c>
      <c r="Z1981" s="30"/>
      <c r="AA1981" s="55"/>
      <c r="AB1981" s="73" t="s">
        <v>44</v>
      </c>
      <c r="AC1981" s="30" t="s">
        <v>44</v>
      </c>
      <c r="AD1981" s="30" t="s">
        <v>982</v>
      </c>
    </row>
    <row r="1982" spans="1:30" x14ac:dyDescent="0.2">
      <c r="A1982" s="89">
        <v>46174.016746701389</v>
      </c>
      <c r="B1982" s="35" t="s">
        <v>30</v>
      </c>
      <c r="C1982" s="85" t="s">
        <v>31</v>
      </c>
      <c r="D1982" s="30" t="s">
        <v>29</v>
      </c>
      <c r="E1982" s="96" t="s">
        <v>2798</v>
      </c>
      <c r="F1982" s="30" t="s">
        <v>152</v>
      </c>
      <c r="G1982" s="30" t="s">
        <v>47</v>
      </c>
      <c r="H1982" s="93" t="s">
        <v>34</v>
      </c>
      <c r="I1982" s="36" t="str">
        <f ca="1">IFERROR(__xludf.DUMMYFUNCTION("""COMPUTED_VALUE""")," ")</f>
        <v xml:space="preserve"> </v>
      </c>
      <c r="J1982" s="51" t="s">
        <v>9117</v>
      </c>
      <c r="K1982" s="56" t="s">
        <v>9118</v>
      </c>
      <c r="L1982" s="38">
        <v>987698369</v>
      </c>
      <c r="M1982" s="30" t="s">
        <v>633</v>
      </c>
      <c r="N1982" s="56" t="s">
        <v>481</v>
      </c>
      <c r="O1982" s="30" t="s">
        <v>107</v>
      </c>
      <c r="P1982" s="30" t="s">
        <v>9119</v>
      </c>
      <c r="Q1982" s="23">
        <v>16940</v>
      </c>
      <c r="R1982" s="30" t="s">
        <v>29</v>
      </c>
      <c r="S1982" s="39">
        <v>50</v>
      </c>
      <c r="T1982" s="45">
        <v>46173</v>
      </c>
      <c r="U1982" s="52"/>
      <c r="V1982" s="53"/>
      <c r="W1982" s="54" t="s">
        <v>9120</v>
      </c>
      <c r="X1982" s="30"/>
      <c r="Y1982" s="31">
        <v>16890</v>
      </c>
      <c r="Z1982" s="30"/>
      <c r="AA1982" s="56"/>
      <c r="AB1982" s="74" t="s">
        <v>44</v>
      </c>
      <c r="AC1982" s="30" t="s">
        <v>44</v>
      </c>
      <c r="AD1982" s="30" t="s">
        <v>982</v>
      </c>
    </row>
    <row r="1983" spans="1:30" x14ac:dyDescent="0.2">
      <c r="A1983" s="89">
        <v>46174.317901875002</v>
      </c>
      <c r="B1983" s="35" t="s">
        <v>76</v>
      </c>
      <c r="C1983" s="85" t="s">
        <v>31</v>
      </c>
      <c r="D1983" s="30" t="s">
        <v>29</v>
      </c>
      <c r="E1983" s="96" t="s">
        <v>63</v>
      </c>
      <c r="F1983" s="30" t="s">
        <v>152</v>
      </c>
      <c r="G1983" s="30" t="s">
        <v>47</v>
      </c>
      <c r="H1983" s="93" t="s">
        <v>3307</v>
      </c>
      <c r="I1983" s="36">
        <f ca="1">IFERROR(__xludf.DUMMYFUNCTION("""COMPUTED_VALUE"""),46196)</f>
        <v>46196</v>
      </c>
      <c r="J1983" s="51" t="s">
        <v>9121</v>
      </c>
      <c r="K1983" s="56" t="s">
        <v>9122</v>
      </c>
      <c r="L1983" s="38">
        <v>979005514</v>
      </c>
      <c r="M1983" s="30" t="s">
        <v>698</v>
      </c>
      <c r="N1983" s="56" t="s">
        <v>3377</v>
      </c>
      <c r="O1983" s="30" t="s">
        <v>107</v>
      </c>
      <c r="P1983" s="30" t="s">
        <v>9123</v>
      </c>
      <c r="Q1983" s="23">
        <v>16940</v>
      </c>
      <c r="R1983" s="30" t="s">
        <v>29</v>
      </c>
      <c r="S1983" s="39">
        <v>50</v>
      </c>
      <c r="T1983" s="45">
        <v>46174</v>
      </c>
      <c r="U1983" s="52"/>
      <c r="V1983" s="53"/>
      <c r="W1983" s="54" t="s">
        <v>9124</v>
      </c>
      <c r="X1983" s="30"/>
      <c r="Y1983" s="31">
        <v>16890</v>
      </c>
      <c r="Z1983" s="30"/>
      <c r="AA1983" s="55"/>
      <c r="AB1983" s="73" t="s">
        <v>44</v>
      </c>
      <c r="AC1983" s="30" t="s">
        <v>44</v>
      </c>
      <c r="AD1983" s="30" t="s">
        <v>982</v>
      </c>
    </row>
    <row r="1984" spans="1:30" x14ac:dyDescent="0.2">
      <c r="A1984" s="89">
        <v>46174.321360462964</v>
      </c>
      <c r="B1984" s="35" t="s">
        <v>408</v>
      </c>
      <c r="C1984" s="85" t="s">
        <v>31</v>
      </c>
      <c r="D1984" s="30" t="s">
        <v>29</v>
      </c>
      <c r="E1984" s="96" t="s">
        <v>2798</v>
      </c>
      <c r="F1984" s="30" t="s">
        <v>152</v>
      </c>
      <c r="G1984" s="30" t="s">
        <v>47</v>
      </c>
      <c r="H1984" s="93" t="s">
        <v>5132</v>
      </c>
      <c r="I1984" s="36">
        <f ca="1">IFERROR(__xludf.DUMMYFUNCTION("""COMPUTED_VALUE"""),46196)</f>
        <v>46196</v>
      </c>
      <c r="J1984" s="51" t="s">
        <v>9125</v>
      </c>
      <c r="K1984" s="56" t="s">
        <v>9126</v>
      </c>
      <c r="L1984" s="38">
        <v>362628437</v>
      </c>
      <c r="M1984" s="30" t="s">
        <v>633</v>
      </c>
      <c r="N1984" s="56" t="s">
        <v>7547</v>
      </c>
      <c r="O1984" s="30" t="s">
        <v>107</v>
      </c>
      <c r="P1984" s="30" t="s">
        <v>9127</v>
      </c>
      <c r="Q1984" s="23">
        <v>16940</v>
      </c>
      <c r="R1984" s="30" t="s">
        <v>29</v>
      </c>
      <c r="S1984" s="39">
        <v>50</v>
      </c>
      <c r="T1984" s="45">
        <v>46173</v>
      </c>
      <c r="U1984" s="52"/>
      <c r="V1984" s="53"/>
      <c r="W1984" s="54" t="s">
        <v>9128</v>
      </c>
      <c r="X1984" s="30"/>
      <c r="Y1984" s="31">
        <v>16890</v>
      </c>
      <c r="Z1984" s="30"/>
      <c r="AA1984" s="56"/>
      <c r="AB1984" s="74" t="s">
        <v>44</v>
      </c>
      <c r="AC1984" s="30" t="s">
        <v>44</v>
      </c>
      <c r="AD1984" s="30" t="s">
        <v>982</v>
      </c>
    </row>
    <row r="1985" spans="1:30" x14ac:dyDescent="0.2">
      <c r="A1985" s="89">
        <v>46174.322892303244</v>
      </c>
      <c r="B1985" s="35" t="s">
        <v>30</v>
      </c>
      <c r="C1985" s="85" t="s">
        <v>31</v>
      </c>
      <c r="D1985" s="30" t="s">
        <v>29</v>
      </c>
      <c r="E1985" s="96" t="s">
        <v>2798</v>
      </c>
      <c r="F1985" s="30" t="s">
        <v>152</v>
      </c>
      <c r="G1985" s="30" t="s">
        <v>47</v>
      </c>
      <c r="H1985" s="93" t="s">
        <v>34</v>
      </c>
      <c r="I1985" s="36" t="str">
        <f ca="1">IFERROR(__xludf.DUMMYFUNCTION("""COMPUTED_VALUE""")," ")</f>
        <v xml:space="preserve"> </v>
      </c>
      <c r="J1985" s="51" t="s">
        <v>9129</v>
      </c>
      <c r="K1985" s="56" t="s">
        <v>9130</v>
      </c>
      <c r="L1985" s="38">
        <v>915170382</v>
      </c>
      <c r="M1985" s="30" t="s">
        <v>664</v>
      </c>
      <c r="N1985" s="56" t="s">
        <v>66</v>
      </c>
      <c r="O1985" s="30" t="s">
        <v>107</v>
      </c>
      <c r="P1985" s="30" t="s">
        <v>9131</v>
      </c>
      <c r="Q1985" s="23">
        <v>16940</v>
      </c>
      <c r="R1985" s="30" t="s">
        <v>29</v>
      </c>
      <c r="S1985" s="39">
        <v>50</v>
      </c>
      <c r="T1985" s="45" t="s">
        <v>9132</v>
      </c>
      <c r="U1985" s="52"/>
      <c r="V1985" s="53"/>
      <c r="W1985" s="54" t="s">
        <v>9133</v>
      </c>
      <c r="X1985" s="30"/>
      <c r="Y1985" s="31">
        <v>16890</v>
      </c>
      <c r="Z1985" s="30"/>
      <c r="AA1985" s="55"/>
      <c r="AB1985" s="73" t="s">
        <v>44</v>
      </c>
      <c r="AC1985" s="30" t="s">
        <v>44</v>
      </c>
      <c r="AD1985" s="30" t="s">
        <v>982</v>
      </c>
    </row>
    <row r="1986" spans="1:30" x14ac:dyDescent="0.2">
      <c r="A1986" s="89">
        <v>46174.324952754629</v>
      </c>
      <c r="B1986" s="35" t="s">
        <v>30</v>
      </c>
      <c r="C1986" s="85" t="s">
        <v>31</v>
      </c>
      <c r="D1986" s="30" t="s">
        <v>29</v>
      </c>
      <c r="E1986" s="96" t="s">
        <v>2798</v>
      </c>
      <c r="F1986" s="30" t="s">
        <v>152</v>
      </c>
      <c r="G1986" s="30" t="s">
        <v>47</v>
      </c>
      <c r="H1986" s="93" t="s">
        <v>34</v>
      </c>
      <c r="I1986" s="36" t="str">
        <f ca="1">IFERROR(__xludf.DUMMYFUNCTION("""COMPUTED_VALUE""")," ")</f>
        <v xml:space="preserve"> </v>
      </c>
      <c r="J1986" s="51" t="s">
        <v>9134</v>
      </c>
      <c r="K1986" s="56" t="s">
        <v>9135</v>
      </c>
      <c r="L1986" s="38">
        <v>399061741</v>
      </c>
      <c r="M1986" s="30" t="s">
        <v>713</v>
      </c>
      <c r="N1986" s="56" t="s">
        <v>148</v>
      </c>
      <c r="O1986" s="30" t="s">
        <v>107</v>
      </c>
      <c r="P1986" s="30" t="s">
        <v>9136</v>
      </c>
      <c r="Q1986" s="23">
        <v>16940</v>
      </c>
      <c r="R1986" s="30" t="s">
        <v>29</v>
      </c>
      <c r="S1986" s="39">
        <v>50</v>
      </c>
      <c r="T1986" s="45">
        <v>46174</v>
      </c>
      <c r="U1986" s="52"/>
      <c r="V1986" s="53"/>
      <c r="W1986" s="54" t="s">
        <v>9137</v>
      </c>
      <c r="X1986" s="30"/>
      <c r="Y1986" s="31">
        <v>16890</v>
      </c>
      <c r="Z1986" s="30"/>
      <c r="AA1986" s="56"/>
      <c r="AB1986" s="74" t="s">
        <v>44</v>
      </c>
      <c r="AC1986" s="30" t="s">
        <v>44</v>
      </c>
      <c r="AD1986" s="30" t="s">
        <v>982</v>
      </c>
    </row>
    <row r="1987" spans="1:30" x14ac:dyDescent="0.2">
      <c r="A1987" s="89">
        <v>46174.325261655089</v>
      </c>
      <c r="B1987" s="35" t="s">
        <v>30</v>
      </c>
      <c r="C1987" s="85" t="s">
        <v>31</v>
      </c>
      <c r="D1987" s="30" t="s">
        <v>29</v>
      </c>
      <c r="E1987" s="96" t="s">
        <v>2798</v>
      </c>
      <c r="F1987" s="30" t="s">
        <v>152</v>
      </c>
      <c r="G1987" s="30" t="s">
        <v>47</v>
      </c>
      <c r="H1987" s="93" t="s">
        <v>9138</v>
      </c>
      <c r="I1987" s="36" t="str">
        <f ca="1">IFERROR(__xludf.DUMMYFUNCTION("""COMPUTED_VALUE""")," ")</f>
        <v xml:space="preserve"> </v>
      </c>
      <c r="J1987" s="51" t="s">
        <v>9139</v>
      </c>
      <c r="K1987" s="56" t="s">
        <v>9140</v>
      </c>
      <c r="L1987" s="38">
        <v>396414098</v>
      </c>
      <c r="M1987" s="30" t="s">
        <v>633</v>
      </c>
      <c r="N1987" s="56" t="s">
        <v>4485</v>
      </c>
      <c r="O1987" s="30" t="s">
        <v>107</v>
      </c>
      <c r="P1987" s="30" t="s">
        <v>9141</v>
      </c>
      <c r="Q1987" s="23">
        <v>16940</v>
      </c>
      <c r="R1987" s="30" t="s">
        <v>29</v>
      </c>
      <c r="S1987" s="39">
        <v>200</v>
      </c>
      <c r="T1987" s="45">
        <v>46173</v>
      </c>
      <c r="U1987" s="52"/>
      <c r="V1987" s="53"/>
      <c r="W1987" s="54" t="s">
        <v>9142</v>
      </c>
      <c r="X1987" s="30"/>
      <c r="Y1987" s="31">
        <v>16740</v>
      </c>
      <c r="Z1987" s="30"/>
      <c r="AA1987" s="55"/>
      <c r="AB1987" s="73" t="s">
        <v>44</v>
      </c>
      <c r="AC1987" s="30" t="s">
        <v>44</v>
      </c>
      <c r="AD1987" s="30" t="s">
        <v>982</v>
      </c>
    </row>
    <row r="1988" spans="1:30" x14ac:dyDescent="0.2">
      <c r="A1988" s="89">
        <v>46174.325284942126</v>
      </c>
      <c r="B1988" s="35" t="s">
        <v>30</v>
      </c>
      <c r="C1988" s="85" t="s">
        <v>31</v>
      </c>
      <c r="D1988" s="30" t="s">
        <v>29</v>
      </c>
      <c r="E1988" s="96" t="s">
        <v>63</v>
      </c>
      <c r="F1988" s="30" t="s">
        <v>152</v>
      </c>
      <c r="G1988" s="30" t="s">
        <v>47</v>
      </c>
      <c r="H1988" s="93" t="s">
        <v>34</v>
      </c>
      <c r="I1988" s="36" t="str">
        <f ca="1">IFERROR(__xludf.DUMMYFUNCTION("""COMPUTED_VALUE""")," ")</f>
        <v xml:space="preserve"> </v>
      </c>
      <c r="J1988" s="51" t="s">
        <v>9143</v>
      </c>
      <c r="K1988" s="56" t="s">
        <v>9144</v>
      </c>
      <c r="L1988" s="38">
        <v>343669509</v>
      </c>
      <c r="M1988" s="30" t="s">
        <v>130</v>
      </c>
      <c r="N1988" s="56" t="s">
        <v>5067</v>
      </c>
      <c r="O1988" s="30" t="s">
        <v>2081</v>
      </c>
      <c r="P1988" s="30" t="s">
        <v>9145</v>
      </c>
      <c r="Q1988" s="23">
        <v>16940</v>
      </c>
      <c r="R1988" s="30" t="s">
        <v>29</v>
      </c>
      <c r="S1988" s="39">
        <v>100</v>
      </c>
      <c r="T1988" s="45">
        <v>46173</v>
      </c>
      <c r="U1988" s="52"/>
      <c r="V1988" s="53"/>
      <c r="W1988" s="54" t="s">
        <v>9146</v>
      </c>
      <c r="X1988" s="30"/>
      <c r="Y1988" s="31">
        <v>16840</v>
      </c>
      <c r="Z1988" s="30"/>
      <c r="AA1988" s="56"/>
      <c r="AB1988" s="74" t="s">
        <v>44</v>
      </c>
      <c r="AC1988" s="30" t="s">
        <v>44</v>
      </c>
      <c r="AD1988" s="30" t="s">
        <v>982</v>
      </c>
    </row>
    <row r="1989" spans="1:30" x14ac:dyDescent="0.2">
      <c r="A1989" s="89">
        <v>46174.326633078701</v>
      </c>
      <c r="B1989" s="35" t="s">
        <v>30</v>
      </c>
      <c r="C1989" s="85" t="s">
        <v>31</v>
      </c>
      <c r="D1989" s="30" t="s">
        <v>29</v>
      </c>
      <c r="E1989" s="96" t="s">
        <v>32</v>
      </c>
      <c r="F1989" s="30" t="s">
        <v>152</v>
      </c>
      <c r="G1989" s="30" t="s">
        <v>33</v>
      </c>
      <c r="H1989" s="93" t="s">
        <v>34</v>
      </c>
      <c r="I1989" s="36" t="str">
        <f ca="1">IFERROR(__xludf.DUMMYFUNCTION("""COMPUTED_VALUE""")," ")</f>
        <v xml:space="preserve"> </v>
      </c>
      <c r="J1989" s="51" t="s">
        <v>9147</v>
      </c>
      <c r="K1989" s="56" t="s">
        <v>9148</v>
      </c>
      <c r="L1989" s="38">
        <v>383110229</v>
      </c>
      <c r="M1989" s="30" t="s">
        <v>454</v>
      </c>
      <c r="N1989" s="56" t="s">
        <v>236</v>
      </c>
      <c r="O1989" s="30" t="s">
        <v>9149</v>
      </c>
      <c r="P1989" s="30" t="s">
        <v>9150</v>
      </c>
      <c r="Q1989" s="23">
        <v>14972</v>
      </c>
      <c r="R1989" s="30" t="s">
        <v>29</v>
      </c>
      <c r="S1989" s="39">
        <v>100</v>
      </c>
      <c r="T1989" s="45">
        <v>46173</v>
      </c>
      <c r="U1989" s="52"/>
      <c r="V1989" s="53"/>
      <c r="W1989" s="54" t="s">
        <v>9151</v>
      </c>
      <c r="X1989" s="30"/>
      <c r="Y1989" s="31">
        <v>14872</v>
      </c>
      <c r="Z1989" s="30"/>
      <c r="AA1989" s="55"/>
      <c r="AB1989" s="73" t="s">
        <v>44</v>
      </c>
      <c r="AC1989" s="30" t="s">
        <v>44</v>
      </c>
      <c r="AD1989" s="30" t="s">
        <v>982</v>
      </c>
    </row>
    <row r="1990" spans="1:30" x14ac:dyDescent="0.2">
      <c r="A1990" s="89">
        <v>46174.32720216435</v>
      </c>
      <c r="B1990" s="35" t="s">
        <v>30</v>
      </c>
      <c r="C1990" s="85" t="s">
        <v>31</v>
      </c>
      <c r="D1990" s="30" t="s">
        <v>29</v>
      </c>
      <c r="E1990" s="96" t="s">
        <v>2798</v>
      </c>
      <c r="F1990" s="30" t="s">
        <v>152</v>
      </c>
      <c r="G1990" s="30" t="s">
        <v>47</v>
      </c>
      <c r="H1990" s="93" t="s">
        <v>34</v>
      </c>
      <c r="I1990" s="36" t="str">
        <f ca="1">IFERROR(__xludf.DUMMYFUNCTION("""COMPUTED_VALUE""")," ")</f>
        <v xml:space="preserve"> </v>
      </c>
      <c r="J1990" s="51" t="s">
        <v>9152</v>
      </c>
      <c r="K1990" s="56" t="s">
        <v>9153</v>
      </c>
      <c r="L1990" s="38">
        <v>965205881</v>
      </c>
      <c r="M1990" s="30" t="s">
        <v>713</v>
      </c>
      <c r="N1990" s="56" t="s">
        <v>3479</v>
      </c>
      <c r="O1990" s="30" t="s">
        <v>107</v>
      </c>
      <c r="P1990" s="30" t="s">
        <v>9154</v>
      </c>
      <c r="Q1990" s="23">
        <v>16940</v>
      </c>
      <c r="R1990" s="30" t="s">
        <v>29</v>
      </c>
      <c r="S1990" s="39">
        <v>50</v>
      </c>
      <c r="T1990" s="45">
        <v>46173</v>
      </c>
      <c r="U1990" s="52"/>
      <c r="V1990" s="53"/>
      <c r="W1990" s="54" t="s">
        <v>9155</v>
      </c>
      <c r="X1990" s="30"/>
      <c r="Y1990" s="31">
        <v>16890</v>
      </c>
      <c r="Z1990" s="30"/>
      <c r="AA1990" s="56"/>
      <c r="AB1990" s="74" t="s">
        <v>44</v>
      </c>
      <c r="AC1990" s="30" t="s">
        <v>44</v>
      </c>
      <c r="AD1990" s="30" t="s">
        <v>982</v>
      </c>
    </row>
    <row r="1991" spans="1:30" x14ac:dyDescent="0.2">
      <c r="A1991" s="89">
        <v>46174.328394224533</v>
      </c>
      <c r="B1991" s="35" t="s">
        <v>30</v>
      </c>
      <c r="C1991" s="85" t="s">
        <v>31</v>
      </c>
      <c r="D1991" s="30" t="s">
        <v>29</v>
      </c>
      <c r="E1991" s="96" t="s">
        <v>63</v>
      </c>
      <c r="F1991" s="30" t="s">
        <v>152</v>
      </c>
      <c r="G1991" s="30" t="s">
        <v>47</v>
      </c>
      <c r="H1991" s="93" t="s">
        <v>34</v>
      </c>
      <c r="I1991" s="36" t="str">
        <f ca="1">IFERROR(__xludf.DUMMYFUNCTION("""COMPUTED_VALUE""")," ")</f>
        <v xml:space="preserve"> </v>
      </c>
      <c r="J1991" s="51" t="s">
        <v>9156</v>
      </c>
      <c r="K1991" s="56" t="s">
        <v>9157</v>
      </c>
      <c r="L1991" s="38">
        <v>346834996</v>
      </c>
      <c r="M1991" s="30" t="s">
        <v>874</v>
      </c>
      <c r="N1991" s="56" t="s">
        <v>7416</v>
      </c>
      <c r="O1991" s="30" t="s">
        <v>107</v>
      </c>
      <c r="P1991" s="30" t="s">
        <v>9158</v>
      </c>
      <c r="Q1991" s="23">
        <v>16940</v>
      </c>
      <c r="R1991" s="30" t="s">
        <v>29</v>
      </c>
      <c r="S1991" s="39">
        <v>50</v>
      </c>
      <c r="T1991" s="45">
        <v>46173</v>
      </c>
      <c r="U1991" s="52"/>
      <c r="V1991" s="53"/>
      <c r="W1991" s="54" t="s">
        <v>9159</v>
      </c>
      <c r="X1991" s="30"/>
      <c r="Y1991" s="31">
        <v>16890</v>
      </c>
      <c r="Z1991" s="30"/>
      <c r="AA1991" s="55"/>
      <c r="AB1991" s="73" t="s">
        <v>44</v>
      </c>
      <c r="AC1991" s="30" t="s">
        <v>44</v>
      </c>
      <c r="AD1991" s="30" t="s">
        <v>982</v>
      </c>
    </row>
    <row r="1992" spans="1:30" x14ac:dyDescent="0.2">
      <c r="A1992" s="89">
        <v>46174.329370567131</v>
      </c>
      <c r="B1992" s="35" t="s">
        <v>30</v>
      </c>
      <c r="C1992" s="85" t="s">
        <v>31</v>
      </c>
      <c r="D1992" s="30" t="s">
        <v>29</v>
      </c>
      <c r="E1992" s="96" t="s">
        <v>2798</v>
      </c>
      <c r="F1992" s="30" t="s">
        <v>152</v>
      </c>
      <c r="G1992" s="30" t="s">
        <v>47</v>
      </c>
      <c r="H1992" s="93" t="s">
        <v>34</v>
      </c>
      <c r="I1992" s="36" t="str">
        <f ca="1">IFERROR(__xludf.DUMMYFUNCTION("""COMPUTED_VALUE""")," ")</f>
        <v xml:space="preserve"> </v>
      </c>
      <c r="J1992" s="51" t="s">
        <v>9160</v>
      </c>
      <c r="K1992" s="56" t="s">
        <v>9161</v>
      </c>
      <c r="L1992" s="38">
        <v>325546901</v>
      </c>
      <c r="M1992" s="30" t="s">
        <v>633</v>
      </c>
      <c r="N1992" s="56" t="s">
        <v>4441</v>
      </c>
      <c r="O1992" s="30" t="s">
        <v>107</v>
      </c>
      <c r="P1992" s="30" t="s">
        <v>9162</v>
      </c>
      <c r="Q1992" s="23">
        <v>16940</v>
      </c>
      <c r="R1992" s="30" t="s">
        <v>29</v>
      </c>
      <c r="S1992" s="39">
        <v>50</v>
      </c>
      <c r="T1992" s="45">
        <v>46174</v>
      </c>
      <c r="U1992" s="52"/>
      <c r="V1992" s="53"/>
      <c r="W1992" s="54" t="s">
        <v>9163</v>
      </c>
      <c r="X1992" s="30"/>
      <c r="Y1992" s="31">
        <v>16890</v>
      </c>
      <c r="Z1992" s="30"/>
      <c r="AA1992" s="56"/>
      <c r="AB1992" s="74" t="s">
        <v>44</v>
      </c>
      <c r="AC1992" s="30" t="s">
        <v>44</v>
      </c>
      <c r="AD1992" s="30" t="s">
        <v>982</v>
      </c>
    </row>
    <row r="1993" spans="1:30" x14ac:dyDescent="0.2">
      <c r="A1993" s="89">
        <v>46174.329432453706</v>
      </c>
      <c r="B1993" s="35" t="s">
        <v>252</v>
      </c>
      <c r="C1993" s="85" t="s">
        <v>31</v>
      </c>
      <c r="D1993" s="30" t="s">
        <v>29</v>
      </c>
      <c r="E1993" s="96" t="s">
        <v>63</v>
      </c>
      <c r="F1993" s="30" t="s">
        <v>152</v>
      </c>
      <c r="G1993" s="30" t="s">
        <v>47</v>
      </c>
      <c r="H1993" s="93" t="s">
        <v>3224</v>
      </c>
      <c r="I1993" s="36">
        <f ca="1">IFERROR(__xludf.DUMMYFUNCTION("""COMPUTED_VALUE"""),46197)</f>
        <v>46197</v>
      </c>
      <c r="J1993" s="51" t="s">
        <v>9164</v>
      </c>
      <c r="K1993" s="56" t="s">
        <v>9165</v>
      </c>
      <c r="L1993" s="38">
        <v>886360564</v>
      </c>
      <c r="M1993" s="30" t="s">
        <v>130</v>
      </c>
      <c r="N1993" s="56" t="s">
        <v>38</v>
      </c>
      <c r="O1993" s="30" t="s">
        <v>2081</v>
      </c>
      <c r="P1993" s="30" t="s">
        <v>9166</v>
      </c>
      <c r="Q1993" s="23">
        <v>16940</v>
      </c>
      <c r="R1993" s="30" t="s">
        <v>29</v>
      </c>
      <c r="S1993" s="39">
        <v>50</v>
      </c>
      <c r="T1993" s="45">
        <v>46173</v>
      </c>
      <c r="U1993" s="52"/>
      <c r="V1993" s="53"/>
      <c r="W1993" s="54" t="s">
        <v>9167</v>
      </c>
      <c r="X1993" s="30"/>
      <c r="Y1993" s="31">
        <v>16890</v>
      </c>
      <c r="Z1993" s="30"/>
      <c r="AA1993" s="55"/>
      <c r="AB1993" s="73" t="s">
        <v>44</v>
      </c>
      <c r="AC1993" s="30" t="s">
        <v>44</v>
      </c>
      <c r="AD1993" s="30" t="s">
        <v>982</v>
      </c>
    </row>
    <row r="1994" spans="1:30" x14ac:dyDescent="0.2">
      <c r="A1994" s="89">
        <v>46174.331526805559</v>
      </c>
      <c r="B1994" s="35" t="s">
        <v>30</v>
      </c>
      <c r="C1994" s="85" t="s">
        <v>31</v>
      </c>
      <c r="D1994" s="30" t="s">
        <v>29</v>
      </c>
      <c r="E1994" s="96" t="s">
        <v>63</v>
      </c>
      <c r="F1994" s="30" t="s">
        <v>152</v>
      </c>
      <c r="G1994" s="30" t="s">
        <v>47</v>
      </c>
      <c r="H1994" s="93" t="s">
        <v>34</v>
      </c>
      <c r="I1994" s="36" t="str">
        <f ca="1">IFERROR(__xludf.DUMMYFUNCTION("""COMPUTED_VALUE""")," ")</f>
        <v xml:space="preserve"> </v>
      </c>
      <c r="J1994" s="51" t="s">
        <v>9168</v>
      </c>
      <c r="K1994" s="56" t="s">
        <v>9169</v>
      </c>
      <c r="L1994" s="38">
        <v>396328628</v>
      </c>
      <c r="M1994" s="30" t="s">
        <v>874</v>
      </c>
      <c r="N1994" s="56" t="s">
        <v>4278</v>
      </c>
      <c r="O1994" s="30" t="s">
        <v>107</v>
      </c>
      <c r="P1994" s="30" t="s">
        <v>9170</v>
      </c>
      <c r="Q1994" s="23">
        <v>16940</v>
      </c>
      <c r="R1994" s="30" t="s">
        <v>29</v>
      </c>
      <c r="S1994" s="39">
        <v>50</v>
      </c>
      <c r="T1994" s="45">
        <v>46173</v>
      </c>
      <c r="U1994" s="52"/>
      <c r="V1994" s="53"/>
      <c r="W1994" s="54" t="s">
        <v>9171</v>
      </c>
      <c r="X1994" s="30"/>
      <c r="Y1994" s="31">
        <v>16890</v>
      </c>
      <c r="Z1994" s="30"/>
      <c r="AA1994" s="56"/>
      <c r="AB1994" s="74" t="s">
        <v>44</v>
      </c>
      <c r="AC1994" s="30" t="s">
        <v>44</v>
      </c>
      <c r="AD1994" s="30" t="s">
        <v>982</v>
      </c>
    </row>
    <row r="1995" spans="1:30" x14ac:dyDescent="0.2">
      <c r="A1995" s="89">
        <v>46174.334293715277</v>
      </c>
      <c r="B1995" s="35" t="s">
        <v>30</v>
      </c>
      <c r="C1995" s="85" t="s">
        <v>31</v>
      </c>
      <c r="D1995" s="30" t="s">
        <v>29</v>
      </c>
      <c r="E1995" s="96" t="s">
        <v>82</v>
      </c>
      <c r="F1995" s="30" t="s">
        <v>152</v>
      </c>
      <c r="G1995" s="30" t="s">
        <v>87</v>
      </c>
      <c r="H1995" s="93" t="s">
        <v>2717</v>
      </c>
      <c r="I1995" s="36">
        <f ca="1">IFERROR(__xludf.DUMMYFUNCTION("""COMPUTED_VALUE"""),46219)</f>
        <v>46219</v>
      </c>
      <c r="J1995" s="51" t="s">
        <v>9172</v>
      </c>
      <c r="K1995" s="56" t="s">
        <v>9173</v>
      </c>
      <c r="L1995" s="38">
        <v>978494375</v>
      </c>
      <c r="M1995" s="30" t="s">
        <v>556</v>
      </c>
      <c r="N1995" s="56" t="s">
        <v>434</v>
      </c>
      <c r="O1995" s="30" t="s">
        <v>9174</v>
      </c>
      <c r="P1995" s="30" t="s">
        <v>9175</v>
      </c>
      <c r="Q1995" s="23">
        <v>9704</v>
      </c>
      <c r="R1995" s="30" t="s">
        <v>29</v>
      </c>
      <c r="S1995" s="39">
        <v>300</v>
      </c>
      <c r="T1995" s="45">
        <v>46173</v>
      </c>
      <c r="U1995" s="52"/>
      <c r="V1995" s="53"/>
      <c r="W1995" s="54" t="s">
        <v>9176</v>
      </c>
      <c r="X1995" s="30"/>
      <c r="Y1995" s="31">
        <v>9404</v>
      </c>
      <c r="Z1995" s="30"/>
      <c r="AA1995" s="55"/>
      <c r="AB1995" s="73" t="s">
        <v>44</v>
      </c>
      <c r="AC1995" s="30" t="s">
        <v>44</v>
      </c>
      <c r="AD1995" s="30" t="s">
        <v>74</v>
      </c>
    </row>
    <row r="1996" spans="1:30" x14ac:dyDescent="0.2">
      <c r="A1996" s="89">
        <v>46174.334420358791</v>
      </c>
      <c r="B1996" s="35" t="s">
        <v>30</v>
      </c>
      <c r="C1996" s="85" t="s">
        <v>31</v>
      </c>
      <c r="D1996" s="30" t="s">
        <v>29</v>
      </c>
      <c r="E1996" s="96" t="s">
        <v>63</v>
      </c>
      <c r="F1996" s="30" t="s">
        <v>152</v>
      </c>
      <c r="G1996" s="30" t="s">
        <v>47</v>
      </c>
      <c r="H1996" s="93" t="s">
        <v>34</v>
      </c>
      <c r="I1996" s="36" t="str">
        <f ca="1">IFERROR(__xludf.DUMMYFUNCTION("""COMPUTED_VALUE""")," ")</f>
        <v xml:space="preserve"> </v>
      </c>
      <c r="J1996" s="51" t="s">
        <v>9177</v>
      </c>
      <c r="K1996" s="56" t="s">
        <v>9178</v>
      </c>
      <c r="L1996" s="38">
        <v>793286877</v>
      </c>
      <c r="M1996" s="30" t="s">
        <v>874</v>
      </c>
      <c r="N1996" s="56" t="s">
        <v>4278</v>
      </c>
      <c r="O1996" s="30" t="s">
        <v>107</v>
      </c>
      <c r="P1996" s="30" t="s">
        <v>9179</v>
      </c>
      <c r="Q1996" s="23">
        <v>16940</v>
      </c>
      <c r="R1996" s="30" t="s">
        <v>29</v>
      </c>
      <c r="S1996" s="39">
        <v>50</v>
      </c>
      <c r="T1996" s="45">
        <v>46173</v>
      </c>
      <c r="U1996" s="52"/>
      <c r="V1996" s="53"/>
      <c r="W1996" s="54" t="s">
        <v>9180</v>
      </c>
      <c r="X1996" s="30"/>
      <c r="Y1996" s="31">
        <v>16890</v>
      </c>
      <c r="Z1996" s="30"/>
      <c r="AA1996" s="56"/>
      <c r="AB1996" s="74" t="s">
        <v>44</v>
      </c>
      <c r="AC1996" s="30" t="s">
        <v>44</v>
      </c>
      <c r="AD1996" s="30" t="s">
        <v>982</v>
      </c>
    </row>
    <row r="1997" spans="1:30" x14ac:dyDescent="0.2">
      <c r="A1997" s="89">
        <v>46174.351093032412</v>
      </c>
      <c r="B1997" s="35" t="s">
        <v>252</v>
      </c>
      <c r="C1997" s="85" t="s">
        <v>31</v>
      </c>
      <c r="D1997" s="30" t="s">
        <v>29</v>
      </c>
      <c r="E1997" s="96" t="s">
        <v>82</v>
      </c>
      <c r="F1997" s="30" t="s">
        <v>152</v>
      </c>
      <c r="G1997" s="30" t="s">
        <v>47</v>
      </c>
      <c r="H1997" s="93" t="s">
        <v>34</v>
      </c>
      <c r="I1997" s="36" t="str">
        <f ca="1">IFERROR(__xludf.DUMMYFUNCTION("""COMPUTED_VALUE""")," ")</f>
        <v xml:space="preserve"> </v>
      </c>
      <c r="J1997" s="51" t="s">
        <v>9181</v>
      </c>
      <c r="K1997" s="56" t="s">
        <v>9182</v>
      </c>
      <c r="L1997" s="38"/>
      <c r="M1997" s="30" t="s">
        <v>1614</v>
      </c>
      <c r="N1997" s="56" t="s">
        <v>427</v>
      </c>
      <c r="O1997" s="30" t="s">
        <v>2081</v>
      </c>
      <c r="P1997" s="30" t="s">
        <v>9183</v>
      </c>
      <c r="Q1997" s="23">
        <v>9704</v>
      </c>
      <c r="R1997" s="30" t="s">
        <v>29</v>
      </c>
      <c r="S1997" s="39">
        <v>100</v>
      </c>
      <c r="T1997" s="45">
        <v>46172</v>
      </c>
      <c r="U1997" s="52"/>
      <c r="V1997" s="53"/>
      <c r="W1997" s="54" t="s">
        <v>9184</v>
      </c>
      <c r="X1997" s="30"/>
      <c r="Y1997" s="31">
        <v>9604</v>
      </c>
      <c r="Z1997" s="30"/>
      <c r="AA1997" s="55"/>
      <c r="AB1997" s="73" t="s">
        <v>44</v>
      </c>
      <c r="AC1997" s="30" t="s">
        <v>44</v>
      </c>
      <c r="AD1997" s="30" t="s">
        <v>982</v>
      </c>
    </row>
    <row r="1998" spans="1:30" x14ac:dyDescent="0.2">
      <c r="A1998" s="89">
        <v>46174.353147615737</v>
      </c>
      <c r="B1998" s="35" t="s">
        <v>30</v>
      </c>
      <c r="C1998" s="85" t="s">
        <v>31</v>
      </c>
      <c r="D1998" s="30" t="s">
        <v>29</v>
      </c>
      <c r="E1998" s="96" t="s">
        <v>55</v>
      </c>
      <c r="F1998" s="30" t="s">
        <v>152</v>
      </c>
      <c r="G1998" s="30" t="s">
        <v>33</v>
      </c>
      <c r="H1998" s="93" t="s">
        <v>34</v>
      </c>
      <c r="I1998" s="36" t="str">
        <f ca="1">IFERROR(__xludf.DUMMYFUNCTION("""COMPUTED_VALUE""")," ")</f>
        <v xml:space="preserve"> </v>
      </c>
      <c r="J1998" s="51" t="s">
        <v>9185</v>
      </c>
      <c r="K1998" s="56" t="s">
        <v>9186</v>
      </c>
      <c r="L1998" s="38">
        <v>325750057</v>
      </c>
      <c r="M1998" s="30" t="s">
        <v>1614</v>
      </c>
      <c r="N1998" s="56" t="s">
        <v>9187</v>
      </c>
      <c r="O1998" s="30" t="s">
        <v>2081</v>
      </c>
      <c r="P1998" s="30" t="s">
        <v>9188</v>
      </c>
      <c r="Q1998" s="23">
        <v>7736</v>
      </c>
      <c r="R1998" s="30" t="s">
        <v>29</v>
      </c>
      <c r="S1998" s="39">
        <v>50</v>
      </c>
      <c r="T1998" s="45">
        <v>46172</v>
      </c>
      <c r="U1998" s="52"/>
      <c r="V1998" s="53"/>
      <c r="W1998" s="54" t="s">
        <v>9189</v>
      </c>
      <c r="X1998" s="30"/>
      <c r="Y1998" s="31">
        <v>7686</v>
      </c>
      <c r="Z1998" s="30"/>
      <c r="AA1998" s="56"/>
      <c r="AB1998" s="74" t="s">
        <v>44</v>
      </c>
      <c r="AC1998" s="30" t="s">
        <v>44</v>
      </c>
      <c r="AD1998" s="30" t="s">
        <v>982</v>
      </c>
    </row>
    <row r="1999" spans="1:30" x14ac:dyDescent="0.2">
      <c r="A1999" s="89">
        <v>46174.355856041671</v>
      </c>
      <c r="B1999" s="35" t="s">
        <v>76</v>
      </c>
      <c r="C1999" s="85" t="s">
        <v>31</v>
      </c>
      <c r="D1999" s="30" t="s">
        <v>29</v>
      </c>
      <c r="E1999" s="96" t="s">
        <v>63</v>
      </c>
      <c r="F1999" s="30" t="s">
        <v>152</v>
      </c>
      <c r="G1999" s="30" t="s">
        <v>47</v>
      </c>
      <c r="H1999" s="93" t="s">
        <v>3224</v>
      </c>
      <c r="I1999" s="36">
        <f ca="1">IFERROR(__xludf.DUMMYFUNCTION("""COMPUTED_VALUE"""),46197)</f>
        <v>46197</v>
      </c>
      <c r="J1999" s="51" t="s">
        <v>9190</v>
      </c>
      <c r="K1999" s="56" t="s">
        <v>9191</v>
      </c>
      <c r="L1999" s="38">
        <v>384680626</v>
      </c>
      <c r="M1999" s="30" t="s">
        <v>1614</v>
      </c>
      <c r="N1999" s="56" t="s">
        <v>131</v>
      </c>
      <c r="O1999" s="30" t="s">
        <v>2081</v>
      </c>
      <c r="P1999" s="30" t="s">
        <v>9192</v>
      </c>
      <c r="Q1999" s="23">
        <v>16940</v>
      </c>
      <c r="R1999" s="30" t="s">
        <v>29</v>
      </c>
      <c r="S1999" s="39">
        <v>200</v>
      </c>
      <c r="T1999" s="45">
        <v>46172</v>
      </c>
      <c r="U1999" s="52"/>
      <c r="V1999" s="53"/>
      <c r="W1999" s="54" t="s">
        <v>9193</v>
      </c>
      <c r="X1999" s="30"/>
      <c r="Y1999" s="31">
        <v>16740</v>
      </c>
      <c r="Z1999" s="30"/>
      <c r="AA1999" s="55"/>
      <c r="AB1999" s="73" t="s">
        <v>44</v>
      </c>
      <c r="AC1999" s="30" t="s">
        <v>44</v>
      </c>
      <c r="AD1999" s="30" t="s">
        <v>982</v>
      </c>
    </row>
    <row r="2000" spans="1:30" x14ac:dyDescent="0.2">
      <c r="A2000" s="89">
        <v>46174.362980219907</v>
      </c>
      <c r="B2000" s="35" t="s">
        <v>252</v>
      </c>
      <c r="C2000" s="85" t="s">
        <v>31</v>
      </c>
      <c r="D2000" s="30" t="s">
        <v>29</v>
      </c>
      <c r="E2000" s="96" t="s">
        <v>63</v>
      </c>
      <c r="F2000" s="30" t="s">
        <v>152</v>
      </c>
      <c r="G2000" s="30" t="s">
        <v>47</v>
      </c>
      <c r="H2000" s="93" t="s">
        <v>34</v>
      </c>
      <c r="I2000" s="36" t="str">
        <f ca="1">IFERROR(__xludf.DUMMYFUNCTION("""COMPUTED_VALUE""")," ")</f>
        <v xml:space="preserve"> </v>
      </c>
      <c r="J2000" s="51" t="s">
        <v>9194</v>
      </c>
      <c r="K2000" s="56" t="s">
        <v>9195</v>
      </c>
      <c r="L2000" s="38">
        <v>343921097</v>
      </c>
      <c r="M2000" s="30" t="s">
        <v>1614</v>
      </c>
      <c r="N2000" s="56" t="s">
        <v>131</v>
      </c>
      <c r="O2000" s="30" t="s">
        <v>2081</v>
      </c>
      <c r="P2000" s="30" t="s">
        <v>9196</v>
      </c>
      <c r="Q2000" s="23">
        <v>16940</v>
      </c>
      <c r="R2000" s="30" t="s">
        <v>29</v>
      </c>
      <c r="S2000" s="39">
        <v>50</v>
      </c>
      <c r="T2000" s="45">
        <v>46172</v>
      </c>
      <c r="U2000" s="52"/>
      <c r="V2000" s="53"/>
      <c r="W2000" s="54" t="s">
        <v>9197</v>
      </c>
      <c r="X2000" s="30"/>
      <c r="Y2000" s="31">
        <v>16890</v>
      </c>
      <c r="Z2000" s="30"/>
      <c r="AA2000" s="56"/>
      <c r="AB2000" s="74" t="s">
        <v>44</v>
      </c>
      <c r="AC2000" s="30" t="s">
        <v>44</v>
      </c>
      <c r="AD2000" s="30" t="s">
        <v>982</v>
      </c>
    </row>
    <row r="2001" spans="1:30" x14ac:dyDescent="0.2">
      <c r="A2001" s="89">
        <v>46174.365255671291</v>
      </c>
      <c r="B2001" s="35" t="s">
        <v>30</v>
      </c>
      <c r="C2001" s="85" t="s">
        <v>31</v>
      </c>
      <c r="D2001" s="30" t="s">
        <v>29</v>
      </c>
      <c r="E2001" s="96" t="s">
        <v>63</v>
      </c>
      <c r="F2001" s="30" t="s">
        <v>152</v>
      </c>
      <c r="G2001" s="30" t="s">
        <v>47</v>
      </c>
      <c r="H2001" s="93" t="s">
        <v>34</v>
      </c>
      <c r="I2001" s="36" t="str">
        <f ca="1">IFERROR(__xludf.DUMMYFUNCTION("""COMPUTED_VALUE""")," ")</f>
        <v xml:space="preserve"> </v>
      </c>
      <c r="J2001" s="51" t="s">
        <v>9198</v>
      </c>
      <c r="K2001" s="56" t="s">
        <v>9199</v>
      </c>
      <c r="L2001" s="38">
        <v>338479560</v>
      </c>
      <c r="M2001" s="30" t="s">
        <v>1614</v>
      </c>
      <c r="N2001" s="56" t="s">
        <v>131</v>
      </c>
      <c r="O2001" s="30" t="s">
        <v>2081</v>
      </c>
      <c r="P2001" s="30" t="s">
        <v>9200</v>
      </c>
      <c r="Q2001" s="23">
        <v>16940</v>
      </c>
      <c r="R2001" s="30" t="s">
        <v>29</v>
      </c>
      <c r="S2001" s="39">
        <v>50</v>
      </c>
      <c r="T2001" s="45">
        <v>46172</v>
      </c>
      <c r="U2001" s="52"/>
      <c r="V2001" s="53"/>
      <c r="W2001" s="54" t="s">
        <v>9201</v>
      </c>
      <c r="X2001" s="30"/>
      <c r="Y2001" s="31">
        <v>16890</v>
      </c>
      <c r="Z2001" s="30"/>
      <c r="AA2001" s="55"/>
      <c r="AB2001" s="73" t="s">
        <v>44</v>
      </c>
      <c r="AC2001" s="30" t="s">
        <v>44</v>
      </c>
      <c r="AD2001" s="30" t="s">
        <v>982</v>
      </c>
    </row>
    <row r="2002" spans="1:30" x14ac:dyDescent="0.2">
      <c r="A2002" s="89">
        <v>46174.418581342594</v>
      </c>
      <c r="B2002" s="35" t="s">
        <v>252</v>
      </c>
      <c r="C2002" s="85" t="s">
        <v>31</v>
      </c>
      <c r="D2002" s="30" t="s">
        <v>29</v>
      </c>
      <c r="E2002" s="96" t="s">
        <v>63</v>
      </c>
      <c r="F2002" s="30" t="s">
        <v>29</v>
      </c>
      <c r="G2002" s="30" t="s">
        <v>47</v>
      </c>
      <c r="H2002" s="93" t="s">
        <v>34</v>
      </c>
      <c r="I2002" s="36" t="str">
        <f ca="1">IFERROR(__xludf.DUMMYFUNCTION("""COMPUTED_VALUE""")," ")</f>
        <v xml:space="preserve"> </v>
      </c>
      <c r="J2002" s="51" t="s">
        <v>9202</v>
      </c>
      <c r="K2002" s="56" t="s">
        <v>9203</v>
      </c>
      <c r="L2002" s="38">
        <v>965377461</v>
      </c>
      <c r="M2002" s="30" t="s">
        <v>1614</v>
      </c>
      <c r="N2002" s="56" t="s">
        <v>131</v>
      </c>
      <c r="O2002" s="30" t="s">
        <v>2081</v>
      </c>
      <c r="P2002" s="30" t="s">
        <v>9204</v>
      </c>
      <c r="Q2002" s="23">
        <v>16940</v>
      </c>
      <c r="R2002" s="30" t="s">
        <v>29</v>
      </c>
      <c r="S2002" s="39">
        <v>200</v>
      </c>
      <c r="T2002" s="45">
        <v>46173</v>
      </c>
      <c r="U2002" s="52"/>
      <c r="V2002" s="53"/>
      <c r="W2002" s="54" t="s">
        <v>9205</v>
      </c>
      <c r="X2002" s="30"/>
      <c r="Y2002" s="31">
        <v>16740</v>
      </c>
      <c r="Z2002" s="30"/>
      <c r="AA2002" s="56"/>
      <c r="AB2002" s="74" t="s">
        <v>44</v>
      </c>
      <c r="AC2002" s="30" t="s">
        <v>44</v>
      </c>
      <c r="AD2002" s="30" t="s">
        <v>982</v>
      </c>
    </row>
    <row r="2003" spans="1:30" x14ac:dyDescent="0.2">
      <c r="A2003" s="89">
        <v>46174.422404907411</v>
      </c>
      <c r="B2003" s="35" t="s">
        <v>30</v>
      </c>
      <c r="C2003" s="85" t="s">
        <v>31</v>
      </c>
      <c r="D2003" s="30" t="s">
        <v>29</v>
      </c>
      <c r="E2003" s="96" t="s">
        <v>32</v>
      </c>
      <c r="F2003" s="30" t="s">
        <v>29</v>
      </c>
      <c r="G2003" s="30" t="s">
        <v>33</v>
      </c>
      <c r="H2003" s="93" t="s">
        <v>34</v>
      </c>
      <c r="I2003" s="36" t="str">
        <f ca="1">IFERROR(__xludf.DUMMYFUNCTION("""COMPUTED_VALUE""")," ")</f>
        <v xml:space="preserve"> </v>
      </c>
      <c r="J2003" s="51" t="s">
        <v>9206</v>
      </c>
      <c r="K2003" s="56" t="s">
        <v>9207</v>
      </c>
      <c r="L2003" s="38">
        <v>963498025</v>
      </c>
      <c r="M2003" s="30" t="s">
        <v>1614</v>
      </c>
      <c r="N2003" s="56" t="s">
        <v>131</v>
      </c>
      <c r="O2003" s="30" t="s">
        <v>2081</v>
      </c>
      <c r="P2003" s="30" t="s">
        <v>9208</v>
      </c>
      <c r="Q2003" s="23">
        <v>14972</v>
      </c>
      <c r="R2003" s="30" t="s">
        <v>29</v>
      </c>
      <c r="S2003" s="39">
        <v>100</v>
      </c>
      <c r="T2003" s="45">
        <v>46173</v>
      </c>
      <c r="U2003" s="52"/>
      <c r="V2003" s="53"/>
      <c r="W2003" s="54" t="s">
        <v>9209</v>
      </c>
      <c r="X2003" s="30"/>
      <c r="Y2003" s="31">
        <v>14872</v>
      </c>
      <c r="Z2003" s="30"/>
      <c r="AA2003" s="55"/>
      <c r="AB2003" s="73" t="s">
        <v>44</v>
      </c>
      <c r="AC2003" s="30" t="s">
        <v>44</v>
      </c>
      <c r="AD2003" s="30" t="s">
        <v>982</v>
      </c>
    </row>
    <row r="2004" spans="1:30" x14ac:dyDescent="0.2">
      <c r="A2004" s="89">
        <v>46174.423982280088</v>
      </c>
      <c r="B2004" s="35" t="s">
        <v>76</v>
      </c>
      <c r="C2004" s="85" t="s">
        <v>31</v>
      </c>
      <c r="D2004" s="30" t="s">
        <v>29</v>
      </c>
      <c r="E2004" s="96" t="s">
        <v>32</v>
      </c>
      <c r="F2004" s="30" t="s">
        <v>29</v>
      </c>
      <c r="G2004" s="30" t="s">
        <v>33</v>
      </c>
      <c r="H2004" s="93" t="s">
        <v>7094</v>
      </c>
      <c r="I2004" s="36">
        <f ca="1">IFERROR(__xludf.DUMMYFUNCTION("""COMPUTED_VALUE"""),46189)</f>
        <v>46189</v>
      </c>
      <c r="J2004" s="51" t="s">
        <v>9210</v>
      </c>
      <c r="K2004" s="56" t="s">
        <v>9211</v>
      </c>
      <c r="L2004" s="38">
        <v>862368401</v>
      </c>
      <c r="M2004" s="30" t="s">
        <v>90</v>
      </c>
      <c r="N2004" s="56" t="s">
        <v>685</v>
      </c>
      <c r="O2004" s="30" t="s">
        <v>2081</v>
      </c>
      <c r="P2004" s="30" t="s">
        <v>9212</v>
      </c>
      <c r="Q2004" s="23">
        <v>14972</v>
      </c>
      <c r="R2004" s="30" t="s">
        <v>29</v>
      </c>
      <c r="S2004" s="39">
        <f>200+3800</f>
        <v>4000</v>
      </c>
      <c r="T2004" s="49" t="s">
        <v>9213</v>
      </c>
      <c r="U2004" s="52"/>
      <c r="V2004" s="53"/>
      <c r="W2004" s="54" t="s">
        <v>9214</v>
      </c>
      <c r="X2004" s="30"/>
      <c r="Y2004" s="31">
        <v>10972</v>
      </c>
      <c r="Z2004" s="30"/>
      <c r="AA2004" s="56"/>
      <c r="AB2004" s="74" t="s">
        <v>44</v>
      </c>
      <c r="AC2004" s="30" t="s">
        <v>44</v>
      </c>
      <c r="AD2004" s="30" t="s">
        <v>982</v>
      </c>
    </row>
    <row r="2005" spans="1:30" x14ac:dyDescent="0.2">
      <c r="A2005" s="89">
        <v>46174.425912974533</v>
      </c>
      <c r="B2005" s="35" t="s">
        <v>76</v>
      </c>
      <c r="C2005" s="85" t="s">
        <v>31</v>
      </c>
      <c r="D2005" s="30" t="s">
        <v>29</v>
      </c>
      <c r="E2005" s="96" t="s">
        <v>32</v>
      </c>
      <c r="F2005" s="30" t="s">
        <v>29</v>
      </c>
      <c r="G2005" s="30" t="s">
        <v>33</v>
      </c>
      <c r="H2005" s="93" t="s">
        <v>8554</v>
      </c>
      <c r="I2005" s="36">
        <f ca="1">IFERROR(__xludf.DUMMYFUNCTION("""COMPUTED_VALUE"""),46198)</f>
        <v>46198</v>
      </c>
      <c r="J2005" s="51" t="s">
        <v>9215</v>
      </c>
      <c r="K2005" s="56" t="s">
        <v>9216</v>
      </c>
      <c r="L2005" s="38"/>
      <c r="M2005" s="30" t="s">
        <v>1614</v>
      </c>
      <c r="N2005" s="56" t="s">
        <v>3430</v>
      </c>
      <c r="O2005" s="30" t="s">
        <v>2081</v>
      </c>
      <c r="P2005" s="30" t="s">
        <v>9217</v>
      </c>
      <c r="Q2005" s="23">
        <v>14972</v>
      </c>
      <c r="R2005" s="30" t="s">
        <v>29</v>
      </c>
      <c r="S2005" s="39">
        <v>100</v>
      </c>
      <c r="T2005" s="45">
        <v>46173</v>
      </c>
      <c r="U2005" s="52"/>
      <c r="V2005" s="53"/>
      <c r="W2005" s="54" t="s">
        <v>9218</v>
      </c>
      <c r="X2005" s="30"/>
      <c r="Y2005" s="31">
        <v>14872</v>
      </c>
      <c r="Z2005" s="30"/>
      <c r="AA2005" s="55"/>
      <c r="AB2005" s="73" t="s">
        <v>44</v>
      </c>
      <c r="AC2005" s="30" t="s">
        <v>44</v>
      </c>
      <c r="AD2005" s="30" t="s">
        <v>982</v>
      </c>
    </row>
    <row r="2006" spans="1:30" x14ac:dyDescent="0.2">
      <c r="A2006" s="89">
        <v>46174.468002453708</v>
      </c>
      <c r="B2006" s="35" t="s">
        <v>76</v>
      </c>
      <c r="C2006" s="85" t="s">
        <v>31</v>
      </c>
      <c r="D2006" s="30" t="s">
        <v>29</v>
      </c>
      <c r="E2006" s="96" t="s">
        <v>670</v>
      </c>
      <c r="F2006" s="30" t="s">
        <v>9219</v>
      </c>
      <c r="G2006" s="30" t="s">
        <v>2172</v>
      </c>
      <c r="H2006" s="93" t="s">
        <v>7396</v>
      </c>
      <c r="I2006" s="36">
        <f ca="1">IFERROR(__xludf.DUMMYFUNCTION("""COMPUTED_VALUE"""),45803)</f>
        <v>45803</v>
      </c>
      <c r="J2006" s="51" t="s">
        <v>9220</v>
      </c>
      <c r="K2006" s="56" t="s">
        <v>9221</v>
      </c>
      <c r="L2006" s="38">
        <v>347573888</v>
      </c>
      <c r="M2006" s="30" t="s">
        <v>421</v>
      </c>
      <c r="N2006" s="56" t="s">
        <v>9222</v>
      </c>
      <c r="O2006" s="30" t="s">
        <v>9223</v>
      </c>
      <c r="P2006" s="30" t="s">
        <v>9224</v>
      </c>
      <c r="Q2006" s="23">
        <v>7736</v>
      </c>
      <c r="R2006" s="30" t="s">
        <v>29</v>
      </c>
      <c r="S2006" s="39">
        <v>7736</v>
      </c>
      <c r="T2006" s="45">
        <v>46173</v>
      </c>
      <c r="U2006" s="52"/>
      <c r="V2006" s="53"/>
      <c r="W2006" s="54" t="s">
        <v>9225</v>
      </c>
      <c r="X2006" s="30"/>
      <c r="Y2006" s="31">
        <v>0</v>
      </c>
      <c r="Z2006" s="30" t="s">
        <v>2731</v>
      </c>
      <c r="AA2006" s="56"/>
      <c r="AB2006" s="74" t="s">
        <v>44</v>
      </c>
      <c r="AC2006" s="30" t="s">
        <v>44</v>
      </c>
      <c r="AD2006" s="30" t="s">
        <v>982</v>
      </c>
    </row>
    <row r="2007" spans="1:30" x14ac:dyDescent="0.2">
      <c r="A2007" s="89">
        <v>46174.575640532406</v>
      </c>
      <c r="B2007" s="35" t="s">
        <v>30</v>
      </c>
      <c r="C2007" s="85" t="s">
        <v>31</v>
      </c>
      <c r="D2007" s="30" t="s">
        <v>29</v>
      </c>
      <c r="E2007" s="96" t="s">
        <v>2798</v>
      </c>
      <c r="F2007" s="30" t="s">
        <v>29</v>
      </c>
      <c r="G2007" s="30" t="s">
        <v>47</v>
      </c>
      <c r="H2007" s="93" t="s">
        <v>34</v>
      </c>
      <c r="I2007" s="36" t="str">
        <f ca="1">IFERROR(__xludf.DUMMYFUNCTION("""COMPUTED_VALUE""")," ")</f>
        <v xml:space="preserve"> </v>
      </c>
      <c r="J2007" s="51" t="s">
        <v>9226</v>
      </c>
      <c r="K2007" s="56" t="s">
        <v>9227</v>
      </c>
      <c r="L2007" s="38">
        <v>369562008</v>
      </c>
      <c r="M2007" s="30" t="s">
        <v>664</v>
      </c>
      <c r="N2007" s="56" t="s">
        <v>2923</v>
      </c>
      <c r="O2007" s="30" t="s">
        <v>107</v>
      </c>
      <c r="P2007" s="30" t="s">
        <v>9228</v>
      </c>
      <c r="Q2007" s="23">
        <v>16940</v>
      </c>
      <c r="R2007" s="30" t="s">
        <v>29</v>
      </c>
      <c r="S2007" s="39">
        <v>50</v>
      </c>
      <c r="T2007" s="45">
        <v>46174</v>
      </c>
      <c r="U2007" s="52"/>
      <c r="V2007" s="53"/>
      <c r="W2007" s="54" t="s">
        <v>9229</v>
      </c>
      <c r="X2007" s="30"/>
      <c r="Y2007" s="31">
        <v>16890</v>
      </c>
      <c r="Z2007" s="30"/>
      <c r="AA2007" s="55"/>
      <c r="AB2007" s="73" t="s">
        <v>44</v>
      </c>
      <c r="AC2007" s="30" t="s">
        <v>44</v>
      </c>
      <c r="AD2007" s="30" t="s">
        <v>982</v>
      </c>
    </row>
    <row r="2008" spans="1:30" x14ac:dyDescent="0.2">
      <c r="A2008" s="89">
        <v>46174.577765127317</v>
      </c>
      <c r="B2008" s="35" t="s">
        <v>30</v>
      </c>
      <c r="C2008" s="85" t="s">
        <v>31</v>
      </c>
      <c r="D2008" s="30" t="s">
        <v>29</v>
      </c>
      <c r="E2008" s="96" t="s">
        <v>2798</v>
      </c>
      <c r="F2008" s="30" t="s">
        <v>29</v>
      </c>
      <c r="G2008" s="30" t="s">
        <v>47</v>
      </c>
      <c r="H2008" s="93" t="s">
        <v>5807</v>
      </c>
      <c r="I2008" s="36">
        <f ca="1">IFERROR(__xludf.DUMMYFUNCTION("""COMPUTED_VALUE"""),46197)</f>
        <v>46197</v>
      </c>
      <c r="J2008" s="51" t="s">
        <v>9230</v>
      </c>
      <c r="K2008" s="56" t="s">
        <v>9231</v>
      </c>
      <c r="L2008" s="38">
        <v>986939459</v>
      </c>
      <c r="M2008" s="30" t="s">
        <v>664</v>
      </c>
      <c r="N2008" s="56" t="s">
        <v>66</v>
      </c>
      <c r="O2008" s="30" t="s">
        <v>107</v>
      </c>
      <c r="P2008" s="30" t="s">
        <v>9232</v>
      </c>
      <c r="Q2008" s="23">
        <v>16940</v>
      </c>
      <c r="R2008" s="30" t="s">
        <v>29</v>
      </c>
      <c r="S2008" s="39">
        <v>50</v>
      </c>
      <c r="T2008" s="45">
        <v>46174</v>
      </c>
      <c r="U2008" s="52"/>
      <c r="V2008" s="53"/>
      <c r="W2008" s="54" t="s">
        <v>9233</v>
      </c>
      <c r="X2008" s="30"/>
      <c r="Y2008" s="31">
        <v>16890</v>
      </c>
      <c r="Z2008" s="30"/>
      <c r="AA2008" s="56"/>
      <c r="AB2008" s="74" t="s">
        <v>44</v>
      </c>
      <c r="AC2008" s="30" t="s">
        <v>44</v>
      </c>
      <c r="AD2008" s="30" t="s">
        <v>982</v>
      </c>
    </row>
    <row r="2009" spans="1:30" x14ac:dyDescent="0.2">
      <c r="A2009" s="89">
        <v>46174.636368749998</v>
      </c>
      <c r="B2009" s="35" t="s">
        <v>76</v>
      </c>
      <c r="C2009" s="85" t="s">
        <v>31</v>
      </c>
      <c r="D2009" s="30" t="s">
        <v>29</v>
      </c>
      <c r="E2009" s="96" t="s">
        <v>82</v>
      </c>
      <c r="F2009" s="30" t="s">
        <v>29</v>
      </c>
      <c r="G2009" s="30" t="s">
        <v>47</v>
      </c>
      <c r="H2009" s="93" t="s">
        <v>2818</v>
      </c>
      <c r="I2009" s="36">
        <f ca="1">IFERROR(__xludf.DUMMYFUNCTION("""COMPUTED_VALUE"""),46195)</f>
        <v>46195</v>
      </c>
      <c r="J2009" s="51" t="s">
        <v>9234</v>
      </c>
      <c r="K2009" s="56" t="s">
        <v>9235</v>
      </c>
      <c r="L2009" s="38">
        <v>965373124</v>
      </c>
      <c r="M2009" s="30" t="s">
        <v>421</v>
      </c>
      <c r="N2009" s="56" t="s">
        <v>422</v>
      </c>
      <c r="O2009" s="30" t="s">
        <v>9236</v>
      </c>
      <c r="P2009" s="30" t="s">
        <v>9237</v>
      </c>
      <c r="Q2009" s="23">
        <v>9704</v>
      </c>
      <c r="R2009" s="30" t="s">
        <v>29</v>
      </c>
      <c r="S2009" s="39">
        <v>9704</v>
      </c>
      <c r="T2009" s="45">
        <v>46174</v>
      </c>
      <c r="U2009" s="52"/>
      <c r="V2009" s="53"/>
      <c r="W2009" s="54" t="s">
        <v>9238</v>
      </c>
      <c r="X2009" s="30"/>
      <c r="Y2009" s="31">
        <v>0</v>
      </c>
      <c r="Z2009" s="30"/>
      <c r="AA2009" s="55"/>
      <c r="AB2009" s="73" t="s">
        <v>44</v>
      </c>
      <c r="AC2009" s="30" t="s">
        <v>44</v>
      </c>
      <c r="AD2009" s="30" t="s">
        <v>982</v>
      </c>
    </row>
    <row r="2010" spans="1:30" x14ac:dyDescent="0.2">
      <c r="A2010" s="89">
        <v>46174.683948518519</v>
      </c>
      <c r="B2010" s="35" t="s">
        <v>252</v>
      </c>
      <c r="C2010" s="85" t="s">
        <v>31</v>
      </c>
      <c r="D2010" s="30" t="s">
        <v>29</v>
      </c>
      <c r="E2010" s="96" t="s">
        <v>2798</v>
      </c>
      <c r="F2010" s="30" t="s">
        <v>29</v>
      </c>
      <c r="G2010" s="30" t="s">
        <v>47</v>
      </c>
      <c r="H2010" s="93" t="s">
        <v>34</v>
      </c>
      <c r="I2010" s="36" t="str">
        <f ca="1">IFERROR(__xludf.DUMMYFUNCTION("""COMPUTED_VALUE""")," ")</f>
        <v xml:space="preserve"> </v>
      </c>
      <c r="J2010" s="51" t="s">
        <v>9239</v>
      </c>
      <c r="K2010" s="56" t="s">
        <v>9240</v>
      </c>
      <c r="L2010" s="38">
        <v>328871439</v>
      </c>
      <c r="M2010" s="30" t="s">
        <v>664</v>
      </c>
      <c r="N2010" s="56" t="s">
        <v>66</v>
      </c>
      <c r="O2010" s="30" t="s">
        <v>107</v>
      </c>
      <c r="P2010" s="30" t="s">
        <v>9241</v>
      </c>
      <c r="Q2010" s="23">
        <v>16940</v>
      </c>
      <c r="R2010" s="30" t="s">
        <v>29</v>
      </c>
      <c r="S2010" s="39">
        <v>50</v>
      </c>
      <c r="T2010" s="45">
        <v>46174</v>
      </c>
      <c r="U2010" s="52"/>
      <c r="V2010" s="53"/>
      <c r="W2010" s="54" t="s">
        <v>9242</v>
      </c>
      <c r="X2010" s="30"/>
      <c r="Y2010" s="31">
        <v>16890</v>
      </c>
      <c r="Z2010" s="30"/>
      <c r="AA2010" s="56"/>
      <c r="AB2010" s="74" t="s">
        <v>44</v>
      </c>
      <c r="AC2010" s="30" t="s">
        <v>44</v>
      </c>
      <c r="AD2010" s="30" t="s">
        <v>982</v>
      </c>
    </row>
    <row r="2011" spans="1:30" x14ac:dyDescent="0.2">
      <c r="A2011" s="89">
        <v>46174.835611574075</v>
      </c>
      <c r="B2011" s="35" t="s">
        <v>408</v>
      </c>
      <c r="C2011" s="85" t="s">
        <v>31</v>
      </c>
      <c r="D2011" s="30" t="s">
        <v>29</v>
      </c>
      <c r="E2011" s="96" t="s">
        <v>32</v>
      </c>
      <c r="F2011" s="30" t="s">
        <v>29</v>
      </c>
      <c r="G2011" s="30" t="s">
        <v>33</v>
      </c>
      <c r="H2011" s="93" t="s">
        <v>4504</v>
      </c>
      <c r="I2011" s="36">
        <f ca="1">IFERROR(__xludf.DUMMYFUNCTION("""COMPUTED_VALUE"""),46198)</f>
        <v>46198</v>
      </c>
      <c r="J2011" s="51" t="s">
        <v>9243</v>
      </c>
      <c r="K2011" s="56" t="s">
        <v>9244</v>
      </c>
      <c r="L2011" s="38">
        <v>829048579</v>
      </c>
      <c r="M2011" s="30" t="s">
        <v>1614</v>
      </c>
      <c r="N2011" s="56" t="s">
        <v>3430</v>
      </c>
      <c r="O2011" s="30" t="s">
        <v>2081</v>
      </c>
      <c r="P2011" s="30" t="s">
        <v>9245</v>
      </c>
      <c r="Q2011" s="23">
        <v>14972</v>
      </c>
      <c r="R2011" s="30" t="s">
        <v>29</v>
      </c>
      <c r="S2011" s="39">
        <f>200+3800</f>
        <v>4000</v>
      </c>
      <c r="T2011" s="49" t="s">
        <v>9246</v>
      </c>
      <c r="U2011" s="52"/>
      <c r="V2011" s="53"/>
      <c r="W2011" s="54" t="s">
        <v>9247</v>
      </c>
      <c r="X2011" s="30"/>
      <c r="Y2011" s="31">
        <v>10972</v>
      </c>
      <c r="Z2011" s="30"/>
      <c r="AA2011" s="55"/>
      <c r="AB2011" s="73" t="s">
        <v>44</v>
      </c>
      <c r="AC2011" s="30" t="s">
        <v>44</v>
      </c>
      <c r="AD2011" s="30" t="s">
        <v>982</v>
      </c>
    </row>
    <row r="2012" spans="1:30" x14ac:dyDescent="0.2">
      <c r="A2012" s="89">
        <v>46174.86553012731</v>
      </c>
      <c r="B2012" s="35" t="s">
        <v>30</v>
      </c>
      <c r="C2012" s="85" t="s">
        <v>31</v>
      </c>
      <c r="D2012" s="30" t="s">
        <v>29</v>
      </c>
      <c r="E2012" s="96" t="s">
        <v>2798</v>
      </c>
      <c r="F2012" s="30" t="s">
        <v>29</v>
      </c>
      <c r="G2012" s="30" t="s">
        <v>47</v>
      </c>
      <c r="H2012" s="93" t="s">
        <v>7946</v>
      </c>
      <c r="I2012" s="36">
        <f ca="1">IFERROR(__xludf.DUMMYFUNCTION("""COMPUTED_VALUE"""),46196)</f>
        <v>46196</v>
      </c>
      <c r="J2012" s="51" t="s">
        <v>9248</v>
      </c>
      <c r="K2012" s="56" t="s">
        <v>9249</v>
      </c>
      <c r="L2012" s="38">
        <v>983859942</v>
      </c>
      <c r="M2012" s="30" t="s">
        <v>664</v>
      </c>
      <c r="N2012" s="56" t="s">
        <v>2435</v>
      </c>
      <c r="O2012" s="30" t="s">
        <v>107</v>
      </c>
      <c r="P2012" s="30" t="s">
        <v>9250</v>
      </c>
      <c r="Q2012" s="23">
        <v>16940</v>
      </c>
      <c r="R2012" s="30" t="s">
        <v>29</v>
      </c>
      <c r="S2012" s="39">
        <v>50</v>
      </c>
      <c r="T2012" s="45">
        <v>46174</v>
      </c>
      <c r="U2012" s="52"/>
      <c r="V2012" s="53"/>
      <c r="W2012" s="54" t="s">
        <v>9251</v>
      </c>
      <c r="X2012" s="30"/>
      <c r="Y2012" s="31">
        <v>16890</v>
      </c>
      <c r="Z2012" s="30"/>
      <c r="AA2012" s="56"/>
      <c r="AB2012" s="74" t="s">
        <v>44</v>
      </c>
      <c r="AC2012" s="30" t="s">
        <v>44</v>
      </c>
      <c r="AD2012" s="30" t="s">
        <v>982</v>
      </c>
    </row>
    <row r="2013" spans="1:30" x14ac:dyDescent="0.2">
      <c r="A2013" s="89">
        <v>46174.867319386569</v>
      </c>
      <c r="B2013" s="35" t="s">
        <v>30</v>
      </c>
      <c r="C2013" s="85" t="s">
        <v>31</v>
      </c>
      <c r="D2013" s="30" t="s">
        <v>29</v>
      </c>
      <c r="E2013" s="96" t="s">
        <v>2798</v>
      </c>
      <c r="F2013" s="30" t="s">
        <v>29</v>
      </c>
      <c r="G2013" s="30" t="s">
        <v>47</v>
      </c>
      <c r="H2013" s="93" t="s">
        <v>34</v>
      </c>
      <c r="I2013" s="36" t="str">
        <f ca="1">IFERROR(__xludf.DUMMYFUNCTION("""COMPUTED_VALUE""")," ")</f>
        <v xml:space="preserve"> </v>
      </c>
      <c r="J2013" s="51" t="s">
        <v>9252</v>
      </c>
      <c r="K2013" s="56" t="s">
        <v>5400</v>
      </c>
      <c r="L2013" s="38">
        <v>362714339</v>
      </c>
      <c r="M2013" s="30" t="s">
        <v>664</v>
      </c>
      <c r="N2013" s="56" t="s">
        <v>337</v>
      </c>
      <c r="O2013" s="30" t="s">
        <v>107</v>
      </c>
      <c r="P2013" s="30" t="s">
        <v>9253</v>
      </c>
      <c r="Q2013" s="23">
        <v>16940</v>
      </c>
      <c r="R2013" s="30" t="s">
        <v>29</v>
      </c>
      <c r="S2013" s="39">
        <v>50</v>
      </c>
      <c r="T2013" s="45">
        <v>46174</v>
      </c>
      <c r="U2013" s="52"/>
      <c r="V2013" s="53"/>
      <c r="W2013" s="54" t="s">
        <v>9254</v>
      </c>
      <c r="X2013" s="30"/>
      <c r="Y2013" s="31">
        <v>16890</v>
      </c>
      <c r="Z2013" s="30"/>
      <c r="AA2013" s="55"/>
      <c r="AB2013" s="73" t="s">
        <v>44</v>
      </c>
      <c r="AC2013" s="30" t="s">
        <v>44</v>
      </c>
      <c r="AD2013" s="30" t="s">
        <v>982</v>
      </c>
    </row>
    <row r="2014" spans="1:30" x14ac:dyDescent="0.2">
      <c r="A2014" s="89">
        <v>46174.869580856481</v>
      </c>
      <c r="B2014" s="35" t="s">
        <v>30</v>
      </c>
      <c r="C2014" s="85" t="s">
        <v>31</v>
      </c>
      <c r="D2014" s="30" t="s">
        <v>29</v>
      </c>
      <c r="E2014" s="96" t="s">
        <v>2798</v>
      </c>
      <c r="F2014" s="30" t="s">
        <v>29</v>
      </c>
      <c r="G2014" s="30" t="s">
        <v>47</v>
      </c>
      <c r="H2014" s="93" t="s">
        <v>34</v>
      </c>
      <c r="I2014" s="36" t="str">
        <f ca="1">IFERROR(__xludf.DUMMYFUNCTION("""COMPUTED_VALUE""")," ")</f>
        <v xml:space="preserve"> </v>
      </c>
      <c r="J2014" s="51" t="s">
        <v>9255</v>
      </c>
      <c r="K2014" s="56" t="s">
        <v>9256</v>
      </c>
      <c r="L2014" s="38">
        <v>342537191</v>
      </c>
      <c r="M2014" s="30" t="s">
        <v>664</v>
      </c>
      <c r="N2014" s="56" t="s">
        <v>337</v>
      </c>
      <c r="O2014" s="30" t="s">
        <v>107</v>
      </c>
      <c r="P2014" s="30" t="s">
        <v>9257</v>
      </c>
      <c r="Q2014" s="23">
        <v>16940</v>
      </c>
      <c r="R2014" s="30" t="s">
        <v>29</v>
      </c>
      <c r="S2014" s="39">
        <v>50</v>
      </c>
      <c r="T2014" s="45">
        <v>46174</v>
      </c>
      <c r="U2014" s="52"/>
      <c r="V2014" s="53"/>
      <c r="W2014" s="54" t="s">
        <v>9258</v>
      </c>
      <c r="X2014" s="30"/>
      <c r="Y2014" s="31">
        <v>16890</v>
      </c>
      <c r="Z2014" s="30"/>
      <c r="AA2014" s="56"/>
      <c r="AB2014" s="74" t="s">
        <v>44</v>
      </c>
      <c r="AC2014" s="30" t="s">
        <v>44</v>
      </c>
      <c r="AD2014" s="30" t="s">
        <v>982</v>
      </c>
    </row>
    <row r="2015" spans="1:30" x14ac:dyDescent="0.2">
      <c r="A2015" s="89">
        <v>46174.871025532411</v>
      </c>
      <c r="B2015" s="35" t="s">
        <v>30</v>
      </c>
      <c r="C2015" s="85" t="s">
        <v>31</v>
      </c>
      <c r="D2015" s="30" t="s">
        <v>29</v>
      </c>
      <c r="E2015" s="96" t="s">
        <v>2798</v>
      </c>
      <c r="F2015" s="30" t="s">
        <v>29</v>
      </c>
      <c r="G2015" s="30" t="s">
        <v>47</v>
      </c>
      <c r="H2015" s="93" t="s">
        <v>34</v>
      </c>
      <c r="I2015" s="36" t="str">
        <f ca="1">IFERROR(__xludf.DUMMYFUNCTION("""COMPUTED_VALUE""")," ")</f>
        <v xml:space="preserve"> </v>
      </c>
      <c r="J2015" s="51" t="s">
        <v>9259</v>
      </c>
      <c r="K2015" s="56" t="s">
        <v>9260</v>
      </c>
      <c r="L2015" s="38">
        <v>868743525</v>
      </c>
      <c r="M2015" s="30" t="s">
        <v>664</v>
      </c>
      <c r="N2015" s="56" t="s">
        <v>3186</v>
      </c>
      <c r="O2015" s="30" t="s">
        <v>107</v>
      </c>
      <c r="P2015" s="30" t="s">
        <v>9261</v>
      </c>
      <c r="Q2015" s="23">
        <v>16940</v>
      </c>
      <c r="R2015" s="30" t="s">
        <v>29</v>
      </c>
      <c r="S2015" s="39">
        <v>50</v>
      </c>
      <c r="T2015" s="45">
        <v>46174</v>
      </c>
      <c r="U2015" s="52"/>
      <c r="V2015" s="53"/>
      <c r="W2015" s="54" t="s">
        <v>9262</v>
      </c>
      <c r="X2015" s="30"/>
      <c r="Y2015" s="31">
        <v>16890</v>
      </c>
      <c r="Z2015" s="30"/>
      <c r="AA2015" s="55"/>
      <c r="AB2015" s="73" t="s">
        <v>44</v>
      </c>
      <c r="AC2015" s="30" t="s">
        <v>44</v>
      </c>
      <c r="AD2015" s="30" t="s">
        <v>982</v>
      </c>
    </row>
    <row r="2016" spans="1:30" x14ac:dyDescent="0.2">
      <c r="A2016" s="89">
        <v>46174.872428437498</v>
      </c>
      <c r="B2016" s="35" t="s">
        <v>30</v>
      </c>
      <c r="C2016" s="85" t="s">
        <v>31</v>
      </c>
      <c r="D2016" s="30" t="s">
        <v>29</v>
      </c>
      <c r="E2016" s="96" t="s">
        <v>2798</v>
      </c>
      <c r="F2016" s="30" t="s">
        <v>29</v>
      </c>
      <c r="G2016" s="30" t="s">
        <v>47</v>
      </c>
      <c r="H2016" s="93" t="s">
        <v>34</v>
      </c>
      <c r="I2016" s="36" t="str">
        <f ca="1">IFERROR(__xludf.DUMMYFUNCTION("""COMPUTED_VALUE""")," ")</f>
        <v xml:space="preserve"> </v>
      </c>
      <c r="J2016" s="51" t="s">
        <v>9263</v>
      </c>
      <c r="K2016" s="56" t="s">
        <v>9264</v>
      </c>
      <c r="L2016" s="38">
        <v>961461837</v>
      </c>
      <c r="M2016" s="30" t="s">
        <v>664</v>
      </c>
      <c r="N2016" s="56" t="s">
        <v>66</v>
      </c>
      <c r="O2016" s="30" t="s">
        <v>107</v>
      </c>
      <c r="P2016" s="30" t="s">
        <v>9265</v>
      </c>
      <c r="Q2016" s="23">
        <v>16940</v>
      </c>
      <c r="R2016" s="30" t="s">
        <v>29</v>
      </c>
      <c r="S2016" s="39">
        <v>50</v>
      </c>
      <c r="T2016" s="45">
        <v>46174</v>
      </c>
      <c r="U2016" s="52"/>
      <c r="V2016" s="53"/>
      <c r="W2016" s="54" t="s">
        <v>9266</v>
      </c>
      <c r="X2016" s="30"/>
      <c r="Y2016" s="31">
        <v>16890</v>
      </c>
      <c r="Z2016" s="30"/>
      <c r="AA2016" s="56"/>
      <c r="AB2016" s="74" t="s">
        <v>44</v>
      </c>
      <c r="AC2016" s="30" t="s">
        <v>44</v>
      </c>
      <c r="AD2016" s="30" t="s">
        <v>982</v>
      </c>
    </row>
    <row r="2017" spans="1:30" x14ac:dyDescent="0.2">
      <c r="A2017" s="89">
        <v>46174.874409027776</v>
      </c>
      <c r="B2017" s="35" t="s">
        <v>30</v>
      </c>
      <c r="C2017" s="85" t="s">
        <v>31</v>
      </c>
      <c r="D2017" s="30" t="s">
        <v>29</v>
      </c>
      <c r="E2017" s="96" t="s">
        <v>2798</v>
      </c>
      <c r="F2017" s="30" t="s">
        <v>29</v>
      </c>
      <c r="G2017" s="30" t="s">
        <v>47</v>
      </c>
      <c r="H2017" s="93" t="s">
        <v>34</v>
      </c>
      <c r="I2017" s="36" t="str">
        <f ca="1">IFERROR(__xludf.DUMMYFUNCTION("""COMPUTED_VALUE""")," ")</f>
        <v xml:space="preserve"> </v>
      </c>
      <c r="J2017" s="51" t="s">
        <v>9267</v>
      </c>
      <c r="K2017" s="56" t="s">
        <v>9268</v>
      </c>
      <c r="L2017" s="38">
        <v>372552590</v>
      </c>
      <c r="M2017" s="30" t="s">
        <v>713</v>
      </c>
      <c r="N2017" s="56" t="s">
        <v>148</v>
      </c>
      <c r="O2017" s="30" t="s">
        <v>107</v>
      </c>
      <c r="P2017" s="30" t="s">
        <v>9269</v>
      </c>
      <c r="Q2017" s="23">
        <v>16940</v>
      </c>
      <c r="R2017" s="30" t="s">
        <v>29</v>
      </c>
      <c r="S2017" s="39">
        <v>50</v>
      </c>
      <c r="T2017" s="45">
        <v>46174</v>
      </c>
      <c r="U2017" s="52"/>
      <c r="V2017" s="53"/>
      <c r="W2017" s="54" t="s">
        <v>9270</v>
      </c>
      <c r="X2017" s="30"/>
      <c r="Y2017" s="31">
        <v>16890</v>
      </c>
      <c r="Z2017" s="30"/>
      <c r="AA2017" s="55"/>
      <c r="AB2017" s="73" t="s">
        <v>44</v>
      </c>
      <c r="AC2017" s="30" t="s">
        <v>44</v>
      </c>
      <c r="AD2017" s="30" t="s">
        <v>982</v>
      </c>
    </row>
    <row r="2018" spans="1:30" x14ac:dyDescent="0.2">
      <c r="A2018" s="89">
        <v>46174.886098425923</v>
      </c>
      <c r="B2018" s="35" t="s">
        <v>30</v>
      </c>
      <c r="C2018" s="85" t="s">
        <v>31</v>
      </c>
      <c r="D2018" s="30" t="s">
        <v>29</v>
      </c>
      <c r="E2018" s="96" t="s">
        <v>2798</v>
      </c>
      <c r="F2018" s="30" t="s">
        <v>29</v>
      </c>
      <c r="G2018" s="30" t="s">
        <v>47</v>
      </c>
      <c r="H2018" s="93" t="s">
        <v>34</v>
      </c>
      <c r="I2018" s="36" t="str">
        <f ca="1">IFERROR(__xludf.DUMMYFUNCTION("""COMPUTED_VALUE""")," ")</f>
        <v xml:space="preserve"> </v>
      </c>
      <c r="J2018" s="51" t="s">
        <v>9271</v>
      </c>
      <c r="K2018" s="56" t="s">
        <v>9272</v>
      </c>
      <c r="L2018" s="38">
        <v>896460098</v>
      </c>
      <c r="M2018" s="30" t="s">
        <v>664</v>
      </c>
      <c r="N2018" s="56" t="s">
        <v>362</v>
      </c>
      <c r="O2018" s="30" t="s">
        <v>107</v>
      </c>
      <c r="P2018" s="30" t="s">
        <v>9273</v>
      </c>
      <c r="Q2018" s="23">
        <v>16940</v>
      </c>
      <c r="R2018" s="30" t="s">
        <v>29</v>
      </c>
      <c r="S2018" s="39">
        <v>50</v>
      </c>
      <c r="T2018" s="45">
        <v>46174</v>
      </c>
      <c r="U2018" s="52"/>
      <c r="V2018" s="53"/>
      <c r="W2018" s="54" t="s">
        <v>9274</v>
      </c>
      <c r="X2018" s="30"/>
      <c r="Y2018" s="31">
        <v>16890</v>
      </c>
      <c r="Z2018" s="30"/>
      <c r="AA2018" s="56"/>
      <c r="AB2018" s="74" t="s">
        <v>44</v>
      </c>
      <c r="AC2018" s="30" t="s">
        <v>44</v>
      </c>
      <c r="AD2018" s="30" t="s">
        <v>982</v>
      </c>
    </row>
    <row r="2019" spans="1:30" x14ac:dyDescent="0.2">
      <c r="A2019" s="89">
        <v>46174.904234814814</v>
      </c>
      <c r="B2019" s="35" t="s">
        <v>30</v>
      </c>
      <c r="C2019" s="85" t="s">
        <v>31</v>
      </c>
      <c r="D2019" s="30" t="s">
        <v>29</v>
      </c>
      <c r="E2019" s="96" t="s">
        <v>63</v>
      </c>
      <c r="F2019" s="30" t="s">
        <v>29</v>
      </c>
      <c r="G2019" s="30" t="s">
        <v>47</v>
      </c>
      <c r="H2019" s="93" t="s">
        <v>9275</v>
      </c>
      <c r="I2019" s="36">
        <f ca="1">IFERROR(__xludf.DUMMYFUNCTION("""COMPUTED_VALUE"""),46203)</f>
        <v>46203</v>
      </c>
      <c r="J2019" s="51" t="s">
        <v>9276</v>
      </c>
      <c r="K2019" s="56" t="s">
        <v>9277</v>
      </c>
      <c r="L2019" s="38">
        <v>389185618</v>
      </c>
      <c r="M2019" s="30" t="s">
        <v>698</v>
      </c>
      <c r="N2019" s="56" t="s">
        <v>2669</v>
      </c>
      <c r="O2019" s="30" t="s">
        <v>107</v>
      </c>
      <c r="P2019" s="30" t="s">
        <v>9278</v>
      </c>
      <c r="Q2019" s="23">
        <v>16940</v>
      </c>
      <c r="R2019" s="30" t="s">
        <v>29</v>
      </c>
      <c r="S2019" s="39">
        <v>100</v>
      </c>
      <c r="T2019" s="45">
        <v>46174</v>
      </c>
      <c r="U2019" s="52"/>
      <c r="V2019" s="53"/>
      <c r="W2019" s="54" t="s">
        <v>9279</v>
      </c>
      <c r="X2019" s="30"/>
      <c r="Y2019" s="31">
        <v>16840</v>
      </c>
      <c r="Z2019" s="30"/>
      <c r="AA2019" s="55"/>
      <c r="AB2019" s="73" t="s">
        <v>44</v>
      </c>
      <c r="AC2019" s="30" t="s">
        <v>44</v>
      </c>
      <c r="AD2019" s="30" t="s">
        <v>982</v>
      </c>
    </row>
    <row r="2020" spans="1:30" x14ac:dyDescent="0.2">
      <c r="A2020" s="89">
        <v>46175.04592611111</v>
      </c>
      <c r="B2020" s="35" t="s">
        <v>30</v>
      </c>
      <c r="C2020" s="85" t="s">
        <v>31</v>
      </c>
      <c r="D2020" s="30" t="s">
        <v>29</v>
      </c>
      <c r="E2020" s="96" t="s">
        <v>63</v>
      </c>
      <c r="F2020" s="30" t="s">
        <v>29</v>
      </c>
      <c r="G2020" s="30" t="s">
        <v>87</v>
      </c>
      <c r="H2020" s="93" t="s">
        <v>4180</v>
      </c>
      <c r="I2020" s="36" t="str">
        <f ca="1">IFERROR(__xludf.DUMMYFUNCTION("""COMPUTED_VALUE""")," ")</f>
        <v xml:space="preserve"> </v>
      </c>
      <c r="J2020" s="51" t="s">
        <v>9280</v>
      </c>
      <c r="K2020" s="56" t="s">
        <v>9281</v>
      </c>
      <c r="L2020" s="38">
        <v>327142344</v>
      </c>
      <c r="M2020" s="30" t="s">
        <v>3501</v>
      </c>
      <c r="N2020" s="56" t="s">
        <v>845</v>
      </c>
      <c r="O2020" s="30" t="s">
        <v>9282</v>
      </c>
      <c r="P2020" s="30" t="s">
        <v>9283</v>
      </c>
      <c r="Q2020" s="23">
        <v>16940</v>
      </c>
      <c r="R2020" s="30" t="s">
        <v>29</v>
      </c>
      <c r="S2020" s="39">
        <v>100</v>
      </c>
      <c r="T2020" s="45">
        <v>46175</v>
      </c>
      <c r="U2020" s="52"/>
      <c r="V2020" s="53"/>
      <c r="W2020" s="54" t="s">
        <v>9284</v>
      </c>
      <c r="X2020" s="30"/>
      <c r="Y2020" s="31">
        <v>16840</v>
      </c>
      <c r="Z2020" s="30"/>
      <c r="AA2020" s="56"/>
      <c r="AB2020" s="74" t="s">
        <v>44</v>
      </c>
      <c r="AC2020" s="30" t="s">
        <v>44</v>
      </c>
      <c r="AD2020" s="30" t="s">
        <v>74</v>
      </c>
    </row>
    <row r="2021" spans="1:30" x14ac:dyDescent="0.2">
      <c r="A2021" s="89">
        <v>46175.314993078704</v>
      </c>
      <c r="B2021" s="35" t="s">
        <v>408</v>
      </c>
      <c r="C2021" s="85" t="s">
        <v>31</v>
      </c>
      <c r="D2021" s="30" t="s">
        <v>29</v>
      </c>
      <c r="E2021" s="96" t="s">
        <v>63</v>
      </c>
      <c r="F2021" s="30" t="s">
        <v>29</v>
      </c>
      <c r="G2021" s="30" t="s">
        <v>47</v>
      </c>
      <c r="H2021" s="93" t="s">
        <v>3224</v>
      </c>
      <c r="I2021" s="36">
        <f ca="1">IFERROR(__xludf.DUMMYFUNCTION("""COMPUTED_VALUE"""),46197)</f>
        <v>46197</v>
      </c>
      <c r="J2021" s="51" t="s">
        <v>9285</v>
      </c>
      <c r="K2021" s="56" t="s">
        <v>9286</v>
      </c>
      <c r="L2021" s="38">
        <v>397672095</v>
      </c>
      <c r="M2021" s="30" t="s">
        <v>130</v>
      </c>
      <c r="N2021" s="56" t="s">
        <v>38</v>
      </c>
      <c r="O2021" s="30" t="s">
        <v>2081</v>
      </c>
      <c r="P2021" s="30" t="s">
        <v>9287</v>
      </c>
      <c r="Q2021" s="23">
        <v>16940</v>
      </c>
      <c r="R2021" s="30" t="s">
        <v>29</v>
      </c>
      <c r="S2021" s="39">
        <v>50</v>
      </c>
      <c r="T2021" s="45">
        <v>46174</v>
      </c>
      <c r="U2021" s="52"/>
      <c r="V2021" s="53"/>
      <c r="W2021" s="54" t="s">
        <v>9288</v>
      </c>
      <c r="X2021" s="30"/>
      <c r="Y2021" s="31">
        <v>16890</v>
      </c>
      <c r="Z2021" s="30"/>
      <c r="AA2021" s="55"/>
      <c r="AB2021" s="73" t="s">
        <v>44</v>
      </c>
      <c r="AC2021" s="30" t="s">
        <v>44</v>
      </c>
      <c r="AD2021" s="30" t="s">
        <v>982</v>
      </c>
    </row>
    <row r="2022" spans="1:30" x14ac:dyDescent="0.2">
      <c r="A2022" s="89">
        <v>46175.323055567133</v>
      </c>
      <c r="B2022" s="35" t="s">
        <v>252</v>
      </c>
      <c r="C2022" s="85" t="s">
        <v>31</v>
      </c>
      <c r="D2022" s="30" t="s">
        <v>29</v>
      </c>
      <c r="E2022" s="96" t="s">
        <v>63</v>
      </c>
      <c r="F2022" s="30" t="s">
        <v>29</v>
      </c>
      <c r="G2022" s="30" t="s">
        <v>47</v>
      </c>
      <c r="H2022" s="93" t="s">
        <v>34</v>
      </c>
      <c r="I2022" s="36" t="str">
        <f ca="1">IFERROR(__xludf.DUMMYFUNCTION("""COMPUTED_VALUE""")," ")</f>
        <v xml:space="preserve"> </v>
      </c>
      <c r="J2022" s="51" t="s">
        <v>9289</v>
      </c>
      <c r="K2022" s="56" t="s">
        <v>9290</v>
      </c>
      <c r="L2022" s="38">
        <v>377563943</v>
      </c>
      <c r="M2022" s="30" t="s">
        <v>698</v>
      </c>
      <c r="N2022" s="56" t="s">
        <v>2669</v>
      </c>
      <c r="O2022" s="30" t="s">
        <v>107</v>
      </c>
      <c r="P2022" s="30" t="s">
        <v>9291</v>
      </c>
      <c r="Q2022" s="23">
        <v>16940</v>
      </c>
      <c r="R2022" s="30" t="s">
        <v>29</v>
      </c>
      <c r="S2022" s="39">
        <v>100</v>
      </c>
      <c r="T2022" s="45">
        <v>46174</v>
      </c>
      <c r="U2022" s="52"/>
      <c r="V2022" s="53"/>
      <c r="W2022" s="54" t="s">
        <v>9292</v>
      </c>
      <c r="X2022" s="30"/>
      <c r="Y2022" s="31">
        <v>16840</v>
      </c>
      <c r="Z2022" s="30"/>
      <c r="AA2022" s="56"/>
      <c r="AB2022" s="74" t="s">
        <v>44</v>
      </c>
      <c r="AC2022" s="30" t="s">
        <v>44</v>
      </c>
      <c r="AD2022" s="30" t="s">
        <v>982</v>
      </c>
    </row>
    <row r="2023" spans="1:30" x14ac:dyDescent="0.2">
      <c r="A2023" s="89">
        <v>46175.32995269676</v>
      </c>
      <c r="B2023" s="35" t="s">
        <v>30</v>
      </c>
      <c r="C2023" s="85" t="s">
        <v>31</v>
      </c>
      <c r="D2023" s="30" t="s">
        <v>29</v>
      </c>
      <c r="E2023" s="96" t="s">
        <v>2798</v>
      </c>
      <c r="F2023" s="30" t="s">
        <v>29</v>
      </c>
      <c r="G2023" s="30" t="s">
        <v>47</v>
      </c>
      <c r="H2023" s="93" t="s">
        <v>3374</v>
      </c>
      <c r="I2023" s="36">
        <f ca="1">IFERROR(__xludf.DUMMYFUNCTION("""COMPUTED_VALUE"""),46197)</f>
        <v>46197</v>
      </c>
      <c r="J2023" s="51" t="s">
        <v>9293</v>
      </c>
      <c r="K2023" s="56" t="s">
        <v>9294</v>
      </c>
      <c r="L2023" s="38">
        <v>359921576</v>
      </c>
      <c r="M2023" s="30" t="s">
        <v>633</v>
      </c>
      <c r="N2023" s="56" t="s">
        <v>481</v>
      </c>
      <c r="O2023" s="30" t="s">
        <v>107</v>
      </c>
      <c r="P2023" s="30" t="s">
        <v>9295</v>
      </c>
      <c r="Q2023" s="23">
        <v>16940</v>
      </c>
      <c r="R2023" s="30" t="s">
        <v>29</v>
      </c>
      <c r="S2023" s="39">
        <v>200</v>
      </c>
      <c r="T2023" s="45">
        <v>46174</v>
      </c>
      <c r="U2023" s="52"/>
      <c r="V2023" s="53"/>
      <c r="W2023" s="54" t="s">
        <v>9296</v>
      </c>
      <c r="X2023" s="30"/>
      <c r="Y2023" s="31">
        <v>16740</v>
      </c>
      <c r="Z2023" s="30"/>
      <c r="AA2023" s="55"/>
      <c r="AB2023" s="73" t="s">
        <v>44</v>
      </c>
      <c r="AC2023" s="30" t="s">
        <v>44</v>
      </c>
      <c r="AD2023" s="30" t="s">
        <v>982</v>
      </c>
    </row>
    <row r="2024" spans="1:30" x14ac:dyDescent="0.2">
      <c r="A2024" s="89">
        <v>46175.333568113427</v>
      </c>
      <c r="B2024" s="35" t="s">
        <v>408</v>
      </c>
      <c r="C2024" s="85" t="s">
        <v>31</v>
      </c>
      <c r="D2024" s="30" t="s">
        <v>29</v>
      </c>
      <c r="E2024" s="96" t="s">
        <v>2798</v>
      </c>
      <c r="F2024" s="30" t="s">
        <v>29</v>
      </c>
      <c r="G2024" s="30" t="s">
        <v>47</v>
      </c>
      <c r="H2024" s="93" t="s">
        <v>8896</v>
      </c>
      <c r="I2024" s="36">
        <f ca="1">IFERROR(__xludf.DUMMYFUNCTION("""COMPUTED_VALUE"""),46196)</f>
        <v>46196</v>
      </c>
      <c r="J2024" s="51" t="s">
        <v>9297</v>
      </c>
      <c r="K2024" s="56" t="s">
        <v>9298</v>
      </c>
      <c r="L2024" s="38">
        <v>354642050</v>
      </c>
      <c r="M2024" s="30" t="s">
        <v>633</v>
      </c>
      <c r="N2024" s="56" t="s">
        <v>164</v>
      </c>
      <c r="O2024" s="30" t="s">
        <v>107</v>
      </c>
      <c r="P2024" s="30" t="s">
        <v>9299</v>
      </c>
      <c r="Q2024" s="23">
        <v>16940</v>
      </c>
      <c r="R2024" s="30" t="s">
        <v>29</v>
      </c>
      <c r="S2024" s="39">
        <v>100</v>
      </c>
      <c r="T2024" s="45">
        <v>46174</v>
      </c>
      <c r="U2024" s="52"/>
      <c r="V2024" s="53"/>
      <c r="W2024" s="54" t="s">
        <v>9300</v>
      </c>
      <c r="X2024" s="30"/>
      <c r="Y2024" s="31">
        <v>16840</v>
      </c>
      <c r="Z2024" s="30"/>
      <c r="AA2024" s="56"/>
      <c r="AB2024" s="74" t="s">
        <v>44</v>
      </c>
      <c r="AC2024" s="30" t="s">
        <v>44</v>
      </c>
      <c r="AD2024" s="30" t="s">
        <v>982</v>
      </c>
    </row>
    <row r="2025" spans="1:30" x14ac:dyDescent="0.2">
      <c r="A2025" s="89">
        <v>46175.336989050928</v>
      </c>
      <c r="B2025" s="35" t="s">
        <v>30</v>
      </c>
      <c r="C2025" s="85" t="s">
        <v>31</v>
      </c>
      <c r="D2025" s="30" t="s">
        <v>29</v>
      </c>
      <c r="E2025" s="96" t="s">
        <v>2798</v>
      </c>
      <c r="F2025" s="30" t="s">
        <v>29</v>
      </c>
      <c r="G2025" s="30" t="s">
        <v>47</v>
      </c>
      <c r="H2025" s="93" t="s">
        <v>3318</v>
      </c>
      <c r="I2025" s="36">
        <f ca="1">IFERROR(__xludf.DUMMYFUNCTION("""COMPUTED_VALUE"""),46203)</f>
        <v>46203</v>
      </c>
      <c r="J2025" s="51" t="s">
        <v>9301</v>
      </c>
      <c r="K2025" s="56" t="s">
        <v>9302</v>
      </c>
      <c r="L2025" s="38">
        <v>967722962</v>
      </c>
      <c r="M2025" s="30" t="s">
        <v>633</v>
      </c>
      <c r="N2025" s="56" t="s">
        <v>1880</v>
      </c>
      <c r="O2025" s="30" t="s">
        <v>107</v>
      </c>
      <c r="P2025" s="30" t="s">
        <v>9303</v>
      </c>
      <c r="Q2025" s="23">
        <v>16940</v>
      </c>
      <c r="R2025" s="30" t="s">
        <v>29</v>
      </c>
      <c r="S2025" s="39">
        <v>200</v>
      </c>
      <c r="T2025" s="45">
        <v>46174</v>
      </c>
      <c r="U2025" s="52"/>
      <c r="V2025" s="53"/>
      <c r="W2025" s="54" t="s">
        <v>9304</v>
      </c>
      <c r="X2025" s="30"/>
      <c r="Y2025" s="31">
        <v>16740</v>
      </c>
      <c r="Z2025" s="30"/>
      <c r="AA2025" s="55"/>
      <c r="AB2025" s="73" t="s">
        <v>44</v>
      </c>
      <c r="AC2025" s="30" t="s">
        <v>44</v>
      </c>
      <c r="AD2025" s="30" t="s">
        <v>982</v>
      </c>
    </row>
    <row r="2026" spans="1:30" x14ac:dyDescent="0.2">
      <c r="A2026" s="89">
        <v>46175.342967743054</v>
      </c>
      <c r="B2026" s="35" t="s">
        <v>30</v>
      </c>
      <c r="C2026" s="85" t="s">
        <v>31</v>
      </c>
      <c r="D2026" s="30" t="s">
        <v>29</v>
      </c>
      <c r="E2026" s="96" t="s">
        <v>2798</v>
      </c>
      <c r="F2026" s="30" t="s">
        <v>29</v>
      </c>
      <c r="G2026" s="30" t="s">
        <v>47</v>
      </c>
      <c r="H2026" s="93" t="s">
        <v>34</v>
      </c>
      <c r="I2026" s="36" t="str">
        <f ca="1">IFERROR(__xludf.DUMMYFUNCTION("""COMPUTED_VALUE""")," ")</f>
        <v xml:space="preserve"> </v>
      </c>
      <c r="J2026" s="51" t="s">
        <v>9305</v>
      </c>
      <c r="K2026" s="56" t="s">
        <v>9306</v>
      </c>
      <c r="L2026" s="38">
        <v>387628159</v>
      </c>
      <c r="M2026" s="30" t="s">
        <v>664</v>
      </c>
      <c r="N2026" s="56" t="s">
        <v>362</v>
      </c>
      <c r="O2026" s="30" t="s">
        <v>107</v>
      </c>
      <c r="P2026" s="30" t="s">
        <v>9307</v>
      </c>
      <c r="Q2026" s="23">
        <v>16940</v>
      </c>
      <c r="R2026" s="30" t="s">
        <v>29</v>
      </c>
      <c r="S2026" s="39">
        <v>100</v>
      </c>
      <c r="T2026" s="45">
        <v>46174</v>
      </c>
      <c r="U2026" s="52"/>
      <c r="V2026" s="53"/>
      <c r="W2026" s="54" t="s">
        <v>9308</v>
      </c>
      <c r="X2026" s="30"/>
      <c r="Y2026" s="31">
        <v>16840</v>
      </c>
      <c r="Z2026" s="30"/>
      <c r="AA2026" s="56"/>
      <c r="AB2026" s="74" t="s">
        <v>44</v>
      </c>
      <c r="AC2026" s="30" t="s">
        <v>44</v>
      </c>
      <c r="AD2026" s="30" t="s">
        <v>982</v>
      </c>
    </row>
    <row r="2027" spans="1:30" x14ac:dyDescent="0.2">
      <c r="A2027" s="89">
        <v>46175.344636215275</v>
      </c>
      <c r="B2027" s="35" t="s">
        <v>30</v>
      </c>
      <c r="C2027" s="85" t="s">
        <v>31</v>
      </c>
      <c r="D2027" s="30" t="s">
        <v>29</v>
      </c>
      <c r="E2027" s="96" t="s">
        <v>2798</v>
      </c>
      <c r="F2027" s="30" t="s">
        <v>29</v>
      </c>
      <c r="G2027" s="30" t="s">
        <v>47</v>
      </c>
      <c r="H2027" s="93" t="s">
        <v>34</v>
      </c>
      <c r="I2027" s="36" t="str">
        <f ca="1">IFERROR(__xludf.DUMMYFUNCTION("""COMPUTED_VALUE""")," ")</f>
        <v xml:space="preserve"> </v>
      </c>
      <c r="J2027" s="51" t="s">
        <v>9309</v>
      </c>
      <c r="K2027" s="56" t="s">
        <v>9310</v>
      </c>
      <c r="L2027" s="38">
        <v>356457708</v>
      </c>
      <c r="M2027" s="30" t="s">
        <v>664</v>
      </c>
      <c r="N2027" s="56" t="s">
        <v>2923</v>
      </c>
      <c r="O2027" s="30" t="s">
        <v>107</v>
      </c>
      <c r="P2027" s="30" t="s">
        <v>9311</v>
      </c>
      <c r="Q2027" s="23">
        <v>16940</v>
      </c>
      <c r="R2027" s="30" t="s">
        <v>29</v>
      </c>
      <c r="S2027" s="39">
        <v>50</v>
      </c>
      <c r="T2027" s="45">
        <v>46174</v>
      </c>
      <c r="U2027" s="52"/>
      <c r="V2027" s="53"/>
      <c r="W2027" s="54" t="s">
        <v>9312</v>
      </c>
      <c r="X2027" s="30"/>
      <c r="Y2027" s="31">
        <v>16890</v>
      </c>
      <c r="Z2027" s="30"/>
      <c r="AA2027" s="55"/>
      <c r="AB2027" s="73" t="s">
        <v>44</v>
      </c>
      <c r="AC2027" s="30" t="s">
        <v>44</v>
      </c>
      <c r="AD2027" s="30" t="s">
        <v>982</v>
      </c>
    </row>
    <row r="2028" spans="1:30" x14ac:dyDescent="0.2">
      <c r="A2028" s="89">
        <v>46175.361893090274</v>
      </c>
      <c r="B2028" s="35" t="s">
        <v>30</v>
      </c>
      <c r="C2028" s="85" t="s">
        <v>31</v>
      </c>
      <c r="D2028" s="30" t="s">
        <v>29</v>
      </c>
      <c r="E2028" s="96" t="s">
        <v>2798</v>
      </c>
      <c r="F2028" s="30" t="s">
        <v>29</v>
      </c>
      <c r="G2028" s="30" t="s">
        <v>47</v>
      </c>
      <c r="H2028" s="93" t="s">
        <v>34</v>
      </c>
      <c r="I2028" s="36" t="str">
        <f ca="1">IFERROR(__xludf.DUMMYFUNCTION("""COMPUTED_VALUE""")," ")</f>
        <v xml:space="preserve"> </v>
      </c>
      <c r="J2028" s="51" t="s">
        <v>9313</v>
      </c>
      <c r="K2028" s="56" t="s">
        <v>9314</v>
      </c>
      <c r="L2028" s="38">
        <v>329649583</v>
      </c>
      <c r="M2028" s="30" t="s">
        <v>247</v>
      </c>
      <c r="N2028" s="56" t="s">
        <v>1355</v>
      </c>
      <c r="O2028" s="30" t="s">
        <v>107</v>
      </c>
      <c r="P2028" s="30" t="s">
        <v>9315</v>
      </c>
      <c r="Q2028" s="23">
        <v>16940</v>
      </c>
      <c r="R2028" s="30" t="s">
        <v>29</v>
      </c>
      <c r="S2028" s="39">
        <v>50</v>
      </c>
      <c r="T2028" s="45">
        <v>46174</v>
      </c>
      <c r="U2028" s="52"/>
      <c r="V2028" s="53"/>
      <c r="W2028" s="54" t="s">
        <v>9316</v>
      </c>
      <c r="X2028" s="30"/>
      <c r="Y2028" s="31">
        <v>16890</v>
      </c>
      <c r="Z2028" s="30"/>
      <c r="AA2028" s="56"/>
      <c r="AB2028" s="74" t="s">
        <v>44</v>
      </c>
      <c r="AC2028" s="30" t="s">
        <v>44</v>
      </c>
      <c r="AD2028" s="30" t="s">
        <v>982</v>
      </c>
    </row>
    <row r="2029" spans="1:30" x14ac:dyDescent="0.2">
      <c r="A2029" s="89">
        <v>46175.365736203705</v>
      </c>
      <c r="B2029" s="35" t="s">
        <v>252</v>
      </c>
      <c r="C2029" s="85" t="s">
        <v>31</v>
      </c>
      <c r="D2029" s="30" t="s">
        <v>29</v>
      </c>
      <c r="E2029" s="96" t="s">
        <v>32</v>
      </c>
      <c r="F2029" s="30" t="s">
        <v>29</v>
      </c>
      <c r="G2029" s="30" t="s">
        <v>33</v>
      </c>
      <c r="H2029" s="93" t="s">
        <v>4948</v>
      </c>
      <c r="I2029" s="36">
        <f ca="1">IFERROR(__xludf.DUMMYFUNCTION("""COMPUTED_VALUE"""),46196)</f>
        <v>46196</v>
      </c>
      <c r="J2029" s="51" t="s">
        <v>9317</v>
      </c>
      <c r="K2029" s="56" t="s">
        <v>9318</v>
      </c>
      <c r="L2029" s="38">
        <v>359409312</v>
      </c>
      <c r="M2029" s="30" t="s">
        <v>1614</v>
      </c>
      <c r="N2029" s="56" t="s">
        <v>131</v>
      </c>
      <c r="O2029" s="30" t="s">
        <v>2081</v>
      </c>
      <c r="P2029" s="30" t="s">
        <v>9319</v>
      </c>
      <c r="Q2029" s="23">
        <v>14972</v>
      </c>
      <c r="R2029" s="30" t="s">
        <v>29</v>
      </c>
      <c r="S2029" s="39">
        <f>100+100</f>
        <v>200</v>
      </c>
      <c r="T2029" s="49" t="s">
        <v>9320</v>
      </c>
      <c r="U2029" s="52"/>
      <c r="V2029" s="53"/>
      <c r="W2029" s="54" t="s">
        <v>9321</v>
      </c>
      <c r="X2029" s="30"/>
      <c r="Y2029" s="31">
        <v>14772</v>
      </c>
      <c r="Z2029" s="30"/>
      <c r="AA2029" s="55"/>
      <c r="AB2029" s="73" t="s">
        <v>44</v>
      </c>
      <c r="AC2029" s="30" t="s">
        <v>44</v>
      </c>
      <c r="AD2029" s="30" t="s">
        <v>982</v>
      </c>
    </row>
    <row r="2030" spans="1:30" x14ac:dyDescent="0.2">
      <c r="A2030" s="89">
        <v>46175.366038263892</v>
      </c>
      <c r="B2030" s="35" t="s">
        <v>30</v>
      </c>
      <c r="C2030" s="85" t="s">
        <v>31</v>
      </c>
      <c r="D2030" s="30" t="s">
        <v>29</v>
      </c>
      <c r="E2030" s="96" t="s">
        <v>63</v>
      </c>
      <c r="F2030" s="30" t="s">
        <v>29</v>
      </c>
      <c r="G2030" s="30" t="s">
        <v>47</v>
      </c>
      <c r="H2030" s="93" t="s">
        <v>34</v>
      </c>
      <c r="I2030" s="36" t="str">
        <f ca="1">IFERROR(__xludf.DUMMYFUNCTION("""COMPUTED_VALUE""")," ")</f>
        <v xml:space="preserve"> </v>
      </c>
      <c r="J2030" s="51" t="s">
        <v>9322</v>
      </c>
      <c r="K2030" s="56" t="s">
        <v>9323</v>
      </c>
      <c r="L2030" s="38">
        <v>985217364</v>
      </c>
      <c r="M2030" s="30" t="s">
        <v>874</v>
      </c>
      <c r="N2030" s="56" t="s">
        <v>4278</v>
      </c>
      <c r="O2030" s="30" t="s">
        <v>107</v>
      </c>
      <c r="P2030" s="30" t="s">
        <v>9324</v>
      </c>
      <c r="Q2030" s="23">
        <v>16940</v>
      </c>
      <c r="R2030" s="30" t="s">
        <v>29</v>
      </c>
      <c r="S2030" s="39">
        <v>50</v>
      </c>
      <c r="T2030" s="45">
        <v>46174</v>
      </c>
      <c r="U2030" s="52"/>
      <c r="V2030" s="53"/>
      <c r="W2030" s="54" t="s">
        <v>9325</v>
      </c>
      <c r="X2030" s="30"/>
      <c r="Y2030" s="31">
        <v>16890</v>
      </c>
      <c r="Z2030" s="30"/>
      <c r="AA2030" s="56"/>
      <c r="AB2030" s="74" t="s">
        <v>44</v>
      </c>
      <c r="AC2030" s="30" t="s">
        <v>44</v>
      </c>
      <c r="AD2030" s="30" t="s">
        <v>982</v>
      </c>
    </row>
    <row r="2031" spans="1:30" x14ac:dyDescent="0.2">
      <c r="A2031" s="89">
        <v>46175.367693368054</v>
      </c>
      <c r="B2031" s="35" t="s">
        <v>30</v>
      </c>
      <c r="C2031" s="85" t="s">
        <v>31</v>
      </c>
      <c r="D2031" s="30" t="s">
        <v>29</v>
      </c>
      <c r="E2031" s="96" t="s">
        <v>32</v>
      </c>
      <c r="F2031" s="30" t="s">
        <v>29</v>
      </c>
      <c r="G2031" s="30" t="s">
        <v>33</v>
      </c>
      <c r="H2031" s="93" t="s">
        <v>34</v>
      </c>
      <c r="I2031" s="36" t="str">
        <f ca="1">IFERROR(__xludf.DUMMYFUNCTION("""COMPUTED_VALUE""")," ")</f>
        <v xml:space="preserve"> </v>
      </c>
      <c r="J2031" s="51" t="s">
        <v>9326</v>
      </c>
      <c r="K2031" s="56" t="s">
        <v>9327</v>
      </c>
      <c r="L2031" s="38">
        <v>865544288</v>
      </c>
      <c r="M2031" s="30" t="s">
        <v>1614</v>
      </c>
      <c r="N2031" s="56" t="s">
        <v>131</v>
      </c>
      <c r="O2031" s="30" t="s">
        <v>2081</v>
      </c>
      <c r="P2031" s="30" t="s">
        <v>9328</v>
      </c>
      <c r="Q2031" s="23">
        <v>14972</v>
      </c>
      <c r="R2031" s="30" t="s">
        <v>29</v>
      </c>
      <c r="S2031" s="39">
        <v>200</v>
      </c>
      <c r="T2031" s="45">
        <v>46174</v>
      </c>
      <c r="U2031" s="52"/>
      <c r="V2031" s="53"/>
      <c r="W2031" s="54" t="s">
        <v>9329</v>
      </c>
      <c r="X2031" s="30"/>
      <c r="Y2031" s="31">
        <v>14772</v>
      </c>
      <c r="Z2031" s="30"/>
      <c r="AA2031" s="55"/>
      <c r="AB2031" s="73" t="s">
        <v>44</v>
      </c>
      <c r="AC2031" s="30" t="s">
        <v>44</v>
      </c>
      <c r="AD2031" s="30" t="s">
        <v>982</v>
      </c>
    </row>
    <row r="2032" spans="1:30" x14ac:dyDescent="0.2">
      <c r="A2032" s="89">
        <v>46175.3678941088</v>
      </c>
      <c r="B2032" s="35" t="s">
        <v>30</v>
      </c>
      <c r="C2032" s="85" t="s">
        <v>31</v>
      </c>
      <c r="D2032" s="30" t="s">
        <v>29</v>
      </c>
      <c r="E2032" s="96" t="s">
        <v>63</v>
      </c>
      <c r="F2032" s="30" t="s">
        <v>29</v>
      </c>
      <c r="G2032" s="30" t="s">
        <v>47</v>
      </c>
      <c r="H2032" s="93" t="s">
        <v>34</v>
      </c>
      <c r="I2032" s="36" t="str">
        <f ca="1">IFERROR(__xludf.DUMMYFUNCTION("""COMPUTED_VALUE""")," ")</f>
        <v xml:space="preserve"> </v>
      </c>
      <c r="J2032" s="51" t="s">
        <v>9330</v>
      </c>
      <c r="K2032" s="56" t="s">
        <v>9331</v>
      </c>
      <c r="L2032" s="38">
        <v>352782788</v>
      </c>
      <c r="M2032" s="30" t="s">
        <v>874</v>
      </c>
      <c r="N2032" s="56" t="s">
        <v>4278</v>
      </c>
      <c r="O2032" s="30" t="s">
        <v>107</v>
      </c>
      <c r="P2032" s="30" t="s">
        <v>9332</v>
      </c>
      <c r="Q2032" s="23">
        <v>16940</v>
      </c>
      <c r="R2032" s="30" t="s">
        <v>29</v>
      </c>
      <c r="S2032" s="39" t="s">
        <v>107</v>
      </c>
      <c r="T2032" s="45">
        <v>46174</v>
      </c>
      <c r="U2032" s="52"/>
      <c r="V2032" s="53"/>
      <c r="W2032" s="54" t="s">
        <v>9333</v>
      </c>
      <c r="X2032" s="30"/>
      <c r="Y2032" s="31" t="str">
        <v>Lỗi</v>
      </c>
      <c r="Z2032" s="30"/>
      <c r="AA2032" s="56"/>
      <c r="AB2032" s="74" t="s">
        <v>44</v>
      </c>
      <c r="AC2032" s="30" t="s">
        <v>44</v>
      </c>
      <c r="AD2032" s="30" t="s">
        <v>982</v>
      </c>
    </row>
    <row r="2033" spans="1:30" x14ac:dyDescent="0.2">
      <c r="A2033" s="89">
        <v>46175.369372604167</v>
      </c>
      <c r="B2033" s="35" t="s">
        <v>30</v>
      </c>
      <c r="C2033" s="85" t="s">
        <v>31</v>
      </c>
      <c r="D2033" s="30" t="s">
        <v>29</v>
      </c>
      <c r="E2033" s="96" t="s">
        <v>63</v>
      </c>
      <c r="F2033" s="30" t="s">
        <v>29</v>
      </c>
      <c r="G2033" s="30" t="s">
        <v>47</v>
      </c>
      <c r="H2033" s="93" t="s">
        <v>34</v>
      </c>
      <c r="I2033" s="36" t="str">
        <f ca="1">IFERROR(__xludf.DUMMYFUNCTION("""COMPUTED_VALUE""")," ")</f>
        <v xml:space="preserve"> </v>
      </c>
      <c r="J2033" s="51" t="s">
        <v>9334</v>
      </c>
      <c r="K2033" s="56" t="s">
        <v>9335</v>
      </c>
      <c r="L2033" s="38">
        <v>832774237</v>
      </c>
      <c r="M2033" s="30" t="s">
        <v>874</v>
      </c>
      <c r="N2033" s="56" t="s">
        <v>4391</v>
      </c>
      <c r="O2033" s="30" t="s">
        <v>107</v>
      </c>
      <c r="P2033" s="30" t="s">
        <v>9336</v>
      </c>
      <c r="Q2033" s="23">
        <v>16940</v>
      </c>
      <c r="R2033" s="30" t="s">
        <v>29</v>
      </c>
      <c r="S2033" s="39">
        <v>50</v>
      </c>
      <c r="T2033" s="45">
        <v>46174</v>
      </c>
      <c r="U2033" s="52"/>
      <c r="V2033" s="53"/>
      <c r="W2033" s="54" t="s">
        <v>9337</v>
      </c>
      <c r="X2033" s="30"/>
      <c r="Y2033" s="31">
        <v>16890</v>
      </c>
      <c r="Z2033" s="30"/>
      <c r="AA2033" s="55"/>
      <c r="AB2033" s="73" t="s">
        <v>44</v>
      </c>
      <c r="AC2033" s="30" t="s">
        <v>44</v>
      </c>
      <c r="AD2033" s="30" t="s">
        <v>982</v>
      </c>
    </row>
    <row r="2034" spans="1:30" x14ac:dyDescent="0.2">
      <c r="A2034" s="89">
        <v>46175.371295763893</v>
      </c>
      <c r="B2034" s="35" t="s">
        <v>30</v>
      </c>
      <c r="C2034" s="85" t="s">
        <v>31</v>
      </c>
      <c r="D2034" s="30" t="s">
        <v>29</v>
      </c>
      <c r="E2034" s="96" t="s">
        <v>63</v>
      </c>
      <c r="F2034" s="30" t="s">
        <v>29</v>
      </c>
      <c r="G2034" s="30" t="s">
        <v>47</v>
      </c>
      <c r="H2034" s="93" t="s">
        <v>34</v>
      </c>
      <c r="I2034" s="36" t="str">
        <f ca="1">IFERROR(__xludf.DUMMYFUNCTION("""COMPUTED_VALUE""")," ")</f>
        <v xml:space="preserve"> </v>
      </c>
      <c r="J2034" s="51" t="s">
        <v>9338</v>
      </c>
      <c r="K2034" s="56" t="s">
        <v>9339</v>
      </c>
      <c r="L2034" s="38">
        <v>939552307</v>
      </c>
      <c r="M2034" s="30" t="s">
        <v>874</v>
      </c>
      <c r="N2034" s="56" t="s">
        <v>8160</v>
      </c>
      <c r="O2034" s="30" t="s">
        <v>107</v>
      </c>
      <c r="P2034" s="30" t="s">
        <v>9340</v>
      </c>
      <c r="Q2034" s="23">
        <v>16940</v>
      </c>
      <c r="R2034" s="30" t="s">
        <v>29</v>
      </c>
      <c r="S2034" s="39">
        <v>50</v>
      </c>
      <c r="T2034" s="45">
        <v>46174</v>
      </c>
      <c r="U2034" s="52"/>
      <c r="V2034" s="53"/>
      <c r="W2034" s="54" t="s">
        <v>9341</v>
      </c>
      <c r="X2034" s="30"/>
      <c r="Y2034" s="31">
        <v>16890</v>
      </c>
      <c r="Z2034" s="30"/>
      <c r="AA2034" s="56"/>
      <c r="AB2034" s="74" t="s">
        <v>44</v>
      </c>
      <c r="AC2034" s="30" t="s">
        <v>44</v>
      </c>
      <c r="AD2034" s="30" t="s">
        <v>982</v>
      </c>
    </row>
    <row r="2035" spans="1:30" x14ac:dyDescent="0.2">
      <c r="A2035" s="89">
        <v>46175.373025972222</v>
      </c>
      <c r="B2035" s="35" t="s">
        <v>30</v>
      </c>
      <c r="C2035" s="85" t="s">
        <v>31</v>
      </c>
      <c r="D2035" s="30" t="s">
        <v>29</v>
      </c>
      <c r="E2035" s="96" t="s">
        <v>63</v>
      </c>
      <c r="F2035" s="30" t="s">
        <v>29</v>
      </c>
      <c r="G2035" s="30" t="s">
        <v>47</v>
      </c>
      <c r="H2035" s="93" t="s">
        <v>34</v>
      </c>
      <c r="I2035" s="36" t="str">
        <f ca="1">IFERROR(__xludf.DUMMYFUNCTION("""COMPUTED_VALUE""")," ")</f>
        <v xml:space="preserve"> </v>
      </c>
      <c r="J2035" s="51" t="s">
        <v>9342</v>
      </c>
      <c r="K2035" s="56" t="s">
        <v>9343</v>
      </c>
      <c r="L2035" s="38">
        <v>342443969</v>
      </c>
      <c r="M2035" s="30" t="s">
        <v>874</v>
      </c>
      <c r="N2035" s="56" t="s">
        <v>8160</v>
      </c>
      <c r="O2035" s="30" t="s">
        <v>107</v>
      </c>
      <c r="P2035" s="30" t="s">
        <v>9344</v>
      </c>
      <c r="Q2035" s="23">
        <v>16940</v>
      </c>
      <c r="R2035" s="30" t="s">
        <v>29</v>
      </c>
      <c r="S2035" s="39">
        <v>50</v>
      </c>
      <c r="T2035" s="45">
        <v>46174</v>
      </c>
      <c r="U2035" s="52"/>
      <c r="V2035" s="53"/>
      <c r="W2035" s="54" t="s">
        <v>9345</v>
      </c>
      <c r="X2035" s="30"/>
      <c r="Y2035" s="31">
        <v>16890</v>
      </c>
      <c r="Z2035" s="30"/>
      <c r="AA2035" s="55"/>
      <c r="AB2035" s="73" t="s">
        <v>44</v>
      </c>
      <c r="AC2035" s="30" t="s">
        <v>44</v>
      </c>
      <c r="AD2035" s="30" t="s">
        <v>982</v>
      </c>
    </row>
    <row r="2036" spans="1:30" x14ac:dyDescent="0.2">
      <c r="A2036" s="89">
        <v>46175.417898101849</v>
      </c>
      <c r="B2036" s="35" t="s">
        <v>76</v>
      </c>
      <c r="C2036" s="85" t="s">
        <v>31</v>
      </c>
      <c r="D2036" s="30" t="s">
        <v>29</v>
      </c>
      <c r="E2036" s="96" t="s">
        <v>410</v>
      </c>
      <c r="F2036" s="30" t="s">
        <v>29</v>
      </c>
      <c r="G2036" s="30" t="s">
        <v>33</v>
      </c>
      <c r="H2036" s="93" t="s">
        <v>7094</v>
      </c>
      <c r="I2036" s="36">
        <f ca="1">IFERROR(__xludf.DUMMYFUNCTION("""COMPUTED_VALUE"""),46189)</f>
        <v>46189</v>
      </c>
      <c r="J2036" s="51" t="s">
        <v>9346</v>
      </c>
      <c r="K2036" s="56" t="s">
        <v>9347</v>
      </c>
      <c r="L2036" s="38">
        <v>398850541</v>
      </c>
      <c r="M2036" s="30" t="s">
        <v>380</v>
      </c>
      <c r="N2036" s="56" t="s">
        <v>434</v>
      </c>
      <c r="O2036" s="30" t="s">
        <v>9348</v>
      </c>
      <c r="P2036" s="30" t="s">
        <v>9349</v>
      </c>
      <c r="Q2036" s="23">
        <v>3968</v>
      </c>
      <c r="R2036" s="30" t="s">
        <v>29</v>
      </c>
      <c r="S2036" s="39">
        <v>3968</v>
      </c>
      <c r="T2036" s="45">
        <v>46175</v>
      </c>
      <c r="U2036" s="52"/>
      <c r="V2036" s="53"/>
      <c r="W2036" s="54" t="s">
        <v>9350</v>
      </c>
      <c r="X2036" s="30"/>
      <c r="Y2036" s="31">
        <v>0</v>
      </c>
      <c r="Z2036" s="30"/>
      <c r="AA2036" s="56"/>
      <c r="AB2036" s="74" t="s">
        <v>44</v>
      </c>
      <c r="AC2036" s="30"/>
      <c r="AD2036" s="30" t="s">
        <v>982</v>
      </c>
    </row>
    <row r="2037" spans="1:30" x14ac:dyDescent="0.2">
      <c r="A2037" s="89">
        <v>46175.440222152778</v>
      </c>
      <c r="B2037" s="35" t="s">
        <v>30</v>
      </c>
      <c r="C2037" s="85" t="s">
        <v>31</v>
      </c>
      <c r="D2037" s="30" t="s">
        <v>29</v>
      </c>
      <c r="E2037" s="68" t="s">
        <v>63</v>
      </c>
      <c r="F2037" s="30" t="s">
        <v>202</v>
      </c>
      <c r="G2037" s="30" t="s">
        <v>47</v>
      </c>
      <c r="H2037" s="93" t="s">
        <v>34</v>
      </c>
      <c r="I2037" s="36" t="str">
        <f ca="1">IFERROR(__xludf.DUMMYFUNCTION("""COMPUTED_VALUE""")," ")</f>
        <v xml:space="preserve"> </v>
      </c>
      <c r="J2037" s="51" t="s">
        <v>9351</v>
      </c>
      <c r="K2037" s="56" t="s">
        <v>9352</v>
      </c>
      <c r="L2037" s="38">
        <v>392427769</v>
      </c>
      <c r="M2037" s="30" t="s">
        <v>874</v>
      </c>
      <c r="N2037" s="56" t="s">
        <v>5034</v>
      </c>
      <c r="O2037" s="30" t="s">
        <v>107</v>
      </c>
      <c r="P2037" s="30" t="s">
        <v>9353</v>
      </c>
      <c r="Q2037" s="23">
        <v>16940</v>
      </c>
      <c r="R2037" s="30" t="s">
        <v>29</v>
      </c>
      <c r="S2037" s="39">
        <v>50</v>
      </c>
      <c r="T2037" s="45">
        <v>46174</v>
      </c>
      <c r="U2037" s="52"/>
      <c r="V2037" s="53"/>
      <c r="W2037" s="54" t="s">
        <v>9354</v>
      </c>
      <c r="X2037" s="30"/>
      <c r="Y2037" s="31">
        <v>16890</v>
      </c>
      <c r="Z2037" s="30"/>
      <c r="AA2037" s="55"/>
      <c r="AB2037" s="73" t="s">
        <v>44</v>
      </c>
      <c r="AC2037" s="30" t="s">
        <v>44</v>
      </c>
      <c r="AD2037" s="30" t="s">
        <v>982</v>
      </c>
    </row>
    <row r="2038" spans="1:30" x14ac:dyDescent="0.2">
      <c r="A2038" s="90">
        <v>46175</v>
      </c>
      <c r="B2038" s="35" t="s">
        <v>30</v>
      </c>
      <c r="C2038" s="85" t="s">
        <v>409</v>
      </c>
      <c r="D2038" s="30" t="s">
        <v>29</v>
      </c>
      <c r="E2038" s="96" t="s">
        <v>2895</v>
      </c>
      <c r="F2038" s="93" t="s">
        <v>2941</v>
      </c>
      <c r="G2038" s="30" t="s">
        <v>33</v>
      </c>
      <c r="H2038" s="93" t="s">
        <v>34</v>
      </c>
      <c r="I2038" s="36" t="str">
        <f ca="1">IFERROR(__xludf.DUMMYFUNCTION("""COMPUTED_VALUE""")," ")</f>
        <v xml:space="preserve"> </v>
      </c>
      <c r="J2038" s="51" t="s">
        <v>2942</v>
      </c>
      <c r="K2038" s="56" t="s">
        <v>2943</v>
      </c>
      <c r="L2038" s="38">
        <v>329959206</v>
      </c>
      <c r="M2038" s="30" t="s">
        <v>2944</v>
      </c>
      <c r="N2038" s="30" t="s">
        <v>2945</v>
      </c>
      <c r="O2038" s="30" t="s">
        <v>2946</v>
      </c>
      <c r="P2038" s="30" t="s">
        <v>2947</v>
      </c>
      <c r="Q2038" s="23">
        <v>14972</v>
      </c>
      <c r="R2038" s="30" t="s">
        <v>29</v>
      </c>
      <c r="S2038" s="39">
        <f>232+500</f>
        <v>732</v>
      </c>
      <c r="T2038" s="49" t="s">
        <v>9355</v>
      </c>
      <c r="U2038" s="66">
        <v>14240</v>
      </c>
      <c r="V2038" s="45">
        <v>46153</v>
      </c>
      <c r="W2038" s="54" t="s">
        <v>9356</v>
      </c>
      <c r="X2038" s="30"/>
      <c r="Y2038" s="31">
        <v>0</v>
      </c>
      <c r="Z2038" s="30" t="s">
        <v>43</v>
      </c>
      <c r="AA2038" s="56" t="s">
        <v>2950</v>
      </c>
      <c r="AB2038" s="74" t="s">
        <v>1518</v>
      </c>
      <c r="AC2038" s="30" t="s">
        <v>44</v>
      </c>
      <c r="AD2038" s="30" t="s">
        <v>74</v>
      </c>
    </row>
    <row r="2039" spans="1:30" x14ac:dyDescent="0.2">
      <c r="A2039" s="89">
        <v>46175.764068055556</v>
      </c>
      <c r="B2039" s="35" t="s">
        <v>30</v>
      </c>
      <c r="C2039" s="85" t="s">
        <v>31</v>
      </c>
      <c r="D2039" s="30" t="s">
        <v>29</v>
      </c>
      <c r="E2039" s="68" t="s">
        <v>63</v>
      </c>
      <c r="F2039" s="30" t="s">
        <v>29</v>
      </c>
      <c r="G2039" s="30" t="s">
        <v>47</v>
      </c>
      <c r="H2039" s="93" t="s">
        <v>34</v>
      </c>
      <c r="I2039" s="36" t="str">
        <f ca="1">IFERROR(__xludf.DUMMYFUNCTION("""COMPUTED_VALUE""")," ")</f>
        <v xml:space="preserve"> </v>
      </c>
      <c r="J2039" s="51" t="s">
        <v>9357</v>
      </c>
      <c r="K2039" s="56" t="s">
        <v>9358</v>
      </c>
      <c r="L2039" s="38">
        <v>349028292</v>
      </c>
      <c r="M2039" s="30" t="s">
        <v>698</v>
      </c>
      <c r="N2039" s="56" t="s">
        <v>2669</v>
      </c>
      <c r="O2039" s="30" t="s">
        <v>107</v>
      </c>
      <c r="P2039" s="30" t="s">
        <v>9359</v>
      </c>
      <c r="Q2039" s="23">
        <v>16940</v>
      </c>
      <c r="R2039" s="30" t="s">
        <v>29</v>
      </c>
      <c r="S2039" s="39">
        <v>100</v>
      </c>
      <c r="T2039" s="45">
        <v>46175</v>
      </c>
      <c r="U2039" s="52"/>
      <c r="V2039" s="53"/>
      <c r="W2039" s="54" t="s">
        <v>9360</v>
      </c>
      <c r="X2039" s="30"/>
      <c r="Y2039" s="31">
        <v>16840</v>
      </c>
      <c r="Z2039" s="30"/>
      <c r="AA2039" s="55"/>
      <c r="AB2039" s="73" t="s">
        <v>44</v>
      </c>
      <c r="AC2039" s="30" t="s">
        <v>44</v>
      </c>
      <c r="AD2039" s="30" t="s">
        <v>982</v>
      </c>
    </row>
    <row r="2040" spans="1:30" x14ac:dyDescent="0.2">
      <c r="A2040" s="89">
        <v>46175.880441747686</v>
      </c>
      <c r="B2040" s="35"/>
      <c r="C2040" s="85" t="s">
        <v>31</v>
      </c>
      <c r="D2040" s="30" t="s">
        <v>29</v>
      </c>
      <c r="E2040" s="68" t="s">
        <v>63</v>
      </c>
      <c r="F2040" s="30" t="s">
        <v>29</v>
      </c>
      <c r="G2040" s="30" t="s">
        <v>47</v>
      </c>
      <c r="H2040" s="93" t="s">
        <v>3808</v>
      </c>
      <c r="I2040" s="36">
        <f ca="1">IFERROR(__xludf.DUMMYFUNCTION("""COMPUTED_VALUE"""),46197)</f>
        <v>46197</v>
      </c>
      <c r="J2040" s="51" t="s">
        <v>9361</v>
      </c>
      <c r="K2040" s="56" t="s">
        <v>9362</v>
      </c>
      <c r="L2040" s="38">
        <v>868915503</v>
      </c>
      <c r="M2040" s="30" t="s">
        <v>758</v>
      </c>
      <c r="N2040" s="56" t="s">
        <v>1870</v>
      </c>
      <c r="O2040" s="30" t="s">
        <v>107</v>
      </c>
      <c r="P2040" s="30" t="s">
        <v>9363</v>
      </c>
      <c r="Q2040" s="23">
        <v>16940</v>
      </c>
      <c r="R2040" s="30" t="s">
        <v>29</v>
      </c>
      <c r="S2040" s="39">
        <v>100</v>
      </c>
      <c r="T2040" s="45">
        <v>46175</v>
      </c>
      <c r="U2040" s="52"/>
      <c r="V2040" s="53"/>
      <c r="W2040" s="54" t="s">
        <v>9364</v>
      </c>
      <c r="X2040" s="30"/>
      <c r="Y2040" s="31">
        <v>16840</v>
      </c>
      <c r="Z2040" s="30"/>
      <c r="AA2040" s="56"/>
      <c r="AB2040" s="74" t="s">
        <v>44</v>
      </c>
      <c r="AC2040" s="30" t="s">
        <v>44</v>
      </c>
      <c r="AD2040" s="30" t="s">
        <v>982</v>
      </c>
    </row>
    <row r="2041" spans="1:30" x14ac:dyDescent="0.2">
      <c r="A2041" s="89">
        <v>46175.883786180551</v>
      </c>
      <c r="B2041" s="35" t="s">
        <v>30</v>
      </c>
      <c r="C2041" s="85" t="s">
        <v>31</v>
      </c>
      <c r="D2041" s="30" t="s">
        <v>29</v>
      </c>
      <c r="E2041" s="68" t="s">
        <v>2798</v>
      </c>
      <c r="F2041" s="30" t="s">
        <v>29</v>
      </c>
      <c r="G2041" s="30" t="s">
        <v>47</v>
      </c>
      <c r="H2041" s="93" t="s">
        <v>34</v>
      </c>
      <c r="I2041" s="36" t="str">
        <f ca="1">IFERROR(__xludf.DUMMYFUNCTION("""COMPUTED_VALUE""")," ")</f>
        <v xml:space="preserve"> </v>
      </c>
      <c r="J2041" s="51" t="s">
        <v>9365</v>
      </c>
      <c r="K2041" s="56" t="s">
        <v>9366</v>
      </c>
      <c r="L2041" s="38">
        <v>342840124</v>
      </c>
      <c r="M2041" s="30" t="s">
        <v>664</v>
      </c>
      <c r="N2041" s="56" t="s">
        <v>66</v>
      </c>
      <c r="O2041" s="30" t="s">
        <v>107</v>
      </c>
      <c r="P2041" s="30" t="s">
        <v>9367</v>
      </c>
      <c r="Q2041" s="23">
        <v>16940</v>
      </c>
      <c r="R2041" s="30" t="s">
        <v>29</v>
      </c>
      <c r="S2041" s="39">
        <v>50</v>
      </c>
      <c r="T2041" s="45">
        <v>46175</v>
      </c>
      <c r="U2041" s="52"/>
      <c r="V2041" s="53"/>
      <c r="W2041" s="54" t="s">
        <v>9368</v>
      </c>
      <c r="X2041" s="30"/>
      <c r="Y2041" s="31">
        <v>16890</v>
      </c>
      <c r="Z2041" s="30"/>
      <c r="AA2041" s="55"/>
      <c r="AB2041" s="73" t="s">
        <v>44</v>
      </c>
      <c r="AC2041" s="30" t="s">
        <v>44</v>
      </c>
      <c r="AD2041" s="30" t="s">
        <v>982</v>
      </c>
    </row>
    <row r="2042" spans="1:30" x14ac:dyDescent="0.2">
      <c r="A2042" s="89">
        <v>46175.893958645829</v>
      </c>
      <c r="B2042" s="35" t="s">
        <v>30</v>
      </c>
      <c r="C2042" s="85" t="s">
        <v>31</v>
      </c>
      <c r="D2042" s="30" t="s">
        <v>29</v>
      </c>
      <c r="E2042" s="68" t="s">
        <v>2798</v>
      </c>
      <c r="F2042" s="30" t="s">
        <v>29</v>
      </c>
      <c r="G2042" s="30" t="s">
        <v>47</v>
      </c>
      <c r="H2042" s="93" t="s">
        <v>34</v>
      </c>
      <c r="I2042" s="36" t="str">
        <f ca="1">IFERROR(__xludf.DUMMYFUNCTION("""COMPUTED_VALUE""")," ")</f>
        <v xml:space="preserve"> </v>
      </c>
      <c r="J2042" s="51" t="s">
        <v>9369</v>
      </c>
      <c r="K2042" s="56" t="s">
        <v>9370</v>
      </c>
      <c r="L2042" s="38">
        <v>967269521</v>
      </c>
      <c r="M2042" s="30" t="s">
        <v>664</v>
      </c>
      <c r="N2042" s="56" t="s">
        <v>66</v>
      </c>
      <c r="O2042" s="30" t="s">
        <v>107</v>
      </c>
      <c r="P2042" s="30" t="s">
        <v>9371</v>
      </c>
      <c r="Q2042" s="23">
        <v>16940</v>
      </c>
      <c r="R2042" s="30" t="s">
        <v>29</v>
      </c>
      <c r="S2042" s="39">
        <v>50</v>
      </c>
      <c r="T2042" s="45">
        <v>46175</v>
      </c>
      <c r="U2042" s="52"/>
      <c r="V2042" s="53"/>
      <c r="W2042" s="54" t="s">
        <v>9372</v>
      </c>
      <c r="X2042" s="30"/>
      <c r="Y2042" s="31">
        <v>16890</v>
      </c>
      <c r="Z2042" s="30"/>
      <c r="AA2042" s="56"/>
      <c r="AB2042" s="74" t="s">
        <v>44</v>
      </c>
      <c r="AC2042" s="30" t="s">
        <v>44</v>
      </c>
      <c r="AD2042" s="30" t="s">
        <v>982</v>
      </c>
    </row>
    <row r="2043" spans="1:30" x14ac:dyDescent="0.2">
      <c r="A2043" s="89">
        <v>46175.897026782404</v>
      </c>
      <c r="B2043" s="35" t="s">
        <v>252</v>
      </c>
      <c r="C2043" s="85" t="s">
        <v>31</v>
      </c>
      <c r="D2043" s="30" t="s">
        <v>29</v>
      </c>
      <c r="E2043" s="68" t="s">
        <v>2798</v>
      </c>
      <c r="F2043" s="30" t="s">
        <v>29</v>
      </c>
      <c r="G2043" s="30" t="s">
        <v>47</v>
      </c>
      <c r="H2043" s="93" t="s">
        <v>34</v>
      </c>
      <c r="I2043" s="36" t="str">
        <f ca="1">IFERROR(__xludf.DUMMYFUNCTION("""COMPUTED_VALUE""")," ")</f>
        <v xml:space="preserve"> </v>
      </c>
      <c r="J2043" s="51" t="s">
        <v>9373</v>
      </c>
      <c r="K2043" s="56" t="s">
        <v>9374</v>
      </c>
      <c r="L2043" s="151" t="s">
        <v>9375</v>
      </c>
      <c r="M2043" s="30" t="s">
        <v>664</v>
      </c>
      <c r="N2043" s="56" t="s">
        <v>66</v>
      </c>
      <c r="O2043" s="30" t="s">
        <v>107</v>
      </c>
      <c r="P2043" s="30" t="s">
        <v>9376</v>
      </c>
      <c r="Q2043" s="23">
        <v>16940</v>
      </c>
      <c r="R2043" s="30" t="s">
        <v>29</v>
      </c>
      <c r="S2043" s="39">
        <v>50</v>
      </c>
      <c r="T2043" s="45">
        <v>46175</v>
      </c>
      <c r="U2043" s="52"/>
      <c r="V2043" s="53"/>
      <c r="W2043" s="54" t="s">
        <v>9377</v>
      </c>
      <c r="X2043" s="30"/>
      <c r="Y2043" s="31">
        <v>16890</v>
      </c>
      <c r="Z2043" s="30"/>
      <c r="AA2043" s="55"/>
      <c r="AB2043" s="73" t="s">
        <v>44</v>
      </c>
      <c r="AC2043" s="30" t="s">
        <v>44</v>
      </c>
      <c r="AD2043" s="30" t="s">
        <v>982</v>
      </c>
    </row>
    <row r="2044" spans="1:30" x14ac:dyDescent="0.2">
      <c r="A2044" s="89">
        <v>46175.897845949075</v>
      </c>
      <c r="B2044" s="35" t="s">
        <v>30</v>
      </c>
      <c r="C2044" s="85" t="s">
        <v>31</v>
      </c>
      <c r="D2044" s="30" t="s">
        <v>29</v>
      </c>
      <c r="E2044" s="68" t="s">
        <v>32</v>
      </c>
      <c r="F2044" s="30" t="s">
        <v>29</v>
      </c>
      <c r="G2044" s="30" t="s">
        <v>33</v>
      </c>
      <c r="H2044" s="93" t="s">
        <v>34</v>
      </c>
      <c r="I2044" s="36" t="str">
        <f ca="1">IFERROR(__xludf.DUMMYFUNCTION("""COMPUTED_VALUE""")," ")</f>
        <v xml:space="preserve"> </v>
      </c>
      <c r="J2044" s="51" t="s">
        <v>9378</v>
      </c>
      <c r="K2044" s="56" t="s">
        <v>9379</v>
      </c>
      <c r="L2044" s="38">
        <v>384931346</v>
      </c>
      <c r="M2044" s="30" t="s">
        <v>90</v>
      </c>
      <c r="N2044" s="56" t="s">
        <v>2721</v>
      </c>
      <c r="O2044" s="30" t="s">
        <v>9380</v>
      </c>
      <c r="P2044" s="30" t="s">
        <v>9381</v>
      </c>
      <c r="Q2044" s="23">
        <v>14972</v>
      </c>
      <c r="R2044" s="30" t="s">
        <v>29</v>
      </c>
      <c r="S2044" s="39">
        <v>100</v>
      </c>
      <c r="T2044" s="45">
        <v>46175</v>
      </c>
      <c r="U2044" s="52"/>
      <c r="V2044" s="53"/>
      <c r="W2044" s="54" t="s">
        <v>9382</v>
      </c>
      <c r="X2044" s="30"/>
      <c r="Y2044" s="31">
        <v>14872</v>
      </c>
      <c r="Z2044" s="30"/>
      <c r="AA2044" s="56"/>
      <c r="AB2044" s="74" t="s">
        <v>44</v>
      </c>
      <c r="AC2044" s="30" t="s">
        <v>44</v>
      </c>
      <c r="AD2044" s="30" t="s">
        <v>982</v>
      </c>
    </row>
    <row r="2045" spans="1:30" x14ac:dyDescent="0.2">
      <c r="A2045" s="89">
        <v>46175.899085868055</v>
      </c>
      <c r="B2045" s="35" t="s">
        <v>30</v>
      </c>
      <c r="C2045" s="85" t="s">
        <v>31</v>
      </c>
      <c r="D2045" s="30" t="s">
        <v>29</v>
      </c>
      <c r="E2045" s="68" t="s">
        <v>2798</v>
      </c>
      <c r="F2045" s="30" t="s">
        <v>29</v>
      </c>
      <c r="G2045" s="30" t="s">
        <v>47</v>
      </c>
      <c r="H2045" s="93" t="s">
        <v>34</v>
      </c>
      <c r="I2045" s="36" t="str">
        <f ca="1">IFERROR(__xludf.DUMMYFUNCTION("""COMPUTED_VALUE""")," ")</f>
        <v xml:space="preserve"> </v>
      </c>
      <c r="J2045" s="51" t="s">
        <v>9383</v>
      </c>
      <c r="K2045" s="56" t="s">
        <v>9384</v>
      </c>
      <c r="L2045" s="38">
        <v>346954008</v>
      </c>
      <c r="M2045" s="30" t="s">
        <v>664</v>
      </c>
      <c r="N2045" s="56" t="s">
        <v>66</v>
      </c>
      <c r="O2045" s="30" t="s">
        <v>107</v>
      </c>
      <c r="P2045" s="30" t="s">
        <v>9385</v>
      </c>
      <c r="Q2045" s="23">
        <v>16940</v>
      </c>
      <c r="R2045" s="30" t="s">
        <v>29</v>
      </c>
      <c r="S2045" s="39">
        <v>50</v>
      </c>
      <c r="T2045" s="45">
        <v>46175</v>
      </c>
      <c r="U2045" s="52"/>
      <c r="V2045" s="53"/>
      <c r="W2045" s="54" t="s">
        <v>9386</v>
      </c>
      <c r="X2045" s="30"/>
      <c r="Y2045" s="31">
        <v>16890</v>
      </c>
      <c r="Z2045" s="30"/>
      <c r="AA2045" s="55"/>
      <c r="AB2045" s="73" t="s">
        <v>44</v>
      </c>
      <c r="AC2045" s="30" t="s">
        <v>44</v>
      </c>
      <c r="AD2045" s="30" t="s">
        <v>982</v>
      </c>
    </row>
    <row r="2046" spans="1:30" x14ac:dyDescent="0.2">
      <c r="A2046" s="89">
        <v>46175.900454641203</v>
      </c>
      <c r="B2046" s="35" t="s">
        <v>408</v>
      </c>
      <c r="C2046" s="85" t="s">
        <v>31</v>
      </c>
      <c r="D2046" s="30" t="s">
        <v>29</v>
      </c>
      <c r="E2046" s="68" t="s">
        <v>2798</v>
      </c>
      <c r="F2046" s="30" t="s">
        <v>29</v>
      </c>
      <c r="G2046" s="30" t="s">
        <v>47</v>
      </c>
      <c r="H2046" s="93" t="s">
        <v>5903</v>
      </c>
      <c r="I2046" s="36">
        <f ca="1">IFERROR(__xludf.DUMMYFUNCTION("""COMPUTED_VALUE"""),46194)</f>
        <v>46194</v>
      </c>
      <c r="J2046" s="51" t="s">
        <v>9387</v>
      </c>
      <c r="K2046" s="56" t="s">
        <v>9388</v>
      </c>
      <c r="L2046" s="38">
        <v>348093582</v>
      </c>
      <c r="M2046" s="30" t="s">
        <v>664</v>
      </c>
      <c r="N2046" s="56" t="s">
        <v>66</v>
      </c>
      <c r="O2046" s="30" t="s">
        <v>107</v>
      </c>
      <c r="P2046" s="30" t="s">
        <v>9389</v>
      </c>
      <c r="Q2046" s="23">
        <v>16940</v>
      </c>
      <c r="R2046" s="30" t="s">
        <v>29</v>
      </c>
      <c r="S2046" s="39">
        <f>50+2450</f>
        <v>2500</v>
      </c>
      <c r="T2046" s="49" t="s">
        <v>9390</v>
      </c>
      <c r="U2046" s="52"/>
      <c r="V2046" s="53"/>
      <c r="W2046" s="54" t="s">
        <v>9391</v>
      </c>
      <c r="X2046" s="30"/>
      <c r="Y2046" s="31">
        <v>14440</v>
      </c>
      <c r="Z2046" s="30"/>
      <c r="AA2046" s="56"/>
      <c r="AB2046" s="74" t="s">
        <v>44</v>
      </c>
      <c r="AC2046" s="30" t="s">
        <v>44</v>
      </c>
      <c r="AD2046" s="30" t="s">
        <v>982</v>
      </c>
    </row>
    <row r="2047" spans="1:30" x14ac:dyDescent="0.2">
      <c r="A2047" s="89">
        <v>46175.903126701392</v>
      </c>
      <c r="B2047" s="35" t="s">
        <v>30</v>
      </c>
      <c r="C2047" s="85" t="s">
        <v>31</v>
      </c>
      <c r="D2047" s="30" t="s">
        <v>29</v>
      </c>
      <c r="E2047" s="68" t="s">
        <v>2798</v>
      </c>
      <c r="F2047" s="30" t="s">
        <v>29</v>
      </c>
      <c r="G2047" s="30" t="s">
        <v>47</v>
      </c>
      <c r="H2047" s="93" t="s">
        <v>34</v>
      </c>
      <c r="I2047" s="36" t="str">
        <f ca="1">IFERROR(__xludf.DUMMYFUNCTION("""COMPUTED_VALUE""")," ")</f>
        <v xml:space="preserve"> </v>
      </c>
      <c r="J2047" s="51" t="s">
        <v>9392</v>
      </c>
      <c r="K2047" s="56" t="s">
        <v>9393</v>
      </c>
      <c r="L2047" s="38">
        <v>325798905</v>
      </c>
      <c r="M2047" s="30" t="s">
        <v>664</v>
      </c>
      <c r="N2047" s="56" t="s">
        <v>2923</v>
      </c>
      <c r="O2047" s="30" t="s">
        <v>107</v>
      </c>
      <c r="P2047" s="30" t="s">
        <v>9394</v>
      </c>
      <c r="Q2047" s="23">
        <v>16940</v>
      </c>
      <c r="R2047" s="30" t="s">
        <v>29</v>
      </c>
      <c r="S2047" s="39">
        <v>50</v>
      </c>
      <c r="T2047" s="45">
        <v>46175</v>
      </c>
      <c r="U2047" s="52"/>
      <c r="V2047" s="53"/>
      <c r="W2047" s="54" t="s">
        <v>9395</v>
      </c>
      <c r="X2047" s="30"/>
      <c r="Y2047" s="31">
        <v>16890</v>
      </c>
      <c r="Z2047" s="30"/>
      <c r="AA2047" s="55"/>
      <c r="AB2047" s="73" t="s">
        <v>44</v>
      </c>
      <c r="AC2047" s="30" t="s">
        <v>44</v>
      </c>
      <c r="AD2047" s="30" t="s">
        <v>982</v>
      </c>
    </row>
    <row r="2048" spans="1:30" x14ac:dyDescent="0.2">
      <c r="A2048" s="89">
        <v>46175.904682152774</v>
      </c>
      <c r="B2048" s="35" t="s">
        <v>30</v>
      </c>
      <c r="C2048" s="85" t="s">
        <v>31</v>
      </c>
      <c r="D2048" s="30" t="s">
        <v>29</v>
      </c>
      <c r="E2048" s="68" t="s">
        <v>2798</v>
      </c>
      <c r="F2048" s="30" t="s">
        <v>29</v>
      </c>
      <c r="G2048" s="30" t="s">
        <v>47</v>
      </c>
      <c r="H2048" s="93" t="s">
        <v>34</v>
      </c>
      <c r="I2048" s="36" t="str">
        <f ca="1">IFERROR(__xludf.DUMMYFUNCTION("""COMPUTED_VALUE""")," ")</f>
        <v xml:space="preserve"> </v>
      </c>
      <c r="J2048" s="51" t="s">
        <v>9396</v>
      </c>
      <c r="K2048" s="56" t="s">
        <v>9397</v>
      </c>
      <c r="L2048" s="38">
        <v>836486607</v>
      </c>
      <c r="M2048" s="30" t="s">
        <v>664</v>
      </c>
      <c r="N2048" s="56" t="s">
        <v>2923</v>
      </c>
      <c r="O2048" s="30" t="s">
        <v>107</v>
      </c>
      <c r="P2048" s="30" t="s">
        <v>9398</v>
      </c>
      <c r="Q2048" s="23">
        <v>16940</v>
      </c>
      <c r="R2048" s="30" t="s">
        <v>29</v>
      </c>
      <c r="S2048" s="39">
        <v>50</v>
      </c>
      <c r="T2048" s="45">
        <v>46175</v>
      </c>
      <c r="U2048" s="52"/>
      <c r="V2048" s="53"/>
      <c r="W2048" s="54" t="s">
        <v>9399</v>
      </c>
      <c r="X2048" s="30"/>
      <c r="Y2048" s="31">
        <v>16890</v>
      </c>
      <c r="Z2048" s="30"/>
      <c r="AA2048" s="56"/>
      <c r="AB2048" s="74" t="s">
        <v>44</v>
      </c>
      <c r="AC2048" s="30" t="s">
        <v>44</v>
      </c>
      <c r="AD2048" s="30" t="s">
        <v>982</v>
      </c>
    </row>
    <row r="2049" spans="1:30" x14ac:dyDescent="0.2">
      <c r="A2049" s="89">
        <v>46175.907609710644</v>
      </c>
      <c r="B2049" s="35" t="s">
        <v>30</v>
      </c>
      <c r="C2049" s="85" t="s">
        <v>31</v>
      </c>
      <c r="D2049" s="30" t="s">
        <v>29</v>
      </c>
      <c r="E2049" s="68" t="s">
        <v>2798</v>
      </c>
      <c r="F2049" s="30" t="s">
        <v>29</v>
      </c>
      <c r="G2049" s="30" t="s">
        <v>47</v>
      </c>
      <c r="H2049" s="93" t="s">
        <v>3716</v>
      </c>
      <c r="I2049" s="36">
        <f ca="1">IFERROR(__xludf.DUMMYFUNCTION("""COMPUTED_VALUE"""),46202)</f>
        <v>46202</v>
      </c>
      <c r="J2049" s="51" t="s">
        <v>9400</v>
      </c>
      <c r="K2049" s="56" t="s">
        <v>9401</v>
      </c>
      <c r="L2049" s="38">
        <v>979293233</v>
      </c>
      <c r="M2049" s="30" t="s">
        <v>713</v>
      </c>
      <c r="N2049" s="56" t="s">
        <v>4695</v>
      </c>
      <c r="O2049" s="30" t="s">
        <v>107</v>
      </c>
      <c r="P2049" s="30" t="s">
        <v>9402</v>
      </c>
      <c r="Q2049" s="23">
        <v>16940</v>
      </c>
      <c r="R2049" s="30" t="s">
        <v>29</v>
      </c>
      <c r="S2049" s="39">
        <v>50</v>
      </c>
      <c r="T2049" s="45">
        <v>46175</v>
      </c>
      <c r="U2049" s="52"/>
      <c r="V2049" s="53"/>
      <c r="W2049" s="54" t="s">
        <v>9403</v>
      </c>
      <c r="X2049" s="30"/>
      <c r="Y2049" s="31">
        <v>16890</v>
      </c>
      <c r="Z2049" s="30"/>
      <c r="AA2049" s="55"/>
      <c r="AB2049" s="73" t="s">
        <v>44</v>
      </c>
      <c r="AC2049" s="30" t="s">
        <v>44</v>
      </c>
      <c r="AD2049" s="30" t="s">
        <v>982</v>
      </c>
    </row>
    <row r="2050" spans="1:30" x14ac:dyDescent="0.2">
      <c r="A2050" s="89">
        <v>46175.909123981481</v>
      </c>
      <c r="B2050" s="35" t="s">
        <v>30</v>
      </c>
      <c r="C2050" s="85" t="s">
        <v>31</v>
      </c>
      <c r="D2050" s="30" t="s">
        <v>29</v>
      </c>
      <c r="E2050" s="68" t="s">
        <v>2798</v>
      </c>
      <c r="F2050" s="30" t="s">
        <v>29</v>
      </c>
      <c r="G2050" s="30" t="s">
        <v>47</v>
      </c>
      <c r="H2050" s="93" t="s">
        <v>34</v>
      </c>
      <c r="I2050" s="36" t="str">
        <f ca="1">IFERROR(__xludf.DUMMYFUNCTION("""COMPUTED_VALUE""")," ")</f>
        <v xml:space="preserve"> </v>
      </c>
      <c r="J2050" s="51" t="s">
        <v>9404</v>
      </c>
      <c r="K2050" s="56" t="s">
        <v>9405</v>
      </c>
      <c r="L2050" s="38">
        <v>338866586</v>
      </c>
      <c r="M2050" s="30" t="s">
        <v>713</v>
      </c>
      <c r="N2050" s="56" t="s">
        <v>2631</v>
      </c>
      <c r="O2050" s="30" t="s">
        <v>107</v>
      </c>
      <c r="P2050" s="30" t="s">
        <v>9406</v>
      </c>
      <c r="Q2050" s="23">
        <v>16940</v>
      </c>
      <c r="R2050" s="30" t="s">
        <v>29</v>
      </c>
      <c r="S2050" s="39">
        <v>50</v>
      </c>
      <c r="T2050" s="45">
        <v>46175</v>
      </c>
      <c r="U2050" s="52"/>
      <c r="V2050" s="53"/>
      <c r="W2050" s="54" t="s">
        <v>9407</v>
      </c>
      <c r="X2050" s="30"/>
      <c r="Y2050" s="31">
        <v>16890</v>
      </c>
      <c r="Z2050" s="30"/>
      <c r="AA2050" s="56"/>
      <c r="AB2050" s="74" t="s">
        <v>44</v>
      </c>
      <c r="AC2050" s="30" t="s">
        <v>44</v>
      </c>
      <c r="AD2050" s="30" t="s">
        <v>982</v>
      </c>
    </row>
    <row r="2051" spans="1:30" x14ac:dyDescent="0.2">
      <c r="A2051" s="89">
        <v>46175.910732847224</v>
      </c>
      <c r="B2051" s="35" t="s">
        <v>30</v>
      </c>
      <c r="C2051" s="85" t="s">
        <v>31</v>
      </c>
      <c r="D2051" s="30" t="s">
        <v>29</v>
      </c>
      <c r="E2051" s="68" t="s">
        <v>63</v>
      </c>
      <c r="F2051" s="30" t="s">
        <v>29</v>
      </c>
      <c r="G2051" s="30" t="s">
        <v>47</v>
      </c>
      <c r="H2051" s="93" t="s">
        <v>34</v>
      </c>
      <c r="I2051" s="36" t="str">
        <f ca="1">IFERROR(__xludf.DUMMYFUNCTION("""COMPUTED_VALUE""")," ")</f>
        <v xml:space="preserve"> </v>
      </c>
      <c r="J2051" s="51" t="s">
        <v>9408</v>
      </c>
      <c r="K2051" s="56" t="s">
        <v>9409</v>
      </c>
      <c r="L2051" s="38">
        <v>336445328</v>
      </c>
      <c r="M2051" s="30" t="s">
        <v>90</v>
      </c>
      <c r="N2051" s="56" t="s">
        <v>2721</v>
      </c>
      <c r="O2051" s="30" t="s">
        <v>9410</v>
      </c>
      <c r="P2051" s="30" t="s">
        <v>9411</v>
      </c>
      <c r="Q2051" s="23">
        <v>16940</v>
      </c>
      <c r="R2051" s="30" t="s">
        <v>29</v>
      </c>
      <c r="S2051" s="39">
        <v>100</v>
      </c>
      <c r="T2051" s="45">
        <v>46175</v>
      </c>
      <c r="U2051" s="52"/>
      <c r="V2051" s="53"/>
      <c r="W2051" s="54" t="s">
        <v>9412</v>
      </c>
      <c r="X2051" s="30"/>
      <c r="Y2051" s="31">
        <v>16840</v>
      </c>
      <c r="Z2051" s="30"/>
      <c r="AA2051" s="55"/>
      <c r="AB2051" s="73" t="s">
        <v>44</v>
      </c>
      <c r="AC2051" s="30" t="s">
        <v>44</v>
      </c>
      <c r="AD2051" s="30" t="s">
        <v>982</v>
      </c>
    </row>
    <row r="2052" spans="1:30" x14ac:dyDescent="0.2">
      <c r="A2052" s="89">
        <v>46176.004771666667</v>
      </c>
      <c r="B2052" s="35" t="s">
        <v>30</v>
      </c>
      <c r="C2052" s="85" t="s">
        <v>31</v>
      </c>
      <c r="D2052" s="30" t="s">
        <v>29</v>
      </c>
      <c r="E2052" s="68" t="s">
        <v>63</v>
      </c>
      <c r="F2052" s="30" t="s">
        <v>29</v>
      </c>
      <c r="G2052" s="30" t="s">
        <v>47</v>
      </c>
      <c r="H2052" s="93" t="s">
        <v>34</v>
      </c>
      <c r="I2052" s="36" t="str">
        <f ca="1">IFERROR(__xludf.DUMMYFUNCTION("""COMPUTED_VALUE""")," ")</f>
        <v xml:space="preserve"> </v>
      </c>
      <c r="J2052" s="51" t="s">
        <v>9413</v>
      </c>
      <c r="K2052" s="56" t="s">
        <v>9414</v>
      </c>
      <c r="L2052" s="38">
        <v>394311063</v>
      </c>
      <c r="M2052" s="30" t="s">
        <v>605</v>
      </c>
      <c r="N2052" s="56" t="s">
        <v>9415</v>
      </c>
      <c r="O2052" s="30" t="s">
        <v>107</v>
      </c>
      <c r="P2052" s="30" t="s">
        <v>9416</v>
      </c>
      <c r="Q2052" s="23">
        <v>16940</v>
      </c>
      <c r="R2052" s="30" t="s">
        <v>29</v>
      </c>
      <c r="S2052" s="39">
        <v>50</v>
      </c>
      <c r="T2052" s="45">
        <v>46175</v>
      </c>
      <c r="U2052" s="52"/>
      <c r="V2052" s="53"/>
      <c r="W2052" s="54" t="s">
        <v>9417</v>
      </c>
      <c r="X2052" s="30"/>
      <c r="Y2052" s="31">
        <v>16890</v>
      </c>
      <c r="Z2052" s="30"/>
      <c r="AA2052" s="56"/>
      <c r="AB2052" s="74" t="s">
        <v>44</v>
      </c>
      <c r="AC2052" s="30" t="s">
        <v>44</v>
      </c>
      <c r="AD2052" s="30" t="s">
        <v>982</v>
      </c>
    </row>
    <row r="2053" spans="1:30" x14ac:dyDescent="0.2">
      <c r="A2053" s="89">
        <v>46176.007067754632</v>
      </c>
      <c r="B2053" s="35" t="s">
        <v>30</v>
      </c>
      <c r="C2053" s="85" t="s">
        <v>31</v>
      </c>
      <c r="D2053" s="30" t="s">
        <v>29</v>
      </c>
      <c r="E2053" s="68" t="s">
        <v>63</v>
      </c>
      <c r="F2053" s="30" t="s">
        <v>29</v>
      </c>
      <c r="G2053" s="30" t="s">
        <v>47</v>
      </c>
      <c r="H2053" s="93" t="s">
        <v>34</v>
      </c>
      <c r="I2053" s="36" t="str">
        <f ca="1">IFERROR(__xludf.DUMMYFUNCTION("""COMPUTED_VALUE""")," ")</f>
        <v xml:space="preserve"> </v>
      </c>
      <c r="J2053" s="51" t="s">
        <v>9418</v>
      </c>
      <c r="K2053" s="56" t="s">
        <v>9419</v>
      </c>
      <c r="L2053" s="38">
        <v>773381671</v>
      </c>
      <c r="M2053" s="30" t="s">
        <v>605</v>
      </c>
      <c r="N2053" s="56" t="s">
        <v>5028</v>
      </c>
      <c r="O2053" s="30" t="s">
        <v>107</v>
      </c>
      <c r="P2053" s="30" t="s">
        <v>9420</v>
      </c>
      <c r="Q2053" s="23">
        <v>16940</v>
      </c>
      <c r="R2053" s="30" t="s">
        <v>29</v>
      </c>
      <c r="S2053" s="39">
        <v>50</v>
      </c>
      <c r="T2053" s="45">
        <v>46175</v>
      </c>
      <c r="U2053" s="52"/>
      <c r="V2053" s="53"/>
      <c r="W2053" s="54" t="s">
        <v>9421</v>
      </c>
      <c r="X2053" s="30"/>
      <c r="Y2053" s="31">
        <v>16890</v>
      </c>
      <c r="Z2053" s="30"/>
      <c r="AA2053" s="55"/>
      <c r="AB2053" s="73" t="s">
        <v>44</v>
      </c>
      <c r="AC2053" s="30" t="s">
        <v>44</v>
      </c>
      <c r="AD2053" s="30" t="s">
        <v>982</v>
      </c>
    </row>
    <row r="2054" spans="1:30" x14ac:dyDescent="0.2">
      <c r="A2054" s="89">
        <v>46176.080365081019</v>
      </c>
      <c r="B2054" s="35" t="s">
        <v>30</v>
      </c>
      <c r="C2054" s="85" t="s">
        <v>31</v>
      </c>
      <c r="D2054" s="30" t="s">
        <v>29</v>
      </c>
      <c r="E2054" s="68" t="s">
        <v>32</v>
      </c>
      <c r="F2054" s="30" t="s">
        <v>29</v>
      </c>
      <c r="G2054" s="30" t="s">
        <v>33</v>
      </c>
      <c r="H2054" s="93" t="s">
        <v>34</v>
      </c>
      <c r="I2054" s="36" t="str">
        <f ca="1">IFERROR(__xludf.DUMMYFUNCTION("""COMPUTED_VALUE""")," ")</f>
        <v xml:space="preserve"> </v>
      </c>
      <c r="J2054" s="51" t="s">
        <v>9422</v>
      </c>
      <c r="K2054" s="56" t="s">
        <v>9423</v>
      </c>
      <c r="L2054" s="38">
        <v>339508117</v>
      </c>
      <c r="M2054" s="30" t="s">
        <v>1619</v>
      </c>
      <c r="N2054" s="56" t="s">
        <v>4569</v>
      </c>
      <c r="O2054" s="30" t="s">
        <v>2642</v>
      </c>
      <c r="P2054" s="30" t="s">
        <v>9424</v>
      </c>
      <c r="Q2054" s="23">
        <v>14972</v>
      </c>
      <c r="R2054" s="30" t="s">
        <v>29</v>
      </c>
      <c r="S2054" s="39">
        <v>50</v>
      </c>
      <c r="T2054" s="45">
        <v>46175</v>
      </c>
      <c r="U2054" s="52"/>
      <c r="V2054" s="53"/>
      <c r="W2054" s="54" t="s">
        <v>9425</v>
      </c>
      <c r="X2054" s="30"/>
      <c r="Y2054" s="31">
        <v>14922</v>
      </c>
      <c r="Z2054" s="30"/>
      <c r="AA2054" s="56"/>
      <c r="AB2054" s="74" t="s">
        <v>44</v>
      </c>
      <c r="AC2054" s="30" t="s">
        <v>44</v>
      </c>
      <c r="AD2054" s="30" t="s">
        <v>982</v>
      </c>
    </row>
    <row r="2055" spans="1:30" x14ac:dyDescent="0.2">
      <c r="A2055" s="89">
        <v>46176.328757268522</v>
      </c>
      <c r="B2055" s="35" t="s">
        <v>30</v>
      </c>
      <c r="C2055" s="85" t="s">
        <v>31</v>
      </c>
      <c r="D2055" s="30" t="s">
        <v>29</v>
      </c>
      <c r="E2055" s="68" t="s">
        <v>82</v>
      </c>
      <c r="F2055" s="30" t="s">
        <v>29</v>
      </c>
      <c r="G2055" s="30" t="s">
        <v>87</v>
      </c>
      <c r="H2055" s="93" t="s">
        <v>2717</v>
      </c>
      <c r="I2055" s="36">
        <f ca="1">IFERROR(__xludf.DUMMYFUNCTION("""COMPUTED_VALUE"""),46219)</f>
        <v>46219</v>
      </c>
      <c r="J2055" s="51" t="s">
        <v>9426</v>
      </c>
      <c r="K2055" s="56" t="s">
        <v>9427</v>
      </c>
      <c r="L2055" s="38">
        <v>966974426</v>
      </c>
      <c r="M2055" s="30" t="s">
        <v>556</v>
      </c>
      <c r="N2055" s="56" t="s">
        <v>685</v>
      </c>
      <c r="O2055" s="30" t="s">
        <v>9428</v>
      </c>
      <c r="P2055" s="30" t="s">
        <v>9429</v>
      </c>
      <c r="Q2055" s="23">
        <v>9704</v>
      </c>
      <c r="R2055" s="30" t="s">
        <v>29</v>
      </c>
      <c r="S2055" s="39">
        <v>300</v>
      </c>
      <c r="T2055" s="45">
        <v>46175</v>
      </c>
      <c r="U2055" s="52"/>
      <c r="V2055" s="53"/>
      <c r="W2055" s="54" t="s">
        <v>9430</v>
      </c>
      <c r="X2055" s="30"/>
      <c r="Y2055" s="31">
        <v>9404</v>
      </c>
      <c r="Z2055" s="30"/>
      <c r="AA2055" s="55"/>
      <c r="AB2055" s="73" t="s">
        <v>44</v>
      </c>
      <c r="AC2055" s="30" t="s">
        <v>44</v>
      </c>
      <c r="AD2055" s="30" t="s">
        <v>74</v>
      </c>
    </row>
    <row r="2056" spans="1:30" x14ac:dyDescent="0.2">
      <c r="A2056" s="89">
        <v>46176.331810289354</v>
      </c>
      <c r="B2056" s="35" t="s">
        <v>76</v>
      </c>
      <c r="C2056" s="85" t="s">
        <v>31</v>
      </c>
      <c r="D2056" s="30" t="s">
        <v>29</v>
      </c>
      <c r="E2056" s="68" t="s">
        <v>2798</v>
      </c>
      <c r="F2056" s="30" t="s">
        <v>29</v>
      </c>
      <c r="G2056" s="30" t="s">
        <v>47</v>
      </c>
      <c r="H2056" s="93" t="s">
        <v>3711</v>
      </c>
      <c r="I2056" s="36">
        <f ca="1">IFERROR(__xludf.DUMMYFUNCTION("""COMPUTED_VALUE"""),46194)</f>
        <v>46194</v>
      </c>
      <c r="J2056" s="51" t="s">
        <v>9431</v>
      </c>
      <c r="K2056" s="56" t="s">
        <v>9432</v>
      </c>
      <c r="L2056" s="38">
        <v>328540056</v>
      </c>
      <c r="M2056" s="30" t="s">
        <v>713</v>
      </c>
      <c r="N2056" s="56" t="s">
        <v>3695</v>
      </c>
      <c r="O2056" s="30" t="s">
        <v>107</v>
      </c>
      <c r="P2056" s="30" t="s">
        <v>9433</v>
      </c>
      <c r="Q2056" s="23">
        <v>16940</v>
      </c>
      <c r="R2056" s="30" t="s">
        <v>29</v>
      </c>
      <c r="S2056" s="39">
        <v>200</v>
      </c>
      <c r="T2056" s="45">
        <v>46176</v>
      </c>
      <c r="U2056" s="52"/>
      <c r="V2056" s="53"/>
      <c r="W2056" s="54" t="s">
        <v>9434</v>
      </c>
      <c r="X2056" s="30"/>
      <c r="Y2056" s="31">
        <v>16740</v>
      </c>
      <c r="Z2056" s="30"/>
      <c r="AA2056" s="56"/>
      <c r="AB2056" s="74" t="s">
        <v>44</v>
      </c>
      <c r="AC2056" s="30" t="s">
        <v>44</v>
      </c>
      <c r="AD2056" s="30" t="s">
        <v>982</v>
      </c>
    </row>
    <row r="2057" spans="1:30" x14ac:dyDescent="0.2">
      <c r="A2057" s="89">
        <v>46176.333393912035</v>
      </c>
      <c r="B2057" s="35" t="s">
        <v>30</v>
      </c>
      <c r="C2057" s="85" t="s">
        <v>31</v>
      </c>
      <c r="D2057" s="30" t="s">
        <v>29</v>
      </c>
      <c r="E2057" s="68" t="s">
        <v>2798</v>
      </c>
      <c r="F2057" s="30" t="s">
        <v>29</v>
      </c>
      <c r="G2057" s="30" t="s">
        <v>47</v>
      </c>
      <c r="H2057" s="93" t="s">
        <v>4271</v>
      </c>
      <c r="I2057" s="36">
        <f ca="1">IFERROR(__xludf.DUMMYFUNCTION("""COMPUTED_VALUE"""),46217)</f>
        <v>46217</v>
      </c>
      <c r="J2057" s="51" t="s">
        <v>9435</v>
      </c>
      <c r="K2057" s="56" t="s">
        <v>9436</v>
      </c>
      <c r="L2057" s="38">
        <v>879117466</v>
      </c>
      <c r="M2057" s="30" t="s">
        <v>713</v>
      </c>
      <c r="N2057" s="56" t="s">
        <v>2631</v>
      </c>
      <c r="O2057" s="30" t="s">
        <v>107</v>
      </c>
      <c r="P2057" s="30" t="s">
        <v>9437</v>
      </c>
      <c r="Q2057" s="23">
        <v>16940</v>
      </c>
      <c r="R2057" s="30" t="s">
        <v>29</v>
      </c>
      <c r="S2057" s="39">
        <v>200</v>
      </c>
      <c r="T2057" s="45">
        <v>46176</v>
      </c>
      <c r="U2057" s="52"/>
      <c r="V2057" s="53"/>
      <c r="W2057" s="54" t="s">
        <v>9438</v>
      </c>
      <c r="X2057" s="30"/>
      <c r="Y2057" s="31">
        <v>16740</v>
      </c>
      <c r="Z2057" s="30"/>
      <c r="AA2057" s="55"/>
      <c r="AB2057" s="73" t="s">
        <v>44</v>
      </c>
      <c r="AC2057" s="30" t="s">
        <v>44</v>
      </c>
      <c r="AD2057" s="30" t="s">
        <v>982</v>
      </c>
    </row>
    <row r="2058" spans="1:30" x14ac:dyDescent="0.2">
      <c r="A2058" s="89">
        <v>46176.335224409719</v>
      </c>
      <c r="B2058" s="35" t="s">
        <v>76</v>
      </c>
      <c r="C2058" s="85" t="s">
        <v>31</v>
      </c>
      <c r="D2058" s="30" t="s">
        <v>29</v>
      </c>
      <c r="E2058" s="68" t="s">
        <v>2798</v>
      </c>
      <c r="F2058" s="30" t="s">
        <v>29</v>
      </c>
      <c r="G2058" s="30" t="s">
        <v>47</v>
      </c>
      <c r="H2058" s="93" t="s">
        <v>3215</v>
      </c>
      <c r="I2058" s="36">
        <f ca="1">IFERROR(__xludf.DUMMYFUNCTION("""COMPUTED_VALUE"""),46196)</f>
        <v>46196</v>
      </c>
      <c r="J2058" s="51" t="s">
        <v>9439</v>
      </c>
      <c r="K2058" s="56" t="s">
        <v>9440</v>
      </c>
      <c r="L2058" s="38">
        <v>886138561</v>
      </c>
      <c r="M2058" s="30" t="s">
        <v>713</v>
      </c>
      <c r="N2058" s="56" t="s">
        <v>512</v>
      </c>
      <c r="O2058" s="30" t="s">
        <v>107</v>
      </c>
      <c r="P2058" s="30" t="s">
        <v>9441</v>
      </c>
      <c r="Q2058" s="23">
        <v>16940</v>
      </c>
      <c r="R2058" s="30" t="s">
        <v>29</v>
      </c>
      <c r="S2058" s="39">
        <f>50+3000</f>
        <v>3050</v>
      </c>
      <c r="T2058" s="49" t="s">
        <v>9442</v>
      </c>
      <c r="U2058" s="52"/>
      <c r="V2058" s="53"/>
      <c r="W2058" s="54" t="s">
        <v>9443</v>
      </c>
      <c r="X2058" s="30"/>
      <c r="Y2058" s="31">
        <v>13890</v>
      </c>
      <c r="Z2058" s="30"/>
      <c r="AA2058" s="56"/>
      <c r="AB2058" s="74" t="s">
        <v>44</v>
      </c>
      <c r="AC2058" s="30" t="s">
        <v>44</v>
      </c>
      <c r="AD2058" s="30" t="s">
        <v>982</v>
      </c>
    </row>
    <row r="2059" spans="1:30" x14ac:dyDescent="0.2">
      <c r="A2059" s="89">
        <v>46176.336434456018</v>
      </c>
      <c r="B2059" s="35"/>
      <c r="C2059" s="85" t="s">
        <v>31</v>
      </c>
      <c r="D2059" s="30" t="s">
        <v>29</v>
      </c>
      <c r="E2059" s="68" t="s">
        <v>63</v>
      </c>
      <c r="F2059" s="30" t="s">
        <v>29</v>
      </c>
      <c r="G2059" s="30" t="s">
        <v>47</v>
      </c>
      <c r="H2059" s="93" t="s">
        <v>3808</v>
      </c>
      <c r="I2059" s="36">
        <f ca="1">IFERROR(__xludf.DUMMYFUNCTION("""COMPUTED_VALUE"""),46197)</f>
        <v>46197</v>
      </c>
      <c r="J2059" s="51" t="s">
        <v>9444</v>
      </c>
      <c r="K2059" s="56" t="s">
        <v>9445</v>
      </c>
      <c r="L2059" s="38">
        <v>348895041</v>
      </c>
      <c r="M2059" s="30" t="s">
        <v>90</v>
      </c>
      <c r="N2059" s="56" t="s">
        <v>685</v>
      </c>
      <c r="O2059" s="30" t="s">
        <v>9446</v>
      </c>
      <c r="P2059" s="30" t="s">
        <v>9447</v>
      </c>
      <c r="Q2059" s="23">
        <v>16940</v>
      </c>
      <c r="R2059" s="30" t="s">
        <v>29</v>
      </c>
      <c r="S2059" s="39">
        <v>50</v>
      </c>
      <c r="T2059" s="45">
        <v>46176</v>
      </c>
      <c r="U2059" s="52"/>
      <c r="V2059" s="53"/>
      <c r="W2059" s="54" t="s">
        <v>9448</v>
      </c>
      <c r="X2059" s="30"/>
      <c r="Y2059" s="31">
        <v>16890</v>
      </c>
      <c r="Z2059" s="30"/>
      <c r="AA2059" s="55"/>
      <c r="AB2059" s="73" t="s">
        <v>44</v>
      </c>
      <c r="AC2059" s="30" t="s">
        <v>44</v>
      </c>
      <c r="AD2059" s="30" t="s">
        <v>982</v>
      </c>
    </row>
    <row r="2060" spans="1:30" x14ac:dyDescent="0.2">
      <c r="A2060" s="89">
        <v>46176.337792604165</v>
      </c>
      <c r="B2060" s="35" t="s">
        <v>30</v>
      </c>
      <c r="C2060" s="85" t="s">
        <v>31</v>
      </c>
      <c r="D2060" s="30" t="s">
        <v>29</v>
      </c>
      <c r="E2060" s="68" t="s">
        <v>2798</v>
      </c>
      <c r="F2060" s="30" t="s">
        <v>29</v>
      </c>
      <c r="G2060" s="30" t="s">
        <v>47</v>
      </c>
      <c r="H2060" s="93" t="s">
        <v>34</v>
      </c>
      <c r="I2060" s="36" t="str">
        <f ca="1">IFERROR(__xludf.DUMMYFUNCTION("""COMPUTED_VALUE""")," ")</f>
        <v xml:space="preserve"> </v>
      </c>
      <c r="J2060" s="51" t="s">
        <v>9449</v>
      </c>
      <c r="K2060" s="56" t="s">
        <v>9450</v>
      </c>
      <c r="L2060" s="38">
        <v>344119822</v>
      </c>
      <c r="M2060" s="30" t="s">
        <v>713</v>
      </c>
      <c r="N2060" s="56" t="s">
        <v>3310</v>
      </c>
      <c r="O2060" s="30" t="s">
        <v>107</v>
      </c>
      <c r="P2060" s="30" t="s">
        <v>9451</v>
      </c>
      <c r="Q2060" s="23">
        <v>16940</v>
      </c>
      <c r="R2060" s="30" t="s">
        <v>29</v>
      </c>
      <c r="S2060" s="39">
        <v>50</v>
      </c>
      <c r="T2060" s="45">
        <v>46175</v>
      </c>
      <c r="U2060" s="52"/>
      <c r="V2060" s="53"/>
      <c r="W2060" s="54" t="s">
        <v>9452</v>
      </c>
      <c r="X2060" s="30"/>
      <c r="Y2060" s="31">
        <v>16890</v>
      </c>
      <c r="Z2060" s="30"/>
      <c r="AA2060" s="56"/>
      <c r="AB2060" s="74" t="s">
        <v>44</v>
      </c>
      <c r="AC2060" s="30" t="s">
        <v>44</v>
      </c>
      <c r="AD2060" s="30" t="s">
        <v>982</v>
      </c>
    </row>
    <row r="2061" spans="1:30" x14ac:dyDescent="0.2">
      <c r="A2061" s="89">
        <v>46176.339208229168</v>
      </c>
      <c r="B2061" s="35" t="s">
        <v>30</v>
      </c>
      <c r="C2061" s="85" t="s">
        <v>31</v>
      </c>
      <c r="D2061" s="30" t="s">
        <v>29</v>
      </c>
      <c r="E2061" s="68" t="s">
        <v>2798</v>
      </c>
      <c r="F2061" s="30" t="s">
        <v>29</v>
      </c>
      <c r="G2061" s="30" t="s">
        <v>47</v>
      </c>
      <c r="H2061" s="93" t="s">
        <v>4271</v>
      </c>
      <c r="I2061" s="36">
        <f ca="1">IFERROR(__xludf.DUMMYFUNCTION("""COMPUTED_VALUE"""),46217)</f>
        <v>46217</v>
      </c>
      <c r="J2061" s="51" t="s">
        <v>9453</v>
      </c>
      <c r="K2061" s="56" t="s">
        <v>9454</v>
      </c>
      <c r="L2061" s="38">
        <v>961084396</v>
      </c>
      <c r="M2061" s="30" t="s">
        <v>713</v>
      </c>
      <c r="N2061" s="56" t="s">
        <v>2631</v>
      </c>
      <c r="O2061" s="30" t="s">
        <v>107</v>
      </c>
      <c r="P2061" s="30" t="s">
        <v>9437</v>
      </c>
      <c r="Q2061" s="23">
        <v>16940</v>
      </c>
      <c r="R2061" s="30" t="s">
        <v>29</v>
      </c>
      <c r="S2061" s="39">
        <v>200</v>
      </c>
      <c r="T2061" s="45">
        <v>46175</v>
      </c>
      <c r="U2061" s="52"/>
      <c r="V2061" s="53"/>
      <c r="W2061" s="54" t="s">
        <v>9455</v>
      </c>
      <c r="X2061" s="30"/>
      <c r="Y2061" s="31">
        <v>16740</v>
      </c>
      <c r="Z2061" s="30"/>
      <c r="AA2061" s="55"/>
      <c r="AB2061" s="73" t="s">
        <v>44</v>
      </c>
      <c r="AC2061" s="30" t="s">
        <v>44</v>
      </c>
      <c r="AD2061" s="30" t="s">
        <v>982</v>
      </c>
    </row>
    <row r="2062" spans="1:30" x14ac:dyDescent="0.2">
      <c r="A2062" s="89">
        <v>46176.340966585645</v>
      </c>
      <c r="B2062" s="35" t="s">
        <v>30</v>
      </c>
      <c r="C2062" s="85" t="s">
        <v>31</v>
      </c>
      <c r="D2062" s="30" t="s">
        <v>29</v>
      </c>
      <c r="E2062" s="68" t="s">
        <v>63</v>
      </c>
      <c r="F2062" s="30" t="s">
        <v>29</v>
      </c>
      <c r="G2062" s="30" t="s">
        <v>47</v>
      </c>
      <c r="H2062" s="93" t="s">
        <v>3716</v>
      </c>
      <c r="I2062" s="36">
        <f ca="1">IFERROR(__xludf.DUMMYFUNCTION("""COMPUTED_VALUE"""),46202)</f>
        <v>46202</v>
      </c>
      <c r="J2062" s="51" t="s">
        <v>9456</v>
      </c>
      <c r="K2062" s="56" t="s">
        <v>9457</v>
      </c>
      <c r="L2062" s="38">
        <v>888603708</v>
      </c>
      <c r="M2062" s="30" t="s">
        <v>874</v>
      </c>
      <c r="N2062" s="56" t="s">
        <v>4391</v>
      </c>
      <c r="O2062" s="30" t="s">
        <v>107</v>
      </c>
      <c r="P2062" s="30" t="s">
        <v>9458</v>
      </c>
      <c r="Q2062" s="23">
        <v>16940</v>
      </c>
      <c r="R2062" s="30" t="s">
        <v>29</v>
      </c>
      <c r="S2062" s="39">
        <v>50</v>
      </c>
      <c r="T2062" s="45">
        <v>46175</v>
      </c>
      <c r="U2062" s="52"/>
      <c r="V2062" s="53"/>
      <c r="W2062" s="54" t="s">
        <v>9459</v>
      </c>
      <c r="X2062" s="30"/>
      <c r="Y2062" s="31">
        <v>16890</v>
      </c>
      <c r="Z2062" s="30"/>
      <c r="AA2062" s="56"/>
      <c r="AB2062" s="74" t="s">
        <v>44</v>
      </c>
      <c r="AC2062" s="30" t="s">
        <v>44</v>
      </c>
      <c r="AD2062" s="30" t="s">
        <v>982</v>
      </c>
    </row>
    <row r="2063" spans="1:30" x14ac:dyDescent="0.2">
      <c r="A2063" s="89">
        <v>46176.341062465275</v>
      </c>
      <c r="B2063" s="35" t="s">
        <v>76</v>
      </c>
      <c r="C2063" s="85" t="s">
        <v>31</v>
      </c>
      <c r="D2063" s="30" t="s">
        <v>29</v>
      </c>
      <c r="E2063" s="68" t="s">
        <v>410</v>
      </c>
      <c r="F2063" s="30" t="s">
        <v>29</v>
      </c>
      <c r="G2063" s="30" t="s">
        <v>33</v>
      </c>
      <c r="H2063" s="93" t="s">
        <v>6237</v>
      </c>
      <c r="I2063" s="36">
        <f ca="1">IFERROR(__xludf.DUMMYFUNCTION("""COMPUTED_VALUE"""),46192)</f>
        <v>46192</v>
      </c>
      <c r="J2063" s="51" t="s">
        <v>9460</v>
      </c>
      <c r="K2063" s="56" t="s">
        <v>9461</v>
      </c>
      <c r="L2063" s="38">
        <v>325842448</v>
      </c>
      <c r="M2063" s="30" t="s">
        <v>163</v>
      </c>
      <c r="N2063" s="56" t="s">
        <v>512</v>
      </c>
      <c r="O2063" s="30" t="s">
        <v>739</v>
      </c>
      <c r="P2063" s="30" t="s">
        <v>9462</v>
      </c>
      <c r="Q2063" s="23">
        <v>3968</v>
      </c>
      <c r="R2063" s="30" t="s">
        <v>1169</v>
      </c>
      <c r="S2063" s="39">
        <v>3868</v>
      </c>
      <c r="T2063" s="45">
        <v>46175</v>
      </c>
      <c r="U2063" s="52"/>
      <c r="V2063" s="53"/>
      <c r="W2063" s="54" t="s">
        <v>9463</v>
      </c>
      <c r="X2063" s="30"/>
      <c r="Y2063" s="31">
        <v>100</v>
      </c>
      <c r="Z2063" s="30"/>
      <c r="AA2063" s="55"/>
      <c r="AB2063" s="73" t="s">
        <v>3855</v>
      </c>
      <c r="AC2063" s="30" t="s">
        <v>3855</v>
      </c>
      <c r="AD2063" s="30" t="s">
        <v>74</v>
      </c>
    </row>
    <row r="2064" spans="1:30" x14ac:dyDescent="0.2">
      <c r="A2064" s="89">
        <v>46176.341425381943</v>
      </c>
      <c r="B2064" s="35" t="s">
        <v>30</v>
      </c>
      <c r="C2064" s="85" t="s">
        <v>31</v>
      </c>
      <c r="D2064" s="30" t="s">
        <v>29</v>
      </c>
      <c r="E2064" s="68" t="s">
        <v>2798</v>
      </c>
      <c r="F2064" s="30" t="s">
        <v>29</v>
      </c>
      <c r="G2064" s="30" t="s">
        <v>47</v>
      </c>
      <c r="H2064" s="93" t="s">
        <v>34</v>
      </c>
      <c r="I2064" s="36" t="str">
        <f ca="1">IFERROR(__xludf.DUMMYFUNCTION("""COMPUTED_VALUE""")," ")</f>
        <v xml:space="preserve"> </v>
      </c>
      <c r="J2064" s="51" t="s">
        <v>9464</v>
      </c>
      <c r="K2064" s="56" t="s">
        <v>9465</v>
      </c>
      <c r="L2064" s="38">
        <v>336301870</v>
      </c>
      <c r="M2064" s="30" t="s">
        <v>664</v>
      </c>
      <c r="N2064" s="56" t="s">
        <v>2923</v>
      </c>
      <c r="O2064" s="30" t="s">
        <v>107</v>
      </c>
      <c r="P2064" s="30" t="s">
        <v>9466</v>
      </c>
      <c r="Q2064" s="23">
        <v>16940</v>
      </c>
      <c r="R2064" s="30" t="s">
        <v>29</v>
      </c>
      <c r="S2064" s="39">
        <v>50</v>
      </c>
      <c r="T2064" s="45">
        <v>46176</v>
      </c>
      <c r="U2064" s="52"/>
      <c r="V2064" s="53"/>
      <c r="W2064" s="54" t="s">
        <v>9467</v>
      </c>
      <c r="X2064" s="30"/>
      <c r="Y2064" s="31">
        <v>16890</v>
      </c>
      <c r="Z2064" s="30"/>
      <c r="AA2064" s="56"/>
      <c r="AB2064" s="74" t="s">
        <v>44</v>
      </c>
      <c r="AC2064" s="30" t="s">
        <v>44</v>
      </c>
      <c r="AD2064" s="30" t="s">
        <v>982</v>
      </c>
    </row>
    <row r="2065" spans="1:30" x14ac:dyDescent="0.2">
      <c r="A2065" s="89">
        <v>46176.342229895832</v>
      </c>
      <c r="B2065" s="35" t="s">
        <v>76</v>
      </c>
      <c r="C2065" s="85" t="s">
        <v>31</v>
      </c>
      <c r="D2065" s="30" t="s">
        <v>29</v>
      </c>
      <c r="E2065" s="68" t="s">
        <v>63</v>
      </c>
      <c r="F2065" s="30" t="s">
        <v>29</v>
      </c>
      <c r="G2065" s="30" t="s">
        <v>47</v>
      </c>
      <c r="H2065" s="93" t="s">
        <v>5132</v>
      </c>
      <c r="I2065" s="36">
        <f ca="1">IFERROR(__xludf.DUMMYFUNCTION("""COMPUTED_VALUE"""),46196)</f>
        <v>46196</v>
      </c>
      <c r="J2065" s="51" t="s">
        <v>9468</v>
      </c>
      <c r="K2065" s="56" t="s">
        <v>9469</v>
      </c>
      <c r="L2065" s="38">
        <v>865153136</v>
      </c>
      <c r="M2065" s="30" t="s">
        <v>247</v>
      </c>
      <c r="N2065" s="56" t="s">
        <v>1355</v>
      </c>
      <c r="O2065" s="30" t="s">
        <v>107</v>
      </c>
      <c r="P2065" s="30" t="s">
        <v>9470</v>
      </c>
      <c r="Q2065" s="23">
        <v>16940</v>
      </c>
      <c r="R2065" s="30" t="s">
        <v>29</v>
      </c>
      <c r="S2065" s="39">
        <v>50</v>
      </c>
      <c r="T2065" s="45">
        <v>46175</v>
      </c>
      <c r="U2065" s="52"/>
      <c r="V2065" s="53"/>
      <c r="W2065" s="54" t="s">
        <v>9471</v>
      </c>
      <c r="X2065" s="30"/>
      <c r="Y2065" s="31">
        <v>16890</v>
      </c>
      <c r="Z2065" s="30"/>
      <c r="AA2065" s="55"/>
      <c r="AB2065" s="73" t="s">
        <v>44</v>
      </c>
      <c r="AC2065" s="30" t="s">
        <v>44</v>
      </c>
      <c r="AD2065" s="30" t="s">
        <v>982</v>
      </c>
    </row>
    <row r="2066" spans="1:30" x14ac:dyDescent="0.2">
      <c r="A2066" s="89">
        <v>46176.342381122682</v>
      </c>
      <c r="B2066" s="35" t="s">
        <v>30</v>
      </c>
      <c r="C2066" s="85" t="s">
        <v>31</v>
      </c>
      <c r="D2066" s="30" t="s">
        <v>29</v>
      </c>
      <c r="E2066" s="68" t="s">
        <v>63</v>
      </c>
      <c r="F2066" s="30" t="s">
        <v>29</v>
      </c>
      <c r="G2066" s="30" t="s">
        <v>47</v>
      </c>
      <c r="H2066" s="93" t="s">
        <v>34</v>
      </c>
      <c r="I2066" s="36" t="str">
        <f ca="1">IFERROR(__xludf.DUMMYFUNCTION("""COMPUTED_VALUE""")," ")</f>
        <v xml:space="preserve"> </v>
      </c>
      <c r="J2066" s="51" t="s">
        <v>9472</v>
      </c>
      <c r="K2066" s="56" t="s">
        <v>9473</v>
      </c>
      <c r="L2066" s="38">
        <v>904877567</v>
      </c>
      <c r="M2066" s="30" t="s">
        <v>874</v>
      </c>
      <c r="N2066" s="56" t="s">
        <v>8160</v>
      </c>
      <c r="O2066" s="30" t="s">
        <v>107</v>
      </c>
      <c r="P2066" s="30" t="s">
        <v>9474</v>
      </c>
      <c r="Q2066" s="23">
        <v>16940</v>
      </c>
      <c r="R2066" s="30" t="s">
        <v>29</v>
      </c>
      <c r="S2066" s="39">
        <v>50</v>
      </c>
      <c r="T2066" s="45">
        <v>46175</v>
      </c>
      <c r="U2066" s="52"/>
      <c r="V2066" s="53"/>
      <c r="W2066" s="54" t="s">
        <v>9475</v>
      </c>
      <c r="X2066" s="30"/>
      <c r="Y2066" s="31">
        <v>16890</v>
      </c>
      <c r="Z2066" s="30"/>
      <c r="AA2066" s="56"/>
      <c r="AB2066" s="74" t="s">
        <v>44</v>
      </c>
      <c r="AC2066" s="30" t="s">
        <v>44</v>
      </c>
      <c r="AD2066" s="30" t="s">
        <v>982</v>
      </c>
    </row>
    <row r="2067" spans="1:30" x14ac:dyDescent="0.2">
      <c r="A2067" s="89">
        <v>46176.343212314816</v>
      </c>
      <c r="B2067" s="35" t="s">
        <v>30</v>
      </c>
      <c r="C2067" s="85" t="s">
        <v>31</v>
      </c>
      <c r="D2067" s="30" t="s">
        <v>29</v>
      </c>
      <c r="E2067" s="68" t="s">
        <v>2798</v>
      </c>
      <c r="F2067" s="30" t="s">
        <v>29</v>
      </c>
      <c r="G2067" s="30" t="s">
        <v>47</v>
      </c>
      <c r="H2067" s="93" t="s">
        <v>3904</v>
      </c>
      <c r="I2067" s="36">
        <f ca="1">IFERROR(__xludf.DUMMYFUNCTION("""COMPUTED_VALUE"""),46195)</f>
        <v>46195</v>
      </c>
      <c r="J2067" s="51" t="s">
        <v>9476</v>
      </c>
      <c r="K2067" s="56" t="s">
        <v>9477</v>
      </c>
      <c r="L2067" s="38">
        <v>976850108</v>
      </c>
      <c r="M2067" s="30" t="s">
        <v>664</v>
      </c>
      <c r="N2067" s="56" t="s">
        <v>576</v>
      </c>
      <c r="O2067" s="30" t="s">
        <v>107</v>
      </c>
      <c r="P2067" s="30" t="s">
        <v>9478</v>
      </c>
      <c r="Q2067" s="23">
        <v>16940</v>
      </c>
      <c r="R2067" s="30" t="s">
        <v>29</v>
      </c>
      <c r="S2067" s="39">
        <v>50</v>
      </c>
      <c r="T2067" s="45">
        <v>46175</v>
      </c>
      <c r="U2067" s="52"/>
      <c r="V2067" s="53"/>
      <c r="W2067" s="54" t="s">
        <v>9479</v>
      </c>
      <c r="X2067" s="30"/>
      <c r="Y2067" s="31">
        <v>16890</v>
      </c>
      <c r="Z2067" s="30"/>
      <c r="AA2067" s="55"/>
      <c r="AB2067" s="73" t="s">
        <v>44</v>
      </c>
      <c r="AC2067" s="30" t="s">
        <v>44</v>
      </c>
      <c r="AD2067" s="30" t="s">
        <v>982</v>
      </c>
    </row>
    <row r="2068" spans="1:30" x14ac:dyDescent="0.2">
      <c r="A2068" s="89">
        <v>46176.344054675923</v>
      </c>
      <c r="B2068" s="35" t="s">
        <v>30</v>
      </c>
      <c r="C2068" s="85" t="s">
        <v>31</v>
      </c>
      <c r="D2068" s="30" t="s">
        <v>29</v>
      </c>
      <c r="E2068" s="68" t="s">
        <v>63</v>
      </c>
      <c r="F2068" s="30" t="s">
        <v>29</v>
      </c>
      <c r="G2068" s="30" t="s">
        <v>47</v>
      </c>
      <c r="H2068" s="93" t="s">
        <v>34</v>
      </c>
      <c r="I2068" s="36" t="str">
        <f ca="1">IFERROR(__xludf.DUMMYFUNCTION("""COMPUTED_VALUE""")," ")</f>
        <v xml:space="preserve"> </v>
      </c>
      <c r="J2068" s="51" t="s">
        <v>9480</v>
      </c>
      <c r="K2068" s="56" t="s">
        <v>9481</v>
      </c>
      <c r="L2068" s="38">
        <v>973271462</v>
      </c>
      <c r="M2068" s="30" t="s">
        <v>247</v>
      </c>
      <c r="N2068" s="56" t="s">
        <v>2105</v>
      </c>
      <c r="O2068" s="30" t="s">
        <v>107</v>
      </c>
      <c r="P2068" s="30" t="s">
        <v>9482</v>
      </c>
      <c r="Q2068" s="23">
        <v>16940</v>
      </c>
      <c r="R2068" s="30" t="s">
        <v>29</v>
      </c>
      <c r="S2068" s="39">
        <v>50</v>
      </c>
      <c r="T2068" s="45">
        <v>46175</v>
      </c>
      <c r="U2068" s="52"/>
      <c r="V2068" s="53"/>
      <c r="W2068" s="54" t="s">
        <v>9483</v>
      </c>
      <c r="X2068" s="30"/>
      <c r="Y2068" s="31">
        <v>16890</v>
      </c>
      <c r="Z2068" s="30"/>
      <c r="AA2068" s="56"/>
      <c r="AB2068" s="74" t="s">
        <v>44</v>
      </c>
      <c r="AC2068" s="30" t="s">
        <v>44</v>
      </c>
      <c r="AD2068" s="30" t="s">
        <v>982</v>
      </c>
    </row>
    <row r="2069" spans="1:30" x14ac:dyDescent="0.2">
      <c r="A2069" s="89">
        <v>46176.344896678245</v>
      </c>
      <c r="B2069" s="35" t="s">
        <v>30</v>
      </c>
      <c r="C2069" s="85" t="s">
        <v>31</v>
      </c>
      <c r="D2069" s="30" t="s">
        <v>29</v>
      </c>
      <c r="E2069" s="68" t="s">
        <v>2798</v>
      </c>
      <c r="F2069" s="30" t="s">
        <v>29</v>
      </c>
      <c r="G2069" s="30" t="s">
        <v>47</v>
      </c>
      <c r="H2069" s="93" t="s">
        <v>34</v>
      </c>
      <c r="I2069" s="36" t="str">
        <f ca="1">IFERROR(__xludf.DUMMYFUNCTION("""COMPUTED_VALUE""")," ")</f>
        <v xml:space="preserve"> </v>
      </c>
      <c r="J2069" s="51" t="s">
        <v>9484</v>
      </c>
      <c r="K2069" s="56" t="s">
        <v>9485</v>
      </c>
      <c r="L2069" s="38">
        <v>375659567</v>
      </c>
      <c r="M2069" s="30" t="s">
        <v>664</v>
      </c>
      <c r="N2069" s="56" t="s">
        <v>362</v>
      </c>
      <c r="O2069" s="30" t="s">
        <v>107</v>
      </c>
      <c r="P2069" s="30" t="s">
        <v>9486</v>
      </c>
      <c r="Q2069" s="23">
        <v>16940</v>
      </c>
      <c r="R2069" s="30" t="s">
        <v>29</v>
      </c>
      <c r="S2069" s="39">
        <v>100</v>
      </c>
      <c r="T2069" s="45">
        <v>46175</v>
      </c>
      <c r="U2069" s="52"/>
      <c r="V2069" s="53"/>
      <c r="W2069" s="54" t="s">
        <v>9487</v>
      </c>
      <c r="X2069" s="30"/>
      <c r="Y2069" s="31">
        <v>16840</v>
      </c>
      <c r="Z2069" s="30"/>
      <c r="AA2069" s="55"/>
      <c r="AB2069" s="73" t="s">
        <v>44</v>
      </c>
      <c r="AC2069" s="30" t="s">
        <v>44</v>
      </c>
      <c r="AD2069" s="30" t="s">
        <v>982</v>
      </c>
    </row>
    <row r="2070" spans="1:30" x14ac:dyDescent="0.2">
      <c r="A2070" s="89">
        <v>46176.34658675926</v>
      </c>
      <c r="B2070" s="35" t="s">
        <v>30</v>
      </c>
      <c r="C2070" s="85" t="s">
        <v>31</v>
      </c>
      <c r="D2070" s="30" t="s">
        <v>29</v>
      </c>
      <c r="E2070" s="68" t="s">
        <v>2798</v>
      </c>
      <c r="F2070" s="30" t="s">
        <v>29</v>
      </c>
      <c r="G2070" s="30" t="s">
        <v>47</v>
      </c>
      <c r="H2070" s="93" t="s">
        <v>34</v>
      </c>
      <c r="I2070" s="36" t="str">
        <f ca="1">IFERROR(__xludf.DUMMYFUNCTION("""COMPUTED_VALUE""")," ")</f>
        <v xml:space="preserve"> </v>
      </c>
      <c r="J2070" s="51" t="s">
        <v>9488</v>
      </c>
      <c r="K2070" s="56" t="s">
        <v>9489</v>
      </c>
      <c r="L2070" s="38">
        <v>366073667</v>
      </c>
      <c r="M2070" s="30" t="s">
        <v>664</v>
      </c>
      <c r="N2070" s="56" t="s">
        <v>362</v>
      </c>
      <c r="O2070" s="30" t="s">
        <v>107</v>
      </c>
      <c r="P2070" s="30" t="s">
        <v>9490</v>
      </c>
      <c r="Q2070" s="23">
        <v>16940</v>
      </c>
      <c r="R2070" s="30" t="s">
        <v>29</v>
      </c>
      <c r="S2070" s="39">
        <v>50</v>
      </c>
      <c r="T2070" s="45">
        <v>46175</v>
      </c>
      <c r="U2070" s="52"/>
      <c r="V2070" s="53"/>
      <c r="W2070" s="54" t="s">
        <v>9491</v>
      </c>
      <c r="X2070" s="30"/>
      <c r="Y2070" s="31">
        <v>16890</v>
      </c>
      <c r="Z2070" s="30"/>
      <c r="AA2070" s="56"/>
      <c r="AB2070" s="74" t="s">
        <v>44</v>
      </c>
      <c r="AC2070" s="30" t="s">
        <v>44</v>
      </c>
      <c r="AD2070" s="30" t="s">
        <v>982</v>
      </c>
    </row>
    <row r="2071" spans="1:30" x14ac:dyDescent="0.2">
      <c r="A2071" s="89">
        <v>46176.347949050927</v>
      </c>
      <c r="B2071" s="35" t="s">
        <v>30</v>
      </c>
      <c r="C2071" s="85" t="s">
        <v>31</v>
      </c>
      <c r="D2071" s="30" t="s">
        <v>29</v>
      </c>
      <c r="E2071" s="68" t="s">
        <v>2798</v>
      </c>
      <c r="F2071" s="30" t="s">
        <v>29</v>
      </c>
      <c r="G2071" s="30" t="s">
        <v>47</v>
      </c>
      <c r="H2071" s="93" t="s">
        <v>7946</v>
      </c>
      <c r="I2071" s="36">
        <f ca="1">IFERROR(__xludf.DUMMYFUNCTION("""COMPUTED_VALUE"""),46196)</f>
        <v>46196</v>
      </c>
      <c r="J2071" s="51" t="s">
        <v>9492</v>
      </c>
      <c r="K2071" s="56" t="s">
        <v>9493</v>
      </c>
      <c r="L2071" s="38">
        <v>839645244</v>
      </c>
      <c r="M2071" s="30" t="s">
        <v>633</v>
      </c>
      <c r="N2071" s="56" t="s">
        <v>481</v>
      </c>
      <c r="O2071" s="30" t="s">
        <v>107</v>
      </c>
      <c r="P2071" s="30" t="s">
        <v>9494</v>
      </c>
      <c r="Q2071" s="23">
        <v>16940</v>
      </c>
      <c r="R2071" s="30" t="s">
        <v>29</v>
      </c>
      <c r="S2071" s="39">
        <v>100</v>
      </c>
      <c r="T2071" s="45">
        <v>46175</v>
      </c>
      <c r="U2071" s="52"/>
      <c r="V2071" s="53"/>
      <c r="W2071" s="54" t="s">
        <v>9495</v>
      </c>
      <c r="X2071" s="30"/>
      <c r="Y2071" s="31">
        <v>16840</v>
      </c>
      <c r="Z2071" s="30"/>
      <c r="AA2071" s="55"/>
      <c r="AB2071" s="73" t="s">
        <v>44</v>
      </c>
      <c r="AC2071" s="30" t="s">
        <v>44</v>
      </c>
      <c r="AD2071" s="30" t="s">
        <v>982</v>
      </c>
    </row>
    <row r="2072" spans="1:30" x14ac:dyDescent="0.2">
      <c r="A2072" s="89">
        <v>46176.349904247691</v>
      </c>
      <c r="B2072" s="35" t="s">
        <v>30</v>
      </c>
      <c r="C2072" s="85" t="s">
        <v>31</v>
      </c>
      <c r="D2072" s="30" t="s">
        <v>29</v>
      </c>
      <c r="E2072" s="68" t="s">
        <v>2798</v>
      </c>
      <c r="F2072" s="30" t="s">
        <v>202</v>
      </c>
      <c r="G2072" s="30" t="s">
        <v>47</v>
      </c>
      <c r="H2072" s="93" t="s">
        <v>3318</v>
      </c>
      <c r="I2072" s="36">
        <f ca="1">IFERROR(__xludf.DUMMYFUNCTION("""COMPUTED_VALUE"""),46203)</f>
        <v>46203</v>
      </c>
      <c r="J2072" s="51" t="s">
        <v>9496</v>
      </c>
      <c r="K2072" s="56" t="s">
        <v>9497</v>
      </c>
      <c r="L2072" s="38">
        <v>827100508</v>
      </c>
      <c r="M2072" s="30" t="s">
        <v>633</v>
      </c>
      <c r="N2072" s="56" t="s">
        <v>1845</v>
      </c>
      <c r="O2072" s="30" t="s">
        <v>107</v>
      </c>
      <c r="P2072" s="30" t="s">
        <v>9498</v>
      </c>
      <c r="Q2072" s="23">
        <v>16940</v>
      </c>
      <c r="R2072" s="30" t="s">
        <v>29</v>
      </c>
      <c r="S2072" s="39">
        <v>100</v>
      </c>
      <c r="T2072" s="45">
        <v>46175</v>
      </c>
      <c r="U2072" s="52"/>
      <c r="V2072" s="53"/>
      <c r="W2072" s="54" t="s">
        <v>9499</v>
      </c>
      <c r="X2072" s="30"/>
      <c r="Y2072" s="31">
        <v>16840</v>
      </c>
      <c r="Z2072" s="30"/>
      <c r="AA2072" s="56"/>
      <c r="AB2072" s="74" t="s">
        <v>44</v>
      </c>
      <c r="AC2072" s="30" t="s">
        <v>44</v>
      </c>
      <c r="AD2072" s="30" t="s">
        <v>982</v>
      </c>
    </row>
    <row r="2073" spans="1:30" x14ac:dyDescent="0.2">
      <c r="A2073" s="89">
        <v>46176.362951736111</v>
      </c>
      <c r="B2073" s="35" t="s">
        <v>30</v>
      </c>
      <c r="C2073" s="85" t="s">
        <v>31</v>
      </c>
      <c r="D2073" s="30" t="s">
        <v>29</v>
      </c>
      <c r="E2073" s="68" t="s">
        <v>63</v>
      </c>
      <c r="F2073" s="30" t="s">
        <v>202</v>
      </c>
      <c r="G2073" s="30" t="s">
        <v>47</v>
      </c>
      <c r="H2073" s="93" t="s">
        <v>34</v>
      </c>
      <c r="I2073" s="36" t="str">
        <f ca="1">IFERROR(__xludf.DUMMYFUNCTION("""COMPUTED_VALUE""")," ")</f>
        <v xml:space="preserve"> </v>
      </c>
      <c r="J2073" s="51" t="s">
        <v>9500</v>
      </c>
      <c r="K2073" s="56" t="s">
        <v>9501</v>
      </c>
      <c r="L2073" s="38">
        <v>859112308</v>
      </c>
      <c r="M2073" s="30" t="s">
        <v>454</v>
      </c>
      <c r="N2073" s="56" t="s">
        <v>66</v>
      </c>
      <c r="O2073" s="30" t="s">
        <v>9502</v>
      </c>
      <c r="P2073" s="30" t="s">
        <v>9503</v>
      </c>
      <c r="Q2073" s="23">
        <v>16940</v>
      </c>
      <c r="R2073" s="30" t="s">
        <v>29</v>
      </c>
      <c r="S2073" s="39">
        <v>50</v>
      </c>
      <c r="T2073" s="45">
        <v>46175</v>
      </c>
      <c r="U2073" s="52"/>
      <c r="V2073" s="53"/>
      <c r="W2073" s="54" t="s">
        <v>9504</v>
      </c>
      <c r="X2073" s="30"/>
      <c r="Y2073" s="31">
        <v>16890</v>
      </c>
      <c r="Z2073" s="30"/>
      <c r="AA2073" s="55"/>
      <c r="AB2073" s="73" t="s">
        <v>44</v>
      </c>
      <c r="AC2073" s="30" t="s">
        <v>44</v>
      </c>
      <c r="AD2073" s="30" t="s">
        <v>982</v>
      </c>
    </row>
    <row r="2074" spans="1:30" x14ac:dyDescent="0.2">
      <c r="A2074" s="89">
        <v>46176.367086597224</v>
      </c>
      <c r="B2074" s="35" t="s">
        <v>252</v>
      </c>
      <c r="C2074" s="85" t="s">
        <v>31</v>
      </c>
      <c r="D2074" s="30" t="s">
        <v>29</v>
      </c>
      <c r="E2074" s="68" t="s">
        <v>63</v>
      </c>
      <c r="F2074" s="30" t="s">
        <v>29</v>
      </c>
      <c r="G2074" s="30" t="s">
        <v>47</v>
      </c>
      <c r="H2074" s="93" t="s">
        <v>34</v>
      </c>
      <c r="I2074" s="36" t="str">
        <f ca="1">IFERROR(__xludf.DUMMYFUNCTION("""COMPUTED_VALUE""")," ")</f>
        <v xml:space="preserve"> </v>
      </c>
      <c r="J2074" s="51" t="s">
        <v>9505</v>
      </c>
      <c r="K2074" s="56" t="s">
        <v>9506</v>
      </c>
      <c r="L2074" s="38">
        <v>388569219</v>
      </c>
      <c r="M2074" s="30" t="s">
        <v>454</v>
      </c>
      <c r="N2074" s="56" t="s">
        <v>66</v>
      </c>
      <c r="O2074" s="30" t="s">
        <v>9507</v>
      </c>
      <c r="P2074" s="30" t="s">
        <v>9508</v>
      </c>
      <c r="Q2074" s="23">
        <v>16940</v>
      </c>
      <c r="R2074" s="30" t="s">
        <v>29</v>
      </c>
      <c r="S2074" s="39">
        <v>50</v>
      </c>
      <c r="T2074" s="45">
        <v>46175</v>
      </c>
      <c r="U2074" s="52"/>
      <c r="V2074" s="53"/>
      <c r="W2074" s="54" t="s">
        <v>9509</v>
      </c>
      <c r="X2074" s="30"/>
      <c r="Y2074" s="31">
        <v>16890</v>
      </c>
      <c r="Z2074" s="30"/>
      <c r="AA2074" s="56"/>
      <c r="AB2074" s="74" t="s">
        <v>44</v>
      </c>
      <c r="AC2074" s="30" t="s">
        <v>44</v>
      </c>
      <c r="AD2074" s="30" t="s">
        <v>982</v>
      </c>
    </row>
    <row r="2075" spans="1:30" x14ac:dyDescent="0.2">
      <c r="A2075" s="89">
        <v>46176.371209490739</v>
      </c>
      <c r="B2075" s="35" t="s">
        <v>76</v>
      </c>
      <c r="C2075" s="85" t="s">
        <v>31</v>
      </c>
      <c r="D2075" s="30" t="s">
        <v>29</v>
      </c>
      <c r="E2075" s="68" t="s">
        <v>63</v>
      </c>
      <c r="F2075" s="30" t="s">
        <v>29</v>
      </c>
      <c r="G2075" s="30" t="s">
        <v>47</v>
      </c>
      <c r="H2075" s="93" t="s">
        <v>7271</v>
      </c>
      <c r="I2075" s="36">
        <f ca="1">IFERROR(__xludf.DUMMYFUNCTION("""COMPUTED_VALUE"""),46195)</f>
        <v>46195</v>
      </c>
      <c r="J2075" s="51" t="s">
        <v>9510</v>
      </c>
      <c r="K2075" s="56" t="s">
        <v>9511</v>
      </c>
      <c r="L2075" s="38">
        <v>582744980</v>
      </c>
      <c r="M2075" s="30" t="s">
        <v>454</v>
      </c>
      <c r="N2075" s="56" t="s">
        <v>148</v>
      </c>
      <c r="O2075" s="30" t="s">
        <v>9512</v>
      </c>
      <c r="P2075" s="30" t="s">
        <v>9513</v>
      </c>
      <c r="Q2075" s="23">
        <v>16940</v>
      </c>
      <c r="R2075" s="30" t="s">
        <v>29</v>
      </c>
      <c r="S2075" s="39">
        <f>100+2500</f>
        <v>2600</v>
      </c>
      <c r="T2075" s="49" t="s">
        <v>9514</v>
      </c>
      <c r="U2075" s="52"/>
      <c r="V2075" s="53"/>
      <c r="W2075" s="54" t="s">
        <v>9515</v>
      </c>
      <c r="X2075" s="30"/>
      <c r="Y2075" s="31">
        <v>14340</v>
      </c>
      <c r="Z2075" s="30"/>
      <c r="AA2075" s="55"/>
      <c r="AB2075" s="73" t="s">
        <v>44</v>
      </c>
      <c r="AC2075" s="30" t="s">
        <v>44</v>
      </c>
      <c r="AD2075" s="30" t="s">
        <v>982</v>
      </c>
    </row>
    <row r="2076" spans="1:30" x14ac:dyDescent="0.2">
      <c r="A2076" s="89">
        <v>46176.376529386573</v>
      </c>
      <c r="B2076" s="35" t="s">
        <v>252</v>
      </c>
      <c r="C2076" s="85" t="s">
        <v>31</v>
      </c>
      <c r="D2076" s="30" t="s">
        <v>29</v>
      </c>
      <c r="E2076" s="68" t="s">
        <v>63</v>
      </c>
      <c r="F2076" s="30" t="s">
        <v>29</v>
      </c>
      <c r="G2076" s="30" t="s">
        <v>47</v>
      </c>
      <c r="H2076" s="93" t="s">
        <v>34</v>
      </c>
      <c r="I2076" s="36" t="str">
        <f ca="1">IFERROR(__xludf.DUMMYFUNCTION("""COMPUTED_VALUE""")," ")</f>
        <v xml:space="preserve"> </v>
      </c>
      <c r="J2076" s="51" t="s">
        <v>9516</v>
      </c>
      <c r="K2076" s="56" t="s">
        <v>5460</v>
      </c>
      <c r="L2076" s="38">
        <v>386753445</v>
      </c>
      <c r="M2076" s="30" t="s">
        <v>454</v>
      </c>
      <c r="N2076" s="56" t="s">
        <v>236</v>
      </c>
      <c r="O2076" s="30" t="s">
        <v>9517</v>
      </c>
      <c r="P2076" s="30" t="s">
        <v>9518</v>
      </c>
      <c r="Q2076" s="23">
        <v>16940</v>
      </c>
      <c r="R2076" s="30" t="s">
        <v>29</v>
      </c>
      <c r="S2076" s="39">
        <v>50</v>
      </c>
      <c r="T2076" s="45">
        <v>46175</v>
      </c>
      <c r="U2076" s="52"/>
      <c r="V2076" s="53"/>
      <c r="W2076" s="54" t="s">
        <v>9519</v>
      </c>
      <c r="X2076" s="30"/>
      <c r="Y2076" s="31">
        <v>16890</v>
      </c>
      <c r="Z2076" s="30"/>
      <c r="AA2076" s="56"/>
      <c r="AB2076" s="74" t="s">
        <v>44</v>
      </c>
      <c r="AC2076" s="30" t="s">
        <v>44</v>
      </c>
      <c r="AD2076" s="30" t="s">
        <v>982</v>
      </c>
    </row>
    <row r="2077" spans="1:30" x14ac:dyDescent="0.2">
      <c r="A2077" s="89">
        <v>46176.380226516208</v>
      </c>
      <c r="B2077" s="35" t="s">
        <v>30</v>
      </c>
      <c r="C2077" s="85" t="s">
        <v>31</v>
      </c>
      <c r="D2077" s="30" t="s">
        <v>29</v>
      </c>
      <c r="E2077" s="68" t="s">
        <v>63</v>
      </c>
      <c r="F2077" s="30" t="s">
        <v>29</v>
      </c>
      <c r="G2077" s="30" t="s">
        <v>47</v>
      </c>
      <c r="H2077" s="93" t="s">
        <v>34</v>
      </c>
      <c r="I2077" s="36" t="str">
        <f ca="1">IFERROR(__xludf.DUMMYFUNCTION("""COMPUTED_VALUE""")," ")</f>
        <v xml:space="preserve"> </v>
      </c>
      <c r="J2077" s="51" t="s">
        <v>9520</v>
      </c>
      <c r="K2077" s="56" t="s">
        <v>9521</v>
      </c>
      <c r="L2077" s="38">
        <v>926191302</v>
      </c>
      <c r="M2077" s="30" t="s">
        <v>454</v>
      </c>
      <c r="N2077" s="56" t="s">
        <v>148</v>
      </c>
      <c r="O2077" s="30" t="s">
        <v>9522</v>
      </c>
      <c r="P2077" s="30" t="s">
        <v>9523</v>
      </c>
      <c r="Q2077" s="23">
        <v>16940</v>
      </c>
      <c r="R2077" s="30" t="s">
        <v>29</v>
      </c>
      <c r="S2077" s="39">
        <v>50</v>
      </c>
      <c r="T2077" s="45">
        <v>46175</v>
      </c>
      <c r="U2077" s="52"/>
      <c r="V2077" s="53"/>
      <c r="W2077" s="54" t="s">
        <v>9524</v>
      </c>
      <c r="X2077" s="30"/>
      <c r="Y2077" s="31">
        <v>16890</v>
      </c>
      <c r="Z2077" s="30"/>
      <c r="AA2077" s="55"/>
      <c r="AB2077" s="73" t="s">
        <v>44</v>
      </c>
      <c r="AC2077" s="30" t="s">
        <v>44</v>
      </c>
      <c r="AD2077" s="30" t="s">
        <v>982</v>
      </c>
    </row>
    <row r="2078" spans="1:30" x14ac:dyDescent="0.2">
      <c r="A2078" s="89">
        <v>46176.390026782406</v>
      </c>
      <c r="B2078" s="35" t="s">
        <v>252</v>
      </c>
      <c r="C2078" s="85" t="s">
        <v>31</v>
      </c>
      <c r="D2078" s="30" t="s">
        <v>29</v>
      </c>
      <c r="E2078" s="68" t="s">
        <v>32</v>
      </c>
      <c r="F2078" s="30" t="s">
        <v>29</v>
      </c>
      <c r="G2078" s="30" t="s">
        <v>33</v>
      </c>
      <c r="H2078" s="93" t="s">
        <v>34</v>
      </c>
      <c r="I2078" s="36" t="str">
        <f ca="1">IFERROR(__xludf.DUMMYFUNCTION("""COMPUTED_VALUE""")," ")</f>
        <v xml:space="preserve"> </v>
      </c>
      <c r="J2078" s="51" t="s">
        <v>9525</v>
      </c>
      <c r="K2078" s="56" t="s">
        <v>9526</v>
      </c>
      <c r="L2078" s="38">
        <v>962615873</v>
      </c>
      <c r="M2078" s="30" t="s">
        <v>1614</v>
      </c>
      <c r="N2078" s="56" t="s">
        <v>131</v>
      </c>
      <c r="O2078" s="30" t="s">
        <v>2081</v>
      </c>
      <c r="P2078" s="30" t="s">
        <v>9527</v>
      </c>
      <c r="Q2078" s="23">
        <v>14972</v>
      </c>
      <c r="R2078" s="30" t="s">
        <v>29</v>
      </c>
      <c r="S2078" s="39">
        <v>200</v>
      </c>
      <c r="T2078" s="45">
        <v>46175</v>
      </c>
      <c r="U2078" s="52"/>
      <c r="V2078" s="53"/>
      <c r="W2078" s="54" t="s">
        <v>9528</v>
      </c>
      <c r="X2078" s="30"/>
      <c r="Y2078" s="31">
        <v>14772</v>
      </c>
      <c r="Z2078" s="30"/>
      <c r="AA2078" s="56"/>
      <c r="AB2078" s="74" t="s">
        <v>44</v>
      </c>
      <c r="AC2078" s="30" t="s">
        <v>44</v>
      </c>
      <c r="AD2078" s="30" t="s">
        <v>982</v>
      </c>
    </row>
    <row r="2079" spans="1:30" x14ac:dyDescent="0.2">
      <c r="A2079" s="89">
        <v>46176.391596493057</v>
      </c>
      <c r="B2079" s="35" t="s">
        <v>408</v>
      </c>
      <c r="C2079" s="85" t="s">
        <v>31</v>
      </c>
      <c r="D2079" s="30" t="s">
        <v>29</v>
      </c>
      <c r="E2079" s="68" t="s">
        <v>63</v>
      </c>
      <c r="F2079" s="30" t="s">
        <v>29</v>
      </c>
      <c r="G2079" s="30" t="s">
        <v>47</v>
      </c>
      <c r="H2079" s="93" t="s">
        <v>3215</v>
      </c>
      <c r="I2079" s="36">
        <f ca="1">IFERROR(__xludf.DUMMYFUNCTION("""COMPUTED_VALUE"""),46196)</f>
        <v>46196</v>
      </c>
      <c r="J2079" s="51" t="s">
        <v>9529</v>
      </c>
      <c r="K2079" s="56" t="s">
        <v>9530</v>
      </c>
      <c r="L2079" s="38">
        <v>966149577</v>
      </c>
      <c r="M2079" s="30" t="s">
        <v>1614</v>
      </c>
      <c r="N2079" s="56" t="s">
        <v>131</v>
      </c>
      <c r="O2079" s="30" t="s">
        <v>2081</v>
      </c>
      <c r="P2079" s="30" t="s">
        <v>9531</v>
      </c>
      <c r="Q2079" s="23">
        <v>16940</v>
      </c>
      <c r="R2079" s="30" t="s">
        <v>29</v>
      </c>
      <c r="S2079" s="39">
        <v>200</v>
      </c>
      <c r="T2079" s="45">
        <v>46175</v>
      </c>
      <c r="U2079" s="52"/>
      <c r="V2079" s="53"/>
      <c r="W2079" s="54" t="s">
        <v>9532</v>
      </c>
      <c r="X2079" s="30"/>
      <c r="Y2079" s="31">
        <v>16740</v>
      </c>
      <c r="Z2079" s="30"/>
      <c r="AA2079" s="55"/>
      <c r="AB2079" s="73" t="s">
        <v>44</v>
      </c>
      <c r="AC2079" s="30" t="s">
        <v>44</v>
      </c>
      <c r="AD2079" s="30" t="s">
        <v>982</v>
      </c>
    </row>
    <row r="2080" spans="1:30" x14ac:dyDescent="0.2">
      <c r="A2080" s="89">
        <v>46176.393835057868</v>
      </c>
      <c r="B2080" s="35" t="s">
        <v>76</v>
      </c>
      <c r="C2080" s="85" t="s">
        <v>31</v>
      </c>
      <c r="D2080" s="30" t="s">
        <v>29</v>
      </c>
      <c r="E2080" s="68" t="s">
        <v>63</v>
      </c>
      <c r="F2080" s="30" t="s">
        <v>29</v>
      </c>
      <c r="G2080" s="30" t="s">
        <v>47</v>
      </c>
      <c r="H2080" s="93" t="s">
        <v>3711</v>
      </c>
      <c r="I2080" s="36">
        <f ca="1">IFERROR(__xludf.DUMMYFUNCTION("""COMPUTED_VALUE"""),46194)</f>
        <v>46194</v>
      </c>
      <c r="J2080" s="51" t="s">
        <v>9533</v>
      </c>
      <c r="K2080" s="56" t="s">
        <v>9534</v>
      </c>
      <c r="L2080" s="38">
        <v>366824627</v>
      </c>
      <c r="M2080" s="30" t="s">
        <v>1614</v>
      </c>
      <c r="N2080" s="56" t="s">
        <v>2930</v>
      </c>
      <c r="O2080" s="30" t="s">
        <v>2081</v>
      </c>
      <c r="P2080" s="30" t="s">
        <v>9535</v>
      </c>
      <c r="Q2080" s="23">
        <v>16940</v>
      </c>
      <c r="R2080" s="30" t="s">
        <v>29</v>
      </c>
      <c r="S2080" s="39">
        <v>50</v>
      </c>
      <c r="T2080" s="45">
        <v>46175</v>
      </c>
      <c r="U2080" s="52"/>
      <c r="V2080" s="53"/>
      <c r="W2080" s="54" t="s">
        <v>9536</v>
      </c>
      <c r="X2080" s="30"/>
      <c r="Y2080" s="31">
        <v>16890</v>
      </c>
      <c r="Z2080" s="30"/>
      <c r="AA2080" s="56"/>
      <c r="AB2080" s="74" t="s">
        <v>44</v>
      </c>
      <c r="AC2080" s="30" t="s">
        <v>44</v>
      </c>
      <c r="AD2080" s="30" t="s">
        <v>982</v>
      </c>
    </row>
    <row r="2081" spans="1:30" x14ac:dyDescent="0.2">
      <c r="A2081" s="133">
        <v>46176</v>
      </c>
      <c r="B2081" s="35" t="s">
        <v>30</v>
      </c>
      <c r="C2081" s="85" t="s">
        <v>409</v>
      </c>
      <c r="D2081" s="30" t="s">
        <v>29</v>
      </c>
      <c r="E2081" s="68" t="s">
        <v>416</v>
      </c>
      <c r="F2081" s="93" t="s">
        <v>2775</v>
      </c>
      <c r="G2081" s="68" t="s">
        <v>418</v>
      </c>
      <c r="H2081" s="30" t="s">
        <v>34</v>
      </c>
      <c r="I2081" s="36" t="str">
        <f ca="1">IFERROR(__xludf.DUMMYFUNCTION("""COMPUTED_VALUE""")," ")</f>
        <v xml:space="preserve"> </v>
      </c>
      <c r="J2081" s="51" t="s">
        <v>2776</v>
      </c>
      <c r="K2081" s="58" t="s">
        <v>9537</v>
      </c>
      <c r="L2081" s="38">
        <v>972783415</v>
      </c>
      <c r="M2081" s="30" t="s">
        <v>1619</v>
      </c>
      <c r="N2081" s="30" t="s">
        <v>529</v>
      </c>
      <c r="O2081" s="30" t="s">
        <v>2642</v>
      </c>
      <c r="P2081" s="30" t="s">
        <v>2778</v>
      </c>
      <c r="Q2081" s="23">
        <v>4268</v>
      </c>
      <c r="R2081" s="30" t="s">
        <v>29</v>
      </c>
      <c r="S2081" s="39"/>
      <c r="T2081" s="45"/>
      <c r="U2081" s="52"/>
      <c r="V2081" s="53"/>
      <c r="W2081" s="54"/>
      <c r="X2081" s="56"/>
      <c r="Y2081" s="31">
        <v>4268</v>
      </c>
      <c r="Z2081" s="30"/>
      <c r="AA2081" s="55"/>
      <c r="AB2081" s="55"/>
      <c r="AC2081" s="30" t="s">
        <v>44</v>
      </c>
      <c r="AD2081" s="30" t="s">
        <v>982</v>
      </c>
    </row>
    <row r="2082" spans="1:30" x14ac:dyDescent="0.2">
      <c r="A2082" s="89">
        <v>46176.472394039352</v>
      </c>
      <c r="B2082" s="35" t="s">
        <v>30</v>
      </c>
      <c r="C2082" s="85" t="s">
        <v>31</v>
      </c>
      <c r="D2082" s="30" t="s">
        <v>29</v>
      </c>
      <c r="E2082" s="68" t="s">
        <v>2798</v>
      </c>
      <c r="F2082" s="30" t="s">
        <v>29</v>
      </c>
      <c r="G2082" s="30" t="s">
        <v>47</v>
      </c>
      <c r="H2082" s="93" t="s">
        <v>8772</v>
      </c>
      <c r="I2082" s="36">
        <f ca="1">IFERROR(__xludf.DUMMYFUNCTION("""COMPUTED_VALUE"""),46195)</f>
        <v>46195</v>
      </c>
      <c r="J2082" s="51" t="s">
        <v>9538</v>
      </c>
      <c r="K2082" s="56" t="s">
        <v>9539</v>
      </c>
      <c r="L2082" s="38">
        <v>943272847</v>
      </c>
      <c r="M2082" s="30" t="s">
        <v>713</v>
      </c>
      <c r="N2082" s="56" t="s">
        <v>512</v>
      </c>
      <c r="O2082" s="30" t="s">
        <v>107</v>
      </c>
      <c r="P2082" s="30" t="s">
        <v>9540</v>
      </c>
      <c r="Q2082" s="23">
        <v>16940</v>
      </c>
      <c r="R2082" s="30" t="s">
        <v>29</v>
      </c>
      <c r="S2082" s="39">
        <v>50</v>
      </c>
      <c r="T2082" s="45">
        <v>46176</v>
      </c>
      <c r="U2082" s="52"/>
      <c r="V2082" s="53"/>
      <c r="W2082" s="54" t="s">
        <v>9541</v>
      </c>
      <c r="X2082" s="30"/>
      <c r="Y2082" s="31">
        <v>16890</v>
      </c>
      <c r="Z2082" s="30"/>
      <c r="AA2082" s="56"/>
      <c r="AB2082" s="74" t="s">
        <v>44</v>
      </c>
      <c r="AC2082" s="30" t="s">
        <v>44</v>
      </c>
      <c r="AD2082" s="30" t="s">
        <v>982</v>
      </c>
    </row>
    <row r="2083" spans="1:30" x14ac:dyDescent="0.2">
      <c r="A2083" s="89">
        <v>46176.474806064813</v>
      </c>
      <c r="B2083" s="35" t="s">
        <v>252</v>
      </c>
      <c r="C2083" s="85" t="s">
        <v>31</v>
      </c>
      <c r="D2083" s="30" t="s">
        <v>29</v>
      </c>
      <c r="E2083" s="68" t="s">
        <v>2798</v>
      </c>
      <c r="F2083" s="30" t="s">
        <v>29</v>
      </c>
      <c r="G2083" s="30" t="s">
        <v>47</v>
      </c>
      <c r="H2083" s="93" t="s">
        <v>34</v>
      </c>
      <c r="I2083" s="36" t="str">
        <f ca="1">IFERROR(__xludf.DUMMYFUNCTION("""COMPUTED_VALUE""")," ")</f>
        <v xml:space="preserve"> </v>
      </c>
      <c r="J2083" s="51" t="s">
        <v>9542</v>
      </c>
      <c r="K2083" s="56" t="s">
        <v>9543</v>
      </c>
      <c r="L2083" s="38">
        <v>869304437</v>
      </c>
      <c r="M2083" s="30" t="s">
        <v>713</v>
      </c>
      <c r="N2083" s="56" t="s">
        <v>148</v>
      </c>
      <c r="O2083" s="30" t="s">
        <v>107</v>
      </c>
      <c r="P2083" s="30" t="s">
        <v>9544</v>
      </c>
      <c r="Q2083" s="23">
        <v>16940</v>
      </c>
      <c r="R2083" s="30" t="s">
        <v>29</v>
      </c>
      <c r="S2083" s="39">
        <v>50</v>
      </c>
      <c r="T2083" s="45">
        <v>46176</v>
      </c>
      <c r="U2083" s="52"/>
      <c r="V2083" s="53"/>
      <c r="W2083" s="54" t="s">
        <v>9545</v>
      </c>
      <c r="X2083" s="30"/>
      <c r="Y2083" s="31">
        <v>16890</v>
      </c>
      <c r="Z2083" s="30"/>
      <c r="AA2083" s="55"/>
      <c r="AB2083" s="73" t="s">
        <v>44</v>
      </c>
      <c r="AC2083" s="30" t="s">
        <v>44</v>
      </c>
      <c r="AD2083" s="30" t="s">
        <v>982</v>
      </c>
    </row>
    <row r="2084" spans="1:30" x14ac:dyDescent="0.2">
      <c r="A2084" s="89">
        <v>46176.658748020833</v>
      </c>
      <c r="B2084" s="35" t="s">
        <v>30</v>
      </c>
      <c r="C2084" s="85" t="s">
        <v>31</v>
      </c>
      <c r="D2084" s="30" t="s">
        <v>29</v>
      </c>
      <c r="E2084" s="96" t="s">
        <v>1459</v>
      </c>
      <c r="F2084" s="93" t="s">
        <v>6237</v>
      </c>
      <c r="G2084" s="30" t="s">
        <v>418</v>
      </c>
      <c r="H2084" s="93" t="s">
        <v>9546</v>
      </c>
      <c r="I2084" s="36" t="str">
        <f ca="1">IFERROR(__xludf.DUMMYFUNCTION("""COMPUTED_VALUE""")," ")</f>
        <v xml:space="preserve"> </v>
      </c>
      <c r="J2084" s="51" t="s">
        <v>9547</v>
      </c>
      <c r="K2084" s="56" t="s">
        <v>9548</v>
      </c>
      <c r="L2084" s="38">
        <v>344695906</v>
      </c>
      <c r="M2084" s="30" t="s">
        <v>163</v>
      </c>
      <c r="N2084" s="30" t="s">
        <v>8927</v>
      </c>
      <c r="O2084" s="30" t="s">
        <v>735</v>
      </c>
      <c r="P2084" s="30" t="s">
        <v>8933</v>
      </c>
      <c r="Q2084" s="23">
        <v>11504</v>
      </c>
      <c r="R2084" s="30" t="s">
        <v>29</v>
      </c>
      <c r="S2084" s="39">
        <v>11004</v>
      </c>
      <c r="T2084" s="45">
        <v>46176</v>
      </c>
      <c r="U2084" s="52"/>
      <c r="V2084" s="53"/>
      <c r="W2084" s="54" t="s">
        <v>9549</v>
      </c>
      <c r="X2084" s="30"/>
      <c r="Y2084" s="31">
        <v>500</v>
      </c>
      <c r="Z2084" s="30"/>
      <c r="AA2084" s="56"/>
      <c r="AB2084" s="74" t="s">
        <v>44</v>
      </c>
      <c r="AC2084" s="30" t="s">
        <v>44</v>
      </c>
      <c r="AD2084" s="30" t="s">
        <v>74</v>
      </c>
    </row>
    <row r="2085" spans="1:30" x14ac:dyDescent="0.2">
      <c r="A2085" s="89">
        <v>46176.792892141202</v>
      </c>
      <c r="B2085" s="35" t="s">
        <v>252</v>
      </c>
      <c r="C2085" s="85" t="s">
        <v>31</v>
      </c>
      <c r="D2085" s="30" t="s">
        <v>29</v>
      </c>
      <c r="E2085" s="96" t="s">
        <v>63</v>
      </c>
      <c r="F2085" s="93" t="s">
        <v>29</v>
      </c>
      <c r="G2085" s="30" t="s">
        <v>47</v>
      </c>
      <c r="H2085" s="93" t="s">
        <v>3808</v>
      </c>
      <c r="I2085" s="36">
        <f ca="1">IFERROR(__xludf.DUMMYFUNCTION("""COMPUTED_VALUE"""),46197)</f>
        <v>46197</v>
      </c>
      <c r="J2085" s="51" t="s">
        <v>9550</v>
      </c>
      <c r="K2085" s="56" t="s">
        <v>9551</v>
      </c>
      <c r="L2085" s="38">
        <v>865572683</v>
      </c>
      <c r="M2085" s="30" t="s">
        <v>1630</v>
      </c>
      <c r="N2085" s="30" t="s">
        <v>9552</v>
      </c>
      <c r="O2085" s="30" t="s">
        <v>9553</v>
      </c>
      <c r="P2085" s="30" t="s">
        <v>9554</v>
      </c>
      <c r="Q2085" s="23">
        <v>16940</v>
      </c>
      <c r="R2085" s="30" t="s">
        <v>29</v>
      </c>
      <c r="S2085" s="39">
        <f>40+60</f>
        <v>100</v>
      </c>
      <c r="T2085" s="49" t="s">
        <v>9555</v>
      </c>
      <c r="U2085" s="52"/>
      <c r="V2085" s="53"/>
      <c r="W2085" s="54" t="s">
        <v>9556</v>
      </c>
      <c r="X2085" s="30"/>
      <c r="Y2085" s="31">
        <v>16840</v>
      </c>
      <c r="Z2085" s="30"/>
      <c r="AA2085" s="55"/>
      <c r="AB2085" s="73" t="s">
        <v>44</v>
      </c>
      <c r="AC2085" s="30" t="s">
        <v>44</v>
      </c>
      <c r="AD2085" s="30" t="s">
        <v>982</v>
      </c>
    </row>
    <row r="2086" spans="1:30" x14ac:dyDescent="0.2">
      <c r="A2086" s="89">
        <v>46176.795723368057</v>
      </c>
      <c r="B2086" s="35" t="s">
        <v>30</v>
      </c>
      <c r="C2086" s="85" t="s">
        <v>31</v>
      </c>
      <c r="D2086" s="30" t="s">
        <v>29</v>
      </c>
      <c r="E2086" s="96" t="s">
        <v>63</v>
      </c>
      <c r="F2086" s="93" t="s">
        <v>29</v>
      </c>
      <c r="G2086" s="30" t="s">
        <v>47</v>
      </c>
      <c r="H2086" s="93" t="s">
        <v>34</v>
      </c>
      <c r="I2086" s="36" t="str">
        <f ca="1">IFERROR(__xludf.DUMMYFUNCTION("""COMPUTED_VALUE""")," ")</f>
        <v xml:space="preserve"> </v>
      </c>
      <c r="J2086" s="51" t="s">
        <v>9557</v>
      </c>
      <c r="K2086" s="56" t="s">
        <v>9558</v>
      </c>
      <c r="L2086" s="38">
        <v>362663029</v>
      </c>
      <c r="M2086" s="30" t="s">
        <v>874</v>
      </c>
      <c r="N2086" s="30" t="s">
        <v>4278</v>
      </c>
      <c r="O2086" s="30" t="s">
        <v>107</v>
      </c>
      <c r="P2086" s="30" t="s">
        <v>9559</v>
      </c>
      <c r="Q2086" s="23">
        <v>16940</v>
      </c>
      <c r="R2086" s="30" t="s">
        <v>29</v>
      </c>
      <c r="S2086" s="39" t="s">
        <v>107</v>
      </c>
      <c r="T2086" s="45">
        <v>46176</v>
      </c>
      <c r="U2086" s="52"/>
      <c r="V2086" s="53"/>
      <c r="W2086" s="54" t="s">
        <v>9560</v>
      </c>
      <c r="X2086" s="30"/>
      <c r="Y2086" s="31" t="str">
        <v>Lỗi</v>
      </c>
      <c r="Z2086" s="30"/>
      <c r="AA2086" s="56"/>
      <c r="AB2086" s="74" t="s">
        <v>44</v>
      </c>
      <c r="AC2086" s="30" t="s">
        <v>44</v>
      </c>
      <c r="AD2086" s="30" t="s">
        <v>982</v>
      </c>
    </row>
    <row r="2087" spans="1:30" x14ac:dyDescent="0.2">
      <c r="A2087" s="89">
        <v>46176.887552511573</v>
      </c>
      <c r="B2087" s="35" t="s">
        <v>76</v>
      </c>
      <c r="C2087" s="85" t="s">
        <v>31</v>
      </c>
      <c r="D2087" s="30" t="s">
        <v>29</v>
      </c>
      <c r="E2087" s="96" t="s">
        <v>46</v>
      </c>
      <c r="F2087" s="93" t="s">
        <v>29</v>
      </c>
      <c r="G2087" s="30" t="s">
        <v>47</v>
      </c>
      <c r="H2087" s="93" t="s">
        <v>7271</v>
      </c>
      <c r="I2087" s="36">
        <f ca="1">IFERROR(__xludf.DUMMYFUNCTION("""COMPUTED_VALUE"""),46195)</f>
        <v>46195</v>
      </c>
      <c r="J2087" s="51" t="s">
        <v>9561</v>
      </c>
      <c r="K2087" s="56" t="s">
        <v>9562</v>
      </c>
      <c r="L2087" s="38">
        <v>982652911</v>
      </c>
      <c r="M2087" s="30" t="s">
        <v>163</v>
      </c>
      <c r="N2087" s="30" t="s">
        <v>236</v>
      </c>
      <c r="O2087" s="30" t="s">
        <v>735</v>
      </c>
      <c r="P2087" s="30" t="s">
        <v>9563</v>
      </c>
      <c r="Q2087" s="23">
        <v>2468</v>
      </c>
      <c r="R2087" s="30" t="s">
        <v>29</v>
      </c>
      <c r="S2087" s="39">
        <v>2468</v>
      </c>
      <c r="T2087" s="45">
        <v>46176</v>
      </c>
      <c r="U2087" s="52"/>
      <c r="V2087" s="53"/>
      <c r="W2087" s="54" t="s">
        <v>9564</v>
      </c>
      <c r="X2087" s="30"/>
      <c r="Y2087" s="31">
        <v>0</v>
      </c>
      <c r="Z2087" s="30"/>
      <c r="AA2087" s="55"/>
      <c r="AB2087" s="73" t="s">
        <v>44</v>
      </c>
      <c r="AC2087" s="30" t="s">
        <v>44</v>
      </c>
      <c r="AD2087" s="30" t="s">
        <v>982</v>
      </c>
    </row>
    <row r="2088" spans="1:30" x14ac:dyDescent="0.2">
      <c r="A2088" s="89">
        <v>46176.903515405094</v>
      </c>
      <c r="B2088" s="35" t="s">
        <v>30</v>
      </c>
      <c r="C2088" s="85" t="s">
        <v>31</v>
      </c>
      <c r="D2088" s="30" t="s">
        <v>29</v>
      </c>
      <c r="E2088" s="96" t="s">
        <v>32</v>
      </c>
      <c r="F2088" s="93" t="s">
        <v>29</v>
      </c>
      <c r="G2088" s="30" t="s">
        <v>33</v>
      </c>
      <c r="H2088" s="93" t="s">
        <v>34</v>
      </c>
      <c r="I2088" s="36" t="str">
        <f ca="1">IFERROR(__xludf.DUMMYFUNCTION("""COMPUTED_VALUE""")," ")</f>
        <v xml:space="preserve"> </v>
      </c>
      <c r="J2088" s="51" t="s">
        <v>9565</v>
      </c>
      <c r="K2088" s="56" t="s">
        <v>9566</v>
      </c>
      <c r="L2088" s="38">
        <v>866716973</v>
      </c>
      <c r="M2088" s="30" t="s">
        <v>713</v>
      </c>
      <c r="N2088" s="30" t="s">
        <v>512</v>
      </c>
      <c r="O2088" s="30" t="s">
        <v>107</v>
      </c>
      <c r="P2088" s="30" t="s">
        <v>9567</v>
      </c>
      <c r="Q2088" s="23">
        <v>14972</v>
      </c>
      <c r="R2088" s="30" t="s">
        <v>29</v>
      </c>
      <c r="S2088" s="39">
        <v>50</v>
      </c>
      <c r="T2088" s="45">
        <v>46176</v>
      </c>
      <c r="U2088" s="52"/>
      <c r="V2088" s="53"/>
      <c r="W2088" s="54" t="s">
        <v>9568</v>
      </c>
      <c r="X2088" s="30"/>
      <c r="Y2088" s="31">
        <v>14922</v>
      </c>
      <c r="Z2088" s="30"/>
      <c r="AA2088" s="56"/>
      <c r="AB2088" s="74" t="s">
        <v>44</v>
      </c>
      <c r="AC2088" s="30" t="s">
        <v>44</v>
      </c>
      <c r="AD2088" s="30" t="s">
        <v>982</v>
      </c>
    </row>
    <row r="2089" spans="1:30" x14ac:dyDescent="0.2">
      <c r="A2089" s="89">
        <v>46176.905056516203</v>
      </c>
      <c r="B2089" s="35" t="s">
        <v>30</v>
      </c>
      <c r="C2089" s="85" t="s">
        <v>31</v>
      </c>
      <c r="D2089" s="30" t="s">
        <v>29</v>
      </c>
      <c r="E2089" s="96" t="s">
        <v>2798</v>
      </c>
      <c r="F2089" s="93" t="s">
        <v>29</v>
      </c>
      <c r="G2089" s="30" t="s">
        <v>47</v>
      </c>
      <c r="H2089" s="93" t="s">
        <v>34</v>
      </c>
      <c r="I2089" s="36" t="str">
        <f ca="1">IFERROR(__xludf.DUMMYFUNCTION("""COMPUTED_VALUE""")," ")</f>
        <v xml:space="preserve"> </v>
      </c>
      <c r="J2089" s="51" t="s">
        <v>9569</v>
      </c>
      <c r="K2089" s="56" t="s">
        <v>9570</v>
      </c>
      <c r="L2089" s="38">
        <v>393960349</v>
      </c>
      <c r="M2089" s="30" t="s">
        <v>713</v>
      </c>
      <c r="N2089" s="30" t="s">
        <v>512</v>
      </c>
      <c r="O2089" s="30" t="s">
        <v>107</v>
      </c>
      <c r="P2089" s="30" t="s">
        <v>9571</v>
      </c>
      <c r="Q2089" s="23">
        <v>16940</v>
      </c>
      <c r="R2089" s="30" t="s">
        <v>29</v>
      </c>
      <c r="S2089" s="39">
        <v>50</v>
      </c>
      <c r="T2089" s="45">
        <v>46176</v>
      </c>
      <c r="U2089" s="52"/>
      <c r="V2089" s="53"/>
      <c r="W2089" s="54" t="s">
        <v>9572</v>
      </c>
      <c r="X2089" s="30"/>
      <c r="Y2089" s="31">
        <v>16890</v>
      </c>
      <c r="Z2089" s="30"/>
      <c r="AA2089" s="55"/>
      <c r="AB2089" s="73" t="s">
        <v>44</v>
      </c>
      <c r="AC2089" s="30" t="s">
        <v>44</v>
      </c>
      <c r="AD2089" s="30" t="s">
        <v>982</v>
      </c>
    </row>
    <row r="2090" spans="1:30" x14ac:dyDescent="0.2">
      <c r="A2090" s="89">
        <v>46176.907324918982</v>
      </c>
      <c r="B2090" s="35" t="s">
        <v>30</v>
      </c>
      <c r="C2090" s="85" t="s">
        <v>31</v>
      </c>
      <c r="D2090" s="30" t="s">
        <v>29</v>
      </c>
      <c r="E2090" s="96" t="s">
        <v>2798</v>
      </c>
      <c r="F2090" s="93" t="s">
        <v>29</v>
      </c>
      <c r="G2090" s="30" t="s">
        <v>47</v>
      </c>
      <c r="H2090" s="93" t="s">
        <v>3976</v>
      </c>
      <c r="I2090" s="36">
        <f ca="1">IFERROR(__xludf.DUMMYFUNCTION("""COMPUTED_VALUE"""),46196)</f>
        <v>46196</v>
      </c>
      <c r="J2090" s="51" t="s">
        <v>9573</v>
      </c>
      <c r="K2090" s="56" t="s">
        <v>9574</v>
      </c>
      <c r="L2090" s="38">
        <v>971453417</v>
      </c>
      <c r="M2090" s="30" t="s">
        <v>713</v>
      </c>
      <c r="N2090" s="30" t="s">
        <v>148</v>
      </c>
      <c r="O2090" s="30" t="s">
        <v>107</v>
      </c>
      <c r="P2090" s="30" t="s">
        <v>9575</v>
      </c>
      <c r="Q2090" s="23">
        <v>16940</v>
      </c>
      <c r="R2090" s="30" t="s">
        <v>29</v>
      </c>
      <c r="S2090" s="39">
        <v>50</v>
      </c>
      <c r="T2090" s="45">
        <v>46176</v>
      </c>
      <c r="U2090" s="52"/>
      <c r="V2090" s="53"/>
      <c r="W2090" s="54" t="s">
        <v>9576</v>
      </c>
      <c r="X2090" s="30"/>
      <c r="Y2090" s="31">
        <v>16890</v>
      </c>
      <c r="Z2090" s="30"/>
      <c r="AA2090" s="56"/>
      <c r="AB2090" s="74" t="s">
        <v>44</v>
      </c>
      <c r="AC2090" s="30" t="s">
        <v>44</v>
      </c>
      <c r="AD2090" s="30" t="s">
        <v>982</v>
      </c>
    </row>
    <row r="2091" spans="1:30" x14ac:dyDescent="0.2">
      <c r="A2091" s="89">
        <v>46176.908510729168</v>
      </c>
      <c r="B2091" s="35" t="s">
        <v>30</v>
      </c>
      <c r="C2091" s="85" t="s">
        <v>31</v>
      </c>
      <c r="D2091" s="30" t="s">
        <v>29</v>
      </c>
      <c r="E2091" s="96" t="s">
        <v>2798</v>
      </c>
      <c r="F2091" s="93" t="s">
        <v>29</v>
      </c>
      <c r="G2091" s="30" t="s">
        <v>47</v>
      </c>
      <c r="H2091" s="93" t="s">
        <v>34</v>
      </c>
      <c r="I2091" s="36" t="str">
        <f ca="1">IFERROR(__xludf.DUMMYFUNCTION("""COMPUTED_VALUE""")," ")</f>
        <v xml:space="preserve"> </v>
      </c>
      <c r="J2091" s="51" t="s">
        <v>9577</v>
      </c>
      <c r="K2091" s="56" t="s">
        <v>9578</v>
      </c>
      <c r="L2091" s="38">
        <v>399697407</v>
      </c>
      <c r="M2091" s="30" t="s">
        <v>713</v>
      </c>
      <c r="N2091" s="30" t="s">
        <v>512</v>
      </c>
      <c r="O2091" s="30" t="s">
        <v>107</v>
      </c>
      <c r="P2091" s="30" t="s">
        <v>9579</v>
      </c>
      <c r="Q2091" s="23">
        <v>16940</v>
      </c>
      <c r="R2091" s="30" t="s">
        <v>29</v>
      </c>
      <c r="S2091" s="39">
        <v>50</v>
      </c>
      <c r="T2091" s="45">
        <v>46176</v>
      </c>
      <c r="U2091" s="52"/>
      <c r="V2091" s="53"/>
      <c r="W2091" s="54" t="s">
        <v>9580</v>
      </c>
      <c r="X2091" s="30"/>
      <c r="Y2091" s="31">
        <v>16890</v>
      </c>
      <c r="Z2091" s="30"/>
      <c r="AA2091" s="55"/>
      <c r="AB2091" s="73" t="s">
        <v>44</v>
      </c>
      <c r="AC2091" s="30" t="s">
        <v>44</v>
      </c>
      <c r="AD2091" s="30" t="s">
        <v>982</v>
      </c>
    </row>
    <row r="2092" spans="1:30" x14ac:dyDescent="0.2">
      <c r="A2092" s="89">
        <v>46176.90977298611</v>
      </c>
      <c r="B2092" s="35" t="s">
        <v>30</v>
      </c>
      <c r="C2092" s="85" t="s">
        <v>31</v>
      </c>
      <c r="D2092" s="30" t="s">
        <v>29</v>
      </c>
      <c r="E2092" s="96" t="s">
        <v>2798</v>
      </c>
      <c r="F2092" s="93" t="s">
        <v>29</v>
      </c>
      <c r="G2092" s="30" t="s">
        <v>47</v>
      </c>
      <c r="H2092" s="93" t="s">
        <v>34</v>
      </c>
      <c r="I2092" s="36" t="str">
        <f ca="1">IFERROR(__xludf.DUMMYFUNCTION("""COMPUTED_VALUE""")," ")</f>
        <v xml:space="preserve"> </v>
      </c>
      <c r="J2092" s="51" t="s">
        <v>9581</v>
      </c>
      <c r="K2092" s="56" t="s">
        <v>9582</v>
      </c>
      <c r="L2092" s="38">
        <v>925383666</v>
      </c>
      <c r="M2092" s="30" t="s">
        <v>713</v>
      </c>
      <c r="N2092" s="30" t="s">
        <v>512</v>
      </c>
      <c r="O2092" s="30" t="s">
        <v>107</v>
      </c>
      <c r="P2092" s="30" t="s">
        <v>9583</v>
      </c>
      <c r="Q2092" s="23">
        <v>16940</v>
      </c>
      <c r="R2092" s="30" t="s">
        <v>29</v>
      </c>
      <c r="S2092" s="39">
        <v>50</v>
      </c>
      <c r="T2092" s="45">
        <v>46176</v>
      </c>
      <c r="U2092" s="52"/>
      <c r="V2092" s="53"/>
      <c r="W2092" s="54" t="s">
        <v>9584</v>
      </c>
      <c r="X2092" s="30"/>
      <c r="Y2092" s="31">
        <v>16890</v>
      </c>
      <c r="Z2092" s="30"/>
      <c r="AA2092" s="56"/>
      <c r="AB2092" s="74" t="s">
        <v>44</v>
      </c>
      <c r="AC2092" s="30" t="s">
        <v>44</v>
      </c>
      <c r="AD2092" s="30" t="s">
        <v>982</v>
      </c>
    </row>
    <row r="2093" spans="1:30" x14ac:dyDescent="0.2">
      <c r="A2093" s="89">
        <v>46176.915717685188</v>
      </c>
      <c r="B2093" s="35" t="s">
        <v>30</v>
      </c>
      <c r="C2093" s="85" t="s">
        <v>31</v>
      </c>
      <c r="D2093" s="30" t="s">
        <v>29</v>
      </c>
      <c r="E2093" s="96" t="s">
        <v>2798</v>
      </c>
      <c r="F2093" s="93" t="s">
        <v>29</v>
      </c>
      <c r="G2093" s="30" t="s">
        <v>47</v>
      </c>
      <c r="H2093" s="93" t="s">
        <v>34</v>
      </c>
      <c r="I2093" s="36" t="str">
        <f ca="1">IFERROR(__xludf.DUMMYFUNCTION("""COMPUTED_VALUE""")," ")</f>
        <v xml:space="preserve"> </v>
      </c>
      <c r="J2093" s="51" t="s">
        <v>9585</v>
      </c>
      <c r="K2093" s="56" t="s">
        <v>9586</v>
      </c>
      <c r="L2093" s="38">
        <v>395624108</v>
      </c>
      <c r="M2093" s="30" t="s">
        <v>664</v>
      </c>
      <c r="N2093" s="30" t="s">
        <v>66</v>
      </c>
      <c r="O2093" s="30" t="s">
        <v>107</v>
      </c>
      <c r="P2093" s="30" t="s">
        <v>9587</v>
      </c>
      <c r="Q2093" s="23">
        <v>16940</v>
      </c>
      <c r="R2093" s="30" t="s">
        <v>29</v>
      </c>
      <c r="S2093" s="39">
        <v>50</v>
      </c>
      <c r="T2093" s="45">
        <v>46176</v>
      </c>
      <c r="U2093" s="52"/>
      <c r="V2093" s="53"/>
      <c r="W2093" s="54" t="s">
        <v>9588</v>
      </c>
      <c r="X2093" s="30"/>
      <c r="Y2093" s="31">
        <v>16890</v>
      </c>
      <c r="Z2093" s="30"/>
      <c r="AA2093" s="55"/>
      <c r="AB2093" s="73" t="s">
        <v>44</v>
      </c>
      <c r="AC2093" s="30" t="s">
        <v>44</v>
      </c>
      <c r="AD2093" s="30" t="s">
        <v>982</v>
      </c>
    </row>
    <row r="2094" spans="1:30" x14ac:dyDescent="0.2">
      <c r="A2094" s="89">
        <v>46176.916934236113</v>
      </c>
      <c r="B2094" s="35" t="s">
        <v>30</v>
      </c>
      <c r="C2094" s="85" t="s">
        <v>31</v>
      </c>
      <c r="D2094" s="30" t="s">
        <v>29</v>
      </c>
      <c r="E2094" s="96" t="s">
        <v>2798</v>
      </c>
      <c r="F2094" s="93" t="s">
        <v>29</v>
      </c>
      <c r="G2094" s="30" t="s">
        <v>47</v>
      </c>
      <c r="H2094" s="93" t="s">
        <v>34</v>
      </c>
      <c r="I2094" s="36" t="str">
        <f ca="1">IFERROR(__xludf.DUMMYFUNCTION("""COMPUTED_VALUE""")," ")</f>
        <v xml:space="preserve"> </v>
      </c>
      <c r="J2094" s="51" t="s">
        <v>9589</v>
      </c>
      <c r="K2094" s="56" t="s">
        <v>9590</v>
      </c>
      <c r="L2094" s="38">
        <v>975196392</v>
      </c>
      <c r="M2094" s="30" t="s">
        <v>664</v>
      </c>
      <c r="N2094" s="30" t="s">
        <v>66</v>
      </c>
      <c r="O2094" s="30" t="s">
        <v>107</v>
      </c>
      <c r="P2094" s="30" t="s">
        <v>9591</v>
      </c>
      <c r="Q2094" s="23">
        <v>16940</v>
      </c>
      <c r="R2094" s="30" t="s">
        <v>29</v>
      </c>
      <c r="S2094" s="39">
        <v>50</v>
      </c>
      <c r="T2094" s="45">
        <v>46176</v>
      </c>
      <c r="U2094" s="52"/>
      <c r="V2094" s="53"/>
      <c r="W2094" s="54" t="s">
        <v>9592</v>
      </c>
      <c r="X2094" s="30"/>
      <c r="Y2094" s="31">
        <v>16890</v>
      </c>
      <c r="Z2094" s="30"/>
      <c r="AA2094" s="56"/>
      <c r="AB2094" s="74" t="s">
        <v>44</v>
      </c>
      <c r="AC2094" s="30" t="s">
        <v>44</v>
      </c>
      <c r="AD2094" s="30" t="s">
        <v>982</v>
      </c>
    </row>
    <row r="2095" spans="1:30" x14ac:dyDescent="0.2">
      <c r="A2095" s="89">
        <v>46176.920167881945</v>
      </c>
      <c r="B2095" s="35" t="s">
        <v>30</v>
      </c>
      <c r="C2095" s="85" t="s">
        <v>31</v>
      </c>
      <c r="D2095" s="30" t="s">
        <v>29</v>
      </c>
      <c r="E2095" s="96" t="s">
        <v>2798</v>
      </c>
      <c r="F2095" s="93" t="s">
        <v>29</v>
      </c>
      <c r="G2095" s="30" t="s">
        <v>47</v>
      </c>
      <c r="H2095" s="93" t="s">
        <v>34</v>
      </c>
      <c r="I2095" s="36" t="str">
        <f ca="1">IFERROR(__xludf.DUMMYFUNCTION("""COMPUTED_VALUE""")," ")</f>
        <v xml:space="preserve"> </v>
      </c>
      <c r="J2095" s="51" t="s">
        <v>9593</v>
      </c>
      <c r="K2095" s="56" t="s">
        <v>9594</v>
      </c>
      <c r="L2095" s="38">
        <v>797116290</v>
      </c>
      <c r="M2095" s="30" t="s">
        <v>664</v>
      </c>
      <c r="N2095" s="30" t="s">
        <v>66</v>
      </c>
      <c r="O2095" s="30" t="s">
        <v>107</v>
      </c>
      <c r="P2095" s="30" t="s">
        <v>9595</v>
      </c>
      <c r="Q2095" s="23">
        <v>16940</v>
      </c>
      <c r="R2095" s="30" t="s">
        <v>29</v>
      </c>
      <c r="S2095" s="39">
        <v>50</v>
      </c>
      <c r="T2095" s="45">
        <v>46176</v>
      </c>
      <c r="U2095" s="52"/>
      <c r="V2095" s="53"/>
      <c r="W2095" s="54" t="s">
        <v>9596</v>
      </c>
      <c r="X2095" s="30"/>
      <c r="Y2095" s="31">
        <v>16890</v>
      </c>
      <c r="Z2095" s="30"/>
      <c r="AA2095" s="55"/>
      <c r="AB2095" s="73" t="s">
        <v>44</v>
      </c>
      <c r="AC2095" s="30" t="s">
        <v>44</v>
      </c>
      <c r="AD2095" s="30" t="s">
        <v>982</v>
      </c>
    </row>
    <row r="2096" spans="1:30" x14ac:dyDescent="0.2">
      <c r="A2096" s="89">
        <v>46176.921756689815</v>
      </c>
      <c r="B2096" s="35" t="s">
        <v>30</v>
      </c>
      <c r="C2096" s="85" t="s">
        <v>31</v>
      </c>
      <c r="D2096" s="30" t="s">
        <v>29</v>
      </c>
      <c r="E2096" s="96" t="s">
        <v>2798</v>
      </c>
      <c r="F2096" s="93" t="s">
        <v>29</v>
      </c>
      <c r="G2096" s="30" t="s">
        <v>47</v>
      </c>
      <c r="H2096" s="93" t="s">
        <v>34</v>
      </c>
      <c r="I2096" s="36" t="str">
        <f ca="1">IFERROR(__xludf.DUMMYFUNCTION("""COMPUTED_VALUE""")," ")</f>
        <v xml:space="preserve"> </v>
      </c>
      <c r="J2096" s="51" t="s">
        <v>9597</v>
      </c>
      <c r="K2096" s="56" t="s">
        <v>9598</v>
      </c>
      <c r="L2096" s="38">
        <v>395477135</v>
      </c>
      <c r="M2096" s="30" t="s">
        <v>664</v>
      </c>
      <c r="N2096" s="30" t="s">
        <v>362</v>
      </c>
      <c r="O2096" s="30" t="s">
        <v>107</v>
      </c>
      <c r="P2096" s="30" t="s">
        <v>9599</v>
      </c>
      <c r="Q2096" s="23">
        <v>16940</v>
      </c>
      <c r="R2096" s="30" t="s">
        <v>29</v>
      </c>
      <c r="S2096" s="39">
        <v>50</v>
      </c>
      <c r="T2096" s="45">
        <v>46176</v>
      </c>
      <c r="U2096" s="52"/>
      <c r="V2096" s="53"/>
      <c r="W2096" s="54" t="s">
        <v>9600</v>
      </c>
      <c r="X2096" s="30"/>
      <c r="Y2096" s="31">
        <v>16890</v>
      </c>
      <c r="Z2096" s="30"/>
      <c r="AA2096" s="56"/>
      <c r="AB2096" s="74" t="s">
        <v>44</v>
      </c>
      <c r="AC2096" s="30" t="s">
        <v>44</v>
      </c>
      <c r="AD2096" s="30" t="s">
        <v>982</v>
      </c>
    </row>
    <row r="2097" spans="1:30" x14ac:dyDescent="0.2">
      <c r="A2097" s="89">
        <v>46176.923162800929</v>
      </c>
      <c r="B2097" s="35" t="s">
        <v>30</v>
      </c>
      <c r="C2097" s="85" t="s">
        <v>31</v>
      </c>
      <c r="D2097" s="30" t="s">
        <v>29</v>
      </c>
      <c r="E2097" s="96" t="s">
        <v>2798</v>
      </c>
      <c r="F2097" s="93" t="s">
        <v>29</v>
      </c>
      <c r="G2097" s="30" t="s">
        <v>47</v>
      </c>
      <c r="H2097" s="93" t="s">
        <v>34</v>
      </c>
      <c r="I2097" s="36" t="str">
        <f ca="1">IFERROR(__xludf.DUMMYFUNCTION("""COMPUTED_VALUE""")," ")</f>
        <v xml:space="preserve"> </v>
      </c>
      <c r="J2097" s="51" t="s">
        <v>9601</v>
      </c>
      <c r="K2097" s="56" t="s">
        <v>9602</v>
      </c>
      <c r="L2097" s="38">
        <v>386093842</v>
      </c>
      <c r="M2097" s="30" t="s">
        <v>664</v>
      </c>
      <c r="N2097" s="30" t="s">
        <v>2923</v>
      </c>
      <c r="O2097" s="30" t="s">
        <v>107</v>
      </c>
      <c r="P2097" s="30" t="s">
        <v>9603</v>
      </c>
      <c r="Q2097" s="23">
        <v>16940</v>
      </c>
      <c r="R2097" s="30" t="s">
        <v>29</v>
      </c>
      <c r="S2097" s="39">
        <v>50</v>
      </c>
      <c r="T2097" s="45">
        <v>46176</v>
      </c>
      <c r="U2097" s="52"/>
      <c r="V2097" s="53"/>
      <c r="W2097" s="54" t="s">
        <v>9604</v>
      </c>
      <c r="X2097" s="30"/>
      <c r="Y2097" s="31">
        <v>16890</v>
      </c>
      <c r="Z2097" s="30"/>
      <c r="AA2097" s="55"/>
      <c r="AB2097" s="73" t="s">
        <v>44</v>
      </c>
      <c r="AC2097" s="30" t="s">
        <v>44</v>
      </c>
      <c r="AD2097" s="30" t="s">
        <v>982</v>
      </c>
    </row>
    <row r="2098" spans="1:30" x14ac:dyDescent="0.2">
      <c r="A2098" s="89">
        <v>46176.924656701391</v>
      </c>
      <c r="B2098" s="35" t="s">
        <v>408</v>
      </c>
      <c r="C2098" s="85" t="s">
        <v>31</v>
      </c>
      <c r="D2098" s="30" t="s">
        <v>29</v>
      </c>
      <c r="E2098" s="96" t="s">
        <v>2798</v>
      </c>
      <c r="F2098" s="93" t="s">
        <v>29</v>
      </c>
      <c r="G2098" s="30" t="s">
        <v>47</v>
      </c>
      <c r="H2098" s="93" t="s">
        <v>5903</v>
      </c>
      <c r="I2098" s="36">
        <f ca="1">IFERROR(__xludf.DUMMYFUNCTION("""COMPUTED_VALUE"""),46194)</f>
        <v>46194</v>
      </c>
      <c r="J2098" s="51" t="s">
        <v>9605</v>
      </c>
      <c r="K2098" s="56" t="s">
        <v>9606</v>
      </c>
      <c r="L2098" s="38">
        <v>775283156</v>
      </c>
      <c r="M2098" s="30" t="s">
        <v>664</v>
      </c>
      <c r="N2098" s="30" t="s">
        <v>66</v>
      </c>
      <c r="O2098" s="30" t="s">
        <v>107</v>
      </c>
      <c r="P2098" s="30" t="s">
        <v>9607</v>
      </c>
      <c r="Q2098" s="23">
        <v>16940</v>
      </c>
      <c r="R2098" s="30" t="s">
        <v>29</v>
      </c>
      <c r="S2098" s="39">
        <f>50+2450</f>
        <v>2500</v>
      </c>
      <c r="T2098" s="49" t="s">
        <v>9608</v>
      </c>
      <c r="U2098" s="52"/>
      <c r="V2098" s="53"/>
      <c r="W2098" s="54" t="s">
        <v>9609</v>
      </c>
      <c r="X2098" s="30"/>
      <c r="Y2098" s="31">
        <v>14440</v>
      </c>
      <c r="Z2098" s="30"/>
      <c r="AA2098" s="56"/>
      <c r="AB2098" s="74" t="s">
        <v>44</v>
      </c>
      <c r="AC2098" s="30" t="s">
        <v>44</v>
      </c>
      <c r="AD2098" s="30" t="s">
        <v>982</v>
      </c>
    </row>
    <row r="2099" spans="1:30" x14ac:dyDescent="0.2">
      <c r="A2099" s="89">
        <v>46176.927730243056</v>
      </c>
      <c r="B2099" s="35" t="s">
        <v>30</v>
      </c>
      <c r="C2099" s="85" t="s">
        <v>31</v>
      </c>
      <c r="D2099" s="30" t="s">
        <v>29</v>
      </c>
      <c r="E2099" s="96" t="s">
        <v>2798</v>
      </c>
      <c r="F2099" s="93" t="s">
        <v>29</v>
      </c>
      <c r="G2099" s="30" t="s">
        <v>47</v>
      </c>
      <c r="H2099" s="93" t="s">
        <v>6655</v>
      </c>
      <c r="I2099" s="36">
        <f ca="1">IFERROR(__xludf.DUMMYFUNCTION("""COMPUTED_VALUE"""),46204)</f>
        <v>46204</v>
      </c>
      <c r="J2099" s="51" t="s">
        <v>9610</v>
      </c>
      <c r="K2099" s="56" t="s">
        <v>9611</v>
      </c>
      <c r="L2099" s="38">
        <v>339587017</v>
      </c>
      <c r="M2099" s="30" t="s">
        <v>50</v>
      </c>
      <c r="N2099" s="30" t="s">
        <v>131</v>
      </c>
      <c r="O2099" s="30" t="s">
        <v>107</v>
      </c>
      <c r="P2099" s="30" t="s">
        <v>9612</v>
      </c>
      <c r="Q2099" s="23">
        <v>16940</v>
      </c>
      <c r="R2099" s="30" t="s">
        <v>29</v>
      </c>
      <c r="S2099" s="39">
        <v>50</v>
      </c>
      <c r="T2099" s="45">
        <v>46176</v>
      </c>
      <c r="U2099" s="52"/>
      <c r="V2099" s="53"/>
      <c r="W2099" s="54" t="s">
        <v>9613</v>
      </c>
      <c r="X2099" s="30"/>
      <c r="Y2099" s="31">
        <v>16890</v>
      </c>
      <c r="Z2099" s="30"/>
      <c r="AA2099" s="55"/>
      <c r="AB2099" s="73" t="s">
        <v>44</v>
      </c>
      <c r="AC2099" s="30" t="s">
        <v>44</v>
      </c>
      <c r="AD2099" s="30" t="s">
        <v>982</v>
      </c>
    </row>
    <row r="2100" spans="1:30" x14ac:dyDescent="0.2">
      <c r="A2100" s="89">
        <v>46176.973436412038</v>
      </c>
      <c r="B2100" s="35" t="s">
        <v>30</v>
      </c>
      <c r="C2100" s="85" t="s">
        <v>31</v>
      </c>
      <c r="D2100" s="30" t="s">
        <v>29</v>
      </c>
      <c r="E2100" s="96" t="s">
        <v>32</v>
      </c>
      <c r="F2100" s="93" t="s">
        <v>29</v>
      </c>
      <c r="G2100" s="30" t="s">
        <v>33</v>
      </c>
      <c r="H2100" s="93" t="s">
        <v>34</v>
      </c>
      <c r="I2100" s="36" t="str">
        <f ca="1">IFERROR(__xludf.DUMMYFUNCTION("""COMPUTED_VALUE""")," ")</f>
        <v xml:space="preserve"> </v>
      </c>
      <c r="J2100" s="51" t="s">
        <v>9614</v>
      </c>
      <c r="K2100" s="56" t="s">
        <v>9615</v>
      </c>
      <c r="L2100" s="38">
        <v>386428878</v>
      </c>
      <c r="M2100" s="30" t="s">
        <v>90</v>
      </c>
      <c r="N2100" s="30" t="s">
        <v>2923</v>
      </c>
      <c r="O2100" s="30" t="s">
        <v>9616</v>
      </c>
      <c r="P2100" s="30" t="s">
        <v>9617</v>
      </c>
      <c r="Q2100" s="23">
        <v>14972</v>
      </c>
      <c r="R2100" s="30" t="s">
        <v>29</v>
      </c>
      <c r="S2100" s="39">
        <v>100</v>
      </c>
      <c r="T2100" s="45">
        <v>46176</v>
      </c>
      <c r="U2100" s="52"/>
      <c r="V2100" s="53"/>
      <c r="W2100" s="54" t="s">
        <v>9618</v>
      </c>
      <c r="X2100" s="30"/>
      <c r="Y2100" s="31">
        <v>14872</v>
      </c>
      <c r="Z2100" s="30"/>
      <c r="AA2100" s="56"/>
      <c r="AB2100" s="74" t="s">
        <v>44</v>
      </c>
      <c r="AC2100" s="30" t="s">
        <v>44</v>
      </c>
      <c r="AD2100" s="30" t="s">
        <v>982</v>
      </c>
    </row>
    <row r="2101" spans="1:30" x14ac:dyDescent="0.2">
      <c r="A2101" s="89">
        <v>46176.978962719906</v>
      </c>
      <c r="B2101" s="35" t="s">
        <v>76</v>
      </c>
      <c r="C2101" s="85" t="s">
        <v>31</v>
      </c>
      <c r="D2101" s="30" t="s">
        <v>29</v>
      </c>
      <c r="E2101" s="96" t="s">
        <v>410</v>
      </c>
      <c r="F2101" s="93" t="s">
        <v>29</v>
      </c>
      <c r="G2101" s="30" t="s">
        <v>33</v>
      </c>
      <c r="H2101" s="93" t="s">
        <v>7094</v>
      </c>
      <c r="I2101" s="36">
        <f ca="1">IFERROR(__xludf.DUMMYFUNCTION("""COMPUTED_VALUE"""),46189)</f>
        <v>46189</v>
      </c>
      <c r="J2101" s="51" t="s">
        <v>9619</v>
      </c>
      <c r="K2101" s="56" t="s">
        <v>6843</v>
      </c>
      <c r="L2101" s="38">
        <v>969812933</v>
      </c>
      <c r="M2101" s="30" t="s">
        <v>163</v>
      </c>
      <c r="N2101" s="30" t="s">
        <v>763</v>
      </c>
      <c r="O2101" s="30" t="s">
        <v>9620</v>
      </c>
      <c r="P2101" s="30" t="s">
        <v>9621</v>
      </c>
      <c r="Q2101" s="23">
        <v>3968</v>
      </c>
      <c r="R2101" s="30" t="s">
        <v>29</v>
      </c>
      <c r="S2101" s="39">
        <v>3968</v>
      </c>
      <c r="T2101" s="45">
        <v>46176</v>
      </c>
      <c r="U2101" s="52"/>
      <c r="V2101" s="53"/>
      <c r="W2101" s="54" t="s">
        <v>9622</v>
      </c>
      <c r="X2101" s="30"/>
      <c r="Y2101" s="31">
        <v>0</v>
      </c>
      <c r="Z2101" s="30"/>
      <c r="AA2101" s="55"/>
      <c r="AB2101" s="73" t="s">
        <v>44</v>
      </c>
      <c r="AC2101" s="30" t="s">
        <v>44</v>
      </c>
      <c r="AD2101" s="30" t="s">
        <v>982</v>
      </c>
    </row>
    <row r="2102" spans="1:30" x14ac:dyDescent="0.2">
      <c r="A2102" s="89">
        <v>46177.010714849537</v>
      </c>
      <c r="B2102" s="35" t="s">
        <v>30</v>
      </c>
      <c r="C2102" s="85" t="s">
        <v>31</v>
      </c>
      <c r="D2102" s="30" t="s">
        <v>29</v>
      </c>
      <c r="E2102" s="96" t="s">
        <v>63</v>
      </c>
      <c r="F2102" s="93" t="s">
        <v>29</v>
      </c>
      <c r="G2102" s="30" t="s">
        <v>47</v>
      </c>
      <c r="H2102" s="93" t="s">
        <v>34</v>
      </c>
      <c r="I2102" s="36" t="str">
        <f ca="1">IFERROR(__xludf.DUMMYFUNCTION("""COMPUTED_VALUE""")," ")</f>
        <v xml:space="preserve"> </v>
      </c>
      <c r="J2102" s="51" t="s">
        <v>9623</v>
      </c>
      <c r="K2102" s="56" t="s">
        <v>9624</v>
      </c>
      <c r="L2102" s="38">
        <v>394476835</v>
      </c>
      <c r="M2102" s="30" t="s">
        <v>605</v>
      </c>
      <c r="N2102" s="30" t="s">
        <v>5028</v>
      </c>
      <c r="O2102" s="30" t="s">
        <v>107</v>
      </c>
      <c r="P2102" s="30" t="s">
        <v>9625</v>
      </c>
      <c r="Q2102" s="23">
        <v>16940</v>
      </c>
      <c r="R2102" s="30" t="s">
        <v>29</v>
      </c>
      <c r="S2102" s="39">
        <v>50</v>
      </c>
      <c r="T2102" s="45">
        <v>46176</v>
      </c>
      <c r="U2102" s="52"/>
      <c r="V2102" s="53"/>
      <c r="W2102" s="54" t="s">
        <v>9626</v>
      </c>
      <c r="X2102" s="30"/>
      <c r="Y2102" s="31">
        <v>16890</v>
      </c>
      <c r="Z2102" s="30"/>
      <c r="AA2102" s="56"/>
      <c r="AB2102" s="74" t="s">
        <v>44</v>
      </c>
      <c r="AC2102" s="30" t="s">
        <v>44</v>
      </c>
      <c r="AD2102" s="30" t="s">
        <v>982</v>
      </c>
    </row>
    <row r="2103" spans="1:30" x14ac:dyDescent="0.2">
      <c r="A2103" s="89">
        <v>46177.325591331013</v>
      </c>
      <c r="B2103" s="35" t="s">
        <v>30</v>
      </c>
      <c r="C2103" s="85" t="s">
        <v>31</v>
      </c>
      <c r="D2103" s="30" t="s">
        <v>29</v>
      </c>
      <c r="E2103" s="96" t="s">
        <v>2798</v>
      </c>
      <c r="F2103" s="93" t="s">
        <v>29</v>
      </c>
      <c r="G2103" s="30" t="s">
        <v>47</v>
      </c>
      <c r="H2103" s="93" t="s">
        <v>34</v>
      </c>
      <c r="I2103" s="36" t="str">
        <f ca="1">IFERROR(__xludf.DUMMYFUNCTION("""COMPUTED_VALUE""")," ")</f>
        <v xml:space="preserve"> </v>
      </c>
      <c r="J2103" s="51" t="s">
        <v>9627</v>
      </c>
      <c r="K2103" s="56" t="s">
        <v>9628</v>
      </c>
      <c r="L2103" s="38">
        <v>326389154</v>
      </c>
      <c r="M2103" s="30" t="s">
        <v>713</v>
      </c>
      <c r="N2103" s="30" t="s">
        <v>3310</v>
      </c>
      <c r="O2103" s="30" t="s">
        <v>107</v>
      </c>
      <c r="P2103" s="30" t="s">
        <v>9629</v>
      </c>
      <c r="Q2103" s="23">
        <v>16940</v>
      </c>
      <c r="R2103" s="30" t="s">
        <v>29</v>
      </c>
      <c r="S2103" s="39">
        <f>20+30</f>
        <v>50</v>
      </c>
      <c r="T2103" s="49" t="s">
        <v>9630</v>
      </c>
      <c r="U2103" s="52"/>
      <c r="V2103" s="53"/>
      <c r="W2103" s="54" t="s">
        <v>9631</v>
      </c>
      <c r="X2103" s="30"/>
      <c r="Y2103" s="31">
        <v>16890</v>
      </c>
      <c r="Z2103" s="30"/>
      <c r="AA2103" s="55"/>
      <c r="AB2103" s="73" t="s">
        <v>44</v>
      </c>
      <c r="AC2103" s="30" t="s">
        <v>44</v>
      </c>
      <c r="AD2103" s="30" t="s">
        <v>982</v>
      </c>
    </row>
    <row r="2104" spans="1:30" x14ac:dyDescent="0.2">
      <c r="A2104" s="89">
        <v>46177.327225428242</v>
      </c>
      <c r="B2104" s="35" t="s">
        <v>30</v>
      </c>
      <c r="C2104" s="85" t="s">
        <v>31</v>
      </c>
      <c r="D2104" s="30" t="s">
        <v>29</v>
      </c>
      <c r="E2104" s="96" t="s">
        <v>2798</v>
      </c>
      <c r="F2104" s="93" t="s">
        <v>29</v>
      </c>
      <c r="G2104" s="30" t="s">
        <v>47</v>
      </c>
      <c r="H2104" s="93" t="s">
        <v>34</v>
      </c>
      <c r="I2104" s="36" t="str">
        <f ca="1">IFERROR(__xludf.DUMMYFUNCTION("""COMPUTED_VALUE""")," ")</f>
        <v xml:space="preserve"> </v>
      </c>
      <c r="J2104" s="51" t="s">
        <v>9632</v>
      </c>
      <c r="K2104" s="56" t="s">
        <v>9633</v>
      </c>
      <c r="L2104" s="38">
        <v>944355616</v>
      </c>
      <c r="M2104" s="30" t="s">
        <v>713</v>
      </c>
      <c r="N2104" s="30" t="s">
        <v>512</v>
      </c>
      <c r="O2104" s="30" t="s">
        <v>107</v>
      </c>
      <c r="P2104" s="30" t="s">
        <v>9634</v>
      </c>
      <c r="Q2104" s="23">
        <v>16940</v>
      </c>
      <c r="R2104" s="30" t="s">
        <v>29</v>
      </c>
      <c r="S2104" s="39">
        <v>50</v>
      </c>
      <c r="T2104" s="45">
        <v>46176</v>
      </c>
      <c r="U2104" s="52"/>
      <c r="V2104" s="53"/>
      <c r="W2104" s="54" t="s">
        <v>9635</v>
      </c>
      <c r="X2104" s="30"/>
      <c r="Y2104" s="31">
        <v>16890</v>
      </c>
      <c r="Z2104" s="30"/>
      <c r="AA2104" s="56"/>
      <c r="AB2104" s="74" t="s">
        <v>44</v>
      </c>
      <c r="AC2104" s="30" t="s">
        <v>44</v>
      </c>
      <c r="AD2104" s="30" t="s">
        <v>982</v>
      </c>
    </row>
    <row r="2105" spans="1:30" x14ac:dyDescent="0.2">
      <c r="A2105" s="89">
        <v>46177.330213263893</v>
      </c>
      <c r="B2105" s="35" t="s">
        <v>76</v>
      </c>
      <c r="C2105" s="85" t="s">
        <v>31</v>
      </c>
      <c r="D2105" s="30" t="s">
        <v>29</v>
      </c>
      <c r="E2105" s="96" t="s">
        <v>32</v>
      </c>
      <c r="F2105" s="93" t="s">
        <v>29</v>
      </c>
      <c r="G2105" s="30" t="s">
        <v>33</v>
      </c>
      <c r="H2105" s="93" t="s">
        <v>7094</v>
      </c>
      <c r="I2105" s="36">
        <f ca="1">IFERROR(__xludf.DUMMYFUNCTION("""COMPUTED_VALUE"""),46189)</f>
        <v>46189</v>
      </c>
      <c r="J2105" s="51" t="s">
        <v>9636</v>
      </c>
      <c r="K2105" s="56" t="s">
        <v>9637</v>
      </c>
      <c r="L2105" s="38">
        <v>368037106</v>
      </c>
      <c r="M2105" s="30" t="s">
        <v>713</v>
      </c>
      <c r="N2105" s="30" t="s">
        <v>2631</v>
      </c>
      <c r="O2105" s="30" t="s">
        <v>107</v>
      </c>
      <c r="P2105" s="30" t="s">
        <v>9638</v>
      </c>
      <c r="Q2105" s="23">
        <v>14972</v>
      </c>
      <c r="R2105" s="30" t="s">
        <v>29</v>
      </c>
      <c r="S2105" s="39">
        <f>200+3768</f>
        <v>3968</v>
      </c>
      <c r="T2105" s="49" t="s">
        <v>9639</v>
      </c>
      <c r="U2105" s="52"/>
      <c r="V2105" s="53"/>
      <c r="W2105" s="54" t="s">
        <v>9640</v>
      </c>
      <c r="X2105" s="30"/>
      <c r="Y2105" s="31">
        <v>11004</v>
      </c>
      <c r="Z2105" s="30"/>
      <c r="AA2105" s="55"/>
      <c r="AB2105" s="73" t="s">
        <v>44</v>
      </c>
      <c r="AC2105" s="30" t="s">
        <v>44</v>
      </c>
      <c r="AD2105" s="30" t="s">
        <v>982</v>
      </c>
    </row>
    <row r="2106" spans="1:30" x14ac:dyDescent="0.2">
      <c r="A2106" s="89">
        <v>46177.331390300926</v>
      </c>
      <c r="B2106" s="35" t="s">
        <v>76</v>
      </c>
      <c r="C2106" s="85" t="s">
        <v>31</v>
      </c>
      <c r="D2106" s="30" t="s">
        <v>29</v>
      </c>
      <c r="E2106" s="96" t="s">
        <v>670</v>
      </c>
      <c r="F2106" s="93" t="s">
        <v>29</v>
      </c>
      <c r="G2106" s="30" t="s">
        <v>671</v>
      </c>
      <c r="H2106" s="93" t="s">
        <v>9641</v>
      </c>
      <c r="I2106" s="36">
        <f ca="1">IFERROR(__xludf.DUMMYFUNCTION("""COMPUTED_VALUE"""),46203)</f>
        <v>46203</v>
      </c>
      <c r="J2106" s="51" t="s">
        <v>9642</v>
      </c>
      <c r="K2106" s="56" t="s">
        <v>9643</v>
      </c>
      <c r="L2106" s="38">
        <v>966571762</v>
      </c>
      <c r="M2106" s="30" t="s">
        <v>380</v>
      </c>
      <c r="N2106" s="30" t="s">
        <v>434</v>
      </c>
      <c r="O2106" s="30" t="s">
        <v>4636</v>
      </c>
      <c r="P2106" s="30" t="s">
        <v>9644</v>
      </c>
      <c r="Q2106" s="23">
        <v>7736</v>
      </c>
      <c r="R2106" s="30" t="s">
        <v>29</v>
      </c>
      <c r="S2106" s="39">
        <v>7736</v>
      </c>
      <c r="T2106" s="45">
        <v>46176</v>
      </c>
      <c r="U2106" s="52"/>
      <c r="V2106" s="53"/>
      <c r="W2106" s="54" t="s">
        <v>9645</v>
      </c>
      <c r="X2106" s="30"/>
      <c r="Y2106" s="31">
        <v>0</v>
      </c>
      <c r="Z2106" s="30"/>
      <c r="AA2106" s="56"/>
      <c r="AB2106" s="74"/>
      <c r="AC2106" s="30"/>
      <c r="AD2106" s="30"/>
    </row>
    <row r="2107" spans="1:30" x14ac:dyDescent="0.2">
      <c r="A2107" s="89">
        <v>46177.331592245369</v>
      </c>
      <c r="B2107" s="35" t="s">
        <v>30</v>
      </c>
      <c r="C2107" s="85" t="s">
        <v>31</v>
      </c>
      <c r="D2107" s="30" t="s">
        <v>29</v>
      </c>
      <c r="E2107" s="96" t="s">
        <v>2798</v>
      </c>
      <c r="F2107" s="93" t="s">
        <v>29</v>
      </c>
      <c r="G2107" s="30" t="s">
        <v>47</v>
      </c>
      <c r="H2107" s="93" t="s">
        <v>34</v>
      </c>
      <c r="I2107" s="36" t="str">
        <f ca="1">IFERROR(__xludf.DUMMYFUNCTION("""COMPUTED_VALUE""")," ")</f>
        <v xml:space="preserve"> </v>
      </c>
      <c r="J2107" s="51" t="s">
        <v>9646</v>
      </c>
      <c r="K2107" s="56" t="s">
        <v>9647</v>
      </c>
      <c r="L2107" s="38">
        <v>984694354</v>
      </c>
      <c r="M2107" s="30" t="s">
        <v>713</v>
      </c>
      <c r="N2107" s="30" t="s">
        <v>148</v>
      </c>
      <c r="O2107" s="30" t="s">
        <v>107</v>
      </c>
      <c r="P2107" s="30" t="s">
        <v>9648</v>
      </c>
      <c r="Q2107" s="23">
        <v>16940</v>
      </c>
      <c r="R2107" s="30" t="s">
        <v>29</v>
      </c>
      <c r="S2107" s="39">
        <v>50</v>
      </c>
      <c r="T2107" s="45">
        <v>46176</v>
      </c>
      <c r="U2107" s="52"/>
      <c r="V2107" s="53"/>
      <c r="W2107" s="54" t="s">
        <v>9649</v>
      </c>
      <c r="X2107" s="30"/>
      <c r="Y2107" s="31">
        <v>16890</v>
      </c>
      <c r="Z2107" s="30"/>
      <c r="AA2107" s="55"/>
      <c r="AB2107" s="73" t="s">
        <v>44</v>
      </c>
      <c r="AC2107" s="30" t="s">
        <v>44</v>
      </c>
      <c r="AD2107" s="30" t="s">
        <v>982</v>
      </c>
    </row>
    <row r="2108" spans="1:30" x14ac:dyDescent="0.2">
      <c r="A2108" s="89">
        <v>46177.331632476853</v>
      </c>
      <c r="B2108" s="35" t="s">
        <v>30</v>
      </c>
      <c r="C2108" s="85" t="s">
        <v>31</v>
      </c>
      <c r="D2108" s="30" t="s">
        <v>29</v>
      </c>
      <c r="E2108" s="96" t="s">
        <v>63</v>
      </c>
      <c r="F2108" s="93" t="s">
        <v>29</v>
      </c>
      <c r="G2108" s="30" t="s">
        <v>47</v>
      </c>
      <c r="H2108" s="93" t="s">
        <v>34</v>
      </c>
      <c r="I2108" s="36" t="str">
        <f ca="1">IFERROR(__xludf.DUMMYFUNCTION("""COMPUTED_VALUE""")," ")</f>
        <v xml:space="preserve"> </v>
      </c>
      <c r="J2108" s="51" t="s">
        <v>9650</v>
      </c>
      <c r="K2108" s="56" t="s">
        <v>5739</v>
      </c>
      <c r="L2108" s="38">
        <v>985768302</v>
      </c>
      <c r="M2108" s="30" t="s">
        <v>698</v>
      </c>
      <c r="N2108" s="30" t="s">
        <v>2669</v>
      </c>
      <c r="O2108" s="30" t="s">
        <v>107</v>
      </c>
      <c r="P2108" s="30" t="s">
        <v>9651</v>
      </c>
      <c r="Q2108" s="23">
        <v>16940</v>
      </c>
      <c r="R2108" s="30" t="s">
        <v>29</v>
      </c>
      <c r="S2108" s="39">
        <v>100</v>
      </c>
      <c r="T2108" s="45">
        <v>46176</v>
      </c>
      <c r="U2108" s="52"/>
      <c r="V2108" s="53"/>
      <c r="W2108" s="54" t="s">
        <v>9652</v>
      </c>
      <c r="X2108" s="30"/>
      <c r="Y2108" s="31">
        <v>16840</v>
      </c>
      <c r="Z2108" s="30"/>
      <c r="AA2108" s="56"/>
      <c r="AB2108" s="74" t="s">
        <v>44</v>
      </c>
      <c r="AC2108" s="30" t="s">
        <v>44</v>
      </c>
      <c r="AD2108" s="30" t="s">
        <v>982</v>
      </c>
    </row>
    <row r="2109" spans="1:30" x14ac:dyDescent="0.2">
      <c r="A2109" s="89">
        <v>46177.333582627311</v>
      </c>
      <c r="B2109" s="35" t="s">
        <v>30</v>
      </c>
      <c r="C2109" s="85" t="s">
        <v>31</v>
      </c>
      <c r="D2109" s="30" t="s">
        <v>29</v>
      </c>
      <c r="E2109" s="96" t="s">
        <v>2798</v>
      </c>
      <c r="F2109" s="93" t="s">
        <v>29</v>
      </c>
      <c r="G2109" s="30" t="s">
        <v>47</v>
      </c>
      <c r="H2109" s="93" t="s">
        <v>34</v>
      </c>
      <c r="I2109" s="36" t="str">
        <f ca="1">IFERROR(__xludf.DUMMYFUNCTION("""COMPUTED_VALUE""")," ")</f>
        <v xml:space="preserve"> </v>
      </c>
      <c r="J2109" s="51" t="s">
        <v>9653</v>
      </c>
      <c r="K2109" s="56" t="s">
        <v>9654</v>
      </c>
      <c r="L2109" s="38">
        <v>983740545</v>
      </c>
      <c r="M2109" s="30" t="s">
        <v>713</v>
      </c>
      <c r="N2109" s="30" t="s">
        <v>2631</v>
      </c>
      <c r="O2109" s="30" t="s">
        <v>107</v>
      </c>
      <c r="P2109" s="30" t="s">
        <v>9655</v>
      </c>
      <c r="Q2109" s="23">
        <v>16940</v>
      </c>
      <c r="R2109" s="30" t="s">
        <v>29</v>
      </c>
      <c r="S2109" s="39">
        <v>50</v>
      </c>
      <c r="T2109" s="45">
        <v>46176</v>
      </c>
      <c r="U2109" s="52"/>
      <c r="V2109" s="53"/>
      <c r="W2109" s="54" t="s">
        <v>9656</v>
      </c>
      <c r="X2109" s="30"/>
      <c r="Y2109" s="31">
        <v>16890</v>
      </c>
      <c r="Z2109" s="30"/>
      <c r="AA2109" s="55"/>
      <c r="AB2109" s="73" t="s">
        <v>44</v>
      </c>
      <c r="AC2109" s="30" t="s">
        <v>44</v>
      </c>
      <c r="AD2109" s="30" t="s">
        <v>982</v>
      </c>
    </row>
    <row r="2110" spans="1:30" x14ac:dyDescent="0.2">
      <c r="A2110" s="89">
        <v>46177.334769849534</v>
      </c>
      <c r="B2110" s="35" t="s">
        <v>30</v>
      </c>
      <c r="C2110" s="85" t="s">
        <v>31</v>
      </c>
      <c r="D2110" s="30" t="s">
        <v>29</v>
      </c>
      <c r="E2110" s="96" t="s">
        <v>201</v>
      </c>
      <c r="F2110" s="93" t="s">
        <v>29</v>
      </c>
      <c r="G2110" s="30" t="s">
        <v>87</v>
      </c>
      <c r="H2110" s="93" t="s">
        <v>4271</v>
      </c>
      <c r="I2110" s="36">
        <f ca="1">IFERROR(__xludf.DUMMYFUNCTION("""COMPUTED_VALUE"""),46217)</f>
        <v>46217</v>
      </c>
      <c r="J2110" s="51" t="s">
        <v>9657</v>
      </c>
      <c r="K2110" s="56" t="s">
        <v>9658</v>
      </c>
      <c r="L2110" s="38">
        <v>344638220</v>
      </c>
      <c r="M2110" s="30" t="s">
        <v>556</v>
      </c>
      <c r="N2110" s="30" t="s">
        <v>685</v>
      </c>
      <c r="O2110" s="30" t="s">
        <v>9659</v>
      </c>
      <c r="P2110" s="30" t="s">
        <v>9660</v>
      </c>
      <c r="Q2110" s="23">
        <v>5936</v>
      </c>
      <c r="R2110" s="30" t="s">
        <v>429</v>
      </c>
      <c r="S2110" s="39">
        <v>300</v>
      </c>
      <c r="T2110" s="45">
        <v>46176</v>
      </c>
      <c r="U2110" s="52"/>
      <c r="V2110" s="53"/>
      <c r="W2110" s="54" t="s">
        <v>9661</v>
      </c>
      <c r="X2110" s="30"/>
      <c r="Y2110" s="31">
        <v>5636</v>
      </c>
      <c r="Z2110" s="30"/>
      <c r="AA2110" s="56"/>
      <c r="AB2110" s="74" t="s">
        <v>44</v>
      </c>
      <c r="AC2110" s="30" t="s">
        <v>44</v>
      </c>
      <c r="AD2110" s="30" t="s">
        <v>74</v>
      </c>
    </row>
    <row r="2111" spans="1:30" x14ac:dyDescent="0.2">
      <c r="A2111" s="89">
        <v>46177.336422152774</v>
      </c>
      <c r="B2111" s="35" t="s">
        <v>30</v>
      </c>
      <c r="C2111" s="85" t="s">
        <v>31</v>
      </c>
      <c r="D2111" s="30" t="s">
        <v>29</v>
      </c>
      <c r="E2111" s="96" t="s">
        <v>2798</v>
      </c>
      <c r="F2111" s="93" t="s">
        <v>29</v>
      </c>
      <c r="G2111" s="30" t="s">
        <v>47</v>
      </c>
      <c r="H2111" s="93" t="s">
        <v>34</v>
      </c>
      <c r="I2111" s="36" t="str">
        <f ca="1">IFERROR(__xludf.DUMMYFUNCTION("""COMPUTED_VALUE""")," ")</f>
        <v xml:space="preserve"> </v>
      </c>
      <c r="J2111" s="51" t="s">
        <v>9662</v>
      </c>
      <c r="K2111" s="56" t="s">
        <v>9663</v>
      </c>
      <c r="L2111" s="38">
        <v>388394473</v>
      </c>
      <c r="M2111" s="30" t="s">
        <v>664</v>
      </c>
      <c r="N2111" s="30" t="s">
        <v>362</v>
      </c>
      <c r="O2111" s="30" t="s">
        <v>107</v>
      </c>
      <c r="P2111" s="30" t="s">
        <v>9664</v>
      </c>
      <c r="Q2111" s="23">
        <v>16940</v>
      </c>
      <c r="R2111" s="30" t="s">
        <v>29</v>
      </c>
      <c r="S2111" s="39">
        <v>50</v>
      </c>
      <c r="T2111" s="45">
        <v>46176</v>
      </c>
      <c r="U2111" s="52"/>
      <c r="V2111" s="53"/>
      <c r="W2111" s="54" t="s">
        <v>9665</v>
      </c>
      <c r="X2111" s="30"/>
      <c r="Y2111" s="31">
        <v>16890</v>
      </c>
      <c r="Z2111" s="30"/>
      <c r="AA2111" s="55"/>
      <c r="AB2111" s="73" t="s">
        <v>44</v>
      </c>
      <c r="AC2111" s="30" t="s">
        <v>44</v>
      </c>
      <c r="AD2111" s="30" t="s">
        <v>982</v>
      </c>
    </row>
    <row r="2112" spans="1:30" x14ac:dyDescent="0.2">
      <c r="A2112" s="89">
        <v>46177.338123854162</v>
      </c>
      <c r="B2112" s="35" t="s">
        <v>30</v>
      </c>
      <c r="C2112" s="85" t="s">
        <v>31</v>
      </c>
      <c r="D2112" s="30" t="s">
        <v>29</v>
      </c>
      <c r="E2112" s="96" t="s">
        <v>201</v>
      </c>
      <c r="F2112" s="93" t="s">
        <v>29</v>
      </c>
      <c r="G2112" s="30" t="s">
        <v>87</v>
      </c>
      <c r="H2112" s="93" t="s">
        <v>4271</v>
      </c>
      <c r="I2112" s="36">
        <f ca="1">IFERROR(__xludf.DUMMYFUNCTION("""COMPUTED_VALUE"""),46217)</f>
        <v>46217</v>
      </c>
      <c r="J2112" s="51" t="s">
        <v>9666</v>
      </c>
      <c r="K2112" s="56" t="s">
        <v>9667</v>
      </c>
      <c r="L2112" s="38">
        <v>359611999</v>
      </c>
      <c r="M2112" s="30" t="s">
        <v>556</v>
      </c>
      <c r="N2112" s="30" t="s">
        <v>685</v>
      </c>
      <c r="O2112" s="30" t="s">
        <v>9668</v>
      </c>
      <c r="P2112" s="30" t="s">
        <v>9669</v>
      </c>
      <c r="Q2112" s="23">
        <v>5936</v>
      </c>
      <c r="R2112" s="30" t="s">
        <v>429</v>
      </c>
      <c r="S2112" s="39">
        <v>300</v>
      </c>
      <c r="T2112" s="45">
        <v>46176</v>
      </c>
      <c r="U2112" s="52"/>
      <c r="V2112" s="53"/>
      <c r="W2112" s="54" t="s">
        <v>9670</v>
      </c>
      <c r="X2112" s="30"/>
      <c r="Y2112" s="31">
        <v>5636</v>
      </c>
      <c r="Z2112" s="30"/>
      <c r="AA2112" s="56"/>
      <c r="AB2112" s="74" t="s">
        <v>44</v>
      </c>
      <c r="AC2112" s="30" t="s">
        <v>44</v>
      </c>
      <c r="AD2112" s="30" t="s">
        <v>74</v>
      </c>
    </row>
    <row r="2113" spans="1:30" x14ac:dyDescent="0.2">
      <c r="A2113" s="89">
        <v>46177.34020633102</v>
      </c>
      <c r="B2113" s="35" t="s">
        <v>30</v>
      </c>
      <c r="C2113" s="85" t="s">
        <v>31</v>
      </c>
      <c r="D2113" s="30" t="s">
        <v>29</v>
      </c>
      <c r="E2113" s="96" t="s">
        <v>32</v>
      </c>
      <c r="F2113" s="93" t="s">
        <v>29</v>
      </c>
      <c r="G2113" s="30" t="s">
        <v>33</v>
      </c>
      <c r="H2113" s="93" t="s">
        <v>9671</v>
      </c>
      <c r="I2113" s="36">
        <f ca="1">IFERROR(__xludf.DUMMYFUNCTION("""COMPUTED_VALUE"""),46202)</f>
        <v>46202</v>
      </c>
      <c r="J2113" s="51" t="s">
        <v>9672</v>
      </c>
      <c r="K2113" s="56" t="s">
        <v>9673</v>
      </c>
      <c r="L2113" s="38">
        <v>869769585</v>
      </c>
      <c r="M2113" s="30" t="s">
        <v>130</v>
      </c>
      <c r="N2113" s="30" t="s">
        <v>38</v>
      </c>
      <c r="O2113" s="30" t="s">
        <v>2081</v>
      </c>
      <c r="P2113" s="30" t="s">
        <v>9674</v>
      </c>
      <c r="Q2113" s="23">
        <v>14972</v>
      </c>
      <c r="R2113" s="30" t="s">
        <v>29</v>
      </c>
      <c r="S2113" s="39">
        <f>50+150</f>
        <v>200</v>
      </c>
      <c r="T2113" s="49" t="s">
        <v>9675</v>
      </c>
      <c r="U2113" s="52"/>
      <c r="V2113" s="53"/>
      <c r="W2113" s="54" t="s">
        <v>9676</v>
      </c>
      <c r="X2113" s="30"/>
      <c r="Y2113" s="31">
        <v>14772</v>
      </c>
      <c r="Z2113" s="30"/>
      <c r="AA2113" s="55"/>
      <c r="AB2113" s="73" t="s">
        <v>44</v>
      </c>
      <c r="AC2113" s="30" t="s">
        <v>44</v>
      </c>
      <c r="AD2113" s="30" t="s">
        <v>982</v>
      </c>
    </row>
    <row r="2114" spans="1:30" x14ac:dyDescent="0.2">
      <c r="A2114" s="89">
        <v>46177.3409583912</v>
      </c>
      <c r="B2114" s="35" t="s">
        <v>252</v>
      </c>
      <c r="C2114" s="85" t="s">
        <v>31</v>
      </c>
      <c r="D2114" s="30" t="s">
        <v>29</v>
      </c>
      <c r="E2114" s="96" t="s">
        <v>63</v>
      </c>
      <c r="F2114" s="93" t="s">
        <v>29</v>
      </c>
      <c r="G2114" s="30" t="s">
        <v>47</v>
      </c>
      <c r="H2114" s="93" t="s">
        <v>7271</v>
      </c>
      <c r="I2114" s="36">
        <f ca="1">IFERROR(__xludf.DUMMYFUNCTION("""COMPUTED_VALUE"""),46195)</f>
        <v>46195</v>
      </c>
      <c r="J2114" s="51" t="s">
        <v>9677</v>
      </c>
      <c r="K2114" s="56" t="s">
        <v>9678</v>
      </c>
      <c r="L2114" s="38">
        <v>368463197</v>
      </c>
      <c r="M2114" s="30" t="s">
        <v>1614</v>
      </c>
      <c r="N2114" s="30" t="s">
        <v>131</v>
      </c>
      <c r="O2114" s="30" t="s">
        <v>2626</v>
      </c>
      <c r="P2114" s="30" t="s">
        <v>9679</v>
      </c>
      <c r="Q2114" s="23">
        <v>16940</v>
      </c>
      <c r="R2114" s="30" t="s">
        <v>29</v>
      </c>
      <c r="S2114" s="39">
        <v>50</v>
      </c>
      <c r="T2114" s="45">
        <v>46176</v>
      </c>
      <c r="U2114" s="52"/>
      <c r="V2114" s="53"/>
      <c r="W2114" s="54" t="s">
        <v>9680</v>
      </c>
      <c r="X2114" s="30"/>
      <c r="Y2114" s="31">
        <v>16890</v>
      </c>
      <c r="Z2114" s="30"/>
      <c r="AA2114" s="56"/>
      <c r="AB2114" s="74" t="s">
        <v>44</v>
      </c>
      <c r="AC2114" s="30" t="s">
        <v>44</v>
      </c>
      <c r="AD2114" s="30" t="s">
        <v>982</v>
      </c>
    </row>
    <row r="2115" spans="1:30" x14ac:dyDescent="0.2">
      <c r="A2115" s="89">
        <v>46177.341067592592</v>
      </c>
      <c r="B2115" s="35" t="s">
        <v>30</v>
      </c>
      <c r="C2115" s="85" t="s">
        <v>31</v>
      </c>
      <c r="D2115" s="30" t="s">
        <v>29</v>
      </c>
      <c r="E2115" s="96" t="s">
        <v>82</v>
      </c>
      <c r="F2115" s="93" t="s">
        <v>29</v>
      </c>
      <c r="G2115" s="30" t="s">
        <v>87</v>
      </c>
      <c r="H2115" s="93" t="s">
        <v>4271</v>
      </c>
      <c r="I2115" s="36">
        <f ca="1">IFERROR(__xludf.DUMMYFUNCTION("""COMPUTED_VALUE"""),46217)</f>
        <v>46217</v>
      </c>
      <c r="J2115" s="51" t="s">
        <v>9681</v>
      </c>
      <c r="K2115" s="56" t="s">
        <v>9682</v>
      </c>
      <c r="L2115" s="38">
        <v>399843906</v>
      </c>
      <c r="M2115" s="30" t="s">
        <v>556</v>
      </c>
      <c r="N2115" s="30" t="s">
        <v>434</v>
      </c>
      <c r="O2115" s="30" t="s">
        <v>9683</v>
      </c>
      <c r="P2115" s="30" t="s">
        <v>9684</v>
      </c>
      <c r="Q2115" s="23">
        <v>9704</v>
      </c>
      <c r="R2115" s="30" t="s">
        <v>29</v>
      </c>
      <c r="S2115" s="39">
        <v>300</v>
      </c>
      <c r="T2115" s="45">
        <v>46176</v>
      </c>
      <c r="U2115" s="52"/>
      <c r="V2115" s="53"/>
      <c r="W2115" s="54" t="s">
        <v>9685</v>
      </c>
      <c r="X2115" s="30"/>
      <c r="Y2115" s="31">
        <v>9404</v>
      </c>
      <c r="Z2115" s="30"/>
      <c r="AA2115" s="55"/>
      <c r="AB2115" s="73" t="s">
        <v>44</v>
      </c>
      <c r="AC2115" s="30" t="s">
        <v>44</v>
      </c>
      <c r="AD2115" s="30" t="s">
        <v>74</v>
      </c>
    </row>
    <row r="2116" spans="1:30" x14ac:dyDescent="0.2">
      <c r="A2116" s="89">
        <v>46177.342729687502</v>
      </c>
      <c r="B2116" s="35" t="s">
        <v>30</v>
      </c>
      <c r="C2116" s="85" t="s">
        <v>31</v>
      </c>
      <c r="D2116" s="30" t="s">
        <v>29</v>
      </c>
      <c r="E2116" s="96" t="s">
        <v>63</v>
      </c>
      <c r="F2116" s="93" t="s">
        <v>29</v>
      </c>
      <c r="G2116" s="30" t="s">
        <v>47</v>
      </c>
      <c r="H2116" s="93" t="s">
        <v>4787</v>
      </c>
      <c r="I2116" s="36">
        <f ca="1">IFERROR(__xludf.DUMMYFUNCTION("""COMPUTED_VALUE"""),46202)</f>
        <v>46202</v>
      </c>
      <c r="J2116" s="51" t="s">
        <v>9686</v>
      </c>
      <c r="K2116" s="56" t="s">
        <v>9687</v>
      </c>
      <c r="L2116" s="38">
        <v>325226383</v>
      </c>
      <c r="M2116" s="30" t="s">
        <v>758</v>
      </c>
      <c r="N2116" s="30" t="s">
        <v>1870</v>
      </c>
      <c r="O2116" s="30" t="s">
        <v>107</v>
      </c>
      <c r="P2116" s="30" t="s">
        <v>9688</v>
      </c>
      <c r="Q2116" s="23">
        <v>16940</v>
      </c>
      <c r="R2116" s="30" t="s">
        <v>29</v>
      </c>
      <c r="S2116" s="39">
        <f>100+2368</f>
        <v>2468</v>
      </c>
      <c r="T2116" s="49" t="s">
        <v>9608</v>
      </c>
      <c r="U2116" s="52"/>
      <c r="V2116" s="53"/>
      <c r="W2116" s="54" t="s">
        <v>9689</v>
      </c>
      <c r="X2116" s="30"/>
      <c r="Y2116" s="31">
        <v>14472</v>
      </c>
      <c r="Z2116" s="30"/>
      <c r="AA2116" s="56"/>
      <c r="AB2116" s="74" t="s">
        <v>44</v>
      </c>
      <c r="AC2116" s="30" t="s">
        <v>44</v>
      </c>
      <c r="AD2116" s="30" t="s">
        <v>982</v>
      </c>
    </row>
    <row r="2117" spans="1:30" x14ac:dyDescent="0.2">
      <c r="A2117" s="89">
        <v>46177.344038298615</v>
      </c>
      <c r="B2117" s="35" t="s">
        <v>408</v>
      </c>
      <c r="C2117" s="85" t="s">
        <v>31</v>
      </c>
      <c r="D2117" s="30" t="s">
        <v>29</v>
      </c>
      <c r="E2117" s="96" t="s">
        <v>63</v>
      </c>
      <c r="F2117" s="93" t="s">
        <v>29</v>
      </c>
      <c r="G2117" s="30" t="s">
        <v>47</v>
      </c>
      <c r="H2117" s="93" t="s">
        <v>3536</v>
      </c>
      <c r="I2117" s="36">
        <f ca="1">IFERROR(__xludf.DUMMYFUNCTION("""COMPUTED_VALUE"""),46197)</f>
        <v>46197</v>
      </c>
      <c r="J2117" s="51" t="s">
        <v>9690</v>
      </c>
      <c r="K2117" s="56" t="s">
        <v>9691</v>
      </c>
      <c r="L2117" s="38">
        <v>982930675</v>
      </c>
      <c r="M2117" s="30" t="s">
        <v>454</v>
      </c>
      <c r="N2117" s="30" t="s">
        <v>148</v>
      </c>
      <c r="O2117" s="30" t="s">
        <v>9692</v>
      </c>
      <c r="P2117" s="30" t="s">
        <v>9693</v>
      </c>
      <c r="Q2117" s="23">
        <v>16940</v>
      </c>
      <c r="R2117" s="30" t="s">
        <v>29</v>
      </c>
      <c r="S2117" s="39">
        <f>50+2400</f>
        <v>2450</v>
      </c>
      <c r="T2117" s="49" t="s">
        <v>9694</v>
      </c>
      <c r="U2117" s="52"/>
      <c r="V2117" s="53"/>
      <c r="W2117" s="54" t="s">
        <v>9695</v>
      </c>
      <c r="X2117" s="30"/>
      <c r="Y2117" s="31">
        <v>14490</v>
      </c>
      <c r="Z2117" s="30"/>
      <c r="AA2117" s="55"/>
      <c r="AB2117" s="73" t="s">
        <v>44</v>
      </c>
      <c r="AC2117" s="30" t="s">
        <v>44</v>
      </c>
      <c r="AD2117" s="30" t="s">
        <v>982</v>
      </c>
    </row>
    <row r="2118" spans="1:30" x14ac:dyDescent="0.2">
      <c r="A2118" s="89">
        <v>46177.345056481485</v>
      </c>
      <c r="B2118" s="35" t="s">
        <v>30</v>
      </c>
      <c r="C2118" s="85" t="s">
        <v>31</v>
      </c>
      <c r="D2118" s="30" t="s">
        <v>29</v>
      </c>
      <c r="E2118" s="96" t="s">
        <v>2798</v>
      </c>
      <c r="F2118" s="93" t="s">
        <v>29</v>
      </c>
      <c r="G2118" s="30" t="s">
        <v>47</v>
      </c>
      <c r="H2118" s="93" t="s">
        <v>34</v>
      </c>
      <c r="I2118" s="36" t="str">
        <f ca="1">IFERROR(__xludf.DUMMYFUNCTION("""COMPUTED_VALUE""")," ")</f>
        <v xml:space="preserve"> </v>
      </c>
      <c r="J2118" s="51" t="s">
        <v>9696</v>
      </c>
      <c r="K2118" s="56" t="s">
        <v>9697</v>
      </c>
      <c r="L2118" s="38">
        <v>818416324</v>
      </c>
      <c r="M2118" s="30" t="s">
        <v>633</v>
      </c>
      <c r="N2118" s="30" t="s">
        <v>362</v>
      </c>
      <c r="O2118" s="30" t="s">
        <v>107</v>
      </c>
      <c r="P2118" s="30" t="s">
        <v>9698</v>
      </c>
      <c r="Q2118" s="23">
        <v>16940</v>
      </c>
      <c r="R2118" s="30" t="s">
        <v>29</v>
      </c>
      <c r="S2118" s="39">
        <v>50</v>
      </c>
      <c r="T2118" s="45">
        <v>46176</v>
      </c>
      <c r="U2118" s="52"/>
      <c r="V2118" s="53"/>
      <c r="W2118" s="54" t="s">
        <v>9699</v>
      </c>
      <c r="X2118" s="30"/>
      <c r="Y2118" s="31">
        <v>16890</v>
      </c>
      <c r="Z2118" s="30"/>
      <c r="AA2118" s="56"/>
      <c r="AB2118" s="74" t="s">
        <v>44</v>
      </c>
      <c r="AC2118" s="30" t="s">
        <v>44</v>
      </c>
      <c r="AD2118" s="30" t="s">
        <v>982</v>
      </c>
    </row>
    <row r="2119" spans="1:30" x14ac:dyDescent="0.2">
      <c r="A2119" s="89">
        <v>46177.347965555557</v>
      </c>
      <c r="B2119" s="35" t="s">
        <v>76</v>
      </c>
      <c r="C2119" s="85" t="s">
        <v>31</v>
      </c>
      <c r="D2119" s="30" t="s">
        <v>29</v>
      </c>
      <c r="E2119" s="96" t="s">
        <v>32</v>
      </c>
      <c r="F2119" s="93" t="s">
        <v>202</v>
      </c>
      <c r="G2119" s="30" t="s">
        <v>33</v>
      </c>
      <c r="H2119" s="93" t="s">
        <v>4948</v>
      </c>
      <c r="I2119" s="36">
        <f ca="1">IFERROR(__xludf.DUMMYFUNCTION("""COMPUTED_VALUE"""),46196)</f>
        <v>46196</v>
      </c>
      <c r="J2119" s="51" t="s">
        <v>9700</v>
      </c>
      <c r="K2119" s="56" t="s">
        <v>9701</v>
      </c>
      <c r="L2119" s="38">
        <v>359207135</v>
      </c>
      <c r="M2119" s="30" t="s">
        <v>633</v>
      </c>
      <c r="N2119" s="30" t="s">
        <v>164</v>
      </c>
      <c r="O2119" s="30" t="s">
        <v>107</v>
      </c>
      <c r="P2119" s="30" t="s">
        <v>9702</v>
      </c>
      <c r="Q2119" s="23">
        <v>14972</v>
      </c>
      <c r="R2119" s="30" t="s">
        <v>29</v>
      </c>
      <c r="S2119" s="39">
        <f>100+4000</f>
        <v>4100</v>
      </c>
      <c r="T2119" s="49" t="s">
        <v>9703</v>
      </c>
      <c r="U2119" s="52"/>
      <c r="V2119" s="53"/>
      <c r="W2119" s="54" t="s">
        <v>9704</v>
      </c>
      <c r="X2119" s="30"/>
      <c r="Y2119" s="31">
        <v>10872</v>
      </c>
      <c r="Z2119" s="30"/>
      <c r="AA2119" s="55"/>
      <c r="AB2119" s="73" t="s">
        <v>44</v>
      </c>
      <c r="AC2119" s="30" t="s">
        <v>44</v>
      </c>
      <c r="AD2119" s="30" t="s">
        <v>982</v>
      </c>
    </row>
    <row r="2120" spans="1:30" x14ac:dyDescent="0.2">
      <c r="A2120" s="89">
        <v>46177.350221180561</v>
      </c>
      <c r="B2120" s="35" t="s">
        <v>30</v>
      </c>
      <c r="C2120" s="85" t="s">
        <v>31</v>
      </c>
      <c r="D2120" s="30" t="s">
        <v>29</v>
      </c>
      <c r="E2120" s="96" t="s">
        <v>2798</v>
      </c>
      <c r="F2120" s="93" t="s">
        <v>29</v>
      </c>
      <c r="G2120" s="30" t="s">
        <v>47</v>
      </c>
      <c r="H2120" s="93" t="s">
        <v>34</v>
      </c>
      <c r="I2120" s="36" t="str">
        <f ca="1">IFERROR(__xludf.DUMMYFUNCTION("""COMPUTED_VALUE""")," ")</f>
        <v xml:space="preserve"> </v>
      </c>
      <c r="J2120" s="51" t="s">
        <v>9705</v>
      </c>
      <c r="K2120" s="56" t="s">
        <v>9706</v>
      </c>
      <c r="L2120" s="38">
        <v>368034107</v>
      </c>
      <c r="M2120" s="30" t="s">
        <v>633</v>
      </c>
      <c r="N2120" s="30" t="s">
        <v>481</v>
      </c>
      <c r="O2120" s="30" t="s">
        <v>107</v>
      </c>
      <c r="P2120" s="30" t="s">
        <v>9707</v>
      </c>
      <c r="Q2120" s="23">
        <v>16940</v>
      </c>
      <c r="R2120" s="30" t="s">
        <v>29</v>
      </c>
      <c r="S2120" s="39">
        <v>100</v>
      </c>
      <c r="T2120" s="45">
        <v>46176</v>
      </c>
      <c r="U2120" s="52"/>
      <c r="V2120" s="53"/>
      <c r="W2120" s="54" t="s">
        <v>9708</v>
      </c>
      <c r="X2120" s="30"/>
      <c r="Y2120" s="31">
        <v>16840</v>
      </c>
      <c r="Z2120" s="30"/>
      <c r="AA2120" s="56"/>
      <c r="AB2120" s="74" t="s">
        <v>44</v>
      </c>
      <c r="AC2120" s="30" t="s">
        <v>44</v>
      </c>
      <c r="AD2120" s="30" t="s">
        <v>982</v>
      </c>
    </row>
    <row r="2121" spans="1:30" x14ac:dyDescent="0.2">
      <c r="A2121" s="89">
        <v>46177.353078310189</v>
      </c>
      <c r="B2121" s="35" t="s">
        <v>252</v>
      </c>
      <c r="C2121" s="85" t="s">
        <v>31</v>
      </c>
      <c r="D2121" s="30" t="s">
        <v>29</v>
      </c>
      <c r="E2121" s="96" t="s">
        <v>2798</v>
      </c>
      <c r="F2121" s="93" t="s">
        <v>29</v>
      </c>
      <c r="G2121" s="30" t="s">
        <v>47</v>
      </c>
      <c r="H2121" s="93" t="s">
        <v>34</v>
      </c>
      <c r="I2121" s="36" t="str">
        <f ca="1">IFERROR(__xludf.DUMMYFUNCTION("""COMPUTED_VALUE""")," ")</f>
        <v xml:space="preserve"> </v>
      </c>
      <c r="J2121" s="51" t="s">
        <v>9709</v>
      </c>
      <c r="K2121" s="56" t="s">
        <v>9710</v>
      </c>
      <c r="L2121" s="38">
        <v>869549362</v>
      </c>
      <c r="M2121" s="30" t="s">
        <v>633</v>
      </c>
      <c r="N2121" s="30" t="s">
        <v>481</v>
      </c>
      <c r="O2121" s="30" t="s">
        <v>107</v>
      </c>
      <c r="P2121" s="30" t="s">
        <v>9711</v>
      </c>
      <c r="Q2121" s="23">
        <v>16940</v>
      </c>
      <c r="R2121" s="30" t="s">
        <v>29</v>
      </c>
      <c r="S2121" s="39">
        <v>50</v>
      </c>
      <c r="T2121" s="45">
        <v>46176</v>
      </c>
      <c r="U2121" s="52"/>
      <c r="V2121" s="53"/>
      <c r="W2121" s="54" t="s">
        <v>9712</v>
      </c>
      <c r="X2121" s="30"/>
      <c r="Y2121" s="31">
        <v>16890</v>
      </c>
      <c r="Z2121" s="30"/>
      <c r="AA2121" s="55"/>
      <c r="AB2121" s="73" t="s">
        <v>44</v>
      </c>
      <c r="AC2121" s="30" t="s">
        <v>44</v>
      </c>
      <c r="AD2121" s="30" t="s">
        <v>982</v>
      </c>
    </row>
    <row r="2122" spans="1:30" x14ac:dyDescent="0.2">
      <c r="A2122" s="89">
        <v>46177.35533953704</v>
      </c>
      <c r="B2122" s="35" t="s">
        <v>30</v>
      </c>
      <c r="C2122" s="85" t="s">
        <v>31</v>
      </c>
      <c r="D2122" s="30" t="s">
        <v>29</v>
      </c>
      <c r="E2122" s="96" t="s">
        <v>2798</v>
      </c>
      <c r="F2122" s="93" t="s">
        <v>29</v>
      </c>
      <c r="G2122" s="30" t="s">
        <v>47</v>
      </c>
      <c r="H2122" s="93" t="s">
        <v>34</v>
      </c>
      <c r="I2122" s="36" t="str">
        <f ca="1">IFERROR(__xludf.DUMMYFUNCTION("""COMPUTED_VALUE""")," ")</f>
        <v xml:space="preserve"> </v>
      </c>
      <c r="J2122" s="51" t="s">
        <v>9713</v>
      </c>
      <c r="K2122" s="56" t="s">
        <v>9714</v>
      </c>
      <c r="L2122" s="38">
        <v>857132729</v>
      </c>
      <c r="M2122" s="30" t="s">
        <v>633</v>
      </c>
      <c r="N2122" s="30" t="s">
        <v>481</v>
      </c>
      <c r="O2122" s="30" t="s">
        <v>107</v>
      </c>
      <c r="P2122" s="30" t="s">
        <v>9715</v>
      </c>
      <c r="Q2122" s="23">
        <v>16940</v>
      </c>
      <c r="R2122" s="30" t="s">
        <v>29</v>
      </c>
      <c r="S2122" s="39">
        <v>50</v>
      </c>
      <c r="T2122" s="45">
        <v>46176</v>
      </c>
      <c r="U2122" s="52"/>
      <c r="V2122" s="53"/>
      <c r="W2122" s="54" t="s">
        <v>9716</v>
      </c>
      <c r="X2122" s="30"/>
      <c r="Y2122" s="31">
        <v>16890</v>
      </c>
      <c r="Z2122" s="30"/>
      <c r="AA2122" s="56"/>
      <c r="AB2122" s="74" t="s">
        <v>44</v>
      </c>
      <c r="AC2122" s="30" t="s">
        <v>44</v>
      </c>
      <c r="AD2122" s="30" t="s">
        <v>982</v>
      </c>
    </row>
    <row r="2123" spans="1:30" x14ac:dyDescent="0.2">
      <c r="A2123" s="89">
        <v>46177.358239976849</v>
      </c>
      <c r="B2123" s="35" t="s">
        <v>30</v>
      </c>
      <c r="C2123" s="85" t="s">
        <v>31</v>
      </c>
      <c r="D2123" s="30" t="s">
        <v>29</v>
      </c>
      <c r="E2123" s="96" t="s">
        <v>2798</v>
      </c>
      <c r="F2123" s="93" t="s">
        <v>29</v>
      </c>
      <c r="G2123" s="30" t="s">
        <v>47</v>
      </c>
      <c r="H2123" s="93" t="s">
        <v>34</v>
      </c>
      <c r="I2123" s="36" t="str">
        <f ca="1">IFERROR(__xludf.DUMMYFUNCTION("""COMPUTED_VALUE""")," ")</f>
        <v xml:space="preserve"> </v>
      </c>
      <c r="J2123" s="51" t="s">
        <v>9717</v>
      </c>
      <c r="K2123" s="56" t="s">
        <v>8564</v>
      </c>
      <c r="L2123" s="38">
        <v>967684380</v>
      </c>
      <c r="M2123" s="30" t="s">
        <v>633</v>
      </c>
      <c r="N2123" s="30" t="s">
        <v>164</v>
      </c>
      <c r="O2123" s="30" t="s">
        <v>107</v>
      </c>
      <c r="P2123" s="30" t="s">
        <v>9718</v>
      </c>
      <c r="Q2123" s="23">
        <v>16940</v>
      </c>
      <c r="R2123" s="30" t="s">
        <v>29</v>
      </c>
      <c r="S2123" s="39">
        <v>200</v>
      </c>
      <c r="T2123" s="45">
        <v>46176</v>
      </c>
      <c r="U2123" s="52"/>
      <c r="V2123" s="53"/>
      <c r="W2123" s="54" t="s">
        <v>9719</v>
      </c>
      <c r="X2123" s="30"/>
      <c r="Y2123" s="31">
        <v>16740</v>
      </c>
      <c r="Z2123" s="30"/>
      <c r="AA2123" s="55"/>
      <c r="AB2123" s="73" t="s">
        <v>44</v>
      </c>
      <c r="AC2123" s="30" t="s">
        <v>44</v>
      </c>
      <c r="AD2123" s="30" t="s">
        <v>982</v>
      </c>
    </row>
    <row r="2124" spans="1:30" x14ac:dyDescent="0.2">
      <c r="A2124" s="89">
        <v>46177.360627256945</v>
      </c>
      <c r="B2124" s="35" t="s">
        <v>30</v>
      </c>
      <c r="C2124" s="85" t="s">
        <v>31</v>
      </c>
      <c r="D2124" s="30" t="s">
        <v>29</v>
      </c>
      <c r="E2124" s="96" t="s">
        <v>2798</v>
      </c>
      <c r="F2124" s="93" t="s">
        <v>29</v>
      </c>
      <c r="G2124" s="30" t="s">
        <v>47</v>
      </c>
      <c r="H2124" s="93" t="s">
        <v>34</v>
      </c>
      <c r="I2124" s="36" t="str">
        <f ca="1">IFERROR(__xludf.DUMMYFUNCTION("""COMPUTED_VALUE""")," ")</f>
        <v xml:space="preserve"> </v>
      </c>
      <c r="J2124" s="51" t="s">
        <v>9720</v>
      </c>
      <c r="K2124" s="56" t="s">
        <v>9721</v>
      </c>
      <c r="L2124" s="38">
        <v>865032801</v>
      </c>
      <c r="M2124" s="30" t="s">
        <v>633</v>
      </c>
      <c r="N2124" s="30" t="s">
        <v>481</v>
      </c>
      <c r="O2124" s="30" t="s">
        <v>107</v>
      </c>
      <c r="P2124" s="30" t="s">
        <v>9722</v>
      </c>
      <c r="Q2124" s="23">
        <v>16940</v>
      </c>
      <c r="R2124" s="30" t="s">
        <v>29</v>
      </c>
      <c r="S2124" s="39">
        <v>50</v>
      </c>
      <c r="T2124" s="45">
        <v>46176</v>
      </c>
      <c r="U2124" s="52"/>
      <c r="V2124" s="53"/>
      <c r="W2124" s="54" t="s">
        <v>9723</v>
      </c>
      <c r="X2124" s="30"/>
      <c r="Y2124" s="31">
        <v>16890</v>
      </c>
      <c r="Z2124" s="30"/>
      <c r="AA2124" s="56"/>
      <c r="AB2124" s="74" t="s">
        <v>44</v>
      </c>
      <c r="AC2124" s="30" t="s">
        <v>44</v>
      </c>
      <c r="AD2124" s="30" t="s">
        <v>982</v>
      </c>
    </row>
    <row r="2125" spans="1:30" x14ac:dyDescent="0.2">
      <c r="A2125" s="89">
        <v>46177.364081458334</v>
      </c>
      <c r="B2125" s="35" t="s">
        <v>30</v>
      </c>
      <c r="C2125" s="85" t="s">
        <v>31</v>
      </c>
      <c r="D2125" s="30" t="s">
        <v>29</v>
      </c>
      <c r="E2125" s="96" t="s">
        <v>2798</v>
      </c>
      <c r="F2125" s="93" t="s">
        <v>29</v>
      </c>
      <c r="G2125" s="30" t="s">
        <v>47</v>
      </c>
      <c r="H2125" s="93" t="s">
        <v>3950</v>
      </c>
      <c r="I2125" s="36">
        <f ca="1">IFERROR(__xludf.DUMMYFUNCTION("""COMPUTED_VALUE"""),46204)</f>
        <v>46204</v>
      </c>
      <c r="J2125" s="51" t="s">
        <v>9724</v>
      </c>
      <c r="K2125" s="56" t="s">
        <v>9725</v>
      </c>
      <c r="L2125" s="38">
        <v>988895247</v>
      </c>
      <c r="M2125" s="30" t="s">
        <v>633</v>
      </c>
      <c r="N2125" s="30" t="s">
        <v>4771</v>
      </c>
      <c r="O2125" s="30" t="s">
        <v>107</v>
      </c>
      <c r="P2125" s="30" t="s">
        <v>9726</v>
      </c>
      <c r="Q2125" s="23">
        <v>16940</v>
      </c>
      <c r="R2125" s="30" t="s">
        <v>29</v>
      </c>
      <c r="S2125" s="39">
        <v>50</v>
      </c>
      <c r="T2125" s="45">
        <v>46176</v>
      </c>
      <c r="U2125" s="52"/>
      <c r="V2125" s="53"/>
      <c r="W2125" s="54" t="s">
        <v>9727</v>
      </c>
      <c r="X2125" s="30"/>
      <c r="Y2125" s="31">
        <v>16890</v>
      </c>
      <c r="Z2125" s="30"/>
      <c r="AA2125" s="55"/>
      <c r="AB2125" s="73" t="s">
        <v>44</v>
      </c>
      <c r="AC2125" s="30" t="s">
        <v>44</v>
      </c>
      <c r="AD2125" s="30" t="s">
        <v>982</v>
      </c>
    </row>
    <row r="2126" spans="1:30" x14ac:dyDescent="0.2">
      <c r="A2126" s="89">
        <v>46177.368173692128</v>
      </c>
      <c r="B2126" s="35"/>
      <c r="C2126" s="85" t="s">
        <v>31</v>
      </c>
      <c r="D2126" s="30" t="s">
        <v>29</v>
      </c>
      <c r="E2126" s="96" t="s">
        <v>2798</v>
      </c>
      <c r="F2126" s="93" t="s">
        <v>29</v>
      </c>
      <c r="G2126" s="30" t="s">
        <v>47</v>
      </c>
      <c r="H2126" s="93" t="s">
        <v>2142</v>
      </c>
      <c r="I2126" s="36" t="str">
        <f ca="1">IFERROR(__xludf.DUMMYFUNCTION("""COMPUTED_VALUE""")," ")</f>
        <v xml:space="preserve"> </v>
      </c>
      <c r="J2126" s="51" t="s">
        <v>9728</v>
      </c>
      <c r="K2126" s="56" t="s">
        <v>9729</v>
      </c>
      <c r="L2126" s="38">
        <v>787589667</v>
      </c>
      <c r="M2126" s="30" t="s">
        <v>633</v>
      </c>
      <c r="N2126" s="30" t="s">
        <v>362</v>
      </c>
      <c r="O2126" s="30" t="s">
        <v>107</v>
      </c>
      <c r="P2126" s="30" t="s">
        <v>9730</v>
      </c>
      <c r="Q2126" s="23">
        <v>16940</v>
      </c>
      <c r="R2126" s="30" t="s">
        <v>29</v>
      </c>
      <c r="S2126" s="39">
        <v>200</v>
      </c>
      <c r="T2126" s="45">
        <v>46176</v>
      </c>
      <c r="U2126" s="52"/>
      <c r="V2126" s="53"/>
      <c r="W2126" s="54" t="s">
        <v>9731</v>
      </c>
      <c r="X2126" s="30"/>
      <c r="Y2126" s="31">
        <v>16740</v>
      </c>
      <c r="Z2126" s="30"/>
      <c r="AA2126" s="56"/>
      <c r="AB2126" s="74" t="s">
        <v>44</v>
      </c>
      <c r="AC2126" s="30" t="s">
        <v>44</v>
      </c>
      <c r="AD2126" s="30" t="s">
        <v>982</v>
      </c>
    </row>
    <row r="2127" spans="1:30" x14ac:dyDescent="0.2">
      <c r="A2127" s="89">
        <v>46177.373051273149</v>
      </c>
      <c r="B2127" s="35"/>
      <c r="C2127" s="85" t="s">
        <v>31</v>
      </c>
      <c r="D2127" s="30" t="s">
        <v>29</v>
      </c>
      <c r="E2127" s="96" t="s">
        <v>2798</v>
      </c>
      <c r="F2127" s="93" t="s">
        <v>29</v>
      </c>
      <c r="G2127" s="30" t="s">
        <v>47</v>
      </c>
      <c r="H2127" s="93" t="s">
        <v>9732</v>
      </c>
      <c r="I2127" s="36" t="str">
        <f ca="1">IFERROR(__xludf.DUMMYFUNCTION("""COMPUTED_VALUE""")," ")</f>
        <v xml:space="preserve"> </v>
      </c>
      <c r="J2127" s="51" t="s">
        <v>9733</v>
      </c>
      <c r="K2127" s="56" t="s">
        <v>9734</v>
      </c>
      <c r="L2127" s="38">
        <v>988964173</v>
      </c>
      <c r="M2127" s="30" t="s">
        <v>633</v>
      </c>
      <c r="N2127" s="30" t="s">
        <v>362</v>
      </c>
      <c r="O2127" s="30" t="s">
        <v>107</v>
      </c>
      <c r="P2127" s="30" t="s">
        <v>9735</v>
      </c>
      <c r="Q2127" s="23">
        <v>16940</v>
      </c>
      <c r="R2127" s="30" t="s">
        <v>29</v>
      </c>
      <c r="S2127" s="39">
        <v>200</v>
      </c>
      <c r="T2127" s="45">
        <v>46176</v>
      </c>
      <c r="U2127" s="52"/>
      <c r="V2127" s="53"/>
      <c r="W2127" s="54" t="s">
        <v>9736</v>
      </c>
      <c r="X2127" s="30"/>
      <c r="Y2127" s="31">
        <v>16740</v>
      </c>
      <c r="Z2127" s="30"/>
      <c r="AA2127" s="55"/>
      <c r="AB2127" s="73" t="s">
        <v>1518</v>
      </c>
      <c r="AC2127" s="30"/>
      <c r="AD2127" s="30" t="s">
        <v>982</v>
      </c>
    </row>
    <row r="2128" spans="1:30" x14ac:dyDescent="0.2">
      <c r="A2128" s="89">
        <v>46177.374156990743</v>
      </c>
      <c r="B2128" s="35" t="s">
        <v>30</v>
      </c>
      <c r="C2128" s="85" t="s">
        <v>31</v>
      </c>
      <c r="D2128" s="30" t="s">
        <v>29</v>
      </c>
      <c r="E2128" s="96" t="s">
        <v>63</v>
      </c>
      <c r="F2128" s="93" t="s">
        <v>29</v>
      </c>
      <c r="G2128" s="30" t="s">
        <v>47</v>
      </c>
      <c r="H2128" s="93" t="s">
        <v>34</v>
      </c>
      <c r="I2128" s="36" t="str">
        <f ca="1">IFERROR(__xludf.DUMMYFUNCTION("""COMPUTED_VALUE""")," ")</f>
        <v xml:space="preserve"> </v>
      </c>
      <c r="J2128" s="51" t="s">
        <v>9737</v>
      </c>
      <c r="K2128" s="56" t="s">
        <v>9738</v>
      </c>
      <c r="L2128" s="38">
        <v>816086008</v>
      </c>
      <c r="M2128" s="30" t="s">
        <v>454</v>
      </c>
      <c r="N2128" s="30" t="s">
        <v>148</v>
      </c>
      <c r="O2128" s="30" t="s">
        <v>9739</v>
      </c>
      <c r="P2128" s="30" t="s">
        <v>9740</v>
      </c>
      <c r="Q2128" s="23">
        <v>16940</v>
      </c>
      <c r="R2128" s="30" t="s">
        <v>29</v>
      </c>
      <c r="S2128" s="39">
        <v>50</v>
      </c>
      <c r="T2128" s="45">
        <v>46084</v>
      </c>
      <c r="U2128" s="52"/>
      <c r="V2128" s="53"/>
      <c r="W2128" s="54" t="s">
        <v>9741</v>
      </c>
      <c r="X2128" s="30"/>
      <c r="Y2128" s="31">
        <v>16890</v>
      </c>
      <c r="Z2128" s="30"/>
      <c r="AA2128" s="56"/>
      <c r="AB2128" s="74" t="s">
        <v>44</v>
      </c>
      <c r="AC2128" s="30" t="s">
        <v>44</v>
      </c>
      <c r="AD2128" s="30" t="s">
        <v>982</v>
      </c>
    </row>
    <row r="2129" spans="1:30" x14ac:dyDescent="0.2">
      <c r="A2129" s="89">
        <v>46177.37616540509</v>
      </c>
      <c r="B2129" s="35" t="s">
        <v>30</v>
      </c>
      <c r="C2129" s="85" t="s">
        <v>31</v>
      </c>
      <c r="D2129" s="30" t="s">
        <v>29</v>
      </c>
      <c r="E2129" s="96" t="s">
        <v>2798</v>
      </c>
      <c r="F2129" s="93" t="s">
        <v>29</v>
      </c>
      <c r="G2129" s="30" t="s">
        <v>47</v>
      </c>
      <c r="H2129" s="93" t="s">
        <v>34</v>
      </c>
      <c r="I2129" s="36" t="str">
        <f ca="1">IFERROR(__xludf.DUMMYFUNCTION("""COMPUTED_VALUE""")," ")</f>
        <v xml:space="preserve"> </v>
      </c>
      <c r="J2129" s="51" t="s">
        <v>9742</v>
      </c>
      <c r="K2129" s="56" t="s">
        <v>9743</v>
      </c>
      <c r="L2129" s="38">
        <v>933168458</v>
      </c>
      <c r="M2129" s="30" t="s">
        <v>633</v>
      </c>
      <c r="N2129" s="30" t="s">
        <v>362</v>
      </c>
      <c r="O2129" s="30" t="s">
        <v>107</v>
      </c>
      <c r="P2129" s="30" t="s">
        <v>9744</v>
      </c>
      <c r="Q2129" s="23">
        <v>16940</v>
      </c>
      <c r="R2129" s="30" t="s">
        <v>29</v>
      </c>
      <c r="S2129" s="39">
        <v>50</v>
      </c>
      <c r="T2129" s="45">
        <v>46176</v>
      </c>
      <c r="U2129" s="52"/>
      <c r="V2129" s="53"/>
      <c r="W2129" s="54" t="s">
        <v>9745</v>
      </c>
      <c r="X2129" s="30"/>
      <c r="Y2129" s="31">
        <v>16890</v>
      </c>
      <c r="Z2129" s="30"/>
      <c r="AA2129" s="55"/>
      <c r="AB2129" s="73" t="s">
        <v>44</v>
      </c>
      <c r="AC2129" s="30" t="s">
        <v>44</v>
      </c>
      <c r="AD2129" s="30" t="s">
        <v>982</v>
      </c>
    </row>
    <row r="2130" spans="1:30" x14ac:dyDescent="0.2">
      <c r="A2130" s="89">
        <v>46177.385181041667</v>
      </c>
      <c r="B2130" s="35" t="s">
        <v>76</v>
      </c>
      <c r="C2130" s="85" t="s">
        <v>31</v>
      </c>
      <c r="D2130" s="30" t="s">
        <v>29</v>
      </c>
      <c r="E2130" s="96" t="s">
        <v>63</v>
      </c>
      <c r="F2130" s="93" t="s">
        <v>29</v>
      </c>
      <c r="G2130" s="30" t="s">
        <v>47</v>
      </c>
      <c r="H2130" s="93" t="s">
        <v>3193</v>
      </c>
      <c r="I2130" s="36">
        <f ca="1">IFERROR(__xludf.DUMMYFUNCTION("""COMPUTED_VALUE"""),46196)</f>
        <v>46196</v>
      </c>
      <c r="J2130" s="51" t="s">
        <v>9746</v>
      </c>
      <c r="K2130" s="56" t="s">
        <v>9747</v>
      </c>
      <c r="L2130" s="38">
        <v>385263618</v>
      </c>
      <c r="M2130" s="30" t="s">
        <v>758</v>
      </c>
      <c r="N2130" s="30" t="s">
        <v>2028</v>
      </c>
      <c r="O2130" s="30" t="s">
        <v>107</v>
      </c>
      <c r="P2130" s="30" t="s">
        <v>9748</v>
      </c>
      <c r="Q2130" s="23">
        <v>16940</v>
      </c>
      <c r="R2130" s="30" t="s">
        <v>29</v>
      </c>
      <c r="S2130" s="39">
        <f>100+2900</f>
        <v>3000</v>
      </c>
      <c r="T2130" s="49" t="s">
        <v>9703</v>
      </c>
      <c r="U2130" s="52"/>
      <c r="V2130" s="53"/>
      <c r="W2130" s="54" t="s">
        <v>9749</v>
      </c>
      <c r="X2130" s="30"/>
      <c r="Y2130" s="31">
        <v>13940</v>
      </c>
      <c r="Z2130" s="30"/>
      <c r="AA2130" s="56"/>
      <c r="AB2130" s="74" t="s">
        <v>44</v>
      </c>
      <c r="AC2130" s="30" t="s">
        <v>44</v>
      </c>
      <c r="AD2130" s="30" t="s">
        <v>982</v>
      </c>
    </row>
    <row r="2131" spans="1:30" x14ac:dyDescent="0.2">
      <c r="A2131" s="89">
        <v>46177.388202800925</v>
      </c>
      <c r="B2131" s="35" t="s">
        <v>30</v>
      </c>
      <c r="C2131" s="85" t="s">
        <v>31</v>
      </c>
      <c r="D2131" s="30" t="s">
        <v>29</v>
      </c>
      <c r="E2131" s="96" t="s">
        <v>63</v>
      </c>
      <c r="F2131" s="93" t="s">
        <v>29</v>
      </c>
      <c r="G2131" s="30" t="s">
        <v>47</v>
      </c>
      <c r="H2131" s="93" t="s">
        <v>9750</v>
      </c>
      <c r="I2131" s="36" t="str">
        <f ca="1">IFERROR(__xludf.DUMMYFUNCTION("""COMPUTED_VALUE""")," ")</f>
        <v xml:space="preserve"> </v>
      </c>
      <c r="J2131" s="51" t="s">
        <v>9751</v>
      </c>
      <c r="K2131" s="56" t="s">
        <v>9752</v>
      </c>
      <c r="L2131" s="38">
        <v>389195569</v>
      </c>
      <c r="M2131" s="30" t="s">
        <v>2544</v>
      </c>
      <c r="N2131" s="30" t="s">
        <v>685</v>
      </c>
      <c r="O2131" s="30" t="s">
        <v>9753</v>
      </c>
      <c r="P2131" s="30" t="s">
        <v>9754</v>
      </c>
      <c r="Q2131" s="23">
        <v>16940</v>
      </c>
      <c r="R2131" s="30" t="s">
        <v>29</v>
      </c>
      <c r="S2131" s="39">
        <v>100</v>
      </c>
      <c r="T2131" s="45">
        <v>46176</v>
      </c>
      <c r="U2131" s="52"/>
      <c r="V2131" s="53"/>
      <c r="W2131" s="54" t="s">
        <v>9755</v>
      </c>
      <c r="X2131" s="30"/>
      <c r="Y2131" s="31">
        <v>16840</v>
      </c>
      <c r="Z2131" s="30"/>
      <c r="AA2131" s="55"/>
      <c r="AB2131" s="73" t="s">
        <v>44</v>
      </c>
      <c r="AC2131" s="30" t="s">
        <v>44</v>
      </c>
      <c r="AD2131" s="30" t="s">
        <v>982</v>
      </c>
    </row>
    <row r="2132" spans="1:30" x14ac:dyDescent="0.2">
      <c r="A2132" s="89">
        <v>46177.389999965279</v>
      </c>
      <c r="B2132" s="35" t="s">
        <v>30</v>
      </c>
      <c r="C2132" s="85" t="s">
        <v>31</v>
      </c>
      <c r="D2132" s="30" t="s">
        <v>29</v>
      </c>
      <c r="E2132" s="96" t="s">
        <v>63</v>
      </c>
      <c r="F2132" s="93" t="s">
        <v>29</v>
      </c>
      <c r="G2132" s="30" t="s">
        <v>47</v>
      </c>
      <c r="H2132" s="93" t="s">
        <v>9750</v>
      </c>
      <c r="I2132" s="36" t="str">
        <f ca="1">IFERROR(__xludf.DUMMYFUNCTION("""COMPUTED_VALUE""")," ")</f>
        <v xml:space="preserve"> </v>
      </c>
      <c r="J2132" s="51" t="s">
        <v>9756</v>
      </c>
      <c r="K2132" s="56" t="s">
        <v>9757</v>
      </c>
      <c r="L2132" s="38">
        <v>943370699</v>
      </c>
      <c r="M2132" s="30" t="s">
        <v>2544</v>
      </c>
      <c r="N2132" s="30" t="s">
        <v>9758</v>
      </c>
      <c r="O2132" s="30" t="s">
        <v>9759</v>
      </c>
      <c r="P2132" s="30" t="s">
        <v>9760</v>
      </c>
      <c r="Q2132" s="23">
        <v>16940</v>
      </c>
      <c r="R2132" s="30" t="s">
        <v>29</v>
      </c>
      <c r="S2132" s="39">
        <v>50</v>
      </c>
      <c r="T2132" s="45">
        <v>46176</v>
      </c>
      <c r="U2132" s="52"/>
      <c r="V2132" s="53"/>
      <c r="W2132" s="54" t="s">
        <v>9761</v>
      </c>
      <c r="X2132" s="30"/>
      <c r="Y2132" s="31">
        <v>16890</v>
      </c>
      <c r="Z2132" s="30"/>
      <c r="AA2132" s="56"/>
      <c r="AB2132" s="74" t="s">
        <v>44</v>
      </c>
      <c r="AC2132" s="30" t="s">
        <v>44</v>
      </c>
      <c r="AD2132" s="30" t="s">
        <v>982</v>
      </c>
    </row>
    <row r="2133" spans="1:30" x14ac:dyDescent="0.2">
      <c r="A2133" s="89">
        <v>46177.391602962962</v>
      </c>
      <c r="B2133" s="35" t="s">
        <v>30</v>
      </c>
      <c r="C2133" s="85" t="s">
        <v>31</v>
      </c>
      <c r="D2133" s="30" t="s">
        <v>29</v>
      </c>
      <c r="E2133" s="96" t="s">
        <v>32</v>
      </c>
      <c r="F2133" s="93" t="s">
        <v>29</v>
      </c>
      <c r="G2133" s="30" t="s">
        <v>33</v>
      </c>
      <c r="H2133" s="93" t="s">
        <v>34</v>
      </c>
      <c r="I2133" s="36" t="str">
        <f ca="1">IFERROR(__xludf.DUMMYFUNCTION("""COMPUTED_VALUE""")," ")</f>
        <v xml:space="preserve"> </v>
      </c>
      <c r="J2133" s="51" t="s">
        <v>9762</v>
      </c>
      <c r="K2133" s="56" t="s">
        <v>9763</v>
      </c>
      <c r="L2133" s="38">
        <v>337158029</v>
      </c>
      <c r="M2133" s="30" t="s">
        <v>874</v>
      </c>
      <c r="N2133" s="30" t="s">
        <v>4278</v>
      </c>
      <c r="O2133" s="30" t="s">
        <v>107</v>
      </c>
      <c r="P2133" s="30" t="s">
        <v>9764</v>
      </c>
      <c r="Q2133" s="23">
        <v>14972</v>
      </c>
      <c r="R2133" s="30" t="s">
        <v>29</v>
      </c>
      <c r="S2133" s="39">
        <v>50</v>
      </c>
      <c r="T2133" s="45">
        <v>46176</v>
      </c>
      <c r="U2133" s="52"/>
      <c r="V2133" s="53"/>
      <c r="W2133" s="54" t="s">
        <v>9765</v>
      </c>
      <c r="X2133" s="30"/>
      <c r="Y2133" s="31">
        <v>14922</v>
      </c>
      <c r="Z2133" s="30"/>
      <c r="AA2133" s="55"/>
      <c r="AB2133" s="73" t="s">
        <v>44</v>
      </c>
      <c r="AC2133" s="30" t="s">
        <v>44</v>
      </c>
      <c r="AD2133" s="30" t="s">
        <v>982</v>
      </c>
    </row>
    <row r="2134" spans="1:30" x14ac:dyDescent="0.2">
      <c r="A2134" s="89">
        <v>46177.393928368052</v>
      </c>
      <c r="B2134" s="35" t="s">
        <v>252</v>
      </c>
      <c r="C2134" s="85" t="s">
        <v>31</v>
      </c>
      <c r="D2134" s="30" t="s">
        <v>29</v>
      </c>
      <c r="E2134" s="96" t="s">
        <v>63</v>
      </c>
      <c r="F2134" s="93" t="s">
        <v>29</v>
      </c>
      <c r="G2134" s="30" t="s">
        <v>47</v>
      </c>
      <c r="H2134" s="93" t="s">
        <v>34</v>
      </c>
      <c r="I2134" s="36" t="str">
        <f ca="1">IFERROR(__xludf.DUMMYFUNCTION("""COMPUTED_VALUE""")," ")</f>
        <v xml:space="preserve"> </v>
      </c>
      <c r="J2134" s="51" t="s">
        <v>9766</v>
      </c>
      <c r="K2134" s="56" t="s">
        <v>9767</v>
      </c>
      <c r="L2134" s="38">
        <v>705594146</v>
      </c>
      <c r="M2134" s="30" t="s">
        <v>466</v>
      </c>
      <c r="N2134" s="30" t="s">
        <v>72</v>
      </c>
      <c r="O2134" s="30" t="s">
        <v>9768</v>
      </c>
      <c r="P2134" s="30" t="s">
        <v>9769</v>
      </c>
      <c r="Q2134" s="23">
        <v>16940</v>
      </c>
      <c r="R2134" s="30" t="s">
        <v>29</v>
      </c>
      <c r="S2134" s="39">
        <v>50</v>
      </c>
      <c r="T2134" s="45">
        <v>46176</v>
      </c>
      <c r="U2134" s="52"/>
      <c r="V2134" s="53"/>
      <c r="W2134" s="54" t="s">
        <v>9770</v>
      </c>
      <c r="X2134" s="30"/>
      <c r="Y2134" s="31">
        <v>16890</v>
      </c>
      <c r="Z2134" s="30"/>
      <c r="AA2134" s="56"/>
      <c r="AB2134" s="74" t="s">
        <v>44</v>
      </c>
      <c r="AC2134" s="30" t="s">
        <v>44</v>
      </c>
      <c r="AD2134" s="30" t="s">
        <v>982</v>
      </c>
    </row>
    <row r="2135" spans="1:30" x14ac:dyDescent="0.2">
      <c r="A2135" s="89">
        <v>46177.427171967589</v>
      </c>
      <c r="B2135" s="35" t="s">
        <v>252</v>
      </c>
      <c r="C2135" s="85" t="s">
        <v>31</v>
      </c>
      <c r="D2135" s="30" t="s">
        <v>29</v>
      </c>
      <c r="E2135" s="96" t="s">
        <v>63</v>
      </c>
      <c r="F2135" s="93" t="s">
        <v>29</v>
      </c>
      <c r="G2135" s="30" t="s">
        <v>47</v>
      </c>
      <c r="H2135" s="93" t="s">
        <v>34</v>
      </c>
      <c r="I2135" s="36" t="str">
        <f ca="1">IFERROR(__xludf.DUMMYFUNCTION("""COMPUTED_VALUE""")," ")</f>
        <v xml:space="preserve"> </v>
      </c>
      <c r="J2135" s="51" t="s">
        <v>9771</v>
      </c>
      <c r="K2135" s="56" t="s">
        <v>9772</v>
      </c>
      <c r="L2135" s="38">
        <v>374810144</v>
      </c>
      <c r="M2135" s="30" t="s">
        <v>466</v>
      </c>
      <c r="N2135" s="30" t="s">
        <v>72</v>
      </c>
      <c r="O2135" s="30" t="s">
        <v>9773</v>
      </c>
      <c r="P2135" s="30" t="s">
        <v>9774</v>
      </c>
      <c r="Q2135" s="23">
        <v>16940</v>
      </c>
      <c r="R2135" s="30" t="s">
        <v>29</v>
      </c>
      <c r="S2135" s="39">
        <v>50</v>
      </c>
      <c r="T2135" s="45">
        <v>46177</v>
      </c>
      <c r="U2135" s="52"/>
      <c r="V2135" s="53"/>
      <c r="W2135" s="54" t="s">
        <v>9775</v>
      </c>
      <c r="X2135" s="30"/>
      <c r="Y2135" s="31">
        <v>16890</v>
      </c>
      <c r="Z2135" s="30"/>
      <c r="AA2135" s="55"/>
      <c r="AB2135" s="73" t="s">
        <v>44</v>
      </c>
      <c r="AC2135" s="30" t="s">
        <v>44</v>
      </c>
      <c r="AD2135" s="30" t="s">
        <v>982</v>
      </c>
    </row>
    <row r="2136" spans="1:30" x14ac:dyDescent="0.2">
      <c r="A2136" s="89">
        <v>46177.449252662038</v>
      </c>
      <c r="B2136" s="35" t="s">
        <v>408</v>
      </c>
      <c r="C2136" s="85" t="s">
        <v>31</v>
      </c>
      <c r="D2136" s="30" t="s">
        <v>29</v>
      </c>
      <c r="E2136" s="96" t="s">
        <v>63</v>
      </c>
      <c r="F2136" s="93" t="s">
        <v>29</v>
      </c>
      <c r="G2136" s="30" t="s">
        <v>47</v>
      </c>
      <c r="H2136" s="93" t="s">
        <v>3756</v>
      </c>
      <c r="I2136" s="36">
        <f ca="1">IFERROR(__xludf.DUMMYFUNCTION("""COMPUTED_VALUE"""),46195)</f>
        <v>46195</v>
      </c>
      <c r="J2136" s="51" t="s">
        <v>9776</v>
      </c>
      <c r="K2136" s="56" t="s">
        <v>9777</v>
      </c>
      <c r="L2136" s="38">
        <v>763635492</v>
      </c>
      <c r="M2136" s="30" t="s">
        <v>90</v>
      </c>
      <c r="N2136" s="30" t="s">
        <v>2721</v>
      </c>
      <c r="O2136" s="30" t="s">
        <v>9778</v>
      </c>
      <c r="P2136" s="30" t="s">
        <v>9779</v>
      </c>
      <c r="Q2136" s="23">
        <v>16940</v>
      </c>
      <c r="R2136" s="30" t="s">
        <v>29</v>
      </c>
      <c r="S2136" s="39">
        <v>50</v>
      </c>
      <c r="T2136" s="45">
        <v>45812</v>
      </c>
      <c r="U2136" s="52"/>
      <c r="V2136" s="53"/>
      <c r="W2136" s="54" t="s">
        <v>9780</v>
      </c>
      <c r="X2136" s="30"/>
      <c r="Y2136" s="31">
        <v>16890</v>
      </c>
      <c r="Z2136" s="30"/>
      <c r="AA2136" s="56"/>
      <c r="AB2136" s="74" t="s">
        <v>44</v>
      </c>
      <c r="AC2136" s="30" t="s">
        <v>44</v>
      </c>
      <c r="AD2136" s="30" t="s">
        <v>982</v>
      </c>
    </row>
    <row r="2137" spans="1:30" x14ac:dyDescent="0.2">
      <c r="A2137" s="89">
        <v>46177.650580300928</v>
      </c>
      <c r="B2137" s="35" t="s">
        <v>30</v>
      </c>
      <c r="C2137" s="85" t="s">
        <v>31</v>
      </c>
      <c r="D2137" s="30" t="s">
        <v>29</v>
      </c>
      <c r="E2137" s="96" t="s">
        <v>46</v>
      </c>
      <c r="F2137" s="93" t="s">
        <v>29</v>
      </c>
      <c r="G2137" s="30" t="s">
        <v>87</v>
      </c>
      <c r="H2137" s="93" t="s">
        <v>2717</v>
      </c>
      <c r="I2137" s="36">
        <f ca="1">IFERROR(__xludf.DUMMYFUNCTION("""COMPUTED_VALUE"""),46219)</f>
        <v>46219</v>
      </c>
      <c r="J2137" s="51" t="s">
        <v>9781</v>
      </c>
      <c r="K2137" s="56" t="s">
        <v>9782</v>
      </c>
      <c r="L2137" s="38">
        <v>965065394</v>
      </c>
      <c r="M2137" s="30" t="s">
        <v>163</v>
      </c>
      <c r="N2137" s="30" t="s">
        <v>66</v>
      </c>
      <c r="O2137" s="30" t="s">
        <v>735</v>
      </c>
      <c r="P2137" s="30" t="s">
        <v>9783</v>
      </c>
      <c r="Q2137" s="23">
        <v>2468</v>
      </c>
      <c r="R2137" s="30" t="s">
        <v>29</v>
      </c>
      <c r="S2137" s="39">
        <v>2968</v>
      </c>
      <c r="T2137" s="45">
        <v>46177</v>
      </c>
      <c r="U2137" s="52"/>
      <c r="V2137" s="53"/>
      <c r="W2137" s="54" t="s">
        <v>9784</v>
      </c>
      <c r="X2137" s="30"/>
      <c r="Y2137" s="31">
        <v>-500</v>
      </c>
      <c r="Z2137" s="30"/>
      <c r="AA2137" s="55"/>
      <c r="AB2137" s="73" t="s">
        <v>3855</v>
      </c>
      <c r="AC2137" s="30" t="s">
        <v>3855</v>
      </c>
      <c r="AD2137" s="30" t="s">
        <v>74</v>
      </c>
    </row>
    <row r="2138" spans="1:30" x14ac:dyDescent="0.2">
      <c r="A2138" s="89">
        <v>46177.656259212963</v>
      </c>
      <c r="B2138" s="35" t="s">
        <v>30</v>
      </c>
      <c r="C2138" s="85" t="s">
        <v>31</v>
      </c>
      <c r="D2138" s="30" t="s">
        <v>29</v>
      </c>
      <c r="E2138" s="96" t="s">
        <v>82</v>
      </c>
      <c r="F2138" s="93" t="s">
        <v>29</v>
      </c>
      <c r="G2138" s="30" t="s">
        <v>47</v>
      </c>
      <c r="H2138" s="93" t="s">
        <v>34</v>
      </c>
      <c r="I2138" s="36" t="str">
        <f ca="1">IFERROR(__xludf.DUMMYFUNCTION("""COMPUTED_VALUE""")," ")</f>
        <v xml:space="preserve"> </v>
      </c>
      <c r="J2138" s="51" t="s">
        <v>9785</v>
      </c>
      <c r="K2138" s="56" t="s">
        <v>9786</v>
      </c>
      <c r="L2138" s="38">
        <v>977827351</v>
      </c>
      <c r="M2138" s="30" t="s">
        <v>90</v>
      </c>
      <c r="N2138" s="30" t="s">
        <v>2721</v>
      </c>
      <c r="O2138" s="30" t="s">
        <v>9787</v>
      </c>
      <c r="P2138" s="30" t="s">
        <v>9788</v>
      </c>
      <c r="Q2138" s="23">
        <v>9704</v>
      </c>
      <c r="R2138" s="30" t="s">
        <v>29</v>
      </c>
      <c r="S2138" s="39">
        <v>50</v>
      </c>
      <c r="T2138" s="45">
        <v>46177</v>
      </c>
      <c r="U2138" s="52"/>
      <c r="V2138" s="53"/>
      <c r="W2138" s="54" t="s">
        <v>9789</v>
      </c>
      <c r="X2138" s="30"/>
      <c r="Y2138" s="31">
        <v>9654</v>
      </c>
      <c r="Z2138" s="30"/>
      <c r="AA2138" s="56"/>
      <c r="AB2138" s="74" t="s">
        <v>44</v>
      </c>
      <c r="AC2138" s="30" t="s">
        <v>44</v>
      </c>
      <c r="AD2138" s="30" t="s">
        <v>982</v>
      </c>
    </row>
    <row r="2139" spans="1:30" x14ac:dyDescent="0.2">
      <c r="A2139" s="89">
        <v>46177.733861666668</v>
      </c>
      <c r="B2139" s="35" t="s">
        <v>76</v>
      </c>
      <c r="C2139" s="85" t="s">
        <v>31</v>
      </c>
      <c r="D2139" s="30" t="s">
        <v>29</v>
      </c>
      <c r="E2139" s="96" t="s">
        <v>201</v>
      </c>
      <c r="F2139" s="93" t="s">
        <v>29</v>
      </c>
      <c r="G2139" s="30" t="s">
        <v>47</v>
      </c>
      <c r="H2139" s="93" t="s">
        <v>5132</v>
      </c>
      <c r="I2139" s="36">
        <f ca="1">IFERROR(__xludf.DUMMYFUNCTION("""COMPUTED_VALUE"""),46196)</f>
        <v>46196</v>
      </c>
      <c r="J2139" s="51" t="s">
        <v>9790</v>
      </c>
      <c r="K2139" s="56" t="s">
        <v>9791</v>
      </c>
      <c r="L2139" s="38">
        <v>899467929</v>
      </c>
      <c r="M2139" s="30" t="s">
        <v>421</v>
      </c>
      <c r="N2139" s="30" t="s">
        <v>422</v>
      </c>
      <c r="O2139" s="30" t="s">
        <v>9792</v>
      </c>
      <c r="P2139" s="30" t="s">
        <v>9793</v>
      </c>
      <c r="Q2139" s="23">
        <v>5936</v>
      </c>
      <c r="R2139" s="30" t="s">
        <v>29</v>
      </c>
      <c r="S2139" s="39">
        <v>5936</v>
      </c>
      <c r="T2139" s="45">
        <v>46177</v>
      </c>
      <c r="U2139" s="52"/>
      <c r="V2139" s="53"/>
      <c r="W2139" s="54" t="s">
        <v>9794</v>
      </c>
      <c r="X2139" s="30"/>
      <c r="Y2139" s="31">
        <v>0</v>
      </c>
      <c r="Z2139" s="30"/>
      <c r="AA2139" s="55"/>
      <c r="AB2139" s="73" t="s">
        <v>44</v>
      </c>
      <c r="AC2139" s="30" t="s">
        <v>44</v>
      </c>
      <c r="AD2139" s="30" t="s">
        <v>982</v>
      </c>
    </row>
    <row r="2140" spans="1:30" x14ac:dyDescent="0.2">
      <c r="A2140" s="89">
        <v>46177.869097835646</v>
      </c>
      <c r="B2140" s="35" t="s">
        <v>30</v>
      </c>
      <c r="C2140" s="85" t="s">
        <v>31</v>
      </c>
      <c r="D2140" s="30" t="s">
        <v>29</v>
      </c>
      <c r="E2140" s="96" t="s">
        <v>2798</v>
      </c>
      <c r="F2140" s="93" t="s">
        <v>29</v>
      </c>
      <c r="G2140" s="30" t="s">
        <v>47</v>
      </c>
      <c r="H2140" s="93" t="s">
        <v>34</v>
      </c>
      <c r="I2140" s="36" t="str">
        <f ca="1">IFERROR(__xludf.DUMMYFUNCTION("""COMPUTED_VALUE""")," ")</f>
        <v xml:space="preserve"> </v>
      </c>
      <c r="J2140" s="51" t="s">
        <v>9795</v>
      </c>
      <c r="K2140" s="56" t="s">
        <v>9796</v>
      </c>
      <c r="L2140" s="38">
        <v>834583997</v>
      </c>
      <c r="M2140" s="30" t="s">
        <v>664</v>
      </c>
      <c r="N2140" s="30" t="s">
        <v>2923</v>
      </c>
      <c r="O2140" s="30" t="s">
        <v>107</v>
      </c>
      <c r="P2140" s="30" t="s">
        <v>9797</v>
      </c>
      <c r="Q2140" s="23">
        <v>16940</v>
      </c>
      <c r="R2140" s="30" t="s">
        <v>29</v>
      </c>
      <c r="S2140" s="39">
        <v>50</v>
      </c>
      <c r="T2140" s="45">
        <v>46177</v>
      </c>
      <c r="U2140" s="52"/>
      <c r="V2140" s="53"/>
      <c r="W2140" s="54" t="s">
        <v>9798</v>
      </c>
      <c r="X2140" s="30"/>
      <c r="Y2140" s="31">
        <v>16890</v>
      </c>
      <c r="Z2140" s="30"/>
      <c r="AA2140" s="56"/>
      <c r="AB2140" s="74" t="s">
        <v>44</v>
      </c>
      <c r="AC2140" s="30" t="s">
        <v>44</v>
      </c>
      <c r="AD2140" s="30" t="s">
        <v>982</v>
      </c>
    </row>
    <row r="2141" spans="1:30" x14ac:dyDescent="0.2">
      <c r="A2141" s="89">
        <v>46177.870413796292</v>
      </c>
      <c r="B2141" s="35" t="s">
        <v>252</v>
      </c>
      <c r="C2141" s="85" t="s">
        <v>31</v>
      </c>
      <c r="D2141" s="30" t="s">
        <v>29</v>
      </c>
      <c r="E2141" s="96" t="s">
        <v>2798</v>
      </c>
      <c r="F2141" s="93" t="s">
        <v>29</v>
      </c>
      <c r="G2141" s="30" t="s">
        <v>47</v>
      </c>
      <c r="H2141" s="93" t="s">
        <v>34</v>
      </c>
      <c r="I2141" s="36" t="str">
        <f ca="1">IFERROR(__xludf.DUMMYFUNCTION("""COMPUTED_VALUE""")," ")</f>
        <v xml:space="preserve"> </v>
      </c>
      <c r="J2141" s="51" t="s">
        <v>9799</v>
      </c>
      <c r="K2141" s="56" t="s">
        <v>9800</v>
      </c>
      <c r="L2141" s="38">
        <v>817118208</v>
      </c>
      <c r="M2141" s="30" t="s">
        <v>664</v>
      </c>
      <c r="N2141" s="30" t="s">
        <v>3247</v>
      </c>
      <c r="O2141" s="30" t="s">
        <v>107</v>
      </c>
      <c r="P2141" s="30" t="s">
        <v>9801</v>
      </c>
      <c r="Q2141" s="23">
        <v>16940</v>
      </c>
      <c r="R2141" s="30" t="s">
        <v>29</v>
      </c>
      <c r="S2141" s="39">
        <v>50</v>
      </c>
      <c r="T2141" s="45">
        <v>46177</v>
      </c>
      <c r="U2141" s="52"/>
      <c r="V2141" s="53"/>
      <c r="W2141" s="54" t="s">
        <v>9802</v>
      </c>
      <c r="X2141" s="30"/>
      <c r="Y2141" s="31">
        <v>16890</v>
      </c>
      <c r="Z2141" s="30"/>
      <c r="AA2141" s="55"/>
      <c r="AB2141" s="73" t="s">
        <v>44</v>
      </c>
      <c r="AC2141" s="30" t="s">
        <v>44</v>
      </c>
      <c r="AD2141" s="30" t="s">
        <v>982</v>
      </c>
    </row>
    <row r="2142" spans="1:30" x14ac:dyDescent="0.2">
      <c r="A2142" s="89">
        <v>46177.873425474536</v>
      </c>
      <c r="B2142" s="35" t="s">
        <v>30</v>
      </c>
      <c r="C2142" s="85" t="s">
        <v>31</v>
      </c>
      <c r="D2142" s="30" t="s">
        <v>29</v>
      </c>
      <c r="E2142" s="96" t="s">
        <v>2798</v>
      </c>
      <c r="F2142" s="93" t="s">
        <v>29</v>
      </c>
      <c r="G2142" s="30" t="s">
        <v>47</v>
      </c>
      <c r="H2142" s="93" t="s">
        <v>34</v>
      </c>
      <c r="I2142" s="36" t="str">
        <f ca="1">IFERROR(__xludf.DUMMYFUNCTION("""COMPUTED_VALUE""")," ")</f>
        <v xml:space="preserve"> </v>
      </c>
      <c r="J2142" s="51" t="s">
        <v>9803</v>
      </c>
      <c r="K2142" s="56" t="s">
        <v>9804</v>
      </c>
      <c r="L2142" s="38">
        <v>328936980</v>
      </c>
      <c r="M2142" s="30" t="s">
        <v>713</v>
      </c>
      <c r="N2142" s="30" t="s">
        <v>2631</v>
      </c>
      <c r="O2142" s="30" t="s">
        <v>107</v>
      </c>
      <c r="P2142" s="30" t="s">
        <v>9805</v>
      </c>
      <c r="Q2142" s="23">
        <v>16940</v>
      </c>
      <c r="R2142" s="30" t="s">
        <v>29</v>
      </c>
      <c r="S2142" s="39">
        <v>100</v>
      </c>
      <c r="T2142" s="45">
        <v>46177</v>
      </c>
      <c r="U2142" s="52"/>
      <c r="V2142" s="53"/>
      <c r="W2142" s="54" t="s">
        <v>9806</v>
      </c>
      <c r="X2142" s="30"/>
      <c r="Y2142" s="31">
        <v>16840</v>
      </c>
      <c r="Z2142" s="30"/>
      <c r="AA2142" s="56"/>
      <c r="AB2142" s="74" t="s">
        <v>44</v>
      </c>
      <c r="AC2142" s="30" t="s">
        <v>44</v>
      </c>
      <c r="AD2142" s="30" t="s">
        <v>982</v>
      </c>
    </row>
    <row r="2143" spans="1:30" x14ac:dyDescent="0.2">
      <c r="A2143" s="89">
        <v>46177.874783287036</v>
      </c>
      <c r="B2143" s="35" t="s">
        <v>30</v>
      </c>
      <c r="C2143" s="85" t="s">
        <v>31</v>
      </c>
      <c r="D2143" s="30" t="s">
        <v>29</v>
      </c>
      <c r="E2143" s="96" t="s">
        <v>2798</v>
      </c>
      <c r="F2143" s="93" t="s">
        <v>29</v>
      </c>
      <c r="G2143" s="30" t="s">
        <v>47</v>
      </c>
      <c r="H2143" s="93" t="s">
        <v>34</v>
      </c>
      <c r="I2143" s="36" t="str">
        <f ca="1">IFERROR(__xludf.DUMMYFUNCTION("""COMPUTED_VALUE""")," ")</f>
        <v xml:space="preserve"> </v>
      </c>
      <c r="J2143" s="51" t="s">
        <v>9807</v>
      </c>
      <c r="K2143" s="56" t="s">
        <v>9808</v>
      </c>
      <c r="L2143" s="38">
        <v>399115462</v>
      </c>
      <c r="M2143" s="30" t="s">
        <v>713</v>
      </c>
      <c r="N2143" s="30" t="s">
        <v>512</v>
      </c>
      <c r="O2143" s="30" t="s">
        <v>107</v>
      </c>
      <c r="P2143" s="30" t="s">
        <v>9809</v>
      </c>
      <c r="Q2143" s="23">
        <v>16940</v>
      </c>
      <c r="R2143" s="30" t="s">
        <v>29</v>
      </c>
      <c r="S2143" s="39">
        <v>50</v>
      </c>
      <c r="T2143" s="45">
        <v>46177</v>
      </c>
      <c r="U2143" s="52"/>
      <c r="V2143" s="53"/>
      <c r="W2143" s="54" t="s">
        <v>9810</v>
      </c>
      <c r="X2143" s="30"/>
      <c r="Y2143" s="31">
        <v>16890</v>
      </c>
      <c r="Z2143" s="30"/>
      <c r="AA2143" s="55"/>
      <c r="AB2143" s="73" t="s">
        <v>44</v>
      </c>
      <c r="AC2143" s="30" t="s">
        <v>44</v>
      </c>
      <c r="AD2143" s="30" t="s">
        <v>982</v>
      </c>
    </row>
    <row r="2144" spans="1:30" x14ac:dyDescent="0.2">
      <c r="A2144" s="89">
        <v>46177.877203796292</v>
      </c>
      <c r="B2144" s="35" t="s">
        <v>408</v>
      </c>
      <c r="C2144" s="85" t="s">
        <v>31</v>
      </c>
      <c r="D2144" s="30" t="s">
        <v>29</v>
      </c>
      <c r="E2144" s="96" t="s">
        <v>2798</v>
      </c>
      <c r="F2144" s="93" t="s">
        <v>29</v>
      </c>
      <c r="G2144" s="30" t="s">
        <v>47</v>
      </c>
      <c r="H2144" s="93" t="s">
        <v>5928</v>
      </c>
      <c r="I2144" s="36">
        <f ca="1">IFERROR(__xludf.DUMMYFUNCTION("""COMPUTED_VALUE"""),46196)</f>
        <v>46196</v>
      </c>
      <c r="J2144" s="51" t="s">
        <v>9811</v>
      </c>
      <c r="K2144" s="56" t="s">
        <v>9812</v>
      </c>
      <c r="L2144" s="38">
        <v>983407625</v>
      </c>
      <c r="M2144" s="30" t="s">
        <v>713</v>
      </c>
      <c r="N2144" s="30" t="s">
        <v>148</v>
      </c>
      <c r="O2144" s="30" t="s">
        <v>107</v>
      </c>
      <c r="P2144" s="30" t="s">
        <v>9813</v>
      </c>
      <c r="Q2144" s="23">
        <v>16940</v>
      </c>
      <c r="R2144" s="30" t="s">
        <v>29</v>
      </c>
      <c r="S2144" s="39">
        <v>50</v>
      </c>
      <c r="T2144" s="45">
        <v>46177</v>
      </c>
      <c r="U2144" s="52"/>
      <c r="V2144" s="53"/>
      <c r="W2144" s="54" t="s">
        <v>9814</v>
      </c>
      <c r="X2144" s="30"/>
      <c r="Y2144" s="31">
        <v>16890</v>
      </c>
      <c r="Z2144" s="30"/>
      <c r="AA2144" s="56"/>
      <c r="AB2144" s="74" t="s">
        <v>44</v>
      </c>
      <c r="AC2144" s="30" t="s">
        <v>44</v>
      </c>
      <c r="AD2144" s="30" t="s">
        <v>982</v>
      </c>
    </row>
    <row r="2145" spans="1:30" x14ac:dyDescent="0.2">
      <c r="A2145" s="89">
        <v>46177.878519583333</v>
      </c>
      <c r="B2145" s="35" t="s">
        <v>30</v>
      </c>
      <c r="C2145" s="85" t="s">
        <v>31</v>
      </c>
      <c r="D2145" s="30" t="s">
        <v>29</v>
      </c>
      <c r="E2145" s="96" t="s">
        <v>2798</v>
      </c>
      <c r="F2145" s="93" t="s">
        <v>29</v>
      </c>
      <c r="G2145" s="30" t="s">
        <v>47</v>
      </c>
      <c r="H2145" s="93" t="s">
        <v>34</v>
      </c>
      <c r="I2145" s="36" t="str">
        <f ca="1">IFERROR(__xludf.DUMMYFUNCTION("""COMPUTED_VALUE""")," ")</f>
        <v xml:space="preserve"> </v>
      </c>
      <c r="J2145" s="51" t="s">
        <v>9815</v>
      </c>
      <c r="K2145" s="56" t="s">
        <v>9816</v>
      </c>
      <c r="L2145" s="38">
        <v>967988093</v>
      </c>
      <c r="M2145" s="30" t="s">
        <v>713</v>
      </c>
      <c r="N2145" s="30" t="s">
        <v>512</v>
      </c>
      <c r="O2145" s="30" t="s">
        <v>107</v>
      </c>
      <c r="P2145" s="30" t="s">
        <v>9817</v>
      </c>
      <c r="Q2145" s="23">
        <v>16940</v>
      </c>
      <c r="R2145" s="30" t="s">
        <v>29</v>
      </c>
      <c r="S2145" s="39">
        <v>50</v>
      </c>
      <c r="T2145" s="45">
        <v>46177</v>
      </c>
      <c r="U2145" s="52"/>
      <c r="V2145" s="53"/>
      <c r="W2145" s="54" t="s">
        <v>9818</v>
      </c>
      <c r="X2145" s="30"/>
      <c r="Y2145" s="31">
        <v>16890</v>
      </c>
      <c r="Z2145" s="30"/>
      <c r="AA2145" s="55"/>
      <c r="AB2145" s="73" t="s">
        <v>44</v>
      </c>
      <c r="AC2145" s="30" t="s">
        <v>44</v>
      </c>
      <c r="AD2145" s="30" t="s">
        <v>982</v>
      </c>
    </row>
    <row r="2146" spans="1:30" x14ac:dyDescent="0.2">
      <c r="A2146" s="89">
        <v>46177.882378935188</v>
      </c>
      <c r="B2146" s="35" t="s">
        <v>30</v>
      </c>
      <c r="C2146" s="85" t="s">
        <v>31</v>
      </c>
      <c r="D2146" s="30" t="s">
        <v>29</v>
      </c>
      <c r="E2146" s="96" t="s">
        <v>2798</v>
      </c>
      <c r="F2146" s="93" t="s">
        <v>29</v>
      </c>
      <c r="G2146" s="30" t="s">
        <v>47</v>
      </c>
      <c r="H2146" s="93" t="s">
        <v>34</v>
      </c>
      <c r="I2146" s="36" t="str">
        <f ca="1">IFERROR(__xludf.DUMMYFUNCTION("""COMPUTED_VALUE""")," ")</f>
        <v xml:space="preserve"> </v>
      </c>
      <c r="J2146" s="51" t="s">
        <v>9819</v>
      </c>
      <c r="K2146" s="56" t="s">
        <v>9820</v>
      </c>
      <c r="L2146" s="38">
        <v>353986361</v>
      </c>
      <c r="M2146" s="30" t="s">
        <v>713</v>
      </c>
      <c r="N2146" s="30" t="s">
        <v>2631</v>
      </c>
      <c r="O2146" s="30" t="s">
        <v>107</v>
      </c>
      <c r="P2146" s="30" t="s">
        <v>9821</v>
      </c>
      <c r="Q2146" s="23">
        <v>16940</v>
      </c>
      <c r="R2146" s="30" t="s">
        <v>29</v>
      </c>
      <c r="S2146" s="39">
        <v>50</v>
      </c>
      <c r="T2146" s="45">
        <v>46177</v>
      </c>
      <c r="U2146" s="52"/>
      <c r="V2146" s="53"/>
      <c r="W2146" s="54" t="s">
        <v>9822</v>
      </c>
      <c r="X2146" s="30"/>
      <c r="Y2146" s="31">
        <v>16890</v>
      </c>
      <c r="Z2146" s="30"/>
      <c r="AA2146" s="56"/>
      <c r="AB2146" s="74" t="s">
        <v>44</v>
      </c>
      <c r="AC2146" s="30" t="s">
        <v>44</v>
      </c>
      <c r="AD2146" s="30" t="s">
        <v>982</v>
      </c>
    </row>
    <row r="2147" spans="1:30" x14ac:dyDescent="0.2">
      <c r="A2147" s="89">
        <v>46177.905714386579</v>
      </c>
      <c r="B2147" s="35" t="s">
        <v>408</v>
      </c>
      <c r="C2147" s="85" t="s">
        <v>31</v>
      </c>
      <c r="D2147" s="30" t="s">
        <v>29</v>
      </c>
      <c r="E2147" s="96" t="s">
        <v>2798</v>
      </c>
      <c r="F2147" s="93" t="s">
        <v>29</v>
      </c>
      <c r="G2147" s="30" t="s">
        <v>47</v>
      </c>
      <c r="H2147" s="93" t="s">
        <v>8896</v>
      </c>
      <c r="I2147" s="36">
        <f ca="1">IFERROR(__xludf.DUMMYFUNCTION("""COMPUTED_VALUE"""),46196)</f>
        <v>46196</v>
      </c>
      <c r="J2147" s="51" t="s">
        <v>9823</v>
      </c>
      <c r="K2147" s="56" t="s">
        <v>9824</v>
      </c>
      <c r="L2147" s="38">
        <v>919585683</v>
      </c>
      <c r="M2147" s="30" t="s">
        <v>713</v>
      </c>
      <c r="N2147" s="30" t="s">
        <v>2631</v>
      </c>
      <c r="O2147" s="30" t="s">
        <v>107</v>
      </c>
      <c r="P2147" s="30" t="s">
        <v>9825</v>
      </c>
      <c r="Q2147" s="23">
        <v>16940</v>
      </c>
      <c r="R2147" s="30" t="s">
        <v>429</v>
      </c>
      <c r="S2147" s="39">
        <f t="shared" ref="S2147:S2149" si="12">100+2500</f>
        <v>2600</v>
      </c>
      <c r="T2147" s="49" t="s">
        <v>9826</v>
      </c>
      <c r="U2147" s="52"/>
      <c r="V2147" s="53"/>
      <c r="W2147" s="54" t="s">
        <v>9827</v>
      </c>
      <c r="X2147" s="30"/>
      <c r="Y2147" s="31">
        <v>14340</v>
      </c>
      <c r="Z2147" s="30"/>
      <c r="AA2147" s="55"/>
      <c r="AB2147" s="73" t="s">
        <v>44</v>
      </c>
      <c r="AC2147" s="30" t="s">
        <v>44</v>
      </c>
      <c r="AD2147" s="30" t="s">
        <v>982</v>
      </c>
    </row>
    <row r="2148" spans="1:30" x14ac:dyDescent="0.2">
      <c r="A2148" s="89">
        <v>46177.906906863427</v>
      </c>
      <c r="B2148" s="35" t="s">
        <v>408</v>
      </c>
      <c r="C2148" s="85" t="s">
        <v>31</v>
      </c>
      <c r="D2148" s="30" t="s">
        <v>29</v>
      </c>
      <c r="E2148" s="96" t="s">
        <v>2798</v>
      </c>
      <c r="F2148" s="93" t="s">
        <v>29</v>
      </c>
      <c r="G2148" s="30" t="s">
        <v>47</v>
      </c>
      <c r="H2148" s="93" t="s">
        <v>8896</v>
      </c>
      <c r="I2148" s="36">
        <f ca="1">IFERROR(__xludf.DUMMYFUNCTION("""COMPUTED_VALUE"""),46196)</f>
        <v>46196</v>
      </c>
      <c r="J2148" s="51" t="s">
        <v>9828</v>
      </c>
      <c r="K2148" s="56" t="s">
        <v>9829</v>
      </c>
      <c r="L2148" s="38">
        <v>865701285</v>
      </c>
      <c r="M2148" s="30" t="s">
        <v>713</v>
      </c>
      <c r="N2148" s="30" t="s">
        <v>2631</v>
      </c>
      <c r="O2148" s="30" t="s">
        <v>107</v>
      </c>
      <c r="P2148" s="30" t="s">
        <v>9830</v>
      </c>
      <c r="Q2148" s="23">
        <v>16940</v>
      </c>
      <c r="R2148" s="30" t="s">
        <v>429</v>
      </c>
      <c r="S2148" s="39">
        <f t="shared" si="12"/>
        <v>2600</v>
      </c>
      <c r="T2148" s="49" t="s">
        <v>9826</v>
      </c>
      <c r="U2148" s="52"/>
      <c r="V2148" s="53"/>
      <c r="W2148" s="54" t="s">
        <v>9831</v>
      </c>
      <c r="X2148" s="30"/>
      <c r="Y2148" s="31">
        <v>14340</v>
      </c>
      <c r="Z2148" s="30"/>
      <c r="AA2148" s="56"/>
      <c r="AB2148" s="74" t="s">
        <v>44</v>
      </c>
      <c r="AC2148" s="30" t="s">
        <v>44</v>
      </c>
      <c r="AD2148" s="30" t="s">
        <v>982</v>
      </c>
    </row>
    <row r="2149" spans="1:30" x14ac:dyDescent="0.2">
      <c r="A2149" s="89">
        <v>46177.908439803243</v>
      </c>
      <c r="B2149" s="35" t="s">
        <v>76</v>
      </c>
      <c r="C2149" s="85" t="s">
        <v>31</v>
      </c>
      <c r="D2149" s="30" t="s">
        <v>29</v>
      </c>
      <c r="E2149" s="96" t="s">
        <v>2798</v>
      </c>
      <c r="F2149" s="93" t="s">
        <v>29</v>
      </c>
      <c r="G2149" s="30" t="s">
        <v>47</v>
      </c>
      <c r="H2149" s="93" t="s">
        <v>8896</v>
      </c>
      <c r="I2149" s="36">
        <f ca="1">IFERROR(__xludf.DUMMYFUNCTION("""COMPUTED_VALUE"""),46196)</f>
        <v>46196</v>
      </c>
      <c r="J2149" s="51" t="s">
        <v>9832</v>
      </c>
      <c r="K2149" s="56" t="s">
        <v>9833</v>
      </c>
      <c r="L2149" s="38">
        <v>968958099</v>
      </c>
      <c r="M2149" s="30" t="s">
        <v>713</v>
      </c>
      <c r="N2149" s="30" t="s">
        <v>2631</v>
      </c>
      <c r="O2149" s="30" t="s">
        <v>107</v>
      </c>
      <c r="P2149" s="30" t="s">
        <v>9834</v>
      </c>
      <c r="Q2149" s="23">
        <v>16940</v>
      </c>
      <c r="R2149" s="30" t="s">
        <v>29</v>
      </c>
      <c r="S2149" s="39">
        <f t="shared" si="12"/>
        <v>2600</v>
      </c>
      <c r="T2149" s="49" t="s">
        <v>9835</v>
      </c>
      <c r="U2149" s="52"/>
      <c r="V2149" s="53"/>
      <c r="W2149" s="54" t="s">
        <v>9836</v>
      </c>
      <c r="X2149" s="30"/>
      <c r="Y2149" s="31">
        <v>14340</v>
      </c>
      <c r="Z2149" s="30"/>
      <c r="AA2149" s="55"/>
      <c r="AB2149" s="73" t="s">
        <v>44</v>
      </c>
      <c r="AC2149" s="30" t="s">
        <v>44</v>
      </c>
      <c r="AD2149" s="30" t="s">
        <v>982</v>
      </c>
    </row>
    <row r="2150" spans="1:30" x14ac:dyDescent="0.2">
      <c r="A2150" s="89">
        <v>46177.91068025463</v>
      </c>
      <c r="B2150" s="35" t="s">
        <v>30</v>
      </c>
      <c r="C2150" s="85" t="s">
        <v>31</v>
      </c>
      <c r="D2150" s="30" t="s">
        <v>29</v>
      </c>
      <c r="E2150" s="96" t="s">
        <v>2798</v>
      </c>
      <c r="F2150" s="93" t="s">
        <v>29</v>
      </c>
      <c r="G2150" s="30" t="s">
        <v>47</v>
      </c>
      <c r="H2150" s="93" t="s">
        <v>34</v>
      </c>
      <c r="I2150" s="36" t="str">
        <f ca="1">IFERROR(__xludf.DUMMYFUNCTION("""COMPUTED_VALUE""")," ")</f>
        <v xml:space="preserve"> </v>
      </c>
      <c r="J2150" s="51" t="s">
        <v>9837</v>
      </c>
      <c r="K2150" s="56" t="s">
        <v>9838</v>
      </c>
      <c r="L2150" s="38">
        <v>814445365</v>
      </c>
      <c r="M2150" s="30" t="s">
        <v>713</v>
      </c>
      <c r="N2150" s="30" t="s">
        <v>3310</v>
      </c>
      <c r="O2150" s="30" t="s">
        <v>107</v>
      </c>
      <c r="P2150" s="30" t="s">
        <v>9839</v>
      </c>
      <c r="Q2150" s="23">
        <v>16940</v>
      </c>
      <c r="R2150" s="30" t="s">
        <v>29</v>
      </c>
      <c r="S2150" s="39">
        <v>50</v>
      </c>
      <c r="T2150" s="45">
        <v>46177</v>
      </c>
      <c r="U2150" s="52"/>
      <c r="V2150" s="53"/>
      <c r="W2150" s="54" t="s">
        <v>9840</v>
      </c>
      <c r="X2150" s="30"/>
      <c r="Y2150" s="31">
        <v>16890</v>
      </c>
      <c r="Z2150" s="30"/>
      <c r="AA2150" s="56"/>
      <c r="AB2150" s="74" t="s">
        <v>44</v>
      </c>
      <c r="AC2150" s="30" t="s">
        <v>44</v>
      </c>
      <c r="AD2150" s="30" t="s">
        <v>982</v>
      </c>
    </row>
    <row r="2151" spans="1:30" x14ac:dyDescent="0.2">
      <c r="A2151" s="89">
        <v>46177.932493958331</v>
      </c>
      <c r="B2151" s="35" t="s">
        <v>252</v>
      </c>
      <c r="C2151" s="85" t="s">
        <v>31</v>
      </c>
      <c r="D2151" s="30" t="s">
        <v>29</v>
      </c>
      <c r="E2151" s="96" t="s">
        <v>2798</v>
      </c>
      <c r="F2151" s="93" t="s">
        <v>29</v>
      </c>
      <c r="G2151" s="30" t="s">
        <v>47</v>
      </c>
      <c r="H2151" s="93" t="s">
        <v>34</v>
      </c>
      <c r="I2151" s="36" t="str">
        <f ca="1">IFERROR(__xludf.DUMMYFUNCTION("""COMPUTED_VALUE""")," ")</f>
        <v xml:space="preserve"> </v>
      </c>
      <c r="J2151" s="51" t="s">
        <v>9841</v>
      </c>
      <c r="K2151" s="56" t="s">
        <v>9842</v>
      </c>
      <c r="L2151" s="38">
        <v>962548929</v>
      </c>
      <c r="M2151" s="30" t="s">
        <v>664</v>
      </c>
      <c r="N2151" s="30" t="s">
        <v>2923</v>
      </c>
      <c r="O2151" s="30" t="s">
        <v>107</v>
      </c>
      <c r="P2151" s="30" t="s">
        <v>9843</v>
      </c>
      <c r="Q2151" s="23">
        <v>16940</v>
      </c>
      <c r="R2151" s="30" t="s">
        <v>29</v>
      </c>
      <c r="S2151" s="39">
        <v>50</v>
      </c>
      <c r="T2151" s="45">
        <v>46177</v>
      </c>
      <c r="U2151" s="52"/>
      <c r="V2151" s="53"/>
      <c r="W2151" s="54" t="s">
        <v>9844</v>
      </c>
      <c r="X2151" s="30"/>
      <c r="Y2151" s="31">
        <v>16890</v>
      </c>
      <c r="Z2151" s="30"/>
      <c r="AA2151" s="55"/>
      <c r="AB2151" s="73" t="s">
        <v>44</v>
      </c>
      <c r="AC2151" s="30" t="s">
        <v>44</v>
      </c>
      <c r="AD2151" s="30" t="s">
        <v>982</v>
      </c>
    </row>
    <row r="2152" spans="1:30" x14ac:dyDescent="0.2">
      <c r="A2152" s="89">
        <v>46178.036181759264</v>
      </c>
      <c r="B2152" s="35" t="s">
        <v>30</v>
      </c>
      <c r="C2152" s="85" t="s">
        <v>31</v>
      </c>
      <c r="D2152" s="30" t="s">
        <v>29</v>
      </c>
      <c r="E2152" s="96" t="s">
        <v>63</v>
      </c>
      <c r="F2152" s="93" t="s">
        <v>29</v>
      </c>
      <c r="G2152" s="30" t="s">
        <v>47</v>
      </c>
      <c r="H2152" s="93" t="s">
        <v>34</v>
      </c>
      <c r="I2152" s="36" t="str">
        <f ca="1">IFERROR(__xludf.DUMMYFUNCTION("""COMPUTED_VALUE""")," ")</f>
        <v xml:space="preserve"> </v>
      </c>
      <c r="J2152" s="51" t="s">
        <v>9845</v>
      </c>
      <c r="K2152" s="56" t="s">
        <v>9846</v>
      </c>
      <c r="L2152" s="38">
        <v>377819337</v>
      </c>
      <c r="M2152" s="30" t="s">
        <v>2544</v>
      </c>
      <c r="N2152" s="30" t="s">
        <v>685</v>
      </c>
      <c r="O2152" s="30" t="s">
        <v>9847</v>
      </c>
      <c r="P2152" s="30" t="s">
        <v>9848</v>
      </c>
      <c r="Q2152" s="23">
        <v>16940</v>
      </c>
      <c r="R2152" s="30" t="s">
        <v>29</v>
      </c>
      <c r="S2152" s="39">
        <v>50</v>
      </c>
      <c r="T2152" s="45">
        <v>46177</v>
      </c>
      <c r="U2152" s="52"/>
      <c r="V2152" s="53"/>
      <c r="W2152" s="54" t="s">
        <v>9849</v>
      </c>
      <c r="X2152" s="30"/>
      <c r="Y2152" s="31">
        <v>16890</v>
      </c>
      <c r="Z2152" s="30"/>
      <c r="AA2152" s="56"/>
      <c r="AB2152" s="74" t="s">
        <v>44</v>
      </c>
      <c r="AC2152" s="30" t="s">
        <v>44</v>
      </c>
      <c r="AD2152" s="30" t="s">
        <v>982</v>
      </c>
    </row>
    <row r="2153" spans="1:30" x14ac:dyDescent="0.2">
      <c r="A2153" s="89">
        <v>46178.038990486108</v>
      </c>
      <c r="B2153" s="35" t="s">
        <v>252</v>
      </c>
      <c r="C2153" s="85" t="s">
        <v>31</v>
      </c>
      <c r="D2153" s="30" t="s">
        <v>29</v>
      </c>
      <c r="E2153" s="96" t="s">
        <v>2798</v>
      </c>
      <c r="F2153" s="93" t="s">
        <v>29</v>
      </c>
      <c r="G2153" s="30" t="s">
        <v>47</v>
      </c>
      <c r="H2153" s="93" t="s">
        <v>34</v>
      </c>
      <c r="I2153" s="36" t="str">
        <f ca="1">IFERROR(__xludf.DUMMYFUNCTION("""COMPUTED_VALUE""")," ")</f>
        <v xml:space="preserve"> </v>
      </c>
      <c r="J2153" s="51" t="s">
        <v>9850</v>
      </c>
      <c r="K2153" s="56" t="s">
        <v>9851</v>
      </c>
      <c r="L2153" s="38">
        <v>943694799</v>
      </c>
      <c r="M2153" s="30" t="s">
        <v>664</v>
      </c>
      <c r="N2153" s="30" t="s">
        <v>3103</v>
      </c>
      <c r="O2153" s="30" t="s">
        <v>107</v>
      </c>
      <c r="P2153" s="30" t="s">
        <v>9852</v>
      </c>
      <c r="Q2153" s="23">
        <v>16940</v>
      </c>
      <c r="R2153" s="30" t="s">
        <v>29</v>
      </c>
      <c r="S2153" s="39">
        <v>50</v>
      </c>
      <c r="T2153" s="45">
        <v>46177</v>
      </c>
      <c r="U2153" s="52"/>
      <c r="V2153" s="53"/>
      <c r="W2153" s="54" t="s">
        <v>9853</v>
      </c>
      <c r="X2153" s="30"/>
      <c r="Y2153" s="31">
        <v>16890</v>
      </c>
      <c r="Z2153" s="30"/>
      <c r="AA2153" s="55"/>
      <c r="AB2153" s="73" t="s">
        <v>44</v>
      </c>
      <c r="AC2153" s="30" t="s">
        <v>44</v>
      </c>
      <c r="AD2153" s="30" t="s">
        <v>982</v>
      </c>
    </row>
    <row r="2154" spans="1:30" x14ac:dyDescent="0.2">
      <c r="A2154" s="89">
        <v>46178.043444768518</v>
      </c>
      <c r="B2154" s="35" t="s">
        <v>30</v>
      </c>
      <c r="C2154" s="85" t="s">
        <v>31</v>
      </c>
      <c r="D2154" s="30" t="s">
        <v>29</v>
      </c>
      <c r="E2154" s="96" t="s">
        <v>2798</v>
      </c>
      <c r="F2154" s="93" t="s">
        <v>29</v>
      </c>
      <c r="G2154" s="30" t="s">
        <v>47</v>
      </c>
      <c r="H2154" s="93" t="s">
        <v>34</v>
      </c>
      <c r="I2154" s="36" t="str">
        <f ca="1">IFERROR(__xludf.DUMMYFUNCTION("""COMPUTED_VALUE""")," ")</f>
        <v xml:space="preserve"> </v>
      </c>
      <c r="J2154" s="51" t="s">
        <v>9854</v>
      </c>
      <c r="K2154" s="56" t="s">
        <v>9855</v>
      </c>
      <c r="L2154" s="38">
        <v>912726820</v>
      </c>
      <c r="M2154" s="30" t="s">
        <v>713</v>
      </c>
      <c r="N2154" s="30" t="s">
        <v>2631</v>
      </c>
      <c r="O2154" s="30" t="s">
        <v>107</v>
      </c>
      <c r="P2154" s="30" t="s">
        <v>9856</v>
      </c>
      <c r="Q2154" s="23">
        <v>16940</v>
      </c>
      <c r="R2154" s="30" t="s">
        <v>29</v>
      </c>
      <c r="S2154" s="39">
        <v>100</v>
      </c>
      <c r="T2154" s="45">
        <v>46177</v>
      </c>
      <c r="U2154" s="52"/>
      <c r="V2154" s="53"/>
      <c r="W2154" s="54" t="s">
        <v>9857</v>
      </c>
      <c r="X2154" s="30"/>
      <c r="Y2154" s="31">
        <v>16840</v>
      </c>
      <c r="Z2154" s="30"/>
      <c r="AA2154" s="56"/>
      <c r="AB2154" s="74" t="s">
        <v>44</v>
      </c>
      <c r="AC2154" s="30" t="s">
        <v>44</v>
      </c>
      <c r="AD2154" s="30" t="s">
        <v>982</v>
      </c>
    </row>
    <row r="2155" spans="1:30" x14ac:dyDescent="0.2">
      <c r="A2155" s="89">
        <v>46178.044980254628</v>
      </c>
      <c r="B2155" s="35" t="s">
        <v>30</v>
      </c>
      <c r="C2155" s="85" t="s">
        <v>31</v>
      </c>
      <c r="D2155" s="30" t="s">
        <v>29</v>
      </c>
      <c r="E2155" s="96" t="s">
        <v>2798</v>
      </c>
      <c r="F2155" s="93" t="s">
        <v>29</v>
      </c>
      <c r="G2155" s="30" t="s">
        <v>47</v>
      </c>
      <c r="H2155" s="93" t="s">
        <v>34</v>
      </c>
      <c r="I2155" s="36" t="str">
        <f ca="1">IFERROR(__xludf.DUMMYFUNCTION("""COMPUTED_VALUE""")," ")</f>
        <v xml:space="preserve"> </v>
      </c>
      <c r="J2155" s="51" t="s">
        <v>9858</v>
      </c>
      <c r="K2155" s="56" t="s">
        <v>9859</v>
      </c>
      <c r="L2155" s="38">
        <v>782227143</v>
      </c>
      <c r="M2155" s="30" t="s">
        <v>713</v>
      </c>
      <c r="N2155" s="30" t="s">
        <v>148</v>
      </c>
      <c r="O2155" s="30" t="s">
        <v>107</v>
      </c>
      <c r="P2155" s="30" t="s">
        <v>9860</v>
      </c>
      <c r="Q2155" s="23">
        <v>16940</v>
      </c>
      <c r="R2155" s="30" t="s">
        <v>29</v>
      </c>
      <c r="S2155" s="39">
        <f>50+150</f>
        <v>200</v>
      </c>
      <c r="T2155" s="49" t="s">
        <v>9861</v>
      </c>
      <c r="U2155" s="52"/>
      <c r="V2155" s="53"/>
      <c r="W2155" s="54" t="s">
        <v>9862</v>
      </c>
      <c r="X2155" s="30"/>
      <c r="Y2155" s="31">
        <v>16740</v>
      </c>
      <c r="Z2155" s="30"/>
      <c r="AA2155" s="55"/>
      <c r="AB2155" s="73" t="s">
        <v>44</v>
      </c>
      <c r="AC2155" s="30" t="s">
        <v>44</v>
      </c>
      <c r="AD2155" s="30" t="s">
        <v>982</v>
      </c>
    </row>
    <row r="2156" spans="1:30" x14ac:dyDescent="0.2">
      <c r="A2156" s="89">
        <v>46178.046327384262</v>
      </c>
      <c r="B2156" s="35" t="s">
        <v>30</v>
      </c>
      <c r="C2156" s="85" t="s">
        <v>31</v>
      </c>
      <c r="D2156" s="30" t="s">
        <v>29</v>
      </c>
      <c r="E2156" s="96" t="s">
        <v>2798</v>
      </c>
      <c r="F2156" s="93" t="s">
        <v>29</v>
      </c>
      <c r="G2156" s="30" t="s">
        <v>47</v>
      </c>
      <c r="H2156" s="93" t="s">
        <v>34</v>
      </c>
      <c r="I2156" s="36" t="str">
        <f ca="1">IFERROR(__xludf.DUMMYFUNCTION("""COMPUTED_VALUE""")," ")</f>
        <v xml:space="preserve"> </v>
      </c>
      <c r="J2156" s="51" t="s">
        <v>9863</v>
      </c>
      <c r="K2156" s="56" t="s">
        <v>9864</v>
      </c>
      <c r="L2156" s="38">
        <v>912909891</v>
      </c>
      <c r="M2156" s="30" t="s">
        <v>713</v>
      </c>
      <c r="N2156" s="30" t="s">
        <v>512</v>
      </c>
      <c r="O2156" s="30" t="s">
        <v>107</v>
      </c>
      <c r="P2156" s="30" t="s">
        <v>9865</v>
      </c>
      <c r="Q2156" s="23">
        <v>16940</v>
      </c>
      <c r="R2156" s="30" t="s">
        <v>29</v>
      </c>
      <c r="S2156" s="39">
        <v>50</v>
      </c>
      <c r="T2156" s="45">
        <v>46177</v>
      </c>
      <c r="U2156" s="52"/>
      <c r="V2156" s="53"/>
      <c r="W2156" s="54" t="s">
        <v>9866</v>
      </c>
      <c r="X2156" s="30"/>
      <c r="Y2156" s="31">
        <v>16890</v>
      </c>
      <c r="Z2156" s="30"/>
      <c r="AA2156" s="56"/>
      <c r="AB2156" s="74" t="s">
        <v>44</v>
      </c>
      <c r="AC2156" s="30" t="s">
        <v>44</v>
      </c>
      <c r="AD2156" s="30" t="s">
        <v>982</v>
      </c>
    </row>
    <row r="2157" spans="1:30" x14ac:dyDescent="0.2">
      <c r="A2157" s="89">
        <v>46178.055069166665</v>
      </c>
      <c r="B2157" s="35" t="s">
        <v>30</v>
      </c>
      <c r="C2157" s="85" t="s">
        <v>31</v>
      </c>
      <c r="D2157" s="30" t="s">
        <v>29</v>
      </c>
      <c r="E2157" s="96" t="s">
        <v>63</v>
      </c>
      <c r="F2157" s="93" t="s">
        <v>29</v>
      </c>
      <c r="G2157" s="30" t="s">
        <v>47</v>
      </c>
      <c r="H2157" s="93" t="s">
        <v>34</v>
      </c>
      <c r="I2157" s="36" t="str">
        <f ca="1">IFERROR(__xludf.DUMMYFUNCTION("""COMPUTED_VALUE""")," ")</f>
        <v xml:space="preserve"> </v>
      </c>
      <c r="J2157" s="51" t="s">
        <v>9867</v>
      </c>
      <c r="K2157" s="56" t="s">
        <v>9868</v>
      </c>
      <c r="L2157" s="38">
        <v>855989716</v>
      </c>
      <c r="M2157" s="30" t="s">
        <v>247</v>
      </c>
      <c r="N2157" s="30" t="s">
        <v>763</v>
      </c>
      <c r="O2157" s="30" t="s">
        <v>107</v>
      </c>
      <c r="P2157" s="30" t="s">
        <v>9869</v>
      </c>
      <c r="Q2157" s="23">
        <v>16940</v>
      </c>
      <c r="R2157" s="30" t="s">
        <v>29</v>
      </c>
      <c r="S2157" s="39">
        <v>50</v>
      </c>
      <c r="T2157" s="45">
        <v>46177</v>
      </c>
      <c r="U2157" s="52"/>
      <c r="V2157" s="53"/>
      <c r="W2157" s="54" t="s">
        <v>9870</v>
      </c>
      <c r="X2157" s="30"/>
      <c r="Y2157" s="31">
        <v>16890</v>
      </c>
      <c r="Z2157" s="30"/>
      <c r="AA2157" s="55"/>
      <c r="AB2157" s="73" t="s">
        <v>44</v>
      </c>
      <c r="AC2157" s="30" t="s">
        <v>44</v>
      </c>
      <c r="AD2157" s="30" t="s">
        <v>982</v>
      </c>
    </row>
    <row r="2158" spans="1:30" x14ac:dyDescent="0.2">
      <c r="A2158" s="89">
        <v>46178.056528900459</v>
      </c>
      <c r="B2158" s="35" t="s">
        <v>30</v>
      </c>
      <c r="C2158" s="85" t="s">
        <v>31</v>
      </c>
      <c r="D2158" s="30" t="s">
        <v>29</v>
      </c>
      <c r="E2158" s="96" t="s">
        <v>2798</v>
      </c>
      <c r="F2158" s="93" t="s">
        <v>29</v>
      </c>
      <c r="G2158" s="30" t="s">
        <v>47</v>
      </c>
      <c r="H2158" s="93" t="s">
        <v>34</v>
      </c>
      <c r="I2158" s="36" t="str">
        <f ca="1">IFERROR(__xludf.DUMMYFUNCTION("""COMPUTED_VALUE""")," ")</f>
        <v xml:space="preserve"> </v>
      </c>
      <c r="J2158" s="51" t="s">
        <v>9871</v>
      </c>
      <c r="K2158" s="56" t="s">
        <v>9872</v>
      </c>
      <c r="L2158" s="38">
        <v>342786993</v>
      </c>
      <c r="M2158" s="30" t="s">
        <v>247</v>
      </c>
      <c r="N2158" s="30" t="s">
        <v>763</v>
      </c>
      <c r="O2158" s="30" t="s">
        <v>107</v>
      </c>
      <c r="P2158" s="30" t="s">
        <v>9873</v>
      </c>
      <c r="Q2158" s="23">
        <v>16940</v>
      </c>
      <c r="R2158" s="30" t="s">
        <v>29</v>
      </c>
      <c r="S2158" s="39">
        <v>50</v>
      </c>
      <c r="T2158" s="45">
        <v>45812</v>
      </c>
      <c r="U2158" s="52"/>
      <c r="V2158" s="53"/>
      <c r="W2158" s="54" t="s">
        <v>9874</v>
      </c>
      <c r="X2158" s="30"/>
      <c r="Y2158" s="31">
        <v>16890</v>
      </c>
      <c r="Z2158" s="30"/>
      <c r="AA2158" s="56"/>
      <c r="AB2158" s="74" t="s">
        <v>44</v>
      </c>
      <c r="AC2158" s="30" t="s">
        <v>44</v>
      </c>
      <c r="AD2158" s="30" t="s">
        <v>982</v>
      </c>
    </row>
    <row r="2159" spans="1:30" x14ac:dyDescent="0.2">
      <c r="A2159" s="89">
        <v>46178.082183009261</v>
      </c>
      <c r="B2159" s="35" t="s">
        <v>30</v>
      </c>
      <c r="C2159" s="85" t="s">
        <v>31</v>
      </c>
      <c r="D2159" s="30" t="s">
        <v>29</v>
      </c>
      <c r="E2159" s="96" t="s">
        <v>63</v>
      </c>
      <c r="F2159" s="93" t="s">
        <v>29</v>
      </c>
      <c r="G2159" s="30" t="s">
        <v>47</v>
      </c>
      <c r="H2159" s="93" t="s">
        <v>34</v>
      </c>
      <c r="I2159" s="36" t="str">
        <f ca="1">IFERROR(__xludf.DUMMYFUNCTION("""COMPUTED_VALUE""")," ")</f>
        <v xml:space="preserve"> </v>
      </c>
      <c r="J2159" s="51" t="s">
        <v>9875</v>
      </c>
      <c r="K2159" s="56" t="s">
        <v>9876</v>
      </c>
      <c r="L2159" s="38">
        <v>363523618</v>
      </c>
      <c r="M2159" s="30" t="s">
        <v>1619</v>
      </c>
      <c r="N2159" s="30" t="s">
        <v>529</v>
      </c>
      <c r="O2159" s="30" t="s">
        <v>9877</v>
      </c>
      <c r="P2159" s="30" t="s">
        <v>9878</v>
      </c>
      <c r="Q2159" s="23">
        <v>16940</v>
      </c>
      <c r="R2159" s="30" t="s">
        <v>29</v>
      </c>
      <c r="S2159" s="39">
        <v>50</v>
      </c>
      <c r="T2159" s="45">
        <v>46177</v>
      </c>
      <c r="U2159" s="52"/>
      <c r="V2159" s="53"/>
      <c r="W2159" s="54" t="s">
        <v>9879</v>
      </c>
      <c r="X2159" s="30"/>
      <c r="Y2159" s="31">
        <v>16890</v>
      </c>
      <c r="Z2159" s="30"/>
      <c r="AA2159" s="55"/>
      <c r="AB2159" s="73" t="s">
        <v>44</v>
      </c>
      <c r="AC2159" s="30" t="s">
        <v>44</v>
      </c>
      <c r="AD2159" s="30" t="s">
        <v>982</v>
      </c>
    </row>
    <row r="2160" spans="1:30" x14ac:dyDescent="0.2">
      <c r="A2160" s="89">
        <v>46178.083989652776</v>
      </c>
      <c r="B2160" s="35" t="s">
        <v>30</v>
      </c>
      <c r="C2160" s="85" t="s">
        <v>31</v>
      </c>
      <c r="D2160" s="30" t="s">
        <v>29</v>
      </c>
      <c r="E2160" s="96" t="s">
        <v>63</v>
      </c>
      <c r="F2160" s="93" t="s">
        <v>29</v>
      </c>
      <c r="G2160" s="30" t="s">
        <v>47</v>
      </c>
      <c r="H2160" s="93" t="s">
        <v>34</v>
      </c>
      <c r="I2160" s="36" t="str">
        <f ca="1">IFERROR(__xludf.DUMMYFUNCTION("""COMPUTED_VALUE""")," ")</f>
        <v xml:space="preserve"> </v>
      </c>
      <c r="J2160" s="51" t="s">
        <v>9880</v>
      </c>
      <c r="K2160" s="56" t="s">
        <v>9881</v>
      </c>
      <c r="L2160" s="38">
        <v>946746665</v>
      </c>
      <c r="M2160" s="30" t="s">
        <v>1619</v>
      </c>
      <c r="N2160" s="30" t="s">
        <v>4569</v>
      </c>
      <c r="O2160" s="30" t="s">
        <v>2642</v>
      </c>
      <c r="P2160" s="30" t="s">
        <v>9882</v>
      </c>
      <c r="Q2160" s="23">
        <v>16940</v>
      </c>
      <c r="R2160" s="30" t="s">
        <v>29</v>
      </c>
      <c r="S2160" s="39">
        <v>50</v>
      </c>
      <c r="T2160" s="45">
        <v>46177</v>
      </c>
      <c r="U2160" s="52"/>
      <c r="V2160" s="53"/>
      <c r="W2160" s="54" t="s">
        <v>9883</v>
      </c>
      <c r="X2160" s="30"/>
      <c r="Y2160" s="31">
        <v>16890</v>
      </c>
      <c r="Z2160" s="30"/>
      <c r="AA2160" s="56"/>
      <c r="AB2160" s="74" t="s">
        <v>44</v>
      </c>
      <c r="AC2160" s="30" t="s">
        <v>44</v>
      </c>
      <c r="AD2160" s="30" t="s">
        <v>982</v>
      </c>
    </row>
    <row r="2161" spans="1:30" x14ac:dyDescent="0.2">
      <c r="A2161" s="89">
        <v>46178.266238298616</v>
      </c>
      <c r="B2161" s="35" t="s">
        <v>30</v>
      </c>
      <c r="C2161" s="85" t="s">
        <v>31</v>
      </c>
      <c r="D2161" s="30" t="s">
        <v>29</v>
      </c>
      <c r="E2161" s="96" t="s">
        <v>32</v>
      </c>
      <c r="F2161" s="93" t="s">
        <v>29</v>
      </c>
      <c r="G2161" s="30" t="s">
        <v>33</v>
      </c>
      <c r="H2161" s="93" t="s">
        <v>34</v>
      </c>
      <c r="I2161" s="36" t="str">
        <f ca="1">IFERROR(__xludf.DUMMYFUNCTION("""COMPUTED_VALUE""")," ")</f>
        <v xml:space="preserve"> </v>
      </c>
      <c r="J2161" s="51" t="s">
        <v>9884</v>
      </c>
      <c r="K2161" s="56" t="s">
        <v>9885</v>
      </c>
      <c r="L2161" s="38">
        <v>812798377</v>
      </c>
      <c r="M2161" s="30" t="s">
        <v>874</v>
      </c>
      <c r="N2161" s="30" t="s">
        <v>4806</v>
      </c>
      <c r="O2161" s="30" t="s">
        <v>107</v>
      </c>
      <c r="P2161" s="30" t="s">
        <v>9886</v>
      </c>
      <c r="Q2161" s="23">
        <v>14972</v>
      </c>
      <c r="R2161" s="30" t="s">
        <v>29</v>
      </c>
      <c r="S2161" s="39">
        <v>50</v>
      </c>
      <c r="T2161" s="45">
        <v>46177</v>
      </c>
      <c r="U2161" s="52"/>
      <c r="V2161" s="53"/>
      <c r="W2161" s="54" t="s">
        <v>9887</v>
      </c>
      <c r="X2161" s="30"/>
      <c r="Y2161" s="31">
        <v>14922</v>
      </c>
      <c r="Z2161" s="30"/>
      <c r="AA2161" s="55"/>
      <c r="AB2161" s="73" t="s">
        <v>44</v>
      </c>
      <c r="AC2161" s="30" t="s">
        <v>44</v>
      </c>
      <c r="AD2161" s="30" t="s">
        <v>982</v>
      </c>
    </row>
    <row r="2162" spans="1:30" x14ac:dyDescent="0.2">
      <c r="A2162" s="89">
        <v>46178.266885717589</v>
      </c>
      <c r="B2162" s="35" t="s">
        <v>30</v>
      </c>
      <c r="C2162" s="85" t="s">
        <v>31</v>
      </c>
      <c r="D2162" s="30" t="s">
        <v>29</v>
      </c>
      <c r="E2162" s="96" t="s">
        <v>2798</v>
      </c>
      <c r="F2162" s="93" t="s">
        <v>29</v>
      </c>
      <c r="G2162" s="30" t="s">
        <v>47</v>
      </c>
      <c r="H2162" s="93" t="s">
        <v>34</v>
      </c>
      <c r="I2162" s="36" t="str">
        <f ca="1">IFERROR(__xludf.DUMMYFUNCTION("""COMPUTED_VALUE""")," ")</f>
        <v xml:space="preserve"> </v>
      </c>
      <c r="J2162" s="51" t="s">
        <v>9888</v>
      </c>
      <c r="K2162" s="56" t="s">
        <v>9889</v>
      </c>
      <c r="L2162" s="38">
        <v>343847915</v>
      </c>
      <c r="M2162" s="30" t="s">
        <v>633</v>
      </c>
      <c r="N2162" s="30" t="s">
        <v>481</v>
      </c>
      <c r="O2162" s="30" t="s">
        <v>107</v>
      </c>
      <c r="P2162" s="30" t="s">
        <v>9890</v>
      </c>
      <c r="Q2162" s="23">
        <v>16940</v>
      </c>
      <c r="R2162" s="30" t="s">
        <v>29</v>
      </c>
      <c r="S2162" s="39">
        <v>50</v>
      </c>
      <c r="T2162" s="45">
        <v>46178</v>
      </c>
      <c r="U2162" s="52"/>
      <c r="V2162" s="53"/>
      <c r="W2162" s="54" t="s">
        <v>9891</v>
      </c>
      <c r="X2162" s="30"/>
      <c r="Y2162" s="31">
        <v>16890</v>
      </c>
      <c r="Z2162" s="30"/>
      <c r="AA2162" s="56"/>
      <c r="AB2162" s="74" t="s">
        <v>44</v>
      </c>
      <c r="AC2162" s="30" t="s">
        <v>44</v>
      </c>
      <c r="AD2162" s="30" t="s">
        <v>982</v>
      </c>
    </row>
    <row r="2163" spans="1:30" x14ac:dyDescent="0.2">
      <c r="A2163" s="89">
        <v>46178.267642013889</v>
      </c>
      <c r="B2163" s="35" t="s">
        <v>30</v>
      </c>
      <c r="C2163" s="85" t="s">
        <v>31</v>
      </c>
      <c r="D2163" s="30" t="s">
        <v>29</v>
      </c>
      <c r="E2163" s="96" t="s">
        <v>63</v>
      </c>
      <c r="F2163" s="93" t="s">
        <v>29</v>
      </c>
      <c r="G2163" s="30" t="s">
        <v>47</v>
      </c>
      <c r="H2163" s="93" t="s">
        <v>34</v>
      </c>
      <c r="I2163" s="36" t="str">
        <f ca="1">IFERROR(__xludf.DUMMYFUNCTION("""COMPUTED_VALUE""")," ")</f>
        <v xml:space="preserve"> </v>
      </c>
      <c r="J2163" s="51" t="s">
        <v>9892</v>
      </c>
      <c r="K2163" s="56" t="s">
        <v>9893</v>
      </c>
      <c r="L2163" s="38">
        <v>328641008</v>
      </c>
      <c r="M2163" s="30" t="s">
        <v>874</v>
      </c>
      <c r="N2163" s="30" t="s">
        <v>4278</v>
      </c>
      <c r="O2163" s="30" t="s">
        <v>107</v>
      </c>
      <c r="P2163" s="30" t="s">
        <v>9894</v>
      </c>
      <c r="Q2163" s="23">
        <v>16940</v>
      </c>
      <c r="R2163" s="30" t="s">
        <v>29</v>
      </c>
      <c r="S2163" s="39">
        <v>50</v>
      </c>
      <c r="T2163" s="45">
        <v>46177</v>
      </c>
      <c r="U2163" s="52"/>
      <c r="V2163" s="53"/>
      <c r="W2163" s="54" t="s">
        <v>9895</v>
      </c>
      <c r="X2163" s="30"/>
      <c r="Y2163" s="31">
        <v>16890</v>
      </c>
      <c r="Z2163" s="30"/>
      <c r="AA2163" s="55"/>
      <c r="AB2163" s="73" t="s">
        <v>44</v>
      </c>
      <c r="AC2163" s="30" t="s">
        <v>44</v>
      </c>
      <c r="AD2163" s="30" t="s">
        <v>982</v>
      </c>
    </row>
    <row r="2164" spans="1:30" x14ac:dyDescent="0.2">
      <c r="A2164" s="89">
        <v>46178.268700312503</v>
      </c>
      <c r="B2164" s="35" t="s">
        <v>30</v>
      </c>
      <c r="C2164" s="85" t="s">
        <v>31</v>
      </c>
      <c r="D2164" s="30" t="s">
        <v>29</v>
      </c>
      <c r="E2164" s="96" t="s">
        <v>2798</v>
      </c>
      <c r="F2164" s="93" t="s">
        <v>29</v>
      </c>
      <c r="G2164" s="30" t="s">
        <v>47</v>
      </c>
      <c r="H2164" s="93" t="s">
        <v>34</v>
      </c>
      <c r="I2164" s="36" t="str">
        <f ca="1">IFERROR(__xludf.DUMMYFUNCTION("""COMPUTED_VALUE""")," ")</f>
        <v xml:space="preserve"> </v>
      </c>
      <c r="J2164" s="51" t="s">
        <v>9896</v>
      </c>
      <c r="K2164" s="56" t="s">
        <v>9897</v>
      </c>
      <c r="L2164" s="38">
        <v>353615973</v>
      </c>
      <c r="M2164" s="30" t="s">
        <v>633</v>
      </c>
      <c r="N2164" s="30" t="s">
        <v>1845</v>
      </c>
      <c r="O2164" s="30" t="s">
        <v>107</v>
      </c>
      <c r="P2164" s="30" t="s">
        <v>9898</v>
      </c>
      <c r="Q2164" s="23">
        <v>16940</v>
      </c>
      <c r="R2164" s="30" t="s">
        <v>29</v>
      </c>
      <c r="S2164" s="39">
        <v>50</v>
      </c>
      <c r="T2164" s="45">
        <v>46177</v>
      </c>
      <c r="U2164" s="52"/>
      <c r="V2164" s="53"/>
      <c r="W2164" s="54" t="s">
        <v>9899</v>
      </c>
      <c r="X2164" s="30"/>
      <c r="Y2164" s="31">
        <v>16890</v>
      </c>
      <c r="Z2164" s="30"/>
      <c r="AA2164" s="56"/>
      <c r="AB2164" s="74" t="s">
        <v>44</v>
      </c>
      <c r="AC2164" s="30" t="s">
        <v>44</v>
      </c>
      <c r="AD2164" s="30" t="s">
        <v>982</v>
      </c>
    </row>
    <row r="2165" spans="1:30" x14ac:dyDescent="0.2">
      <c r="A2165" s="89">
        <v>46178.268710115735</v>
      </c>
      <c r="B2165" s="35" t="s">
        <v>30</v>
      </c>
      <c r="C2165" s="85" t="s">
        <v>31</v>
      </c>
      <c r="D2165" s="30" t="s">
        <v>29</v>
      </c>
      <c r="E2165" s="96" t="s">
        <v>63</v>
      </c>
      <c r="F2165" s="93" t="s">
        <v>29</v>
      </c>
      <c r="G2165" s="30" t="s">
        <v>47</v>
      </c>
      <c r="H2165" s="93" t="s">
        <v>34</v>
      </c>
      <c r="I2165" s="36" t="str">
        <f ca="1">IFERROR(__xludf.DUMMYFUNCTION("""COMPUTED_VALUE""")," ")</f>
        <v xml:space="preserve"> </v>
      </c>
      <c r="J2165" s="51" t="s">
        <v>9900</v>
      </c>
      <c r="K2165" s="56" t="s">
        <v>9901</v>
      </c>
      <c r="L2165" s="38">
        <v>368789256</v>
      </c>
      <c r="M2165" s="30" t="s">
        <v>874</v>
      </c>
      <c r="N2165" s="30" t="s">
        <v>4391</v>
      </c>
      <c r="O2165" s="30" t="s">
        <v>2204</v>
      </c>
      <c r="P2165" s="30" t="s">
        <v>9902</v>
      </c>
      <c r="Q2165" s="23">
        <v>16940</v>
      </c>
      <c r="R2165" s="30" t="s">
        <v>29</v>
      </c>
      <c r="S2165" s="39">
        <v>50</v>
      </c>
      <c r="T2165" s="45">
        <v>46177</v>
      </c>
      <c r="U2165" s="52"/>
      <c r="V2165" s="53"/>
      <c r="W2165" s="54" t="s">
        <v>9903</v>
      </c>
      <c r="X2165" s="30"/>
      <c r="Y2165" s="31">
        <v>16890</v>
      </c>
      <c r="Z2165" s="30"/>
      <c r="AA2165" s="55"/>
      <c r="AB2165" s="73" t="s">
        <v>44</v>
      </c>
      <c r="AC2165" s="30" t="s">
        <v>44</v>
      </c>
      <c r="AD2165" s="30" t="s">
        <v>982</v>
      </c>
    </row>
    <row r="2166" spans="1:30" x14ac:dyDescent="0.2">
      <c r="A2166" s="89">
        <v>46178.269846666662</v>
      </c>
      <c r="B2166" s="35" t="s">
        <v>30</v>
      </c>
      <c r="C2166" s="85" t="s">
        <v>31</v>
      </c>
      <c r="D2166" s="30" t="s">
        <v>29</v>
      </c>
      <c r="E2166" s="96" t="s">
        <v>63</v>
      </c>
      <c r="F2166" s="93" t="s">
        <v>29</v>
      </c>
      <c r="G2166" s="30" t="s">
        <v>47</v>
      </c>
      <c r="H2166" s="93" t="s">
        <v>3374</v>
      </c>
      <c r="I2166" s="36">
        <f ca="1">IFERROR(__xludf.DUMMYFUNCTION("""COMPUTED_VALUE"""),46197)</f>
        <v>46197</v>
      </c>
      <c r="J2166" s="51" t="s">
        <v>9904</v>
      </c>
      <c r="K2166" s="56" t="s">
        <v>9905</v>
      </c>
      <c r="L2166" s="38">
        <v>395887208</v>
      </c>
      <c r="M2166" s="30" t="s">
        <v>874</v>
      </c>
      <c r="N2166" s="30" t="s">
        <v>8160</v>
      </c>
      <c r="O2166" s="30" t="s">
        <v>107</v>
      </c>
      <c r="P2166" s="30" t="s">
        <v>9906</v>
      </c>
      <c r="Q2166" s="23">
        <v>16940</v>
      </c>
      <c r="R2166" s="30" t="s">
        <v>29</v>
      </c>
      <c r="S2166" s="39">
        <v>50</v>
      </c>
      <c r="T2166" s="45">
        <v>46177</v>
      </c>
      <c r="U2166" s="52"/>
      <c r="V2166" s="53"/>
      <c r="W2166" s="54" t="s">
        <v>9907</v>
      </c>
      <c r="X2166" s="30"/>
      <c r="Y2166" s="31">
        <v>16890</v>
      </c>
      <c r="Z2166" s="30"/>
      <c r="AA2166" s="56"/>
      <c r="AB2166" s="74" t="s">
        <v>44</v>
      </c>
      <c r="AC2166" s="30" t="s">
        <v>44</v>
      </c>
      <c r="AD2166" s="30" t="s">
        <v>982</v>
      </c>
    </row>
    <row r="2167" spans="1:30" x14ac:dyDescent="0.2">
      <c r="A2167" s="89">
        <v>46178.270259814817</v>
      </c>
      <c r="B2167" s="35" t="s">
        <v>30</v>
      </c>
      <c r="C2167" s="85" t="s">
        <v>31</v>
      </c>
      <c r="D2167" s="30" t="s">
        <v>29</v>
      </c>
      <c r="E2167" s="96" t="s">
        <v>2798</v>
      </c>
      <c r="F2167" s="93" t="s">
        <v>29</v>
      </c>
      <c r="G2167" s="30" t="s">
        <v>47</v>
      </c>
      <c r="H2167" s="93" t="s">
        <v>34</v>
      </c>
      <c r="I2167" s="36" t="str">
        <f ca="1">IFERROR(__xludf.DUMMYFUNCTION("""COMPUTED_VALUE""")," ")</f>
        <v xml:space="preserve"> </v>
      </c>
      <c r="J2167" s="51" t="s">
        <v>9908</v>
      </c>
      <c r="K2167" s="56" t="s">
        <v>9909</v>
      </c>
      <c r="L2167" s="38">
        <v>914108502</v>
      </c>
      <c r="M2167" s="30" t="s">
        <v>633</v>
      </c>
      <c r="N2167" s="30" t="s">
        <v>481</v>
      </c>
      <c r="O2167" s="30" t="s">
        <v>107</v>
      </c>
      <c r="P2167" s="30" t="s">
        <v>9910</v>
      </c>
      <c r="Q2167" s="23">
        <v>16940</v>
      </c>
      <c r="R2167" s="30" t="s">
        <v>29</v>
      </c>
      <c r="S2167" s="39">
        <v>50</v>
      </c>
      <c r="T2167" s="45">
        <v>46177</v>
      </c>
      <c r="U2167" s="52"/>
      <c r="V2167" s="53"/>
      <c r="W2167" s="54" t="s">
        <v>9911</v>
      </c>
      <c r="X2167" s="30"/>
      <c r="Y2167" s="31">
        <v>16890</v>
      </c>
      <c r="Z2167" s="30"/>
      <c r="AA2167" s="55"/>
      <c r="AB2167" s="73" t="s">
        <v>44</v>
      </c>
      <c r="AC2167" s="30" t="s">
        <v>44</v>
      </c>
      <c r="AD2167" s="30" t="s">
        <v>982</v>
      </c>
    </row>
    <row r="2168" spans="1:30" x14ac:dyDescent="0.2">
      <c r="A2168" s="89">
        <v>46178.271501111114</v>
      </c>
      <c r="B2168" s="35" t="s">
        <v>408</v>
      </c>
      <c r="C2168" s="85" t="s">
        <v>31</v>
      </c>
      <c r="D2168" s="30" t="s">
        <v>29</v>
      </c>
      <c r="E2168" s="96" t="s">
        <v>63</v>
      </c>
      <c r="F2168" s="93" t="s">
        <v>29</v>
      </c>
      <c r="G2168" s="30" t="s">
        <v>47</v>
      </c>
      <c r="H2168" s="93" t="s">
        <v>5132</v>
      </c>
      <c r="I2168" s="36">
        <f ca="1">IFERROR(__xludf.DUMMYFUNCTION("""COMPUTED_VALUE"""),46196)</f>
        <v>46196</v>
      </c>
      <c r="J2168" s="51" t="s">
        <v>9912</v>
      </c>
      <c r="K2168" s="56" t="s">
        <v>9913</v>
      </c>
      <c r="L2168" s="38">
        <v>766340316</v>
      </c>
      <c r="M2168" s="30" t="s">
        <v>874</v>
      </c>
      <c r="N2168" s="30" t="s">
        <v>8160</v>
      </c>
      <c r="O2168" s="30" t="s">
        <v>107</v>
      </c>
      <c r="P2168" s="30" t="s">
        <v>9914</v>
      </c>
      <c r="Q2168" s="23">
        <v>16940</v>
      </c>
      <c r="R2168" s="30" t="s">
        <v>29</v>
      </c>
      <c r="S2168" s="39">
        <v>50</v>
      </c>
      <c r="T2168" s="45">
        <v>46177</v>
      </c>
      <c r="U2168" s="52"/>
      <c r="V2168" s="53"/>
      <c r="W2168" s="54" t="s">
        <v>9915</v>
      </c>
      <c r="X2168" s="30"/>
      <c r="Y2168" s="31">
        <v>16890</v>
      </c>
      <c r="Z2168" s="30"/>
      <c r="AA2168" s="56"/>
      <c r="AB2168" s="74" t="s">
        <v>44</v>
      </c>
      <c r="AC2168" s="30" t="s">
        <v>44</v>
      </c>
      <c r="AD2168" s="30" t="s">
        <v>982</v>
      </c>
    </row>
    <row r="2169" spans="1:30" x14ac:dyDescent="0.2">
      <c r="A2169" s="89">
        <v>46178.272570289351</v>
      </c>
      <c r="B2169" s="35" t="s">
        <v>30</v>
      </c>
      <c r="C2169" s="85" t="s">
        <v>31</v>
      </c>
      <c r="D2169" s="30" t="s">
        <v>29</v>
      </c>
      <c r="E2169" s="96" t="s">
        <v>63</v>
      </c>
      <c r="F2169" s="93" t="s">
        <v>29</v>
      </c>
      <c r="G2169" s="30" t="s">
        <v>47</v>
      </c>
      <c r="H2169" s="93" t="s">
        <v>34</v>
      </c>
      <c r="I2169" s="36" t="str">
        <f ca="1">IFERROR(__xludf.DUMMYFUNCTION("""COMPUTED_VALUE""")," ")</f>
        <v xml:space="preserve"> </v>
      </c>
      <c r="J2169" s="51" t="s">
        <v>9916</v>
      </c>
      <c r="K2169" s="56" t="s">
        <v>9917</v>
      </c>
      <c r="L2169" s="38">
        <v>367716508</v>
      </c>
      <c r="M2169" s="30" t="s">
        <v>874</v>
      </c>
      <c r="N2169" s="30" t="s">
        <v>8160</v>
      </c>
      <c r="O2169" s="30" t="s">
        <v>107</v>
      </c>
      <c r="P2169" s="30" t="s">
        <v>9918</v>
      </c>
      <c r="Q2169" s="23">
        <v>16940</v>
      </c>
      <c r="R2169" s="30" t="s">
        <v>29</v>
      </c>
      <c r="S2169" s="39">
        <v>20</v>
      </c>
      <c r="T2169" s="45">
        <v>46177</v>
      </c>
      <c r="U2169" s="52"/>
      <c r="V2169" s="53"/>
      <c r="W2169" s="54" t="s">
        <v>9919</v>
      </c>
      <c r="X2169" s="30"/>
      <c r="Y2169" s="31">
        <v>16920</v>
      </c>
      <c r="Z2169" s="30"/>
      <c r="AA2169" s="55"/>
      <c r="AB2169" s="73" t="s">
        <v>44</v>
      </c>
      <c r="AC2169" s="30" t="s">
        <v>44</v>
      </c>
      <c r="AD2169" s="30" t="s">
        <v>982</v>
      </c>
    </row>
    <row r="2170" spans="1:30" x14ac:dyDescent="0.2">
      <c r="A2170" s="89">
        <v>46178.273775486115</v>
      </c>
      <c r="B2170" s="35" t="s">
        <v>30</v>
      </c>
      <c r="C2170" s="85" t="s">
        <v>31</v>
      </c>
      <c r="D2170" s="30" t="s">
        <v>29</v>
      </c>
      <c r="E2170" s="96" t="s">
        <v>63</v>
      </c>
      <c r="F2170" s="93" t="s">
        <v>29</v>
      </c>
      <c r="G2170" s="30" t="s">
        <v>47</v>
      </c>
      <c r="H2170" s="93" t="s">
        <v>34</v>
      </c>
      <c r="I2170" s="36" t="str">
        <f ca="1">IFERROR(__xludf.DUMMYFUNCTION("""COMPUTED_VALUE""")," ")</f>
        <v xml:space="preserve"> </v>
      </c>
      <c r="J2170" s="51" t="s">
        <v>9920</v>
      </c>
      <c r="K2170" s="56" t="s">
        <v>9921</v>
      </c>
      <c r="L2170" s="38">
        <v>961131237</v>
      </c>
      <c r="M2170" s="30" t="s">
        <v>874</v>
      </c>
      <c r="N2170" s="30" t="s">
        <v>4391</v>
      </c>
      <c r="O2170" s="30" t="s">
        <v>2204</v>
      </c>
      <c r="P2170" s="30" t="s">
        <v>9922</v>
      </c>
      <c r="Q2170" s="23">
        <v>16940</v>
      </c>
      <c r="R2170" s="30" t="s">
        <v>29</v>
      </c>
      <c r="S2170" s="39">
        <v>50</v>
      </c>
      <c r="T2170" s="45">
        <v>46177</v>
      </c>
      <c r="U2170" s="52"/>
      <c r="V2170" s="53"/>
      <c r="W2170" s="54" t="s">
        <v>9923</v>
      </c>
      <c r="X2170" s="30"/>
      <c r="Y2170" s="31">
        <v>16890</v>
      </c>
      <c r="Z2170" s="30"/>
      <c r="AA2170" s="56"/>
      <c r="AB2170" s="74" t="s">
        <v>44</v>
      </c>
      <c r="AC2170" s="30" t="s">
        <v>44</v>
      </c>
      <c r="AD2170" s="30" t="s">
        <v>982</v>
      </c>
    </row>
    <row r="2171" spans="1:30" x14ac:dyDescent="0.2">
      <c r="A2171" s="89">
        <v>46178.291821990744</v>
      </c>
      <c r="B2171" s="35" t="s">
        <v>252</v>
      </c>
      <c r="C2171" s="85" t="s">
        <v>31</v>
      </c>
      <c r="D2171" s="30" t="s">
        <v>29</v>
      </c>
      <c r="E2171" s="96" t="s">
        <v>63</v>
      </c>
      <c r="F2171" s="93" t="s">
        <v>29</v>
      </c>
      <c r="G2171" s="30" t="s">
        <v>47</v>
      </c>
      <c r="H2171" s="93" t="s">
        <v>34</v>
      </c>
      <c r="I2171" s="36" t="str">
        <f ca="1">IFERROR(__xludf.DUMMYFUNCTION("""COMPUTED_VALUE""")," ")</f>
        <v xml:space="preserve"> </v>
      </c>
      <c r="J2171" s="51" t="s">
        <v>9924</v>
      </c>
      <c r="K2171" s="56" t="s">
        <v>9925</v>
      </c>
      <c r="L2171" s="38">
        <v>373077550</v>
      </c>
      <c r="M2171" s="30" t="s">
        <v>454</v>
      </c>
      <c r="N2171" s="30" t="s">
        <v>576</v>
      </c>
      <c r="O2171" s="30" t="s">
        <v>9926</v>
      </c>
      <c r="P2171" s="30" t="s">
        <v>9927</v>
      </c>
      <c r="Q2171" s="23">
        <v>16940</v>
      </c>
      <c r="R2171" s="30" t="s">
        <v>29</v>
      </c>
      <c r="S2171" s="39">
        <v>50</v>
      </c>
      <c r="T2171" s="45">
        <v>46177</v>
      </c>
      <c r="U2171" s="52"/>
      <c r="V2171" s="53"/>
      <c r="W2171" s="54" t="s">
        <v>9928</v>
      </c>
      <c r="X2171" s="30"/>
      <c r="Y2171" s="31">
        <v>16890</v>
      </c>
      <c r="Z2171" s="30"/>
      <c r="AA2171" s="55"/>
      <c r="AB2171" s="73" t="s">
        <v>44</v>
      </c>
      <c r="AC2171" s="30" t="s">
        <v>44</v>
      </c>
      <c r="AD2171" s="30" t="s">
        <v>982</v>
      </c>
    </row>
    <row r="2172" spans="1:30" x14ac:dyDescent="0.2">
      <c r="A2172" s="89">
        <v>46178.294848680554</v>
      </c>
      <c r="B2172" s="35" t="s">
        <v>30</v>
      </c>
      <c r="C2172" s="85" t="s">
        <v>31</v>
      </c>
      <c r="D2172" s="30" t="s">
        <v>29</v>
      </c>
      <c r="E2172" s="96" t="s">
        <v>63</v>
      </c>
      <c r="F2172" s="93" t="s">
        <v>29</v>
      </c>
      <c r="G2172" s="30" t="s">
        <v>47</v>
      </c>
      <c r="H2172" s="93" t="s">
        <v>34</v>
      </c>
      <c r="I2172" s="36" t="str">
        <f ca="1">IFERROR(__xludf.DUMMYFUNCTION("""COMPUTED_VALUE""")," ")</f>
        <v xml:space="preserve"> </v>
      </c>
      <c r="J2172" s="51" t="s">
        <v>9929</v>
      </c>
      <c r="K2172" s="56" t="s">
        <v>9930</v>
      </c>
      <c r="L2172" s="38">
        <v>326425369</v>
      </c>
      <c r="M2172" s="30" t="s">
        <v>454</v>
      </c>
      <c r="N2172" s="30" t="s">
        <v>66</v>
      </c>
      <c r="O2172" s="30" t="s">
        <v>9931</v>
      </c>
      <c r="P2172" s="30" t="s">
        <v>9932</v>
      </c>
      <c r="Q2172" s="23">
        <v>16940</v>
      </c>
      <c r="R2172" s="30" t="s">
        <v>29</v>
      </c>
      <c r="S2172" s="39">
        <v>50</v>
      </c>
      <c r="T2172" s="45">
        <v>46177</v>
      </c>
      <c r="U2172" s="52"/>
      <c r="V2172" s="53"/>
      <c r="W2172" s="54" t="s">
        <v>9933</v>
      </c>
      <c r="X2172" s="30"/>
      <c r="Y2172" s="31">
        <v>16890</v>
      </c>
      <c r="Z2172" s="30"/>
      <c r="AA2172" s="56"/>
      <c r="AB2172" s="74" t="s">
        <v>44</v>
      </c>
      <c r="AC2172" s="30" t="s">
        <v>44</v>
      </c>
      <c r="AD2172" s="30" t="s">
        <v>982</v>
      </c>
    </row>
    <row r="2173" spans="1:30" x14ac:dyDescent="0.2">
      <c r="A2173" s="89">
        <v>46178.295223402776</v>
      </c>
      <c r="B2173" s="35" t="s">
        <v>30</v>
      </c>
      <c r="C2173" s="85" t="s">
        <v>31</v>
      </c>
      <c r="D2173" s="30" t="s">
        <v>29</v>
      </c>
      <c r="E2173" s="96" t="s">
        <v>2798</v>
      </c>
      <c r="F2173" s="93" t="s">
        <v>29</v>
      </c>
      <c r="G2173" s="30" t="s">
        <v>47</v>
      </c>
      <c r="H2173" s="93" t="s">
        <v>2142</v>
      </c>
      <c r="I2173" s="36" t="str">
        <f ca="1">IFERROR(__xludf.DUMMYFUNCTION("""COMPUTED_VALUE""")," ")</f>
        <v xml:space="preserve"> </v>
      </c>
      <c r="J2173" s="51" t="s">
        <v>9934</v>
      </c>
      <c r="K2173" s="56" t="s">
        <v>9935</v>
      </c>
      <c r="L2173" s="38">
        <v>971481503</v>
      </c>
      <c r="M2173" s="30" t="s">
        <v>633</v>
      </c>
      <c r="N2173" s="30" t="s">
        <v>1880</v>
      </c>
      <c r="O2173" s="30" t="s">
        <v>107</v>
      </c>
      <c r="P2173" s="30" t="s">
        <v>9936</v>
      </c>
      <c r="Q2173" s="23">
        <v>16940</v>
      </c>
      <c r="R2173" s="30" t="s">
        <v>1169</v>
      </c>
      <c r="S2173" s="39">
        <v>50</v>
      </c>
      <c r="T2173" s="45">
        <v>46177</v>
      </c>
      <c r="U2173" s="52"/>
      <c r="V2173" s="53"/>
      <c r="W2173" s="54" t="s">
        <v>9937</v>
      </c>
      <c r="X2173" s="30"/>
      <c r="Y2173" s="31">
        <v>16890</v>
      </c>
      <c r="Z2173" s="30"/>
      <c r="AA2173" s="55"/>
      <c r="AB2173" s="73" t="s">
        <v>44</v>
      </c>
      <c r="AC2173" s="30" t="s">
        <v>44</v>
      </c>
      <c r="AD2173" s="30" t="s">
        <v>982</v>
      </c>
    </row>
    <row r="2174" spans="1:30" x14ac:dyDescent="0.2">
      <c r="A2174" s="89">
        <v>46178.296384259258</v>
      </c>
      <c r="B2174" s="35" t="s">
        <v>30</v>
      </c>
      <c r="C2174" s="85" t="s">
        <v>31</v>
      </c>
      <c r="D2174" s="30" t="s">
        <v>29</v>
      </c>
      <c r="E2174" s="96" t="s">
        <v>2798</v>
      </c>
      <c r="F2174" s="93" t="s">
        <v>29</v>
      </c>
      <c r="G2174" s="30" t="s">
        <v>47</v>
      </c>
      <c r="H2174" s="93" t="s">
        <v>34</v>
      </c>
      <c r="I2174" s="36" t="str">
        <f ca="1">IFERROR(__xludf.DUMMYFUNCTION("""COMPUTED_VALUE""")," ")</f>
        <v xml:space="preserve"> </v>
      </c>
      <c r="J2174" s="51" t="s">
        <v>9938</v>
      </c>
      <c r="K2174" s="56" t="s">
        <v>9939</v>
      </c>
      <c r="L2174" s="38">
        <v>393893507</v>
      </c>
      <c r="M2174" s="30" t="s">
        <v>633</v>
      </c>
      <c r="N2174" s="30" t="s">
        <v>362</v>
      </c>
      <c r="O2174" s="30" t="s">
        <v>107</v>
      </c>
      <c r="P2174" s="30" t="s">
        <v>9940</v>
      </c>
      <c r="Q2174" s="23">
        <v>16940</v>
      </c>
      <c r="R2174" s="30" t="s">
        <v>29</v>
      </c>
      <c r="S2174" s="39">
        <v>50</v>
      </c>
      <c r="T2174" s="45">
        <v>46177</v>
      </c>
      <c r="U2174" s="52"/>
      <c r="V2174" s="53"/>
      <c r="W2174" s="54" t="s">
        <v>9941</v>
      </c>
      <c r="X2174" s="30"/>
      <c r="Y2174" s="31">
        <v>16890</v>
      </c>
      <c r="Z2174" s="30"/>
      <c r="AA2174" s="56"/>
      <c r="AB2174" s="74" t="s">
        <v>44</v>
      </c>
      <c r="AC2174" s="30" t="s">
        <v>44</v>
      </c>
      <c r="AD2174" s="30" t="s">
        <v>982</v>
      </c>
    </row>
    <row r="2175" spans="1:30" x14ac:dyDescent="0.2">
      <c r="A2175" s="89">
        <v>46178.298120613428</v>
      </c>
      <c r="B2175" s="35" t="s">
        <v>30</v>
      </c>
      <c r="C2175" s="85" t="s">
        <v>31</v>
      </c>
      <c r="D2175" s="30" t="s">
        <v>29</v>
      </c>
      <c r="E2175" s="96" t="s">
        <v>2798</v>
      </c>
      <c r="F2175" s="93" t="s">
        <v>29</v>
      </c>
      <c r="G2175" s="30" t="s">
        <v>47</v>
      </c>
      <c r="H2175" s="93" t="s">
        <v>4073</v>
      </c>
      <c r="I2175" s="36">
        <f ca="1">IFERROR(__xludf.DUMMYFUNCTION("""COMPUTED_VALUE"""),46219)</f>
        <v>46219</v>
      </c>
      <c r="J2175" s="51" t="s">
        <v>9942</v>
      </c>
      <c r="K2175" s="56" t="s">
        <v>9943</v>
      </c>
      <c r="L2175" s="38">
        <v>944171176</v>
      </c>
      <c r="M2175" s="30" t="s">
        <v>633</v>
      </c>
      <c r="N2175" s="30" t="s">
        <v>362</v>
      </c>
      <c r="O2175" s="30" t="s">
        <v>107</v>
      </c>
      <c r="P2175" s="30" t="s">
        <v>9944</v>
      </c>
      <c r="Q2175" s="23">
        <v>16940</v>
      </c>
      <c r="R2175" s="30" t="s">
        <v>29</v>
      </c>
      <c r="S2175" s="39">
        <f>100+2400</f>
        <v>2500</v>
      </c>
      <c r="T2175" s="49" t="s">
        <v>9945</v>
      </c>
      <c r="U2175" s="52"/>
      <c r="V2175" s="53"/>
      <c r="W2175" s="54" t="s">
        <v>9946</v>
      </c>
      <c r="X2175" s="30"/>
      <c r="Y2175" s="31">
        <v>14440</v>
      </c>
      <c r="Z2175" s="30"/>
      <c r="AA2175" s="55"/>
      <c r="AB2175" s="73" t="s">
        <v>44</v>
      </c>
      <c r="AC2175" s="30" t="s">
        <v>44</v>
      </c>
      <c r="AD2175" s="30" t="s">
        <v>982</v>
      </c>
    </row>
    <row r="2176" spans="1:30" x14ac:dyDescent="0.2">
      <c r="A2176" s="89">
        <v>46178.300293842593</v>
      </c>
      <c r="B2176" s="35" t="s">
        <v>30</v>
      </c>
      <c r="C2176" s="85" t="s">
        <v>31</v>
      </c>
      <c r="D2176" s="30" t="s">
        <v>29</v>
      </c>
      <c r="E2176" s="96" t="s">
        <v>2798</v>
      </c>
      <c r="F2176" s="93" t="s">
        <v>29</v>
      </c>
      <c r="G2176" s="30" t="s">
        <v>47</v>
      </c>
      <c r="H2176" s="93" t="s">
        <v>34</v>
      </c>
      <c r="I2176" s="36" t="str">
        <f ca="1">IFERROR(__xludf.DUMMYFUNCTION("""COMPUTED_VALUE""")," ")</f>
        <v xml:space="preserve"> </v>
      </c>
      <c r="J2176" s="51" t="s">
        <v>9947</v>
      </c>
      <c r="K2176" s="56" t="s">
        <v>9948</v>
      </c>
      <c r="L2176" s="38">
        <v>335312373</v>
      </c>
      <c r="M2176" s="30" t="s">
        <v>633</v>
      </c>
      <c r="N2176" s="30" t="s">
        <v>1880</v>
      </c>
      <c r="O2176" s="30" t="s">
        <v>107</v>
      </c>
      <c r="P2176" s="30" t="s">
        <v>9949</v>
      </c>
      <c r="Q2176" s="23">
        <v>16940</v>
      </c>
      <c r="R2176" s="30" t="s">
        <v>29</v>
      </c>
      <c r="S2176" s="39">
        <v>200</v>
      </c>
      <c r="T2176" s="45">
        <v>46177</v>
      </c>
      <c r="U2176" s="52"/>
      <c r="V2176" s="53"/>
      <c r="W2176" s="54" t="s">
        <v>9950</v>
      </c>
      <c r="X2176" s="30"/>
      <c r="Y2176" s="31">
        <v>16740</v>
      </c>
      <c r="Z2176" s="30"/>
      <c r="AA2176" s="56"/>
      <c r="AB2176" s="74" t="s">
        <v>44</v>
      </c>
      <c r="AC2176" s="30" t="s">
        <v>44</v>
      </c>
      <c r="AD2176" s="30" t="s">
        <v>982</v>
      </c>
    </row>
    <row r="2177" spans="1:30" x14ac:dyDescent="0.2">
      <c r="A2177" s="89">
        <v>46178.300353171297</v>
      </c>
      <c r="B2177" s="35" t="s">
        <v>30</v>
      </c>
      <c r="C2177" s="85" t="s">
        <v>31</v>
      </c>
      <c r="D2177" s="30" t="s">
        <v>29</v>
      </c>
      <c r="E2177" s="96" t="s">
        <v>63</v>
      </c>
      <c r="F2177" s="93" t="s">
        <v>29</v>
      </c>
      <c r="G2177" s="30" t="s">
        <v>47</v>
      </c>
      <c r="H2177" s="93" t="s">
        <v>34</v>
      </c>
      <c r="I2177" s="36" t="str">
        <f ca="1">IFERROR(__xludf.DUMMYFUNCTION("""COMPUTED_VALUE""")," ")</f>
        <v xml:space="preserve"> </v>
      </c>
      <c r="J2177" s="51" t="s">
        <v>9951</v>
      </c>
      <c r="K2177" s="56" t="s">
        <v>9952</v>
      </c>
      <c r="L2177" s="38">
        <v>984851505</v>
      </c>
      <c r="M2177" s="30" t="s">
        <v>454</v>
      </c>
      <c r="N2177" s="30" t="s">
        <v>236</v>
      </c>
      <c r="O2177" s="30" t="s">
        <v>9953</v>
      </c>
      <c r="P2177" s="30" t="s">
        <v>9954</v>
      </c>
      <c r="Q2177" s="23">
        <v>16940</v>
      </c>
      <c r="R2177" s="30" t="s">
        <v>29</v>
      </c>
      <c r="S2177" s="39">
        <v>100</v>
      </c>
      <c r="T2177" s="45">
        <v>46177</v>
      </c>
      <c r="U2177" s="52"/>
      <c r="V2177" s="53"/>
      <c r="W2177" s="54" t="s">
        <v>9955</v>
      </c>
      <c r="X2177" s="30"/>
      <c r="Y2177" s="31">
        <v>16840</v>
      </c>
      <c r="Z2177" s="30"/>
      <c r="AA2177" s="55"/>
      <c r="AB2177" s="73" t="s">
        <v>44</v>
      </c>
      <c r="AC2177" s="30" t="s">
        <v>44</v>
      </c>
      <c r="AD2177" s="30" t="s">
        <v>982</v>
      </c>
    </row>
    <row r="2178" spans="1:30" x14ac:dyDescent="0.2">
      <c r="A2178" s="89">
        <v>46178.30516747685</v>
      </c>
      <c r="B2178" s="35" t="s">
        <v>252</v>
      </c>
      <c r="C2178" s="85" t="s">
        <v>31</v>
      </c>
      <c r="D2178" s="30" t="s">
        <v>29</v>
      </c>
      <c r="E2178" s="96" t="s">
        <v>63</v>
      </c>
      <c r="F2178" s="93" t="s">
        <v>29</v>
      </c>
      <c r="G2178" s="30" t="s">
        <v>47</v>
      </c>
      <c r="H2178" s="93" t="s">
        <v>34</v>
      </c>
      <c r="I2178" s="36" t="str">
        <f ca="1">IFERROR(__xludf.DUMMYFUNCTION("""COMPUTED_VALUE""")," ")</f>
        <v xml:space="preserve"> </v>
      </c>
      <c r="J2178" s="51" t="s">
        <v>9956</v>
      </c>
      <c r="K2178" s="56" t="s">
        <v>9957</v>
      </c>
      <c r="L2178" s="38">
        <v>399710488</v>
      </c>
      <c r="M2178" s="30" t="s">
        <v>454</v>
      </c>
      <c r="N2178" s="30" t="s">
        <v>576</v>
      </c>
      <c r="O2178" s="30" t="s">
        <v>9958</v>
      </c>
      <c r="P2178" s="30" t="s">
        <v>9959</v>
      </c>
      <c r="Q2178" s="23">
        <v>16940</v>
      </c>
      <c r="R2178" s="30" t="s">
        <v>29</v>
      </c>
      <c r="S2178" s="39">
        <v>50</v>
      </c>
      <c r="T2178" s="45">
        <v>46177</v>
      </c>
      <c r="U2178" s="52"/>
      <c r="V2178" s="53"/>
      <c r="W2178" s="54" t="s">
        <v>9960</v>
      </c>
      <c r="X2178" s="30"/>
      <c r="Y2178" s="31">
        <v>16890</v>
      </c>
      <c r="Z2178" s="30"/>
      <c r="AA2178" s="56"/>
      <c r="AB2178" s="74" t="s">
        <v>44</v>
      </c>
      <c r="AC2178" s="30" t="s">
        <v>44</v>
      </c>
      <c r="AD2178" s="30" t="s">
        <v>982</v>
      </c>
    </row>
    <row r="2179" spans="1:30" x14ac:dyDescent="0.2">
      <c r="A2179" s="89">
        <v>46178.359566770829</v>
      </c>
      <c r="B2179" s="35" t="s">
        <v>30</v>
      </c>
      <c r="C2179" s="85" t="s">
        <v>31</v>
      </c>
      <c r="D2179" s="30" t="s">
        <v>29</v>
      </c>
      <c r="E2179" s="96" t="s">
        <v>63</v>
      </c>
      <c r="F2179" s="93" t="s">
        <v>29</v>
      </c>
      <c r="G2179" s="30" t="s">
        <v>47</v>
      </c>
      <c r="H2179" s="93" t="s">
        <v>34</v>
      </c>
      <c r="I2179" s="36" t="str">
        <f ca="1">IFERROR(__xludf.DUMMYFUNCTION("""COMPUTED_VALUE""")," ")</f>
        <v xml:space="preserve"> </v>
      </c>
      <c r="J2179" s="51" t="s">
        <v>9961</v>
      </c>
      <c r="K2179" s="56" t="s">
        <v>9962</v>
      </c>
      <c r="L2179" s="38">
        <v>983014730</v>
      </c>
      <c r="M2179" s="30" t="s">
        <v>1614</v>
      </c>
      <c r="N2179" s="30" t="s">
        <v>2930</v>
      </c>
      <c r="O2179" s="30" t="s">
        <v>2626</v>
      </c>
      <c r="P2179" s="30" t="s">
        <v>9963</v>
      </c>
      <c r="Q2179" s="23">
        <v>16940</v>
      </c>
      <c r="R2179" s="30" t="s">
        <v>29</v>
      </c>
      <c r="S2179" s="39">
        <v>50</v>
      </c>
      <c r="T2179" s="45">
        <v>46177</v>
      </c>
      <c r="U2179" s="52"/>
      <c r="V2179" s="53"/>
      <c r="W2179" s="54" t="s">
        <v>9964</v>
      </c>
      <c r="X2179" s="30"/>
      <c r="Y2179" s="31">
        <v>16890</v>
      </c>
      <c r="Z2179" s="30"/>
      <c r="AA2179" s="55"/>
      <c r="AB2179" s="73" t="s">
        <v>44</v>
      </c>
      <c r="AC2179" s="30" t="s">
        <v>44</v>
      </c>
      <c r="AD2179" s="30" t="s">
        <v>982</v>
      </c>
    </row>
    <row r="2180" spans="1:30" x14ac:dyDescent="0.2">
      <c r="A2180" s="89">
        <v>46178.383992337964</v>
      </c>
      <c r="B2180" s="35" t="s">
        <v>30</v>
      </c>
      <c r="C2180" s="85" t="s">
        <v>31</v>
      </c>
      <c r="D2180" s="30" t="s">
        <v>29</v>
      </c>
      <c r="E2180" s="96" t="s">
        <v>416</v>
      </c>
      <c r="F2180" s="93" t="s">
        <v>29</v>
      </c>
      <c r="G2180" s="30" t="s">
        <v>418</v>
      </c>
      <c r="H2180" s="93" t="s">
        <v>34</v>
      </c>
      <c r="I2180" s="36" t="str">
        <f ca="1">IFERROR(__xludf.DUMMYFUNCTION("""COMPUTED_VALUE""")," ")</f>
        <v xml:space="preserve"> </v>
      </c>
      <c r="J2180" s="51" t="s">
        <v>9965</v>
      </c>
      <c r="K2180" s="56" t="s">
        <v>9966</v>
      </c>
      <c r="L2180" s="38">
        <v>967153933</v>
      </c>
      <c r="M2180" s="30" t="s">
        <v>163</v>
      </c>
      <c r="N2180" s="30" t="s">
        <v>8054</v>
      </c>
      <c r="O2180" s="30" t="s">
        <v>9967</v>
      </c>
      <c r="P2180" s="30" t="s">
        <v>9968</v>
      </c>
      <c r="Q2180" s="23">
        <v>4268</v>
      </c>
      <c r="R2180" s="30" t="s">
        <v>29</v>
      </c>
      <c r="S2180" s="39">
        <v>3768</v>
      </c>
      <c r="T2180" s="45">
        <v>46177</v>
      </c>
      <c r="U2180" s="52"/>
      <c r="V2180" s="53"/>
      <c r="W2180" s="54" t="s">
        <v>9969</v>
      </c>
      <c r="X2180" s="30"/>
      <c r="Y2180" s="31">
        <v>500</v>
      </c>
      <c r="Z2180" s="30"/>
      <c r="AA2180" s="56"/>
      <c r="AB2180" s="74" t="s">
        <v>44</v>
      </c>
      <c r="AC2180" s="30" t="s">
        <v>44</v>
      </c>
      <c r="AD2180" s="30" t="s">
        <v>982</v>
      </c>
    </row>
    <row r="2181" spans="1:30" x14ac:dyDescent="0.2">
      <c r="A2181" s="89">
        <v>46178.418139513888</v>
      </c>
      <c r="B2181" s="35" t="s">
        <v>252</v>
      </c>
      <c r="C2181" s="85" t="s">
        <v>31</v>
      </c>
      <c r="D2181" s="30" t="s">
        <v>29</v>
      </c>
      <c r="E2181" s="96" t="s">
        <v>2798</v>
      </c>
      <c r="F2181" s="93" t="s">
        <v>29</v>
      </c>
      <c r="G2181" s="30" t="s">
        <v>47</v>
      </c>
      <c r="H2181" s="93" t="s">
        <v>34</v>
      </c>
      <c r="I2181" s="36" t="str">
        <f ca="1">IFERROR(__xludf.DUMMYFUNCTION("""COMPUTED_VALUE""")," ")</f>
        <v xml:space="preserve"> </v>
      </c>
      <c r="J2181" s="51" t="s">
        <v>9970</v>
      </c>
      <c r="K2181" s="56" t="s">
        <v>9971</v>
      </c>
      <c r="L2181" s="38">
        <v>777576072</v>
      </c>
      <c r="M2181" s="30" t="s">
        <v>633</v>
      </c>
      <c r="N2181" s="30" t="s">
        <v>1845</v>
      </c>
      <c r="O2181" s="30" t="s">
        <v>107</v>
      </c>
      <c r="P2181" s="30" t="s">
        <v>9972</v>
      </c>
      <c r="Q2181" s="23">
        <v>16940</v>
      </c>
      <c r="R2181" s="30" t="s">
        <v>29</v>
      </c>
      <c r="S2181" s="39">
        <v>50</v>
      </c>
      <c r="T2181" s="45">
        <v>46177</v>
      </c>
      <c r="U2181" s="52"/>
      <c r="V2181" s="53"/>
      <c r="W2181" s="54" t="s">
        <v>9973</v>
      </c>
      <c r="X2181" s="30"/>
      <c r="Y2181" s="31">
        <v>16890</v>
      </c>
      <c r="Z2181" s="30"/>
      <c r="AA2181" s="55"/>
      <c r="AB2181" s="73" t="s">
        <v>44</v>
      </c>
      <c r="AC2181" s="30" t="s">
        <v>44</v>
      </c>
      <c r="AD2181" s="30" t="s">
        <v>982</v>
      </c>
    </row>
    <row r="2182" spans="1:30" x14ac:dyDescent="0.2">
      <c r="A2182" s="89">
        <v>46178.559528854166</v>
      </c>
      <c r="B2182" s="35" t="s">
        <v>30</v>
      </c>
      <c r="C2182" s="85" t="s">
        <v>31</v>
      </c>
      <c r="D2182" s="30" t="s">
        <v>29</v>
      </c>
      <c r="E2182" s="96" t="s">
        <v>63</v>
      </c>
      <c r="F2182" s="93" t="s">
        <v>29</v>
      </c>
      <c r="G2182" s="30" t="s">
        <v>47</v>
      </c>
      <c r="H2182" s="93" t="s">
        <v>153</v>
      </c>
      <c r="I2182" s="36" t="str">
        <f ca="1">IFERROR(__xludf.DUMMYFUNCTION("""COMPUTED_VALUE""")," ")</f>
        <v xml:space="preserve"> </v>
      </c>
      <c r="J2182" s="51" t="s">
        <v>9974</v>
      </c>
      <c r="K2182" s="56" t="s">
        <v>9975</v>
      </c>
      <c r="L2182" s="38">
        <v>852907209</v>
      </c>
      <c r="M2182" s="30" t="s">
        <v>2544</v>
      </c>
      <c r="N2182" s="30" t="s">
        <v>832</v>
      </c>
      <c r="O2182" s="30" t="s">
        <v>9976</v>
      </c>
      <c r="P2182" s="30" t="s">
        <v>9977</v>
      </c>
      <c r="Q2182" s="23">
        <v>16940</v>
      </c>
      <c r="R2182" s="30" t="s">
        <v>29</v>
      </c>
      <c r="S2182" s="39">
        <v>50</v>
      </c>
      <c r="T2182" s="45">
        <v>46177</v>
      </c>
      <c r="U2182" s="52"/>
      <c r="V2182" s="53"/>
      <c r="W2182" s="54" t="s">
        <v>9978</v>
      </c>
      <c r="X2182" s="30"/>
      <c r="Y2182" s="31">
        <v>16890</v>
      </c>
      <c r="Z2182" s="30"/>
      <c r="AA2182" s="56"/>
      <c r="AB2182" s="74" t="s">
        <v>44</v>
      </c>
      <c r="AC2182" s="30" t="s">
        <v>44</v>
      </c>
      <c r="AD2182" s="30" t="s">
        <v>74</v>
      </c>
    </row>
    <row r="2183" spans="1:30" x14ac:dyDescent="0.2">
      <c r="A2183" s="89">
        <v>46178.56830731481</v>
      </c>
      <c r="B2183" s="35"/>
      <c r="C2183" s="85" t="s">
        <v>31</v>
      </c>
      <c r="D2183" s="30" t="s">
        <v>29</v>
      </c>
      <c r="E2183" s="96" t="s">
        <v>63</v>
      </c>
      <c r="F2183" s="93" t="s">
        <v>29</v>
      </c>
      <c r="G2183" s="30" t="s">
        <v>47</v>
      </c>
      <c r="H2183" s="93" t="s">
        <v>34</v>
      </c>
      <c r="I2183" s="36" t="str">
        <f ca="1">IFERROR(__xludf.DUMMYFUNCTION("""COMPUTED_VALUE""")," ")</f>
        <v xml:space="preserve"> </v>
      </c>
      <c r="J2183" s="51" t="s">
        <v>9979</v>
      </c>
      <c r="K2183" s="56" t="s">
        <v>9980</v>
      </c>
      <c r="L2183" s="38">
        <v>368165650</v>
      </c>
      <c r="M2183" s="30" t="s">
        <v>2861</v>
      </c>
      <c r="N2183" s="30" t="s">
        <v>8297</v>
      </c>
      <c r="O2183" s="30" t="s">
        <v>9981</v>
      </c>
      <c r="P2183" s="30" t="s">
        <v>9982</v>
      </c>
      <c r="Q2183" s="23">
        <v>16940</v>
      </c>
      <c r="R2183" s="30" t="s">
        <v>29</v>
      </c>
      <c r="S2183" s="39">
        <v>100</v>
      </c>
      <c r="T2183" s="45">
        <v>46177</v>
      </c>
      <c r="U2183" s="52"/>
      <c r="V2183" s="53"/>
      <c r="W2183" s="54" t="s">
        <v>9983</v>
      </c>
      <c r="X2183" s="30"/>
      <c r="Y2183" s="31">
        <v>16840</v>
      </c>
      <c r="Z2183" s="30"/>
      <c r="AA2183" s="55"/>
      <c r="AB2183" s="73" t="s">
        <v>44</v>
      </c>
      <c r="AC2183" s="30" t="s">
        <v>44</v>
      </c>
      <c r="AD2183" s="30" t="s">
        <v>982</v>
      </c>
    </row>
    <row r="2184" spans="1:30" x14ac:dyDescent="0.2">
      <c r="A2184" s="89">
        <v>46178.570710752319</v>
      </c>
      <c r="B2184" s="35" t="s">
        <v>30</v>
      </c>
      <c r="C2184" s="85" t="s">
        <v>31</v>
      </c>
      <c r="D2184" s="30" t="s">
        <v>29</v>
      </c>
      <c r="E2184" s="96" t="s">
        <v>63</v>
      </c>
      <c r="F2184" s="93" t="s">
        <v>29</v>
      </c>
      <c r="G2184" s="30" t="s">
        <v>47</v>
      </c>
      <c r="H2184" s="93" t="s">
        <v>34</v>
      </c>
      <c r="I2184" s="36" t="str">
        <f ca="1">IFERROR(__xludf.DUMMYFUNCTION("""COMPUTED_VALUE""")," ")</f>
        <v xml:space="preserve"> </v>
      </c>
      <c r="J2184" s="51" t="s">
        <v>9984</v>
      </c>
      <c r="K2184" s="56" t="s">
        <v>9985</v>
      </c>
      <c r="L2184" s="38">
        <v>363589340</v>
      </c>
      <c r="M2184" s="30" t="s">
        <v>90</v>
      </c>
      <c r="N2184" s="30" t="s">
        <v>2721</v>
      </c>
      <c r="O2184" s="30" t="s">
        <v>9986</v>
      </c>
      <c r="P2184" s="30" t="s">
        <v>9987</v>
      </c>
      <c r="Q2184" s="23">
        <v>16940</v>
      </c>
      <c r="R2184" s="30" t="s">
        <v>29</v>
      </c>
      <c r="S2184" s="39">
        <v>50</v>
      </c>
      <c r="T2184" s="45">
        <v>46178</v>
      </c>
      <c r="U2184" s="52"/>
      <c r="V2184" s="53"/>
      <c r="W2184" s="54" t="s">
        <v>9988</v>
      </c>
      <c r="X2184" s="30"/>
      <c r="Y2184" s="31">
        <v>16890</v>
      </c>
      <c r="Z2184" s="30"/>
      <c r="AA2184" s="56"/>
      <c r="AB2184" s="74" t="s">
        <v>44</v>
      </c>
      <c r="AC2184" s="30" t="s">
        <v>44</v>
      </c>
      <c r="AD2184" s="30" t="s">
        <v>982</v>
      </c>
    </row>
    <row r="2185" spans="1:30" x14ac:dyDescent="0.2">
      <c r="A2185" s="89">
        <v>46178.580333229169</v>
      </c>
      <c r="B2185" s="35" t="s">
        <v>30</v>
      </c>
      <c r="C2185" s="85" t="s">
        <v>31</v>
      </c>
      <c r="D2185" s="30" t="s">
        <v>29</v>
      </c>
      <c r="E2185" s="96" t="s">
        <v>2798</v>
      </c>
      <c r="F2185" s="93" t="s">
        <v>29</v>
      </c>
      <c r="G2185" s="30" t="s">
        <v>47</v>
      </c>
      <c r="H2185" s="93" t="s">
        <v>34</v>
      </c>
      <c r="I2185" s="36" t="str">
        <f ca="1">IFERROR(__xludf.DUMMYFUNCTION("""COMPUTED_VALUE""")," ")</f>
        <v xml:space="preserve"> </v>
      </c>
      <c r="J2185" s="51" t="s">
        <v>9989</v>
      </c>
      <c r="K2185" s="56" t="s">
        <v>9990</v>
      </c>
      <c r="L2185" s="38">
        <v>329944308</v>
      </c>
      <c r="M2185" s="30" t="s">
        <v>713</v>
      </c>
      <c r="N2185" s="30" t="s">
        <v>3695</v>
      </c>
      <c r="O2185" s="30" t="s">
        <v>107</v>
      </c>
      <c r="P2185" s="30" t="s">
        <v>9991</v>
      </c>
      <c r="Q2185" s="23">
        <v>16940</v>
      </c>
      <c r="R2185" s="30" t="s">
        <v>29</v>
      </c>
      <c r="S2185" s="39">
        <v>50</v>
      </c>
      <c r="T2185" s="45">
        <v>46178</v>
      </c>
      <c r="U2185" s="52"/>
      <c r="V2185" s="53"/>
      <c r="W2185" s="54" t="s">
        <v>9992</v>
      </c>
      <c r="X2185" s="30"/>
      <c r="Y2185" s="31">
        <v>16890</v>
      </c>
      <c r="Z2185" s="30"/>
      <c r="AA2185" s="55"/>
      <c r="AB2185" s="73" t="s">
        <v>44</v>
      </c>
      <c r="AC2185" s="30" t="s">
        <v>44</v>
      </c>
      <c r="AD2185" s="30" t="s">
        <v>982</v>
      </c>
    </row>
    <row r="2186" spans="1:30" x14ac:dyDescent="0.2">
      <c r="A2186" s="89">
        <v>46178.641098877313</v>
      </c>
      <c r="B2186" s="35" t="s">
        <v>30</v>
      </c>
      <c r="C2186" s="85" t="s">
        <v>31</v>
      </c>
      <c r="D2186" s="30" t="s">
        <v>29</v>
      </c>
      <c r="E2186" s="96" t="s">
        <v>63</v>
      </c>
      <c r="F2186" s="93" t="s">
        <v>29</v>
      </c>
      <c r="G2186" s="30" t="s">
        <v>47</v>
      </c>
      <c r="H2186" s="93" t="s">
        <v>34</v>
      </c>
      <c r="I2186" s="36" t="str">
        <f ca="1">IFERROR(__xludf.DUMMYFUNCTION("""COMPUTED_VALUE""")," ")</f>
        <v xml:space="preserve"> </v>
      </c>
      <c r="J2186" s="51"/>
      <c r="K2186" s="56" t="s">
        <v>9993</v>
      </c>
      <c r="L2186" s="38">
        <v>936522041</v>
      </c>
      <c r="M2186" s="30" t="s">
        <v>3501</v>
      </c>
      <c r="N2186" s="30" t="s">
        <v>845</v>
      </c>
      <c r="O2186" s="30" t="s">
        <v>9994</v>
      </c>
      <c r="P2186" s="30" t="s">
        <v>9995</v>
      </c>
      <c r="Q2186" s="23">
        <v>16940</v>
      </c>
      <c r="R2186" s="30" t="s">
        <v>29</v>
      </c>
      <c r="S2186" s="39">
        <v>100</v>
      </c>
      <c r="T2186" s="45">
        <v>46178</v>
      </c>
      <c r="U2186" s="52"/>
      <c r="V2186" s="53"/>
      <c r="W2186" s="54" t="s">
        <v>9996</v>
      </c>
      <c r="X2186" s="30"/>
      <c r="Y2186" s="31">
        <v>16840</v>
      </c>
      <c r="Z2186" s="30"/>
      <c r="AA2186" s="56"/>
      <c r="AB2186" s="74" t="s">
        <v>44</v>
      </c>
      <c r="AC2186" s="30" t="s">
        <v>44</v>
      </c>
      <c r="AD2186" s="30" t="s">
        <v>982</v>
      </c>
    </row>
    <row r="2187" spans="1:30" x14ac:dyDescent="0.2">
      <c r="A2187" s="89">
        <v>46178.683967002318</v>
      </c>
      <c r="B2187" s="35" t="s">
        <v>30</v>
      </c>
      <c r="C2187" s="85" t="s">
        <v>31</v>
      </c>
      <c r="D2187" s="30" t="s">
        <v>29</v>
      </c>
      <c r="E2187" s="96" t="s">
        <v>63</v>
      </c>
      <c r="F2187" s="93" t="s">
        <v>29</v>
      </c>
      <c r="G2187" s="30" t="s">
        <v>47</v>
      </c>
      <c r="H2187" s="93" t="s">
        <v>34</v>
      </c>
      <c r="I2187" s="36" t="str">
        <f ca="1">IFERROR(__xludf.DUMMYFUNCTION("""COMPUTED_VALUE""")," ")</f>
        <v xml:space="preserve"> </v>
      </c>
      <c r="J2187" s="51" t="s">
        <v>9997</v>
      </c>
      <c r="K2187" s="56" t="s">
        <v>9998</v>
      </c>
      <c r="L2187" s="38">
        <v>354338704</v>
      </c>
      <c r="M2187" s="30" t="s">
        <v>605</v>
      </c>
      <c r="N2187" s="30" t="s">
        <v>708</v>
      </c>
      <c r="O2187" s="30" t="s">
        <v>107</v>
      </c>
      <c r="P2187" s="30" t="s">
        <v>9999</v>
      </c>
      <c r="Q2187" s="23">
        <v>16940</v>
      </c>
      <c r="R2187" s="30" t="s">
        <v>29</v>
      </c>
      <c r="S2187" s="39">
        <v>50</v>
      </c>
      <c r="T2187" s="45">
        <v>46178</v>
      </c>
      <c r="U2187" s="52"/>
      <c r="V2187" s="53"/>
      <c r="W2187" s="54" t="s">
        <v>10000</v>
      </c>
      <c r="X2187" s="30"/>
      <c r="Y2187" s="31">
        <v>16890</v>
      </c>
      <c r="Z2187" s="30"/>
      <c r="AA2187" s="55"/>
      <c r="AB2187" s="73" t="s">
        <v>44</v>
      </c>
      <c r="AC2187" s="30" t="s">
        <v>44</v>
      </c>
      <c r="AD2187" s="30" t="s">
        <v>982</v>
      </c>
    </row>
    <row r="2188" spans="1:30" x14ac:dyDescent="0.2">
      <c r="A2188" s="89">
        <v>46178.684845509255</v>
      </c>
      <c r="B2188" s="35" t="s">
        <v>30</v>
      </c>
      <c r="C2188" s="85" t="s">
        <v>31</v>
      </c>
      <c r="D2188" s="30" t="s">
        <v>29</v>
      </c>
      <c r="E2188" s="96" t="s">
        <v>63</v>
      </c>
      <c r="F2188" s="93" t="s">
        <v>29</v>
      </c>
      <c r="G2188" s="30" t="s">
        <v>87</v>
      </c>
      <c r="H2188" s="93" t="s">
        <v>4271</v>
      </c>
      <c r="I2188" s="36">
        <f ca="1">IFERROR(__xludf.DUMMYFUNCTION("""COMPUTED_VALUE"""),46217)</f>
        <v>46217</v>
      </c>
      <c r="J2188" s="51" t="s">
        <v>10001</v>
      </c>
      <c r="K2188" s="56" t="s">
        <v>10002</v>
      </c>
      <c r="L2188" s="38">
        <v>386437713</v>
      </c>
      <c r="M2188" s="30" t="s">
        <v>785</v>
      </c>
      <c r="N2188" s="30" t="s">
        <v>131</v>
      </c>
      <c r="O2188" s="30" t="s">
        <v>726</v>
      </c>
      <c r="P2188" s="30" t="s">
        <v>10003</v>
      </c>
      <c r="Q2188" s="23">
        <v>16940</v>
      </c>
      <c r="R2188" s="30" t="s">
        <v>29</v>
      </c>
      <c r="S2188" s="39">
        <v>100</v>
      </c>
      <c r="T2188" s="45">
        <v>46178</v>
      </c>
      <c r="U2188" s="52"/>
      <c r="V2188" s="53"/>
      <c r="W2188" s="54" t="s">
        <v>10004</v>
      </c>
      <c r="X2188" s="30"/>
      <c r="Y2188" s="31">
        <v>16840</v>
      </c>
      <c r="Z2188" s="30"/>
      <c r="AA2188" s="56"/>
      <c r="AB2188" s="74" t="s">
        <v>44</v>
      </c>
      <c r="AC2188" s="30" t="s">
        <v>44</v>
      </c>
      <c r="AD2188" s="30" t="s">
        <v>74</v>
      </c>
    </row>
    <row r="2189" spans="1:30" x14ac:dyDescent="0.2">
      <c r="A2189" s="89">
        <v>46178.686147592598</v>
      </c>
      <c r="B2189" s="35" t="s">
        <v>30</v>
      </c>
      <c r="C2189" s="85" t="s">
        <v>31</v>
      </c>
      <c r="D2189" s="30" t="s">
        <v>29</v>
      </c>
      <c r="E2189" s="96" t="s">
        <v>63</v>
      </c>
      <c r="F2189" s="93" t="s">
        <v>29</v>
      </c>
      <c r="G2189" s="30" t="s">
        <v>47</v>
      </c>
      <c r="H2189" s="93" t="s">
        <v>34</v>
      </c>
      <c r="I2189" s="36" t="str">
        <f ca="1">IFERROR(__xludf.DUMMYFUNCTION("""COMPUTED_VALUE""")," ")</f>
        <v xml:space="preserve"> </v>
      </c>
      <c r="J2189" s="51" t="s">
        <v>10005</v>
      </c>
      <c r="K2189" s="56" t="s">
        <v>10006</v>
      </c>
      <c r="L2189" s="38">
        <v>972452485</v>
      </c>
      <c r="M2189" s="30" t="s">
        <v>605</v>
      </c>
      <c r="N2189" s="30" t="s">
        <v>4655</v>
      </c>
      <c r="O2189" s="30" t="s">
        <v>107</v>
      </c>
      <c r="P2189" s="30" t="s">
        <v>10007</v>
      </c>
      <c r="Q2189" s="23">
        <v>16940</v>
      </c>
      <c r="R2189" s="30" t="s">
        <v>29</v>
      </c>
      <c r="S2189" s="39">
        <v>100</v>
      </c>
      <c r="T2189" s="45">
        <v>46178</v>
      </c>
      <c r="U2189" s="52"/>
      <c r="V2189" s="53"/>
      <c r="W2189" s="54" t="s">
        <v>10008</v>
      </c>
      <c r="X2189" s="30"/>
      <c r="Y2189" s="31">
        <v>16840</v>
      </c>
      <c r="Z2189" s="30"/>
      <c r="AA2189" s="55"/>
      <c r="AB2189" s="73" t="s">
        <v>44</v>
      </c>
      <c r="AC2189" s="30" t="s">
        <v>44</v>
      </c>
      <c r="AD2189" s="30" t="s">
        <v>982</v>
      </c>
    </row>
    <row r="2190" spans="1:30" x14ac:dyDescent="0.2">
      <c r="A2190" s="89">
        <v>46178.700155474537</v>
      </c>
      <c r="B2190" s="35" t="s">
        <v>30</v>
      </c>
      <c r="C2190" s="85" t="s">
        <v>31</v>
      </c>
      <c r="D2190" s="30" t="s">
        <v>29</v>
      </c>
      <c r="E2190" s="96" t="s">
        <v>63</v>
      </c>
      <c r="F2190" s="93" t="s">
        <v>29</v>
      </c>
      <c r="G2190" s="30" t="s">
        <v>47</v>
      </c>
      <c r="H2190" s="93" t="s">
        <v>2717</v>
      </c>
      <c r="I2190" s="36">
        <f ca="1">IFERROR(__xludf.DUMMYFUNCTION("""COMPUTED_VALUE"""),46219)</f>
        <v>46219</v>
      </c>
      <c r="J2190" s="51" t="s">
        <v>10009</v>
      </c>
      <c r="K2190" s="56" t="s">
        <v>10010</v>
      </c>
      <c r="L2190" s="38">
        <v>865631844</v>
      </c>
      <c r="M2190" s="30" t="s">
        <v>454</v>
      </c>
      <c r="N2190" s="30" t="s">
        <v>131</v>
      </c>
      <c r="O2190" s="30" t="s">
        <v>10011</v>
      </c>
      <c r="P2190" s="30" t="s">
        <v>10012</v>
      </c>
      <c r="Q2190" s="23">
        <v>16940</v>
      </c>
      <c r="R2190" s="30" t="s">
        <v>29</v>
      </c>
      <c r="S2190" s="39">
        <v>50</v>
      </c>
      <c r="T2190" s="45">
        <v>46177</v>
      </c>
      <c r="U2190" s="52"/>
      <c r="V2190" s="53"/>
      <c r="W2190" s="54" t="s">
        <v>10013</v>
      </c>
      <c r="X2190" s="30"/>
      <c r="Y2190" s="31">
        <v>16890</v>
      </c>
      <c r="Z2190" s="30"/>
      <c r="AA2190" s="56"/>
      <c r="AB2190" s="74" t="s">
        <v>44</v>
      </c>
      <c r="AC2190" s="30" t="s">
        <v>44</v>
      </c>
      <c r="AD2190" s="30" t="s">
        <v>982</v>
      </c>
    </row>
    <row r="2191" spans="1:30" x14ac:dyDescent="0.2">
      <c r="A2191" s="89">
        <v>46178.714242592592</v>
      </c>
      <c r="B2191" s="35" t="s">
        <v>30</v>
      </c>
      <c r="C2191" s="85" t="s">
        <v>31</v>
      </c>
      <c r="D2191" s="30" t="s">
        <v>29</v>
      </c>
      <c r="E2191" s="96" t="s">
        <v>63</v>
      </c>
      <c r="F2191" s="93" t="s">
        <v>29</v>
      </c>
      <c r="G2191" s="30" t="s">
        <v>47</v>
      </c>
      <c r="H2191" s="93" t="s">
        <v>34</v>
      </c>
      <c r="I2191" s="36" t="str">
        <f ca="1">IFERROR(__xludf.DUMMYFUNCTION("""COMPUTED_VALUE""")," ")</f>
        <v xml:space="preserve"> </v>
      </c>
      <c r="J2191" s="51" t="s">
        <v>10014</v>
      </c>
      <c r="K2191" s="56" t="s">
        <v>10015</v>
      </c>
      <c r="L2191" s="38">
        <v>392889558</v>
      </c>
      <c r="M2191" s="30" t="s">
        <v>454</v>
      </c>
      <c r="N2191" s="30" t="s">
        <v>10016</v>
      </c>
      <c r="O2191" s="30" t="s">
        <v>10017</v>
      </c>
      <c r="P2191" s="30" t="s">
        <v>10018</v>
      </c>
      <c r="Q2191" s="23">
        <v>16940</v>
      </c>
      <c r="R2191" s="30" t="s">
        <v>29</v>
      </c>
      <c r="S2191" s="39">
        <v>100</v>
      </c>
      <c r="T2191" s="45">
        <v>46178</v>
      </c>
      <c r="U2191" s="52"/>
      <c r="V2191" s="53"/>
      <c r="W2191" s="54" t="s">
        <v>10019</v>
      </c>
      <c r="X2191" s="30"/>
      <c r="Y2191" s="31">
        <v>16840</v>
      </c>
      <c r="Z2191" s="30"/>
      <c r="AA2191" s="55"/>
      <c r="AB2191" s="73" t="s">
        <v>44</v>
      </c>
      <c r="AC2191" s="30" t="s">
        <v>44</v>
      </c>
      <c r="AD2191" s="30" t="s">
        <v>982</v>
      </c>
    </row>
    <row r="2192" spans="1:30" x14ac:dyDescent="0.2">
      <c r="A2192" s="89">
        <v>46178.726358067128</v>
      </c>
      <c r="B2192" s="35" t="s">
        <v>30</v>
      </c>
      <c r="C2192" s="85" t="s">
        <v>31</v>
      </c>
      <c r="D2192" s="30" t="s">
        <v>29</v>
      </c>
      <c r="E2192" s="96" t="s">
        <v>670</v>
      </c>
      <c r="F2192" s="93" t="s">
        <v>29</v>
      </c>
      <c r="G2192" s="30" t="s">
        <v>2172</v>
      </c>
      <c r="H2192" s="93" t="s">
        <v>34</v>
      </c>
      <c r="I2192" s="36" t="str">
        <f ca="1">IFERROR(__xludf.DUMMYFUNCTION("""COMPUTED_VALUE""")," ")</f>
        <v xml:space="preserve"> </v>
      </c>
      <c r="J2192" s="51" t="s">
        <v>10020</v>
      </c>
      <c r="K2192" s="56" t="s">
        <v>10021</v>
      </c>
      <c r="L2192" s="38">
        <v>372431985</v>
      </c>
      <c r="M2192" s="30" t="s">
        <v>454</v>
      </c>
      <c r="N2192" s="30" t="s">
        <v>236</v>
      </c>
      <c r="O2192" s="30" t="s">
        <v>10022</v>
      </c>
      <c r="P2192" s="30" t="s">
        <v>10023</v>
      </c>
      <c r="Q2192" s="23">
        <v>7736</v>
      </c>
      <c r="R2192" s="30" t="s">
        <v>29</v>
      </c>
      <c r="S2192" s="39">
        <v>100</v>
      </c>
      <c r="T2192" s="45">
        <v>46177</v>
      </c>
      <c r="U2192" s="52"/>
      <c r="V2192" s="53"/>
      <c r="W2192" s="54" t="s">
        <v>10024</v>
      </c>
      <c r="X2192" s="30"/>
      <c r="Y2192" s="31">
        <v>7636</v>
      </c>
      <c r="Z2192" s="30"/>
      <c r="AA2192" s="56"/>
      <c r="AB2192" s="74" t="s">
        <v>44</v>
      </c>
      <c r="AC2192" s="30" t="s">
        <v>44</v>
      </c>
      <c r="AD2192" s="30" t="s">
        <v>982</v>
      </c>
    </row>
    <row r="2193" spans="1:30" x14ac:dyDescent="0.2">
      <c r="A2193" s="89">
        <v>46178.795086041668</v>
      </c>
      <c r="B2193" s="35" t="s">
        <v>252</v>
      </c>
      <c r="C2193" s="85" t="s">
        <v>31</v>
      </c>
      <c r="D2193" s="30" t="s">
        <v>29</v>
      </c>
      <c r="E2193" s="96" t="s">
        <v>2798</v>
      </c>
      <c r="F2193" s="93" t="s">
        <v>29</v>
      </c>
      <c r="G2193" s="30" t="s">
        <v>47</v>
      </c>
      <c r="H2193" s="93" t="s">
        <v>34</v>
      </c>
      <c r="I2193" s="36" t="str">
        <f ca="1">IFERROR(__xludf.DUMMYFUNCTION("""COMPUTED_VALUE""")," ")</f>
        <v xml:space="preserve"> </v>
      </c>
      <c r="J2193" s="51" t="s">
        <v>10025</v>
      </c>
      <c r="K2193" s="56" t="s">
        <v>10026</v>
      </c>
      <c r="L2193" s="38">
        <v>586693478</v>
      </c>
      <c r="M2193" s="30" t="s">
        <v>1630</v>
      </c>
      <c r="N2193" s="30" t="s">
        <v>3850</v>
      </c>
      <c r="O2193" s="30" t="s">
        <v>10027</v>
      </c>
      <c r="P2193" s="30" t="s">
        <v>10028</v>
      </c>
      <c r="Q2193" s="23">
        <v>16940</v>
      </c>
      <c r="R2193" s="30" t="s">
        <v>29</v>
      </c>
      <c r="S2193" s="39">
        <v>100</v>
      </c>
      <c r="T2193" s="45">
        <v>46178</v>
      </c>
      <c r="U2193" s="52"/>
      <c r="V2193" s="53"/>
      <c r="W2193" s="54" t="s">
        <v>10029</v>
      </c>
      <c r="X2193" s="30"/>
      <c r="Y2193" s="31">
        <v>16840</v>
      </c>
      <c r="Z2193" s="30"/>
      <c r="AA2193" s="55"/>
      <c r="AB2193" s="73" t="s">
        <v>44</v>
      </c>
      <c r="AC2193" s="30" t="s">
        <v>44</v>
      </c>
      <c r="AD2193" s="30" t="s">
        <v>982</v>
      </c>
    </row>
    <row r="2194" spans="1:30" x14ac:dyDescent="0.2">
      <c r="A2194" s="89">
        <v>46178.809528611113</v>
      </c>
      <c r="B2194" s="35" t="s">
        <v>30</v>
      </c>
      <c r="C2194" s="85" t="s">
        <v>31</v>
      </c>
      <c r="D2194" s="30" t="s">
        <v>29</v>
      </c>
      <c r="E2194" s="96" t="s">
        <v>2798</v>
      </c>
      <c r="F2194" s="93" t="s">
        <v>29</v>
      </c>
      <c r="G2194" s="30" t="s">
        <v>47</v>
      </c>
      <c r="H2194" s="93" t="s">
        <v>34</v>
      </c>
      <c r="I2194" s="36" t="str">
        <f ca="1">IFERROR(__xludf.DUMMYFUNCTION("""COMPUTED_VALUE""")," ")</f>
        <v xml:space="preserve"> </v>
      </c>
      <c r="J2194" s="51" t="s">
        <v>10030</v>
      </c>
      <c r="K2194" s="56" t="s">
        <v>10031</v>
      </c>
      <c r="L2194" s="38">
        <v>986159074</v>
      </c>
      <c r="M2194" s="30" t="s">
        <v>713</v>
      </c>
      <c r="N2194" s="30" t="s">
        <v>3695</v>
      </c>
      <c r="O2194" s="30" t="s">
        <v>107</v>
      </c>
      <c r="P2194" s="30" t="s">
        <v>10032</v>
      </c>
      <c r="Q2194" s="23">
        <v>16940</v>
      </c>
      <c r="R2194" s="30" t="s">
        <v>29</v>
      </c>
      <c r="S2194" s="39">
        <v>50</v>
      </c>
      <c r="T2194" s="45">
        <v>46178</v>
      </c>
      <c r="U2194" s="52"/>
      <c r="V2194" s="53"/>
      <c r="W2194" s="54" t="s">
        <v>10033</v>
      </c>
      <c r="X2194" s="30"/>
      <c r="Y2194" s="31">
        <v>16890</v>
      </c>
      <c r="Z2194" s="30"/>
      <c r="AA2194" s="56"/>
      <c r="AB2194" s="74" t="s">
        <v>44</v>
      </c>
      <c r="AC2194" s="30" t="s">
        <v>44</v>
      </c>
      <c r="AD2194" s="30" t="s">
        <v>982</v>
      </c>
    </row>
    <row r="2195" spans="1:30" x14ac:dyDescent="0.2">
      <c r="A2195" s="89">
        <v>46178.821647777775</v>
      </c>
      <c r="B2195" s="35" t="s">
        <v>30</v>
      </c>
      <c r="C2195" s="85" t="s">
        <v>31</v>
      </c>
      <c r="D2195" s="30" t="s">
        <v>29</v>
      </c>
      <c r="E2195" s="96" t="s">
        <v>2798</v>
      </c>
      <c r="F2195" s="93" t="s">
        <v>29</v>
      </c>
      <c r="G2195" s="30" t="s">
        <v>47</v>
      </c>
      <c r="H2195" s="93" t="s">
        <v>34</v>
      </c>
      <c r="I2195" s="36" t="str">
        <f ca="1">IFERROR(__xludf.DUMMYFUNCTION("""COMPUTED_VALUE""")," ")</f>
        <v xml:space="preserve"> </v>
      </c>
      <c r="J2195" s="51" t="s">
        <v>10034</v>
      </c>
      <c r="K2195" s="56" t="s">
        <v>10035</v>
      </c>
      <c r="L2195" s="38">
        <v>942014299</v>
      </c>
      <c r="M2195" s="30" t="s">
        <v>713</v>
      </c>
      <c r="N2195" s="30" t="s">
        <v>512</v>
      </c>
      <c r="O2195" s="30" t="s">
        <v>107</v>
      </c>
      <c r="P2195" s="30" t="s">
        <v>10036</v>
      </c>
      <c r="Q2195" s="23">
        <v>16940</v>
      </c>
      <c r="R2195" s="30" t="s">
        <v>29</v>
      </c>
      <c r="S2195" s="39">
        <v>50</v>
      </c>
      <c r="T2195" s="45">
        <v>46178</v>
      </c>
      <c r="U2195" s="52"/>
      <c r="V2195" s="53"/>
      <c r="W2195" s="54" t="s">
        <v>10037</v>
      </c>
      <c r="X2195" s="30"/>
      <c r="Y2195" s="31">
        <v>16890</v>
      </c>
      <c r="Z2195" s="30"/>
      <c r="AA2195" s="55"/>
      <c r="AB2195" s="73" t="s">
        <v>44</v>
      </c>
      <c r="AC2195" s="30" t="s">
        <v>44</v>
      </c>
      <c r="AD2195" s="30" t="s">
        <v>982</v>
      </c>
    </row>
    <row r="2196" spans="1:30" x14ac:dyDescent="0.2">
      <c r="A2196" s="89">
        <v>46178.823226898152</v>
      </c>
      <c r="B2196" s="35" t="s">
        <v>30</v>
      </c>
      <c r="C2196" s="85" t="s">
        <v>31</v>
      </c>
      <c r="D2196" s="30" t="s">
        <v>29</v>
      </c>
      <c r="E2196" s="96" t="s">
        <v>2798</v>
      </c>
      <c r="F2196" s="93" t="s">
        <v>29</v>
      </c>
      <c r="G2196" s="30" t="s">
        <v>47</v>
      </c>
      <c r="H2196" s="93" t="s">
        <v>4271</v>
      </c>
      <c r="I2196" s="36">
        <f ca="1">IFERROR(__xludf.DUMMYFUNCTION("""COMPUTED_VALUE"""),46217)</f>
        <v>46217</v>
      </c>
      <c r="J2196" s="51" t="s">
        <v>10038</v>
      </c>
      <c r="K2196" s="56" t="s">
        <v>10039</v>
      </c>
      <c r="L2196" s="38">
        <v>966818894</v>
      </c>
      <c r="M2196" s="30" t="s">
        <v>713</v>
      </c>
      <c r="N2196" s="30" t="s">
        <v>2631</v>
      </c>
      <c r="O2196" s="30" t="s">
        <v>107</v>
      </c>
      <c r="P2196" s="30" t="s">
        <v>10040</v>
      </c>
      <c r="Q2196" s="23">
        <v>16940</v>
      </c>
      <c r="R2196" s="30" t="s">
        <v>29</v>
      </c>
      <c r="S2196" s="39">
        <v>100</v>
      </c>
      <c r="T2196" s="45">
        <v>46178</v>
      </c>
      <c r="U2196" s="52"/>
      <c r="V2196" s="53"/>
      <c r="W2196" s="54" t="s">
        <v>10041</v>
      </c>
      <c r="X2196" s="30"/>
      <c r="Y2196" s="31">
        <v>16840</v>
      </c>
      <c r="Z2196" s="30"/>
      <c r="AA2196" s="56"/>
      <c r="AB2196" s="74" t="s">
        <v>44</v>
      </c>
      <c r="AC2196" s="30" t="s">
        <v>44</v>
      </c>
      <c r="AD2196" s="30" t="s">
        <v>982</v>
      </c>
    </row>
    <row r="2197" spans="1:30" x14ac:dyDescent="0.2">
      <c r="A2197" s="89">
        <v>46178.899141481481</v>
      </c>
      <c r="B2197" s="35" t="s">
        <v>76</v>
      </c>
      <c r="C2197" s="85" t="s">
        <v>31</v>
      </c>
      <c r="D2197" s="30" t="s">
        <v>29</v>
      </c>
      <c r="E2197" s="96" t="s">
        <v>63</v>
      </c>
      <c r="F2197" s="93" t="s">
        <v>29</v>
      </c>
      <c r="G2197" s="30" t="s">
        <v>47</v>
      </c>
      <c r="H2197" s="93" t="s">
        <v>8896</v>
      </c>
      <c r="I2197" s="36">
        <f ca="1">IFERROR(__xludf.DUMMYFUNCTION("""COMPUTED_VALUE"""),46196)</f>
        <v>46196</v>
      </c>
      <c r="J2197" s="51" t="s">
        <v>10042</v>
      </c>
      <c r="K2197" s="56" t="s">
        <v>10043</v>
      </c>
      <c r="L2197" s="38">
        <v>373273613</v>
      </c>
      <c r="M2197" s="30" t="s">
        <v>90</v>
      </c>
      <c r="N2197" s="30" t="s">
        <v>2721</v>
      </c>
      <c r="O2197" s="30" t="s">
        <v>10044</v>
      </c>
      <c r="P2197" s="30" t="s">
        <v>10045</v>
      </c>
      <c r="Q2197" s="23">
        <v>16940</v>
      </c>
      <c r="R2197" s="30" t="s">
        <v>29</v>
      </c>
      <c r="S2197" s="39">
        <f>50+2450</f>
        <v>2500</v>
      </c>
      <c r="T2197" s="49" t="s">
        <v>10046</v>
      </c>
      <c r="U2197" s="52"/>
      <c r="V2197" s="53"/>
      <c r="W2197" s="54" t="s">
        <v>10047</v>
      </c>
      <c r="X2197" s="30"/>
      <c r="Y2197" s="31">
        <v>14440</v>
      </c>
      <c r="Z2197" s="30"/>
      <c r="AA2197" s="55"/>
      <c r="AB2197" s="73" t="s">
        <v>44</v>
      </c>
      <c r="AC2197" s="30" t="s">
        <v>44</v>
      </c>
      <c r="AD2197" s="30" t="s">
        <v>982</v>
      </c>
    </row>
    <row r="2198" spans="1:30" x14ac:dyDescent="0.2">
      <c r="A2198" s="89">
        <v>46178.902884270836</v>
      </c>
      <c r="B2198" s="35" t="s">
        <v>76</v>
      </c>
      <c r="C2198" s="85" t="s">
        <v>31</v>
      </c>
      <c r="D2198" s="30" t="s">
        <v>29</v>
      </c>
      <c r="E2198" s="96" t="s">
        <v>32</v>
      </c>
      <c r="F2198" s="93" t="s">
        <v>29</v>
      </c>
      <c r="G2198" s="30" t="s">
        <v>33</v>
      </c>
      <c r="H2198" s="93" t="s">
        <v>4948</v>
      </c>
      <c r="I2198" s="36">
        <f ca="1">IFERROR(__xludf.DUMMYFUNCTION("""COMPUTED_VALUE"""),46196)</f>
        <v>46196</v>
      </c>
      <c r="J2198" s="51" t="s">
        <v>10048</v>
      </c>
      <c r="K2198" s="56" t="s">
        <v>10049</v>
      </c>
      <c r="L2198" s="38">
        <v>916832400</v>
      </c>
      <c r="M2198" s="30" t="s">
        <v>90</v>
      </c>
      <c r="N2198" s="30" t="s">
        <v>685</v>
      </c>
      <c r="O2198" s="30" t="s">
        <v>10050</v>
      </c>
      <c r="P2198" s="30" t="s">
        <v>10051</v>
      </c>
      <c r="Q2198" s="23">
        <v>14972</v>
      </c>
      <c r="R2198" s="30" t="s">
        <v>29</v>
      </c>
      <c r="S2198" s="39">
        <f>50+3950</f>
        <v>4000</v>
      </c>
      <c r="T2198" s="49" t="s">
        <v>10052</v>
      </c>
      <c r="U2198" s="52"/>
      <c r="V2198" s="53"/>
      <c r="W2198" s="54" t="s">
        <v>10053</v>
      </c>
      <c r="X2198" s="30"/>
      <c r="Y2198" s="31">
        <v>10972</v>
      </c>
      <c r="Z2198" s="30"/>
      <c r="AA2198" s="56"/>
      <c r="AB2198" s="74" t="s">
        <v>44</v>
      </c>
      <c r="AC2198" s="30" t="s">
        <v>44</v>
      </c>
      <c r="AD2198" s="30" t="s">
        <v>982</v>
      </c>
    </row>
    <row r="2199" spans="1:30" x14ac:dyDescent="0.2">
      <c r="A2199" s="89">
        <v>46178.950572986112</v>
      </c>
      <c r="B2199" s="35"/>
      <c r="C2199" s="85" t="s">
        <v>31</v>
      </c>
      <c r="D2199" s="30" t="s">
        <v>29</v>
      </c>
      <c r="E2199" s="96" t="s">
        <v>32</v>
      </c>
      <c r="F2199" s="93" t="s">
        <v>29</v>
      </c>
      <c r="G2199" s="30" t="s">
        <v>33</v>
      </c>
      <c r="H2199" s="93" t="s">
        <v>10054</v>
      </c>
      <c r="I2199" s="36" t="str">
        <f ca="1">IFERROR(__xludf.DUMMYFUNCTION("""COMPUTED_VALUE""")," ")</f>
        <v xml:space="preserve"> </v>
      </c>
      <c r="J2199" s="51" t="s">
        <v>10055</v>
      </c>
      <c r="K2199" s="56" t="s">
        <v>10056</v>
      </c>
      <c r="L2199" s="38">
        <v>343145326</v>
      </c>
      <c r="M2199" s="30" t="s">
        <v>466</v>
      </c>
      <c r="N2199" s="30" t="s">
        <v>72</v>
      </c>
      <c r="O2199" s="30" t="s">
        <v>10057</v>
      </c>
      <c r="P2199" s="30" t="s">
        <v>10058</v>
      </c>
      <c r="Q2199" s="23">
        <v>14972</v>
      </c>
      <c r="R2199" s="30" t="s">
        <v>29</v>
      </c>
      <c r="S2199" s="39">
        <f>200+3800</f>
        <v>4000</v>
      </c>
      <c r="T2199" s="49" t="s">
        <v>10059</v>
      </c>
      <c r="U2199" s="52"/>
      <c r="V2199" s="53"/>
      <c r="W2199" s="54" t="s">
        <v>10060</v>
      </c>
      <c r="X2199" s="30"/>
      <c r="Y2199" s="31">
        <v>10972</v>
      </c>
      <c r="Z2199" s="30"/>
      <c r="AA2199" s="55"/>
      <c r="AB2199" s="73" t="s">
        <v>44</v>
      </c>
      <c r="AC2199" s="30" t="s">
        <v>44</v>
      </c>
      <c r="AD2199" s="30" t="s">
        <v>982</v>
      </c>
    </row>
    <row r="2200" spans="1:30" x14ac:dyDescent="0.2">
      <c r="A2200" s="89">
        <v>46178.958783958333</v>
      </c>
      <c r="B2200" s="35" t="s">
        <v>30</v>
      </c>
      <c r="C2200" s="85" t="s">
        <v>31</v>
      </c>
      <c r="D2200" s="30" t="s">
        <v>29</v>
      </c>
      <c r="E2200" s="96" t="s">
        <v>63</v>
      </c>
      <c r="F2200" s="93" t="s">
        <v>29</v>
      </c>
      <c r="G2200" s="30" t="s">
        <v>47</v>
      </c>
      <c r="H2200" s="93" t="s">
        <v>34</v>
      </c>
      <c r="I2200" s="36" t="str">
        <f ca="1">IFERROR(__xludf.DUMMYFUNCTION("""COMPUTED_VALUE""")," ")</f>
        <v xml:space="preserve"> </v>
      </c>
      <c r="J2200" s="51" t="s">
        <v>10061</v>
      </c>
      <c r="K2200" s="56" t="s">
        <v>10062</v>
      </c>
      <c r="L2200" s="38">
        <v>931513336</v>
      </c>
      <c r="M2200" s="30" t="s">
        <v>2861</v>
      </c>
      <c r="N2200" s="30" t="s">
        <v>779</v>
      </c>
      <c r="O2200" s="30" t="s">
        <v>10063</v>
      </c>
      <c r="P2200" s="30" t="s">
        <v>10064</v>
      </c>
      <c r="Q2200" s="23">
        <v>16940</v>
      </c>
      <c r="R2200" s="30" t="s">
        <v>29</v>
      </c>
      <c r="S2200" s="39">
        <v>100</v>
      </c>
      <c r="T2200" s="45">
        <v>46178</v>
      </c>
      <c r="U2200" s="52"/>
      <c r="V2200" s="53"/>
      <c r="W2200" s="54" t="s">
        <v>10065</v>
      </c>
      <c r="X2200" s="30"/>
      <c r="Y2200" s="31">
        <v>16840</v>
      </c>
      <c r="Z2200" s="30"/>
      <c r="AA2200" s="56"/>
      <c r="AB2200" s="74" t="s">
        <v>44</v>
      </c>
      <c r="AC2200" s="30" t="s">
        <v>44</v>
      </c>
      <c r="AD2200" s="30" t="s">
        <v>982</v>
      </c>
    </row>
    <row r="2201" spans="1:30" x14ac:dyDescent="0.2">
      <c r="A2201" s="89">
        <v>46179.028363344907</v>
      </c>
      <c r="B2201" s="35" t="s">
        <v>30</v>
      </c>
      <c r="C2201" s="85" t="s">
        <v>31</v>
      </c>
      <c r="D2201" s="30" t="s">
        <v>29</v>
      </c>
      <c r="E2201" s="96" t="s">
        <v>63</v>
      </c>
      <c r="F2201" s="93" t="s">
        <v>29</v>
      </c>
      <c r="G2201" s="30" t="s">
        <v>47</v>
      </c>
      <c r="H2201" s="93" t="s">
        <v>34</v>
      </c>
      <c r="I2201" s="36" t="str">
        <f ca="1">IFERROR(__xludf.DUMMYFUNCTION("""COMPUTED_VALUE""")," ")</f>
        <v xml:space="preserve"> </v>
      </c>
      <c r="J2201" s="51" t="s">
        <v>10066</v>
      </c>
      <c r="K2201" s="56" t="s">
        <v>5345</v>
      </c>
      <c r="L2201" s="38">
        <v>971541610</v>
      </c>
      <c r="M2201" s="30" t="s">
        <v>605</v>
      </c>
      <c r="N2201" s="30" t="s">
        <v>708</v>
      </c>
      <c r="O2201" s="30" t="s">
        <v>107</v>
      </c>
      <c r="P2201" s="30" t="s">
        <v>10067</v>
      </c>
      <c r="Q2201" s="23">
        <v>16940</v>
      </c>
      <c r="R2201" s="30" t="s">
        <v>29</v>
      </c>
      <c r="S2201" s="39">
        <v>50</v>
      </c>
      <c r="T2201" s="45">
        <v>46178</v>
      </c>
      <c r="U2201" s="52"/>
      <c r="V2201" s="53"/>
      <c r="W2201" s="54" t="s">
        <v>10068</v>
      </c>
      <c r="X2201" s="30"/>
      <c r="Y2201" s="31">
        <v>16890</v>
      </c>
      <c r="Z2201" s="30"/>
      <c r="AA2201" s="55"/>
      <c r="AB2201" s="73" t="s">
        <v>44</v>
      </c>
      <c r="AC2201" s="30" t="s">
        <v>44</v>
      </c>
      <c r="AD2201" s="30" t="s">
        <v>982</v>
      </c>
    </row>
    <row r="2202" spans="1:30" x14ac:dyDescent="0.2">
      <c r="A2202" s="89">
        <v>46179.156841793985</v>
      </c>
      <c r="B2202" s="35" t="s">
        <v>30</v>
      </c>
      <c r="C2202" s="85" t="s">
        <v>31</v>
      </c>
      <c r="D2202" s="30" t="s">
        <v>29</v>
      </c>
      <c r="E2202" s="96" t="s">
        <v>63</v>
      </c>
      <c r="F2202" s="93" t="s">
        <v>29</v>
      </c>
      <c r="G2202" s="30" t="s">
        <v>47</v>
      </c>
      <c r="H2202" s="93" t="s">
        <v>34</v>
      </c>
      <c r="I2202" s="36" t="str">
        <f ca="1">IFERROR(__xludf.DUMMYFUNCTION("""COMPUTED_VALUE""")," ")</f>
        <v xml:space="preserve"> </v>
      </c>
      <c r="J2202" s="51" t="s">
        <v>10069</v>
      </c>
      <c r="K2202" s="56" t="s">
        <v>10070</v>
      </c>
      <c r="L2202" s="38">
        <v>357853642</v>
      </c>
      <c r="M2202" s="30" t="s">
        <v>1619</v>
      </c>
      <c r="N2202" s="30" t="s">
        <v>3410</v>
      </c>
      <c r="O2202" s="30" t="s">
        <v>10071</v>
      </c>
      <c r="P2202" s="30" t="s">
        <v>10072</v>
      </c>
      <c r="Q2202" s="23">
        <v>16940</v>
      </c>
      <c r="R2202" s="30" t="s">
        <v>29</v>
      </c>
      <c r="S2202" s="39">
        <v>50</v>
      </c>
      <c r="T2202" s="45">
        <v>46178</v>
      </c>
      <c r="U2202" s="52"/>
      <c r="V2202" s="53"/>
      <c r="W2202" s="54" t="s">
        <v>10073</v>
      </c>
      <c r="X2202" s="30"/>
      <c r="Y2202" s="31">
        <v>16890</v>
      </c>
      <c r="Z2202" s="30"/>
      <c r="AA2202" s="56"/>
      <c r="AB2202" s="74" t="s">
        <v>44</v>
      </c>
      <c r="AC2202" s="30" t="s">
        <v>44</v>
      </c>
      <c r="AD2202" s="30" t="s">
        <v>982</v>
      </c>
    </row>
    <row r="2203" spans="1:30" x14ac:dyDescent="0.2">
      <c r="A2203" s="89">
        <v>46179.158920844908</v>
      </c>
      <c r="B2203" s="35" t="s">
        <v>30</v>
      </c>
      <c r="C2203" s="85" t="s">
        <v>31</v>
      </c>
      <c r="D2203" s="30" t="s">
        <v>29</v>
      </c>
      <c r="E2203" s="96" t="s">
        <v>63</v>
      </c>
      <c r="F2203" s="93" t="s">
        <v>29</v>
      </c>
      <c r="G2203" s="30" t="s">
        <v>47</v>
      </c>
      <c r="H2203" s="93" t="s">
        <v>3904</v>
      </c>
      <c r="I2203" s="36">
        <f ca="1">IFERROR(__xludf.DUMMYFUNCTION("""COMPUTED_VALUE"""),46195)</f>
        <v>46195</v>
      </c>
      <c r="J2203" s="51" t="s">
        <v>10074</v>
      </c>
      <c r="K2203" s="56" t="s">
        <v>10075</v>
      </c>
      <c r="L2203" s="38">
        <v>979142126</v>
      </c>
      <c r="M2203" s="30" t="s">
        <v>1619</v>
      </c>
      <c r="N2203" s="30" t="s">
        <v>529</v>
      </c>
      <c r="O2203" s="30" t="s">
        <v>10076</v>
      </c>
      <c r="P2203" s="30" t="s">
        <v>10077</v>
      </c>
      <c r="Q2203" s="23">
        <v>16940</v>
      </c>
      <c r="R2203" s="30" t="s">
        <v>29</v>
      </c>
      <c r="S2203" s="39">
        <v>50</v>
      </c>
      <c r="T2203" s="45">
        <v>46178</v>
      </c>
      <c r="U2203" s="52"/>
      <c r="V2203" s="53"/>
      <c r="W2203" s="54" t="s">
        <v>10078</v>
      </c>
      <c r="X2203" s="30"/>
      <c r="Y2203" s="31">
        <v>16890</v>
      </c>
      <c r="Z2203" s="30"/>
      <c r="AA2203" s="55"/>
      <c r="AB2203" s="73" t="s">
        <v>44</v>
      </c>
      <c r="AC2203" s="30" t="s">
        <v>44</v>
      </c>
      <c r="AD2203" s="30" t="s">
        <v>982</v>
      </c>
    </row>
    <row r="2204" spans="1:30" x14ac:dyDescent="0.2">
      <c r="A2204" s="89">
        <v>46179.160882372686</v>
      </c>
      <c r="B2204" s="35" t="s">
        <v>30</v>
      </c>
      <c r="C2204" s="85" t="s">
        <v>31</v>
      </c>
      <c r="D2204" s="30" t="s">
        <v>29</v>
      </c>
      <c r="E2204" s="96" t="s">
        <v>32</v>
      </c>
      <c r="F2204" s="93" t="s">
        <v>29</v>
      </c>
      <c r="G2204" s="30" t="s">
        <v>33</v>
      </c>
      <c r="H2204" s="93" t="s">
        <v>34</v>
      </c>
      <c r="I2204" s="36" t="str">
        <f ca="1">IFERROR(__xludf.DUMMYFUNCTION("""COMPUTED_VALUE""")," ")</f>
        <v xml:space="preserve"> </v>
      </c>
      <c r="J2204" s="51" t="s">
        <v>10079</v>
      </c>
      <c r="K2204" s="56" t="s">
        <v>10080</v>
      </c>
      <c r="L2204" s="38">
        <v>355690929</v>
      </c>
      <c r="M2204" s="30" t="s">
        <v>1619</v>
      </c>
      <c r="N2204" s="30" t="s">
        <v>3410</v>
      </c>
      <c r="O2204" s="30" t="s">
        <v>10081</v>
      </c>
      <c r="P2204" s="30" t="s">
        <v>10082</v>
      </c>
      <c r="Q2204" s="23">
        <v>14972</v>
      </c>
      <c r="R2204" s="30" t="s">
        <v>29</v>
      </c>
      <c r="S2204" s="39">
        <v>50</v>
      </c>
      <c r="T2204" s="45">
        <v>46178</v>
      </c>
      <c r="U2204" s="52"/>
      <c r="V2204" s="53"/>
      <c r="W2204" s="54" t="s">
        <v>10083</v>
      </c>
      <c r="X2204" s="30"/>
      <c r="Y2204" s="31">
        <v>14922</v>
      </c>
      <c r="Z2204" s="30"/>
      <c r="AA2204" s="56"/>
      <c r="AB2204" s="74" t="s">
        <v>44</v>
      </c>
      <c r="AC2204" s="30" t="s">
        <v>44</v>
      </c>
      <c r="AD2204" s="30" t="s">
        <v>982</v>
      </c>
    </row>
    <row r="2205" spans="1:30" x14ac:dyDescent="0.2">
      <c r="A2205" s="89">
        <v>46179.162617511574</v>
      </c>
      <c r="B2205" s="35" t="s">
        <v>30</v>
      </c>
      <c r="C2205" s="85" t="s">
        <v>31</v>
      </c>
      <c r="D2205" s="30" t="s">
        <v>29</v>
      </c>
      <c r="E2205" s="96" t="s">
        <v>32</v>
      </c>
      <c r="F2205" s="93" t="s">
        <v>29</v>
      </c>
      <c r="G2205" s="30" t="s">
        <v>33</v>
      </c>
      <c r="H2205" s="93" t="s">
        <v>34</v>
      </c>
      <c r="I2205" s="36" t="str">
        <f ca="1">IFERROR(__xludf.DUMMYFUNCTION("""COMPUTED_VALUE""")," ")</f>
        <v xml:space="preserve"> </v>
      </c>
      <c r="J2205" s="51" t="s">
        <v>10084</v>
      </c>
      <c r="K2205" s="56" t="s">
        <v>10085</v>
      </c>
      <c r="L2205" s="38">
        <v>966227396</v>
      </c>
      <c r="M2205" s="30" t="s">
        <v>1619</v>
      </c>
      <c r="N2205" s="30" t="s">
        <v>4569</v>
      </c>
      <c r="O2205" s="30" t="s">
        <v>2642</v>
      </c>
      <c r="P2205" s="30" t="s">
        <v>10086</v>
      </c>
      <c r="Q2205" s="23">
        <v>14972</v>
      </c>
      <c r="R2205" s="30" t="s">
        <v>29</v>
      </c>
      <c r="S2205" s="39">
        <v>50</v>
      </c>
      <c r="T2205" s="45">
        <v>46178</v>
      </c>
      <c r="U2205" s="52"/>
      <c r="V2205" s="53"/>
      <c r="W2205" s="54" t="s">
        <v>10087</v>
      </c>
      <c r="X2205" s="30"/>
      <c r="Y2205" s="31">
        <v>14922</v>
      </c>
      <c r="Z2205" s="30"/>
      <c r="AA2205" s="55"/>
      <c r="AB2205" s="73" t="s">
        <v>44</v>
      </c>
      <c r="AC2205" s="30" t="s">
        <v>44</v>
      </c>
      <c r="AD2205" s="30" t="s">
        <v>982</v>
      </c>
    </row>
    <row r="2206" spans="1:30" x14ac:dyDescent="0.2">
      <c r="A2206" s="89">
        <v>46179.380282349535</v>
      </c>
      <c r="B2206" s="35" t="s">
        <v>30</v>
      </c>
      <c r="C2206" s="85" t="s">
        <v>31</v>
      </c>
      <c r="D2206" s="30" t="s">
        <v>29</v>
      </c>
      <c r="E2206" s="96" t="s">
        <v>2798</v>
      </c>
      <c r="F2206" s="93" t="s">
        <v>29</v>
      </c>
      <c r="G2206" s="30" t="s">
        <v>47</v>
      </c>
      <c r="H2206" s="93" t="s">
        <v>34</v>
      </c>
      <c r="I2206" s="36" t="str">
        <f ca="1">IFERROR(__xludf.DUMMYFUNCTION("""COMPUTED_VALUE""")," ")</f>
        <v xml:space="preserve"> </v>
      </c>
      <c r="J2206" s="51" t="s">
        <v>10088</v>
      </c>
      <c r="K2206" s="56" t="s">
        <v>10089</v>
      </c>
      <c r="L2206" s="38">
        <v>343998108</v>
      </c>
      <c r="M2206" s="30" t="s">
        <v>633</v>
      </c>
      <c r="N2206" s="30" t="s">
        <v>4771</v>
      </c>
      <c r="O2206" s="30" t="s">
        <v>107</v>
      </c>
      <c r="P2206" s="30" t="s">
        <v>10090</v>
      </c>
      <c r="Q2206" s="23">
        <v>16940</v>
      </c>
      <c r="R2206" s="30" t="s">
        <v>29</v>
      </c>
      <c r="S2206" s="39">
        <v>50</v>
      </c>
      <c r="T2206" s="45">
        <v>46178</v>
      </c>
      <c r="U2206" s="52"/>
      <c r="V2206" s="53"/>
      <c r="W2206" s="54" t="s">
        <v>10091</v>
      </c>
      <c r="X2206" s="30"/>
      <c r="Y2206" s="31">
        <v>16890</v>
      </c>
      <c r="Z2206" s="30"/>
      <c r="AA2206" s="56"/>
      <c r="AB2206" s="74" t="s">
        <v>44</v>
      </c>
      <c r="AC2206" s="30" t="s">
        <v>44</v>
      </c>
      <c r="AD2206" s="30" t="s">
        <v>982</v>
      </c>
    </row>
    <row r="2207" spans="1:30" x14ac:dyDescent="0.2">
      <c r="A2207" s="89">
        <v>46179.382630775464</v>
      </c>
      <c r="B2207" s="35" t="s">
        <v>30</v>
      </c>
      <c r="C2207" s="85" t="s">
        <v>31</v>
      </c>
      <c r="D2207" s="30" t="s">
        <v>29</v>
      </c>
      <c r="E2207" s="96" t="s">
        <v>2798</v>
      </c>
      <c r="F2207" s="93" t="s">
        <v>29</v>
      </c>
      <c r="G2207" s="30" t="s">
        <v>47</v>
      </c>
      <c r="H2207" s="93" t="s">
        <v>34</v>
      </c>
      <c r="I2207" s="36" t="str">
        <f ca="1">IFERROR(__xludf.DUMMYFUNCTION("""COMPUTED_VALUE""")," ")</f>
        <v xml:space="preserve"> </v>
      </c>
      <c r="J2207" s="51" t="s">
        <v>10092</v>
      </c>
      <c r="K2207" s="56" t="s">
        <v>10093</v>
      </c>
      <c r="L2207" s="38">
        <v>387411650</v>
      </c>
      <c r="M2207" s="30" t="s">
        <v>633</v>
      </c>
      <c r="N2207" s="30" t="s">
        <v>481</v>
      </c>
      <c r="O2207" s="30" t="s">
        <v>107</v>
      </c>
      <c r="P2207" s="30" t="s">
        <v>10094</v>
      </c>
      <c r="Q2207" s="23">
        <v>16940</v>
      </c>
      <c r="R2207" s="30" t="s">
        <v>29</v>
      </c>
      <c r="S2207" s="39">
        <v>100</v>
      </c>
      <c r="T2207" s="45">
        <v>46178</v>
      </c>
      <c r="U2207" s="52"/>
      <c r="V2207" s="53"/>
      <c r="W2207" s="54" t="s">
        <v>10095</v>
      </c>
      <c r="X2207" s="30"/>
      <c r="Y2207" s="31">
        <v>16840</v>
      </c>
      <c r="Z2207" s="30"/>
      <c r="AA2207" s="55"/>
      <c r="AB2207" s="73" t="s">
        <v>44</v>
      </c>
      <c r="AC2207" s="30" t="s">
        <v>44</v>
      </c>
      <c r="AD2207" s="30" t="s">
        <v>982</v>
      </c>
    </row>
    <row r="2208" spans="1:30" x14ac:dyDescent="0.2">
      <c r="A2208" s="89">
        <v>46179.384741539354</v>
      </c>
      <c r="B2208" s="35" t="s">
        <v>30</v>
      </c>
      <c r="C2208" s="85" t="s">
        <v>31</v>
      </c>
      <c r="D2208" s="30" t="s">
        <v>29</v>
      </c>
      <c r="E2208" s="96" t="s">
        <v>2798</v>
      </c>
      <c r="F2208" s="93" t="s">
        <v>29</v>
      </c>
      <c r="G2208" s="30" t="s">
        <v>47</v>
      </c>
      <c r="H2208" s="93" t="s">
        <v>34</v>
      </c>
      <c r="I2208" s="36" t="str">
        <f ca="1">IFERROR(__xludf.DUMMYFUNCTION("""COMPUTED_VALUE""")," ")</f>
        <v xml:space="preserve"> </v>
      </c>
      <c r="J2208" s="51" t="s">
        <v>10096</v>
      </c>
      <c r="K2208" s="56" t="s">
        <v>10097</v>
      </c>
      <c r="L2208" s="38">
        <v>939321439</v>
      </c>
      <c r="M2208" s="30" t="s">
        <v>633</v>
      </c>
      <c r="N2208" s="30" t="s">
        <v>362</v>
      </c>
      <c r="O2208" s="30" t="s">
        <v>107</v>
      </c>
      <c r="P2208" s="30" t="s">
        <v>10098</v>
      </c>
      <c r="Q2208" s="23">
        <v>16940</v>
      </c>
      <c r="R2208" s="30" t="s">
        <v>29</v>
      </c>
      <c r="S2208" s="39">
        <v>50</v>
      </c>
      <c r="T2208" s="45">
        <v>46178</v>
      </c>
      <c r="U2208" s="52"/>
      <c r="V2208" s="53"/>
      <c r="W2208" s="54" t="s">
        <v>10099</v>
      </c>
      <c r="X2208" s="30"/>
      <c r="Y2208" s="31">
        <v>16890</v>
      </c>
      <c r="Z2208" s="30"/>
      <c r="AA2208" s="56"/>
      <c r="AB2208" s="74" t="s">
        <v>44</v>
      </c>
      <c r="AC2208" s="30" t="s">
        <v>44</v>
      </c>
      <c r="AD2208" s="30" t="s">
        <v>982</v>
      </c>
    </row>
    <row r="2209" spans="1:30" x14ac:dyDescent="0.2">
      <c r="A2209" s="89">
        <v>46179.409675115741</v>
      </c>
      <c r="B2209" s="35" t="s">
        <v>30</v>
      </c>
      <c r="C2209" s="85" t="s">
        <v>31</v>
      </c>
      <c r="D2209" s="30" t="s">
        <v>29</v>
      </c>
      <c r="E2209" s="96" t="s">
        <v>46</v>
      </c>
      <c r="F2209" s="93" t="s">
        <v>29</v>
      </c>
      <c r="G2209" s="30" t="s">
        <v>47</v>
      </c>
      <c r="H2209" s="93" t="s">
        <v>34</v>
      </c>
      <c r="I2209" s="36" t="str">
        <f ca="1">IFERROR(__xludf.DUMMYFUNCTION("""COMPUTED_VALUE""")," ")</f>
        <v xml:space="preserve"> </v>
      </c>
      <c r="J2209" s="51" t="s">
        <v>10100</v>
      </c>
      <c r="K2209" s="56" t="s">
        <v>10101</v>
      </c>
      <c r="L2209" s="38">
        <v>333850160</v>
      </c>
      <c r="M2209" s="30" t="s">
        <v>163</v>
      </c>
      <c r="N2209" s="30" t="s">
        <v>3479</v>
      </c>
      <c r="O2209" s="30" t="s">
        <v>739</v>
      </c>
      <c r="P2209" s="30" t="s">
        <v>10102</v>
      </c>
      <c r="Q2209" s="23">
        <v>2468</v>
      </c>
      <c r="R2209" s="30" t="s">
        <v>29</v>
      </c>
      <c r="S2209" s="39">
        <v>100</v>
      </c>
      <c r="T2209" s="45">
        <v>46178</v>
      </c>
      <c r="U2209" s="52"/>
      <c r="V2209" s="53"/>
      <c r="W2209" s="54" t="s">
        <v>10103</v>
      </c>
      <c r="X2209" s="30"/>
      <c r="Y2209" s="31">
        <v>2368</v>
      </c>
      <c r="Z2209" s="30"/>
      <c r="AA2209" s="55"/>
      <c r="AB2209" s="73" t="s">
        <v>44</v>
      </c>
      <c r="AC2209" s="30" t="s">
        <v>44</v>
      </c>
      <c r="AD2209" s="30" t="s">
        <v>982</v>
      </c>
    </row>
    <row r="2210" spans="1:30" x14ac:dyDescent="0.2">
      <c r="A2210" s="89">
        <v>46179.409966828709</v>
      </c>
      <c r="B2210" s="35" t="s">
        <v>30</v>
      </c>
      <c r="C2210" s="85" t="s">
        <v>31</v>
      </c>
      <c r="D2210" s="30" t="s">
        <v>29</v>
      </c>
      <c r="E2210" s="96" t="s">
        <v>63</v>
      </c>
      <c r="F2210" s="93" t="s">
        <v>29</v>
      </c>
      <c r="G2210" s="30" t="s">
        <v>47</v>
      </c>
      <c r="H2210" s="93" t="s">
        <v>34</v>
      </c>
      <c r="I2210" s="36" t="str">
        <f ca="1">IFERROR(__xludf.DUMMYFUNCTION("""COMPUTED_VALUE""")," ")</f>
        <v xml:space="preserve"> </v>
      </c>
      <c r="J2210" s="51" t="s">
        <v>10104</v>
      </c>
      <c r="K2210" s="56" t="s">
        <v>10105</v>
      </c>
      <c r="L2210" s="38">
        <v>948719290</v>
      </c>
      <c r="M2210" s="30" t="s">
        <v>2544</v>
      </c>
      <c r="N2210" s="30" t="s">
        <v>685</v>
      </c>
      <c r="O2210" s="30" t="s">
        <v>10106</v>
      </c>
      <c r="P2210" s="30" t="s">
        <v>10107</v>
      </c>
      <c r="Q2210" s="23">
        <v>16940</v>
      </c>
      <c r="R2210" s="30" t="s">
        <v>29</v>
      </c>
      <c r="S2210" s="39">
        <v>50</v>
      </c>
      <c r="T2210" s="45">
        <v>46178</v>
      </c>
      <c r="U2210" s="52"/>
      <c r="V2210" s="53"/>
      <c r="W2210" s="54" t="s">
        <v>10108</v>
      </c>
      <c r="X2210" s="30"/>
      <c r="Y2210" s="31">
        <v>16890</v>
      </c>
      <c r="Z2210" s="30"/>
      <c r="AA2210" s="56"/>
      <c r="AB2210" s="74" t="s">
        <v>44</v>
      </c>
      <c r="AC2210" s="30" t="s">
        <v>44</v>
      </c>
      <c r="AD2210" s="30" t="s">
        <v>982</v>
      </c>
    </row>
    <row r="2211" spans="1:30" x14ac:dyDescent="0.2">
      <c r="A2211" s="89">
        <v>46179.413732303241</v>
      </c>
      <c r="B2211" s="35" t="s">
        <v>30</v>
      </c>
      <c r="C2211" s="85" t="s">
        <v>31</v>
      </c>
      <c r="D2211" s="30" t="s">
        <v>29</v>
      </c>
      <c r="E2211" s="96" t="s">
        <v>2798</v>
      </c>
      <c r="F2211" s="93" t="s">
        <v>29</v>
      </c>
      <c r="G2211" s="30" t="s">
        <v>47</v>
      </c>
      <c r="H2211" s="93" t="s">
        <v>3147</v>
      </c>
      <c r="I2211" s="36">
        <f ca="1">IFERROR(__xludf.DUMMYFUNCTION("""COMPUTED_VALUE"""),46220)</f>
        <v>46220</v>
      </c>
      <c r="J2211" s="51" t="s">
        <v>10109</v>
      </c>
      <c r="K2211" s="56" t="s">
        <v>9859</v>
      </c>
      <c r="L2211" s="38">
        <v>376032922</v>
      </c>
      <c r="M2211" s="30" t="s">
        <v>713</v>
      </c>
      <c r="N2211" s="30" t="s">
        <v>512</v>
      </c>
      <c r="O2211" s="30" t="s">
        <v>2204</v>
      </c>
      <c r="P2211" s="30" t="s">
        <v>10110</v>
      </c>
      <c r="Q2211" s="23">
        <v>16940</v>
      </c>
      <c r="R2211" s="30" t="s">
        <v>29</v>
      </c>
      <c r="S2211" s="39">
        <v>50</v>
      </c>
      <c r="T2211" s="45">
        <v>46178</v>
      </c>
      <c r="U2211" s="52"/>
      <c r="V2211" s="53"/>
      <c r="W2211" s="54" t="s">
        <v>10111</v>
      </c>
      <c r="X2211" s="30"/>
      <c r="Y2211" s="31">
        <v>16890</v>
      </c>
      <c r="Z2211" s="30"/>
      <c r="AA2211" s="55"/>
      <c r="AB2211" s="73" t="s">
        <v>44</v>
      </c>
      <c r="AC2211" s="30" t="s">
        <v>44</v>
      </c>
      <c r="AD2211" s="30" t="s">
        <v>982</v>
      </c>
    </row>
    <row r="2212" spans="1:30" x14ac:dyDescent="0.2">
      <c r="A2212" s="89">
        <v>46179.414001157405</v>
      </c>
      <c r="B2212" s="35" t="s">
        <v>252</v>
      </c>
      <c r="C2212" s="85" t="s">
        <v>31</v>
      </c>
      <c r="D2212" s="30" t="s">
        <v>29</v>
      </c>
      <c r="E2212" s="96" t="s">
        <v>410</v>
      </c>
      <c r="F2212" s="93" t="s">
        <v>29</v>
      </c>
      <c r="G2212" s="30" t="s">
        <v>33</v>
      </c>
      <c r="H2212" s="93" t="s">
        <v>3172</v>
      </c>
      <c r="I2212" s="36">
        <f ca="1">IFERROR(__xludf.DUMMYFUNCTION("""COMPUTED_VALUE"""),46192)</f>
        <v>46192</v>
      </c>
      <c r="J2212" s="51" t="s">
        <v>10112</v>
      </c>
      <c r="K2212" s="56" t="s">
        <v>10113</v>
      </c>
      <c r="L2212" s="38">
        <v>359539854</v>
      </c>
      <c r="M2212" s="30" t="s">
        <v>130</v>
      </c>
      <c r="N2212" s="30" t="s">
        <v>38</v>
      </c>
      <c r="O2212" s="30" t="s">
        <v>2081</v>
      </c>
      <c r="P2212" s="30" t="s">
        <v>10114</v>
      </c>
      <c r="Q2212" s="23">
        <v>3968</v>
      </c>
      <c r="R2212" s="30" t="s">
        <v>429</v>
      </c>
      <c r="S2212" s="39">
        <v>50</v>
      </c>
      <c r="T2212" s="45">
        <v>46240</v>
      </c>
      <c r="U2212" s="52"/>
      <c r="V2212" s="53"/>
      <c r="W2212" s="54" t="s">
        <v>10115</v>
      </c>
      <c r="X2212" s="30"/>
      <c r="Y2212" s="31">
        <v>3918</v>
      </c>
      <c r="Z2212" s="30"/>
      <c r="AA2212" s="56"/>
      <c r="AB2212" s="74" t="s">
        <v>44</v>
      </c>
      <c r="AC2212" s="30" t="s">
        <v>44</v>
      </c>
      <c r="AD2212" s="30" t="s">
        <v>982</v>
      </c>
    </row>
    <row r="2213" spans="1:30" x14ac:dyDescent="0.2">
      <c r="A2213" s="89">
        <v>46179.415078796301</v>
      </c>
      <c r="B2213" s="35" t="s">
        <v>30</v>
      </c>
      <c r="C2213" s="85" t="s">
        <v>31</v>
      </c>
      <c r="D2213" s="30" t="s">
        <v>29</v>
      </c>
      <c r="E2213" s="96" t="s">
        <v>2798</v>
      </c>
      <c r="F2213" s="93" t="s">
        <v>29</v>
      </c>
      <c r="G2213" s="30" t="s">
        <v>47</v>
      </c>
      <c r="H2213" s="93" t="s">
        <v>34</v>
      </c>
      <c r="I2213" s="36" t="str">
        <f ca="1">IFERROR(__xludf.DUMMYFUNCTION("""COMPUTED_VALUE""")," ")</f>
        <v xml:space="preserve"> </v>
      </c>
      <c r="J2213" s="51" t="s">
        <v>10116</v>
      </c>
      <c r="K2213" s="56" t="s">
        <v>10117</v>
      </c>
      <c r="L2213" s="38">
        <v>347516684</v>
      </c>
      <c r="M2213" s="30" t="s">
        <v>247</v>
      </c>
      <c r="N2213" s="30" t="s">
        <v>337</v>
      </c>
      <c r="O2213" s="30" t="s">
        <v>107</v>
      </c>
      <c r="P2213" s="30" t="s">
        <v>10118</v>
      </c>
      <c r="Q2213" s="23">
        <v>16940</v>
      </c>
      <c r="R2213" s="30" t="s">
        <v>29</v>
      </c>
      <c r="S2213" s="39">
        <v>50</v>
      </c>
      <c r="T2213" s="45">
        <v>46178</v>
      </c>
      <c r="U2213" s="52"/>
      <c r="V2213" s="53"/>
      <c r="W2213" s="54" t="s">
        <v>10119</v>
      </c>
      <c r="X2213" s="30"/>
      <c r="Y2213" s="31">
        <v>16890</v>
      </c>
      <c r="Z2213" s="30"/>
      <c r="AA2213" s="55"/>
      <c r="AB2213" s="73" t="s">
        <v>44</v>
      </c>
      <c r="AC2213" s="30" t="s">
        <v>44</v>
      </c>
      <c r="AD2213" s="30" t="s">
        <v>982</v>
      </c>
    </row>
    <row r="2214" spans="1:30" x14ac:dyDescent="0.2">
      <c r="A2214" s="89">
        <v>46179.415861851856</v>
      </c>
      <c r="B2214" s="35" t="s">
        <v>30</v>
      </c>
      <c r="C2214" s="85" t="s">
        <v>31</v>
      </c>
      <c r="D2214" s="30" t="s">
        <v>29</v>
      </c>
      <c r="E2214" s="96" t="s">
        <v>2798</v>
      </c>
      <c r="F2214" s="93" t="s">
        <v>29</v>
      </c>
      <c r="G2214" s="30" t="s">
        <v>47</v>
      </c>
      <c r="H2214" s="93" t="s">
        <v>4271</v>
      </c>
      <c r="I2214" s="36">
        <f ca="1">IFERROR(__xludf.DUMMYFUNCTION("""COMPUTED_VALUE"""),46217)</f>
        <v>46217</v>
      </c>
      <c r="J2214" s="51" t="s">
        <v>10120</v>
      </c>
      <c r="K2214" s="56" t="s">
        <v>10121</v>
      </c>
      <c r="L2214" s="38">
        <v>348553598</v>
      </c>
      <c r="M2214" s="30" t="s">
        <v>713</v>
      </c>
      <c r="N2214" s="30" t="s">
        <v>2631</v>
      </c>
      <c r="O2214" s="30" t="s">
        <v>2204</v>
      </c>
      <c r="P2214" s="30" t="s">
        <v>10122</v>
      </c>
      <c r="Q2214" s="23">
        <v>16940</v>
      </c>
      <c r="R2214" s="30" t="s">
        <v>29</v>
      </c>
      <c r="S2214" s="39">
        <v>100</v>
      </c>
      <c r="T2214" s="45">
        <v>46178</v>
      </c>
      <c r="U2214" s="52"/>
      <c r="V2214" s="53"/>
      <c r="W2214" s="54" t="s">
        <v>10123</v>
      </c>
      <c r="X2214" s="30"/>
      <c r="Y2214" s="31">
        <v>16840</v>
      </c>
      <c r="Z2214" s="30"/>
      <c r="AA2214" s="56"/>
      <c r="AB2214" s="74" t="s">
        <v>44</v>
      </c>
      <c r="AC2214" s="30" t="s">
        <v>44</v>
      </c>
      <c r="AD2214" s="30" t="s">
        <v>982</v>
      </c>
    </row>
    <row r="2215" spans="1:30" x14ac:dyDescent="0.2">
      <c r="A2215" s="89">
        <v>46179.417324884256</v>
      </c>
      <c r="B2215" s="35" t="s">
        <v>30</v>
      </c>
      <c r="C2215" s="85" t="s">
        <v>31</v>
      </c>
      <c r="D2215" s="30" t="s">
        <v>29</v>
      </c>
      <c r="E2215" s="96" t="s">
        <v>2798</v>
      </c>
      <c r="F2215" s="93" t="s">
        <v>29</v>
      </c>
      <c r="G2215" s="30" t="s">
        <v>47</v>
      </c>
      <c r="H2215" s="93" t="s">
        <v>34</v>
      </c>
      <c r="I2215" s="36" t="str">
        <f ca="1">IFERROR(__xludf.DUMMYFUNCTION("""COMPUTED_VALUE""")," ")</f>
        <v xml:space="preserve"> </v>
      </c>
      <c r="J2215" s="51" t="s">
        <v>10124</v>
      </c>
      <c r="K2215" s="56" t="s">
        <v>10125</v>
      </c>
      <c r="L2215" s="38">
        <v>981319320</v>
      </c>
      <c r="M2215" s="30" t="s">
        <v>713</v>
      </c>
      <c r="N2215" s="30" t="s">
        <v>3695</v>
      </c>
      <c r="O2215" s="30" t="s">
        <v>107</v>
      </c>
      <c r="P2215" s="30" t="s">
        <v>10126</v>
      </c>
      <c r="Q2215" s="23">
        <v>16940</v>
      </c>
      <c r="R2215" s="30" t="s">
        <v>29</v>
      </c>
      <c r="S2215" s="39">
        <v>100</v>
      </c>
      <c r="T2215" s="45">
        <v>46178</v>
      </c>
      <c r="U2215" s="52"/>
      <c r="V2215" s="53"/>
      <c r="W2215" s="54" t="s">
        <v>10127</v>
      </c>
      <c r="X2215" s="30"/>
      <c r="Y2215" s="31">
        <v>16840</v>
      </c>
      <c r="Z2215" s="30"/>
      <c r="AA2215" s="55"/>
      <c r="AB2215" s="73" t="s">
        <v>44</v>
      </c>
      <c r="AC2215" s="30" t="s">
        <v>44</v>
      </c>
      <c r="AD2215" s="30" t="s">
        <v>982</v>
      </c>
    </row>
    <row r="2216" spans="1:30" x14ac:dyDescent="0.2">
      <c r="A2216" s="89">
        <v>46179.418657175927</v>
      </c>
      <c r="B2216" s="35" t="s">
        <v>30</v>
      </c>
      <c r="C2216" s="85" t="s">
        <v>31</v>
      </c>
      <c r="D2216" s="30" t="s">
        <v>29</v>
      </c>
      <c r="E2216" s="96" t="s">
        <v>2798</v>
      </c>
      <c r="F2216" s="93" t="s">
        <v>29</v>
      </c>
      <c r="G2216" s="30" t="s">
        <v>47</v>
      </c>
      <c r="H2216" s="93" t="s">
        <v>34</v>
      </c>
      <c r="I2216" s="36" t="str">
        <f ca="1">IFERROR(__xludf.DUMMYFUNCTION("""COMPUTED_VALUE""")," ")</f>
        <v xml:space="preserve"> </v>
      </c>
      <c r="J2216" s="51" t="s">
        <v>10128</v>
      </c>
      <c r="K2216" s="56" t="s">
        <v>10129</v>
      </c>
      <c r="L2216" s="38">
        <v>346131902</v>
      </c>
      <c r="M2216" s="30" t="s">
        <v>713</v>
      </c>
      <c r="N2216" s="30" t="s">
        <v>512</v>
      </c>
      <c r="O2216" s="30" t="s">
        <v>107</v>
      </c>
      <c r="P2216" s="30" t="s">
        <v>10130</v>
      </c>
      <c r="Q2216" s="23">
        <v>16940</v>
      </c>
      <c r="R2216" s="30" t="s">
        <v>29</v>
      </c>
      <c r="S2216" s="39">
        <v>50</v>
      </c>
      <c r="T2216" s="45">
        <v>46178</v>
      </c>
      <c r="U2216" s="52"/>
      <c r="V2216" s="53"/>
      <c r="W2216" s="54" t="s">
        <v>10131</v>
      </c>
      <c r="X2216" s="30"/>
      <c r="Y2216" s="31">
        <v>16890</v>
      </c>
      <c r="Z2216" s="30"/>
      <c r="AA2216" s="56"/>
      <c r="AB2216" s="74" t="s">
        <v>44</v>
      </c>
      <c r="AC2216" s="30" t="s">
        <v>44</v>
      </c>
      <c r="AD2216" s="30" t="s">
        <v>982</v>
      </c>
    </row>
    <row r="2217" spans="1:30" x14ac:dyDescent="0.2">
      <c r="A2217" s="89">
        <v>46179.41926170139</v>
      </c>
      <c r="B2217" s="35" t="s">
        <v>30</v>
      </c>
      <c r="C2217" s="85" t="s">
        <v>31</v>
      </c>
      <c r="D2217" s="30" t="s">
        <v>29</v>
      </c>
      <c r="E2217" s="96" t="s">
        <v>2798</v>
      </c>
      <c r="F2217" s="93" t="s">
        <v>29</v>
      </c>
      <c r="G2217" s="30" t="s">
        <v>47</v>
      </c>
      <c r="H2217" s="93" t="s">
        <v>34</v>
      </c>
      <c r="I2217" s="36" t="str">
        <f ca="1">IFERROR(__xludf.DUMMYFUNCTION("""COMPUTED_VALUE""")," ")</f>
        <v xml:space="preserve"> </v>
      </c>
      <c r="J2217" s="51" t="s">
        <v>10132</v>
      </c>
      <c r="K2217" s="56" t="s">
        <v>10133</v>
      </c>
      <c r="L2217" s="38">
        <v>985201099</v>
      </c>
      <c r="M2217" s="30" t="s">
        <v>247</v>
      </c>
      <c r="N2217" s="30" t="s">
        <v>10134</v>
      </c>
      <c r="O2217" s="30" t="s">
        <v>107</v>
      </c>
      <c r="P2217" s="30" t="s">
        <v>10135</v>
      </c>
      <c r="Q2217" s="23">
        <v>16940</v>
      </c>
      <c r="R2217" s="30" t="s">
        <v>29</v>
      </c>
      <c r="S2217" s="39">
        <v>50</v>
      </c>
      <c r="T2217" s="45">
        <v>46178</v>
      </c>
      <c r="U2217" s="52"/>
      <c r="V2217" s="53"/>
      <c r="W2217" s="54" t="s">
        <v>10136</v>
      </c>
      <c r="X2217" s="30"/>
      <c r="Y2217" s="31">
        <v>16890</v>
      </c>
      <c r="Z2217" s="30"/>
      <c r="AA2217" s="55"/>
      <c r="AB2217" s="73" t="s">
        <v>44</v>
      </c>
      <c r="AC2217" s="30" t="s">
        <v>44</v>
      </c>
      <c r="AD2217" s="30" t="s">
        <v>982</v>
      </c>
    </row>
    <row r="2218" spans="1:30" x14ac:dyDescent="0.2">
      <c r="A2218" s="89">
        <v>46179.419913287042</v>
      </c>
      <c r="B2218" s="35" t="s">
        <v>30</v>
      </c>
      <c r="C2218" s="85" t="s">
        <v>31</v>
      </c>
      <c r="D2218" s="30" t="s">
        <v>29</v>
      </c>
      <c r="E2218" s="96" t="s">
        <v>2798</v>
      </c>
      <c r="F2218" s="93" t="s">
        <v>29</v>
      </c>
      <c r="G2218" s="30" t="s">
        <v>47</v>
      </c>
      <c r="H2218" s="93" t="s">
        <v>4271</v>
      </c>
      <c r="I2218" s="36">
        <f ca="1">IFERROR(__xludf.DUMMYFUNCTION("""COMPUTED_VALUE"""),46217)</f>
        <v>46217</v>
      </c>
      <c r="J2218" s="51" t="s">
        <v>10137</v>
      </c>
      <c r="K2218" s="56" t="s">
        <v>10138</v>
      </c>
      <c r="L2218" s="38">
        <v>389074577</v>
      </c>
      <c r="M2218" s="30" t="s">
        <v>713</v>
      </c>
      <c r="N2218" s="30" t="s">
        <v>2631</v>
      </c>
      <c r="O2218" s="30" t="s">
        <v>107</v>
      </c>
      <c r="P2218" s="30" t="s">
        <v>10139</v>
      </c>
      <c r="Q2218" s="23">
        <v>16940</v>
      </c>
      <c r="R2218" s="30" t="s">
        <v>29</v>
      </c>
      <c r="S2218" s="39">
        <v>100</v>
      </c>
      <c r="T2218" s="45">
        <v>46178</v>
      </c>
      <c r="U2218" s="52"/>
      <c r="V2218" s="53"/>
      <c r="W2218" s="54" t="s">
        <v>10140</v>
      </c>
      <c r="X2218" s="30"/>
      <c r="Y2218" s="31">
        <v>16840</v>
      </c>
      <c r="Z2218" s="30"/>
      <c r="AA2218" s="56"/>
      <c r="AB2218" s="74" t="s">
        <v>44</v>
      </c>
      <c r="AC2218" s="30" t="s">
        <v>44</v>
      </c>
      <c r="AD2218" s="30" t="s">
        <v>982</v>
      </c>
    </row>
    <row r="2219" spans="1:30" x14ac:dyDescent="0.2">
      <c r="A2219" s="89">
        <v>46179.422597893514</v>
      </c>
      <c r="B2219" s="35" t="s">
        <v>30</v>
      </c>
      <c r="C2219" s="85" t="s">
        <v>31</v>
      </c>
      <c r="D2219" s="30" t="s">
        <v>29</v>
      </c>
      <c r="E2219" s="96" t="s">
        <v>2798</v>
      </c>
      <c r="F2219" s="93" t="s">
        <v>29</v>
      </c>
      <c r="G2219" s="30" t="s">
        <v>47</v>
      </c>
      <c r="H2219" s="93" t="s">
        <v>34</v>
      </c>
      <c r="I2219" s="36" t="str">
        <f ca="1">IFERROR(__xludf.DUMMYFUNCTION("""COMPUTED_VALUE""")," ")</f>
        <v xml:space="preserve"> </v>
      </c>
      <c r="J2219" s="51" t="s">
        <v>10141</v>
      </c>
      <c r="K2219" s="56" t="s">
        <v>10142</v>
      </c>
      <c r="L2219" s="38">
        <v>386083208</v>
      </c>
      <c r="M2219" s="30" t="s">
        <v>664</v>
      </c>
      <c r="N2219" s="30" t="s">
        <v>2923</v>
      </c>
      <c r="O2219" s="30" t="s">
        <v>107</v>
      </c>
      <c r="P2219" s="30" t="s">
        <v>10143</v>
      </c>
      <c r="Q2219" s="23">
        <v>16940</v>
      </c>
      <c r="R2219" s="30" t="s">
        <v>29</v>
      </c>
      <c r="S2219" s="39">
        <v>50</v>
      </c>
      <c r="T2219" s="45">
        <v>46179</v>
      </c>
      <c r="U2219" s="52"/>
      <c r="V2219" s="53"/>
      <c r="W2219" s="54" t="s">
        <v>10144</v>
      </c>
      <c r="X2219" s="30"/>
      <c r="Y2219" s="31">
        <v>16890</v>
      </c>
      <c r="Z2219" s="30"/>
      <c r="AA2219" s="55"/>
      <c r="AB2219" s="73" t="s">
        <v>44</v>
      </c>
      <c r="AC2219" s="30" t="s">
        <v>44</v>
      </c>
      <c r="AD2219" s="30" t="s">
        <v>982</v>
      </c>
    </row>
    <row r="2220" spans="1:30" x14ac:dyDescent="0.2">
      <c r="A2220" s="89">
        <v>46179.425180358798</v>
      </c>
      <c r="B2220" s="35" t="s">
        <v>30</v>
      </c>
      <c r="C2220" s="85" t="s">
        <v>31</v>
      </c>
      <c r="D2220" s="30" t="s">
        <v>29</v>
      </c>
      <c r="E2220" s="96" t="s">
        <v>2798</v>
      </c>
      <c r="F2220" s="93" t="s">
        <v>29</v>
      </c>
      <c r="G2220" s="30" t="s">
        <v>47</v>
      </c>
      <c r="H2220" s="93" t="s">
        <v>34</v>
      </c>
      <c r="I2220" s="36" t="str">
        <f ca="1">IFERROR(__xludf.DUMMYFUNCTION("""COMPUTED_VALUE""")," ")</f>
        <v xml:space="preserve"> </v>
      </c>
      <c r="J2220" s="51" t="s">
        <v>10145</v>
      </c>
      <c r="K2220" s="56" t="s">
        <v>10146</v>
      </c>
      <c r="L2220" s="38">
        <v>969289748</v>
      </c>
      <c r="M2220" s="30" t="s">
        <v>664</v>
      </c>
      <c r="N2220" s="30" t="s">
        <v>2435</v>
      </c>
      <c r="O2220" s="30" t="s">
        <v>107</v>
      </c>
      <c r="P2220" s="30" t="s">
        <v>10147</v>
      </c>
      <c r="Q2220" s="23">
        <v>16940</v>
      </c>
      <c r="R2220" s="30" t="s">
        <v>29</v>
      </c>
      <c r="S2220" s="39">
        <v>50</v>
      </c>
      <c r="T2220" s="45">
        <v>46179</v>
      </c>
      <c r="U2220" s="52"/>
      <c r="V2220" s="53"/>
      <c r="W2220" s="54" t="s">
        <v>10148</v>
      </c>
      <c r="X2220" s="30"/>
      <c r="Y2220" s="31">
        <v>16890</v>
      </c>
      <c r="Z2220" s="30"/>
      <c r="AA2220" s="56"/>
      <c r="AB2220" s="74" t="s">
        <v>44</v>
      </c>
      <c r="AC2220" s="30" t="s">
        <v>44</v>
      </c>
      <c r="AD2220" s="30" t="s">
        <v>982</v>
      </c>
    </row>
    <row r="2221" spans="1:30" x14ac:dyDescent="0.2">
      <c r="A2221" s="89">
        <v>46179.426637233795</v>
      </c>
      <c r="B2221" s="35" t="s">
        <v>30</v>
      </c>
      <c r="C2221" s="85" t="s">
        <v>31</v>
      </c>
      <c r="D2221" s="30" t="s">
        <v>29</v>
      </c>
      <c r="E2221" s="96" t="s">
        <v>2798</v>
      </c>
      <c r="F2221" s="93" t="s">
        <v>29</v>
      </c>
      <c r="G2221" s="30" t="s">
        <v>47</v>
      </c>
      <c r="H2221" s="93" t="s">
        <v>34</v>
      </c>
      <c r="I2221" s="36" t="str">
        <f ca="1">IFERROR(__xludf.DUMMYFUNCTION("""COMPUTED_VALUE""")," ")</f>
        <v xml:space="preserve"> </v>
      </c>
      <c r="J2221" s="51" t="s">
        <v>10149</v>
      </c>
      <c r="K2221" s="56" t="s">
        <v>10150</v>
      </c>
      <c r="L2221" s="38">
        <v>925995846</v>
      </c>
      <c r="M2221" s="30" t="s">
        <v>664</v>
      </c>
      <c r="N2221" s="30" t="s">
        <v>2923</v>
      </c>
      <c r="O2221" s="30" t="s">
        <v>107</v>
      </c>
      <c r="P2221" s="30" t="s">
        <v>10151</v>
      </c>
      <c r="Q2221" s="23">
        <v>16940</v>
      </c>
      <c r="R2221" s="30" t="s">
        <v>29</v>
      </c>
      <c r="S2221" s="39">
        <v>50</v>
      </c>
      <c r="T2221" s="45">
        <v>46178</v>
      </c>
      <c r="U2221" s="52"/>
      <c r="V2221" s="53"/>
      <c r="W2221" s="54" t="s">
        <v>10152</v>
      </c>
      <c r="X2221" s="30"/>
      <c r="Y2221" s="31">
        <v>16890</v>
      </c>
      <c r="Z2221" s="30"/>
      <c r="AA2221" s="55"/>
      <c r="AB2221" s="73" t="s">
        <v>44</v>
      </c>
      <c r="AC2221" s="30" t="s">
        <v>44</v>
      </c>
      <c r="AD2221" s="30" t="s">
        <v>982</v>
      </c>
    </row>
    <row r="2222" spans="1:30" x14ac:dyDescent="0.2">
      <c r="A2222" s="89">
        <v>46179.428640104168</v>
      </c>
      <c r="B2222" s="35" t="s">
        <v>30</v>
      </c>
      <c r="C2222" s="85" t="s">
        <v>31</v>
      </c>
      <c r="D2222" s="30" t="s">
        <v>29</v>
      </c>
      <c r="E2222" s="96" t="s">
        <v>2798</v>
      </c>
      <c r="F2222" s="93" t="s">
        <v>29</v>
      </c>
      <c r="G2222" s="30" t="s">
        <v>47</v>
      </c>
      <c r="H2222" s="93" t="s">
        <v>34</v>
      </c>
      <c r="I2222" s="36" t="str">
        <f ca="1">IFERROR(__xludf.DUMMYFUNCTION("""COMPUTED_VALUE""")," ")</f>
        <v xml:space="preserve"> </v>
      </c>
      <c r="J2222" s="51" t="s">
        <v>10153</v>
      </c>
      <c r="K2222" s="56" t="s">
        <v>10154</v>
      </c>
      <c r="L2222" s="38">
        <v>868867908</v>
      </c>
      <c r="M2222" s="30" t="s">
        <v>664</v>
      </c>
      <c r="N2222" s="30" t="s">
        <v>2923</v>
      </c>
      <c r="O2222" s="30" t="s">
        <v>107</v>
      </c>
      <c r="P2222" s="30" t="s">
        <v>10155</v>
      </c>
      <c r="Q2222" s="23">
        <v>16940</v>
      </c>
      <c r="R2222" s="30" t="s">
        <v>29</v>
      </c>
      <c r="S2222" s="39">
        <v>50</v>
      </c>
      <c r="T2222" s="45">
        <v>46178</v>
      </c>
      <c r="U2222" s="52"/>
      <c r="V2222" s="53"/>
      <c r="W2222" s="54" t="s">
        <v>10156</v>
      </c>
      <c r="X2222" s="30"/>
      <c r="Y2222" s="31">
        <v>16890</v>
      </c>
      <c r="Z2222" s="30"/>
      <c r="AA2222" s="56"/>
      <c r="AB2222" s="74" t="s">
        <v>44</v>
      </c>
      <c r="AC2222" s="30" t="s">
        <v>44</v>
      </c>
      <c r="AD2222" s="30" t="s">
        <v>982</v>
      </c>
    </row>
    <row r="2223" spans="1:30" x14ac:dyDescent="0.2">
      <c r="A2223" s="89">
        <v>46179.430505902783</v>
      </c>
      <c r="B2223" s="35" t="s">
        <v>252</v>
      </c>
      <c r="C2223" s="85" t="s">
        <v>31</v>
      </c>
      <c r="D2223" s="30" t="s">
        <v>29</v>
      </c>
      <c r="E2223" s="96" t="s">
        <v>2798</v>
      </c>
      <c r="F2223" s="93" t="s">
        <v>29</v>
      </c>
      <c r="G2223" s="30" t="s">
        <v>47</v>
      </c>
      <c r="H2223" s="93" t="s">
        <v>34</v>
      </c>
      <c r="I2223" s="36" t="str">
        <f ca="1">IFERROR(__xludf.DUMMYFUNCTION("""COMPUTED_VALUE""")," ")</f>
        <v xml:space="preserve"> </v>
      </c>
      <c r="J2223" s="51" t="s">
        <v>10157</v>
      </c>
      <c r="K2223" s="56" t="s">
        <v>10158</v>
      </c>
      <c r="L2223" s="38">
        <v>969239127</v>
      </c>
      <c r="M2223" s="30" t="s">
        <v>664</v>
      </c>
      <c r="N2223" s="30" t="s">
        <v>337</v>
      </c>
      <c r="O2223" s="30" t="s">
        <v>107</v>
      </c>
      <c r="P2223" s="30" t="s">
        <v>10159</v>
      </c>
      <c r="Q2223" s="23">
        <v>16940</v>
      </c>
      <c r="R2223" s="30" t="s">
        <v>29</v>
      </c>
      <c r="S2223" s="39">
        <v>50</v>
      </c>
      <c r="T2223" s="45">
        <v>46178</v>
      </c>
      <c r="U2223" s="52"/>
      <c r="V2223" s="53"/>
      <c r="W2223" s="54" t="s">
        <v>10160</v>
      </c>
      <c r="X2223" s="30"/>
      <c r="Y2223" s="31">
        <v>16890</v>
      </c>
      <c r="Z2223" s="30"/>
      <c r="AA2223" s="55"/>
      <c r="AB2223" s="73" t="s">
        <v>44</v>
      </c>
      <c r="AC2223" s="30" t="s">
        <v>44</v>
      </c>
      <c r="AD2223" s="30" t="s">
        <v>982</v>
      </c>
    </row>
    <row r="2224" spans="1:30" x14ac:dyDescent="0.2">
      <c r="A2224" s="89">
        <v>46179.430895393518</v>
      </c>
      <c r="B2224" s="35" t="s">
        <v>30</v>
      </c>
      <c r="C2224" s="85" t="s">
        <v>31</v>
      </c>
      <c r="D2224" s="30" t="s">
        <v>29</v>
      </c>
      <c r="E2224" s="96" t="s">
        <v>63</v>
      </c>
      <c r="F2224" s="93" t="s">
        <v>29</v>
      </c>
      <c r="G2224" s="30" t="s">
        <v>47</v>
      </c>
      <c r="H2224" s="93" t="s">
        <v>34</v>
      </c>
      <c r="I2224" s="36" t="str">
        <f ca="1">IFERROR(__xludf.DUMMYFUNCTION("""COMPUTED_VALUE""")," ")</f>
        <v xml:space="preserve"> </v>
      </c>
      <c r="J2224" s="51" t="s">
        <v>10161</v>
      </c>
      <c r="K2224" s="56" t="s">
        <v>10162</v>
      </c>
      <c r="L2224" s="38">
        <v>345714539</v>
      </c>
      <c r="M2224" s="30" t="s">
        <v>454</v>
      </c>
      <c r="N2224" s="30" t="s">
        <v>131</v>
      </c>
      <c r="O2224" s="30" t="s">
        <v>10163</v>
      </c>
      <c r="P2224" s="30" t="s">
        <v>10164</v>
      </c>
      <c r="Q2224" s="23">
        <v>16940</v>
      </c>
      <c r="R2224" s="30" t="s">
        <v>29</v>
      </c>
      <c r="S2224" s="39">
        <v>50</v>
      </c>
      <c r="T2224" s="45">
        <v>46178</v>
      </c>
      <c r="U2224" s="52"/>
      <c r="V2224" s="53"/>
      <c r="W2224" s="54" t="s">
        <v>10165</v>
      </c>
      <c r="X2224" s="30"/>
      <c r="Y2224" s="31">
        <v>16890</v>
      </c>
      <c r="Z2224" s="30"/>
      <c r="AA2224" s="56"/>
      <c r="AB2224" s="74" t="s">
        <v>44</v>
      </c>
      <c r="AC2224" s="30" t="s">
        <v>44</v>
      </c>
      <c r="AD2224" s="30" t="s">
        <v>982</v>
      </c>
    </row>
    <row r="2225" spans="1:30" x14ac:dyDescent="0.2">
      <c r="A2225" s="89">
        <v>46179.432344756948</v>
      </c>
      <c r="B2225" s="35" t="s">
        <v>30</v>
      </c>
      <c r="C2225" s="85" t="s">
        <v>31</v>
      </c>
      <c r="D2225" s="30" t="s">
        <v>29</v>
      </c>
      <c r="E2225" s="96" t="s">
        <v>2798</v>
      </c>
      <c r="F2225" s="93" t="s">
        <v>29</v>
      </c>
      <c r="G2225" s="30" t="s">
        <v>47</v>
      </c>
      <c r="H2225" s="93" t="s">
        <v>34</v>
      </c>
      <c r="I2225" s="36" t="str">
        <f ca="1">IFERROR(__xludf.DUMMYFUNCTION("""COMPUTED_VALUE""")," ")</f>
        <v xml:space="preserve"> </v>
      </c>
      <c r="J2225" s="51" t="s">
        <v>10166</v>
      </c>
      <c r="K2225" s="56" t="s">
        <v>10167</v>
      </c>
      <c r="L2225" s="38">
        <v>876533448</v>
      </c>
      <c r="M2225" s="30" t="s">
        <v>664</v>
      </c>
      <c r="N2225" s="30" t="s">
        <v>2435</v>
      </c>
      <c r="O2225" s="30" t="s">
        <v>107</v>
      </c>
      <c r="P2225" s="30" t="s">
        <v>10168</v>
      </c>
      <c r="Q2225" s="23">
        <v>16940</v>
      </c>
      <c r="R2225" s="30" t="s">
        <v>29</v>
      </c>
      <c r="S2225" s="39">
        <v>50</v>
      </c>
      <c r="T2225" s="45">
        <v>46178</v>
      </c>
      <c r="U2225" s="52"/>
      <c r="V2225" s="53"/>
      <c r="W2225" s="54" t="s">
        <v>10169</v>
      </c>
      <c r="X2225" s="30"/>
      <c r="Y2225" s="31">
        <v>16890</v>
      </c>
      <c r="Z2225" s="30"/>
      <c r="AA2225" s="55"/>
      <c r="AB2225" s="73" t="s">
        <v>44</v>
      </c>
      <c r="AC2225" s="30" t="s">
        <v>44</v>
      </c>
      <c r="AD2225" s="30"/>
    </row>
    <row r="2226" spans="1:30" x14ac:dyDescent="0.2">
      <c r="A2226" s="89">
        <v>46179.433689942132</v>
      </c>
      <c r="B2226" s="35" t="s">
        <v>30</v>
      </c>
      <c r="C2226" s="85" t="s">
        <v>31</v>
      </c>
      <c r="D2226" s="30" t="s">
        <v>29</v>
      </c>
      <c r="E2226" s="96" t="s">
        <v>2798</v>
      </c>
      <c r="F2226" s="93" t="s">
        <v>29</v>
      </c>
      <c r="G2226" s="30" t="s">
        <v>47</v>
      </c>
      <c r="H2226" s="93" t="s">
        <v>34</v>
      </c>
      <c r="I2226" s="36" t="str">
        <f ca="1">IFERROR(__xludf.DUMMYFUNCTION("""COMPUTED_VALUE""")," ")</f>
        <v xml:space="preserve"> </v>
      </c>
      <c r="J2226" s="51" t="s">
        <v>10170</v>
      </c>
      <c r="K2226" s="56" t="s">
        <v>10171</v>
      </c>
      <c r="L2226" s="38">
        <v>354912036</v>
      </c>
      <c r="M2226" s="30" t="s">
        <v>664</v>
      </c>
      <c r="N2226" s="30" t="s">
        <v>3186</v>
      </c>
      <c r="O2226" s="30" t="s">
        <v>107</v>
      </c>
      <c r="P2226" s="30" t="s">
        <v>10172</v>
      </c>
      <c r="Q2226" s="23">
        <v>16940</v>
      </c>
      <c r="R2226" s="30" t="s">
        <v>29</v>
      </c>
      <c r="S2226" s="39">
        <v>50</v>
      </c>
      <c r="T2226" s="45">
        <v>46179</v>
      </c>
      <c r="U2226" s="52"/>
      <c r="V2226" s="53"/>
      <c r="W2226" s="54" t="s">
        <v>10173</v>
      </c>
      <c r="X2226" s="30"/>
      <c r="Y2226" s="31">
        <v>16890</v>
      </c>
      <c r="Z2226" s="30"/>
      <c r="AA2226" s="56"/>
      <c r="AB2226" s="74" t="s">
        <v>44</v>
      </c>
      <c r="AC2226" s="30" t="s">
        <v>44</v>
      </c>
      <c r="AD2226" s="30" t="s">
        <v>982</v>
      </c>
    </row>
    <row r="2227" spans="1:30" x14ac:dyDescent="0.2">
      <c r="A2227" s="89">
        <v>46179.43540934028</v>
      </c>
      <c r="B2227" s="35" t="s">
        <v>30</v>
      </c>
      <c r="C2227" s="85" t="s">
        <v>31</v>
      </c>
      <c r="D2227" s="30" t="s">
        <v>29</v>
      </c>
      <c r="E2227" s="96" t="s">
        <v>63</v>
      </c>
      <c r="F2227" s="93" t="s">
        <v>29</v>
      </c>
      <c r="G2227" s="30" t="s">
        <v>47</v>
      </c>
      <c r="H2227" s="93" t="s">
        <v>34</v>
      </c>
      <c r="I2227" s="36" t="str">
        <f ca="1">IFERROR(__xludf.DUMMYFUNCTION("""COMPUTED_VALUE""")," ")</f>
        <v xml:space="preserve"> </v>
      </c>
      <c r="J2227" s="51" t="s">
        <v>10174</v>
      </c>
      <c r="K2227" s="56" t="s">
        <v>10175</v>
      </c>
      <c r="L2227" s="38">
        <v>335673630</v>
      </c>
      <c r="M2227" s="30" t="s">
        <v>454</v>
      </c>
      <c r="N2227" s="30" t="s">
        <v>131</v>
      </c>
      <c r="O2227" s="30" t="s">
        <v>10176</v>
      </c>
      <c r="P2227" s="30" t="s">
        <v>10177</v>
      </c>
      <c r="Q2227" s="23">
        <v>16940</v>
      </c>
      <c r="R2227" s="30" t="s">
        <v>29</v>
      </c>
      <c r="S2227" s="39">
        <v>50</v>
      </c>
      <c r="T2227" s="45">
        <v>46178</v>
      </c>
      <c r="U2227" s="52"/>
      <c r="V2227" s="53"/>
      <c r="W2227" s="54" t="s">
        <v>10178</v>
      </c>
      <c r="X2227" s="30"/>
      <c r="Y2227" s="31">
        <v>16890</v>
      </c>
      <c r="Z2227" s="30"/>
      <c r="AA2227" s="55"/>
      <c r="AB2227" s="73" t="s">
        <v>44</v>
      </c>
      <c r="AC2227" s="30" t="s">
        <v>44</v>
      </c>
      <c r="AD2227" s="30" t="s">
        <v>982</v>
      </c>
    </row>
    <row r="2228" spans="1:30" x14ac:dyDescent="0.2">
      <c r="A2228" s="89">
        <v>46179.43809462963</v>
      </c>
      <c r="B2228" s="35" t="s">
        <v>30</v>
      </c>
      <c r="C2228" s="85" t="s">
        <v>31</v>
      </c>
      <c r="D2228" s="30" t="s">
        <v>29</v>
      </c>
      <c r="E2228" s="96" t="s">
        <v>63</v>
      </c>
      <c r="F2228" s="93" t="s">
        <v>29</v>
      </c>
      <c r="G2228" s="30" t="s">
        <v>47</v>
      </c>
      <c r="H2228" s="93" t="s">
        <v>7946</v>
      </c>
      <c r="I2228" s="36">
        <f ca="1">IFERROR(__xludf.DUMMYFUNCTION("""COMPUTED_VALUE"""),46196)</f>
        <v>46196</v>
      </c>
      <c r="J2228" s="51" t="s">
        <v>10179</v>
      </c>
      <c r="K2228" s="56" t="s">
        <v>10180</v>
      </c>
      <c r="L2228" s="38">
        <v>942328451</v>
      </c>
      <c r="M2228" s="30" t="s">
        <v>454</v>
      </c>
      <c r="N2228" s="30" t="s">
        <v>131</v>
      </c>
      <c r="O2228" s="30" t="s">
        <v>10181</v>
      </c>
      <c r="P2228" s="30" t="s">
        <v>10182</v>
      </c>
      <c r="Q2228" s="23">
        <v>16940</v>
      </c>
      <c r="R2228" s="30" t="s">
        <v>29</v>
      </c>
      <c r="S2228" s="39">
        <v>50</v>
      </c>
      <c r="T2228" s="45">
        <v>46178</v>
      </c>
      <c r="U2228" s="52"/>
      <c r="V2228" s="53"/>
      <c r="W2228" s="54" t="s">
        <v>10183</v>
      </c>
      <c r="X2228" s="30"/>
      <c r="Y2228" s="31">
        <v>16890</v>
      </c>
      <c r="Z2228" s="30"/>
      <c r="AA2228" s="56"/>
      <c r="AB2228" s="74" t="s">
        <v>44</v>
      </c>
      <c r="AC2228" s="30" t="s">
        <v>44</v>
      </c>
      <c r="AD2228" s="30" t="s">
        <v>982</v>
      </c>
    </row>
    <row r="2229" spans="1:30" x14ac:dyDescent="0.2">
      <c r="A2229" s="89">
        <v>46179.440402511573</v>
      </c>
      <c r="B2229" s="35" t="s">
        <v>30</v>
      </c>
      <c r="C2229" s="85" t="s">
        <v>31</v>
      </c>
      <c r="D2229" s="30" t="s">
        <v>29</v>
      </c>
      <c r="E2229" s="96" t="s">
        <v>63</v>
      </c>
      <c r="F2229" s="93" t="s">
        <v>29</v>
      </c>
      <c r="G2229" s="30" t="s">
        <v>47</v>
      </c>
      <c r="H2229" s="93" t="s">
        <v>34</v>
      </c>
      <c r="I2229" s="36" t="str">
        <f ca="1">IFERROR(__xludf.DUMMYFUNCTION("""COMPUTED_VALUE""")," ")</f>
        <v xml:space="preserve"> </v>
      </c>
      <c r="J2229" s="51" t="s">
        <v>10184</v>
      </c>
      <c r="K2229" s="56" t="s">
        <v>10185</v>
      </c>
      <c r="L2229" s="38">
        <v>868437801</v>
      </c>
      <c r="M2229" s="30" t="s">
        <v>454</v>
      </c>
      <c r="N2229" s="30" t="s">
        <v>236</v>
      </c>
      <c r="O2229" s="30" t="s">
        <v>10186</v>
      </c>
      <c r="P2229" s="30" t="s">
        <v>10187</v>
      </c>
      <c r="Q2229" s="23">
        <v>16940</v>
      </c>
      <c r="R2229" s="30" t="s">
        <v>29</v>
      </c>
      <c r="S2229" s="39">
        <v>50</v>
      </c>
      <c r="T2229" s="45">
        <v>46178</v>
      </c>
      <c r="U2229" s="52"/>
      <c r="V2229" s="53"/>
      <c r="W2229" s="54" t="s">
        <v>10188</v>
      </c>
      <c r="X2229" s="30"/>
      <c r="Y2229" s="31">
        <v>16890</v>
      </c>
      <c r="Z2229" s="30"/>
      <c r="AA2229" s="55"/>
      <c r="AB2229" s="73" t="s">
        <v>44</v>
      </c>
      <c r="AC2229" s="30" t="s">
        <v>44</v>
      </c>
      <c r="AD2229" s="30" t="s">
        <v>982</v>
      </c>
    </row>
    <row r="2230" spans="1:30" x14ac:dyDescent="0.2">
      <c r="A2230" s="89">
        <v>46179.441985914353</v>
      </c>
      <c r="B2230" s="35" t="s">
        <v>252</v>
      </c>
      <c r="C2230" s="85" t="s">
        <v>31</v>
      </c>
      <c r="D2230" s="30" t="s">
        <v>29</v>
      </c>
      <c r="E2230" s="96" t="s">
        <v>63</v>
      </c>
      <c r="F2230" s="93" t="s">
        <v>29</v>
      </c>
      <c r="G2230" s="30" t="s">
        <v>47</v>
      </c>
      <c r="H2230" s="93" t="s">
        <v>34</v>
      </c>
      <c r="I2230" s="36" t="str">
        <f ca="1">IFERROR(__xludf.DUMMYFUNCTION("""COMPUTED_VALUE""")," ")</f>
        <v xml:space="preserve"> </v>
      </c>
      <c r="J2230" s="51" t="s">
        <v>10189</v>
      </c>
      <c r="K2230" s="56" t="s">
        <v>10190</v>
      </c>
      <c r="L2230" s="38">
        <v>981726408</v>
      </c>
      <c r="M2230" s="30" t="s">
        <v>874</v>
      </c>
      <c r="N2230" s="30" t="s">
        <v>5034</v>
      </c>
      <c r="O2230" s="30" t="s">
        <v>107</v>
      </c>
      <c r="P2230" s="30" t="s">
        <v>10191</v>
      </c>
      <c r="Q2230" s="23">
        <v>16940</v>
      </c>
      <c r="R2230" s="30" t="s">
        <v>29</v>
      </c>
      <c r="S2230" s="39" t="s">
        <v>107</v>
      </c>
      <c r="T2230" s="45">
        <v>46178</v>
      </c>
      <c r="U2230" s="52"/>
      <c r="V2230" s="53"/>
      <c r="W2230" s="54" t="s">
        <v>10192</v>
      </c>
      <c r="X2230" s="30"/>
      <c r="Y2230" s="31" t="str">
        <v>Lỗi</v>
      </c>
      <c r="Z2230" s="30"/>
      <c r="AA2230" s="56"/>
      <c r="AB2230" s="74" t="s">
        <v>44</v>
      </c>
      <c r="AC2230" s="30" t="s">
        <v>44</v>
      </c>
      <c r="AD2230" s="30" t="s">
        <v>982</v>
      </c>
    </row>
    <row r="2231" spans="1:30" x14ac:dyDescent="0.2">
      <c r="A2231" s="89">
        <v>46179.442975474536</v>
      </c>
      <c r="B2231" s="35" t="s">
        <v>30</v>
      </c>
      <c r="C2231" s="85" t="s">
        <v>31</v>
      </c>
      <c r="D2231" s="30" t="s">
        <v>29</v>
      </c>
      <c r="E2231" s="96" t="s">
        <v>63</v>
      </c>
      <c r="F2231" s="93" t="s">
        <v>29</v>
      </c>
      <c r="G2231" s="30" t="s">
        <v>47</v>
      </c>
      <c r="H2231" s="93" t="s">
        <v>34</v>
      </c>
      <c r="I2231" s="36" t="str">
        <f ca="1">IFERROR(__xludf.DUMMYFUNCTION("""COMPUTED_VALUE""")," ")</f>
        <v xml:space="preserve"> </v>
      </c>
      <c r="J2231" s="51" t="s">
        <v>10193</v>
      </c>
      <c r="K2231" s="56" t="s">
        <v>10194</v>
      </c>
      <c r="L2231" s="38">
        <v>966994862</v>
      </c>
      <c r="M2231" s="30" t="s">
        <v>874</v>
      </c>
      <c r="N2231" s="30" t="s">
        <v>4391</v>
      </c>
      <c r="O2231" s="30" t="s">
        <v>107</v>
      </c>
      <c r="P2231" s="30" t="s">
        <v>10195</v>
      </c>
      <c r="Q2231" s="23">
        <v>16940</v>
      </c>
      <c r="R2231" s="30" t="s">
        <v>29</v>
      </c>
      <c r="S2231" s="39">
        <v>50</v>
      </c>
      <c r="T2231" s="45">
        <v>46178</v>
      </c>
      <c r="U2231" s="52"/>
      <c r="V2231" s="53"/>
      <c r="W2231" s="54" t="s">
        <v>10196</v>
      </c>
      <c r="X2231" s="30"/>
      <c r="Y2231" s="31">
        <v>16890</v>
      </c>
      <c r="Z2231" s="30"/>
      <c r="AA2231" s="55"/>
      <c r="AB2231" s="73" t="s">
        <v>44</v>
      </c>
      <c r="AC2231" s="30" t="s">
        <v>44</v>
      </c>
      <c r="AD2231" s="30" t="s">
        <v>982</v>
      </c>
    </row>
    <row r="2232" spans="1:30" x14ac:dyDescent="0.2">
      <c r="A2232" s="89">
        <v>46179.444367442135</v>
      </c>
      <c r="B2232" s="35" t="s">
        <v>252</v>
      </c>
      <c r="C2232" s="85" t="s">
        <v>31</v>
      </c>
      <c r="D2232" s="30" t="s">
        <v>29</v>
      </c>
      <c r="E2232" s="96" t="s">
        <v>63</v>
      </c>
      <c r="F2232" s="93" t="s">
        <v>29</v>
      </c>
      <c r="G2232" s="30" t="s">
        <v>47</v>
      </c>
      <c r="H2232" s="93" t="s">
        <v>34</v>
      </c>
      <c r="I2232" s="36" t="str">
        <f ca="1">IFERROR(__xludf.DUMMYFUNCTION("""COMPUTED_VALUE""")," ")</f>
        <v xml:space="preserve"> </v>
      </c>
      <c r="J2232" s="51" t="s">
        <v>10197</v>
      </c>
      <c r="K2232" s="56" t="s">
        <v>10198</v>
      </c>
      <c r="L2232" s="38">
        <v>918833916</v>
      </c>
      <c r="M2232" s="30" t="s">
        <v>874</v>
      </c>
      <c r="N2232" s="30" t="s">
        <v>4278</v>
      </c>
      <c r="O2232" s="30" t="s">
        <v>107</v>
      </c>
      <c r="P2232" s="30" t="s">
        <v>10199</v>
      </c>
      <c r="Q2232" s="23">
        <v>16940</v>
      </c>
      <c r="R2232" s="30" t="s">
        <v>29</v>
      </c>
      <c r="S2232" s="39">
        <v>50</v>
      </c>
      <c r="T2232" s="45">
        <v>46178</v>
      </c>
      <c r="U2232" s="52"/>
      <c r="V2232" s="53"/>
      <c r="W2232" s="54" t="s">
        <v>10200</v>
      </c>
      <c r="X2232" s="30"/>
      <c r="Y2232" s="31">
        <v>16890</v>
      </c>
      <c r="Z2232" s="30"/>
      <c r="AA2232" s="56"/>
      <c r="AB2232" s="74" t="s">
        <v>44</v>
      </c>
      <c r="AC2232" s="30" t="s">
        <v>44</v>
      </c>
      <c r="AD2232" s="30" t="s">
        <v>982</v>
      </c>
    </row>
    <row r="2233" spans="1:30" x14ac:dyDescent="0.2">
      <c r="A2233" s="89">
        <v>46179.445659976853</v>
      </c>
      <c r="B2233" s="35" t="s">
        <v>30</v>
      </c>
      <c r="C2233" s="85" t="s">
        <v>31</v>
      </c>
      <c r="D2233" s="30" t="s">
        <v>29</v>
      </c>
      <c r="E2233" s="96" t="s">
        <v>63</v>
      </c>
      <c r="F2233" s="93" t="s">
        <v>29</v>
      </c>
      <c r="G2233" s="30" t="s">
        <v>47</v>
      </c>
      <c r="H2233" s="93" t="s">
        <v>34</v>
      </c>
      <c r="I2233" s="36" t="str">
        <f ca="1">IFERROR(__xludf.DUMMYFUNCTION("""COMPUTED_VALUE""")," ")</f>
        <v xml:space="preserve"> </v>
      </c>
      <c r="J2233" s="51" t="s">
        <v>10201</v>
      </c>
      <c r="K2233" s="56" t="s">
        <v>5400</v>
      </c>
      <c r="L2233" s="38">
        <v>906274957</v>
      </c>
      <c r="M2233" s="30" t="s">
        <v>874</v>
      </c>
      <c r="N2233" s="30" t="s">
        <v>4278</v>
      </c>
      <c r="O2233" s="30" t="s">
        <v>107</v>
      </c>
      <c r="P2233" s="30" t="s">
        <v>10202</v>
      </c>
      <c r="Q2233" s="23">
        <v>16940</v>
      </c>
      <c r="R2233" s="30" t="s">
        <v>29</v>
      </c>
      <c r="S2233" s="39">
        <v>50</v>
      </c>
      <c r="T2233" s="45">
        <v>46178</v>
      </c>
      <c r="U2233" s="52"/>
      <c r="V2233" s="53"/>
      <c r="W2233" s="54" t="s">
        <v>10203</v>
      </c>
      <c r="X2233" s="30"/>
      <c r="Y2233" s="31">
        <v>16890</v>
      </c>
      <c r="Z2233" s="30"/>
      <c r="AA2233" s="55"/>
      <c r="AB2233" s="73" t="s">
        <v>44</v>
      </c>
      <c r="AC2233" s="30" t="s">
        <v>44</v>
      </c>
      <c r="AD2233" s="30" t="s">
        <v>982</v>
      </c>
    </row>
    <row r="2234" spans="1:30" x14ac:dyDescent="0.2">
      <c r="A2234" s="89">
        <v>46179.447356122684</v>
      </c>
      <c r="B2234" s="35" t="s">
        <v>30</v>
      </c>
      <c r="C2234" s="85" t="s">
        <v>31</v>
      </c>
      <c r="D2234" s="30" t="s">
        <v>29</v>
      </c>
      <c r="E2234" s="96" t="s">
        <v>63</v>
      </c>
      <c r="F2234" s="93" t="s">
        <v>29</v>
      </c>
      <c r="G2234" s="30" t="s">
        <v>33</v>
      </c>
      <c r="H2234" s="93" t="s">
        <v>34</v>
      </c>
      <c r="I2234" s="36" t="str">
        <f ca="1">IFERROR(__xludf.DUMMYFUNCTION("""COMPUTED_VALUE""")," ")</f>
        <v xml:space="preserve"> </v>
      </c>
      <c r="J2234" s="51" t="s">
        <v>10204</v>
      </c>
      <c r="K2234" s="56" t="s">
        <v>10205</v>
      </c>
      <c r="L2234" s="38">
        <v>793214669</v>
      </c>
      <c r="M2234" s="30" t="s">
        <v>874</v>
      </c>
      <c r="N2234" s="30" t="s">
        <v>4278</v>
      </c>
      <c r="O2234" s="30" t="s">
        <v>107</v>
      </c>
      <c r="P2234" s="30" t="s">
        <v>10206</v>
      </c>
      <c r="Q2234" s="23">
        <v>16940</v>
      </c>
      <c r="R2234" s="30" t="s">
        <v>29</v>
      </c>
      <c r="S2234" s="39">
        <v>50</v>
      </c>
      <c r="T2234" s="45">
        <v>46178</v>
      </c>
      <c r="U2234" s="52"/>
      <c r="V2234" s="53"/>
      <c r="W2234" s="54" t="s">
        <v>10207</v>
      </c>
      <c r="X2234" s="30"/>
      <c r="Y2234" s="31">
        <v>16890</v>
      </c>
      <c r="Z2234" s="30"/>
      <c r="AA2234" s="56"/>
      <c r="AB2234" s="74" t="s">
        <v>44</v>
      </c>
      <c r="AC2234" s="30" t="s">
        <v>44</v>
      </c>
      <c r="AD2234" s="30" t="s">
        <v>982</v>
      </c>
    </row>
    <row r="2235" spans="1:30" x14ac:dyDescent="0.2">
      <c r="A2235" s="89">
        <v>46179.849631365738</v>
      </c>
      <c r="B2235" s="35" t="s">
        <v>76</v>
      </c>
      <c r="C2235" s="85" t="s">
        <v>31</v>
      </c>
      <c r="D2235" s="30" t="s">
        <v>29</v>
      </c>
      <c r="E2235" s="96" t="s">
        <v>410</v>
      </c>
      <c r="F2235" s="93" t="s">
        <v>29</v>
      </c>
      <c r="G2235" s="30" t="s">
        <v>33</v>
      </c>
      <c r="H2235" s="93" t="s">
        <v>4504</v>
      </c>
      <c r="I2235" s="36">
        <f ca="1">IFERROR(__xludf.DUMMYFUNCTION("""COMPUTED_VALUE"""),46198)</f>
        <v>46198</v>
      </c>
      <c r="J2235" s="51" t="s">
        <v>10208</v>
      </c>
      <c r="K2235" s="56" t="s">
        <v>10209</v>
      </c>
      <c r="L2235" s="38">
        <v>964113998</v>
      </c>
      <c r="M2235" s="30" t="s">
        <v>785</v>
      </c>
      <c r="N2235" s="30" t="s">
        <v>131</v>
      </c>
      <c r="O2235" s="30" t="s">
        <v>726</v>
      </c>
      <c r="P2235" s="30" t="s">
        <v>10210</v>
      </c>
      <c r="Q2235" s="23">
        <v>3968</v>
      </c>
      <c r="R2235" s="30" t="s">
        <v>29</v>
      </c>
      <c r="S2235" s="39">
        <v>3968</v>
      </c>
      <c r="T2235" s="45">
        <v>46179</v>
      </c>
      <c r="U2235" s="52"/>
      <c r="V2235" s="53"/>
      <c r="W2235" s="54" t="s">
        <v>10211</v>
      </c>
      <c r="X2235" s="30"/>
      <c r="Y2235" s="31">
        <v>0</v>
      </c>
      <c r="Z2235" s="30"/>
      <c r="AA2235" s="55"/>
      <c r="AB2235" s="73" t="s">
        <v>44</v>
      </c>
      <c r="AC2235" s="30" t="s">
        <v>44</v>
      </c>
      <c r="AD2235" s="30" t="s">
        <v>982</v>
      </c>
    </row>
    <row r="2236" spans="1:30" x14ac:dyDescent="0.2">
      <c r="A2236" s="89">
        <v>46179.895220208331</v>
      </c>
      <c r="B2236" s="35" t="s">
        <v>30</v>
      </c>
      <c r="C2236" s="85" t="s">
        <v>31</v>
      </c>
      <c r="D2236" s="30" t="s">
        <v>29</v>
      </c>
      <c r="E2236" s="96" t="s">
        <v>2798</v>
      </c>
      <c r="F2236" s="93" t="s">
        <v>29</v>
      </c>
      <c r="G2236" s="30" t="s">
        <v>47</v>
      </c>
      <c r="H2236" s="93" t="s">
        <v>34</v>
      </c>
      <c r="I2236" s="36" t="str">
        <f ca="1">IFERROR(__xludf.DUMMYFUNCTION("""COMPUTED_VALUE""")," ")</f>
        <v xml:space="preserve"> </v>
      </c>
      <c r="J2236" s="51" t="s">
        <v>10212</v>
      </c>
      <c r="K2236" s="56" t="s">
        <v>10213</v>
      </c>
      <c r="L2236" s="38">
        <v>338416121</v>
      </c>
      <c r="M2236" s="30" t="s">
        <v>664</v>
      </c>
      <c r="N2236" s="30" t="s">
        <v>2435</v>
      </c>
      <c r="O2236" s="30" t="s">
        <v>107</v>
      </c>
      <c r="P2236" s="30" t="s">
        <v>10214</v>
      </c>
      <c r="Q2236" s="23">
        <v>16940</v>
      </c>
      <c r="R2236" s="30" t="s">
        <v>29</v>
      </c>
      <c r="S2236" s="39">
        <v>50</v>
      </c>
      <c r="T2236" s="45">
        <v>46179</v>
      </c>
      <c r="U2236" s="52"/>
      <c r="V2236" s="53"/>
      <c r="W2236" s="54" t="s">
        <v>10215</v>
      </c>
      <c r="X2236" s="30"/>
      <c r="Y2236" s="31">
        <v>16890</v>
      </c>
      <c r="Z2236" s="30"/>
      <c r="AA2236" s="56"/>
      <c r="AB2236" s="74" t="s">
        <v>44</v>
      </c>
      <c r="AC2236" s="30" t="s">
        <v>44</v>
      </c>
      <c r="AD2236" s="30" t="s">
        <v>982</v>
      </c>
    </row>
    <row r="2237" spans="1:30" x14ac:dyDescent="0.2">
      <c r="A2237" s="89">
        <v>46179.897492835647</v>
      </c>
      <c r="B2237" s="35" t="s">
        <v>30</v>
      </c>
      <c r="C2237" s="85" t="s">
        <v>31</v>
      </c>
      <c r="D2237" s="30" t="s">
        <v>29</v>
      </c>
      <c r="E2237" s="96" t="s">
        <v>2798</v>
      </c>
      <c r="F2237" s="93" t="s">
        <v>29</v>
      </c>
      <c r="G2237" s="30" t="s">
        <v>47</v>
      </c>
      <c r="H2237" s="93" t="s">
        <v>34</v>
      </c>
      <c r="I2237" s="36" t="str">
        <f ca="1">IFERROR(__xludf.DUMMYFUNCTION("""COMPUTED_VALUE""")," ")</f>
        <v xml:space="preserve"> </v>
      </c>
      <c r="J2237" s="51" t="s">
        <v>10216</v>
      </c>
      <c r="K2237" s="56" t="s">
        <v>10217</v>
      </c>
      <c r="L2237" s="38">
        <v>961993762</v>
      </c>
      <c r="M2237" s="30" t="s">
        <v>664</v>
      </c>
      <c r="N2237" s="30" t="s">
        <v>66</v>
      </c>
      <c r="O2237" s="30" t="s">
        <v>107</v>
      </c>
      <c r="P2237" s="30" t="s">
        <v>10218</v>
      </c>
      <c r="Q2237" s="23">
        <v>16940</v>
      </c>
      <c r="R2237" s="30" t="s">
        <v>29</v>
      </c>
      <c r="S2237" s="39">
        <v>50</v>
      </c>
      <c r="T2237" s="45">
        <v>46179</v>
      </c>
      <c r="U2237" s="52"/>
      <c r="V2237" s="53"/>
      <c r="W2237" s="54" t="s">
        <v>10219</v>
      </c>
      <c r="X2237" s="30"/>
      <c r="Y2237" s="31">
        <v>16890</v>
      </c>
      <c r="Z2237" s="30"/>
      <c r="AA2237" s="55"/>
      <c r="AB2237" s="73" t="s">
        <v>44</v>
      </c>
      <c r="AC2237" s="30" t="s">
        <v>44</v>
      </c>
      <c r="AD2237" s="30" t="s">
        <v>982</v>
      </c>
    </row>
    <row r="2238" spans="1:30" x14ac:dyDescent="0.2">
      <c r="A2238" s="89">
        <v>46179.926947685184</v>
      </c>
      <c r="B2238" s="35" t="s">
        <v>408</v>
      </c>
      <c r="C2238" s="85" t="s">
        <v>31</v>
      </c>
      <c r="D2238" s="30" t="s">
        <v>29</v>
      </c>
      <c r="E2238" s="96" t="s">
        <v>63</v>
      </c>
      <c r="F2238" s="93" t="s">
        <v>29</v>
      </c>
      <c r="G2238" s="30" t="s">
        <v>47</v>
      </c>
      <c r="H2238" s="93" t="s">
        <v>8896</v>
      </c>
      <c r="I2238" s="36">
        <f ca="1">IFERROR(__xludf.DUMMYFUNCTION("""COMPUTED_VALUE"""),46196)</f>
        <v>46196</v>
      </c>
      <c r="J2238" s="51" t="s">
        <v>10220</v>
      </c>
      <c r="K2238" s="56" t="s">
        <v>10221</v>
      </c>
      <c r="L2238" s="38" t="s">
        <v>10222</v>
      </c>
      <c r="M2238" s="30" t="s">
        <v>758</v>
      </c>
      <c r="N2238" s="30" t="s">
        <v>1870</v>
      </c>
      <c r="O2238" s="30" t="s">
        <v>107</v>
      </c>
      <c r="P2238" s="30" t="s">
        <v>10223</v>
      </c>
      <c r="Q2238" s="23">
        <v>16940</v>
      </c>
      <c r="R2238" s="30" t="s">
        <v>29</v>
      </c>
      <c r="S2238" s="39">
        <v>1000</v>
      </c>
      <c r="T2238" s="45">
        <v>46179</v>
      </c>
      <c r="U2238" s="52"/>
      <c r="V2238" s="53"/>
      <c r="W2238" s="54" t="s">
        <v>10224</v>
      </c>
      <c r="X2238" s="30"/>
      <c r="Y2238" s="31">
        <v>15940</v>
      </c>
      <c r="Z2238" s="30"/>
      <c r="AA2238" s="56"/>
      <c r="AB2238" s="74" t="s">
        <v>44</v>
      </c>
      <c r="AC2238" s="30" t="s">
        <v>44</v>
      </c>
      <c r="AD2238" s="30" t="s">
        <v>982</v>
      </c>
    </row>
    <row r="2239" spans="1:30" x14ac:dyDescent="0.2">
      <c r="A2239" s="89">
        <v>46179.933327476851</v>
      </c>
      <c r="B2239" s="35" t="s">
        <v>30</v>
      </c>
      <c r="C2239" s="85" t="s">
        <v>31</v>
      </c>
      <c r="D2239" s="30" t="s">
        <v>29</v>
      </c>
      <c r="E2239" s="96" t="s">
        <v>2798</v>
      </c>
      <c r="F2239" s="93" t="s">
        <v>29</v>
      </c>
      <c r="G2239" s="30" t="s">
        <v>47</v>
      </c>
      <c r="H2239" s="93" t="s">
        <v>8772</v>
      </c>
      <c r="I2239" s="36">
        <f ca="1">IFERROR(__xludf.DUMMYFUNCTION("""COMPUTED_VALUE"""),46195)</f>
        <v>46195</v>
      </c>
      <c r="J2239" s="51" t="s">
        <v>10225</v>
      </c>
      <c r="K2239" s="56" t="s">
        <v>10226</v>
      </c>
      <c r="L2239" s="38">
        <v>974041788</v>
      </c>
      <c r="M2239" s="30" t="s">
        <v>664</v>
      </c>
      <c r="N2239" s="30" t="s">
        <v>2923</v>
      </c>
      <c r="O2239" s="30" t="s">
        <v>107</v>
      </c>
      <c r="P2239" s="30" t="s">
        <v>10227</v>
      </c>
      <c r="Q2239" s="23">
        <v>16940</v>
      </c>
      <c r="R2239" s="30" t="s">
        <v>29</v>
      </c>
      <c r="S2239" s="39">
        <v>50</v>
      </c>
      <c r="T2239" s="45">
        <v>46179</v>
      </c>
      <c r="U2239" s="52"/>
      <c r="V2239" s="53"/>
      <c r="W2239" s="54" t="s">
        <v>10228</v>
      </c>
      <c r="X2239" s="30"/>
      <c r="Y2239" s="31">
        <v>16890</v>
      </c>
      <c r="Z2239" s="30"/>
      <c r="AA2239" s="55"/>
      <c r="AB2239" s="73" t="s">
        <v>44</v>
      </c>
      <c r="AC2239" s="30" t="s">
        <v>44</v>
      </c>
      <c r="AD2239" s="30" t="s">
        <v>982</v>
      </c>
    </row>
    <row r="2240" spans="1:30" x14ac:dyDescent="0.2">
      <c r="A2240" s="89">
        <v>46179.935145729163</v>
      </c>
      <c r="B2240" s="35" t="s">
        <v>30</v>
      </c>
      <c r="C2240" s="85" t="s">
        <v>31</v>
      </c>
      <c r="D2240" s="30" t="s">
        <v>29</v>
      </c>
      <c r="E2240" s="96" t="s">
        <v>2798</v>
      </c>
      <c r="F2240" s="93" t="s">
        <v>29</v>
      </c>
      <c r="G2240" s="30" t="s">
        <v>47</v>
      </c>
      <c r="H2240" s="93" t="s">
        <v>34</v>
      </c>
      <c r="I2240" s="36" t="str">
        <f ca="1">IFERROR(__xludf.DUMMYFUNCTION("""COMPUTED_VALUE""")," ")</f>
        <v xml:space="preserve"> </v>
      </c>
      <c r="J2240" s="51" t="s">
        <v>10229</v>
      </c>
      <c r="K2240" s="56" t="s">
        <v>10230</v>
      </c>
      <c r="L2240" s="38">
        <v>989061783</v>
      </c>
      <c r="M2240" s="30" t="s">
        <v>664</v>
      </c>
      <c r="N2240" s="30" t="s">
        <v>2923</v>
      </c>
      <c r="O2240" s="30" t="s">
        <v>107</v>
      </c>
      <c r="P2240" s="30" t="s">
        <v>10231</v>
      </c>
      <c r="Q2240" s="23">
        <v>16940</v>
      </c>
      <c r="R2240" s="30" t="s">
        <v>29</v>
      </c>
      <c r="S2240" s="39">
        <v>50</v>
      </c>
      <c r="T2240" s="45">
        <v>46179</v>
      </c>
      <c r="U2240" s="52"/>
      <c r="V2240" s="53"/>
      <c r="W2240" s="54" t="s">
        <v>10232</v>
      </c>
      <c r="X2240" s="30"/>
      <c r="Y2240" s="31">
        <v>16890</v>
      </c>
      <c r="Z2240" s="30"/>
      <c r="AA2240" s="56"/>
      <c r="AB2240" s="74" t="s">
        <v>44</v>
      </c>
      <c r="AC2240" s="30" t="s">
        <v>44</v>
      </c>
      <c r="AD2240" s="30" t="s">
        <v>982</v>
      </c>
    </row>
    <row r="2241" spans="1:30" x14ac:dyDescent="0.2">
      <c r="A2241" s="89">
        <v>46179.936477280091</v>
      </c>
      <c r="B2241" s="35" t="s">
        <v>30</v>
      </c>
      <c r="C2241" s="85" t="s">
        <v>31</v>
      </c>
      <c r="D2241" s="30" t="s">
        <v>29</v>
      </c>
      <c r="E2241" s="96" t="s">
        <v>2798</v>
      </c>
      <c r="F2241" s="93" t="s">
        <v>29</v>
      </c>
      <c r="G2241" s="30" t="s">
        <v>47</v>
      </c>
      <c r="H2241" s="93" t="s">
        <v>34</v>
      </c>
      <c r="I2241" s="36" t="str">
        <f ca="1">IFERROR(__xludf.DUMMYFUNCTION("""COMPUTED_VALUE""")," ")</f>
        <v xml:space="preserve"> </v>
      </c>
      <c r="J2241" s="51" t="s">
        <v>10233</v>
      </c>
      <c r="K2241" s="56" t="s">
        <v>10234</v>
      </c>
      <c r="L2241" s="38">
        <v>945768184</v>
      </c>
      <c r="M2241" s="30" t="s">
        <v>664</v>
      </c>
      <c r="N2241" s="30" t="s">
        <v>66</v>
      </c>
      <c r="O2241" s="30" t="s">
        <v>2204</v>
      </c>
      <c r="P2241" s="30" t="s">
        <v>10235</v>
      </c>
      <c r="Q2241" s="23">
        <v>16940</v>
      </c>
      <c r="R2241" s="30" t="s">
        <v>29</v>
      </c>
      <c r="S2241" s="39">
        <v>50</v>
      </c>
      <c r="T2241" s="45">
        <v>46179</v>
      </c>
      <c r="U2241" s="52"/>
      <c r="V2241" s="53"/>
      <c r="W2241" s="54" t="s">
        <v>10236</v>
      </c>
      <c r="X2241" s="30"/>
      <c r="Y2241" s="31">
        <v>16890</v>
      </c>
      <c r="Z2241" s="30"/>
      <c r="AA2241" s="55"/>
      <c r="AB2241" s="73" t="s">
        <v>44</v>
      </c>
      <c r="AC2241" s="30" t="s">
        <v>44</v>
      </c>
      <c r="AD2241" s="30" t="s">
        <v>982</v>
      </c>
    </row>
    <row r="2242" spans="1:30" x14ac:dyDescent="0.2">
      <c r="A2242" s="89">
        <v>46179.937817013888</v>
      </c>
      <c r="B2242" s="35" t="s">
        <v>30</v>
      </c>
      <c r="C2242" s="85" t="s">
        <v>31</v>
      </c>
      <c r="D2242" s="30" t="s">
        <v>29</v>
      </c>
      <c r="E2242" s="96" t="s">
        <v>2798</v>
      </c>
      <c r="F2242" s="93" t="s">
        <v>29</v>
      </c>
      <c r="G2242" s="30" t="s">
        <v>47</v>
      </c>
      <c r="H2242" s="93" t="s">
        <v>34</v>
      </c>
      <c r="I2242" s="36" t="str">
        <f ca="1">IFERROR(__xludf.DUMMYFUNCTION("""COMPUTED_VALUE""")," ")</f>
        <v xml:space="preserve"> </v>
      </c>
      <c r="J2242" s="51" t="s">
        <v>10237</v>
      </c>
      <c r="K2242" s="56" t="s">
        <v>9314</v>
      </c>
      <c r="L2242" s="38">
        <v>969352816</v>
      </c>
      <c r="M2242" s="30" t="s">
        <v>664</v>
      </c>
      <c r="N2242" s="30" t="s">
        <v>66</v>
      </c>
      <c r="O2242" s="30" t="s">
        <v>107</v>
      </c>
      <c r="P2242" s="30" t="s">
        <v>10238</v>
      </c>
      <c r="Q2242" s="23">
        <v>16940</v>
      </c>
      <c r="R2242" s="30" t="s">
        <v>29</v>
      </c>
      <c r="S2242" s="39">
        <v>50</v>
      </c>
      <c r="T2242" s="45">
        <v>46179</v>
      </c>
      <c r="U2242" s="52"/>
      <c r="V2242" s="53"/>
      <c r="W2242" s="54" t="s">
        <v>10239</v>
      </c>
      <c r="X2242" s="30"/>
      <c r="Y2242" s="31">
        <v>16890</v>
      </c>
      <c r="Z2242" s="30"/>
      <c r="AA2242" s="56"/>
      <c r="AB2242" s="74" t="s">
        <v>44</v>
      </c>
      <c r="AC2242" s="30" t="s">
        <v>44</v>
      </c>
      <c r="AD2242" s="30" t="s">
        <v>982</v>
      </c>
    </row>
    <row r="2243" spans="1:30" x14ac:dyDescent="0.2">
      <c r="A2243" s="89">
        <v>46179.943063263891</v>
      </c>
      <c r="B2243" s="35" t="s">
        <v>30</v>
      </c>
      <c r="C2243" s="85" t="s">
        <v>31</v>
      </c>
      <c r="D2243" s="30" t="s">
        <v>29</v>
      </c>
      <c r="E2243" s="96" t="s">
        <v>2798</v>
      </c>
      <c r="F2243" s="93" t="s">
        <v>29</v>
      </c>
      <c r="G2243" s="30" t="s">
        <v>47</v>
      </c>
      <c r="H2243" s="93" t="s">
        <v>34</v>
      </c>
      <c r="I2243" s="36" t="str">
        <f ca="1">IFERROR(__xludf.DUMMYFUNCTION("""COMPUTED_VALUE""")," ")</f>
        <v xml:space="preserve"> </v>
      </c>
      <c r="J2243" s="51" t="s">
        <v>10240</v>
      </c>
      <c r="K2243" s="56" t="s">
        <v>10241</v>
      </c>
      <c r="L2243" s="38">
        <v>347600367</v>
      </c>
      <c r="M2243" s="30" t="s">
        <v>664</v>
      </c>
      <c r="N2243" s="30" t="s">
        <v>2923</v>
      </c>
      <c r="O2243" s="30" t="s">
        <v>107</v>
      </c>
      <c r="P2243" s="30" t="s">
        <v>10242</v>
      </c>
      <c r="Q2243" s="23">
        <v>16940</v>
      </c>
      <c r="R2243" s="30" t="s">
        <v>29</v>
      </c>
      <c r="S2243" s="39">
        <v>50</v>
      </c>
      <c r="T2243" s="45">
        <v>46179</v>
      </c>
      <c r="U2243" s="52"/>
      <c r="V2243" s="53"/>
      <c r="W2243" s="54" t="s">
        <v>10243</v>
      </c>
      <c r="X2243" s="30"/>
      <c r="Y2243" s="31">
        <v>16890</v>
      </c>
      <c r="Z2243" s="30"/>
      <c r="AA2243" s="55"/>
      <c r="AB2243" s="73" t="s">
        <v>44</v>
      </c>
      <c r="AC2243" s="30" t="s">
        <v>44</v>
      </c>
      <c r="AD2243" s="30" t="s">
        <v>982</v>
      </c>
    </row>
    <row r="2244" spans="1:30" x14ac:dyDescent="0.2">
      <c r="A2244" s="89">
        <v>46179.945958946759</v>
      </c>
      <c r="B2244" s="35" t="s">
        <v>30</v>
      </c>
      <c r="C2244" s="85" t="s">
        <v>31</v>
      </c>
      <c r="D2244" s="30" t="s">
        <v>29</v>
      </c>
      <c r="E2244" s="96" t="s">
        <v>2798</v>
      </c>
      <c r="F2244" s="93" t="s">
        <v>29</v>
      </c>
      <c r="G2244" s="30" t="s">
        <v>47</v>
      </c>
      <c r="H2244" s="93" t="s">
        <v>34</v>
      </c>
      <c r="I2244" s="36" t="str">
        <f ca="1">IFERROR(__xludf.DUMMYFUNCTION("""COMPUTED_VALUE""")," ")</f>
        <v xml:space="preserve"> </v>
      </c>
      <c r="J2244" s="51" t="s">
        <v>10244</v>
      </c>
      <c r="K2244" s="56" t="s">
        <v>10245</v>
      </c>
      <c r="L2244" s="38">
        <v>984769901</v>
      </c>
      <c r="M2244" s="30" t="s">
        <v>664</v>
      </c>
      <c r="N2244" s="30" t="s">
        <v>66</v>
      </c>
      <c r="O2244" s="30" t="s">
        <v>107</v>
      </c>
      <c r="P2244" s="30" t="s">
        <v>10246</v>
      </c>
      <c r="Q2244" s="23">
        <v>16940</v>
      </c>
      <c r="R2244" s="30" t="s">
        <v>29</v>
      </c>
      <c r="S2244" s="39">
        <v>50</v>
      </c>
      <c r="T2244" s="45">
        <v>46179</v>
      </c>
      <c r="U2244" s="52"/>
      <c r="V2244" s="53"/>
      <c r="W2244" s="54" t="s">
        <v>10247</v>
      </c>
      <c r="X2244" s="30"/>
      <c r="Y2244" s="31">
        <v>16890</v>
      </c>
      <c r="Z2244" s="30"/>
      <c r="AA2244" s="56"/>
      <c r="AB2244" s="74" t="s">
        <v>44</v>
      </c>
      <c r="AC2244" s="30" t="s">
        <v>44</v>
      </c>
      <c r="AD2244" s="30" t="s">
        <v>982</v>
      </c>
    </row>
    <row r="2245" spans="1:30" x14ac:dyDescent="0.2">
      <c r="A2245" s="89">
        <v>46179.947958495366</v>
      </c>
      <c r="B2245" s="35" t="s">
        <v>30</v>
      </c>
      <c r="C2245" s="85" t="s">
        <v>31</v>
      </c>
      <c r="D2245" s="30" t="s">
        <v>29</v>
      </c>
      <c r="E2245" s="96" t="s">
        <v>2798</v>
      </c>
      <c r="F2245" s="93" t="s">
        <v>29</v>
      </c>
      <c r="G2245" s="30" t="s">
        <v>47</v>
      </c>
      <c r="H2245" s="93" t="s">
        <v>34</v>
      </c>
      <c r="I2245" s="36" t="str">
        <f ca="1">IFERROR(__xludf.DUMMYFUNCTION("""COMPUTED_VALUE""")," ")</f>
        <v xml:space="preserve"> </v>
      </c>
      <c r="J2245" s="51" t="s">
        <v>10248</v>
      </c>
      <c r="K2245" s="56" t="s">
        <v>10249</v>
      </c>
      <c r="L2245" s="38">
        <v>817816889</v>
      </c>
      <c r="M2245" s="30" t="s">
        <v>664</v>
      </c>
      <c r="N2245" s="30" t="s">
        <v>66</v>
      </c>
      <c r="O2245" s="30" t="s">
        <v>2204</v>
      </c>
      <c r="P2245" s="30" t="s">
        <v>10250</v>
      </c>
      <c r="Q2245" s="23">
        <v>16940</v>
      </c>
      <c r="R2245" s="30" t="s">
        <v>29</v>
      </c>
      <c r="S2245" s="39">
        <v>50</v>
      </c>
      <c r="T2245" s="45">
        <v>46179</v>
      </c>
      <c r="U2245" s="52"/>
      <c r="V2245" s="53"/>
      <c r="W2245" s="54" t="s">
        <v>10251</v>
      </c>
      <c r="X2245" s="30"/>
      <c r="Y2245" s="31">
        <v>16890</v>
      </c>
      <c r="Z2245" s="30"/>
      <c r="AA2245" s="55"/>
      <c r="AB2245" s="73" t="s">
        <v>44</v>
      </c>
      <c r="AC2245" s="30" t="s">
        <v>44</v>
      </c>
      <c r="AD2245" s="30" t="s">
        <v>982</v>
      </c>
    </row>
    <row r="2246" spans="1:30" x14ac:dyDescent="0.2">
      <c r="A2246" s="89">
        <v>46179.949346400463</v>
      </c>
      <c r="B2246" s="35" t="s">
        <v>30</v>
      </c>
      <c r="C2246" s="85" t="s">
        <v>31</v>
      </c>
      <c r="D2246" s="30" t="s">
        <v>29</v>
      </c>
      <c r="E2246" s="96" t="s">
        <v>2798</v>
      </c>
      <c r="F2246" s="93" t="s">
        <v>29</v>
      </c>
      <c r="G2246" s="30" t="s">
        <v>47</v>
      </c>
      <c r="H2246" s="93" t="s">
        <v>34</v>
      </c>
      <c r="I2246" s="36" t="str">
        <f ca="1">IFERROR(__xludf.DUMMYFUNCTION("""COMPUTED_VALUE""")," ")</f>
        <v xml:space="preserve"> </v>
      </c>
      <c r="J2246" s="51" t="s">
        <v>10252</v>
      </c>
      <c r="K2246" s="56" t="s">
        <v>10253</v>
      </c>
      <c r="L2246" s="38">
        <v>358022431</v>
      </c>
      <c r="M2246" s="30" t="s">
        <v>664</v>
      </c>
      <c r="N2246" s="30" t="s">
        <v>3186</v>
      </c>
      <c r="O2246" s="30" t="s">
        <v>107</v>
      </c>
      <c r="P2246" s="30" t="s">
        <v>10254</v>
      </c>
      <c r="Q2246" s="23">
        <v>16940</v>
      </c>
      <c r="R2246" s="30" t="s">
        <v>29</v>
      </c>
      <c r="S2246" s="39">
        <v>50</v>
      </c>
      <c r="T2246" s="45">
        <v>46179</v>
      </c>
      <c r="U2246" s="52"/>
      <c r="V2246" s="53"/>
      <c r="W2246" s="54" t="s">
        <v>10255</v>
      </c>
      <c r="X2246" s="30"/>
      <c r="Y2246" s="31">
        <v>16890</v>
      </c>
      <c r="Z2246" s="30"/>
      <c r="AA2246" s="56"/>
      <c r="AB2246" s="74" t="s">
        <v>44</v>
      </c>
      <c r="AC2246" s="30" t="s">
        <v>44</v>
      </c>
      <c r="AD2246" s="30" t="s">
        <v>982</v>
      </c>
    </row>
    <row r="2247" spans="1:30" x14ac:dyDescent="0.2">
      <c r="A2247" s="89">
        <v>46179.951042025466</v>
      </c>
      <c r="B2247" s="35" t="s">
        <v>30</v>
      </c>
      <c r="C2247" s="85" t="s">
        <v>31</v>
      </c>
      <c r="D2247" s="30" t="s">
        <v>29</v>
      </c>
      <c r="E2247" s="96" t="s">
        <v>2798</v>
      </c>
      <c r="F2247" s="93" t="s">
        <v>29</v>
      </c>
      <c r="G2247" s="30" t="s">
        <v>47</v>
      </c>
      <c r="H2247" s="93" t="s">
        <v>34</v>
      </c>
      <c r="I2247" s="36" t="str">
        <f ca="1">IFERROR(__xludf.DUMMYFUNCTION("""COMPUTED_VALUE""")," ")</f>
        <v xml:space="preserve"> </v>
      </c>
      <c r="J2247" s="51" t="s">
        <v>10256</v>
      </c>
      <c r="K2247" s="56" t="s">
        <v>10257</v>
      </c>
      <c r="L2247" s="38">
        <v>353183046</v>
      </c>
      <c r="M2247" s="30" t="s">
        <v>664</v>
      </c>
      <c r="N2247" s="30" t="s">
        <v>66</v>
      </c>
      <c r="O2247" s="30" t="s">
        <v>107</v>
      </c>
      <c r="P2247" s="30" t="s">
        <v>10258</v>
      </c>
      <c r="Q2247" s="23">
        <v>16940</v>
      </c>
      <c r="R2247" s="30" t="s">
        <v>29</v>
      </c>
      <c r="S2247" s="39">
        <v>50</v>
      </c>
      <c r="T2247" s="45">
        <v>46179</v>
      </c>
      <c r="U2247" s="52"/>
      <c r="V2247" s="53"/>
      <c r="W2247" s="54" t="s">
        <v>10259</v>
      </c>
      <c r="X2247" s="30"/>
      <c r="Y2247" s="31">
        <v>16890</v>
      </c>
      <c r="Z2247" s="30"/>
      <c r="AA2247" s="55"/>
      <c r="AB2247" s="73" t="s">
        <v>44</v>
      </c>
      <c r="AC2247" s="30" t="s">
        <v>44</v>
      </c>
      <c r="AD2247" s="30" t="s">
        <v>982</v>
      </c>
    </row>
    <row r="2248" spans="1:30" x14ac:dyDescent="0.2">
      <c r="A2248" s="89">
        <v>46179.952996759261</v>
      </c>
      <c r="B2248" s="35" t="s">
        <v>30</v>
      </c>
      <c r="C2248" s="85" t="s">
        <v>31</v>
      </c>
      <c r="D2248" s="30" t="s">
        <v>29</v>
      </c>
      <c r="E2248" s="96" t="s">
        <v>2798</v>
      </c>
      <c r="F2248" s="93" t="s">
        <v>29</v>
      </c>
      <c r="G2248" s="30" t="s">
        <v>47</v>
      </c>
      <c r="H2248" s="93" t="s">
        <v>34</v>
      </c>
      <c r="I2248" s="36" t="str">
        <f ca="1">IFERROR(__xludf.DUMMYFUNCTION("""COMPUTED_VALUE""")," ")</f>
        <v xml:space="preserve"> </v>
      </c>
      <c r="J2248" s="51" t="s">
        <v>10260</v>
      </c>
      <c r="K2248" s="56" t="s">
        <v>10261</v>
      </c>
      <c r="L2248" s="38">
        <v>397485408</v>
      </c>
      <c r="M2248" s="30" t="s">
        <v>664</v>
      </c>
      <c r="N2248" s="30" t="s">
        <v>2923</v>
      </c>
      <c r="O2248" s="30" t="s">
        <v>107</v>
      </c>
      <c r="P2248" s="30" t="s">
        <v>10262</v>
      </c>
      <c r="Q2248" s="23">
        <v>16940</v>
      </c>
      <c r="R2248" s="30" t="s">
        <v>29</v>
      </c>
      <c r="S2248" s="39">
        <v>50</v>
      </c>
      <c r="T2248" s="45">
        <v>46179</v>
      </c>
      <c r="U2248" s="52"/>
      <c r="V2248" s="53"/>
      <c r="W2248" s="54" t="s">
        <v>10263</v>
      </c>
      <c r="X2248" s="30"/>
      <c r="Y2248" s="31">
        <v>16890</v>
      </c>
      <c r="Z2248" s="30"/>
      <c r="AA2248" s="56"/>
      <c r="AB2248" s="74" t="s">
        <v>44</v>
      </c>
      <c r="AC2248" s="30" t="s">
        <v>44</v>
      </c>
      <c r="AD2248" s="30" t="s">
        <v>982</v>
      </c>
    </row>
    <row r="2249" spans="1:30" x14ac:dyDescent="0.2">
      <c r="A2249" s="89">
        <v>46179.960279953702</v>
      </c>
      <c r="B2249" s="35" t="s">
        <v>252</v>
      </c>
      <c r="C2249" s="85" t="s">
        <v>31</v>
      </c>
      <c r="D2249" s="30" t="s">
        <v>29</v>
      </c>
      <c r="E2249" s="96" t="s">
        <v>2798</v>
      </c>
      <c r="F2249" s="93" t="s">
        <v>29</v>
      </c>
      <c r="G2249" s="30" t="s">
        <v>47</v>
      </c>
      <c r="H2249" s="93" t="s">
        <v>34</v>
      </c>
      <c r="I2249" s="36" t="str">
        <f ca="1">IFERROR(__xludf.DUMMYFUNCTION("""COMPUTED_VALUE""")," ")</f>
        <v xml:space="preserve"> </v>
      </c>
      <c r="J2249" s="51" t="s">
        <v>10264</v>
      </c>
      <c r="K2249" s="56" t="s">
        <v>10265</v>
      </c>
      <c r="L2249" s="38">
        <v>862154460</v>
      </c>
      <c r="M2249" s="30" t="s">
        <v>713</v>
      </c>
      <c r="N2249" s="30" t="s">
        <v>4790</v>
      </c>
      <c r="O2249" s="30" t="s">
        <v>107</v>
      </c>
      <c r="P2249" s="30" t="s">
        <v>10266</v>
      </c>
      <c r="Q2249" s="23">
        <v>16940</v>
      </c>
      <c r="R2249" s="30" t="s">
        <v>29</v>
      </c>
      <c r="S2249" s="39">
        <v>50</v>
      </c>
      <c r="T2249" s="45">
        <v>46179</v>
      </c>
      <c r="U2249" s="52"/>
      <c r="V2249" s="53"/>
      <c r="W2249" s="54" t="s">
        <v>10267</v>
      </c>
      <c r="X2249" s="30"/>
      <c r="Y2249" s="31">
        <v>16890</v>
      </c>
      <c r="Z2249" s="30"/>
      <c r="AA2249" s="55"/>
      <c r="AB2249" s="73" t="s">
        <v>44</v>
      </c>
      <c r="AC2249" s="30" t="s">
        <v>44</v>
      </c>
      <c r="AD2249" s="30" t="s">
        <v>982</v>
      </c>
    </row>
    <row r="2250" spans="1:30" x14ac:dyDescent="0.2">
      <c r="A2250" s="89">
        <v>46179.962096053241</v>
      </c>
      <c r="B2250" s="35" t="s">
        <v>30</v>
      </c>
      <c r="C2250" s="85" t="s">
        <v>31</v>
      </c>
      <c r="D2250" s="30" t="s">
        <v>29</v>
      </c>
      <c r="E2250" s="96" t="s">
        <v>2798</v>
      </c>
      <c r="F2250" s="93" t="s">
        <v>29</v>
      </c>
      <c r="G2250" s="30" t="s">
        <v>47</v>
      </c>
      <c r="H2250" s="93" t="s">
        <v>34</v>
      </c>
      <c r="I2250" s="36" t="str">
        <f ca="1">IFERROR(__xludf.DUMMYFUNCTION("""COMPUTED_VALUE""")," ")</f>
        <v xml:space="preserve"> </v>
      </c>
      <c r="J2250" s="51" t="s">
        <v>10268</v>
      </c>
      <c r="K2250" s="56" t="s">
        <v>10269</v>
      </c>
      <c r="L2250" s="38">
        <v>379177344</v>
      </c>
      <c r="M2250" s="30" t="s">
        <v>713</v>
      </c>
      <c r="N2250" s="30" t="s">
        <v>685</v>
      </c>
      <c r="O2250" s="30" t="s">
        <v>107</v>
      </c>
      <c r="P2250" s="30" t="s">
        <v>10270</v>
      </c>
      <c r="Q2250" s="23">
        <v>16940</v>
      </c>
      <c r="R2250" s="30" t="s">
        <v>29</v>
      </c>
      <c r="S2250" s="39">
        <v>50</v>
      </c>
      <c r="T2250" s="45">
        <v>46179</v>
      </c>
      <c r="U2250" s="52"/>
      <c r="V2250" s="53"/>
      <c r="W2250" s="54" t="s">
        <v>10271</v>
      </c>
      <c r="X2250" s="30"/>
      <c r="Y2250" s="31">
        <v>16890</v>
      </c>
      <c r="Z2250" s="30"/>
      <c r="AA2250" s="56"/>
      <c r="AB2250" s="74" t="s">
        <v>44</v>
      </c>
      <c r="AC2250" s="30" t="s">
        <v>44</v>
      </c>
      <c r="AD2250" s="30" t="s">
        <v>982</v>
      </c>
    </row>
    <row r="2251" spans="1:30" x14ac:dyDescent="0.2">
      <c r="A2251" s="89">
        <v>46179.964323831024</v>
      </c>
      <c r="B2251" s="35" t="s">
        <v>30</v>
      </c>
      <c r="C2251" s="85" t="s">
        <v>31</v>
      </c>
      <c r="D2251" s="30" t="s">
        <v>29</v>
      </c>
      <c r="E2251" s="96" t="s">
        <v>2798</v>
      </c>
      <c r="F2251" s="93" t="s">
        <v>29</v>
      </c>
      <c r="G2251" s="30" t="s">
        <v>47</v>
      </c>
      <c r="H2251" s="93" t="s">
        <v>34</v>
      </c>
      <c r="I2251" s="36" t="str">
        <f ca="1">IFERROR(__xludf.DUMMYFUNCTION("""COMPUTED_VALUE""")," ")</f>
        <v xml:space="preserve"> </v>
      </c>
      <c r="J2251" s="51" t="s">
        <v>10272</v>
      </c>
      <c r="K2251" s="56" t="s">
        <v>9725</v>
      </c>
      <c r="L2251" s="38">
        <v>357762905</v>
      </c>
      <c r="M2251" s="30" t="s">
        <v>713</v>
      </c>
      <c r="N2251" s="30" t="s">
        <v>148</v>
      </c>
      <c r="O2251" s="30" t="s">
        <v>107</v>
      </c>
      <c r="P2251" s="30" t="s">
        <v>9843</v>
      </c>
      <c r="Q2251" s="23">
        <v>16940</v>
      </c>
      <c r="R2251" s="30" t="s">
        <v>29</v>
      </c>
      <c r="S2251" s="39">
        <v>50</v>
      </c>
      <c r="T2251" s="45">
        <v>46179</v>
      </c>
      <c r="U2251" s="52"/>
      <c r="V2251" s="53"/>
      <c r="W2251" s="54" t="s">
        <v>10273</v>
      </c>
      <c r="X2251" s="30"/>
      <c r="Y2251" s="31">
        <v>16890</v>
      </c>
      <c r="Z2251" s="30"/>
      <c r="AA2251" s="55"/>
      <c r="AB2251" s="73" t="s">
        <v>44</v>
      </c>
      <c r="AC2251" s="30" t="s">
        <v>44</v>
      </c>
      <c r="AD2251" s="30" t="s">
        <v>982</v>
      </c>
    </row>
    <row r="2252" spans="1:30" x14ac:dyDescent="0.2">
      <c r="A2252" s="89">
        <v>46179.96698701389</v>
      </c>
      <c r="B2252" s="35" t="s">
        <v>30</v>
      </c>
      <c r="C2252" s="85" t="s">
        <v>31</v>
      </c>
      <c r="D2252" s="30" t="s">
        <v>29</v>
      </c>
      <c r="E2252" s="96" t="s">
        <v>2798</v>
      </c>
      <c r="F2252" s="93" t="s">
        <v>29</v>
      </c>
      <c r="G2252" s="30" t="s">
        <v>47</v>
      </c>
      <c r="H2252" s="93" t="s">
        <v>34</v>
      </c>
      <c r="I2252" s="36" t="str">
        <f ca="1">IFERROR(__xludf.DUMMYFUNCTION("""COMPUTED_VALUE""")," ")</f>
        <v xml:space="preserve"> </v>
      </c>
      <c r="J2252" s="51" t="s">
        <v>10274</v>
      </c>
      <c r="K2252" s="56" t="s">
        <v>10275</v>
      </c>
      <c r="L2252" s="38">
        <v>971415971</v>
      </c>
      <c r="M2252" s="30" t="s">
        <v>713</v>
      </c>
      <c r="N2252" s="30" t="s">
        <v>512</v>
      </c>
      <c r="O2252" s="30" t="s">
        <v>107</v>
      </c>
      <c r="P2252" s="30" t="s">
        <v>10276</v>
      </c>
      <c r="Q2252" s="23">
        <v>16940</v>
      </c>
      <c r="R2252" s="30" t="s">
        <v>29</v>
      </c>
      <c r="S2252" s="39">
        <v>50</v>
      </c>
      <c r="T2252" s="45">
        <v>46179</v>
      </c>
      <c r="U2252" s="52"/>
      <c r="V2252" s="53"/>
      <c r="W2252" s="54" t="s">
        <v>10277</v>
      </c>
      <c r="X2252" s="30"/>
      <c r="Y2252" s="31">
        <v>16890</v>
      </c>
      <c r="Z2252" s="30"/>
      <c r="AA2252" s="56"/>
      <c r="AB2252" s="74" t="s">
        <v>44</v>
      </c>
      <c r="AC2252" s="30" t="s">
        <v>44</v>
      </c>
      <c r="AD2252" s="30" t="s">
        <v>982</v>
      </c>
    </row>
    <row r="2253" spans="1:30" x14ac:dyDescent="0.2">
      <c r="A2253" s="89">
        <v>46179.968419756944</v>
      </c>
      <c r="B2253" s="35" t="s">
        <v>30</v>
      </c>
      <c r="C2253" s="85" t="s">
        <v>31</v>
      </c>
      <c r="D2253" s="30" t="s">
        <v>29</v>
      </c>
      <c r="E2253" s="96" t="s">
        <v>2798</v>
      </c>
      <c r="F2253" s="93" t="s">
        <v>29</v>
      </c>
      <c r="G2253" s="30" t="s">
        <v>47</v>
      </c>
      <c r="H2253" s="93" t="s">
        <v>34</v>
      </c>
      <c r="I2253" s="36" t="str">
        <f ca="1">IFERROR(__xludf.DUMMYFUNCTION("""COMPUTED_VALUE""")," ")</f>
        <v xml:space="preserve"> </v>
      </c>
      <c r="J2253" s="51" t="s">
        <v>10278</v>
      </c>
      <c r="K2253" s="56" t="s">
        <v>10279</v>
      </c>
      <c r="L2253" s="38">
        <v>982407218</v>
      </c>
      <c r="M2253" s="30" t="s">
        <v>713</v>
      </c>
      <c r="N2253" s="30" t="s">
        <v>512</v>
      </c>
      <c r="O2253" s="30" t="s">
        <v>107</v>
      </c>
      <c r="P2253" s="30" t="s">
        <v>10280</v>
      </c>
      <c r="Q2253" s="23">
        <v>16940</v>
      </c>
      <c r="R2253" s="30" t="s">
        <v>29</v>
      </c>
      <c r="S2253" s="39">
        <v>50</v>
      </c>
      <c r="T2253" s="45">
        <v>46179</v>
      </c>
      <c r="U2253" s="52"/>
      <c r="V2253" s="53"/>
      <c r="W2253" s="54" t="s">
        <v>10281</v>
      </c>
      <c r="X2253" s="30"/>
      <c r="Y2253" s="31">
        <v>16890</v>
      </c>
      <c r="Z2253" s="30"/>
      <c r="AA2253" s="55"/>
      <c r="AB2253" s="73" t="s">
        <v>44</v>
      </c>
      <c r="AC2253" s="30" t="s">
        <v>44</v>
      </c>
      <c r="AD2253" s="30" t="s">
        <v>982</v>
      </c>
    </row>
    <row r="2254" spans="1:30" x14ac:dyDescent="0.2">
      <c r="A2254" s="89">
        <v>46179.97000987269</v>
      </c>
      <c r="B2254" s="35" t="s">
        <v>30</v>
      </c>
      <c r="C2254" s="85" t="s">
        <v>31</v>
      </c>
      <c r="D2254" s="30" t="s">
        <v>29</v>
      </c>
      <c r="E2254" s="96" t="s">
        <v>2798</v>
      </c>
      <c r="F2254" s="93" t="s">
        <v>29</v>
      </c>
      <c r="G2254" s="30" t="s">
        <v>47</v>
      </c>
      <c r="H2254" s="93" t="s">
        <v>34</v>
      </c>
      <c r="I2254" s="36" t="str">
        <f ca="1">IFERROR(__xludf.DUMMYFUNCTION("""COMPUTED_VALUE""")," ")</f>
        <v xml:space="preserve"> </v>
      </c>
      <c r="J2254" s="51" t="s">
        <v>10282</v>
      </c>
      <c r="K2254" s="56" t="s">
        <v>10283</v>
      </c>
      <c r="L2254" s="38">
        <v>379806618</v>
      </c>
      <c r="M2254" s="30" t="s">
        <v>713</v>
      </c>
      <c r="N2254" s="30" t="s">
        <v>512</v>
      </c>
      <c r="O2254" s="30" t="s">
        <v>107</v>
      </c>
      <c r="P2254" s="30" t="s">
        <v>10284</v>
      </c>
      <c r="Q2254" s="23">
        <v>16940</v>
      </c>
      <c r="R2254" s="30" t="s">
        <v>29</v>
      </c>
      <c r="S2254" s="39">
        <v>50</v>
      </c>
      <c r="T2254" s="45">
        <v>46179</v>
      </c>
      <c r="U2254" s="52"/>
      <c r="V2254" s="53"/>
      <c r="W2254" s="54" t="s">
        <v>10285</v>
      </c>
      <c r="X2254" s="30"/>
      <c r="Y2254" s="31">
        <v>16890</v>
      </c>
      <c r="Z2254" s="30"/>
      <c r="AA2254" s="56"/>
      <c r="AB2254" s="74" t="s">
        <v>44</v>
      </c>
      <c r="AC2254" s="30" t="s">
        <v>44</v>
      </c>
      <c r="AD2254" s="30" t="s">
        <v>982</v>
      </c>
    </row>
    <row r="2255" spans="1:30" x14ac:dyDescent="0.2">
      <c r="A2255" s="89">
        <v>46179.971228564813</v>
      </c>
      <c r="B2255" s="35" t="s">
        <v>30</v>
      </c>
      <c r="C2255" s="85" t="s">
        <v>31</v>
      </c>
      <c r="D2255" s="30" t="s">
        <v>29</v>
      </c>
      <c r="E2255" s="96" t="s">
        <v>2798</v>
      </c>
      <c r="F2255" s="93" t="s">
        <v>29</v>
      </c>
      <c r="G2255" s="30" t="s">
        <v>47</v>
      </c>
      <c r="H2255" s="93" t="s">
        <v>34</v>
      </c>
      <c r="I2255" s="36" t="str">
        <f ca="1">IFERROR(__xludf.DUMMYFUNCTION("""COMPUTED_VALUE""")," ")</f>
        <v xml:space="preserve"> </v>
      </c>
      <c r="J2255" s="51" t="s">
        <v>10286</v>
      </c>
      <c r="K2255" s="56" t="s">
        <v>10287</v>
      </c>
      <c r="L2255" s="38">
        <v>385736052</v>
      </c>
      <c r="M2255" s="30" t="s">
        <v>713</v>
      </c>
      <c r="N2255" s="30" t="s">
        <v>512</v>
      </c>
      <c r="O2255" s="30" t="s">
        <v>107</v>
      </c>
      <c r="P2255" s="30" t="s">
        <v>10288</v>
      </c>
      <c r="Q2255" s="23">
        <v>16940</v>
      </c>
      <c r="R2255" s="30" t="s">
        <v>29</v>
      </c>
      <c r="S2255" s="39">
        <v>50</v>
      </c>
      <c r="T2255" s="45">
        <v>46179</v>
      </c>
      <c r="U2255" s="52"/>
      <c r="V2255" s="53"/>
      <c r="W2255" s="54" t="s">
        <v>10289</v>
      </c>
      <c r="X2255" s="30"/>
      <c r="Y2255" s="31">
        <v>16890</v>
      </c>
      <c r="Z2255" s="30"/>
      <c r="AA2255" s="55"/>
      <c r="AB2255" s="73" t="s">
        <v>44</v>
      </c>
      <c r="AC2255" s="30" t="s">
        <v>44</v>
      </c>
      <c r="AD2255" s="30" t="s">
        <v>982</v>
      </c>
    </row>
    <row r="2256" spans="1:30" x14ac:dyDescent="0.2">
      <c r="A2256" s="89">
        <v>46179.982212175921</v>
      </c>
      <c r="B2256" s="35" t="s">
        <v>30</v>
      </c>
      <c r="C2256" s="85" t="s">
        <v>31</v>
      </c>
      <c r="D2256" s="30" t="s">
        <v>29</v>
      </c>
      <c r="E2256" s="96" t="s">
        <v>2798</v>
      </c>
      <c r="F2256" s="93" t="s">
        <v>29</v>
      </c>
      <c r="G2256" s="30" t="s">
        <v>47</v>
      </c>
      <c r="H2256" s="93" t="s">
        <v>34</v>
      </c>
      <c r="I2256" s="36" t="str">
        <f ca="1">IFERROR(__xludf.DUMMYFUNCTION("""COMPUTED_VALUE""")," ")</f>
        <v xml:space="preserve"> </v>
      </c>
      <c r="J2256" s="51" t="s">
        <v>10290</v>
      </c>
      <c r="K2256" s="56" t="s">
        <v>10291</v>
      </c>
      <c r="L2256" s="38">
        <v>867319916</v>
      </c>
      <c r="M2256" s="30" t="s">
        <v>50</v>
      </c>
      <c r="N2256" s="30" t="s">
        <v>131</v>
      </c>
      <c r="O2256" s="30" t="s">
        <v>107</v>
      </c>
      <c r="P2256" s="30" t="s">
        <v>8030</v>
      </c>
      <c r="Q2256" s="23">
        <v>16940</v>
      </c>
      <c r="R2256" s="30" t="s">
        <v>29</v>
      </c>
      <c r="S2256" s="39">
        <v>50</v>
      </c>
      <c r="T2256" s="45">
        <v>46179</v>
      </c>
      <c r="U2256" s="52"/>
      <c r="V2256" s="53"/>
      <c r="W2256" s="54" t="s">
        <v>10292</v>
      </c>
      <c r="X2256" s="30"/>
      <c r="Y2256" s="31">
        <v>16890</v>
      </c>
      <c r="Z2256" s="30"/>
      <c r="AA2256" s="56"/>
      <c r="AB2256" s="74" t="s">
        <v>44</v>
      </c>
      <c r="AC2256" s="30" t="s">
        <v>44</v>
      </c>
      <c r="AD2256" s="30" t="s">
        <v>982</v>
      </c>
    </row>
    <row r="2257" spans="1:30" x14ac:dyDescent="0.2">
      <c r="A2257" s="89">
        <v>46180.07498046296</v>
      </c>
      <c r="B2257" s="35" t="s">
        <v>408</v>
      </c>
      <c r="C2257" s="85" t="s">
        <v>31</v>
      </c>
      <c r="D2257" s="30" t="s">
        <v>29</v>
      </c>
      <c r="E2257" s="96" t="s">
        <v>82</v>
      </c>
      <c r="F2257" s="93" t="s">
        <v>29</v>
      </c>
      <c r="G2257" s="30" t="s">
        <v>47</v>
      </c>
      <c r="H2257" s="93" t="s">
        <v>8896</v>
      </c>
      <c r="I2257" s="36">
        <f ca="1">IFERROR(__xludf.DUMMYFUNCTION("""COMPUTED_VALUE"""),46196)</f>
        <v>46196</v>
      </c>
      <c r="J2257" s="51" t="s">
        <v>10293</v>
      </c>
      <c r="K2257" s="56" t="s">
        <v>10294</v>
      </c>
      <c r="L2257" s="38">
        <v>356433448</v>
      </c>
      <c r="M2257" s="30" t="s">
        <v>1614</v>
      </c>
      <c r="N2257" s="30" t="s">
        <v>131</v>
      </c>
      <c r="O2257" s="30" t="s">
        <v>2626</v>
      </c>
      <c r="P2257" s="30" t="s">
        <v>10295</v>
      </c>
      <c r="Q2257" s="23">
        <v>9704</v>
      </c>
      <c r="R2257" s="30" t="s">
        <v>29</v>
      </c>
      <c r="S2257" s="39">
        <v>200</v>
      </c>
      <c r="T2257" s="45">
        <v>46179</v>
      </c>
      <c r="U2257" s="52"/>
      <c r="V2257" s="53"/>
      <c r="W2257" s="54" t="s">
        <v>10296</v>
      </c>
      <c r="X2257" s="30"/>
      <c r="Y2257" s="31">
        <v>9504</v>
      </c>
      <c r="Z2257" s="30"/>
      <c r="AA2257" s="55"/>
      <c r="AB2257" s="73" t="s">
        <v>44</v>
      </c>
      <c r="AC2257" s="30" t="s">
        <v>44</v>
      </c>
      <c r="AD2257" s="30" t="s">
        <v>982</v>
      </c>
    </row>
    <row r="2258" spans="1:30" x14ac:dyDescent="0.2">
      <c r="A2258" s="89">
        <v>46180.079426886572</v>
      </c>
      <c r="B2258" s="35" t="s">
        <v>30</v>
      </c>
      <c r="C2258" s="85" t="s">
        <v>31</v>
      </c>
      <c r="D2258" s="30" t="s">
        <v>29</v>
      </c>
      <c r="E2258" s="96" t="s">
        <v>63</v>
      </c>
      <c r="F2258" s="93" t="s">
        <v>29</v>
      </c>
      <c r="G2258" s="30" t="s">
        <v>47</v>
      </c>
      <c r="H2258" s="93" t="s">
        <v>34</v>
      </c>
      <c r="I2258" s="36" t="str">
        <f ca="1">IFERROR(__xludf.DUMMYFUNCTION("""COMPUTED_VALUE""")," ")</f>
        <v xml:space="preserve"> </v>
      </c>
      <c r="J2258" s="51" t="s">
        <v>10297</v>
      </c>
      <c r="K2258" s="56" t="s">
        <v>10298</v>
      </c>
      <c r="L2258" s="38">
        <v>384982834</v>
      </c>
      <c r="M2258" s="30" t="s">
        <v>1619</v>
      </c>
      <c r="N2258" s="30" t="s">
        <v>4569</v>
      </c>
      <c r="O2258" s="30" t="s">
        <v>2642</v>
      </c>
      <c r="P2258" s="30" t="s">
        <v>10299</v>
      </c>
      <c r="Q2258" s="23">
        <v>16940</v>
      </c>
      <c r="R2258" s="30" t="s">
        <v>29</v>
      </c>
      <c r="S2258" s="39">
        <v>50</v>
      </c>
      <c r="T2258" s="45">
        <v>46179</v>
      </c>
      <c r="U2258" s="52"/>
      <c r="V2258" s="53"/>
      <c r="W2258" s="54" t="s">
        <v>10300</v>
      </c>
      <c r="X2258" s="30"/>
      <c r="Y2258" s="31">
        <v>16890</v>
      </c>
      <c r="Z2258" s="30"/>
      <c r="AA2258" s="56"/>
      <c r="AB2258" s="74" t="s">
        <v>44</v>
      </c>
      <c r="AC2258" s="30" t="s">
        <v>44</v>
      </c>
      <c r="AD2258" s="30" t="s">
        <v>982</v>
      </c>
    </row>
    <row r="2259" spans="1:30" x14ac:dyDescent="0.2">
      <c r="A2259" s="89">
        <v>46180.138840127314</v>
      </c>
      <c r="B2259" s="35" t="s">
        <v>30</v>
      </c>
      <c r="C2259" s="85" t="s">
        <v>31</v>
      </c>
      <c r="D2259" s="30" t="s">
        <v>29</v>
      </c>
      <c r="E2259" s="96" t="s">
        <v>63</v>
      </c>
      <c r="F2259" s="93" t="s">
        <v>29</v>
      </c>
      <c r="G2259" s="30" t="s">
        <v>47</v>
      </c>
      <c r="H2259" s="93" t="s">
        <v>34</v>
      </c>
      <c r="I2259" s="36" t="str">
        <f ca="1">IFERROR(__xludf.DUMMYFUNCTION("""COMPUTED_VALUE""")," ")</f>
        <v xml:space="preserve"> </v>
      </c>
      <c r="J2259" s="51" t="s">
        <v>10301</v>
      </c>
      <c r="K2259" s="56" t="s">
        <v>10302</v>
      </c>
      <c r="L2259" s="38">
        <v>382583524</v>
      </c>
      <c r="M2259" s="30" t="s">
        <v>454</v>
      </c>
      <c r="N2259" s="30" t="s">
        <v>66</v>
      </c>
      <c r="O2259" s="30" t="s">
        <v>10303</v>
      </c>
      <c r="P2259" s="30" t="s">
        <v>10304</v>
      </c>
      <c r="Q2259" s="23">
        <v>16940</v>
      </c>
      <c r="R2259" s="30" t="s">
        <v>29</v>
      </c>
      <c r="S2259" s="39">
        <v>50</v>
      </c>
      <c r="T2259" s="45">
        <v>46179</v>
      </c>
      <c r="U2259" s="52"/>
      <c r="V2259" s="53"/>
      <c r="W2259" s="54" t="s">
        <v>10305</v>
      </c>
      <c r="X2259" s="30"/>
      <c r="Y2259" s="31">
        <v>16890</v>
      </c>
      <c r="Z2259" s="30"/>
      <c r="AA2259" s="55"/>
      <c r="AB2259" s="73" t="s">
        <v>44</v>
      </c>
      <c r="AC2259" s="30" t="s">
        <v>44</v>
      </c>
      <c r="AD2259" s="30" t="s">
        <v>982</v>
      </c>
    </row>
    <row r="2260" spans="1:30" x14ac:dyDescent="0.2">
      <c r="A2260" s="89">
        <v>46180.142463877317</v>
      </c>
      <c r="B2260" s="35" t="s">
        <v>30</v>
      </c>
      <c r="C2260" s="85" t="s">
        <v>31</v>
      </c>
      <c r="D2260" s="30" t="s">
        <v>29</v>
      </c>
      <c r="E2260" s="96" t="s">
        <v>63</v>
      </c>
      <c r="F2260" s="93" t="s">
        <v>29</v>
      </c>
      <c r="G2260" s="30" t="s">
        <v>47</v>
      </c>
      <c r="H2260" s="93" t="s">
        <v>34</v>
      </c>
      <c r="I2260" s="36" t="str">
        <f ca="1">IFERROR(__xludf.DUMMYFUNCTION("""COMPUTED_VALUE""")," ")</f>
        <v xml:space="preserve"> </v>
      </c>
      <c r="J2260" s="51" t="s">
        <v>10306</v>
      </c>
      <c r="K2260" s="56" t="s">
        <v>10307</v>
      </c>
      <c r="L2260" s="38">
        <v>775962718</v>
      </c>
      <c r="M2260" s="30" t="s">
        <v>454</v>
      </c>
      <c r="N2260" s="30" t="s">
        <v>236</v>
      </c>
      <c r="O2260" s="30" t="s">
        <v>10308</v>
      </c>
      <c r="P2260" s="30" t="s">
        <v>10309</v>
      </c>
      <c r="Q2260" s="23">
        <v>16940</v>
      </c>
      <c r="R2260" s="30" t="s">
        <v>29</v>
      </c>
      <c r="S2260" s="39">
        <v>50</v>
      </c>
      <c r="T2260" s="45">
        <v>46179</v>
      </c>
      <c r="U2260" s="52"/>
      <c r="V2260" s="53"/>
      <c r="W2260" s="54" t="s">
        <v>10310</v>
      </c>
      <c r="X2260" s="30"/>
      <c r="Y2260" s="31">
        <v>16890</v>
      </c>
      <c r="Z2260" s="30"/>
      <c r="AA2260" s="56"/>
      <c r="AB2260" s="74" t="s">
        <v>44</v>
      </c>
      <c r="AC2260" s="30" t="s">
        <v>44</v>
      </c>
      <c r="AD2260" s="30" t="s">
        <v>982</v>
      </c>
    </row>
    <row r="2261" spans="1:30" x14ac:dyDescent="0.2">
      <c r="A2261" s="89">
        <v>46180.145588368061</v>
      </c>
      <c r="B2261" s="35" t="s">
        <v>30</v>
      </c>
      <c r="C2261" s="85" t="s">
        <v>31</v>
      </c>
      <c r="D2261" s="30" t="s">
        <v>29</v>
      </c>
      <c r="E2261" s="96" t="s">
        <v>63</v>
      </c>
      <c r="F2261" s="93" t="s">
        <v>29</v>
      </c>
      <c r="G2261" s="30" t="s">
        <v>47</v>
      </c>
      <c r="H2261" s="93" t="s">
        <v>34</v>
      </c>
      <c r="I2261" s="36" t="str">
        <f ca="1">IFERROR(__xludf.DUMMYFUNCTION("""COMPUTED_VALUE""")," ")</f>
        <v xml:space="preserve"> </v>
      </c>
      <c r="J2261" s="51" t="s">
        <v>10311</v>
      </c>
      <c r="K2261" s="56" t="s">
        <v>10312</v>
      </c>
      <c r="L2261" s="38">
        <v>968568059</v>
      </c>
      <c r="M2261" s="30" t="s">
        <v>454</v>
      </c>
      <c r="N2261" s="30" t="s">
        <v>236</v>
      </c>
      <c r="O2261" s="30" t="s">
        <v>10313</v>
      </c>
      <c r="P2261" s="30" t="s">
        <v>10314</v>
      </c>
      <c r="Q2261" s="23">
        <v>16940</v>
      </c>
      <c r="R2261" s="30" t="s">
        <v>29</v>
      </c>
      <c r="S2261" s="39">
        <v>50</v>
      </c>
      <c r="T2261" s="45">
        <v>46179</v>
      </c>
      <c r="U2261" s="52"/>
      <c r="V2261" s="53"/>
      <c r="W2261" s="54" t="s">
        <v>10315</v>
      </c>
      <c r="X2261" s="30"/>
      <c r="Y2261" s="31">
        <v>16890</v>
      </c>
      <c r="Z2261" s="30"/>
      <c r="AA2261" s="55"/>
      <c r="AB2261" s="73" t="s">
        <v>44</v>
      </c>
      <c r="AC2261" s="30" t="s">
        <v>44</v>
      </c>
      <c r="AD2261" s="30" t="s">
        <v>982</v>
      </c>
    </row>
    <row r="2262" spans="1:30" x14ac:dyDescent="0.2">
      <c r="A2262" s="89">
        <v>46180.148151273148</v>
      </c>
      <c r="B2262" s="35" t="s">
        <v>30</v>
      </c>
      <c r="C2262" s="85" t="s">
        <v>31</v>
      </c>
      <c r="D2262" s="30" t="s">
        <v>29</v>
      </c>
      <c r="E2262" s="96" t="s">
        <v>63</v>
      </c>
      <c r="F2262" s="93" t="s">
        <v>29</v>
      </c>
      <c r="G2262" s="30" t="s">
        <v>47</v>
      </c>
      <c r="H2262" s="93" t="s">
        <v>34</v>
      </c>
      <c r="I2262" s="36" t="str">
        <f ca="1">IFERROR(__xludf.DUMMYFUNCTION("""COMPUTED_VALUE""")," ")</f>
        <v xml:space="preserve"> </v>
      </c>
      <c r="J2262" s="51" t="s">
        <v>10316</v>
      </c>
      <c r="K2262" s="56" t="s">
        <v>10317</v>
      </c>
      <c r="L2262" s="38">
        <v>965807350</v>
      </c>
      <c r="M2262" s="30" t="s">
        <v>454</v>
      </c>
      <c r="N2262" s="30" t="s">
        <v>131</v>
      </c>
      <c r="O2262" s="30" t="s">
        <v>10318</v>
      </c>
      <c r="P2262" s="30" t="s">
        <v>10319</v>
      </c>
      <c r="Q2262" s="23">
        <v>16940</v>
      </c>
      <c r="R2262" s="30" t="s">
        <v>29</v>
      </c>
      <c r="S2262" s="39">
        <v>50</v>
      </c>
      <c r="T2262" s="45">
        <v>46179</v>
      </c>
      <c r="U2262" s="52"/>
      <c r="V2262" s="53"/>
      <c r="W2262" s="54" t="s">
        <v>10320</v>
      </c>
      <c r="X2262" s="30"/>
      <c r="Y2262" s="31">
        <v>16890</v>
      </c>
      <c r="Z2262" s="30"/>
      <c r="AA2262" s="56"/>
      <c r="AB2262" s="74" t="s">
        <v>44</v>
      </c>
      <c r="AC2262" s="30" t="s">
        <v>44</v>
      </c>
      <c r="AD2262" s="30" t="s">
        <v>982</v>
      </c>
    </row>
    <row r="2263" spans="1:30" x14ac:dyDescent="0.2">
      <c r="A2263" s="89">
        <v>46180.310454224542</v>
      </c>
      <c r="B2263" s="35" t="s">
        <v>30</v>
      </c>
      <c r="C2263" s="85" t="s">
        <v>31</v>
      </c>
      <c r="D2263" s="30" t="s">
        <v>29</v>
      </c>
      <c r="E2263" s="96" t="s">
        <v>63</v>
      </c>
      <c r="F2263" s="93" t="s">
        <v>29</v>
      </c>
      <c r="G2263" s="30" t="s">
        <v>47</v>
      </c>
      <c r="H2263" s="93" t="s">
        <v>34</v>
      </c>
      <c r="I2263" s="36" t="str">
        <f ca="1">IFERROR(__xludf.DUMMYFUNCTION("""COMPUTED_VALUE""")," ")</f>
        <v xml:space="preserve"> </v>
      </c>
      <c r="J2263" s="51" t="s">
        <v>10321</v>
      </c>
      <c r="K2263" s="56" t="s">
        <v>10322</v>
      </c>
      <c r="L2263" s="38">
        <v>965168987</v>
      </c>
      <c r="M2263" s="30" t="s">
        <v>605</v>
      </c>
      <c r="N2263" s="30" t="s">
        <v>131</v>
      </c>
      <c r="O2263" s="30" t="s">
        <v>107</v>
      </c>
      <c r="P2263" s="30" t="s">
        <v>10323</v>
      </c>
      <c r="Q2263" s="23">
        <v>16940</v>
      </c>
      <c r="R2263" s="30" t="s">
        <v>29</v>
      </c>
      <c r="S2263" s="39">
        <v>50</v>
      </c>
      <c r="T2263" s="45">
        <v>46179</v>
      </c>
      <c r="U2263" s="52"/>
      <c r="V2263" s="53"/>
      <c r="W2263" s="54" t="s">
        <v>10324</v>
      </c>
      <c r="X2263" s="30"/>
      <c r="Y2263" s="31">
        <v>16890</v>
      </c>
      <c r="Z2263" s="30"/>
      <c r="AA2263" s="55"/>
      <c r="AB2263" s="73" t="s">
        <v>44</v>
      </c>
      <c r="AC2263" s="30" t="s">
        <v>44</v>
      </c>
      <c r="AD2263" s="30" t="s">
        <v>982</v>
      </c>
    </row>
    <row r="2264" spans="1:30" x14ac:dyDescent="0.2">
      <c r="A2264" s="89">
        <v>46180.315837210648</v>
      </c>
      <c r="B2264" s="35" t="s">
        <v>30</v>
      </c>
      <c r="C2264" s="85" t="s">
        <v>31</v>
      </c>
      <c r="D2264" s="30" t="s">
        <v>29</v>
      </c>
      <c r="E2264" s="96" t="s">
        <v>63</v>
      </c>
      <c r="F2264" s="93" t="s">
        <v>29</v>
      </c>
      <c r="G2264" s="30" t="s">
        <v>47</v>
      </c>
      <c r="H2264" s="93" t="s">
        <v>34</v>
      </c>
      <c r="I2264" s="36" t="str">
        <f ca="1">IFERROR(__xludf.DUMMYFUNCTION("""COMPUTED_VALUE""")," ")</f>
        <v xml:space="preserve"> </v>
      </c>
      <c r="J2264" s="51" t="s">
        <v>10325</v>
      </c>
      <c r="K2264" s="56" t="s">
        <v>10326</v>
      </c>
      <c r="L2264" s="38">
        <v>876625692</v>
      </c>
      <c r="M2264" s="30" t="s">
        <v>874</v>
      </c>
      <c r="N2264" s="30" t="s">
        <v>4278</v>
      </c>
      <c r="O2264" s="30" t="s">
        <v>107</v>
      </c>
      <c r="P2264" s="30" t="s">
        <v>10327</v>
      </c>
      <c r="Q2264" s="23">
        <v>16940</v>
      </c>
      <c r="R2264" s="30" t="s">
        <v>29</v>
      </c>
      <c r="S2264" s="39">
        <v>50</v>
      </c>
      <c r="T2264" s="45">
        <v>46179</v>
      </c>
      <c r="U2264" s="52"/>
      <c r="V2264" s="53"/>
      <c r="W2264" s="54" t="s">
        <v>10328</v>
      </c>
      <c r="X2264" s="30"/>
      <c r="Y2264" s="31">
        <v>16890</v>
      </c>
      <c r="Z2264" s="30"/>
      <c r="AA2264" s="56"/>
      <c r="AB2264" s="74" t="s">
        <v>44</v>
      </c>
      <c r="AC2264" s="30" t="s">
        <v>44</v>
      </c>
      <c r="AD2264" s="30" t="s">
        <v>982</v>
      </c>
    </row>
    <row r="2265" spans="1:30" x14ac:dyDescent="0.2">
      <c r="A2265" s="89">
        <v>46180.317370104167</v>
      </c>
      <c r="B2265" s="35" t="s">
        <v>30</v>
      </c>
      <c r="C2265" s="85" t="s">
        <v>31</v>
      </c>
      <c r="D2265" s="30" t="s">
        <v>29</v>
      </c>
      <c r="E2265" s="96" t="s">
        <v>63</v>
      </c>
      <c r="F2265" s="93" t="s">
        <v>29</v>
      </c>
      <c r="G2265" s="30" t="s">
        <v>47</v>
      </c>
      <c r="H2265" s="93" t="s">
        <v>34</v>
      </c>
      <c r="I2265" s="36" t="str">
        <f ca="1">IFERROR(__xludf.DUMMYFUNCTION("""COMPUTED_VALUE""")," ")</f>
        <v xml:space="preserve"> </v>
      </c>
      <c r="J2265" s="51" t="s">
        <v>10329</v>
      </c>
      <c r="K2265" s="56" t="s">
        <v>10330</v>
      </c>
      <c r="L2265" s="38">
        <v>869549028</v>
      </c>
      <c r="M2265" s="30" t="s">
        <v>874</v>
      </c>
      <c r="N2265" s="30" t="s">
        <v>8160</v>
      </c>
      <c r="O2265" s="30" t="s">
        <v>107</v>
      </c>
      <c r="P2265" s="75" t="s">
        <v>10329</v>
      </c>
      <c r="Q2265" s="23">
        <v>16940</v>
      </c>
      <c r="R2265" s="30" t="s">
        <v>29</v>
      </c>
      <c r="S2265" s="39">
        <v>50</v>
      </c>
      <c r="T2265" s="45">
        <v>46179</v>
      </c>
      <c r="U2265" s="52"/>
      <c r="V2265" s="53"/>
      <c r="W2265" s="54" t="s">
        <v>10331</v>
      </c>
      <c r="X2265" s="30"/>
      <c r="Y2265" s="31">
        <v>16890</v>
      </c>
      <c r="Z2265" s="30"/>
      <c r="AA2265" s="55"/>
      <c r="AB2265" s="73" t="s">
        <v>44</v>
      </c>
      <c r="AC2265" s="30" t="s">
        <v>44</v>
      </c>
      <c r="AD2265" s="30" t="s">
        <v>982</v>
      </c>
    </row>
    <row r="2266" spans="1:30" x14ac:dyDescent="0.2">
      <c r="A2266" s="89">
        <v>46180.318859942126</v>
      </c>
      <c r="B2266" s="35" t="s">
        <v>30</v>
      </c>
      <c r="C2266" s="85" t="s">
        <v>31</v>
      </c>
      <c r="D2266" s="30" t="s">
        <v>29</v>
      </c>
      <c r="E2266" s="96" t="s">
        <v>63</v>
      </c>
      <c r="F2266" s="93" t="s">
        <v>29</v>
      </c>
      <c r="G2266" s="30" t="s">
        <v>47</v>
      </c>
      <c r="H2266" s="93" t="s">
        <v>34</v>
      </c>
      <c r="I2266" s="36" t="str">
        <f ca="1">IFERROR(__xludf.DUMMYFUNCTION("""COMPUTED_VALUE""")," ")</f>
        <v xml:space="preserve"> </v>
      </c>
      <c r="J2266" s="51" t="s">
        <v>10332</v>
      </c>
      <c r="K2266" s="56" t="s">
        <v>10333</v>
      </c>
      <c r="L2266" s="38">
        <v>343795173</v>
      </c>
      <c r="M2266" s="30" t="s">
        <v>874</v>
      </c>
      <c r="N2266" s="30" t="s">
        <v>875</v>
      </c>
      <c r="O2266" s="30" t="s">
        <v>107</v>
      </c>
      <c r="P2266" s="30" t="s">
        <v>10334</v>
      </c>
      <c r="Q2266" s="23">
        <v>16940</v>
      </c>
      <c r="R2266" s="30" t="s">
        <v>29</v>
      </c>
      <c r="S2266" s="39">
        <v>30</v>
      </c>
      <c r="T2266" s="45">
        <v>46179</v>
      </c>
      <c r="U2266" s="52"/>
      <c r="V2266" s="53"/>
      <c r="W2266" s="54" t="s">
        <v>10335</v>
      </c>
      <c r="X2266" s="30"/>
      <c r="Y2266" s="31">
        <v>16910</v>
      </c>
      <c r="Z2266" s="30"/>
      <c r="AA2266" s="56"/>
      <c r="AB2266" s="74" t="s">
        <v>44</v>
      </c>
      <c r="AC2266" s="30" t="s">
        <v>44</v>
      </c>
      <c r="AD2266" s="30" t="s">
        <v>982</v>
      </c>
    </row>
    <row r="2267" spans="1:30" x14ac:dyDescent="0.2">
      <c r="A2267" s="89">
        <v>46180.320253067126</v>
      </c>
      <c r="B2267" s="35" t="s">
        <v>30</v>
      </c>
      <c r="C2267" s="85" t="s">
        <v>31</v>
      </c>
      <c r="D2267" s="30" t="s">
        <v>29</v>
      </c>
      <c r="E2267" s="96" t="s">
        <v>63</v>
      </c>
      <c r="F2267" s="93" t="s">
        <v>29</v>
      </c>
      <c r="G2267" s="30" t="s">
        <v>47</v>
      </c>
      <c r="H2267" s="93" t="s">
        <v>34</v>
      </c>
      <c r="I2267" s="36" t="str">
        <f ca="1">IFERROR(__xludf.DUMMYFUNCTION("""COMPUTED_VALUE""")," ")</f>
        <v xml:space="preserve"> </v>
      </c>
      <c r="J2267" s="51" t="s">
        <v>10336</v>
      </c>
      <c r="K2267" s="56" t="s">
        <v>10337</v>
      </c>
      <c r="L2267" s="38">
        <v>964630400</v>
      </c>
      <c r="M2267" s="30" t="s">
        <v>874</v>
      </c>
      <c r="N2267" s="30" t="s">
        <v>4458</v>
      </c>
      <c r="O2267" s="30" t="s">
        <v>107</v>
      </c>
      <c r="P2267" s="30" t="s">
        <v>10338</v>
      </c>
      <c r="Q2267" s="23">
        <v>16940</v>
      </c>
      <c r="R2267" s="30" t="s">
        <v>29</v>
      </c>
      <c r="S2267" s="39">
        <v>50</v>
      </c>
      <c r="T2267" s="45">
        <v>46179</v>
      </c>
      <c r="U2267" s="52"/>
      <c r="V2267" s="53"/>
      <c r="W2267" s="54" t="s">
        <v>10339</v>
      </c>
      <c r="X2267" s="30"/>
      <c r="Y2267" s="31">
        <v>16890</v>
      </c>
      <c r="Z2267" s="30"/>
      <c r="AA2267" s="55"/>
      <c r="AB2267" s="73" t="s">
        <v>44</v>
      </c>
      <c r="AC2267" s="30" t="s">
        <v>44</v>
      </c>
      <c r="AD2267" s="30"/>
    </row>
    <row r="2268" spans="1:30" x14ac:dyDescent="0.2">
      <c r="A2268" s="89">
        <v>46180.41444601852</v>
      </c>
      <c r="B2268" s="35" t="s">
        <v>30</v>
      </c>
      <c r="C2268" s="85" t="s">
        <v>31</v>
      </c>
      <c r="D2268" s="30" t="s">
        <v>29</v>
      </c>
      <c r="E2268" s="96" t="s">
        <v>63</v>
      </c>
      <c r="F2268" s="93" t="s">
        <v>29</v>
      </c>
      <c r="G2268" s="30" t="s">
        <v>47</v>
      </c>
      <c r="H2268" s="93" t="s">
        <v>34</v>
      </c>
      <c r="I2268" s="36" t="str">
        <f ca="1">IFERROR(__xludf.DUMMYFUNCTION("""COMPUTED_VALUE""")," ")</f>
        <v xml:space="preserve"> </v>
      </c>
      <c r="J2268" s="51" t="s">
        <v>10340</v>
      </c>
      <c r="K2268" s="56" t="s">
        <v>10341</v>
      </c>
      <c r="L2268" s="38">
        <v>898327238</v>
      </c>
      <c r="M2268" s="30" t="s">
        <v>90</v>
      </c>
      <c r="N2268" s="30" t="s">
        <v>2721</v>
      </c>
      <c r="O2268" s="30" t="s">
        <v>10342</v>
      </c>
      <c r="P2268" s="30" t="s">
        <v>10343</v>
      </c>
      <c r="Q2268" s="23">
        <v>16940</v>
      </c>
      <c r="R2268" s="30" t="s">
        <v>29</v>
      </c>
      <c r="S2268" s="39">
        <v>50</v>
      </c>
      <c r="T2268" s="45">
        <v>46179</v>
      </c>
      <c r="U2268" s="52"/>
      <c r="V2268" s="53"/>
      <c r="W2268" s="54" t="s">
        <v>10344</v>
      </c>
      <c r="X2268" s="30"/>
      <c r="Y2268" s="31">
        <v>16890</v>
      </c>
      <c r="Z2268" s="30"/>
      <c r="AA2268" s="56"/>
      <c r="AB2268" s="74" t="s">
        <v>44</v>
      </c>
      <c r="AC2268" s="30" t="s">
        <v>44</v>
      </c>
      <c r="AD2268" s="30" t="s">
        <v>982</v>
      </c>
    </row>
    <row r="2269" spans="1:30" x14ac:dyDescent="0.2">
      <c r="A2269" s="89">
        <v>46180.588988148149</v>
      </c>
      <c r="B2269" s="35" t="s">
        <v>408</v>
      </c>
      <c r="C2269" s="85" t="s">
        <v>31</v>
      </c>
      <c r="D2269" s="30" t="s">
        <v>29</v>
      </c>
      <c r="E2269" s="96" t="s">
        <v>2798</v>
      </c>
      <c r="F2269" s="93" t="s">
        <v>29</v>
      </c>
      <c r="G2269" s="30" t="s">
        <v>47</v>
      </c>
      <c r="H2269" s="93" t="s">
        <v>3123</v>
      </c>
      <c r="I2269" s="36">
        <f ca="1">IFERROR(__xludf.DUMMYFUNCTION("""COMPUTED_VALUE"""),46195)</f>
        <v>46195</v>
      </c>
      <c r="J2269" s="51" t="s">
        <v>10345</v>
      </c>
      <c r="K2269" s="56" t="s">
        <v>10346</v>
      </c>
      <c r="L2269" s="38">
        <v>962717408</v>
      </c>
      <c r="M2269" s="30" t="s">
        <v>633</v>
      </c>
      <c r="N2269" s="30" t="s">
        <v>164</v>
      </c>
      <c r="O2269" s="30" t="s">
        <v>107</v>
      </c>
      <c r="P2269" s="30" t="s">
        <v>10347</v>
      </c>
      <c r="Q2269" s="23">
        <v>16940</v>
      </c>
      <c r="R2269" s="30" t="s">
        <v>29</v>
      </c>
      <c r="S2269" s="39">
        <v>50</v>
      </c>
      <c r="T2269" s="45">
        <v>46180</v>
      </c>
      <c r="U2269" s="52"/>
      <c r="V2269" s="53"/>
      <c r="W2269" s="54" t="s">
        <v>10348</v>
      </c>
      <c r="X2269" s="30"/>
      <c r="Y2269" s="31">
        <v>16890</v>
      </c>
      <c r="Z2269" s="30"/>
      <c r="AA2269" s="55"/>
      <c r="AB2269" s="73" t="s">
        <v>44</v>
      </c>
      <c r="AC2269" s="30" t="s">
        <v>44</v>
      </c>
      <c r="AD2269" s="30" t="s">
        <v>982</v>
      </c>
    </row>
    <row r="2270" spans="1:30" x14ac:dyDescent="0.2">
      <c r="A2270" s="89">
        <v>46180.592234050928</v>
      </c>
      <c r="B2270" s="35" t="s">
        <v>30</v>
      </c>
      <c r="C2270" s="85" t="s">
        <v>31</v>
      </c>
      <c r="D2270" s="30" t="s">
        <v>29</v>
      </c>
      <c r="E2270" s="96" t="s">
        <v>2798</v>
      </c>
      <c r="F2270" s="93" t="s">
        <v>29</v>
      </c>
      <c r="G2270" s="30" t="s">
        <v>47</v>
      </c>
      <c r="H2270" s="93" t="s">
        <v>34</v>
      </c>
      <c r="I2270" s="36" t="str">
        <f ca="1">IFERROR(__xludf.DUMMYFUNCTION("""COMPUTED_VALUE""")," ")</f>
        <v xml:space="preserve"> </v>
      </c>
      <c r="J2270" s="51" t="s">
        <v>10349</v>
      </c>
      <c r="K2270" s="56" t="s">
        <v>10350</v>
      </c>
      <c r="L2270" s="38">
        <v>825441623</v>
      </c>
      <c r="M2270" s="30" t="s">
        <v>633</v>
      </c>
      <c r="N2270" s="30" t="s">
        <v>164</v>
      </c>
      <c r="O2270" s="30" t="s">
        <v>107</v>
      </c>
      <c r="P2270" s="30" t="s">
        <v>10351</v>
      </c>
      <c r="Q2270" s="23">
        <v>16940</v>
      </c>
      <c r="R2270" s="30" t="s">
        <v>29</v>
      </c>
      <c r="S2270" s="39">
        <v>50</v>
      </c>
      <c r="T2270" s="45">
        <v>46179</v>
      </c>
      <c r="U2270" s="52"/>
      <c r="V2270" s="53"/>
      <c r="W2270" s="54" t="s">
        <v>10352</v>
      </c>
      <c r="X2270" s="30"/>
      <c r="Y2270" s="31">
        <v>16890</v>
      </c>
      <c r="Z2270" s="30"/>
      <c r="AA2270" s="56"/>
      <c r="AB2270" s="74" t="s">
        <v>44</v>
      </c>
      <c r="AC2270" s="30" t="s">
        <v>44</v>
      </c>
      <c r="AD2270" s="30" t="s">
        <v>982</v>
      </c>
    </row>
    <row r="2271" spans="1:30" x14ac:dyDescent="0.2">
      <c r="A2271" s="89">
        <v>46180.594143483795</v>
      </c>
      <c r="B2271" s="35" t="s">
        <v>30</v>
      </c>
      <c r="C2271" s="85" t="s">
        <v>31</v>
      </c>
      <c r="D2271" s="30" t="s">
        <v>29</v>
      </c>
      <c r="E2271" s="96" t="s">
        <v>2798</v>
      </c>
      <c r="F2271" s="93" t="s">
        <v>29</v>
      </c>
      <c r="G2271" s="30" t="s">
        <v>47</v>
      </c>
      <c r="H2271" s="93" t="s">
        <v>34</v>
      </c>
      <c r="I2271" s="36" t="str">
        <f ca="1">IFERROR(__xludf.DUMMYFUNCTION("""COMPUTED_VALUE""")," ")</f>
        <v xml:space="preserve"> </v>
      </c>
      <c r="J2271" s="51" t="s">
        <v>10353</v>
      </c>
      <c r="K2271" s="56" t="s">
        <v>10354</v>
      </c>
      <c r="L2271" s="38">
        <v>705500199</v>
      </c>
      <c r="M2271" s="30" t="s">
        <v>633</v>
      </c>
      <c r="N2271" s="30" t="s">
        <v>481</v>
      </c>
      <c r="O2271" s="30" t="s">
        <v>107</v>
      </c>
      <c r="P2271" s="30" t="s">
        <v>10355</v>
      </c>
      <c r="Q2271" s="23">
        <v>16940</v>
      </c>
      <c r="R2271" s="30" t="s">
        <v>29</v>
      </c>
      <c r="S2271" s="39">
        <v>50</v>
      </c>
      <c r="T2271" s="45">
        <v>46179</v>
      </c>
      <c r="U2271" s="52"/>
      <c r="V2271" s="53"/>
      <c r="W2271" s="54" t="s">
        <v>10356</v>
      </c>
      <c r="X2271" s="30"/>
      <c r="Y2271" s="31">
        <v>16890</v>
      </c>
      <c r="Z2271" s="30"/>
      <c r="AA2271" s="55"/>
      <c r="AB2271" s="73" t="s">
        <v>44</v>
      </c>
      <c r="AC2271" s="30" t="s">
        <v>44</v>
      </c>
      <c r="AD2271" s="30" t="s">
        <v>982</v>
      </c>
    </row>
    <row r="2272" spans="1:30" x14ac:dyDescent="0.2">
      <c r="A2272" s="89">
        <v>46180.595922418986</v>
      </c>
      <c r="B2272" s="35" t="s">
        <v>30</v>
      </c>
      <c r="C2272" s="85" t="s">
        <v>31</v>
      </c>
      <c r="D2272" s="30" t="s">
        <v>29</v>
      </c>
      <c r="E2272" s="96" t="s">
        <v>2798</v>
      </c>
      <c r="F2272" s="93" t="s">
        <v>29</v>
      </c>
      <c r="G2272" s="30" t="s">
        <v>47</v>
      </c>
      <c r="H2272" s="93" t="s">
        <v>34</v>
      </c>
      <c r="I2272" s="36" t="str">
        <f ca="1">IFERROR(__xludf.DUMMYFUNCTION("""COMPUTED_VALUE""")," ")</f>
        <v xml:space="preserve"> </v>
      </c>
      <c r="J2272" s="51" t="s">
        <v>10357</v>
      </c>
      <c r="K2272" s="56" t="s">
        <v>10358</v>
      </c>
      <c r="L2272" s="38">
        <v>983523299</v>
      </c>
      <c r="M2272" s="30" t="s">
        <v>633</v>
      </c>
      <c r="N2272" s="30" t="s">
        <v>164</v>
      </c>
      <c r="O2272" s="30" t="s">
        <v>107</v>
      </c>
      <c r="P2272" s="30" t="s">
        <v>10359</v>
      </c>
      <c r="Q2272" s="23">
        <v>16940</v>
      </c>
      <c r="R2272" s="30" t="s">
        <v>29</v>
      </c>
      <c r="S2272" s="39">
        <v>50</v>
      </c>
      <c r="T2272" s="45">
        <v>46179</v>
      </c>
      <c r="U2272" s="52"/>
      <c r="V2272" s="53"/>
      <c r="W2272" s="54" t="s">
        <v>10360</v>
      </c>
      <c r="X2272" s="30"/>
      <c r="Y2272" s="31">
        <v>16890</v>
      </c>
      <c r="Z2272" s="30"/>
      <c r="AA2272" s="56"/>
      <c r="AB2272" s="74" t="s">
        <v>44</v>
      </c>
      <c r="AC2272" s="30" t="s">
        <v>44</v>
      </c>
      <c r="AD2272" s="30" t="s">
        <v>982</v>
      </c>
    </row>
    <row r="2273" spans="1:30" x14ac:dyDescent="0.2">
      <c r="A2273" s="89">
        <v>46180.600350370369</v>
      </c>
      <c r="B2273" s="35" t="s">
        <v>30</v>
      </c>
      <c r="C2273" s="85" t="s">
        <v>31</v>
      </c>
      <c r="D2273" s="30" t="s">
        <v>29</v>
      </c>
      <c r="E2273" s="96" t="s">
        <v>2798</v>
      </c>
      <c r="F2273" s="93" t="s">
        <v>29</v>
      </c>
      <c r="G2273" s="30" t="s">
        <v>47</v>
      </c>
      <c r="H2273" s="93" t="s">
        <v>34</v>
      </c>
      <c r="I2273" s="36" t="str">
        <f ca="1">IFERROR(__xludf.DUMMYFUNCTION("""COMPUTED_VALUE""")," ")</f>
        <v xml:space="preserve"> </v>
      </c>
      <c r="J2273" s="51" t="s">
        <v>10361</v>
      </c>
      <c r="K2273" s="56" t="s">
        <v>10362</v>
      </c>
      <c r="L2273" s="38">
        <v>823450011</v>
      </c>
      <c r="M2273" s="30" t="s">
        <v>633</v>
      </c>
      <c r="N2273" s="30" t="s">
        <v>164</v>
      </c>
      <c r="O2273" s="30" t="s">
        <v>107</v>
      </c>
      <c r="P2273" s="30" t="s">
        <v>10363</v>
      </c>
      <c r="Q2273" s="23">
        <v>16940</v>
      </c>
      <c r="R2273" s="30" t="s">
        <v>29</v>
      </c>
      <c r="S2273" s="39">
        <v>50</v>
      </c>
      <c r="T2273" s="45">
        <v>45814</v>
      </c>
      <c r="U2273" s="52"/>
      <c r="V2273" s="53"/>
      <c r="W2273" s="54" t="s">
        <v>10364</v>
      </c>
      <c r="X2273" s="30"/>
      <c r="Y2273" s="31">
        <v>16890</v>
      </c>
      <c r="Z2273" s="30"/>
      <c r="AA2273" s="55"/>
      <c r="AB2273" s="73" t="s">
        <v>44</v>
      </c>
      <c r="AC2273" s="30" t="s">
        <v>44</v>
      </c>
      <c r="AD2273" s="30" t="s">
        <v>982</v>
      </c>
    </row>
    <row r="2274" spans="1:30" x14ac:dyDescent="0.2">
      <c r="A2274" s="89">
        <v>46180.603077175925</v>
      </c>
      <c r="B2274" s="35" t="s">
        <v>30</v>
      </c>
      <c r="C2274" s="85" t="s">
        <v>31</v>
      </c>
      <c r="D2274" s="30" t="s">
        <v>29</v>
      </c>
      <c r="E2274" s="96" t="s">
        <v>2798</v>
      </c>
      <c r="F2274" s="93" t="s">
        <v>29</v>
      </c>
      <c r="G2274" s="30" t="s">
        <v>47</v>
      </c>
      <c r="H2274" s="93" t="s">
        <v>34</v>
      </c>
      <c r="I2274" s="36" t="str">
        <f ca="1">IFERROR(__xludf.DUMMYFUNCTION("""COMPUTED_VALUE""")," ")</f>
        <v xml:space="preserve"> </v>
      </c>
      <c r="J2274" s="51" t="s">
        <v>10365</v>
      </c>
      <c r="K2274" s="56" t="s">
        <v>10366</v>
      </c>
      <c r="L2274" s="38">
        <v>389484167</v>
      </c>
      <c r="M2274" s="30" t="s">
        <v>633</v>
      </c>
      <c r="N2274" s="30" t="s">
        <v>481</v>
      </c>
      <c r="O2274" s="30" t="s">
        <v>107</v>
      </c>
      <c r="P2274" s="30" t="s">
        <v>10367</v>
      </c>
      <c r="Q2274" s="23">
        <v>16940</v>
      </c>
      <c r="R2274" s="30" t="s">
        <v>29</v>
      </c>
      <c r="S2274" s="39">
        <v>50</v>
      </c>
      <c r="T2274" s="45">
        <v>46179</v>
      </c>
      <c r="U2274" s="52"/>
      <c r="V2274" s="53"/>
      <c r="W2274" s="54" t="s">
        <v>10368</v>
      </c>
      <c r="X2274" s="30"/>
      <c r="Y2274" s="31">
        <v>16890</v>
      </c>
      <c r="Z2274" s="30"/>
      <c r="AA2274" s="56"/>
      <c r="AB2274" s="74" t="s">
        <v>44</v>
      </c>
      <c r="AC2274" s="30" t="s">
        <v>44</v>
      </c>
      <c r="AD2274" s="30" t="s">
        <v>982</v>
      </c>
    </row>
    <row r="2275" spans="1:30" x14ac:dyDescent="0.2">
      <c r="A2275" s="89">
        <v>46180.604883449079</v>
      </c>
      <c r="B2275" s="35" t="s">
        <v>252</v>
      </c>
      <c r="C2275" s="85" t="s">
        <v>31</v>
      </c>
      <c r="D2275" s="30" t="s">
        <v>29</v>
      </c>
      <c r="E2275" s="96" t="s">
        <v>2798</v>
      </c>
      <c r="F2275" s="93" t="s">
        <v>29</v>
      </c>
      <c r="G2275" s="30" t="s">
        <v>47</v>
      </c>
      <c r="H2275" s="93" t="s">
        <v>7271</v>
      </c>
      <c r="I2275" s="36">
        <f ca="1">IFERROR(__xludf.DUMMYFUNCTION("""COMPUTED_VALUE"""),46195)</f>
        <v>46195</v>
      </c>
      <c r="J2275" s="51" t="s">
        <v>10369</v>
      </c>
      <c r="K2275" s="56" t="s">
        <v>10370</v>
      </c>
      <c r="L2275" s="38">
        <v>393619835</v>
      </c>
      <c r="M2275" s="30" t="s">
        <v>633</v>
      </c>
      <c r="N2275" s="30" t="s">
        <v>164</v>
      </c>
      <c r="O2275" s="30" t="s">
        <v>107</v>
      </c>
      <c r="P2275" s="30" t="s">
        <v>10371</v>
      </c>
      <c r="Q2275" s="23">
        <v>16940</v>
      </c>
      <c r="R2275" s="30" t="s">
        <v>29</v>
      </c>
      <c r="S2275" s="39">
        <v>50</v>
      </c>
      <c r="T2275" s="45">
        <v>46179</v>
      </c>
      <c r="U2275" s="52"/>
      <c r="V2275" s="53"/>
      <c r="W2275" s="54" t="s">
        <v>10372</v>
      </c>
      <c r="X2275" s="30"/>
      <c r="Y2275" s="31">
        <v>16890</v>
      </c>
      <c r="Z2275" s="30"/>
      <c r="AA2275" s="55"/>
      <c r="AB2275" s="73" t="s">
        <v>44</v>
      </c>
      <c r="AC2275" s="30" t="s">
        <v>44</v>
      </c>
      <c r="AD2275" s="30" t="s">
        <v>982</v>
      </c>
    </row>
    <row r="2276" spans="1:30" x14ac:dyDescent="0.2">
      <c r="A2276" s="89">
        <v>46180.607783981482</v>
      </c>
      <c r="B2276" s="35" t="s">
        <v>76</v>
      </c>
      <c r="C2276" s="85" t="s">
        <v>31</v>
      </c>
      <c r="D2276" s="30" t="s">
        <v>29</v>
      </c>
      <c r="E2276" s="96" t="s">
        <v>2798</v>
      </c>
      <c r="F2276" s="93" t="s">
        <v>29</v>
      </c>
      <c r="G2276" s="30" t="s">
        <v>47</v>
      </c>
      <c r="H2276" s="93" t="s">
        <v>7271</v>
      </c>
      <c r="I2276" s="36">
        <f ca="1">IFERROR(__xludf.DUMMYFUNCTION("""COMPUTED_VALUE"""),46195)</f>
        <v>46195</v>
      </c>
      <c r="J2276" s="51" t="s">
        <v>10373</v>
      </c>
      <c r="K2276" s="56" t="s">
        <v>3341</v>
      </c>
      <c r="L2276" s="38">
        <v>386565502</v>
      </c>
      <c r="M2276" s="30" t="s">
        <v>633</v>
      </c>
      <c r="N2276" s="30" t="s">
        <v>164</v>
      </c>
      <c r="O2276" s="30" t="s">
        <v>107</v>
      </c>
      <c r="P2276" s="30" t="s">
        <v>10374</v>
      </c>
      <c r="Q2276" s="23">
        <v>16940</v>
      </c>
      <c r="R2276" s="30" t="s">
        <v>29</v>
      </c>
      <c r="S2276" s="39">
        <f>50+5000</f>
        <v>5050</v>
      </c>
      <c r="T2276" s="49" t="s">
        <v>10375</v>
      </c>
      <c r="U2276" s="52"/>
      <c r="V2276" s="53"/>
      <c r="W2276" s="54" t="s">
        <v>10376</v>
      </c>
      <c r="X2276" s="30"/>
      <c r="Y2276" s="31">
        <v>11890</v>
      </c>
      <c r="Z2276" s="30"/>
      <c r="AA2276" s="56"/>
      <c r="AB2276" s="74" t="s">
        <v>44</v>
      </c>
      <c r="AC2276" s="30" t="s">
        <v>44</v>
      </c>
      <c r="AD2276" s="30" t="s">
        <v>982</v>
      </c>
    </row>
    <row r="2277" spans="1:30" x14ac:dyDescent="0.2">
      <c r="A2277" s="89">
        <v>46180.61094810185</v>
      </c>
      <c r="B2277" s="35" t="s">
        <v>30</v>
      </c>
      <c r="C2277" s="85" t="s">
        <v>31</v>
      </c>
      <c r="D2277" s="30" t="s">
        <v>29</v>
      </c>
      <c r="E2277" s="96" t="s">
        <v>2798</v>
      </c>
      <c r="F2277" s="93" t="s">
        <v>29</v>
      </c>
      <c r="G2277" s="30" t="s">
        <v>87</v>
      </c>
      <c r="H2277" s="93" t="s">
        <v>3147</v>
      </c>
      <c r="I2277" s="36">
        <f ca="1">IFERROR(__xludf.DUMMYFUNCTION("""COMPUTED_VALUE"""),46220)</f>
        <v>46220</v>
      </c>
      <c r="J2277" s="51" t="s">
        <v>10377</v>
      </c>
      <c r="K2277" s="56" t="s">
        <v>10378</v>
      </c>
      <c r="L2277" s="38">
        <v>372680436</v>
      </c>
      <c r="M2277" s="30" t="s">
        <v>633</v>
      </c>
      <c r="N2277" s="30" t="s">
        <v>164</v>
      </c>
      <c r="O2277" s="30" t="s">
        <v>107</v>
      </c>
      <c r="P2277" s="30" t="s">
        <v>10379</v>
      </c>
      <c r="Q2277" s="23">
        <v>16940</v>
      </c>
      <c r="R2277" s="30" t="s">
        <v>429</v>
      </c>
      <c r="S2277" s="39">
        <v>500</v>
      </c>
      <c r="T2277" s="45">
        <v>46179</v>
      </c>
      <c r="U2277" s="52"/>
      <c r="V2277" s="53"/>
      <c r="W2277" s="54" t="s">
        <v>10380</v>
      </c>
      <c r="X2277" s="30"/>
      <c r="Y2277" s="31">
        <v>16440</v>
      </c>
      <c r="Z2277" s="30"/>
      <c r="AA2277" s="55"/>
      <c r="AB2277" s="73" t="s">
        <v>44</v>
      </c>
      <c r="AC2277" s="30" t="s">
        <v>44</v>
      </c>
      <c r="AD2277" s="30" t="s">
        <v>74</v>
      </c>
    </row>
    <row r="2278" spans="1:30" x14ac:dyDescent="0.2">
      <c r="A2278" s="89">
        <v>46180.703298263892</v>
      </c>
      <c r="B2278" s="35" t="s">
        <v>30</v>
      </c>
      <c r="C2278" s="85" t="s">
        <v>31</v>
      </c>
      <c r="D2278" s="30" t="s">
        <v>29</v>
      </c>
      <c r="E2278" s="96" t="s">
        <v>63</v>
      </c>
      <c r="F2278" s="93" t="s">
        <v>29</v>
      </c>
      <c r="G2278" s="30" t="s">
        <v>47</v>
      </c>
      <c r="H2278" s="93" t="s">
        <v>34</v>
      </c>
      <c r="I2278" s="36" t="str">
        <f ca="1">IFERROR(__xludf.DUMMYFUNCTION("""COMPUTED_VALUE""")," ")</f>
        <v xml:space="preserve"> </v>
      </c>
      <c r="J2278" s="51" t="s">
        <v>10381</v>
      </c>
      <c r="K2278" s="56" t="s">
        <v>10382</v>
      </c>
      <c r="L2278" s="38">
        <v>772211329</v>
      </c>
      <c r="M2278" s="30" t="s">
        <v>874</v>
      </c>
      <c r="N2278" s="30" t="s">
        <v>4391</v>
      </c>
      <c r="O2278" s="30" t="s">
        <v>107</v>
      </c>
      <c r="P2278" s="30" t="s">
        <v>10383</v>
      </c>
      <c r="Q2278" s="23">
        <v>16940</v>
      </c>
      <c r="R2278" s="30" t="s">
        <v>29</v>
      </c>
      <c r="S2278" s="39">
        <v>50</v>
      </c>
      <c r="T2278" s="45">
        <v>46179</v>
      </c>
      <c r="U2278" s="52"/>
      <c r="V2278" s="53"/>
      <c r="W2278" s="54" t="s">
        <v>10384</v>
      </c>
      <c r="X2278" s="30"/>
      <c r="Y2278" s="31">
        <v>16890</v>
      </c>
      <c r="Z2278" s="30"/>
      <c r="AA2278" s="56"/>
      <c r="AB2278" s="74" t="s">
        <v>44</v>
      </c>
      <c r="AC2278" s="30" t="s">
        <v>44</v>
      </c>
      <c r="AD2278" s="30" t="s">
        <v>982</v>
      </c>
    </row>
    <row r="2279" spans="1:30" x14ac:dyDescent="0.2">
      <c r="A2279" s="89">
        <v>46180.70748975694</v>
      </c>
      <c r="B2279" s="35" t="s">
        <v>252</v>
      </c>
      <c r="C2279" s="85" t="s">
        <v>31</v>
      </c>
      <c r="D2279" s="30" t="s">
        <v>29</v>
      </c>
      <c r="E2279" s="96" t="s">
        <v>32</v>
      </c>
      <c r="F2279" s="93" t="s">
        <v>29</v>
      </c>
      <c r="G2279" s="30" t="s">
        <v>33</v>
      </c>
      <c r="H2279" s="93" t="s">
        <v>4504</v>
      </c>
      <c r="I2279" s="36">
        <f ca="1">IFERROR(__xludf.DUMMYFUNCTION("""COMPUTED_VALUE"""),46198)</f>
        <v>46198</v>
      </c>
      <c r="J2279" s="51" t="s">
        <v>10385</v>
      </c>
      <c r="K2279" s="56" t="s">
        <v>10121</v>
      </c>
      <c r="L2279" s="38">
        <v>333198836</v>
      </c>
      <c r="M2279" s="30" t="s">
        <v>874</v>
      </c>
      <c r="N2279" s="30" t="s">
        <v>8160</v>
      </c>
      <c r="O2279" s="30" t="s">
        <v>107</v>
      </c>
      <c r="P2279" s="30" t="s">
        <v>10386</v>
      </c>
      <c r="Q2279" s="23">
        <v>14972</v>
      </c>
      <c r="R2279" s="30" t="s">
        <v>29</v>
      </c>
      <c r="S2279" s="39">
        <v>50</v>
      </c>
      <c r="T2279" s="45">
        <v>46179</v>
      </c>
      <c r="U2279" s="52"/>
      <c r="V2279" s="53"/>
      <c r="W2279" s="54" t="s">
        <v>10387</v>
      </c>
      <c r="X2279" s="30"/>
      <c r="Y2279" s="31">
        <v>14922</v>
      </c>
      <c r="Z2279" s="30"/>
      <c r="AA2279" s="55"/>
      <c r="AB2279" s="73" t="s">
        <v>44</v>
      </c>
      <c r="AC2279" s="30" t="s">
        <v>44</v>
      </c>
      <c r="AD2279" s="30" t="s">
        <v>982</v>
      </c>
    </row>
    <row r="2280" spans="1:30" x14ac:dyDescent="0.2">
      <c r="A2280" s="89">
        <v>46180.708514780097</v>
      </c>
      <c r="B2280" s="35" t="s">
        <v>30</v>
      </c>
      <c r="C2280" s="85" t="s">
        <v>31</v>
      </c>
      <c r="D2280" s="30" t="s">
        <v>29</v>
      </c>
      <c r="E2280" s="96" t="s">
        <v>63</v>
      </c>
      <c r="F2280" s="93" t="s">
        <v>29</v>
      </c>
      <c r="G2280" s="30" t="s">
        <v>47</v>
      </c>
      <c r="H2280" s="93" t="s">
        <v>34</v>
      </c>
      <c r="I2280" s="36" t="str">
        <f ca="1">IFERROR(__xludf.DUMMYFUNCTION("""COMPUTED_VALUE""")," ")</f>
        <v xml:space="preserve"> </v>
      </c>
      <c r="J2280" s="51" t="s">
        <v>10388</v>
      </c>
      <c r="K2280" s="56" t="s">
        <v>10389</v>
      </c>
      <c r="L2280" s="38">
        <v>369713915</v>
      </c>
      <c r="M2280" s="30" t="s">
        <v>874</v>
      </c>
      <c r="N2280" s="30" t="s">
        <v>4458</v>
      </c>
      <c r="O2280" s="30" t="s">
        <v>107</v>
      </c>
      <c r="P2280" s="30" t="s">
        <v>10390</v>
      </c>
      <c r="Q2280" s="23">
        <v>16940</v>
      </c>
      <c r="R2280" s="30" t="s">
        <v>29</v>
      </c>
      <c r="S2280" s="39">
        <v>100</v>
      </c>
      <c r="T2280" s="45">
        <v>46179</v>
      </c>
      <c r="U2280" s="52"/>
      <c r="V2280" s="53"/>
      <c r="W2280" s="54" t="s">
        <v>10391</v>
      </c>
      <c r="X2280" s="30"/>
      <c r="Y2280" s="31">
        <v>16840</v>
      </c>
      <c r="Z2280" s="30"/>
      <c r="AA2280" s="56"/>
      <c r="AB2280" s="74" t="s">
        <v>44</v>
      </c>
      <c r="AC2280" s="30" t="s">
        <v>44</v>
      </c>
      <c r="AD2280" s="30" t="s">
        <v>982</v>
      </c>
    </row>
    <row r="2281" spans="1:30" x14ac:dyDescent="0.2">
      <c r="A2281" s="89">
        <v>46180.710370868052</v>
      </c>
      <c r="B2281" s="35" t="s">
        <v>30</v>
      </c>
      <c r="C2281" s="85" t="s">
        <v>31</v>
      </c>
      <c r="D2281" s="30" t="s">
        <v>29</v>
      </c>
      <c r="E2281" s="96" t="s">
        <v>63</v>
      </c>
      <c r="F2281" s="93" t="s">
        <v>29</v>
      </c>
      <c r="G2281" s="30" t="s">
        <v>47</v>
      </c>
      <c r="H2281" s="93" t="s">
        <v>34</v>
      </c>
      <c r="I2281" s="36" t="str">
        <f ca="1">IFERROR(__xludf.DUMMYFUNCTION("""COMPUTED_VALUE""")," ")</f>
        <v xml:space="preserve"> </v>
      </c>
      <c r="J2281" s="51" t="s">
        <v>10392</v>
      </c>
      <c r="K2281" s="56" t="s">
        <v>10393</v>
      </c>
      <c r="L2281" s="38">
        <v>363121879</v>
      </c>
      <c r="M2281" s="30" t="s">
        <v>874</v>
      </c>
      <c r="N2281" s="30" t="s">
        <v>875</v>
      </c>
      <c r="O2281" s="30" t="s">
        <v>107</v>
      </c>
      <c r="P2281" s="30" t="s">
        <v>10394</v>
      </c>
      <c r="Q2281" s="23">
        <v>16940</v>
      </c>
      <c r="R2281" s="30" t="s">
        <v>29</v>
      </c>
      <c r="S2281" s="39">
        <v>50</v>
      </c>
      <c r="T2281" s="45">
        <v>46179</v>
      </c>
      <c r="U2281" s="52"/>
      <c r="V2281" s="53"/>
      <c r="W2281" s="54" t="s">
        <v>10395</v>
      </c>
      <c r="X2281" s="30"/>
      <c r="Y2281" s="31">
        <v>16890</v>
      </c>
      <c r="Z2281" s="30"/>
      <c r="AA2281" s="55"/>
      <c r="AB2281" s="73" t="s">
        <v>44</v>
      </c>
      <c r="AC2281" s="30" t="s">
        <v>44</v>
      </c>
      <c r="AD2281" s="30" t="s">
        <v>982</v>
      </c>
    </row>
    <row r="2282" spans="1:30" x14ac:dyDescent="0.2">
      <c r="A2282" s="89">
        <v>46180.713697175925</v>
      </c>
      <c r="B2282" s="35" t="s">
        <v>30</v>
      </c>
      <c r="C2282" s="85" t="s">
        <v>31</v>
      </c>
      <c r="D2282" s="30" t="s">
        <v>29</v>
      </c>
      <c r="E2282" s="96" t="s">
        <v>32</v>
      </c>
      <c r="F2282" s="93" t="s">
        <v>29</v>
      </c>
      <c r="G2282" s="30" t="s">
        <v>33</v>
      </c>
      <c r="H2282" s="93" t="s">
        <v>3271</v>
      </c>
      <c r="I2282" s="36">
        <f ca="1">IFERROR(__xludf.DUMMYFUNCTION("""COMPUTED_VALUE"""),46197)</f>
        <v>46197</v>
      </c>
      <c r="J2282" s="51" t="s">
        <v>10396</v>
      </c>
      <c r="K2282" s="56" t="s">
        <v>10397</v>
      </c>
      <c r="L2282" s="38">
        <v>334505920</v>
      </c>
      <c r="M2282" s="30" t="s">
        <v>874</v>
      </c>
      <c r="N2282" s="30" t="s">
        <v>875</v>
      </c>
      <c r="O2282" s="30" t="s">
        <v>107</v>
      </c>
      <c r="P2282" s="30" t="s">
        <v>10398</v>
      </c>
      <c r="Q2282" s="23">
        <v>14972</v>
      </c>
      <c r="R2282" s="30" t="s">
        <v>29</v>
      </c>
      <c r="S2282" s="39">
        <v>50</v>
      </c>
      <c r="T2282" s="45">
        <v>46179</v>
      </c>
      <c r="U2282" s="52"/>
      <c r="V2282" s="53"/>
      <c r="W2282" s="54" t="s">
        <v>10399</v>
      </c>
      <c r="X2282" s="30"/>
      <c r="Y2282" s="31">
        <v>14922</v>
      </c>
      <c r="Z2282" s="30"/>
      <c r="AA2282" s="56"/>
      <c r="AB2282" s="74" t="s">
        <v>44</v>
      </c>
      <c r="AC2282" s="30" t="s">
        <v>44</v>
      </c>
      <c r="AD2282" s="30" t="s">
        <v>982</v>
      </c>
    </row>
    <row r="2283" spans="1:30" x14ac:dyDescent="0.2">
      <c r="A2283" s="89">
        <v>46180.873217256943</v>
      </c>
      <c r="B2283" s="35" t="s">
        <v>30</v>
      </c>
      <c r="C2283" s="85" t="s">
        <v>31</v>
      </c>
      <c r="D2283" s="30" t="s">
        <v>29</v>
      </c>
      <c r="E2283" s="96" t="s">
        <v>32</v>
      </c>
      <c r="F2283" s="93" t="s">
        <v>29</v>
      </c>
      <c r="G2283" s="30" t="s">
        <v>33</v>
      </c>
      <c r="H2283" s="93" t="s">
        <v>34</v>
      </c>
      <c r="I2283" s="36" t="str">
        <f ca="1">IFERROR(__xludf.DUMMYFUNCTION("""COMPUTED_VALUE""")," ")</f>
        <v xml:space="preserve"> </v>
      </c>
      <c r="J2283" s="51" t="s">
        <v>10400</v>
      </c>
      <c r="K2283" s="56" t="s">
        <v>10401</v>
      </c>
      <c r="L2283" s="38">
        <v>793287251</v>
      </c>
      <c r="M2283" s="30" t="s">
        <v>90</v>
      </c>
      <c r="N2283" s="30" t="s">
        <v>2721</v>
      </c>
      <c r="O2283" s="30" t="s">
        <v>10402</v>
      </c>
      <c r="P2283" s="30" t="s">
        <v>10403</v>
      </c>
      <c r="Q2283" s="23">
        <v>14972</v>
      </c>
      <c r="R2283" s="30" t="s">
        <v>429</v>
      </c>
      <c r="S2283" s="39">
        <v>50</v>
      </c>
      <c r="T2283" s="45">
        <v>46180</v>
      </c>
      <c r="U2283" s="52"/>
      <c r="V2283" s="53"/>
      <c r="W2283" s="54" t="s">
        <v>10404</v>
      </c>
      <c r="X2283" s="30"/>
      <c r="Y2283" s="31">
        <v>14922</v>
      </c>
      <c r="Z2283" s="30"/>
      <c r="AA2283" s="55"/>
      <c r="AB2283" s="73" t="s">
        <v>44</v>
      </c>
      <c r="AC2283" s="30" t="s">
        <v>44</v>
      </c>
      <c r="AD2283" s="30" t="s">
        <v>982</v>
      </c>
    </row>
    <row r="2284" spans="1:30" x14ac:dyDescent="0.2">
      <c r="A2284" s="89">
        <v>46180.874872106477</v>
      </c>
      <c r="B2284" s="35" t="s">
        <v>30</v>
      </c>
      <c r="C2284" s="85" t="s">
        <v>31</v>
      </c>
      <c r="D2284" s="30" t="s">
        <v>29</v>
      </c>
      <c r="E2284" s="96" t="s">
        <v>32</v>
      </c>
      <c r="F2284" s="93" t="s">
        <v>29</v>
      </c>
      <c r="G2284" s="30" t="s">
        <v>33</v>
      </c>
      <c r="H2284" s="93" t="s">
        <v>34</v>
      </c>
      <c r="I2284" s="36" t="str">
        <f ca="1">IFERROR(__xludf.DUMMYFUNCTION("""COMPUTED_VALUE""")," ")</f>
        <v xml:space="preserve"> </v>
      </c>
      <c r="J2284" s="51" t="s">
        <v>10405</v>
      </c>
      <c r="K2284" s="56" t="s">
        <v>10406</v>
      </c>
      <c r="L2284" s="38">
        <v>984738501</v>
      </c>
      <c r="M2284" s="30" t="s">
        <v>90</v>
      </c>
      <c r="N2284" s="30" t="s">
        <v>2721</v>
      </c>
      <c r="O2284" s="30" t="s">
        <v>10407</v>
      </c>
      <c r="P2284" s="30" t="s">
        <v>10408</v>
      </c>
      <c r="Q2284" s="23">
        <v>14972</v>
      </c>
      <c r="R2284" s="30" t="s">
        <v>29</v>
      </c>
      <c r="S2284" s="39">
        <v>50</v>
      </c>
      <c r="T2284" s="45">
        <v>46180</v>
      </c>
      <c r="U2284" s="52"/>
      <c r="V2284" s="53"/>
      <c r="W2284" s="54" t="s">
        <v>10409</v>
      </c>
      <c r="X2284" s="30"/>
      <c r="Y2284" s="31">
        <v>14922</v>
      </c>
      <c r="Z2284" s="30"/>
      <c r="AA2284" s="56"/>
      <c r="AB2284" s="74" t="s">
        <v>44</v>
      </c>
      <c r="AC2284" s="30" t="s">
        <v>44</v>
      </c>
      <c r="AD2284" s="30" t="s">
        <v>982</v>
      </c>
    </row>
    <row r="2285" spans="1:30" x14ac:dyDescent="0.2">
      <c r="A2285" s="89">
        <v>46180.882276284727</v>
      </c>
      <c r="B2285" s="35" t="s">
        <v>30</v>
      </c>
      <c r="C2285" s="85" t="s">
        <v>31</v>
      </c>
      <c r="D2285" s="30" t="s">
        <v>29</v>
      </c>
      <c r="E2285" s="96" t="s">
        <v>2798</v>
      </c>
      <c r="F2285" s="93" t="s">
        <v>29</v>
      </c>
      <c r="G2285" s="30" t="s">
        <v>47</v>
      </c>
      <c r="H2285" s="93" t="s">
        <v>34</v>
      </c>
      <c r="I2285" s="36" t="str">
        <f ca="1">IFERROR(__xludf.DUMMYFUNCTION("""COMPUTED_VALUE""")," ")</f>
        <v xml:space="preserve"> </v>
      </c>
      <c r="J2285" s="51" t="s">
        <v>10410</v>
      </c>
      <c r="K2285" s="56" t="s">
        <v>5489</v>
      </c>
      <c r="L2285" s="38">
        <v>376633144</v>
      </c>
      <c r="M2285" s="30" t="s">
        <v>664</v>
      </c>
      <c r="N2285" s="30" t="s">
        <v>3087</v>
      </c>
      <c r="O2285" s="30" t="s">
        <v>107</v>
      </c>
      <c r="P2285" s="30" t="s">
        <v>10411</v>
      </c>
      <c r="Q2285" s="23">
        <v>16940</v>
      </c>
      <c r="R2285" s="30" t="s">
        <v>29</v>
      </c>
      <c r="S2285" s="39">
        <v>50</v>
      </c>
      <c r="T2285" s="45">
        <v>46180</v>
      </c>
      <c r="U2285" s="52"/>
      <c r="V2285" s="53"/>
      <c r="W2285" s="54" t="s">
        <v>10412</v>
      </c>
      <c r="X2285" s="30"/>
      <c r="Y2285" s="31">
        <v>16890</v>
      </c>
      <c r="Z2285" s="30"/>
      <c r="AA2285" s="55"/>
      <c r="AB2285" s="73" t="s">
        <v>44</v>
      </c>
      <c r="AC2285" s="30" t="s">
        <v>44</v>
      </c>
      <c r="AD2285" s="30" t="s">
        <v>982</v>
      </c>
    </row>
    <row r="2286" spans="1:30" x14ac:dyDescent="0.2">
      <c r="A2286" s="89">
        <v>46180.889051284721</v>
      </c>
      <c r="B2286" s="35" t="s">
        <v>30</v>
      </c>
      <c r="C2286" s="85" t="s">
        <v>31</v>
      </c>
      <c r="D2286" s="30" t="s">
        <v>29</v>
      </c>
      <c r="E2286" s="96" t="s">
        <v>2798</v>
      </c>
      <c r="F2286" s="93" t="s">
        <v>29</v>
      </c>
      <c r="G2286" s="30" t="s">
        <v>47</v>
      </c>
      <c r="H2286" s="93" t="s">
        <v>34</v>
      </c>
      <c r="I2286" s="36" t="str">
        <f ca="1">IFERROR(__xludf.DUMMYFUNCTION("""COMPUTED_VALUE""")," ")</f>
        <v xml:space="preserve"> </v>
      </c>
      <c r="J2286" s="51" t="s">
        <v>10413</v>
      </c>
      <c r="K2286" s="56" t="s">
        <v>10414</v>
      </c>
      <c r="L2286" s="38">
        <v>329890522</v>
      </c>
      <c r="M2286" s="30" t="s">
        <v>664</v>
      </c>
      <c r="N2286" s="30" t="s">
        <v>576</v>
      </c>
      <c r="O2286" s="30" t="s">
        <v>107</v>
      </c>
      <c r="P2286" s="30" t="s">
        <v>10415</v>
      </c>
      <c r="Q2286" s="23">
        <v>16940</v>
      </c>
      <c r="R2286" s="30" t="s">
        <v>29</v>
      </c>
      <c r="S2286" s="39">
        <v>50</v>
      </c>
      <c r="T2286" s="45">
        <v>46180</v>
      </c>
      <c r="U2286" s="52"/>
      <c r="V2286" s="53"/>
      <c r="W2286" s="54" t="s">
        <v>10416</v>
      </c>
      <c r="X2286" s="30"/>
      <c r="Y2286" s="31">
        <v>16890</v>
      </c>
      <c r="Z2286" s="30"/>
      <c r="AA2286" s="56"/>
      <c r="AB2286" s="74" t="s">
        <v>44</v>
      </c>
      <c r="AC2286" s="30" t="s">
        <v>44</v>
      </c>
      <c r="AD2286" s="30" t="s">
        <v>982</v>
      </c>
    </row>
    <row r="2287" spans="1:30" x14ac:dyDescent="0.2">
      <c r="A2287" s="89">
        <v>46180.890611203708</v>
      </c>
      <c r="B2287" s="35" t="s">
        <v>30</v>
      </c>
      <c r="C2287" s="85" t="s">
        <v>31</v>
      </c>
      <c r="D2287" s="30" t="s">
        <v>29</v>
      </c>
      <c r="E2287" s="96" t="s">
        <v>2798</v>
      </c>
      <c r="F2287" s="93" t="s">
        <v>29</v>
      </c>
      <c r="G2287" s="30" t="s">
        <v>47</v>
      </c>
      <c r="H2287" s="93" t="s">
        <v>34</v>
      </c>
      <c r="I2287" s="36" t="str">
        <f ca="1">IFERROR(__xludf.DUMMYFUNCTION("""COMPUTED_VALUE""")," ")</f>
        <v xml:space="preserve"> </v>
      </c>
      <c r="J2287" s="51" t="s">
        <v>10417</v>
      </c>
      <c r="K2287" s="56" t="s">
        <v>10418</v>
      </c>
      <c r="L2287" s="38">
        <v>978814693</v>
      </c>
      <c r="M2287" s="30" t="s">
        <v>664</v>
      </c>
      <c r="N2287" s="30" t="s">
        <v>3186</v>
      </c>
      <c r="O2287" s="30" t="s">
        <v>107</v>
      </c>
      <c r="P2287" s="30" t="s">
        <v>10419</v>
      </c>
      <c r="Q2287" s="23">
        <v>16940</v>
      </c>
      <c r="R2287" s="30" t="s">
        <v>29</v>
      </c>
      <c r="S2287" s="39">
        <v>100</v>
      </c>
      <c r="T2287" s="45">
        <v>46180</v>
      </c>
      <c r="U2287" s="52"/>
      <c r="V2287" s="53"/>
      <c r="W2287" s="54" t="s">
        <v>10420</v>
      </c>
      <c r="X2287" s="30"/>
      <c r="Y2287" s="31">
        <v>16840</v>
      </c>
      <c r="Z2287" s="30"/>
      <c r="AA2287" s="55"/>
      <c r="AB2287" s="73" t="s">
        <v>44</v>
      </c>
      <c r="AC2287" s="30" t="s">
        <v>44</v>
      </c>
      <c r="AD2287" s="30" t="s">
        <v>982</v>
      </c>
    </row>
    <row r="2288" spans="1:30" x14ac:dyDescent="0.2">
      <c r="A2288" s="89">
        <v>46180.891794537034</v>
      </c>
      <c r="B2288" s="35" t="s">
        <v>30</v>
      </c>
      <c r="C2288" s="85" t="s">
        <v>31</v>
      </c>
      <c r="D2288" s="30" t="s">
        <v>29</v>
      </c>
      <c r="E2288" s="96" t="s">
        <v>2798</v>
      </c>
      <c r="F2288" s="93" t="s">
        <v>29</v>
      </c>
      <c r="G2288" s="30" t="s">
        <v>47</v>
      </c>
      <c r="H2288" s="93" t="s">
        <v>34</v>
      </c>
      <c r="I2288" s="36" t="str">
        <f ca="1">IFERROR(__xludf.DUMMYFUNCTION("""COMPUTED_VALUE""")," ")</f>
        <v xml:space="preserve"> </v>
      </c>
      <c r="J2288" s="51" t="s">
        <v>10421</v>
      </c>
      <c r="K2288" s="56" t="s">
        <v>10422</v>
      </c>
      <c r="L2288" s="38">
        <v>967615156</v>
      </c>
      <c r="M2288" s="30" t="s">
        <v>664</v>
      </c>
      <c r="N2288" s="30" t="s">
        <v>3186</v>
      </c>
      <c r="O2288" s="30" t="s">
        <v>107</v>
      </c>
      <c r="P2288" s="30" t="s">
        <v>10423</v>
      </c>
      <c r="Q2288" s="23">
        <v>16940</v>
      </c>
      <c r="R2288" s="30" t="s">
        <v>29</v>
      </c>
      <c r="S2288" s="39">
        <v>50</v>
      </c>
      <c r="T2288" s="45">
        <v>46180</v>
      </c>
      <c r="U2288" s="52"/>
      <c r="V2288" s="53"/>
      <c r="W2288" s="54" t="s">
        <v>10424</v>
      </c>
      <c r="X2288" s="30"/>
      <c r="Y2288" s="31">
        <v>16890</v>
      </c>
      <c r="Z2288" s="30"/>
      <c r="AA2288" s="56"/>
      <c r="AB2288" s="74" t="s">
        <v>44</v>
      </c>
      <c r="AC2288" s="30" t="s">
        <v>44</v>
      </c>
      <c r="AD2288" s="30" t="s">
        <v>982</v>
      </c>
    </row>
    <row r="2289" spans="1:30" x14ac:dyDescent="0.2">
      <c r="A2289" s="89">
        <v>46180.896282569447</v>
      </c>
      <c r="B2289" s="35" t="s">
        <v>30</v>
      </c>
      <c r="C2289" s="85" t="s">
        <v>31</v>
      </c>
      <c r="D2289" s="30" t="s">
        <v>29</v>
      </c>
      <c r="E2289" s="96" t="s">
        <v>2798</v>
      </c>
      <c r="F2289" s="93" t="s">
        <v>29</v>
      </c>
      <c r="G2289" s="30" t="s">
        <v>47</v>
      </c>
      <c r="H2289" s="93" t="s">
        <v>34</v>
      </c>
      <c r="I2289" s="36" t="str">
        <f ca="1">IFERROR(__xludf.DUMMYFUNCTION("""COMPUTED_VALUE""")," ")</f>
        <v xml:space="preserve"> </v>
      </c>
      <c r="J2289" s="51" t="s">
        <v>10425</v>
      </c>
      <c r="K2289" s="56" t="s">
        <v>10426</v>
      </c>
      <c r="L2289" s="38">
        <v>328282984</v>
      </c>
      <c r="M2289" s="30" t="s">
        <v>664</v>
      </c>
      <c r="N2289" s="30" t="s">
        <v>66</v>
      </c>
      <c r="O2289" s="30" t="s">
        <v>107</v>
      </c>
      <c r="P2289" s="30" t="s">
        <v>10427</v>
      </c>
      <c r="Q2289" s="23">
        <v>16940</v>
      </c>
      <c r="R2289" s="30" t="s">
        <v>29</v>
      </c>
      <c r="S2289" s="39">
        <v>50</v>
      </c>
      <c r="T2289" s="45">
        <v>46180</v>
      </c>
      <c r="U2289" s="52"/>
      <c r="V2289" s="53"/>
      <c r="W2289" s="54" t="s">
        <v>10428</v>
      </c>
      <c r="X2289" s="30"/>
      <c r="Y2289" s="31">
        <v>16890</v>
      </c>
      <c r="Z2289" s="30"/>
      <c r="AA2289" s="55"/>
      <c r="AB2289" s="73" t="s">
        <v>44</v>
      </c>
      <c r="AC2289" s="30" t="s">
        <v>44</v>
      </c>
      <c r="AD2289" s="30" t="s">
        <v>982</v>
      </c>
    </row>
    <row r="2290" spans="1:30" x14ac:dyDescent="0.2">
      <c r="A2290" s="89">
        <v>46180.897388344907</v>
      </c>
      <c r="B2290" s="35" t="s">
        <v>30</v>
      </c>
      <c r="C2290" s="85" t="s">
        <v>31</v>
      </c>
      <c r="D2290" s="30" t="s">
        <v>29</v>
      </c>
      <c r="E2290" s="96" t="s">
        <v>2798</v>
      </c>
      <c r="F2290" s="93" t="s">
        <v>29</v>
      </c>
      <c r="G2290" s="30" t="s">
        <v>47</v>
      </c>
      <c r="H2290" s="93" t="s">
        <v>34</v>
      </c>
      <c r="I2290" s="36" t="str">
        <f ca="1">IFERROR(__xludf.DUMMYFUNCTION("""COMPUTED_VALUE""")," ")</f>
        <v xml:space="preserve"> </v>
      </c>
      <c r="J2290" s="51" t="s">
        <v>10429</v>
      </c>
      <c r="K2290" s="56" t="s">
        <v>10430</v>
      </c>
      <c r="L2290" s="38">
        <v>966000150</v>
      </c>
      <c r="M2290" s="30" t="s">
        <v>664</v>
      </c>
      <c r="N2290" s="30" t="s">
        <v>3247</v>
      </c>
      <c r="O2290" s="30" t="s">
        <v>107</v>
      </c>
      <c r="P2290" s="30" t="s">
        <v>10431</v>
      </c>
      <c r="Q2290" s="23">
        <v>16940</v>
      </c>
      <c r="R2290" s="30" t="s">
        <v>29</v>
      </c>
      <c r="S2290" s="39">
        <v>50</v>
      </c>
      <c r="T2290" s="45">
        <v>46180</v>
      </c>
      <c r="U2290" s="52"/>
      <c r="V2290" s="53"/>
      <c r="W2290" s="54" t="s">
        <v>10432</v>
      </c>
      <c r="X2290" s="30"/>
      <c r="Y2290" s="31">
        <v>16890</v>
      </c>
      <c r="Z2290" s="30"/>
      <c r="AA2290" s="56"/>
      <c r="AB2290" s="74" t="s">
        <v>44</v>
      </c>
      <c r="AC2290" s="30" t="s">
        <v>44</v>
      </c>
      <c r="AD2290" s="30" t="s">
        <v>982</v>
      </c>
    </row>
    <row r="2291" spans="1:30" x14ac:dyDescent="0.2">
      <c r="A2291" s="89">
        <v>46180.898619074069</v>
      </c>
      <c r="B2291" s="35" t="s">
        <v>252</v>
      </c>
      <c r="C2291" s="85" t="s">
        <v>31</v>
      </c>
      <c r="D2291" s="30" t="s">
        <v>29</v>
      </c>
      <c r="E2291" s="96" t="s">
        <v>2798</v>
      </c>
      <c r="F2291" s="93" t="s">
        <v>29</v>
      </c>
      <c r="G2291" s="30" t="s">
        <v>47</v>
      </c>
      <c r="H2291" s="93" t="s">
        <v>34</v>
      </c>
      <c r="I2291" s="36" t="str">
        <f ca="1">IFERROR(__xludf.DUMMYFUNCTION("""COMPUTED_VALUE""")," ")</f>
        <v xml:space="preserve"> </v>
      </c>
      <c r="J2291" s="51" t="s">
        <v>10433</v>
      </c>
      <c r="K2291" s="56" t="s">
        <v>5656</v>
      </c>
      <c r="L2291" s="38">
        <v>342059634</v>
      </c>
      <c r="M2291" s="30" t="s">
        <v>664</v>
      </c>
      <c r="N2291" s="30" t="s">
        <v>2435</v>
      </c>
      <c r="O2291" s="30" t="s">
        <v>107</v>
      </c>
      <c r="P2291" s="30" t="s">
        <v>10434</v>
      </c>
      <c r="Q2291" s="23">
        <v>16940</v>
      </c>
      <c r="R2291" s="30" t="s">
        <v>29</v>
      </c>
      <c r="S2291" s="39">
        <v>100</v>
      </c>
      <c r="T2291" s="45">
        <v>46180</v>
      </c>
      <c r="U2291" s="52"/>
      <c r="V2291" s="53"/>
      <c r="W2291" s="54" t="s">
        <v>10435</v>
      </c>
      <c r="X2291" s="30"/>
      <c r="Y2291" s="31">
        <v>16840</v>
      </c>
      <c r="Z2291" s="30"/>
      <c r="AA2291" s="55"/>
      <c r="AB2291" s="73" t="s">
        <v>44</v>
      </c>
      <c r="AC2291" s="30" t="s">
        <v>44</v>
      </c>
      <c r="AD2291" s="30" t="s">
        <v>982</v>
      </c>
    </row>
    <row r="2292" spans="1:30" x14ac:dyDescent="0.2">
      <c r="A2292" s="89">
        <v>46180.90115395833</v>
      </c>
      <c r="B2292" s="35" t="s">
        <v>30</v>
      </c>
      <c r="C2292" s="85" t="s">
        <v>31</v>
      </c>
      <c r="D2292" s="30" t="s">
        <v>29</v>
      </c>
      <c r="E2292" s="96" t="s">
        <v>2798</v>
      </c>
      <c r="F2292" s="93" t="s">
        <v>29</v>
      </c>
      <c r="G2292" s="30" t="s">
        <v>47</v>
      </c>
      <c r="H2292" s="93" t="s">
        <v>34</v>
      </c>
      <c r="I2292" s="36" t="str">
        <f ca="1">IFERROR(__xludf.DUMMYFUNCTION("""COMPUTED_VALUE""")," ")</f>
        <v xml:space="preserve"> </v>
      </c>
      <c r="J2292" s="51" t="s">
        <v>10436</v>
      </c>
      <c r="K2292" s="56" t="s">
        <v>10437</v>
      </c>
      <c r="L2292" s="38">
        <v>352828701</v>
      </c>
      <c r="M2292" s="30" t="s">
        <v>664</v>
      </c>
      <c r="N2292" s="30" t="s">
        <v>66</v>
      </c>
      <c r="O2292" s="30" t="s">
        <v>107</v>
      </c>
      <c r="P2292" s="30" t="s">
        <v>10438</v>
      </c>
      <c r="Q2292" s="23">
        <v>16940</v>
      </c>
      <c r="R2292" s="30" t="s">
        <v>29</v>
      </c>
      <c r="S2292" s="39">
        <v>50</v>
      </c>
      <c r="T2292" s="45">
        <v>46180</v>
      </c>
      <c r="U2292" s="52"/>
      <c r="V2292" s="53"/>
      <c r="W2292" s="54" t="s">
        <v>10439</v>
      </c>
      <c r="X2292" s="30"/>
      <c r="Y2292" s="31">
        <v>16890</v>
      </c>
      <c r="Z2292" s="30"/>
      <c r="AA2292" s="56"/>
      <c r="AB2292" s="74" t="s">
        <v>44</v>
      </c>
      <c r="AC2292" s="30" t="s">
        <v>44</v>
      </c>
      <c r="AD2292" s="30" t="s">
        <v>982</v>
      </c>
    </row>
    <row r="2293" spans="1:30" x14ac:dyDescent="0.2">
      <c r="A2293" s="89">
        <v>46180.902980173611</v>
      </c>
      <c r="B2293" s="35" t="s">
        <v>30</v>
      </c>
      <c r="C2293" s="85" t="s">
        <v>31</v>
      </c>
      <c r="D2293" s="30" t="s">
        <v>29</v>
      </c>
      <c r="E2293" s="96" t="s">
        <v>2798</v>
      </c>
      <c r="F2293" s="93" t="s">
        <v>29</v>
      </c>
      <c r="G2293" s="30" t="s">
        <v>47</v>
      </c>
      <c r="H2293" s="93" t="s">
        <v>34</v>
      </c>
      <c r="I2293" s="36" t="str">
        <f ca="1">IFERROR(__xludf.DUMMYFUNCTION("""COMPUTED_VALUE""")," ")</f>
        <v xml:space="preserve"> </v>
      </c>
      <c r="J2293" s="51" t="s">
        <v>10440</v>
      </c>
      <c r="K2293" s="56" t="s">
        <v>10441</v>
      </c>
      <c r="L2293" s="38">
        <v>862675207</v>
      </c>
      <c r="M2293" s="30" t="s">
        <v>664</v>
      </c>
      <c r="N2293" s="30" t="s">
        <v>576</v>
      </c>
      <c r="O2293" s="30" t="s">
        <v>107</v>
      </c>
      <c r="P2293" s="30" t="s">
        <v>10442</v>
      </c>
      <c r="Q2293" s="23">
        <v>16940</v>
      </c>
      <c r="R2293" s="30" t="s">
        <v>29</v>
      </c>
      <c r="S2293" s="39">
        <v>50</v>
      </c>
      <c r="T2293" s="45">
        <v>46180</v>
      </c>
      <c r="U2293" s="52"/>
      <c r="V2293" s="53"/>
      <c r="W2293" s="54" t="s">
        <v>10443</v>
      </c>
      <c r="X2293" s="30"/>
      <c r="Y2293" s="31">
        <v>16890</v>
      </c>
      <c r="Z2293" s="30"/>
      <c r="AA2293" s="55"/>
      <c r="AB2293" s="73" t="s">
        <v>44</v>
      </c>
      <c r="AC2293" s="30" t="s">
        <v>44</v>
      </c>
      <c r="AD2293" s="30" t="s">
        <v>982</v>
      </c>
    </row>
    <row r="2294" spans="1:30" x14ac:dyDescent="0.2">
      <c r="A2294" s="89">
        <v>46180.90432342593</v>
      </c>
      <c r="B2294" s="35" t="s">
        <v>30</v>
      </c>
      <c r="C2294" s="85" t="s">
        <v>31</v>
      </c>
      <c r="D2294" s="30" t="s">
        <v>29</v>
      </c>
      <c r="E2294" s="96" t="s">
        <v>2798</v>
      </c>
      <c r="F2294" s="93" t="s">
        <v>29</v>
      </c>
      <c r="G2294" s="30" t="s">
        <v>47</v>
      </c>
      <c r="H2294" s="93" t="s">
        <v>34</v>
      </c>
      <c r="I2294" s="36" t="str">
        <f ca="1">IFERROR(__xludf.DUMMYFUNCTION("""COMPUTED_VALUE""")," ")</f>
        <v xml:space="preserve"> </v>
      </c>
      <c r="J2294" s="51" t="s">
        <v>10444</v>
      </c>
      <c r="K2294" s="56" t="s">
        <v>10445</v>
      </c>
      <c r="L2294" s="38">
        <v>562314380</v>
      </c>
      <c r="M2294" s="30" t="s">
        <v>664</v>
      </c>
      <c r="N2294" s="30" t="s">
        <v>2435</v>
      </c>
      <c r="O2294" s="30" t="s">
        <v>107</v>
      </c>
      <c r="P2294" s="30" t="s">
        <v>10446</v>
      </c>
      <c r="Q2294" s="23">
        <v>16940</v>
      </c>
      <c r="R2294" s="30" t="s">
        <v>29</v>
      </c>
      <c r="S2294" s="39">
        <v>50</v>
      </c>
      <c r="T2294" s="45">
        <v>46180</v>
      </c>
      <c r="U2294" s="52"/>
      <c r="V2294" s="53"/>
      <c r="W2294" s="54" t="s">
        <v>10447</v>
      </c>
      <c r="X2294" s="30"/>
      <c r="Y2294" s="31">
        <v>16890</v>
      </c>
      <c r="Z2294" s="30"/>
      <c r="AA2294" s="56"/>
      <c r="AB2294" s="74" t="s">
        <v>44</v>
      </c>
      <c r="AC2294" s="30" t="s">
        <v>44</v>
      </c>
      <c r="AD2294" s="30" t="s">
        <v>982</v>
      </c>
    </row>
    <row r="2295" spans="1:30" x14ac:dyDescent="0.2">
      <c r="A2295" s="89">
        <v>46180.906202129627</v>
      </c>
      <c r="B2295" s="35" t="s">
        <v>30</v>
      </c>
      <c r="C2295" s="85" t="s">
        <v>31</v>
      </c>
      <c r="D2295" s="30" t="s">
        <v>29</v>
      </c>
      <c r="E2295" s="96" t="s">
        <v>2798</v>
      </c>
      <c r="F2295" s="93" t="s">
        <v>29</v>
      </c>
      <c r="G2295" s="30" t="s">
        <v>47</v>
      </c>
      <c r="H2295" s="93" t="s">
        <v>34</v>
      </c>
      <c r="I2295" s="36" t="str">
        <f ca="1">IFERROR(__xludf.DUMMYFUNCTION("""COMPUTED_VALUE""")," ")</f>
        <v xml:space="preserve"> </v>
      </c>
      <c r="J2295" s="51" t="s">
        <v>10448</v>
      </c>
      <c r="K2295" s="56" t="s">
        <v>10449</v>
      </c>
      <c r="L2295" s="38">
        <v>763370655</v>
      </c>
      <c r="M2295" s="30" t="s">
        <v>664</v>
      </c>
      <c r="N2295" s="30" t="s">
        <v>2923</v>
      </c>
      <c r="O2295" s="30" t="s">
        <v>107</v>
      </c>
      <c r="P2295" s="30" t="s">
        <v>10450</v>
      </c>
      <c r="Q2295" s="23">
        <v>16940</v>
      </c>
      <c r="R2295" s="30" t="s">
        <v>29</v>
      </c>
      <c r="S2295" s="39">
        <v>50</v>
      </c>
      <c r="T2295" s="45">
        <v>46180</v>
      </c>
      <c r="U2295" s="52"/>
      <c r="V2295" s="53"/>
      <c r="W2295" s="54" t="s">
        <v>10451</v>
      </c>
      <c r="X2295" s="30"/>
      <c r="Y2295" s="31">
        <v>16890</v>
      </c>
      <c r="Z2295" s="30"/>
      <c r="AA2295" s="55"/>
      <c r="AB2295" s="73" t="s">
        <v>44</v>
      </c>
      <c r="AC2295" s="30" t="s">
        <v>44</v>
      </c>
      <c r="AD2295" s="30" t="s">
        <v>982</v>
      </c>
    </row>
    <row r="2296" spans="1:30" x14ac:dyDescent="0.2">
      <c r="A2296" s="89">
        <v>46180.910166041664</v>
      </c>
      <c r="B2296" s="35" t="s">
        <v>30</v>
      </c>
      <c r="C2296" s="85" t="s">
        <v>31</v>
      </c>
      <c r="D2296" s="30" t="s">
        <v>29</v>
      </c>
      <c r="E2296" s="96" t="s">
        <v>2798</v>
      </c>
      <c r="F2296" s="93" t="s">
        <v>29</v>
      </c>
      <c r="G2296" s="30" t="s">
        <v>47</v>
      </c>
      <c r="H2296" s="93" t="s">
        <v>34</v>
      </c>
      <c r="I2296" s="36" t="str">
        <f ca="1">IFERROR(__xludf.DUMMYFUNCTION("""COMPUTED_VALUE""")," ")</f>
        <v xml:space="preserve"> </v>
      </c>
      <c r="J2296" s="51" t="s">
        <v>10452</v>
      </c>
      <c r="K2296" s="56" t="s">
        <v>10453</v>
      </c>
      <c r="L2296" s="38">
        <v>765522164</v>
      </c>
      <c r="M2296" s="30" t="s">
        <v>713</v>
      </c>
      <c r="N2296" s="30" t="s">
        <v>148</v>
      </c>
      <c r="O2296" s="30" t="s">
        <v>107</v>
      </c>
      <c r="P2296" s="30" t="s">
        <v>10454</v>
      </c>
      <c r="Q2296" s="23">
        <v>16940</v>
      </c>
      <c r="R2296" s="30" t="s">
        <v>29</v>
      </c>
      <c r="S2296" s="39">
        <v>50</v>
      </c>
      <c r="T2296" s="45">
        <v>46180</v>
      </c>
      <c r="U2296" s="52"/>
      <c r="V2296" s="53"/>
      <c r="W2296" s="54" t="s">
        <v>10455</v>
      </c>
      <c r="X2296" s="30"/>
      <c r="Y2296" s="31">
        <v>16890</v>
      </c>
      <c r="Z2296" s="30"/>
      <c r="AA2296" s="56"/>
      <c r="AB2296" s="74" t="s">
        <v>44</v>
      </c>
      <c r="AC2296" s="30" t="s">
        <v>44</v>
      </c>
      <c r="AD2296" s="30" t="s">
        <v>982</v>
      </c>
    </row>
    <row r="2297" spans="1:30" x14ac:dyDescent="0.2">
      <c r="A2297" s="89">
        <v>46180.911435150461</v>
      </c>
      <c r="B2297" s="35" t="s">
        <v>30</v>
      </c>
      <c r="C2297" s="85" t="s">
        <v>31</v>
      </c>
      <c r="D2297" s="30" t="s">
        <v>29</v>
      </c>
      <c r="E2297" s="96" t="s">
        <v>2798</v>
      </c>
      <c r="F2297" s="93" t="s">
        <v>29</v>
      </c>
      <c r="G2297" s="30" t="s">
        <v>47</v>
      </c>
      <c r="H2297" s="93" t="s">
        <v>34</v>
      </c>
      <c r="I2297" s="36" t="str">
        <f ca="1">IFERROR(__xludf.DUMMYFUNCTION("""COMPUTED_VALUE""")," ")</f>
        <v xml:space="preserve"> </v>
      </c>
      <c r="J2297" s="51" t="s">
        <v>10456</v>
      </c>
      <c r="K2297" s="56" t="s">
        <v>10457</v>
      </c>
      <c r="L2297" s="38">
        <v>868533607</v>
      </c>
      <c r="M2297" s="30" t="s">
        <v>713</v>
      </c>
      <c r="N2297" s="30" t="s">
        <v>148</v>
      </c>
      <c r="O2297" s="30" t="s">
        <v>107</v>
      </c>
      <c r="P2297" s="30" t="s">
        <v>10458</v>
      </c>
      <c r="Q2297" s="23">
        <v>16940</v>
      </c>
      <c r="R2297" s="30" t="s">
        <v>29</v>
      </c>
      <c r="S2297" s="39">
        <v>50</v>
      </c>
      <c r="T2297" s="45">
        <v>46180</v>
      </c>
      <c r="U2297" s="52"/>
      <c r="V2297" s="53"/>
      <c r="W2297" s="54" t="s">
        <v>10459</v>
      </c>
      <c r="X2297" s="30"/>
      <c r="Y2297" s="31">
        <v>16890</v>
      </c>
      <c r="Z2297" s="30"/>
      <c r="AA2297" s="55"/>
      <c r="AB2297" s="73" t="s">
        <v>44</v>
      </c>
      <c r="AC2297" s="30" t="s">
        <v>44</v>
      </c>
      <c r="AD2297" s="30" t="s">
        <v>982</v>
      </c>
    </row>
    <row r="2298" spans="1:30" x14ac:dyDescent="0.2">
      <c r="A2298" s="89">
        <v>46180.914414733794</v>
      </c>
      <c r="B2298" s="35" t="s">
        <v>30</v>
      </c>
      <c r="C2298" s="85" t="s">
        <v>31</v>
      </c>
      <c r="D2298" s="30" t="s">
        <v>29</v>
      </c>
      <c r="E2298" s="96" t="s">
        <v>2798</v>
      </c>
      <c r="F2298" s="93" t="s">
        <v>29</v>
      </c>
      <c r="G2298" s="30" t="s">
        <v>47</v>
      </c>
      <c r="H2298" s="93" t="s">
        <v>4073</v>
      </c>
      <c r="I2298" s="36">
        <f ca="1">IFERROR(__xludf.DUMMYFUNCTION("""COMPUTED_VALUE"""),46219)</f>
        <v>46219</v>
      </c>
      <c r="J2298" s="51" t="s">
        <v>10460</v>
      </c>
      <c r="K2298" s="56" t="s">
        <v>10461</v>
      </c>
      <c r="L2298" s="38">
        <v>968810474</v>
      </c>
      <c r="M2298" s="30" t="s">
        <v>713</v>
      </c>
      <c r="N2298" s="30" t="s">
        <v>2631</v>
      </c>
      <c r="O2298" s="30" t="s">
        <v>107</v>
      </c>
      <c r="P2298" s="30" t="s">
        <v>10462</v>
      </c>
      <c r="Q2298" s="23">
        <v>16940</v>
      </c>
      <c r="R2298" s="30" t="s">
        <v>29</v>
      </c>
      <c r="S2298" s="39">
        <v>100</v>
      </c>
      <c r="T2298" s="45">
        <v>46180</v>
      </c>
      <c r="U2298" s="52"/>
      <c r="V2298" s="53"/>
      <c r="W2298" s="54" t="s">
        <v>10463</v>
      </c>
      <c r="X2298" s="30"/>
      <c r="Y2298" s="31">
        <v>16840</v>
      </c>
      <c r="Z2298" s="30"/>
      <c r="AA2298" s="56"/>
      <c r="AB2298" s="74" t="s">
        <v>44</v>
      </c>
      <c r="AC2298" s="30" t="s">
        <v>44</v>
      </c>
      <c r="AD2298" s="30" t="s">
        <v>982</v>
      </c>
    </row>
    <row r="2299" spans="1:30" x14ac:dyDescent="0.2">
      <c r="A2299" s="89">
        <v>46180.915681261569</v>
      </c>
      <c r="B2299" s="35" t="s">
        <v>252</v>
      </c>
      <c r="C2299" s="85" t="s">
        <v>31</v>
      </c>
      <c r="D2299" s="30" t="s">
        <v>29</v>
      </c>
      <c r="E2299" s="96" t="s">
        <v>2798</v>
      </c>
      <c r="F2299" s="93" t="s">
        <v>29</v>
      </c>
      <c r="G2299" s="30" t="s">
        <v>47</v>
      </c>
      <c r="H2299" s="93" t="s">
        <v>3536</v>
      </c>
      <c r="I2299" s="36">
        <f ca="1">IFERROR(__xludf.DUMMYFUNCTION("""COMPUTED_VALUE"""),46197)</f>
        <v>46197</v>
      </c>
      <c r="J2299" s="51" t="s">
        <v>10464</v>
      </c>
      <c r="K2299" s="56" t="s">
        <v>10465</v>
      </c>
      <c r="L2299" s="38">
        <v>384970711</v>
      </c>
      <c r="M2299" s="30" t="s">
        <v>713</v>
      </c>
      <c r="N2299" s="30" t="s">
        <v>2631</v>
      </c>
      <c r="O2299" s="30" t="s">
        <v>107</v>
      </c>
      <c r="P2299" s="30" t="s">
        <v>10466</v>
      </c>
      <c r="Q2299" s="23">
        <v>16940</v>
      </c>
      <c r="R2299" s="30" t="s">
        <v>29</v>
      </c>
      <c r="S2299" s="39">
        <v>50</v>
      </c>
      <c r="T2299" s="45">
        <v>46180</v>
      </c>
      <c r="U2299" s="52"/>
      <c r="V2299" s="53"/>
      <c r="W2299" s="54" t="s">
        <v>10467</v>
      </c>
      <c r="X2299" s="30"/>
      <c r="Y2299" s="31">
        <v>16890</v>
      </c>
      <c r="Z2299" s="30"/>
      <c r="AA2299" s="55"/>
      <c r="AB2299" s="73" t="s">
        <v>44</v>
      </c>
      <c r="AC2299" s="30" t="s">
        <v>44</v>
      </c>
      <c r="AD2299" s="30" t="s">
        <v>982</v>
      </c>
    </row>
    <row r="2300" spans="1:30" x14ac:dyDescent="0.2">
      <c r="A2300" s="89">
        <v>46180.916991122685</v>
      </c>
      <c r="B2300" s="35" t="s">
        <v>30</v>
      </c>
      <c r="C2300" s="85" t="s">
        <v>31</v>
      </c>
      <c r="D2300" s="30" t="s">
        <v>29</v>
      </c>
      <c r="E2300" s="96" t="s">
        <v>2798</v>
      </c>
      <c r="F2300" s="93" t="s">
        <v>29</v>
      </c>
      <c r="G2300" s="30" t="s">
        <v>47</v>
      </c>
      <c r="H2300" s="93" t="s">
        <v>8772</v>
      </c>
      <c r="I2300" s="36">
        <f ca="1">IFERROR(__xludf.DUMMYFUNCTION("""COMPUTED_VALUE"""),46195)</f>
        <v>46195</v>
      </c>
      <c r="J2300" s="51" t="s">
        <v>10468</v>
      </c>
      <c r="K2300" s="56" t="s">
        <v>10469</v>
      </c>
      <c r="L2300" s="38">
        <v>975235616</v>
      </c>
      <c r="M2300" s="30" t="s">
        <v>713</v>
      </c>
      <c r="N2300" s="30" t="s">
        <v>2631</v>
      </c>
      <c r="O2300" s="30" t="s">
        <v>107</v>
      </c>
      <c r="P2300" s="30" t="s">
        <v>10470</v>
      </c>
      <c r="Q2300" s="23">
        <v>16940</v>
      </c>
      <c r="R2300" s="30" t="s">
        <v>29</v>
      </c>
      <c r="S2300" s="39">
        <v>50</v>
      </c>
      <c r="T2300" s="45">
        <v>46180</v>
      </c>
      <c r="U2300" s="52"/>
      <c r="V2300" s="53"/>
      <c r="W2300" s="54" t="s">
        <v>10471</v>
      </c>
      <c r="X2300" s="30"/>
      <c r="Y2300" s="31">
        <v>16890</v>
      </c>
      <c r="Z2300" s="30"/>
      <c r="AA2300" s="56"/>
      <c r="AB2300" s="74" t="s">
        <v>44</v>
      </c>
      <c r="AC2300" s="30" t="s">
        <v>44</v>
      </c>
      <c r="AD2300" s="30" t="s">
        <v>982</v>
      </c>
    </row>
    <row r="2301" spans="1:30" x14ac:dyDescent="0.2">
      <c r="A2301" s="89">
        <v>46180.920197858795</v>
      </c>
      <c r="B2301" s="35" t="s">
        <v>30</v>
      </c>
      <c r="C2301" s="85" t="s">
        <v>31</v>
      </c>
      <c r="D2301" s="30" t="s">
        <v>29</v>
      </c>
      <c r="E2301" s="96" t="s">
        <v>2798</v>
      </c>
      <c r="F2301" s="93" t="s">
        <v>29</v>
      </c>
      <c r="G2301" s="30" t="s">
        <v>47</v>
      </c>
      <c r="H2301" s="93" t="s">
        <v>34</v>
      </c>
      <c r="I2301" s="36" t="str">
        <f ca="1">IFERROR(__xludf.DUMMYFUNCTION("""COMPUTED_VALUE""")," ")</f>
        <v xml:space="preserve"> </v>
      </c>
      <c r="J2301" s="51" t="s">
        <v>10472</v>
      </c>
      <c r="K2301" s="56" t="s">
        <v>10473</v>
      </c>
      <c r="L2301" s="38">
        <v>948820908</v>
      </c>
      <c r="M2301" s="30" t="s">
        <v>664</v>
      </c>
      <c r="N2301" s="30" t="s">
        <v>66</v>
      </c>
      <c r="O2301" s="30" t="s">
        <v>107</v>
      </c>
      <c r="P2301" s="30" t="s">
        <v>10474</v>
      </c>
      <c r="Q2301" s="23">
        <v>16940</v>
      </c>
      <c r="R2301" s="30" t="s">
        <v>29</v>
      </c>
      <c r="S2301" s="39">
        <v>50</v>
      </c>
      <c r="T2301" s="45">
        <v>46180</v>
      </c>
      <c r="U2301" s="52"/>
      <c r="V2301" s="53"/>
      <c r="W2301" s="54" t="s">
        <v>10475</v>
      </c>
      <c r="X2301" s="30"/>
      <c r="Y2301" s="31">
        <v>16890</v>
      </c>
      <c r="Z2301" s="30"/>
      <c r="AA2301" s="55"/>
      <c r="AB2301" s="73" t="s">
        <v>44</v>
      </c>
      <c r="AC2301" s="30" t="s">
        <v>44</v>
      </c>
      <c r="AD2301" s="30" t="s">
        <v>982</v>
      </c>
    </row>
    <row r="2302" spans="1:30" x14ac:dyDescent="0.2">
      <c r="A2302" s="89">
        <v>46180.921459444449</v>
      </c>
      <c r="B2302" s="35" t="s">
        <v>30</v>
      </c>
      <c r="C2302" s="85" t="s">
        <v>31</v>
      </c>
      <c r="D2302" s="30" t="s">
        <v>29</v>
      </c>
      <c r="E2302" s="96" t="s">
        <v>2798</v>
      </c>
      <c r="F2302" s="93" t="s">
        <v>29</v>
      </c>
      <c r="G2302" s="30" t="s">
        <v>47</v>
      </c>
      <c r="H2302" s="93" t="s">
        <v>34</v>
      </c>
      <c r="I2302" s="36" t="str">
        <f ca="1">IFERROR(__xludf.DUMMYFUNCTION("""COMPUTED_VALUE""")," ")</f>
        <v xml:space="preserve"> </v>
      </c>
      <c r="J2302" s="51" t="s">
        <v>10476</v>
      </c>
      <c r="K2302" s="56" t="s">
        <v>10477</v>
      </c>
      <c r="L2302" s="38">
        <v>329890113</v>
      </c>
      <c r="M2302" s="30" t="s">
        <v>664</v>
      </c>
      <c r="N2302" s="30" t="s">
        <v>362</v>
      </c>
      <c r="O2302" s="30" t="s">
        <v>107</v>
      </c>
      <c r="P2302" s="30" t="s">
        <v>10478</v>
      </c>
      <c r="Q2302" s="23">
        <v>16940</v>
      </c>
      <c r="R2302" s="30" t="s">
        <v>29</v>
      </c>
      <c r="S2302" s="39">
        <v>50</v>
      </c>
      <c r="T2302" s="45">
        <v>46180</v>
      </c>
      <c r="U2302" s="52"/>
      <c r="V2302" s="53"/>
      <c r="W2302" s="54" t="s">
        <v>10479</v>
      </c>
      <c r="X2302" s="30"/>
      <c r="Y2302" s="31">
        <v>16890</v>
      </c>
      <c r="Z2302" s="30"/>
      <c r="AA2302" s="56"/>
      <c r="AB2302" s="74" t="s">
        <v>44</v>
      </c>
      <c r="AC2302" s="30" t="s">
        <v>44</v>
      </c>
      <c r="AD2302" s="30" t="s">
        <v>982</v>
      </c>
    </row>
    <row r="2303" spans="1:30" x14ac:dyDescent="0.2">
      <c r="A2303" s="89">
        <v>46180.922800266198</v>
      </c>
      <c r="B2303" s="35" t="s">
        <v>30</v>
      </c>
      <c r="C2303" s="85" t="s">
        <v>31</v>
      </c>
      <c r="D2303" s="30" t="s">
        <v>29</v>
      </c>
      <c r="E2303" s="96" t="s">
        <v>2798</v>
      </c>
      <c r="F2303" s="93" t="s">
        <v>29</v>
      </c>
      <c r="G2303" s="30" t="s">
        <v>47</v>
      </c>
      <c r="H2303" s="93" t="s">
        <v>34</v>
      </c>
      <c r="I2303" s="36" t="str">
        <f ca="1">IFERROR(__xludf.DUMMYFUNCTION("""COMPUTED_VALUE""")," ")</f>
        <v xml:space="preserve"> </v>
      </c>
      <c r="J2303" s="51" t="s">
        <v>10480</v>
      </c>
      <c r="K2303" s="56" t="s">
        <v>10481</v>
      </c>
      <c r="L2303" s="38">
        <v>797155989</v>
      </c>
      <c r="M2303" s="30" t="s">
        <v>664</v>
      </c>
      <c r="N2303" s="30" t="s">
        <v>66</v>
      </c>
      <c r="O2303" s="30" t="s">
        <v>107</v>
      </c>
      <c r="P2303" s="30" t="s">
        <v>10482</v>
      </c>
      <c r="Q2303" s="23">
        <v>16940</v>
      </c>
      <c r="R2303" s="30" t="s">
        <v>29</v>
      </c>
      <c r="S2303" s="39">
        <v>50</v>
      </c>
      <c r="T2303" s="45">
        <v>46180</v>
      </c>
      <c r="U2303" s="52"/>
      <c r="V2303" s="53"/>
      <c r="W2303" s="54" t="s">
        <v>10483</v>
      </c>
      <c r="X2303" s="30"/>
      <c r="Y2303" s="31">
        <v>16890</v>
      </c>
      <c r="Z2303" s="30"/>
      <c r="AA2303" s="55"/>
      <c r="AB2303" s="73" t="s">
        <v>44</v>
      </c>
      <c r="AC2303" s="30" t="s">
        <v>44</v>
      </c>
      <c r="AD2303" s="30" t="s">
        <v>982</v>
      </c>
    </row>
    <row r="2304" spans="1:30" x14ac:dyDescent="0.2">
      <c r="A2304" s="89">
        <v>46180.982181712963</v>
      </c>
      <c r="B2304" s="35" t="s">
        <v>76</v>
      </c>
      <c r="C2304" s="85" t="s">
        <v>31</v>
      </c>
      <c r="D2304" s="30" t="s">
        <v>29</v>
      </c>
      <c r="E2304" s="96" t="s">
        <v>63</v>
      </c>
      <c r="F2304" s="93" t="s">
        <v>29</v>
      </c>
      <c r="G2304" s="30" t="s">
        <v>47</v>
      </c>
      <c r="H2304" s="93" t="s">
        <v>4490</v>
      </c>
      <c r="I2304" s="36">
        <f ca="1">IFERROR(__xludf.DUMMYFUNCTION("""COMPUTED_VALUE"""),46195)</f>
        <v>46195</v>
      </c>
      <c r="J2304" s="51" t="s">
        <v>10484</v>
      </c>
      <c r="K2304" s="56" t="s">
        <v>10485</v>
      </c>
      <c r="L2304" s="38">
        <v>343332801</v>
      </c>
      <c r="M2304" s="30" t="s">
        <v>1630</v>
      </c>
      <c r="N2304" s="30" t="s">
        <v>10486</v>
      </c>
      <c r="O2304" s="30" t="s">
        <v>10487</v>
      </c>
      <c r="P2304" s="30" t="s">
        <v>10488</v>
      </c>
      <c r="Q2304" s="23">
        <v>16940</v>
      </c>
      <c r="R2304" s="30" t="s">
        <v>29</v>
      </c>
      <c r="S2304" s="39">
        <f>100+2400</f>
        <v>2500</v>
      </c>
      <c r="T2304" s="49" t="s">
        <v>10489</v>
      </c>
      <c r="U2304" s="52"/>
      <c r="V2304" s="53"/>
      <c r="W2304" s="54" t="s">
        <v>10490</v>
      </c>
      <c r="X2304" s="30"/>
      <c r="Y2304" s="31">
        <v>14440</v>
      </c>
      <c r="Z2304" s="30"/>
      <c r="AA2304" s="56"/>
      <c r="AB2304" s="74" t="s">
        <v>44</v>
      </c>
      <c r="AC2304" s="30" t="s">
        <v>44</v>
      </c>
      <c r="AD2304" s="30" t="s">
        <v>982</v>
      </c>
    </row>
    <row r="2305" spans="1:30" x14ac:dyDescent="0.2">
      <c r="A2305" s="89">
        <v>46181.001449594907</v>
      </c>
      <c r="B2305" s="35" t="s">
        <v>30</v>
      </c>
      <c r="C2305" s="85" t="s">
        <v>31</v>
      </c>
      <c r="D2305" s="30" t="s">
        <v>29</v>
      </c>
      <c r="E2305" s="96" t="s">
        <v>63</v>
      </c>
      <c r="F2305" s="93" t="s">
        <v>29</v>
      </c>
      <c r="G2305" s="30" t="s">
        <v>87</v>
      </c>
      <c r="H2305" s="93" t="s">
        <v>4271</v>
      </c>
      <c r="I2305" s="36">
        <f ca="1">IFERROR(__xludf.DUMMYFUNCTION("""COMPUTED_VALUE"""),46217)</f>
        <v>46217</v>
      </c>
      <c r="J2305" s="51" t="s">
        <v>10491</v>
      </c>
      <c r="K2305" s="56" t="s">
        <v>10492</v>
      </c>
      <c r="L2305" s="38">
        <v>782282062</v>
      </c>
      <c r="M2305" s="30" t="s">
        <v>556</v>
      </c>
      <c r="N2305" s="30" t="s">
        <v>434</v>
      </c>
      <c r="O2305" s="30" t="s">
        <v>10493</v>
      </c>
      <c r="P2305" s="30" t="s">
        <v>10494</v>
      </c>
      <c r="Q2305" s="23">
        <v>16940</v>
      </c>
      <c r="R2305" s="30" t="s">
        <v>29</v>
      </c>
      <c r="S2305" s="39">
        <v>50</v>
      </c>
      <c r="T2305" s="45">
        <v>46180</v>
      </c>
      <c r="U2305" s="52"/>
      <c r="V2305" s="53"/>
      <c r="W2305" s="54" t="s">
        <v>10495</v>
      </c>
      <c r="X2305" s="30"/>
      <c r="Y2305" s="31">
        <v>16890</v>
      </c>
      <c r="Z2305" s="30"/>
      <c r="AA2305" s="55"/>
      <c r="AB2305" s="73" t="s">
        <v>44</v>
      </c>
      <c r="AC2305" s="30" t="s">
        <v>44</v>
      </c>
      <c r="AD2305" s="30" t="s">
        <v>74</v>
      </c>
    </row>
    <row r="2306" spans="1:30" x14ac:dyDescent="0.2">
      <c r="A2306" s="89">
        <v>46181.004767719904</v>
      </c>
      <c r="B2306" s="35" t="s">
        <v>30</v>
      </c>
      <c r="C2306" s="85" t="s">
        <v>31</v>
      </c>
      <c r="D2306" s="30" t="s">
        <v>29</v>
      </c>
      <c r="E2306" s="96" t="s">
        <v>63</v>
      </c>
      <c r="F2306" s="93" t="s">
        <v>29</v>
      </c>
      <c r="G2306" s="30" t="s">
        <v>87</v>
      </c>
      <c r="H2306" s="93" t="s">
        <v>4271</v>
      </c>
      <c r="I2306" s="36">
        <f ca="1">IFERROR(__xludf.DUMMYFUNCTION("""COMPUTED_VALUE"""),46217)</f>
        <v>46217</v>
      </c>
      <c r="J2306" s="51" t="s">
        <v>10496</v>
      </c>
      <c r="K2306" s="56" t="s">
        <v>10497</v>
      </c>
      <c r="L2306" s="38">
        <v>588114888</v>
      </c>
      <c r="M2306" s="30" t="s">
        <v>556</v>
      </c>
      <c r="N2306" s="30" t="s">
        <v>685</v>
      </c>
      <c r="O2306" s="30" t="s">
        <v>10498</v>
      </c>
      <c r="P2306" s="30" t="s">
        <v>10499</v>
      </c>
      <c r="Q2306" s="23">
        <v>16940</v>
      </c>
      <c r="R2306" s="30" t="s">
        <v>429</v>
      </c>
      <c r="S2306" s="39">
        <v>50</v>
      </c>
      <c r="T2306" s="45">
        <v>46180</v>
      </c>
      <c r="U2306" s="52"/>
      <c r="V2306" s="53"/>
      <c r="W2306" s="54" t="s">
        <v>10500</v>
      </c>
      <c r="X2306" s="30"/>
      <c r="Y2306" s="31">
        <v>16890</v>
      </c>
      <c r="Z2306" s="30"/>
      <c r="AA2306" s="56"/>
      <c r="AB2306" s="74" t="s">
        <v>44</v>
      </c>
      <c r="AC2306" s="30" t="s">
        <v>44</v>
      </c>
      <c r="AD2306" s="30" t="s">
        <v>74</v>
      </c>
    </row>
    <row r="2307" spans="1:30" x14ac:dyDescent="0.2">
      <c r="A2307" s="89">
        <v>46181.009606273146</v>
      </c>
      <c r="B2307" s="35" t="s">
        <v>30</v>
      </c>
      <c r="C2307" s="85" t="s">
        <v>31</v>
      </c>
      <c r="D2307" s="30" t="s">
        <v>29</v>
      </c>
      <c r="E2307" s="96" t="s">
        <v>63</v>
      </c>
      <c r="F2307" s="93" t="s">
        <v>29</v>
      </c>
      <c r="G2307" s="30" t="s">
        <v>47</v>
      </c>
      <c r="H2307" s="93" t="s">
        <v>34</v>
      </c>
      <c r="I2307" s="36" t="str">
        <f ca="1">IFERROR(__xludf.DUMMYFUNCTION("""COMPUTED_VALUE""")," ")</f>
        <v xml:space="preserve"> </v>
      </c>
      <c r="J2307" s="51" t="s">
        <v>10501</v>
      </c>
      <c r="K2307" s="56" t="s">
        <v>10502</v>
      </c>
      <c r="L2307" s="38">
        <v>354206068</v>
      </c>
      <c r="M2307" s="30" t="s">
        <v>605</v>
      </c>
      <c r="N2307" s="30" t="s">
        <v>5028</v>
      </c>
      <c r="O2307" s="30" t="s">
        <v>107</v>
      </c>
      <c r="P2307" s="30" t="s">
        <v>10503</v>
      </c>
      <c r="Q2307" s="23">
        <v>16940</v>
      </c>
      <c r="R2307" s="30" t="s">
        <v>29</v>
      </c>
      <c r="S2307" s="39">
        <v>100</v>
      </c>
      <c r="T2307" s="45">
        <v>46180</v>
      </c>
      <c r="U2307" s="52"/>
      <c r="V2307" s="53"/>
      <c r="W2307" s="54" t="s">
        <v>10504</v>
      </c>
      <c r="X2307" s="30"/>
      <c r="Y2307" s="31">
        <v>16840</v>
      </c>
      <c r="Z2307" s="30"/>
      <c r="AA2307" s="55"/>
      <c r="AB2307" s="73" t="s">
        <v>44</v>
      </c>
      <c r="AC2307" s="30" t="s">
        <v>44</v>
      </c>
      <c r="AD2307" s="30" t="s">
        <v>982</v>
      </c>
    </row>
    <row r="2308" spans="1:30" x14ac:dyDescent="0.2">
      <c r="A2308" s="89">
        <v>46181.012558750001</v>
      </c>
      <c r="B2308" s="35" t="s">
        <v>76</v>
      </c>
      <c r="C2308" s="85" t="s">
        <v>31</v>
      </c>
      <c r="D2308" s="30" t="s">
        <v>29</v>
      </c>
      <c r="E2308" s="96" t="s">
        <v>63</v>
      </c>
      <c r="F2308" s="93" t="s">
        <v>29</v>
      </c>
      <c r="G2308" s="30" t="s">
        <v>47</v>
      </c>
      <c r="H2308" s="93" t="s">
        <v>3711</v>
      </c>
      <c r="I2308" s="36">
        <f ca="1">IFERROR(__xludf.DUMMYFUNCTION("""COMPUTED_VALUE"""),46194)</f>
        <v>46194</v>
      </c>
      <c r="J2308" s="51" t="s">
        <v>10505</v>
      </c>
      <c r="K2308" s="56" t="s">
        <v>10506</v>
      </c>
      <c r="L2308" s="38">
        <v>379588359</v>
      </c>
      <c r="M2308" s="30" t="s">
        <v>130</v>
      </c>
      <c r="N2308" s="30" t="s">
        <v>3883</v>
      </c>
      <c r="O2308" s="30" t="s">
        <v>2081</v>
      </c>
      <c r="P2308" s="30" t="s">
        <v>10507</v>
      </c>
      <c r="Q2308" s="23">
        <v>16940</v>
      </c>
      <c r="R2308" s="30" t="s">
        <v>29</v>
      </c>
      <c r="S2308" s="39">
        <v>2300</v>
      </c>
      <c r="T2308" s="45">
        <v>45814</v>
      </c>
      <c r="U2308" s="52"/>
      <c r="V2308" s="53"/>
      <c r="W2308" s="54" t="s">
        <v>10508</v>
      </c>
      <c r="X2308" s="30"/>
      <c r="Y2308" s="31">
        <v>14640</v>
      </c>
      <c r="Z2308" s="30"/>
      <c r="AA2308" s="56"/>
      <c r="AB2308" s="74" t="s">
        <v>44</v>
      </c>
      <c r="AC2308" s="30" t="s">
        <v>44</v>
      </c>
      <c r="AD2308" s="30" t="s">
        <v>982</v>
      </c>
    </row>
    <row r="2309" spans="1:30" x14ac:dyDescent="0.2">
      <c r="A2309" s="89">
        <v>46181.013234849539</v>
      </c>
      <c r="B2309" s="35" t="s">
        <v>252</v>
      </c>
      <c r="C2309" s="85" t="s">
        <v>31</v>
      </c>
      <c r="D2309" s="30" t="s">
        <v>29</v>
      </c>
      <c r="E2309" s="96" t="s">
        <v>63</v>
      </c>
      <c r="F2309" s="93" t="s">
        <v>29</v>
      </c>
      <c r="G2309" s="30" t="s">
        <v>47</v>
      </c>
      <c r="H2309" s="93" t="s">
        <v>34</v>
      </c>
      <c r="I2309" s="36" t="str">
        <f ca="1">IFERROR(__xludf.DUMMYFUNCTION("""COMPUTED_VALUE""")," ")</f>
        <v xml:space="preserve"> </v>
      </c>
      <c r="J2309" s="51" t="s">
        <v>10509</v>
      </c>
      <c r="K2309" s="56" t="s">
        <v>10510</v>
      </c>
      <c r="L2309" s="38">
        <v>966497452</v>
      </c>
      <c r="M2309" s="30" t="s">
        <v>605</v>
      </c>
      <c r="N2309" s="30" t="s">
        <v>685</v>
      </c>
      <c r="O2309" s="30" t="s">
        <v>107</v>
      </c>
      <c r="P2309" s="30" t="s">
        <v>10511</v>
      </c>
      <c r="Q2309" s="23">
        <v>16940</v>
      </c>
      <c r="R2309" s="30" t="s">
        <v>29</v>
      </c>
      <c r="S2309" s="39">
        <v>50</v>
      </c>
      <c r="T2309" s="45">
        <v>46180</v>
      </c>
      <c r="U2309" s="52"/>
      <c r="V2309" s="53"/>
      <c r="W2309" s="54" t="s">
        <v>10512</v>
      </c>
      <c r="X2309" s="30"/>
      <c r="Y2309" s="31">
        <v>16890</v>
      </c>
      <c r="Z2309" s="30"/>
      <c r="AA2309" s="55"/>
      <c r="AB2309" s="73" t="s">
        <v>44</v>
      </c>
      <c r="AC2309" s="30" t="s">
        <v>44</v>
      </c>
      <c r="AD2309" s="30" t="s">
        <v>982</v>
      </c>
    </row>
    <row r="2310" spans="1:30" x14ac:dyDescent="0.2">
      <c r="A2310" s="89">
        <v>46181.016556342591</v>
      </c>
      <c r="B2310" s="35" t="s">
        <v>252</v>
      </c>
      <c r="C2310" s="85" t="s">
        <v>31</v>
      </c>
      <c r="D2310" s="30" t="s">
        <v>29</v>
      </c>
      <c r="E2310" s="96" t="s">
        <v>63</v>
      </c>
      <c r="F2310" s="93" t="s">
        <v>29</v>
      </c>
      <c r="G2310" s="30" t="s">
        <v>47</v>
      </c>
      <c r="H2310" s="93" t="s">
        <v>34</v>
      </c>
      <c r="I2310" s="36" t="str">
        <f ca="1">IFERROR(__xludf.DUMMYFUNCTION("""COMPUTED_VALUE""")," ")</f>
        <v xml:space="preserve"> </v>
      </c>
      <c r="J2310" s="51" t="s">
        <v>10513</v>
      </c>
      <c r="K2310" s="56" t="s">
        <v>10514</v>
      </c>
      <c r="L2310" s="38">
        <v>703534410</v>
      </c>
      <c r="M2310" s="30" t="s">
        <v>605</v>
      </c>
      <c r="N2310" s="30" t="s">
        <v>685</v>
      </c>
      <c r="O2310" s="30" t="s">
        <v>107</v>
      </c>
      <c r="P2310" s="30" t="s">
        <v>10515</v>
      </c>
      <c r="Q2310" s="23">
        <v>16940</v>
      </c>
      <c r="R2310" s="30" t="s">
        <v>29</v>
      </c>
      <c r="S2310" s="39">
        <v>50</v>
      </c>
      <c r="T2310" s="45">
        <v>46180</v>
      </c>
      <c r="U2310" s="52"/>
      <c r="V2310" s="53"/>
      <c r="W2310" s="54" t="s">
        <v>10516</v>
      </c>
      <c r="X2310" s="30"/>
      <c r="Y2310" s="31">
        <v>16890</v>
      </c>
      <c r="Z2310" s="30"/>
      <c r="AA2310" s="56"/>
      <c r="AB2310" s="74" t="s">
        <v>44</v>
      </c>
      <c r="AC2310" s="30" t="s">
        <v>44</v>
      </c>
      <c r="AD2310" s="30" t="s">
        <v>982</v>
      </c>
    </row>
    <row r="2311" spans="1:30" x14ac:dyDescent="0.2">
      <c r="A2311" s="89">
        <v>46181.318382916666</v>
      </c>
      <c r="B2311" s="35" t="s">
        <v>30</v>
      </c>
      <c r="C2311" s="85" t="s">
        <v>31</v>
      </c>
      <c r="D2311" s="30" t="s">
        <v>29</v>
      </c>
      <c r="E2311" s="96" t="s">
        <v>2798</v>
      </c>
      <c r="F2311" s="93" t="s">
        <v>29</v>
      </c>
      <c r="G2311" s="30" t="s">
        <v>47</v>
      </c>
      <c r="H2311" s="93" t="s">
        <v>34</v>
      </c>
      <c r="I2311" s="36" t="str">
        <f ca="1">IFERROR(__xludf.DUMMYFUNCTION("""COMPUTED_VALUE""")," ")</f>
        <v xml:space="preserve"> </v>
      </c>
      <c r="J2311" s="51" t="s">
        <v>10517</v>
      </c>
      <c r="K2311" s="56" t="s">
        <v>10518</v>
      </c>
      <c r="L2311" s="38">
        <v>853539778</v>
      </c>
      <c r="M2311" s="30" t="s">
        <v>713</v>
      </c>
      <c r="N2311" s="30" t="s">
        <v>148</v>
      </c>
      <c r="O2311" s="30" t="s">
        <v>107</v>
      </c>
      <c r="P2311" s="30" t="s">
        <v>10519</v>
      </c>
      <c r="Q2311" s="23">
        <v>16940</v>
      </c>
      <c r="R2311" s="30" t="s">
        <v>29</v>
      </c>
      <c r="S2311" s="39">
        <v>50</v>
      </c>
      <c r="T2311" s="45">
        <v>46180</v>
      </c>
      <c r="U2311" s="52"/>
      <c r="V2311" s="53"/>
      <c r="W2311" s="54" t="s">
        <v>10520</v>
      </c>
      <c r="X2311" s="30"/>
      <c r="Y2311" s="31">
        <v>16890</v>
      </c>
      <c r="Z2311" s="30"/>
      <c r="AA2311" s="55"/>
      <c r="AB2311" s="73" t="s">
        <v>44</v>
      </c>
      <c r="AC2311" s="30" t="s">
        <v>44</v>
      </c>
      <c r="AD2311" s="30" t="s">
        <v>982</v>
      </c>
    </row>
    <row r="2312" spans="1:30" x14ac:dyDescent="0.2">
      <c r="A2312" s="89">
        <v>46181.319747638889</v>
      </c>
      <c r="B2312" s="35" t="s">
        <v>30</v>
      </c>
      <c r="C2312" s="85" t="s">
        <v>31</v>
      </c>
      <c r="D2312" s="30" t="s">
        <v>29</v>
      </c>
      <c r="E2312" s="96" t="s">
        <v>2798</v>
      </c>
      <c r="F2312" s="93" t="s">
        <v>29</v>
      </c>
      <c r="G2312" s="30" t="s">
        <v>47</v>
      </c>
      <c r="H2312" s="93" t="s">
        <v>34</v>
      </c>
      <c r="I2312" s="36" t="str">
        <f ca="1">IFERROR(__xludf.DUMMYFUNCTION("""COMPUTED_VALUE""")," ")</f>
        <v xml:space="preserve"> </v>
      </c>
      <c r="J2312" s="51" t="s">
        <v>10521</v>
      </c>
      <c r="K2312" s="56" t="s">
        <v>10522</v>
      </c>
      <c r="L2312" s="38">
        <v>961150428</v>
      </c>
      <c r="M2312" s="30" t="s">
        <v>713</v>
      </c>
      <c r="N2312" s="30" t="s">
        <v>685</v>
      </c>
      <c r="O2312" s="30" t="s">
        <v>107</v>
      </c>
      <c r="P2312" s="30" t="s">
        <v>10523</v>
      </c>
      <c r="Q2312" s="23">
        <v>16940</v>
      </c>
      <c r="R2312" s="30" t="s">
        <v>29</v>
      </c>
      <c r="S2312" s="39">
        <v>100</v>
      </c>
      <c r="T2312" s="45">
        <v>46180</v>
      </c>
      <c r="U2312" s="52"/>
      <c r="V2312" s="53"/>
      <c r="W2312" s="54" t="s">
        <v>10524</v>
      </c>
      <c r="X2312" s="30"/>
      <c r="Y2312" s="31">
        <v>16840</v>
      </c>
      <c r="Z2312" s="30"/>
      <c r="AA2312" s="56"/>
      <c r="AB2312" s="74" t="s">
        <v>44</v>
      </c>
      <c r="AC2312" s="30" t="s">
        <v>44</v>
      </c>
      <c r="AD2312" s="30" t="s">
        <v>982</v>
      </c>
    </row>
    <row r="2313" spans="1:30" x14ac:dyDescent="0.2">
      <c r="A2313" s="89">
        <v>46181.321521724538</v>
      </c>
      <c r="B2313" s="35" t="s">
        <v>252</v>
      </c>
      <c r="C2313" s="85" t="s">
        <v>31</v>
      </c>
      <c r="D2313" s="30" t="s">
        <v>29</v>
      </c>
      <c r="E2313" s="96" t="s">
        <v>2798</v>
      </c>
      <c r="F2313" s="93" t="s">
        <v>29</v>
      </c>
      <c r="G2313" s="30" t="s">
        <v>47</v>
      </c>
      <c r="H2313" s="93" t="s">
        <v>10525</v>
      </c>
      <c r="I2313" s="36">
        <f ca="1">IFERROR(__xludf.DUMMYFUNCTION("""COMPUTED_VALUE"""),46197)</f>
        <v>46197</v>
      </c>
      <c r="J2313" s="51" t="s">
        <v>10526</v>
      </c>
      <c r="K2313" s="56" t="s">
        <v>10527</v>
      </c>
      <c r="L2313" s="151" t="s">
        <v>10528</v>
      </c>
      <c r="M2313" s="30" t="s">
        <v>713</v>
      </c>
      <c r="N2313" s="30" t="s">
        <v>2631</v>
      </c>
      <c r="O2313" s="30" t="s">
        <v>107</v>
      </c>
      <c r="P2313" s="30" t="s">
        <v>10529</v>
      </c>
      <c r="Q2313" s="23">
        <v>16940</v>
      </c>
      <c r="R2313" s="30" t="s">
        <v>29</v>
      </c>
      <c r="S2313" s="39">
        <v>50</v>
      </c>
      <c r="T2313" s="45">
        <v>46181</v>
      </c>
      <c r="U2313" s="52"/>
      <c r="V2313" s="53"/>
      <c r="W2313" s="54" t="s">
        <v>10530</v>
      </c>
      <c r="X2313" s="30"/>
      <c r="Y2313" s="31">
        <v>16890</v>
      </c>
      <c r="Z2313" s="30"/>
      <c r="AA2313" s="55"/>
      <c r="AB2313" s="73" t="s">
        <v>44</v>
      </c>
      <c r="AC2313" s="30" t="s">
        <v>44</v>
      </c>
      <c r="AD2313" s="30" t="s">
        <v>982</v>
      </c>
    </row>
    <row r="2314" spans="1:30" x14ac:dyDescent="0.2">
      <c r="A2314" s="89">
        <v>46181.321546296298</v>
      </c>
      <c r="B2314" s="35" t="s">
        <v>30</v>
      </c>
      <c r="C2314" s="85" t="s">
        <v>31</v>
      </c>
      <c r="D2314" s="30" t="s">
        <v>29</v>
      </c>
      <c r="E2314" s="96" t="s">
        <v>63</v>
      </c>
      <c r="F2314" s="93" t="s">
        <v>29</v>
      </c>
      <c r="G2314" s="30" t="s">
        <v>87</v>
      </c>
      <c r="H2314" s="93" t="s">
        <v>4271</v>
      </c>
      <c r="I2314" s="36">
        <f ca="1">IFERROR(__xludf.DUMMYFUNCTION("""COMPUTED_VALUE"""),46217)</f>
        <v>46217</v>
      </c>
      <c r="J2314" s="51" t="s">
        <v>10531</v>
      </c>
      <c r="K2314" s="56" t="s">
        <v>10532</v>
      </c>
      <c r="L2314" s="38">
        <v>366463310</v>
      </c>
      <c r="M2314" s="30" t="s">
        <v>785</v>
      </c>
      <c r="N2314" s="30" t="s">
        <v>131</v>
      </c>
      <c r="O2314" s="30" t="s">
        <v>726</v>
      </c>
      <c r="P2314" s="30" t="s">
        <v>10533</v>
      </c>
      <c r="Q2314" s="23">
        <v>16940</v>
      </c>
      <c r="R2314" s="30" t="s">
        <v>429</v>
      </c>
      <c r="S2314" s="39">
        <f>100+2400</f>
        <v>2500</v>
      </c>
      <c r="T2314" s="49" t="s">
        <v>10534</v>
      </c>
      <c r="U2314" s="52"/>
      <c r="V2314" s="53"/>
      <c r="W2314" s="54" t="s">
        <v>10535</v>
      </c>
      <c r="X2314" s="30"/>
      <c r="Y2314" s="31">
        <v>14440</v>
      </c>
      <c r="Z2314" s="30"/>
      <c r="AA2314" s="56"/>
      <c r="AB2314" s="74" t="s">
        <v>44</v>
      </c>
      <c r="AC2314" s="30" t="s">
        <v>44</v>
      </c>
      <c r="AD2314" s="30" t="s">
        <v>74</v>
      </c>
    </row>
    <row r="2315" spans="1:30" x14ac:dyDescent="0.2">
      <c r="A2315" s="89">
        <v>46181.323271608795</v>
      </c>
      <c r="B2315" s="35" t="s">
        <v>30</v>
      </c>
      <c r="C2315" s="85" t="s">
        <v>31</v>
      </c>
      <c r="D2315" s="30" t="s">
        <v>29</v>
      </c>
      <c r="E2315" s="96" t="s">
        <v>2798</v>
      </c>
      <c r="F2315" s="93" t="s">
        <v>29</v>
      </c>
      <c r="G2315" s="30" t="s">
        <v>47</v>
      </c>
      <c r="H2315" s="93" t="s">
        <v>34</v>
      </c>
      <c r="I2315" s="36" t="str">
        <f ca="1">IFERROR(__xludf.DUMMYFUNCTION("""COMPUTED_VALUE""")," ")</f>
        <v xml:space="preserve"> </v>
      </c>
      <c r="J2315" s="51" t="s">
        <v>10536</v>
      </c>
      <c r="K2315" s="56" t="s">
        <v>10537</v>
      </c>
      <c r="L2315" s="38">
        <v>854126359</v>
      </c>
      <c r="M2315" s="30" t="s">
        <v>633</v>
      </c>
      <c r="N2315" s="30" t="s">
        <v>4771</v>
      </c>
      <c r="O2315" s="30" t="s">
        <v>107</v>
      </c>
      <c r="P2315" s="30" t="s">
        <v>10538</v>
      </c>
      <c r="Q2315" s="23">
        <v>16940</v>
      </c>
      <c r="R2315" s="30" t="s">
        <v>29</v>
      </c>
      <c r="S2315" s="39">
        <v>50</v>
      </c>
      <c r="T2315" s="45">
        <v>46180</v>
      </c>
      <c r="U2315" s="52"/>
      <c r="V2315" s="53"/>
      <c r="W2315" s="54" t="s">
        <v>10539</v>
      </c>
      <c r="X2315" s="30"/>
      <c r="Y2315" s="31">
        <v>16890</v>
      </c>
      <c r="Z2315" s="30"/>
      <c r="AA2315" s="55"/>
      <c r="AB2315" s="73" t="s">
        <v>44</v>
      </c>
      <c r="AC2315" s="30" t="s">
        <v>44</v>
      </c>
      <c r="AD2315" s="30" t="s">
        <v>982</v>
      </c>
    </row>
    <row r="2316" spans="1:30" x14ac:dyDescent="0.2">
      <c r="A2316" s="89">
        <v>46181.323905451391</v>
      </c>
      <c r="B2316" s="35" t="s">
        <v>30</v>
      </c>
      <c r="C2316" s="85" t="s">
        <v>31</v>
      </c>
      <c r="D2316" s="30" t="s">
        <v>29</v>
      </c>
      <c r="E2316" s="96" t="s">
        <v>2798</v>
      </c>
      <c r="F2316" s="93" t="s">
        <v>29</v>
      </c>
      <c r="G2316" s="30" t="s">
        <v>47</v>
      </c>
      <c r="H2316" s="93" t="s">
        <v>34</v>
      </c>
      <c r="I2316" s="36" t="str">
        <f ca="1">IFERROR(__xludf.DUMMYFUNCTION("""COMPUTED_VALUE""")," ")</f>
        <v xml:space="preserve"> </v>
      </c>
      <c r="J2316" s="51" t="s">
        <v>10540</v>
      </c>
      <c r="K2316" s="56" t="s">
        <v>10541</v>
      </c>
      <c r="L2316" s="38">
        <v>337208863</v>
      </c>
      <c r="M2316" s="30" t="s">
        <v>664</v>
      </c>
      <c r="N2316" s="30" t="s">
        <v>66</v>
      </c>
      <c r="O2316" s="30" t="s">
        <v>107</v>
      </c>
      <c r="P2316" s="30" t="s">
        <v>10542</v>
      </c>
      <c r="Q2316" s="23">
        <v>16940</v>
      </c>
      <c r="R2316" s="30" t="s">
        <v>29</v>
      </c>
      <c r="S2316" s="39">
        <v>50</v>
      </c>
      <c r="T2316" s="45">
        <v>46180</v>
      </c>
      <c r="U2316" s="52"/>
      <c r="V2316" s="53"/>
      <c r="W2316" s="54" t="s">
        <v>10543</v>
      </c>
      <c r="X2316" s="30"/>
      <c r="Y2316" s="31">
        <v>16890</v>
      </c>
      <c r="Z2316" s="30"/>
      <c r="AA2316" s="56"/>
      <c r="AB2316" s="74" t="s">
        <v>44</v>
      </c>
      <c r="AC2316" s="30" t="s">
        <v>44</v>
      </c>
      <c r="AD2316" s="30" t="s">
        <v>982</v>
      </c>
    </row>
    <row r="2317" spans="1:30" x14ac:dyDescent="0.2">
      <c r="A2317" s="89">
        <v>46181.324266435186</v>
      </c>
      <c r="B2317" s="35" t="s">
        <v>30</v>
      </c>
      <c r="C2317" s="85" t="s">
        <v>31</v>
      </c>
      <c r="D2317" s="30" t="s">
        <v>29</v>
      </c>
      <c r="E2317" s="96" t="s">
        <v>63</v>
      </c>
      <c r="F2317" s="93" t="s">
        <v>29</v>
      </c>
      <c r="G2317" s="30" t="s">
        <v>47</v>
      </c>
      <c r="H2317" s="93" t="s">
        <v>34</v>
      </c>
      <c r="I2317" s="36" t="str">
        <f ca="1">IFERROR(__xludf.DUMMYFUNCTION("""COMPUTED_VALUE""")," ")</f>
        <v xml:space="preserve"> </v>
      </c>
      <c r="J2317" s="51" t="s">
        <v>10544</v>
      </c>
      <c r="K2317" s="56" t="s">
        <v>10545</v>
      </c>
      <c r="L2317" s="38">
        <v>338778004</v>
      </c>
      <c r="M2317" s="30" t="s">
        <v>874</v>
      </c>
      <c r="N2317" s="30" t="s">
        <v>875</v>
      </c>
      <c r="O2317" s="30" t="s">
        <v>107</v>
      </c>
      <c r="P2317" s="30" t="s">
        <v>10546</v>
      </c>
      <c r="Q2317" s="23">
        <v>16940</v>
      </c>
      <c r="R2317" s="30" t="s">
        <v>29</v>
      </c>
      <c r="S2317" s="39">
        <v>50</v>
      </c>
      <c r="T2317" s="45">
        <v>46180</v>
      </c>
      <c r="U2317" s="52"/>
      <c r="V2317" s="53"/>
      <c r="W2317" s="54" t="s">
        <v>10547</v>
      </c>
      <c r="X2317" s="30"/>
      <c r="Y2317" s="31">
        <v>16890</v>
      </c>
      <c r="Z2317" s="30"/>
      <c r="AA2317" s="55"/>
      <c r="AB2317" s="73" t="s">
        <v>44</v>
      </c>
      <c r="AC2317" s="30" t="s">
        <v>44</v>
      </c>
      <c r="AD2317" s="30" t="s">
        <v>982</v>
      </c>
    </row>
    <row r="2318" spans="1:30" x14ac:dyDescent="0.2">
      <c r="A2318" s="89">
        <v>46181.325611770837</v>
      </c>
      <c r="B2318" s="35" t="s">
        <v>252</v>
      </c>
      <c r="C2318" s="85" t="s">
        <v>31</v>
      </c>
      <c r="D2318" s="30" t="s">
        <v>29</v>
      </c>
      <c r="E2318" s="96" t="s">
        <v>63</v>
      </c>
      <c r="F2318" s="93" t="s">
        <v>29</v>
      </c>
      <c r="G2318" s="30" t="s">
        <v>47</v>
      </c>
      <c r="H2318" s="93" t="s">
        <v>3536</v>
      </c>
      <c r="I2318" s="36">
        <f ca="1">IFERROR(__xludf.DUMMYFUNCTION("""COMPUTED_VALUE"""),46197)</f>
        <v>46197</v>
      </c>
      <c r="J2318" s="51" t="s">
        <v>10548</v>
      </c>
      <c r="K2318" s="56" t="s">
        <v>10549</v>
      </c>
      <c r="L2318" s="38">
        <v>352928082</v>
      </c>
      <c r="M2318" s="30" t="s">
        <v>874</v>
      </c>
      <c r="N2318" s="30" t="s">
        <v>875</v>
      </c>
      <c r="O2318" s="30" t="s">
        <v>107</v>
      </c>
      <c r="P2318" s="30" t="s">
        <v>10550</v>
      </c>
      <c r="Q2318" s="23">
        <v>16940</v>
      </c>
      <c r="R2318" s="30" t="s">
        <v>29</v>
      </c>
      <c r="S2318" s="39">
        <f>100+2400</f>
        <v>2500</v>
      </c>
      <c r="T2318" s="49" t="s">
        <v>10551</v>
      </c>
      <c r="U2318" s="52"/>
      <c r="V2318" s="53"/>
      <c r="W2318" s="54" t="s">
        <v>10552</v>
      </c>
      <c r="X2318" s="30"/>
      <c r="Y2318" s="31">
        <v>14440</v>
      </c>
      <c r="Z2318" s="30"/>
      <c r="AA2318" s="56"/>
      <c r="AB2318" s="74" t="s">
        <v>44</v>
      </c>
      <c r="AC2318" s="30" t="s">
        <v>44</v>
      </c>
      <c r="AD2318" s="30" t="s">
        <v>982</v>
      </c>
    </row>
    <row r="2319" spans="1:30" x14ac:dyDescent="0.2">
      <c r="A2319" s="89">
        <v>46181.325875810187</v>
      </c>
      <c r="B2319" s="35" t="s">
        <v>30</v>
      </c>
      <c r="C2319" s="85" t="s">
        <v>31</v>
      </c>
      <c r="D2319" s="30" t="s">
        <v>29</v>
      </c>
      <c r="E2319" s="96" t="s">
        <v>63</v>
      </c>
      <c r="F2319" s="93" t="s">
        <v>29</v>
      </c>
      <c r="G2319" s="30" t="s">
        <v>87</v>
      </c>
      <c r="H2319" s="93" t="s">
        <v>3147</v>
      </c>
      <c r="I2319" s="36">
        <f ca="1">IFERROR(__xludf.DUMMYFUNCTION("""COMPUTED_VALUE"""),46220)</f>
        <v>46220</v>
      </c>
      <c r="J2319" s="51" t="s">
        <v>10553</v>
      </c>
      <c r="K2319" s="56" t="s">
        <v>10554</v>
      </c>
      <c r="L2319" s="38">
        <v>968605209</v>
      </c>
      <c r="M2319" s="30" t="s">
        <v>556</v>
      </c>
      <c r="N2319" s="30" t="s">
        <v>434</v>
      </c>
      <c r="O2319" s="30" t="s">
        <v>10555</v>
      </c>
      <c r="P2319" s="30" t="s">
        <v>10556</v>
      </c>
      <c r="Q2319" s="23">
        <v>16940</v>
      </c>
      <c r="R2319" s="30" t="s">
        <v>29</v>
      </c>
      <c r="S2319" s="39">
        <v>300</v>
      </c>
      <c r="T2319" s="45">
        <v>46180</v>
      </c>
      <c r="U2319" s="52"/>
      <c r="V2319" s="53"/>
      <c r="W2319" s="54" t="s">
        <v>10557</v>
      </c>
      <c r="X2319" s="30"/>
      <c r="Y2319" s="31">
        <v>16640</v>
      </c>
      <c r="Z2319" s="30"/>
      <c r="AA2319" s="55"/>
      <c r="AB2319" s="73" t="s">
        <v>44</v>
      </c>
      <c r="AC2319" s="30" t="s">
        <v>44</v>
      </c>
      <c r="AD2319" s="30" t="s">
        <v>74</v>
      </c>
    </row>
    <row r="2320" spans="1:30" x14ac:dyDescent="0.2">
      <c r="A2320" s="89">
        <v>46181.325929918981</v>
      </c>
      <c r="B2320" s="35" t="s">
        <v>30</v>
      </c>
      <c r="C2320" s="85" t="s">
        <v>31</v>
      </c>
      <c r="D2320" s="30" t="s">
        <v>29</v>
      </c>
      <c r="E2320" s="96" t="s">
        <v>2798</v>
      </c>
      <c r="F2320" s="93" t="s">
        <v>29</v>
      </c>
      <c r="G2320" s="30" t="s">
        <v>47</v>
      </c>
      <c r="H2320" s="93" t="s">
        <v>34</v>
      </c>
      <c r="I2320" s="36" t="str">
        <f ca="1">IFERROR(__xludf.DUMMYFUNCTION("""COMPUTED_VALUE""")," ")</f>
        <v xml:space="preserve"> </v>
      </c>
      <c r="J2320" s="51" t="s">
        <v>10558</v>
      </c>
      <c r="K2320" s="56" t="s">
        <v>10559</v>
      </c>
      <c r="L2320" s="38">
        <v>857280178</v>
      </c>
      <c r="M2320" s="30" t="s">
        <v>633</v>
      </c>
      <c r="N2320" s="30" t="s">
        <v>1880</v>
      </c>
      <c r="O2320" s="30" t="s">
        <v>107</v>
      </c>
      <c r="P2320" s="30" t="s">
        <v>10560</v>
      </c>
      <c r="Q2320" s="23">
        <v>16940</v>
      </c>
      <c r="R2320" s="30" t="s">
        <v>29</v>
      </c>
      <c r="S2320" s="39">
        <v>200</v>
      </c>
      <c r="T2320" s="45">
        <v>46180</v>
      </c>
      <c r="U2320" s="52"/>
      <c r="V2320" s="53"/>
      <c r="W2320" s="54" t="s">
        <v>10561</v>
      </c>
      <c r="X2320" s="30"/>
      <c r="Y2320" s="31">
        <v>16740</v>
      </c>
      <c r="Z2320" s="30"/>
      <c r="AA2320" s="56"/>
      <c r="AB2320" s="74" t="s">
        <v>44</v>
      </c>
      <c r="AC2320" s="30" t="s">
        <v>44</v>
      </c>
      <c r="AD2320" s="30" t="s">
        <v>982</v>
      </c>
    </row>
    <row r="2321" spans="1:30" x14ac:dyDescent="0.2">
      <c r="A2321" s="89">
        <v>46181.326793113425</v>
      </c>
      <c r="B2321" s="35" t="s">
        <v>30</v>
      </c>
      <c r="C2321" s="85" t="s">
        <v>31</v>
      </c>
      <c r="D2321" s="30" t="s">
        <v>29</v>
      </c>
      <c r="E2321" s="96" t="s">
        <v>2798</v>
      </c>
      <c r="F2321" s="93" t="s">
        <v>29</v>
      </c>
      <c r="G2321" s="30" t="s">
        <v>47</v>
      </c>
      <c r="H2321" s="93" t="s">
        <v>34</v>
      </c>
      <c r="I2321" s="36" t="str">
        <f ca="1">IFERROR(__xludf.DUMMYFUNCTION("""COMPUTED_VALUE""")," ")</f>
        <v xml:space="preserve"> </v>
      </c>
      <c r="J2321" s="51" t="s">
        <v>10562</v>
      </c>
      <c r="K2321" s="56" t="s">
        <v>10563</v>
      </c>
      <c r="L2321" s="38">
        <v>396037584</v>
      </c>
      <c r="M2321" s="30" t="s">
        <v>664</v>
      </c>
      <c r="N2321" s="30" t="s">
        <v>66</v>
      </c>
      <c r="O2321" s="30" t="s">
        <v>107</v>
      </c>
      <c r="P2321" s="30" t="s">
        <v>10564</v>
      </c>
      <c r="Q2321" s="23">
        <v>16940</v>
      </c>
      <c r="R2321" s="30" t="s">
        <v>29</v>
      </c>
      <c r="S2321" s="39">
        <v>50</v>
      </c>
      <c r="T2321" s="45">
        <v>46180</v>
      </c>
      <c r="U2321" s="52"/>
      <c r="V2321" s="53"/>
      <c r="W2321" s="54" t="s">
        <v>10565</v>
      </c>
      <c r="X2321" s="30"/>
      <c r="Y2321" s="31">
        <v>16890</v>
      </c>
      <c r="Z2321" s="30"/>
      <c r="AA2321" s="55"/>
      <c r="AB2321" s="73" t="s">
        <v>44</v>
      </c>
      <c r="AC2321" s="30" t="s">
        <v>44</v>
      </c>
      <c r="AD2321" s="30" t="s">
        <v>982</v>
      </c>
    </row>
    <row r="2322" spans="1:30" x14ac:dyDescent="0.2">
      <c r="A2322" s="89">
        <v>46181.32684303241</v>
      </c>
      <c r="B2322" s="35" t="s">
        <v>30</v>
      </c>
      <c r="C2322" s="85" t="s">
        <v>31</v>
      </c>
      <c r="D2322" s="30" t="s">
        <v>29</v>
      </c>
      <c r="E2322" s="96" t="s">
        <v>63</v>
      </c>
      <c r="F2322" s="93" t="s">
        <v>29</v>
      </c>
      <c r="G2322" s="30" t="s">
        <v>47</v>
      </c>
      <c r="H2322" s="93" t="s">
        <v>34</v>
      </c>
      <c r="I2322" s="36" t="str">
        <f ca="1">IFERROR(__xludf.DUMMYFUNCTION("""COMPUTED_VALUE""")," ")</f>
        <v xml:space="preserve"> </v>
      </c>
      <c r="J2322" s="51" t="s">
        <v>10566</v>
      </c>
      <c r="K2322" s="56" t="s">
        <v>10567</v>
      </c>
      <c r="L2322" s="38">
        <v>941586035</v>
      </c>
      <c r="M2322" s="30" t="s">
        <v>874</v>
      </c>
      <c r="N2322" s="30" t="s">
        <v>875</v>
      </c>
      <c r="O2322" s="30" t="s">
        <v>107</v>
      </c>
      <c r="P2322" s="30" t="s">
        <v>10568</v>
      </c>
      <c r="Q2322" s="23">
        <v>16940</v>
      </c>
      <c r="R2322" s="30" t="s">
        <v>29</v>
      </c>
      <c r="S2322" s="39">
        <v>50</v>
      </c>
      <c r="T2322" s="45">
        <v>46180</v>
      </c>
      <c r="U2322" s="52"/>
      <c r="V2322" s="53"/>
      <c r="W2322" s="54" t="s">
        <v>10569</v>
      </c>
      <c r="X2322" s="30"/>
      <c r="Y2322" s="31">
        <v>16890</v>
      </c>
      <c r="Z2322" s="30"/>
      <c r="AA2322" s="56"/>
      <c r="AB2322" s="74" t="s">
        <v>44</v>
      </c>
      <c r="AC2322" s="30" t="s">
        <v>44</v>
      </c>
      <c r="AD2322" s="30" t="s">
        <v>982</v>
      </c>
    </row>
    <row r="2323" spans="1:30" x14ac:dyDescent="0.2">
      <c r="A2323" s="89">
        <v>46181.327511828698</v>
      </c>
      <c r="B2323" s="35" t="s">
        <v>30</v>
      </c>
      <c r="C2323" s="85" t="s">
        <v>31</v>
      </c>
      <c r="D2323" s="30" t="s">
        <v>29</v>
      </c>
      <c r="E2323" s="96" t="s">
        <v>2798</v>
      </c>
      <c r="F2323" s="93" t="s">
        <v>202</v>
      </c>
      <c r="G2323" s="30" t="s">
        <v>47</v>
      </c>
      <c r="H2323" s="93" t="s">
        <v>34</v>
      </c>
      <c r="I2323" s="36" t="str">
        <f ca="1">IFERROR(__xludf.DUMMYFUNCTION("""COMPUTED_VALUE""")," ")</f>
        <v xml:space="preserve"> </v>
      </c>
      <c r="J2323" s="51" t="s">
        <v>10570</v>
      </c>
      <c r="K2323" s="56" t="s">
        <v>10571</v>
      </c>
      <c r="L2323" s="38">
        <v>918398311</v>
      </c>
      <c r="M2323" s="30" t="s">
        <v>633</v>
      </c>
      <c r="N2323" s="30" t="s">
        <v>4441</v>
      </c>
      <c r="O2323" s="30" t="s">
        <v>107</v>
      </c>
      <c r="P2323" s="30" t="s">
        <v>10572</v>
      </c>
      <c r="Q2323" s="23">
        <v>16940</v>
      </c>
      <c r="R2323" s="30" t="s">
        <v>29</v>
      </c>
      <c r="S2323" s="39">
        <v>30</v>
      </c>
      <c r="T2323" s="45">
        <v>46180</v>
      </c>
      <c r="U2323" s="52"/>
      <c r="V2323" s="53"/>
      <c r="W2323" s="54" t="s">
        <v>10573</v>
      </c>
      <c r="X2323" s="30"/>
      <c r="Y2323" s="31">
        <v>16910</v>
      </c>
      <c r="Z2323" s="30"/>
      <c r="AA2323" s="55"/>
      <c r="AB2323" s="73" t="s">
        <v>44</v>
      </c>
      <c r="AC2323" s="30" t="s">
        <v>44</v>
      </c>
      <c r="AD2323" s="30" t="s">
        <v>982</v>
      </c>
    </row>
    <row r="2324" spans="1:30" x14ac:dyDescent="0.2">
      <c r="A2324" s="89">
        <v>46181.328237037036</v>
      </c>
      <c r="B2324" s="35" t="s">
        <v>30</v>
      </c>
      <c r="C2324" s="85" t="s">
        <v>31</v>
      </c>
      <c r="D2324" s="30" t="s">
        <v>29</v>
      </c>
      <c r="E2324" s="96" t="s">
        <v>2798</v>
      </c>
      <c r="F2324" s="93" t="s">
        <v>202</v>
      </c>
      <c r="G2324" s="30" t="s">
        <v>47</v>
      </c>
      <c r="H2324" s="93" t="s">
        <v>34</v>
      </c>
      <c r="I2324" s="36" t="str">
        <f ca="1">IFERROR(__xludf.DUMMYFUNCTION("""COMPUTED_VALUE""")," ")</f>
        <v xml:space="preserve"> </v>
      </c>
      <c r="J2324" s="51" t="s">
        <v>10574</v>
      </c>
      <c r="K2324" s="56" t="s">
        <v>10575</v>
      </c>
      <c r="L2324" s="38">
        <v>399808467</v>
      </c>
      <c r="M2324" s="30" t="s">
        <v>664</v>
      </c>
      <c r="N2324" s="30" t="s">
        <v>3186</v>
      </c>
      <c r="O2324" s="30" t="s">
        <v>107</v>
      </c>
      <c r="P2324" s="30" t="s">
        <v>10576</v>
      </c>
      <c r="Q2324" s="23">
        <v>16940</v>
      </c>
      <c r="R2324" s="30" t="s">
        <v>29</v>
      </c>
      <c r="S2324" s="39">
        <v>100</v>
      </c>
      <c r="T2324" s="45">
        <v>46180</v>
      </c>
      <c r="U2324" s="52"/>
      <c r="V2324" s="53"/>
      <c r="W2324" s="54" t="s">
        <v>10577</v>
      </c>
      <c r="X2324" s="30"/>
      <c r="Y2324" s="31">
        <v>16840</v>
      </c>
      <c r="Z2324" s="30"/>
      <c r="AA2324" s="56"/>
      <c r="AB2324" s="74" t="s">
        <v>44</v>
      </c>
      <c r="AC2324" s="30" t="s">
        <v>44</v>
      </c>
      <c r="AD2324" s="30" t="s">
        <v>982</v>
      </c>
    </row>
    <row r="2325" spans="1:30" x14ac:dyDescent="0.2">
      <c r="A2325" s="89">
        <v>46181.328851087965</v>
      </c>
      <c r="B2325" s="35" t="s">
        <v>30</v>
      </c>
      <c r="C2325" s="85" t="s">
        <v>31</v>
      </c>
      <c r="D2325" s="30" t="s">
        <v>29</v>
      </c>
      <c r="E2325" s="96" t="s">
        <v>63</v>
      </c>
      <c r="F2325" s="93" t="s">
        <v>29</v>
      </c>
      <c r="G2325" s="30" t="s">
        <v>47</v>
      </c>
      <c r="H2325" s="93" t="s">
        <v>34</v>
      </c>
      <c r="I2325" s="36" t="str">
        <f ca="1">IFERROR(__xludf.DUMMYFUNCTION("""COMPUTED_VALUE""")," ")</f>
        <v xml:space="preserve"> </v>
      </c>
      <c r="J2325" s="51" t="s">
        <v>10578</v>
      </c>
      <c r="K2325" s="56" t="s">
        <v>10579</v>
      </c>
      <c r="L2325" s="38">
        <v>559400458</v>
      </c>
      <c r="M2325" s="30" t="s">
        <v>247</v>
      </c>
      <c r="N2325" s="30" t="s">
        <v>7812</v>
      </c>
      <c r="O2325" s="30" t="s">
        <v>107</v>
      </c>
      <c r="P2325" s="30" t="s">
        <v>10580</v>
      </c>
      <c r="Q2325" s="23">
        <v>16940</v>
      </c>
      <c r="R2325" s="30" t="s">
        <v>29</v>
      </c>
      <c r="S2325" s="39">
        <v>50</v>
      </c>
      <c r="T2325" s="45">
        <v>46180</v>
      </c>
      <c r="U2325" s="52"/>
      <c r="V2325" s="53"/>
      <c r="W2325" s="54" t="s">
        <v>10581</v>
      </c>
      <c r="X2325" s="30"/>
      <c r="Y2325" s="31">
        <v>16890</v>
      </c>
      <c r="Z2325" s="30"/>
      <c r="AA2325" s="55"/>
      <c r="AB2325" s="73" t="s">
        <v>44</v>
      </c>
      <c r="AC2325" s="30" t="s">
        <v>44</v>
      </c>
      <c r="AD2325" s="30" t="s">
        <v>982</v>
      </c>
    </row>
    <row r="2326" spans="1:30" x14ac:dyDescent="0.2">
      <c r="A2326" s="89">
        <v>46181.33015616898</v>
      </c>
      <c r="B2326" s="35" t="s">
        <v>30</v>
      </c>
      <c r="C2326" s="85" t="s">
        <v>31</v>
      </c>
      <c r="D2326" s="30" t="s">
        <v>29</v>
      </c>
      <c r="E2326" s="96" t="s">
        <v>2798</v>
      </c>
      <c r="F2326" s="93" t="s">
        <v>29</v>
      </c>
      <c r="G2326" s="30" t="s">
        <v>47</v>
      </c>
      <c r="H2326" s="93" t="s">
        <v>34</v>
      </c>
      <c r="I2326" s="36" t="str">
        <f ca="1">IFERROR(__xludf.DUMMYFUNCTION("""COMPUTED_VALUE""")," ")</f>
        <v xml:space="preserve"> </v>
      </c>
      <c r="J2326" s="51" t="s">
        <v>10582</v>
      </c>
      <c r="K2326" s="56" t="s">
        <v>10150</v>
      </c>
      <c r="L2326" s="38">
        <v>974092175</v>
      </c>
      <c r="M2326" s="30" t="s">
        <v>247</v>
      </c>
      <c r="N2326" s="30" t="s">
        <v>4268</v>
      </c>
      <c r="O2326" s="30" t="s">
        <v>107</v>
      </c>
      <c r="P2326" s="30" t="s">
        <v>10583</v>
      </c>
      <c r="Q2326" s="23">
        <v>16940</v>
      </c>
      <c r="R2326" s="30" t="s">
        <v>29</v>
      </c>
      <c r="S2326" s="39">
        <v>50</v>
      </c>
      <c r="T2326" s="45">
        <v>46180</v>
      </c>
      <c r="U2326" s="52"/>
      <c r="V2326" s="53"/>
      <c r="W2326" s="54" t="s">
        <v>10584</v>
      </c>
      <c r="X2326" s="30"/>
      <c r="Y2326" s="31">
        <v>16890</v>
      </c>
      <c r="Z2326" s="30"/>
      <c r="AA2326" s="56"/>
      <c r="AB2326" s="74" t="s">
        <v>44</v>
      </c>
      <c r="AC2326" s="30" t="s">
        <v>44</v>
      </c>
      <c r="AD2326" s="30" t="s">
        <v>982</v>
      </c>
    </row>
    <row r="2327" spans="1:30" x14ac:dyDescent="0.2">
      <c r="A2327" s="89">
        <v>46181.331858240737</v>
      </c>
      <c r="B2327" s="35" t="s">
        <v>30</v>
      </c>
      <c r="C2327" s="85" t="s">
        <v>31</v>
      </c>
      <c r="D2327" s="30" t="s">
        <v>29</v>
      </c>
      <c r="E2327" s="96" t="s">
        <v>2798</v>
      </c>
      <c r="F2327" s="93" t="s">
        <v>29</v>
      </c>
      <c r="G2327" s="30" t="s">
        <v>47</v>
      </c>
      <c r="H2327" s="93" t="s">
        <v>7946</v>
      </c>
      <c r="I2327" s="36">
        <f ca="1">IFERROR(__xludf.DUMMYFUNCTION("""COMPUTED_VALUE"""),46196)</f>
        <v>46196</v>
      </c>
      <c r="J2327" s="51" t="s">
        <v>10585</v>
      </c>
      <c r="K2327" s="56" t="s">
        <v>10586</v>
      </c>
      <c r="L2327" s="38">
        <v>903420856</v>
      </c>
      <c r="M2327" s="30" t="s">
        <v>633</v>
      </c>
      <c r="N2327" s="30" t="s">
        <v>4771</v>
      </c>
      <c r="O2327" s="30" t="s">
        <v>107</v>
      </c>
      <c r="P2327" s="30" t="s">
        <v>10587</v>
      </c>
      <c r="Q2327" s="23">
        <v>16940</v>
      </c>
      <c r="R2327" s="30" t="s">
        <v>29</v>
      </c>
      <c r="S2327" s="39">
        <v>50</v>
      </c>
      <c r="T2327" s="45">
        <v>46180</v>
      </c>
      <c r="U2327" s="52"/>
      <c r="V2327" s="53"/>
      <c r="W2327" s="54" t="s">
        <v>10588</v>
      </c>
      <c r="X2327" s="30"/>
      <c r="Y2327" s="31">
        <v>16890</v>
      </c>
      <c r="Z2327" s="30"/>
      <c r="AA2327" s="55"/>
      <c r="AB2327" s="73" t="s">
        <v>44</v>
      </c>
      <c r="AC2327" s="30" t="s">
        <v>44</v>
      </c>
      <c r="AD2327" s="30" t="s">
        <v>982</v>
      </c>
    </row>
    <row r="2328" spans="1:30" x14ac:dyDescent="0.2">
      <c r="A2328" s="89">
        <v>46181.333281493055</v>
      </c>
      <c r="B2328" s="35" t="s">
        <v>30</v>
      </c>
      <c r="C2328" s="85" t="s">
        <v>31</v>
      </c>
      <c r="D2328" s="30" t="s">
        <v>29</v>
      </c>
      <c r="E2328" s="96" t="s">
        <v>63</v>
      </c>
      <c r="F2328" s="93" t="s">
        <v>29</v>
      </c>
      <c r="G2328" s="30" t="s">
        <v>47</v>
      </c>
      <c r="H2328" s="93" t="s">
        <v>34</v>
      </c>
      <c r="I2328" s="36" t="str">
        <f ca="1">IFERROR(__xludf.DUMMYFUNCTION("""COMPUTED_VALUE""")," ")</f>
        <v xml:space="preserve"> </v>
      </c>
      <c r="J2328" s="51" t="s">
        <v>10589</v>
      </c>
      <c r="K2328" s="56" t="s">
        <v>5242</v>
      </c>
      <c r="L2328" s="38">
        <v>339396352</v>
      </c>
      <c r="M2328" s="30" t="s">
        <v>874</v>
      </c>
      <c r="N2328" s="30" t="s">
        <v>4278</v>
      </c>
      <c r="O2328" s="30" t="s">
        <v>107</v>
      </c>
      <c r="P2328" s="30" t="s">
        <v>10590</v>
      </c>
      <c r="Q2328" s="23">
        <v>16940</v>
      </c>
      <c r="R2328" s="30" t="s">
        <v>29</v>
      </c>
      <c r="S2328" s="39">
        <v>50</v>
      </c>
      <c r="T2328" s="45">
        <v>46180</v>
      </c>
      <c r="U2328" s="52" t="s">
        <v>107</v>
      </c>
      <c r="V2328" s="53"/>
      <c r="W2328" s="54" t="s">
        <v>10591</v>
      </c>
      <c r="X2328" s="30"/>
      <c r="Y2328" s="31" t="str">
        <v>Lỗi</v>
      </c>
      <c r="Z2328" s="30"/>
      <c r="AA2328" s="56"/>
      <c r="AB2328" s="74" t="s">
        <v>44</v>
      </c>
      <c r="AC2328" s="30" t="s">
        <v>44</v>
      </c>
      <c r="AD2328" s="30" t="s">
        <v>982</v>
      </c>
    </row>
    <row r="2329" spans="1:30" x14ac:dyDescent="0.2">
      <c r="A2329" s="89">
        <v>46181.333902303246</v>
      </c>
      <c r="B2329" s="35" t="s">
        <v>30</v>
      </c>
      <c r="C2329" s="85" t="s">
        <v>31</v>
      </c>
      <c r="D2329" s="30" t="s">
        <v>29</v>
      </c>
      <c r="E2329" s="96" t="s">
        <v>63</v>
      </c>
      <c r="F2329" s="93" t="s">
        <v>29</v>
      </c>
      <c r="G2329" s="30" t="s">
        <v>47</v>
      </c>
      <c r="H2329" s="93" t="s">
        <v>34</v>
      </c>
      <c r="I2329" s="36" t="str">
        <f ca="1">IFERROR(__xludf.DUMMYFUNCTION("""COMPUTED_VALUE""")," ")</f>
        <v xml:space="preserve"> </v>
      </c>
      <c r="J2329" s="51" t="s">
        <v>10592</v>
      </c>
      <c r="K2329" s="56" t="s">
        <v>10593</v>
      </c>
      <c r="L2329" s="38">
        <v>965507427</v>
      </c>
      <c r="M2329" s="30" t="s">
        <v>247</v>
      </c>
      <c r="N2329" s="30" t="s">
        <v>7812</v>
      </c>
      <c r="O2329" s="30" t="s">
        <v>107</v>
      </c>
      <c r="P2329" s="30" t="s">
        <v>10594</v>
      </c>
      <c r="Q2329" s="23">
        <v>16940</v>
      </c>
      <c r="R2329" s="30" t="s">
        <v>29</v>
      </c>
      <c r="S2329" s="39">
        <v>50</v>
      </c>
      <c r="T2329" s="45">
        <v>46180</v>
      </c>
      <c r="U2329" s="52"/>
      <c r="V2329" s="53"/>
      <c r="W2329" s="54" t="s">
        <v>10595</v>
      </c>
      <c r="X2329" s="30"/>
      <c r="Y2329" s="31">
        <v>16890</v>
      </c>
      <c r="Z2329" s="30"/>
      <c r="AA2329" s="55"/>
      <c r="AB2329" s="73" t="s">
        <v>44</v>
      </c>
      <c r="AC2329" s="30" t="s">
        <v>44</v>
      </c>
      <c r="AD2329" s="30" t="s">
        <v>982</v>
      </c>
    </row>
    <row r="2330" spans="1:30" x14ac:dyDescent="0.2">
      <c r="A2330" s="89">
        <v>46181.336498645833</v>
      </c>
      <c r="B2330" s="35" t="s">
        <v>30</v>
      </c>
      <c r="C2330" s="85" t="s">
        <v>31</v>
      </c>
      <c r="D2330" s="30" t="s">
        <v>29</v>
      </c>
      <c r="E2330" s="96" t="s">
        <v>63</v>
      </c>
      <c r="F2330" s="93" t="s">
        <v>29</v>
      </c>
      <c r="G2330" s="30" t="s">
        <v>47</v>
      </c>
      <c r="H2330" s="93" t="s">
        <v>34</v>
      </c>
      <c r="I2330" s="36" t="str">
        <f ca="1">IFERROR(__xludf.DUMMYFUNCTION("""COMPUTED_VALUE""")," ")</f>
        <v xml:space="preserve"> </v>
      </c>
      <c r="J2330" s="51" t="s">
        <v>10596</v>
      </c>
      <c r="K2330" s="56" t="s">
        <v>10597</v>
      </c>
      <c r="L2330" s="38">
        <v>918461128</v>
      </c>
      <c r="M2330" s="30" t="s">
        <v>247</v>
      </c>
      <c r="N2330" s="30" t="s">
        <v>7825</v>
      </c>
      <c r="O2330" s="30" t="s">
        <v>107</v>
      </c>
      <c r="P2330" s="30" t="s">
        <v>10598</v>
      </c>
      <c r="Q2330" s="23">
        <v>16940</v>
      </c>
      <c r="R2330" s="30" t="s">
        <v>29</v>
      </c>
      <c r="S2330" s="39">
        <v>50</v>
      </c>
      <c r="T2330" s="45">
        <v>46180</v>
      </c>
      <c r="U2330" s="52"/>
      <c r="V2330" s="53"/>
      <c r="W2330" s="54" t="s">
        <v>10599</v>
      </c>
      <c r="X2330" s="30"/>
      <c r="Y2330" s="31">
        <v>16890</v>
      </c>
      <c r="Z2330" s="30"/>
      <c r="AA2330" s="56"/>
      <c r="AB2330" s="74" t="s">
        <v>44</v>
      </c>
      <c r="AC2330" s="30" t="s">
        <v>44</v>
      </c>
      <c r="AD2330" s="30" t="s">
        <v>982</v>
      </c>
    </row>
    <row r="2331" spans="1:30" x14ac:dyDescent="0.2">
      <c r="A2331" s="89">
        <v>46181.338078206019</v>
      </c>
      <c r="B2331" s="35" t="s">
        <v>30</v>
      </c>
      <c r="C2331" s="85" t="s">
        <v>31</v>
      </c>
      <c r="D2331" s="30" t="s">
        <v>29</v>
      </c>
      <c r="E2331" s="96" t="s">
        <v>63</v>
      </c>
      <c r="F2331" s="93" t="s">
        <v>29</v>
      </c>
      <c r="G2331" s="30" t="s">
        <v>47</v>
      </c>
      <c r="H2331" s="93" t="s">
        <v>34</v>
      </c>
      <c r="I2331" s="36" t="str">
        <f ca="1">IFERROR(__xludf.DUMMYFUNCTION("""COMPUTED_VALUE""")," ")</f>
        <v xml:space="preserve"> </v>
      </c>
      <c r="J2331" s="51" t="s">
        <v>10600</v>
      </c>
      <c r="K2331" s="56" t="s">
        <v>10601</v>
      </c>
      <c r="L2331" s="38">
        <v>325394510</v>
      </c>
      <c r="M2331" s="30" t="s">
        <v>247</v>
      </c>
      <c r="N2331" s="30" t="s">
        <v>10134</v>
      </c>
      <c r="O2331" s="30" t="s">
        <v>107</v>
      </c>
      <c r="P2331" s="30" t="s">
        <v>10602</v>
      </c>
      <c r="Q2331" s="23">
        <v>16940</v>
      </c>
      <c r="R2331" s="30" t="s">
        <v>29</v>
      </c>
      <c r="S2331" s="39">
        <v>50</v>
      </c>
      <c r="T2331" s="45">
        <v>46180</v>
      </c>
      <c r="U2331" s="52"/>
      <c r="V2331" s="53"/>
      <c r="W2331" s="54" t="s">
        <v>10603</v>
      </c>
      <c r="X2331" s="30"/>
      <c r="Y2331" s="31">
        <v>16890</v>
      </c>
      <c r="Z2331" s="30"/>
      <c r="AA2331" s="55"/>
      <c r="AB2331" s="73" t="s">
        <v>44</v>
      </c>
      <c r="AC2331" s="30" t="s">
        <v>44</v>
      </c>
      <c r="AD2331" s="30" t="s">
        <v>982</v>
      </c>
    </row>
    <row r="2332" spans="1:30" x14ac:dyDescent="0.2">
      <c r="A2332" s="89">
        <v>46181.339389131943</v>
      </c>
      <c r="B2332" s="35" t="s">
        <v>30</v>
      </c>
      <c r="C2332" s="85" t="s">
        <v>31</v>
      </c>
      <c r="D2332" s="30" t="s">
        <v>29</v>
      </c>
      <c r="E2332" s="96" t="s">
        <v>2798</v>
      </c>
      <c r="F2332" s="93" t="s">
        <v>29</v>
      </c>
      <c r="G2332" s="30" t="s">
        <v>47</v>
      </c>
      <c r="H2332" s="93" t="s">
        <v>34</v>
      </c>
      <c r="I2332" s="36" t="str">
        <f ca="1">IFERROR(__xludf.DUMMYFUNCTION("""COMPUTED_VALUE""")," ")</f>
        <v xml:space="preserve"> </v>
      </c>
      <c r="J2332" s="51" t="s">
        <v>10604</v>
      </c>
      <c r="K2332" s="56" t="s">
        <v>5447</v>
      </c>
      <c r="L2332" s="38">
        <v>848921760</v>
      </c>
      <c r="M2332" s="30" t="s">
        <v>633</v>
      </c>
      <c r="N2332" s="30" t="s">
        <v>164</v>
      </c>
      <c r="O2332" s="30" t="s">
        <v>107</v>
      </c>
      <c r="P2332" s="30" t="s">
        <v>10605</v>
      </c>
      <c r="Q2332" s="23">
        <v>16940</v>
      </c>
      <c r="R2332" s="30" t="s">
        <v>29</v>
      </c>
      <c r="S2332" s="39">
        <v>50</v>
      </c>
      <c r="T2332" s="45">
        <v>46180</v>
      </c>
      <c r="U2332" s="52"/>
      <c r="V2332" s="53"/>
      <c r="W2332" s="54" t="s">
        <v>10606</v>
      </c>
      <c r="X2332" s="30"/>
      <c r="Y2332" s="31">
        <v>16890</v>
      </c>
      <c r="Z2332" s="30"/>
      <c r="AA2332" s="56"/>
      <c r="AB2332" s="74" t="s">
        <v>44</v>
      </c>
      <c r="AC2332" s="30" t="s">
        <v>44</v>
      </c>
      <c r="AD2332" s="30" t="s">
        <v>982</v>
      </c>
    </row>
    <row r="2333" spans="1:30" x14ac:dyDescent="0.2">
      <c r="A2333" s="89">
        <v>46181.341570104167</v>
      </c>
      <c r="B2333" s="35" t="s">
        <v>30</v>
      </c>
      <c r="C2333" s="85" t="s">
        <v>31</v>
      </c>
      <c r="D2333" s="30" t="s">
        <v>29</v>
      </c>
      <c r="E2333" s="96" t="s">
        <v>2798</v>
      </c>
      <c r="F2333" s="93" t="s">
        <v>29</v>
      </c>
      <c r="G2333" s="30" t="s">
        <v>47</v>
      </c>
      <c r="H2333" s="93" t="s">
        <v>34</v>
      </c>
      <c r="I2333" s="36" t="str">
        <f ca="1">IFERROR(__xludf.DUMMYFUNCTION("""COMPUTED_VALUE""")," ")</f>
        <v xml:space="preserve"> </v>
      </c>
      <c r="J2333" s="51" t="s">
        <v>10607</v>
      </c>
      <c r="K2333" s="56" t="s">
        <v>10608</v>
      </c>
      <c r="L2333" s="38">
        <v>335717399</v>
      </c>
      <c r="M2333" s="30" t="s">
        <v>633</v>
      </c>
      <c r="N2333" s="30" t="s">
        <v>481</v>
      </c>
      <c r="O2333" s="30" t="s">
        <v>107</v>
      </c>
      <c r="P2333" s="30" t="s">
        <v>10609</v>
      </c>
      <c r="Q2333" s="23">
        <v>16940</v>
      </c>
      <c r="R2333" s="30" t="s">
        <v>29</v>
      </c>
      <c r="S2333" s="39">
        <v>50</v>
      </c>
      <c r="T2333" s="45">
        <v>46180</v>
      </c>
      <c r="U2333" s="52"/>
      <c r="V2333" s="53"/>
      <c r="W2333" s="54" t="s">
        <v>10610</v>
      </c>
      <c r="X2333" s="30"/>
      <c r="Y2333" s="31">
        <v>16890</v>
      </c>
      <c r="Z2333" s="30"/>
      <c r="AA2333" s="55"/>
      <c r="AB2333" s="73" t="s">
        <v>44</v>
      </c>
      <c r="AC2333" s="30" t="s">
        <v>44</v>
      </c>
      <c r="AD2333" s="30" t="s">
        <v>982</v>
      </c>
    </row>
    <row r="2334" spans="1:30" x14ac:dyDescent="0.2">
      <c r="A2334" s="89">
        <v>46181.345303379625</v>
      </c>
      <c r="B2334" s="35" t="s">
        <v>252</v>
      </c>
      <c r="C2334" s="85" t="s">
        <v>31</v>
      </c>
      <c r="D2334" s="30" t="s">
        <v>29</v>
      </c>
      <c r="E2334" s="96" t="s">
        <v>2798</v>
      </c>
      <c r="F2334" s="93" t="s">
        <v>29</v>
      </c>
      <c r="G2334" s="30" t="s">
        <v>47</v>
      </c>
      <c r="H2334" s="93" t="s">
        <v>34</v>
      </c>
      <c r="I2334" s="36" t="str">
        <f ca="1">IFERROR(__xludf.DUMMYFUNCTION("""COMPUTED_VALUE""")," ")</f>
        <v xml:space="preserve"> </v>
      </c>
      <c r="J2334" s="51" t="s">
        <v>10611</v>
      </c>
      <c r="K2334" s="56" t="s">
        <v>10612</v>
      </c>
      <c r="L2334" s="38">
        <v>389154908</v>
      </c>
      <c r="M2334" s="30" t="s">
        <v>633</v>
      </c>
      <c r="N2334" s="30" t="s">
        <v>362</v>
      </c>
      <c r="O2334" s="30" t="s">
        <v>107</v>
      </c>
      <c r="P2334" s="30" t="s">
        <v>10613</v>
      </c>
      <c r="Q2334" s="23">
        <v>16940</v>
      </c>
      <c r="R2334" s="30" t="s">
        <v>29</v>
      </c>
      <c r="S2334" s="39">
        <v>50</v>
      </c>
      <c r="T2334" s="45">
        <v>46180</v>
      </c>
      <c r="U2334" s="52"/>
      <c r="V2334" s="53"/>
      <c r="W2334" s="54" t="s">
        <v>10614</v>
      </c>
      <c r="X2334" s="30"/>
      <c r="Y2334" s="31">
        <v>16890</v>
      </c>
      <c r="Z2334" s="30"/>
      <c r="AA2334" s="56"/>
      <c r="AB2334" s="74" t="s">
        <v>44</v>
      </c>
      <c r="AC2334" s="30" t="s">
        <v>44</v>
      </c>
      <c r="AD2334" s="30" t="s">
        <v>982</v>
      </c>
    </row>
    <row r="2335" spans="1:30" x14ac:dyDescent="0.2">
      <c r="A2335" s="89">
        <v>46181.356011192125</v>
      </c>
      <c r="B2335" s="35" t="s">
        <v>30</v>
      </c>
      <c r="C2335" s="85" t="s">
        <v>31</v>
      </c>
      <c r="D2335" s="30" t="s">
        <v>29</v>
      </c>
      <c r="E2335" s="96" t="s">
        <v>63</v>
      </c>
      <c r="F2335" s="93" t="s">
        <v>29</v>
      </c>
      <c r="G2335" s="30" t="s">
        <v>47</v>
      </c>
      <c r="H2335" s="93" t="s">
        <v>34</v>
      </c>
      <c r="I2335" s="36" t="str">
        <f ca="1">IFERROR(__xludf.DUMMYFUNCTION("""COMPUTED_VALUE""")," ")</f>
        <v xml:space="preserve"> </v>
      </c>
      <c r="J2335" s="51" t="s">
        <v>10615</v>
      </c>
      <c r="K2335" s="56" t="s">
        <v>10616</v>
      </c>
      <c r="L2335" s="38">
        <v>886169081</v>
      </c>
      <c r="M2335" s="30" t="s">
        <v>454</v>
      </c>
      <c r="N2335" s="30" t="s">
        <v>131</v>
      </c>
      <c r="O2335" s="30" t="s">
        <v>10617</v>
      </c>
      <c r="P2335" s="30" t="s">
        <v>10618</v>
      </c>
      <c r="Q2335" s="23">
        <v>16940</v>
      </c>
      <c r="R2335" s="30" t="s">
        <v>29</v>
      </c>
      <c r="S2335" s="39">
        <v>50</v>
      </c>
      <c r="T2335" s="45">
        <v>46180</v>
      </c>
      <c r="U2335" s="52"/>
      <c r="V2335" s="53"/>
      <c r="W2335" s="54" t="s">
        <v>10619</v>
      </c>
      <c r="X2335" s="30"/>
      <c r="Y2335" s="31">
        <v>16890</v>
      </c>
      <c r="Z2335" s="30"/>
      <c r="AA2335" s="55"/>
      <c r="AB2335" s="73" t="s">
        <v>44</v>
      </c>
      <c r="AC2335" s="30" t="s">
        <v>44</v>
      </c>
      <c r="AD2335" s="30" t="s">
        <v>982</v>
      </c>
    </row>
    <row r="2336" spans="1:30" x14ac:dyDescent="0.2">
      <c r="A2336" s="89">
        <v>46181.362773749999</v>
      </c>
      <c r="B2336" s="35" t="s">
        <v>30</v>
      </c>
      <c r="C2336" s="85" t="s">
        <v>31</v>
      </c>
      <c r="D2336" s="30" t="s">
        <v>29</v>
      </c>
      <c r="E2336" s="96" t="s">
        <v>63</v>
      </c>
      <c r="F2336" s="93" t="s">
        <v>29</v>
      </c>
      <c r="G2336" s="30" t="s">
        <v>47</v>
      </c>
      <c r="H2336" s="93" t="s">
        <v>34</v>
      </c>
      <c r="I2336" s="36" t="str">
        <f ca="1">IFERROR(__xludf.DUMMYFUNCTION("""COMPUTED_VALUE""")," ")</f>
        <v xml:space="preserve"> </v>
      </c>
      <c r="J2336" s="51" t="s">
        <v>10620</v>
      </c>
      <c r="K2336" s="56" t="s">
        <v>10621</v>
      </c>
      <c r="L2336" s="38">
        <v>977934185</v>
      </c>
      <c r="M2336" s="30" t="s">
        <v>454</v>
      </c>
      <c r="N2336" s="30" t="s">
        <v>10622</v>
      </c>
      <c r="O2336" s="30" t="s">
        <v>10623</v>
      </c>
      <c r="P2336" s="30" t="s">
        <v>10624</v>
      </c>
      <c r="Q2336" s="23">
        <v>16940</v>
      </c>
      <c r="R2336" s="30" t="s">
        <v>29</v>
      </c>
      <c r="S2336" s="39">
        <f>20+80</f>
        <v>100</v>
      </c>
      <c r="T2336" s="49" t="s">
        <v>10625</v>
      </c>
      <c r="U2336" s="52"/>
      <c r="V2336" s="53"/>
      <c r="W2336" s="54" t="s">
        <v>10626</v>
      </c>
      <c r="X2336" s="30"/>
      <c r="Y2336" s="31">
        <v>16840</v>
      </c>
      <c r="Z2336" s="30"/>
      <c r="AA2336" s="56"/>
      <c r="AB2336" s="74" t="s">
        <v>44</v>
      </c>
      <c r="AC2336" s="30" t="s">
        <v>44</v>
      </c>
      <c r="AD2336" s="30" t="s">
        <v>982</v>
      </c>
    </row>
    <row r="2337" spans="1:30" x14ac:dyDescent="0.2">
      <c r="A2337" s="89">
        <v>46181.374820833335</v>
      </c>
      <c r="B2337" s="35" t="s">
        <v>30</v>
      </c>
      <c r="C2337" s="85" t="s">
        <v>31</v>
      </c>
      <c r="D2337" s="30" t="s">
        <v>29</v>
      </c>
      <c r="E2337" s="96" t="s">
        <v>63</v>
      </c>
      <c r="F2337" s="93" t="s">
        <v>29</v>
      </c>
      <c r="G2337" s="30" t="s">
        <v>47</v>
      </c>
      <c r="H2337" s="93" t="s">
        <v>34</v>
      </c>
      <c r="I2337" s="36" t="str">
        <f ca="1">IFERROR(__xludf.DUMMYFUNCTION("""COMPUTED_VALUE""")," ")</f>
        <v xml:space="preserve"> </v>
      </c>
      <c r="J2337" s="51" t="s">
        <v>10627</v>
      </c>
      <c r="K2337" s="56" t="s">
        <v>10628</v>
      </c>
      <c r="L2337" s="38">
        <v>395539008</v>
      </c>
      <c r="M2337" s="30" t="s">
        <v>454</v>
      </c>
      <c r="N2337" s="30" t="s">
        <v>576</v>
      </c>
      <c r="O2337" s="30" t="s">
        <v>10629</v>
      </c>
      <c r="P2337" s="30" t="s">
        <v>10630</v>
      </c>
      <c r="Q2337" s="23">
        <v>16940</v>
      </c>
      <c r="R2337" s="30" t="s">
        <v>29</v>
      </c>
      <c r="S2337" s="39">
        <v>50</v>
      </c>
      <c r="T2337" s="45">
        <v>46180</v>
      </c>
      <c r="U2337" s="52"/>
      <c r="V2337" s="53"/>
      <c r="W2337" s="54" t="s">
        <v>10631</v>
      </c>
      <c r="X2337" s="30"/>
      <c r="Y2337" s="31">
        <v>16890</v>
      </c>
      <c r="Z2337" s="30"/>
      <c r="AA2337" s="55"/>
      <c r="AB2337" s="73" t="s">
        <v>44</v>
      </c>
      <c r="AC2337" s="30" t="s">
        <v>44</v>
      </c>
      <c r="AD2337" s="30" t="s">
        <v>982</v>
      </c>
    </row>
    <row r="2338" spans="1:30" x14ac:dyDescent="0.2">
      <c r="A2338" s="89">
        <v>46181.392879826388</v>
      </c>
      <c r="B2338" s="35" t="s">
        <v>30</v>
      </c>
      <c r="C2338" s="85" t="s">
        <v>31</v>
      </c>
      <c r="D2338" s="30" t="s">
        <v>29</v>
      </c>
      <c r="E2338" s="96" t="s">
        <v>2798</v>
      </c>
      <c r="F2338" s="93" t="s">
        <v>29</v>
      </c>
      <c r="G2338" s="30" t="s">
        <v>47</v>
      </c>
      <c r="H2338" s="93" t="s">
        <v>34</v>
      </c>
      <c r="I2338" s="36" t="str">
        <f ca="1">IFERROR(__xludf.DUMMYFUNCTION("""COMPUTED_VALUE""")," ")</f>
        <v xml:space="preserve"> </v>
      </c>
      <c r="J2338" s="51" t="s">
        <v>10632</v>
      </c>
      <c r="K2338" s="56" t="s">
        <v>10633</v>
      </c>
      <c r="L2338" s="38">
        <v>355279108</v>
      </c>
      <c r="M2338" s="30" t="s">
        <v>1614</v>
      </c>
      <c r="N2338" s="30" t="s">
        <v>1631</v>
      </c>
      <c r="O2338" s="30" t="s">
        <v>7005</v>
      </c>
      <c r="P2338" s="30" t="s">
        <v>10634</v>
      </c>
      <c r="Q2338" s="23">
        <v>16940</v>
      </c>
      <c r="R2338" s="30" t="s">
        <v>29</v>
      </c>
      <c r="S2338" s="39">
        <v>200</v>
      </c>
      <c r="T2338" s="45">
        <v>46180</v>
      </c>
      <c r="U2338" s="52"/>
      <c r="V2338" s="53"/>
      <c r="W2338" s="54" t="s">
        <v>10635</v>
      </c>
      <c r="X2338" s="30"/>
      <c r="Y2338" s="31">
        <v>16740</v>
      </c>
      <c r="Z2338" s="30"/>
      <c r="AA2338" s="56"/>
      <c r="AB2338" s="74" t="s">
        <v>44</v>
      </c>
      <c r="AC2338" s="30" t="s">
        <v>44</v>
      </c>
      <c r="AD2338" s="30" t="s">
        <v>982</v>
      </c>
    </row>
    <row r="2339" spans="1:30" x14ac:dyDescent="0.2">
      <c r="A2339" s="89">
        <v>46181.395169490745</v>
      </c>
      <c r="B2339" s="35" t="s">
        <v>30</v>
      </c>
      <c r="C2339" s="85" t="s">
        <v>31</v>
      </c>
      <c r="D2339" s="30" t="s">
        <v>29</v>
      </c>
      <c r="E2339" s="96" t="s">
        <v>46</v>
      </c>
      <c r="F2339" s="93" t="s">
        <v>29</v>
      </c>
      <c r="G2339" s="30" t="s">
        <v>47</v>
      </c>
      <c r="H2339" s="93" t="s">
        <v>8772</v>
      </c>
      <c r="I2339" s="36">
        <f ca="1">IFERROR(__xludf.DUMMYFUNCTION("""COMPUTED_VALUE"""),46195)</f>
        <v>46195</v>
      </c>
      <c r="J2339" s="51" t="s">
        <v>10636</v>
      </c>
      <c r="K2339" s="56" t="s">
        <v>10637</v>
      </c>
      <c r="L2339" s="38">
        <v>973707207</v>
      </c>
      <c r="M2339" s="30" t="s">
        <v>1614</v>
      </c>
      <c r="N2339" s="30" t="s">
        <v>1631</v>
      </c>
      <c r="O2339" s="30" t="s">
        <v>7005</v>
      </c>
      <c r="P2339" s="30" t="s">
        <v>10638</v>
      </c>
      <c r="Q2339" s="23">
        <v>2468</v>
      </c>
      <c r="R2339" s="30" t="s">
        <v>29</v>
      </c>
      <c r="S2339" s="39">
        <v>200</v>
      </c>
      <c r="T2339" s="45">
        <v>46180</v>
      </c>
      <c r="U2339" s="52"/>
      <c r="V2339" s="53"/>
      <c r="W2339" s="54" t="s">
        <v>10639</v>
      </c>
      <c r="X2339" s="30"/>
      <c r="Y2339" s="31">
        <v>2268</v>
      </c>
      <c r="Z2339" s="30"/>
      <c r="AA2339" s="55"/>
      <c r="AB2339" s="73" t="s">
        <v>44</v>
      </c>
      <c r="AC2339" s="30" t="s">
        <v>44</v>
      </c>
      <c r="AD2339" s="30" t="s">
        <v>982</v>
      </c>
    </row>
    <row r="2340" spans="1:30" x14ac:dyDescent="0.2">
      <c r="A2340" s="89">
        <v>46181.42738940972</v>
      </c>
      <c r="B2340" s="35" t="s">
        <v>30</v>
      </c>
      <c r="C2340" s="85" t="s">
        <v>31</v>
      </c>
      <c r="D2340" s="30" t="s">
        <v>29</v>
      </c>
      <c r="E2340" s="96" t="s">
        <v>63</v>
      </c>
      <c r="F2340" s="93" t="s">
        <v>29</v>
      </c>
      <c r="G2340" s="30" t="s">
        <v>47</v>
      </c>
      <c r="H2340" s="93" t="s">
        <v>34</v>
      </c>
      <c r="I2340" s="36" t="str">
        <f ca="1">IFERROR(__xludf.DUMMYFUNCTION("""COMPUTED_VALUE""")," ")</f>
        <v xml:space="preserve"> </v>
      </c>
      <c r="J2340" s="51" t="s">
        <v>10640</v>
      </c>
      <c r="K2340" s="56" t="s">
        <v>10641</v>
      </c>
      <c r="L2340" s="38">
        <v>388422514</v>
      </c>
      <c r="M2340" s="30" t="s">
        <v>874</v>
      </c>
      <c r="N2340" s="30" t="s">
        <v>434</v>
      </c>
      <c r="O2340" s="30" t="s">
        <v>2204</v>
      </c>
      <c r="P2340" s="30" t="s">
        <v>10642</v>
      </c>
      <c r="Q2340" s="23">
        <v>16940</v>
      </c>
      <c r="R2340" s="30" t="s">
        <v>29</v>
      </c>
      <c r="S2340" s="39">
        <v>100</v>
      </c>
      <c r="T2340" s="45">
        <v>46179</v>
      </c>
      <c r="U2340" s="52"/>
      <c r="V2340" s="53"/>
      <c r="W2340" s="54" t="s">
        <v>10643</v>
      </c>
      <c r="X2340" s="30"/>
      <c r="Y2340" s="31">
        <v>16840</v>
      </c>
      <c r="Z2340" s="30"/>
      <c r="AA2340" s="56"/>
      <c r="AB2340" s="74" t="s">
        <v>44</v>
      </c>
      <c r="AC2340" s="30" t="s">
        <v>44</v>
      </c>
      <c r="AD2340" s="30" t="s">
        <v>982</v>
      </c>
    </row>
    <row r="2341" spans="1:30" x14ac:dyDescent="0.2">
      <c r="A2341" s="89">
        <v>46181.428423923615</v>
      </c>
      <c r="B2341" s="35" t="s">
        <v>30</v>
      </c>
      <c r="C2341" s="85" t="s">
        <v>31</v>
      </c>
      <c r="D2341" s="30" t="s">
        <v>29</v>
      </c>
      <c r="E2341" s="96" t="s">
        <v>63</v>
      </c>
      <c r="F2341" s="93" t="s">
        <v>29</v>
      </c>
      <c r="G2341" s="30" t="s">
        <v>47</v>
      </c>
      <c r="H2341" s="93" t="s">
        <v>34</v>
      </c>
      <c r="I2341" s="36" t="str">
        <f ca="1">IFERROR(__xludf.DUMMYFUNCTION("""COMPUTED_VALUE""")," ")</f>
        <v xml:space="preserve"> </v>
      </c>
      <c r="J2341" s="51" t="s">
        <v>10644</v>
      </c>
      <c r="K2341" s="56" t="s">
        <v>10645</v>
      </c>
      <c r="L2341" s="38">
        <v>918476495</v>
      </c>
      <c r="M2341" s="30" t="s">
        <v>874</v>
      </c>
      <c r="N2341" s="30" t="s">
        <v>3667</v>
      </c>
      <c r="O2341" s="30" t="s">
        <v>107</v>
      </c>
      <c r="P2341" s="30" t="s">
        <v>10646</v>
      </c>
      <c r="Q2341" s="23">
        <v>16940</v>
      </c>
      <c r="R2341" s="30" t="s">
        <v>29</v>
      </c>
      <c r="S2341" s="39">
        <v>50</v>
      </c>
      <c r="T2341" s="45">
        <v>46179</v>
      </c>
      <c r="U2341" s="52"/>
      <c r="V2341" s="53"/>
      <c r="W2341" s="54" t="s">
        <v>10647</v>
      </c>
      <c r="X2341" s="30"/>
      <c r="Y2341" s="31">
        <v>16890</v>
      </c>
      <c r="Z2341" s="30"/>
      <c r="AA2341" s="55"/>
      <c r="AB2341" s="73" t="s">
        <v>44</v>
      </c>
      <c r="AC2341" s="30" t="s">
        <v>44</v>
      </c>
      <c r="AD2341" s="30" t="s">
        <v>982</v>
      </c>
    </row>
    <row r="2342" spans="1:30" x14ac:dyDescent="0.2">
      <c r="A2342" s="89">
        <v>46181.430041851854</v>
      </c>
      <c r="B2342" s="35" t="s">
        <v>30</v>
      </c>
      <c r="C2342" s="85" t="s">
        <v>31</v>
      </c>
      <c r="D2342" s="30" t="s">
        <v>29</v>
      </c>
      <c r="E2342" s="96" t="s">
        <v>63</v>
      </c>
      <c r="F2342" s="93" t="s">
        <v>29</v>
      </c>
      <c r="G2342" s="30" t="s">
        <v>47</v>
      </c>
      <c r="H2342" s="93" t="s">
        <v>34</v>
      </c>
      <c r="I2342" s="36" t="str">
        <f ca="1">IFERROR(__xludf.DUMMYFUNCTION("""COMPUTED_VALUE""")," ")</f>
        <v xml:space="preserve"> </v>
      </c>
      <c r="J2342" s="51" t="s">
        <v>10648</v>
      </c>
      <c r="K2342" s="56" t="s">
        <v>10649</v>
      </c>
      <c r="L2342" s="38">
        <v>345256421</v>
      </c>
      <c r="M2342" s="30" t="s">
        <v>247</v>
      </c>
      <c r="N2342" s="30" t="s">
        <v>1355</v>
      </c>
      <c r="O2342" s="30" t="s">
        <v>107</v>
      </c>
      <c r="P2342" s="30" t="s">
        <v>10650</v>
      </c>
      <c r="Q2342" s="23">
        <v>16940</v>
      </c>
      <c r="R2342" s="30" t="s">
        <v>29</v>
      </c>
      <c r="S2342" s="39">
        <v>50</v>
      </c>
      <c r="T2342" s="45">
        <v>46179</v>
      </c>
      <c r="U2342" s="52"/>
      <c r="V2342" s="53"/>
      <c r="W2342" s="54" t="s">
        <v>10651</v>
      </c>
      <c r="X2342" s="30"/>
      <c r="Y2342" s="31">
        <v>16890</v>
      </c>
      <c r="Z2342" s="30"/>
      <c r="AA2342" s="56"/>
      <c r="AB2342" s="74" t="s">
        <v>44</v>
      </c>
      <c r="AC2342" s="30" t="s">
        <v>44</v>
      </c>
      <c r="AD2342" s="30" t="s">
        <v>982</v>
      </c>
    </row>
    <row r="2343" spans="1:30" x14ac:dyDescent="0.2">
      <c r="A2343" s="89">
        <v>46181.432086423607</v>
      </c>
      <c r="B2343" s="35" t="s">
        <v>252</v>
      </c>
      <c r="C2343" s="85" t="s">
        <v>31</v>
      </c>
      <c r="D2343" s="30" t="s">
        <v>29</v>
      </c>
      <c r="E2343" s="96" t="s">
        <v>63</v>
      </c>
      <c r="F2343" s="93" t="s">
        <v>29</v>
      </c>
      <c r="G2343" s="30" t="s">
        <v>47</v>
      </c>
      <c r="H2343" s="93" t="s">
        <v>34</v>
      </c>
      <c r="I2343" s="36" t="str">
        <f ca="1">IFERROR(__xludf.DUMMYFUNCTION("""COMPUTED_VALUE""")," ")</f>
        <v xml:space="preserve"> </v>
      </c>
      <c r="J2343" s="51" t="s">
        <v>10652</v>
      </c>
      <c r="K2343" s="56" t="s">
        <v>10653</v>
      </c>
      <c r="L2343" s="38">
        <v>392369508</v>
      </c>
      <c r="M2343" s="30" t="s">
        <v>247</v>
      </c>
      <c r="N2343" s="30" t="s">
        <v>10134</v>
      </c>
      <c r="O2343" s="30" t="s">
        <v>107</v>
      </c>
      <c r="P2343" s="30" t="s">
        <v>10654</v>
      </c>
      <c r="Q2343" s="23">
        <v>16940</v>
      </c>
      <c r="R2343" s="30" t="s">
        <v>29</v>
      </c>
      <c r="S2343" s="39">
        <v>50</v>
      </c>
      <c r="T2343" s="45">
        <v>46179</v>
      </c>
      <c r="U2343" s="52"/>
      <c r="V2343" s="53"/>
      <c r="W2343" s="54" t="s">
        <v>10655</v>
      </c>
      <c r="X2343" s="30"/>
      <c r="Y2343" s="31">
        <v>16890</v>
      </c>
      <c r="Z2343" s="30"/>
      <c r="AA2343" s="55"/>
      <c r="AB2343" s="73" t="s">
        <v>44</v>
      </c>
      <c r="AC2343" s="30" t="s">
        <v>44</v>
      </c>
      <c r="AD2343" s="30" t="s">
        <v>982</v>
      </c>
    </row>
    <row r="2344" spans="1:30" x14ac:dyDescent="0.2">
      <c r="A2344" s="89">
        <v>46181.432941250001</v>
      </c>
      <c r="B2344" s="35" t="s">
        <v>30</v>
      </c>
      <c r="C2344" s="85" t="s">
        <v>31</v>
      </c>
      <c r="D2344" s="30" t="s">
        <v>29</v>
      </c>
      <c r="E2344" s="96" t="s">
        <v>63</v>
      </c>
      <c r="F2344" s="93" t="s">
        <v>29</v>
      </c>
      <c r="G2344" s="30" t="s">
        <v>47</v>
      </c>
      <c r="H2344" s="93" t="s">
        <v>8772</v>
      </c>
      <c r="I2344" s="36">
        <f ca="1">IFERROR(__xludf.DUMMYFUNCTION("""COMPUTED_VALUE"""),46195)</f>
        <v>46195</v>
      </c>
      <c r="J2344" s="51" t="s">
        <v>10656</v>
      </c>
      <c r="K2344" s="56" t="s">
        <v>10657</v>
      </c>
      <c r="L2344" s="38">
        <v>934272805</v>
      </c>
      <c r="M2344" s="30" t="s">
        <v>874</v>
      </c>
      <c r="N2344" s="30" t="s">
        <v>3662</v>
      </c>
      <c r="O2344" s="30" t="s">
        <v>107</v>
      </c>
      <c r="P2344" s="30" t="s">
        <v>10658</v>
      </c>
      <c r="Q2344" s="23">
        <v>16940</v>
      </c>
      <c r="R2344" s="30" t="s">
        <v>29</v>
      </c>
      <c r="S2344" s="39">
        <v>200</v>
      </c>
      <c r="T2344" s="45">
        <v>46180</v>
      </c>
      <c r="U2344" s="52"/>
      <c r="V2344" s="53"/>
      <c r="W2344" s="54" t="s">
        <v>10659</v>
      </c>
      <c r="X2344" s="30"/>
      <c r="Y2344" s="31">
        <v>16740</v>
      </c>
      <c r="Z2344" s="30"/>
      <c r="AA2344" s="56"/>
      <c r="AB2344" s="74" t="s">
        <v>44</v>
      </c>
      <c r="AC2344" s="30" t="s">
        <v>44</v>
      </c>
      <c r="AD2344" s="30" t="s">
        <v>982</v>
      </c>
    </row>
    <row r="2345" spans="1:30" x14ac:dyDescent="0.2">
      <c r="A2345" s="89">
        <v>46181.433237523146</v>
      </c>
      <c r="B2345" s="35" t="s">
        <v>30</v>
      </c>
      <c r="C2345" s="85" t="s">
        <v>31</v>
      </c>
      <c r="D2345" s="30" t="s">
        <v>29</v>
      </c>
      <c r="E2345" s="96" t="s">
        <v>63</v>
      </c>
      <c r="F2345" s="93" t="s">
        <v>29</v>
      </c>
      <c r="G2345" s="30" t="s">
        <v>47</v>
      </c>
      <c r="H2345" s="93" t="s">
        <v>34</v>
      </c>
      <c r="I2345" s="36" t="str">
        <f ca="1">IFERROR(__xludf.DUMMYFUNCTION("""COMPUTED_VALUE""")," ")</f>
        <v xml:space="preserve"> </v>
      </c>
      <c r="J2345" s="51" t="s">
        <v>10660</v>
      </c>
      <c r="K2345" s="56" t="s">
        <v>10661</v>
      </c>
      <c r="L2345" s="38">
        <v>976990214</v>
      </c>
      <c r="M2345" s="30" t="s">
        <v>454</v>
      </c>
      <c r="N2345" s="30" t="s">
        <v>236</v>
      </c>
      <c r="O2345" s="30" t="s">
        <v>10662</v>
      </c>
      <c r="P2345" s="30" t="s">
        <v>10663</v>
      </c>
      <c r="Q2345" s="23">
        <v>16940</v>
      </c>
      <c r="R2345" s="30" t="s">
        <v>29</v>
      </c>
      <c r="S2345" s="39">
        <v>50</v>
      </c>
      <c r="T2345" s="45">
        <v>46180</v>
      </c>
      <c r="U2345" s="52"/>
      <c r="V2345" s="53"/>
      <c r="W2345" s="54" t="s">
        <v>10664</v>
      </c>
      <c r="X2345" s="30"/>
      <c r="Y2345" s="31">
        <v>16890</v>
      </c>
      <c r="Z2345" s="30"/>
      <c r="AA2345" s="55"/>
      <c r="AB2345" s="73" t="s">
        <v>44</v>
      </c>
      <c r="AC2345" s="30" t="s">
        <v>44</v>
      </c>
      <c r="AD2345" s="30" t="s">
        <v>982</v>
      </c>
    </row>
    <row r="2346" spans="1:30" x14ac:dyDescent="0.2">
      <c r="A2346" s="89">
        <v>46181.433662268522</v>
      </c>
      <c r="B2346" s="35" t="s">
        <v>30</v>
      </c>
      <c r="C2346" s="85" t="s">
        <v>31</v>
      </c>
      <c r="D2346" s="30" t="s">
        <v>29</v>
      </c>
      <c r="E2346" s="96" t="s">
        <v>63</v>
      </c>
      <c r="F2346" s="93" t="s">
        <v>29</v>
      </c>
      <c r="G2346" s="30" t="s">
        <v>47</v>
      </c>
      <c r="H2346" s="93" t="s">
        <v>34</v>
      </c>
      <c r="I2346" s="36" t="str">
        <f ca="1">IFERROR(__xludf.DUMMYFUNCTION("""COMPUTED_VALUE""")," ")</f>
        <v xml:space="preserve"> </v>
      </c>
      <c r="J2346" s="51" t="s">
        <v>10665</v>
      </c>
      <c r="K2346" s="56" t="s">
        <v>10666</v>
      </c>
      <c r="L2346" s="38">
        <v>868387308</v>
      </c>
      <c r="M2346" s="30" t="s">
        <v>247</v>
      </c>
      <c r="N2346" s="30" t="s">
        <v>2105</v>
      </c>
      <c r="O2346" s="30" t="s">
        <v>107</v>
      </c>
      <c r="P2346" s="30" t="s">
        <v>10667</v>
      </c>
      <c r="Q2346" s="23">
        <v>16940</v>
      </c>
      <c r="R2346" s="30" t="s">
        <v>29</v>
      </c>
      <c r="S2346" s="39">
        <v>50</v>
      </c>
      <c r="T2346" s="45">
        <v>46179</v>
      </c>
      <c r="U2346" s="52"/>
      <c r="V2346" s="53"/>
      <c r="W2346" s="54" t="s">
        <v>10668</v>
      </c>
      <c r="X2346" s="30"/>
      <c r="Y2346" s="31">
        <v>16890</v>
      </c>
      <c r="Z2346" s="30"/>
      <c r="AA2346" s="56"/>
      <c r="AB2346" s="74" t="s">
        <v>44</v>
      </c>
      <c r="AC2346" s="30" t="s">
        <v>44</v>
      </c>
      <c r="AD2346" s="30" t="s">
        <v>982</v>
      </c>
    </row>
    <row r="2347" spans="1:30" x14ac:dyDescent="0.2">
      <c r="A2347" s="89">
        <v>46181.436224050922</v>
      </c>
      <c r="B2347" s="35" t="s">
        <v>30</v>
      </c>
      <c r="C2347" s="85" t="s">
        <v>31</v>
      </c>
      <c r="D2347" s="30" t="s">
        <v>29</v>
      </c>
      <c r="E2347" s="96" t="s">
        <v>63</v>
      </c>
      <c r="F2347" s="93" t="s">
        <v>29</v>
      </c>
      <c r="G2347" s="30" t="s">
        <v>47</v>
      </c>
      <c r="H2347" s="93" t="s">
        <v>34</v>
      </c>
      <c r="I2347" s="36" t="str">
        <f ca="1">IFERROR(__xludf.DUMMYFUNCTION("""COMPUTED_VALUE""")," ")</f>
        <v xml:space="preserve"> </v>
      </c>
      <c r="J2347" s="51" t="s">
        <v>10669</v>
      </c>
      <c r="K2347" s="56" t="s">
        <v>10670</v>
      </c>
      <c r="L2347" s="38">
        <v>383465352</v>
      </c>
      <c r="M2347" s="30" t="s">
        <v>874</v>
      </c>
      <c r="N2347" s="30" t="s">
        <v>875</v>
      </c>
      <c r="O2347" s="30" t="s">
        <v>2204</v>
      </c>
      <c r="P2347" s="30" t="s">
        <v>10671</v>
      </c>
      <c r="Q2347" s="23">
        <v>16940</v>
      </c>
      <c r="R2347" s="30" t="s">
        <v>29</v>
      </c>
      <c r="S2347" s="39">
        <v>50</v>
      </c>
      <c r="T2347" s="45">
        <v>46181</v>
      </c>
      <c r="U2347" s="52"/>
      <c r="V2347" s="53"/>
      <c r="W2347" s="54" t="s">
        <v>10672</v>
      </c>
      <c r="X2347" s="30"/>
      <c r="Y2347" s="31">
        <v>16890</v>
      </c>
      <c r="Z2347" s="30"/>
      <c r="AA2347" s="55"/>
      <c r="AB2347" s="73" t="s">
        <v>44</v>
      </c>
      <c r="AC2347" s="30" t="s">
        <v>44</v>
      </c>
      <c r="AD2347" s="30" t="s">
        <v>982</v>
      </c>
    </row>
    <row r="2348" spans="1:30" x14ac:dyDescent="0.2">
      <c r="A2348" s="89">
        <v>46181.437216180551</v>
      </c>
      <c r="B2348" s="35" t="s">
        <v>30</v>
      </c>
      <c r="C2348" s="85" t="s">
        <v>31</v>
      </c>
      <c r="D2348" s="30" t="s">
        <v>29</v>
      </c>
      <c r="E2348" s="96" t="s">
        <v>5031</v>
      </c>
      <c r="F2348" s="93" t="s">
        <v>29</v>
      </c>
      <c r="G2348" s="30" t="s">
        <v>418</v>
      </c>
      <c r="H2348" s="93" t="s">
        <v>34</v>
      </c>
      <c r="I2348" s="36" t="str">
        <f ca="1">IFERROR(__xludf.DUMMYFUNCTION("""COMPUTED_VALUE""")," ")</f>
        <v xml:space="preserve"> </v>
      </c>
      <c r="J2348" s="51" t="s">
        <v>10673</v>
      </c>
      <c r="K2348" s="56" t="s">
        <v>10674</v>
      </c>
      <c r="L2348" s="38">
        <v>353179829</v>
      </c>
      <c r="M2348" s="30" t="s">
        <v>454</v>
      </c>
      <c r="N2348" s="30" t="s">
        <v>148</v>
      </c>
      <c r="O2348" s="30" t="s">
        <v>10675</v>
      </c>
      <c r="P2348" s="30" t="s">
        <v>10676</v>
      </c>
      <c r="Q2348" s="23" t="e">
        <v>#N/A</v>
      </c>
      <c r="R2348" s="30" t="s">
        <v>29</v>
      </c>
      <c r="S2348" s="39">
        <v>50</v>
      </c>
      <c r="T2348" s="45">
        <v>46180</v>
      </c>
      <c r="U2348" s="52"/>
      <c r="V2348" s="53"/>
      <c r="W2348" s="54" t="s">
        <v>10677</v>
      </c>
      <c r="X2348" s="30"/>
      <c r="Y2348" s="31" t="str">
        <v>Lỗi</v>
      </c>
      <c r="Z2348" s="30"/>
      <c r="AA2348" s="56"/>
      <c r="AB2348" s="74" t="s">
        <v>44</v>
      </c>
      <c r="AC2348" s="30" t="s">
        <v>44</v>
      </c>
      <c r="AD2348" s="30" t="s">
        <v>982</v>
      </c>
    </row>
    <row r="2349" spans="1:30" x14ac:dyDescent="0.2">
      <c r="A2349" s="89">
        <v>46181.440868483798</v>
      </c>
      <c r="B2349" s="35" t="s">
        <v>30</v>
      </c>
      <c r="C2349" s="85" t="s">
        <v>31</v>
      </c>
      <c r="D2349" s="30" t="s">
        <v>29</v>
      </c>
      <c r="E2349" s="96" t="s">
        <v>32</v>
      </c>
      <c r="F2349" s="93" t="s">
        <v>29</v>
      </c>
      <c r="G2349" s="30" t="s">
        <v>33</v>
      </c>
      <c r="H2349" s="93" t="s">
        <v>34</v>
      </c>
      <c r="I2349" s="36" t="str">
        <f ca="1">IFERROR(__xludf.DUMMYFUNCTION("""COMPUTED_VALUE""")," ")</f>
        <v xml:space="preserve"> </v>
      </c>
      <c r="J2349" s="51" t="s">
        <v>10678</v>
      </c>
      <c r="K2349" s="56" t="s">
        <v>10679</v>
      </c>
      <c r="L2349" s="38">
        <v>328381298</v>
      </c>
      <c r="M2349" s="30" t="s">
        <v>454</v>
      </c>
      <c r="N2349" s="30" t="s">
        <v>875</v>
      </c>
      <c r="O2349" s="30" t="s">
        <v>10680</v>
      </c>
      <c r="P2349" s="30" t="s">
        <v>10681</v>
      </c>
      <c r="Q2349" s="23">
        <v>14972</v>
      </c>
      <c r="R2349" s="30" t="s">
        <v>29</v>
      </c>
      <c r="S2349" s="39">
        <v>50</v>
      </c>
      <c r="T2349" s="45">
        <v>46180</v>
      </c>
      <c r="U2349" s="52"/>
      <c r="V2349" s="53"/>
      <c r="W2349" s="54" t="s">
        <v>10682</v>
      </c>
      <c r="X2349" s="30"/>
      <c r="Y2349" s="31">
        <v>14922</v>
      </c>
      <c r="Z2349" s="30"/>
      <c r="AA2349" s="55"/>
      <c r="AB2349" s="73" t="s">
        <v>44</v>
      </c>
      <c r="AC2349" s="30" t="s">
        <v>44</v>
      </c>
      <c r="AD2349" s="30" t="s">
        <v>982</v>
      </c>
    </row>
    <row r="2350" spans="1:30" x14ac:dyDescent="0.2">
      <c r="A2350" s="89">
        <v>46181.449255486106</v>
      </c>
      <c r="B2350" s="35" t="s">
        <v>30</v>
      </c>
      <c r="C2350" s="85" t="s">
        <v>31</v>
      </c>
      <c r="D2350" s="30" t="s">
        <v>29</v>
      </c>
      <c r="E2350" s="96" t="s">
        <v>63</v>
      </c>
      <c r="F2350" s="93" t="s">
        <v>29</v>
      </c>
      <c r="G2350" s="30" t="s">
        <v>47</v>
      </c>
      <c r="H2350" s="93" t="s">
        <v>34</v>
      </c>
      <c r="I2350" s="36" t="str">
        <f ca="1">IFERROR(__xludf.DUMMYFUNCTION("""COMPUTED_VALUE""")," ")</f>
        <v xml:space="preserve"> </v>
      </c>
      <c r="J2350" s="51" t="s">
        <v>10683</v>
      </c>
      <c r="K2350" s="56" t="s">
        <v>10684</v>
      </c>
      <c r="L2350" s="38">
        <v>868308192</v>
      </c>
      <c r="M2350" s="30" t="s">
        <v>454</v>
      </c>
      <c r="N2350" s="30" t="s">
        <v>131</v>
      </c>
      <c r="O2350" s="30" t="s">
        <v>10685</v>
      </c>
      <c r="P2350" s="30" t="s">
        <v>10686</v>
      </c>
      <c r="Q2350" s="23">
        <v>16940</v>
      </c>
      <c r="R2350" s="30" t="s">
        <v>29</v>
      </c>
      <c r="S2350" s="39">
        <v>50</v>
      </c>
      <c r="T2350" s="45">
        <v>46180</v>
      </c>
      <c r="U2350" s="52"/>
      <c r="V2350" s="53"/>
      <c r="W2350" s="54" t="s">
        <v>10687</v>
      </c>
      <c r="X2350" s="30"/>
      <c r="Y2350" s="31">
        <v>16890</v>
      </c>
      <c r="Z2350" s="30"/>
      <c r="AA2350" s="56"/>
      <c r="AB2350" s="74" t="s">
        <v>44</v>
      </c>
      <c r="AC2350" s="30" t="s">
        <v>44</v>
      </c>
      <c r="AD2350" s="30" t="s">
        <v>982</v>
      </c>
    </row>
    <row r="2351" spans="1:30" x14ac:dyDescent="0.2">
      <c r="A2351" s="89">
        <v>46181.455483252314</v>
      </c>
      <c r="B2351" s="35" t="s">
        <v>30</v>
      </c>
      <c r="C2351" s="85" t="s">
        <v>31</v>
      </c>
      <c r="D2351" s="30" t="s">
        <v>29</v>
      </c>
      <c r="E2351" s="96" t="s">
        <v>63</v>
      </c>
      <c r="F2351" s="93" t="s">
        <v>29</v>
      </c>
      <c r="G2351" s="30" t="s">
        <v>47</v>
      </c>
      <c r="H2351" s="93" t="s">
        <v>34</v>
      </c>
      <c r="I2351" s="36" t="str">
        <f ca="1">IFERROR(__xludf.DUMMYFUNCTION("""COMPUTED_VALUE""")," ")</f>
        <v xml:space="preserve"> </v>
      </c>
      <c r="J2351" s="51" t="s">
        <v>10688</v>
      </c>
      <c r="K2351" s="56" t="s">
        <v>10689</v>
      </c>
      <c r="L2351" s="38">
        <v>393925308</v>
      </c>
      <c r="M2351" s="30" t="s">
        <v>454</v>
      </c>
      <c r="N2351" s="30" t="s">
        <v>131</v>
      </c>
      <c r="O2351" s="30" t="s">
        <v>10690</v>
      </c>
      <c r="P2351" s="30" t="s">
        <v>10691</v>
      </c>
      <c r="Q2351" s="23">
        <v>16940</v>
      </c>
      <c r="R2351" s="30" t="s">
        <v>29</v>
      </c>
      <c r="S2351" s="39">
        <v>50</v>
      </c>
      <c r="T2351" s="45">
        <v>46180</v>
      </c>
      <c r="U2351" s="52"/>
      <c r="V2351" s="53"/>
      <c r="W2351" s="54" t="s">
        <v>10692</v>
      </c>
      <c r="X2351" s="30"/>
      <c r="Y2351" s="31">
        <v>16890</v>
      </c>
      <c r="Z2351" s="30"/>
      <c r="AA2351" s="55"/>
      <c r="AB2351" s="73" t="s">
        <v>44</v>
      </c>
      <c r="AC2351" s="30" t="s">
        <v>44</v>
      </c>
      <c r="AD2351" s="30" t="s">
        <v>982</v>
      </c>
    </row>
    <row r="2352" spans="1:30" x14ac:dyDescent="0.2">
      <c r="A2352" s="89">
        <v>46181.471384710647</v>
      </c>
      <c r="B2352" s="35" t="s">
        <v>408</v>
      </c>
      <c r="C2352" s="85" t="s">
        <v>31</v>
      </c>
      <c r="D2352" s="30" t="s">
        <v>29</v>
      </c>
      <c r="E2352" s="96" t="s">
        <v>63</v>
      </c>
      <c r="F2352" s="93" t="s">
        <v>29</v>
      </c>
      <c r="G2352" s="30" t="s">
        <v>47</v>
      </c>
      <c r="H2352" s="93" t="s">
        <v>3536</v>
      </c>
      <c r="I2352" s="36">
        <f ca="1">IFERROR(__xludf.DUMMYFUNCTION("""COMPUTED_VALUE"""),46197)</f>
        <v>46197</v>
      </c>
      <c r="J2352" s="51" t="s">
        <v>10693</v>
      </c>
      <c r="K2352" s="56" t="s">
        <v>10694</v>
      </c>
      <c r="L2352" s="38">
        <v>359318046</v>
      </c>
      <c r="M2352" s="30" t="s">
        <v>247</v>
      </c>
      <c r="N2352" s="30" t="s">
        <v>337</v>
      </c>
      <c r="O2352" s="30" t="s">
        <v>107</v>
      </c>
      <c r="P2352" s="30" t="s">
        <v>10695</v>
      </c>
      <c r="Q2352" s="23">
        <v>16940</v>
      </c>
      <c r="R2352" s="30" t="s">
        <v>29</v>
      </c>
      <c r="S2352" s="39">
        <v>50</v>
      </c>
      <c r="T2352" s="45">
        <v>46179</v>
      </c>
      <c r="U2352" s="52"/>
      <c r="V2352" s="53"/>
      <c r="W2352" s="54" t="s">
        <v>10696</v>
      </c>
      <c r="X2352" s="30"/>
      <c r="Y2352" s="31">
        <v>16890</v>
      </c>
      <c r="Z2352" s="30"/>
      <c r="AA2352" s="56"/>
      <c r="AB2352" s="74" t="s">
        <v>44</v>
      </c>
      <c r="AC2352" s="30" t="s">
        <v>44</v>
      </c>
      <c r="AD2352" s="30" t="s">
        <v>982</v>
      </c>
    </row>
    <row r="2353" spans="1:30" x14ac:dyDescent="0.2">
      <c r="A2353" s="89">
        <v>46181.475834432873</v>
      </c>
      <c r="B2353" s="35" t="s">
        <v>30</v>
      </c>
      <c r="C2353" s="85" t="s">
        <v>31</v>
      </c>
      <c r="D2353" s="30" t="s">
        <v>29</v>
      </c>
      <c r="E2353" s="96" t="s">
        <v>2798</v>
      </c>
      <c r="F2353" s="93" t="s">
        <v>29</v>
      </c>
      <c r="G2353" s="30" t="s">
        <v>47</v>
      </c>
      <c r="H2353" s="93" t="s">
        <v>34</v>
      </c>
      <c r="I2353" s="36" t="str">
        <f ca="1">IFERROR(__xludf.DUMMYFUNCTION("""COMPUTED_VALUE""")," ")</f>
        <v xml:space="preserve"> </v>
      </c>
      <c r="J2353" s="51" t="s">
        <v>10697</v>
      </c>
      <c r="K2353" s="56" t="s">
        <v>10698</v>
      </c>
      <c r="L2353" s="38">
        <v>984695567</v>
      </c>
      <c r="M2353" s="30" t="s">
        <v>664</v>
      </c>
      <c r="N2353" s="30" t="s">
        <v>3186</v>
      </c>
      <c r="O2353" s="30" t="s">
        <v>107</v>
      </c>
      <c r="P2353" s="30" t="s">
        <v>10699</v>
      </c>
      <c r="Q2353" s="23">
        <v>16940</v>
      </c>
      <c r="R2353" s="30" t="s">
        <v>29</v>
      </c>
      <c r="S2353" s="39">
        <v>100</v>
      </c>
      <c r="T2353" s="45">
        <v>46181</v>
      </c>
      <c r="U2353" s="52"/>
      <c r="V2353" s="53"/>
      <c r="W2353" s="54" t="s">
        <v>10700</v>
      </c>
      <c r="X2353" s="30"/>
      <c r="Y2353" s="31">
        <v>16840</v>
      </c>
      <c r="Z2353" s="30"/>
      <c r="AA2353" s="55"/>
      <c r="AB2353" s="73" t="s">
        <v>44</v>
      </c>
      <c r="AC2353" s="30" t="s">
        <v>44</v>
      </c>
      <c r="AD2353" s="30" t="s">
        <v>982</v>
      </c>
    </row>
    <row r="2354" spans="1:30" x14ac:dyDescent="0.2">
      <c r="A2354" s="89">
        <v>46181.484903761579</v>
      </c>
      <c r="B2354" s="35" t="s">
        <v>30</v>
      </c>
      <c r="C2354" s="85" t="s">
        <v>31</v>
      </c>
      <c r="D2354" s="30" t="s">
        <v>29</v>
      </c>
      <c r="E2354" s="96" t="s">
        <v>63</v>
      </c>
      <c r="F2354" s="93" t="s">
        <v>29</v>
      </c>
      <c r="G2354" s="30" t="s">
        <v>47</v>
      </c>
      <c r="H2354" s="93" t="s">
        <v>34</v>
      </c>
      <c r="I2354" s="36" t="str">
        <f ca="1">IFERROR(__xludf.DUMMYFUNCTION("""COMPUTED_VALUE""")," ")</f>
        <v xml:space="preserve"> </v>
      </c>
      <c r="J2354" s="51" t="s">
        <v>10701</v>
      </c>
      <c r="K2354" s="56" t="s">
        <v>10702</v>
      </c>
      <c r="L2354" s="38">
        <v>356234208</v>
      </c>
      <c r="M2354" s="30" t="s">
        <v>454</v>
      </c>
      <c r="N2354" s="30" t="s">
        <v>148</v>
      </c>
      <c r="O2354" s="30" t="s">
        <v>10703</v>
      </c>
      <c r="P2354" s="30" t="s">
        <v>10704</v>
      </c>
      <c r="Q2354" s="23">
        <v>16940</v>
      </c>
      <c r="R2354" s="30" t="s">
        <v>29</v>
      </c>
      <c r="S2354" s="39">
        <v>20</v>
      </c>
      <c r="T2354" s="45">
        <v>46180</v>
      </c>
      <c r="U2354" s="52"/>
      <c r="V2354" s="53"/>
      <c r="W2354" s="54" t="s">
        <v>10705</v>
      </c>
      <c r="X2354" s="30"/>
      <c r="Y2354" s="31">
        <v>16920</v>
      </c>
      <c r="Z2354" s="30"/>
      <c r="AA2354" s="56"/>
      <c r="AB2354" s="74" t="s">
        <v>44</v>
      </c>
      <c r="AC2354" s="30" t="s">
        <v>44</v>
      </c>
      <c r="AD2354" s="30" t="s">
        <v>982</v>
      </c>
    </row>
    <row r="2355" spans="1:30" x14ac:dyDescent="0.2">
      <c r="A2355" s="89">
        <v>46181.520685925927</v>
      </c>
      <c r="B2355" s="35" t="s">
        <v>30</v>
      </c>
      <c r="C2355" s="85" t="s">
        <v>31</v>
      </c>
      <c r="D2355" s="30" t="s">
        <v>29</v>
      </c>
      <c r="E2355" s="96" t="s">
        <v>63</v>
      </c>
      <c r="F2355" s="93" t="s">
        <v>29</v>
      </c>
      <c r="G2355" s="30" t="s">
        <v>47</v>
      </c>
      <c r="H2355" s="93" t="s">
        <v>10706</v>
      </c>
      <c r="I2355" s="36">
        <f ca="1">IFERROR(__xludf.DUMMYFUNCTION("""COMPUTED_VALUE"""),46202)</f>
        <v>46202</v>
      </c>
      <c r="J2355" s="51" t="s">
        <v>10707</v>
      </c>
      <c r="K2355" s="56" t="s">
        <v>10708</v>
      </c>
      <c r="L2355" s="38">
        <v>869485614</v>
      </c>
      <c r="M2355" s="30" t="s">
        <v>2544</v>
      </c>
      <c r="N2355" s="30" t="s">
        <v>832</v>
      </c>
      <c r="O2355" s="30" t="s">
        <v>10709</v>
      </c>
      <c r="P2355" s="30" t="s">
        <v>10710</v>
      </c>
      <c r="Q2355" s="23">
        <v>16940</v>
      </c>
      <c r="R2355" s="30" t="s">
        <v>29</v>
      </c>
      <c r="S2355" s="39">
        <v>50</v>
      </c>
      <c r="T2355" s="45">
        <v>46180</v>
      </c>
      <c r="U2355" s="52"/>
      <c r="V2355" s="53"/>
      <c r="W2355" s="54" t="s">
        <v>10711</v>
      </c>
      <c r="X2355" s="30"/>
      <c r="Y2355" s="31">
        <v>16890</v>
      </c>
      <c r="Z2355" s="30"/>
      <c r="AA2355" s="55"/>
      <c r="AB2355" s="73" t="s">
        <v>44</v>
      </c>
      <c r="AC2355" s="30" t="s">
        <v>44</v>
      </c>
      <c r="AD2355" s="30" t="s">
        <v>982</v>
      </c>
    </row>
    <row r="2356" spans="1:30" x14ac:dyDescent="0.2">
      <c r="A2356" s="89">
        <v>46181.523118831014</v>
      </c>
      <c r="B2356" s="35" t="s">
        <v>30</v>
      </c>
      <c r="C2356" s="85" t="s">
        <v>31</v>
      </c>
      <c r="D2356" s="30" t="s">
        <v>29</v>
      </c>
      <c r="E2356" s="96" t="s">
        <v>46</v>
      </c>
      <c r="F2356" s="93" t="s">
        <v>29</v>
      </c>
      <c r="G2356" s="30" t="s">
        <v>47</v>
      </c>
      <c r="H2356" s="93" t="s">
        <v>34</v>
      </c>
      <c r="I2356" s="36" t="str">
        <f ca="1">IFERROR(__xludf.DUMMYFUNCTION("""COMPUTED_VALUE""")," ")</f>
        <v xml:space="preserve"> </v>
      </c>
      <c r="J2356" s="51" t="s">
        <v>10712</v>
      </c>
      <c r="K2356" s="56" t="s">
        <v>1776</v>
      </c>
      <c r="L2356" s="38">
        <v>349416302</v>
      </c>
      <c r="M2356" s="30" t="s">
        <v>2544</v>
      </c>
      <c r="N2356" s="30" t="s">
        <v>685</v>
      </c>
      <c r="O2356" s="30" t="s">
        <v>10713</v>
      </c>
      <c r="P2356" s="30" t="s">
        <v>10714</v>
      </c>
      <c r="Q2356" s="23">
        <v>2468</v>
      </c>
      <c r="R2356" s="30" t="s">
        <v>29</v>
      </c>
      <c r="S2356" s="39">
        <v>50</v>
      </c>
      <c r="T2356" s="45">
        <v>46180</v>
      </c>
      <c r="U2356" s="52"/>
      <c r="V2356" s="53"/>
      <c r="W2356" s="54" t="s">
        <v>10715</v>
      </c>
      <c r="X2356" s="30"/>
      <c r="Y2356" s="31">
        <v>2418</v>
      </c>
      <c r="Z2356" s="30"/>
      <c r="AA2356" s="56"/>
      <c r="AB2356" s="74" t="s">
        <v>44</v>
      </c>
      <c r="AC2356" s="30" t="s">
        <v>44</v>
      </c>
      <c r="AD2356" s="30" t="s">
        <v>74</v>
      </c>
    </row>
    <row r="2357" spans="1:30" x14ac:dyDescent="0.2">
      <c r="A2357" s="89">
        <v>46181.57309174769</v>
      </c>
      <c r="B2357" s="35" t="s">
        <v>76</v>
      </c>
      <c r="C2357" s="85" t="s">
        <v>31</v>
      </c>
      <c r="D2357" s="30" t="s">
        <v>29</v>
      </c>
      <c r="E2357" s="96" t="s">
        <v>2798</v>
      </c>
      <c r="F2357" s="93" t="s">
        <v>29</v>
      </c>
      <c r="G2357" s="30" t="s">
        <v>47</v>
      </c>
      <c r="H2357" s="93" t="s">
        <v>5132</v>
      </c>
      <c r="I2357" s="36">
        <f ca="1">IFERROR(__xludf.DUMMYFUNCTION("""COMPUTED_VALUE"""),46196)</f>
        <v>46196</v>
      </c>
      <c r="J2357" s="51" t="s">
        <v>10716</v>
      </c>
      <c r="K2357" s="56" t="s">
        <v>10717</v>
      </c>
      <c r="L2357" s="38">
        <v>328648718</v>
      </c>
      <c r="M2357" s="30" t="s">
        <v>713</v>
      </c>
      <c r="N2357" s="30" t="s">
        <v>512</v>
      </c>
      <c r="O2357" s="30" t="s">
        <v>107</v>
      </c>
      <c r="P2357" s="30" t="s">
        <v>10718</v>
      </c>
      <c r="Q2357" s="23">
        <v>16940</v>
      </c>
      <c r="R2357" s="30" t="s">
        <v>29</v>
      </c>
      <c r="S2357" s="39">
        <v>50</v>
      </c>
      <c r="T2357" s="45">
        <v>46181</v>
      </c>
      <c r="U2357" s="52"/>
      <c r="V2357" s="53"/>
      <c r="W2357" s="54" t="s">
        <v>10719</v>
      </c>
      <c r="X2357" s="30"/>
      <c r="Y2357" s="31">
        <v>16890</v>
      </c>
      <c r="Z2357" s="30"/>
      <c r="AA2357" s="55"/>
      <c r="AB2357" s="73" t="s">
        <v>44</v>
      </c>
      <c r="AC2357" s="30" t="s">
        <v>44</v>
      </c>
      <c r="AD2357" s="30" t="s">
        <v>982</v>
      </c>
    </row>
    <row r="2358" spans="1:30" x14ac:dyDescent="0.2">
      <c r="A2358" s="89">
        <v>46167.999986631941</v>
      </c>
      <c r="B2358" s="35" t="s">
        <v>30</v>
      </c>
      <c r="C2358" s="85" t="s">
        <v>31</v>
      </c>
      <c r="D2358" s="30" t="s">
        <v>29</v>
      </c>
      <c r="E2358" s="96" t="s">
        <v>670</v>
      </c>
      <c r="F2358" s="30" t="s">
        <v>8050</v>
      </c>
      <c r="G2358" s="30" t="s">
        <v>2172</v>
      </c>
      <c r="H2358" s="93" t="s">
        <v>10720</v>
      </c>
      <c r="I2358" s="36">
        <f ca="1">IFERROR(__xludf.DUMMYFUNCTION("""COMPUTED_VALUE"""),46196)</f>
        <v>46196</v>
      </c>
      <c r="J2358" s="51" t="s">
        <v>8052</v>
      </c>
      <c r="K2358" s="56" t="s">
        <v>8053</v>
      </c>
      <c r="L2358" s="38">
        <v>329367159</v>
      </c>
      <c r="M2358" s="30" t="s">
        <v>163</v>
      </c>
      <c r="N2358" s="56" t="s">
        <v>8054</v>
      </c>
      <c r="O2358" s="30" t="s">
        <v>8055</v>
      </c>
      <c r="P2358" s="30" t="s">
        <v>8056</v>
      </c>
      <c r="Q2358" s="23">
        <v>7736</v>
      </c>
      <c r="R2358" s="30" t="s">
        <v>29</v>
      </c>
      <c r="S2358" s="39">
        <v>2000</v>
      </c>
      <c r="T2358" s="45">
        <v>46167</v>
      </c>
      <c r="U2358" s="66">
        <v>5736</v>
      </c>
      <c r="V2358" s="45">
        <v>46179</v>
      </c>
      <c r="W2358" s="54" t="s">
        <v>8057</v>
      </c>
      <c r="X2358" s="30"/>
      <c r="Y2358" s="31">
        <v>0</v>
      </c>
      <c r="Z2358" s="30" t="s">
        <v>816</v>
      </c>
      <c r="AA2358" s="56"/>
      <c r="AB2358" s="74" t="s">
        <v>44</v>
      </c>
      <c r="AC2358" s="30" t="s">
        <v>44</v>
      </c>
      <c r="AD2358" s="30" t="s">
        <v>74</v>
      </c>
    </row>
    <row r="2359" spans="1:30" x14ac:dyDescent="0.2">
      <c r="A2359" s="89">
        <v>46181.854760844908</v>
      </c>
      <c r="B2359" s="35" t="s">
        <v>30</v>
      </c>
      <c r="C2359" s="85" t="s">
        <v>31</v>
      </c>
      <c r="D2359" s="30" t="s">
        <v>29</v>
      </c>
      <c r="E2359" s="96" t="s">
        <v>63</v>
      </c>
      <c r="F2359" s="93" t="s">
        <v>29</v>
      </c>
      <c r="G2359" s="30" t="s">
        <v>47</v>
      </c>
      <c r="H2359" s="93" t="s">
        <v>34</v>
      </c>
      <c r="I2359" s="36" t="str">
        <f ca="1">IFERROR(__xludf.DUMMYFUNCTION("""COMPUTED_VALUE""")," ")</f>
        <v xml:space="preserve"> </v>
      </c>
      <c r="J2359" s="51" t="s">
        <v>10721</v>
      </c>
      <c r="K2359" s="56" t="s">
        <v>10722</v>
      </c>
      <c r="L2359" s="38">
        <v>978446293</v>
      </c>
      <c r="M2359" s="30" t="s">
        <v>605</v>
      </c>
      <c r="N2359" s="30" t="s">
        <v>708</v>
      </c>
      <c r="O2359" s="30" t="s">
        <v>107</v>
      </c>
      <c r="P2359" s="30" t="s">
        <v>10723</v>
      </c>
      <c r="Q2359" s="23">
        <v>16940</v>
      </c>
      <c r="R2359" s="30" t="s">
        <v>29</v>
      </c>
      <c r="S2359" s="39">
        <v>50</v>
      </c>
      <c r="T2359" s="45">
        <v>46181</v>
      </c>
      <c r="U2359" s="52"/>
      <c r="V2359" s="53"/>
      <c r="W2359" s="54" t="s">
        <v>10724</v>
      </c>
      <c r="X2359" s="30"/>
      <c r="Y2359" s="31">
        <v>16890</v>
      </c>
      <c r="Z2359" s="30"/>
      <c r="AA2359" s="55"/>
      <c r="AB2359" s="73" t="s">
        <v>44</v>
      </c>
      <c r="AC2359" s="30" t="s">
        <v>44</v>
      </c>
      <c r="AD2359" s="30" t="s">
        <v>982</v>
      </c>
    </row>
    <row r="2360" spans="1:30" x14ac:dyDescent="0.2">
      <c r="A2360" s="89">
        <v>46181.916700081019</v>
      </c>
      <c r="B2360" s="35" t="s">
        <v>30</v>
      </c>
      <c r="C2360" s="85" t="s">
        <v>31</v>
      </c>
      <c r="D2360" s="30" t="s">
        <v>29</v>
      </c>
      <c r="E2360" s="96" t="s">
        <v>2798</v>
      </c>
      <c r="F2360" s="93" t="s">
        <v>29</v>
      </c>
      <c r="G2360" s="30" t="s">
        <v>47</v>
      </c>
      <c r="H2360" s="93" t="s">
        <v>7946</v>
      </c>
      <c r="I2360" s="36">
        <f ca="1">IFERROR(__xludf.DUMMYFUNCTION("""COMPUTED_VALUE"""),46196)</f>
        <v>46196</v>
      </c>
      <c r="J2360" s="51" t="s">
        <v>10725</v>
      </c>
      <c r="K2360" s="56" t="s">
        <v>10726</v>
      </c>
      <c r="L2360" s="38">
        <v>338617019</v>
      </c>
      <c r="M2360" s="30" t="s">
        <v>713</v>
      </c>
      <c r="N2360" s="30" t="s">
        <v>2631</v>
      </c>
      <c r="O2360" s="30" t="s">
        <v>2204</v>
      </c>
      <c r="P2360" s="30" t="s">
        <v>10727</v>
      </c>
      <c r="Q2360" s="23">
        <v>16940</v>
      </c>
      <c r="R2360" s="30" t="s">
        <v>29</v>
      </c>
      <c r="S2360" s="39">
        <v>50</v>
      </c>
      <c r="T2360" s="45">
        <v>46181</v>
      </c>
      <c r="U2360" s="52"/>
      <c r="V2360" s="53"/>
      <c r="W2360" s="54" t="s">
        <v>10728</v>
      </c>
      <c r="X2360" s="30"/>
      <c r="Y2360" s="31">
        <v>16890</v>
      </c>
      <c r="Z2360" s="30"/>
      <c r="AA2360" s="56"/>
      <c r="AB2360" s="74" t="s">
        <v>44</v>
      </c>
      <c r="AC2360" s="30" t="s">
        <v>44</v>
      </c>
      <c r="AD2360" s="30" t="s">
        <v>982</v>
      </c>
    </row>
    <row r="2361" spans="1:30" x14ac:dyDescent="0.2">
      <c r="A2361" s="89">
        <v>46181.918033796297</v>
      </c>
      <c r="B2361" s="35" t="s">
        <v>252</v>
      </c>
      <c r="C2361" s="85" t="s">
        <v>31</v>
      </c>
      <c r="D2361" s="30" t="s">
        <v>29</v>
      </c>
      <c r="E2361" s="96" t="s">
        <v>2798</v>
      </c>
      <c r="F2361" s="93" t="s">
        <v>29</v>
      </c>
      <c r="G2361" s="30" t="s">
        <v>47</v>
      </c>
      <c r="H2361" s="93" t="s">
        <v>34</v>
      </c>
      <c r="I2361" s="36" t="str">
        <f ca="1">IFERROR(__xludf.DUMMYFUNCTION("""COMPUTED_VALUE""")," ")</f>
        <v xml:space="preserve"> </v>
      </c>
      <c r="J2361" s="51" t="s">
        <v>10729</v>
      </c>
      <c r="K2361" s="56" t="s">
        <v>10730</v>
      </c>
      <c r="L2361" s="38">
        <v>878855723</v>
      </c>
      <c r="M2361" s="30" t="s">
        <v>713</v>
      </c>
      <c r="N2361" s="30" t="s">
        <v>148</v>
      </c>
      <c r="O2361" s="30" t="s">
        <v>107</v>
      </c>
      <c r="P2361" s="30" t="s">
        <v>10731</v>
      </c>
      <c r="Q2361" s="23">
        <v>16940</v>
      </c>
      <c r="R2361" s="30" t="s">
        <v>29</v>
      </c>
      <c r="S2361" s="39">
        <v>50</v>
      </c>
      <c r="T2361" s="45">
        <v>46181</v>
      </c>
      <c r="U2361" s="52"/>
      <c r="V2361" s="53"/>
      <c r="W2361" s="54" t="s">
        <v>10732</v>
      </c>
      <c r="X2361" s="30"/>
      <c r="Y2361" s="31">
        <v>16890</v>
      </c>
      <c r="Z2361" s="30"/>
      <c r="AA2361" s="55"/>
      <c r="AB2361" s="73" t="s">
        <v>44</v>
      </c>
      <c r="AC2361" s="30" t="s">
        <v>44</v>
      </c>
      <c r="AD2361" s="30" t="s">
        <v>982</v>
      </c>
    </row>
    <row r="2362" spans="1:30" x14ac:dyDescent="0.2">
      <c r="A2362" s="89">
        <v>46181.920181620371</v>
      </c>
      <c r="B2362" s="35" t="s">
        <v>30</v>
      </c>
      <c r="C2362" s="85" t="s">
        <v>31</v>
      </c>
      <c r="D2362" s="30" t="s">
        <v>29</v>
      </c>
      <c r="E2362" s="96" t="s">
        <v>2798</v>
      </c>
      <c r="F2362" s="93" t="s">
        <v>29</v>
      </c>
      <c r="G2362" s="30" t="s">
        <v>47</v>
      </c>
      <c r="H2362" s="93" t="s">
        <v>34</v>
      </c>
      <c r="I2362" s="36" t="str">
        <f ca="1">IFERROR(__xludf.DUMMYFUNCTION("""COMPUTED_VALUE""")," ")</f>
        <v xml:space="preserve"> </v>
      </c>
      <c r="J2362" s="51" t="s">
        <v>10733</v>
      </c>
      <c r="K2362" s="56" t="s">
        <v>10734</v>
      </c>
      <c r="L2362" s="38">
        <v>834711827</v>
      </c>
      <c r="M2362" s="30" t="s">
        <v>713</v>
      </c>
      <c r="N2362" s="30" t="s">
        <v>512</v>
      </c>
      <c r="O2362" s="30" t="s">
        <v>876</v>
      </c>
      <c r="P2362" s="30" t="s">
        <v>10735</v>
      </c>
      <c r="Q2362" s="23">
        <v>16940</v>
      </c>
      <c r="R2362" s="30" t="s">
        <v>29</v>
      </c>
      <c r="S2362" s="39">
        <v>50</v>
      </c>
      <c r="T2362" s="45">
        <v>46181</v>
      </c>
      <c r="U2362" s="52"/>
      <c r="V2362" s="53"/>
      <c r="W2362" s="54" t="s">
        <v>10736</v>
      </c>
      <c r="X2362" s="30"/>
      <c r="Y2362" s="31">
        <v>16890</v>
      </c>
      <c r="Z2362" s="30"/>
      <c r="AA2362" s="56"/>
      <c r="AB2362" s="74" t="s">
        <v>44</v>
      </c>
      <c r="AC2362" s="30" t="s">
        <v>44</v>
      </c>
      <c r="AD2362" s="30" t="s">
        <v>982</v>
      </c>
    </row>
    <row r="2363" spans="1:30" x14ac:dyDescent="0.2">
      <c r="A2363" s="89">
        <v>46181.921580509261</v>
      </c>
      <c r="B2363" s="35" t="s">
        <v>30</v>
      </c>
      <c r="C2363" s="85" t="s">
        <v>31</v>
      </c>
      <c r="D2363" s="30" t="s">
        <v>29</v>
      </c>
      <c r="E2363" s="96" t="s">
        <v>2798</v>
      </c>
      <c r="F2363" s="93" t="s">
        <v>29</v>
      </c>
      <c r="G2363" s="30" t="s">
        <v>47</v>
      </c>
      <c r="H2363" s="93" t="s">
        <v>8772</v>
      </c>
      <c r="I2363" s="36">
        <f ca="1">IFERROR(__xludf.DUMMYFUNCTION("""COMPUTED_VALUE"""),46195)</f>
        <v>46195</v>
      </c>
      <c r="J2363" s="51" t="s">
        <v>10737</v>
      </c>
      <c r="K2363" s="56" t="s">
        <v>10738</v>
      </c>
      <c r="L2363" s="38">
        <v>374749034</v>
      </c>
      <c r="M2363" s="30" t="s">
        <v>713</v>
      </c>
      <c r="N2363" s="30" t="s">
        <v>148</v>
      </c>
      <c r="O2363" s="30" t="s">
        <v>107</v>
      </c>
      <c r="P2363" s="30" t="s">
        <v>10739</v>
      </c>
      <c r="Q2363" s="23">
        <v>16940</v>
      </c>
      <c r="R2363" s="30" t="s">
        <v>29</v>
      </c>
      <c r="S2363" s="39">
        <v>50</v>
      </c>
      <c r="T2363" s="45">
        <v>46181</v>
      </c>
      <c r="U2363" s="52"/>
      <c r="V2363" s="53"/>
      <c r="W2363" s="54" t="s">
        <v>10740</v>
      </c>
      <c r="X2363" s="30"/>
      <c r="Y2363" s="31">
        <v>16890</v>
      </c>
      <c r="Z2363" s="30"/>
      <c r="AA2363" s="55"/>
      <c r="AB2363" s="73" t="s">
        <v>44</v>
      </c>
      <c r="AC2363" s="30" t="s">
        <v>44</v>
      </c>
      <c r="AD2363" s="30" t="s">
        <v>982</v>
      </c>
    </row>
    <row r="2364" spans="1:30" x14ac:dyDescent="0.2">
      <c r="A2364" s="89">
        <v>46181.923725208333</v>
      </c>
      <c r="B2364" s="35" t="s">
        <v>30</v>
      </c>
      <c r="C2364" s="85" t="s">
        <v>31</v>
      </c>
      <c r="D2364" s="30" t="s">
        <v>29</v>
      </c>
      <c r="E2364" s="96" t="s">
        <v>2798</v>
      </c>
      <c r="F2364" s="93" t="s">
        <v>29</v>
      </c>
      <c r="G2364" s="30" t="s">
        <v>47</v>
      </c>
      <c r="H2364" s="93" t="s">
        <v>34</v>
      </c>
      <c r="I2364" s="36" t="str">
        <f ca="1">IFERROR(__xludf.DUMMYFUNCTION("""COMPUTED_VALUE""")," ")</f>
        <v xml:space="preserve"> </v>
      </c>
      <c r="J2364" s="51" t="s">
        <v>10741</v>
      </c>
      <c r="K2364" s="56" t="s">
        <v>10742</v>
      </c>
      <c r="L2364" s="38">
        <v>916390456</v>
      </c>
      <c r="M2364" s="30" t="s">
        <v>713</v>
      </c>
      <c r="N2364" s="30" t="s">
        <v>512</v>
      </c>
      <c r="O2364" s="30" t="s">
        <v>107</v>
      </c>
      <c r="P2364" s="30" t="s">
        <v>10743</v>
      </c>
      <c r="Q2364" s="23">
        <v>16940</v>
      </c>
      <c r="R2364" s="30" t="s">
        <v>29</v>
      </c>
      <c r="S2364" s="39">
        <v>50</v>
      </c>
      <c r="T2364" s="45">
        <v>46181</v>
      </c>
      <c r="U2364" s="52"/>
      <c r="V2364" s="53"/>
      <c r="W2364" s="54" t="s">
        <v>10744</v>
      </c>
      <c r="X2364" s="30"/>
      <c r="Y2364" s="31">
        <v>16890</v>
      </c>
      <c r="Z2364" s="30"/>
      <c r="AA2364" s="56"/>
      <c r="AB2364" s="74" t="s">
        <v>44</v>
      </c>
      <c r="AC2364" s="30" t="s">
        <v>44</v>
      </c>
      <c r="AD2364" s="30" t="s">
        <v>982</v>
      </c>
    </row>
    <row r="2365" spans="1:30" x14ac:dyDescent="0.2">
      <c r="A2365" s="89">
        <v>46181.924900300924</v>
      </c>
      <c r="B2365" s="35" t="s">
        <v>252</v>
      </c>
      <c r="C2365" s="85" t="s">
        <v>31</v>
      </c>
      <c r="D2365" s="30" t="s">
        <v>29</v>
      </c>
      <c r="E2365" s="96" t="s">
        <v>32</v>
      </c>
      <c r="F2365" s="93" t="s">
        <v>29</v>
      </c>
      <c r="G2365" s="30" t="s">
        <v>33</v>
      </c>
      <c r="H2365" s="93" t="s">
        <v>4504</v>
      </c>
      <c r="I2365" s="36">
        <f ca="1">IFERROR(__xludf.DUMMYFUNCTION("""COMPUTED_VALUE"""),46198)</f>
        <v>46198</v>
      </c>
      <c r="J2365" s="51" t="s">
        <v>10745</v>
      </c>
      <c r="K2365" s="56" t="s">
        <v>10746</v>
      </c>
      <c r="L2365" s="38">
        <v>848664591</v>
      </c>
      <c r="M2365" s="30" t="s">
        <v>713</v>
      </c>
      <c r="N2365" s="30" t="s">
        <v>148</v>
      </c>
      <c r="O2365" s="30" t="s">
        <v>107</v>
      </c>
      <c r="P2365" s="30" t="s">
        <v>10747</v>
      </c>
      <c r="Q2365" s="23">
        <v>14972</v>
      </c>
      <c r="R2365" s="30" t="s">
        <v>29</v>
      </c>
      <c r="S2365" s="39">
        <v>50</v>
      </c>
      <c r="T2365" s="45">
        <v>46181</v>
      </c>
      <c r="U2365" s="52"/>
      <c r="V2365" s="53"/>
      <c r="W2365" s="54" t="s">
        <v>10748</v>
      </c>
      <c r="X2365" s="30"/>
      <c r="Y2365" s="31">
        <v>14922</v>
      </c>
      <c r="Z2365" s="30"/>
      <c r="AA2365" s="55"/>
      <c r="AB2365" s="73" t="s">
        <v>44</v>
      </c>
      <c r="AC2365" s="30" t="s">
        <v>44</v>
      </c>
      <c r="AD2365" s="30" t="s">
        <v>982</v>
      </c>
    </row>
    <row r="2366" spans="1:30" x14ac:dyDescent="0.2">
      <c r="A2366" s="89">
        <v>46181.926153842593</v>
      </c>
      <c r="B2366" s="35" t="s">
        <v>30</v>
      </c>
      <c r="C2366" s="85" t="s">
        <v>31</v>
      </c>
      <c r="D2366" s="30" t="s">
        <v>29</v>
      </c>
      <c r="E2366" s="96" t="s">
        <v>2798</v>
      </c>
      <c r="F2366" s="93" t="s">
        <v>29</v>
      </c>
      <c r="G2366" s="30" t="s">
        <v>47</v>
      </c>
      <c r="H2366" s="93" t="s">
        <v>34</v>
      </c>
      <c r="I2366" s="36" t="str">
        <f ca="1">IFERROR(__xludf.DUMMYFUNCTION("""COMPUTED_VALUE""")," ")</f>
        <v xml:space="preserve"> </v>
      </c>
      <c r="J2366" s="51" t="s">
        <v>10749</v>
      </c>
      <c r="K2366" s="56" t="s">
        <v>10750</v>
      </c>
      <c r="L2366" s="38">
        <v>328632565</v>
      </c>
      <c r="M2366" s="30" t="s">
        <v>713</v>
      </c>
      <c r="N2366" s="30" t="s">
        <v>512</v>
      </c>
      <c r="O2366" s="30" t="s">
        <v>107</v>
      </c>
      <c r="P2366" s="30" t="s">
        <v>10751</v>
      </c>
      <c r="Q2366" s="23">
        <v>16940</v>
      </c>
      <c r="R2366" s="30" t="s">
        <v>29</v>
      </c>
      <c r="S2366" s="39">
        <v>50</v>
      </c>
      <c r="T2366" s="45">
        <v>46181</v>
      </c>
      <c r="U2366" s="52"/>
      <c r="V2366" s="53"/>
      <c r="W2366" s="54" t="s">
        <v>10752</v>
      </c>
      <c r="X2366" s="30"/>
      <c r="Y2366" s="31">
        <v>16890</v>
      </c>
      <c r="Z2366" s="30"/>
      <c r="AA2366" s="56"/>
      <c r="AB2366" s="74"/>
      <c r="AC2366" s="30" t="s">
        <v>44</v>
      </c>
      <c r="AD2366" s="30" t="s">
        <v>982</v>
      </c>
    </row>
    <row r="2367" spans="1:30" x14ac:dyDescent="0.2">
      <c r="A2367" s="89">
        <v>46181.928087754626</v>
      </c>
      <c r="B2367" s="35" t="s">
        <v>30</v>
      </c>
      <c r="C2367" s="85" t="s">
        <v>31</v>
      </c>
      <c r="D2367" s="30" t="s">
        <v>29</v>
      </c>
      <c r="E2367" s="96" t="s">
        <v>2798</v>
      </c>
      <c r="F2367" s="93" t="s">
        <v>29</v>
      </c>
      <c r="G2367" s="30" t="s">
        <v>87</v>
      </c>
      <c r="H2367" s="93" t="s">
        <v>4073</v>
      </c>
      <c r="I2367" s="36">
        <f ca="1">IFERROR(__xludf.DUMMYFUNCTION("""COMPUTED_VALUE"""),46219)</f>
        <v>46219</v>
      </c>
      <c r="J2367" s="51" t="s">
        <v>10753</v>
      </c>
      <c r="K2367" s="56" t="s">
        <v>10754</v>
      </c>
      <c r="L2367" s="38">
        <v>326557356</v>
      </c>
      <c r="M2367" s="30" t="s">
        <v>713</v>
      </c>
      <c r="N2367" s="30" t="s">
        <v>2631</v>
      </c>
      <c r="O2367" s="30" t="s">
        <v>107</v>
      </c>
      <c r="P2367" s="30" t="s">
        <v>10755</v>
      </c>
      <c r="Q2367" s="23">
        <v>16940</v>
      </c>
      <c r="R2367" s="30" t="s">
        <v>29</v>
      </c>
      <c r="S2367" s="39">
        <v>100</v>
      </c>
      <c r="T2367" s="45">
        <v>46181</v>
      </c>
      <c r="U2367" s="52"/>
      <c r="V2367" s="53"/>
      <c r="W2367" s="54" t="s">
        <v>10756</v>
      </c>
      <c r="X2367" s="30"/>
      <c r="Y2367" s="31">
        <v>16840</v>
      </c>
      <c r="Z2367" s="30"/>
      <c r="AA2367" s="55"/>
      <c r="AB2367" s="73" t="s">
        <v>44</v>
      </c>
      <c r="AC2367" s="30" t="s">
        <v>44</v>
      </c>
      <c r="AD2367" s="30" t="s">
        <v>982</v>
      </c>
    </row>
    <row r="2368" spans="1:30" x14ac:dyDescent="0.2">
      <c r="A2368" s="89">
        <v>46181.930919259263</v>
      </c>
      <c r="B2368" s="35" t="s">
        <v>30</v>
      </c>
      <c r="C2368" s="85" t="s">
        <v>31</v>
      </c>
      <c r="D2368" s="30" t="s">
        <v>29</v>
      </c>
      <c r="E2368" s="96" t="s">
        <v>2798</v>
      </c>
      <c r="F2368" s="93" t="s">
        <v>29</v>
      </c>
      <c r="G2368" s="30" t="s">
        <v>47</v>
      </c>
      <c r="H2368" s="93" t="s">
        <v>8772</v>
      </c>
      <c r="I2368" s="36">
        <f ca="1">IFERROR(__xludf.DUMMYFUNCTION("""COMPUTED_VALUE"""),46195)</f>
        <v>46195</v>
      </c>
      <c r="J2368" s="51" t="s">
        <v>10757</v>
      </c>
      <c r="K2368" s="56" t="s">
        <v>10758</v>
      </c>
      <c r="L2368" s="38">
        <v>888348390</v>
      </c>
      <c r="M2368" s="30" t="s">
        <v>664</v>
      </c>
      <c r="N2368" s="30" t="s">
        <v>3247</v>
      </c>
      <c r="O2368" s="30" t="s">
        <v>107</v>
      </c>
      <c r="P2368" s="30" t="s">
        <v>10759</v>
      </c>
      <c r="Q2368" s="23">
        <v>16940</v>
      </c>
      <c r="R2368" s="30" t="s">
        <v>29</v>
      </c>
      <c r="S2368" s="39">
        <f>60+40 + 2500</f>
        <v>2600</v>
      </c>
      <c r="T2368" s="49" t="s">
        <v>10760</v>
      </c>
      <c r="U2368" s="52"/>
      <c r="V2368" s="53"/>
      <c r="W2368" s="54" t="s">
        <v>10761</v>
      </c>
      <c r="X2368" s="30"/>
      <c r="Y2368" s="31">
        <v>14340</v>
      </c>
      <c r="Z2368" s="30"/>
      <c r="AA2368" s="56"/>
      <c r="AB2368" s="74" t="s">
        <v>44</v>
      </c>
      <c r="AC2368" s="30" t="s">
        <v>44</v>
      </c>
      <c r="AD2368" s="30" t="s">
        <v>982</v>
      </c>
    </row>
    <row r="2369" spans="1:30" x14ac:dyDescent="0.2">
      <c r="A2369" s="89">
        <v>46181.93247201389</v>
      </c>
      <c r="B2369" s="35" t="s">
        <v>76</v>
      </c>
      <c r="C2369" s="85" t="s">
        <v>31</v>
      </c>
      <c r="D2369" s="30" t="s">
        <v>29</v>
      </c>
      <c r="E2369" s="96" t="s">
        <v>63</v>
      </c>
      <c r="F2369" s="93" t="s">
        <v>29</v>
      </c>
      <c r="G2369" s="30" t="s">
        <v>47</v>
      </c>
      <c r="H2369" s="93" t="s">
        <v>8896</v>
      </c>
      <c r="I2369" s="36">
        <f ca="1">IFERROR(__xludf.DUMMYFUNCTION("""COMPUTED_VALUE"""),46196)</f>
        <v>46196</v>
      </c>
      <c r="J2369" s="51" t="s">
        <v>10762</v>
      </c>
      <c r="K2369" s="56" t="s">
        <v>10763</v>
      </c>
      <c r="L2369" s="38">
        <v>797123342</v>
      </c>
      <c r="M2369" s="30" t="s">
        <v>2885</v>
      </c>
      <c r="N2369" s="30" t="s">
        <v>2886</v>
      </c>
      <c r="O2369" s="30" t="s">
        <v>10764</v>
      </c>
      <c r="P2369" s="30" t="s">
        <v>10765</v>
      </c>
      <c r="Q2369" s="23">
        <v>16940</v>
      </c>
      <c r="R2369" s="30" t="s">
        <v>29</v>
      </c>
      <c r="S2369" s="39">
        <f>100+2400</f>
        <v>2500</v>
      </c>
      <c r="T2369" s="49" t="s">
        <v>10766</v>
      </c>
      <c r="U2369" s="52"/>
      <c r="V2369" s="53"/>
      <c r="W2369" s="54" t="s">
        <v>10767</v>
      </c>
      <c r="X2369" s="30"/>
      <c r="Y2369" s="31">
        <v>14440</v>
      </c>
      <c r="Z2369" s="30"/>
      <c r="AA2369" s="55"/>
      <c r="AB2369" s="73" t="s">
        <v>44</v>
      </c>
      <c r="AC2369" s="30" t="s">
        <v>44</v>
      </c>
      <c r="AD2369" s="30" t="s">
        <v>982</v>
      </c>
    </row>
    <row r="2370" spans="1:30" x14ac:dyDescent="0.2">
      <c r="A2370" s="89">
        <v>46181.933118263885</v>
      </c>
      <c r="B2370" s="35" t="s">
        <v>30</v>
      </c>
      <c r="C2370" s="85" t="s">
        <v>31</v>
      </c>
      <c r="D2370" s="30" t="s">
        <v>29</v>
      </c>
      <c r="E2370" s="96" t="s">
        <v>2798</v>
      </c>
      <c r="F2370" s="93" t="s">
        <v>29</v>
      </c>
      <c r="G2370" s="30" t="s">
        <v>47</v>
      </c>
      <c r="H2370" s="93" t="s">
        <v>10525</v>
      </c>
      <c r="I2370" s="36">
        <f ca="1">IFERROR(__xludf.DUMMYFUNCTION("""COMPUTED_VALUE"""),46197)</f>
        <v>46197</v>
      </c>
      <c r="J2370" s="51" t="s">
        <v>10768</v>
      </c>
      <c r="K2370" s="56" t="s">
        <v>10769</v>
      </c>
      <c r="L2370" s="38">
        <v>822115869</v>
      </c>
      <c r="M2370" s="30" t="s">
        <v>664</v>
      </c>
      <c r="N2370" s="30" t="s">
        <v>2923</v>
      </c>
      <c r="O2370" s="30" t="s">
        <v>107</v>
      </c>
      <c r="P2370" s="30" t="s">
        <v>10770</v>
      </c>
      <c r="Q2370" s="23">
        <v>16940</v>
      </c>
      <c r="R2370" s="30" t="s">
        <v>29</v>
      </c>
      <c r="S2370" s="39">
        <v>50</v>
      </c>
      <c r="T2370" s="45">
        <v>46181</v>
      </c>
      <c r="U2370" s="52"/>
      <c r="V2370" s="53"/>
      <c r="W2370" s="54" t="s">
        <v>10771</v>
      </c>
      <c r="X2370" s="30"/>
      <c r="Y2370" s="31">
        <v>16890</v>
      </c>
      <c r="Z2370" s="30"/>
      <c r="AA2370" s="56"/>
      <c r="AB2370" s="74" t="s">
        <v>44</v>
      </c>
      <c r="AC2370" s="30" t="s">
        <v>44</v>
      </c>
      <c r="AD2370" s="30" t="s">
        <v>982</v>
      </c>
    </row>
    <row r="2371" spans="1:30" x14ac:dyDescent="0.2">
      <c r="A2371" s="89">
        <v>46181.951423645834</v>
      </c>
      <c r="B2371" s="35" t="s">
        <v>252</v>
      </c>
      <c r="C2371" s="85" t="s">
        <v>31</v>
      </c>
      <c r="D2371" s="30" t="s">
        <v>29</v>
      </c>
      <c r="E2371" s="96" t="s">
        <v>2798</v>
      </c>
      <c r="F2371" s="93" t="s">
        <v>29</v>
      </c>
      <c r="G2371" s="30" t="s">
        <v>47</v>
      </c>
      <c r="H2371" s="93" t="s">
        <v>34</v>
      </c>
      <c r="I2371" s="36" t="str">
        <f ca="1">IFERROR(__xludf.DUMMYFUNCTION("""COMPUTED_VALUE""")," ")</f>
        <v xml:space="preserve"> </v>
      </c>
      <c r="J2371" s="51" t="s">
        <v>10772</v>
      </c>
      <c r="K2371" s="56" t="s">
        <v>10773</v>
      </c>
      <c r="L2371" s="38">
        <v>338586951</v>
      </c>
      <c r="M2371" s="30" t="s">
        <v>664</v>
      </c>
      <c r="N2371" s="30" t="s">
        <v>66</v>
      </c>
      <c r="O2371" s="30" t="s">
        <v>107</v>
      </c>
      <c r="P2371" s="30" t="s">
        <v>10774</v>
      </c>
      <c r="Q2371" s="23">
        <v>16940</v>
      </c>
      <c r="R2371" s="30" t="s">
        <v>29</v>
      </c>
      <c r="S2371" s="39">
        <v>50</v>
      </c>
      <c r="T2371" s="45">
        <v>46181</v>
      </c>
      <c r="U2371" s="52"/>
      <c r="V2371" s="53"/>
      <c r="W2371" s="54" t="s">
        <v>10775</v>
      </c>
      <c r="X2371" s="30"/>
      <c r="Y2371" s="31">
        <v>16890</v>
      </c>
      <c r="Z2371" s="30"/>
      <c r="AA2371" s="55"/>
      <c r="AB2371" s="73" t="s">
        <v>44</v>
      </c>
      <c r="AC2371" s="30" t="s">
        <v>44</v>
      </c>
      <c r="AD2371" s="30" t="s">
        <v>982</v>
      </c>
    </row>
    <row r="2372" spans="1:30" x14ac:dyDescent="0.2">
      <c r="A2372" s="89">
        <v>46181.953010729165</v>
      </c>
      <c r="B2372" s="35" t="s">
        <v>30</v>
      </c>
      <c r="C2372" s="85" t="s">
        <v>31</v>
      </c>
      <c r="D2372" s="30" t="s">
        <v>29</v>
      </c>
      <c r="E2372" s="96" t="s">
        <v>2798</v>
      </c>
      <c r="F2372" s="93" t="s">
        <v>29</v>
      </c>
      <c r="G2372" s="30" t="s">
        <v>47</v>
      </c>
      <c r="H2372" s="93" t="s">
        <v>3904</v>
      </c>
      <c r="I2372" s="36">
        <f ca="1">IFERROR(__xludf.DUMMYFUNCTION("""COMPUTED_VALUE"""),46195)</f>
        <v>46195</v>
      </c>
      <c r="J2372" s="51" t="s">
        <v>10776</v>
      </c>
      <c r="K2372" s="56" t="s">
        <v>10777</v>
      </c>
      <c r="L2372" s="38">
        <v>862264456</v>
      </c>
      <c r="M2372" s="30" t="s">
        <v>664</v>
      </c>
      <c r="N2372" s="30" t="s">
        <v>2923</v>
      </c>
      <c r="O2372" s="30" t="s">
        <v>107</v>
      </c>
      <c r="P2372" s="30" t="s">
        <v>10778</v>
      </c>
      <c r="Q2372" s="23">
        <v>16940</v>
      </c>
      <c r="R2372" s="30" t="s">
        <v>29</v>
      </c>
      <c r="S2372" s="39">
        <v>50</v>
      </c>
      <c r="T2372" s="45">
        <v>46181</v>
      </c>
      <c r="U2372" s="52"/>
      <c r="V2372" s="53"/>
      <c r="W2372" s="54" t="s">
        <v>10779</v>
      </c>
      <c r="X2372" s="30"/>
      <c r="Y2372" s="31">
        <v>16890</v>
      </c>
      <c r="Z2372" s="30"/>
      <c r="AA2372" s="56"/>
      <c r="AB2372" s="74" t="s">
        <v>44</v>
      </c>
      <c r="AC2372" s="30" t="s">
        <v>44</v>
      </c>
      <c r="AD2372" s="30" t="s">
        <v>982</v>
      </c>
    </row>
    <row r="2373" spans="1:30" x14ac:dyDescent="0.2">
      <c r="A2373" s="89">
        <v>46181.954873298615</v>
      </c>
      <c r="B2373" s="35" t="s">
        <v>30</v>
      </c>
      <c r="C2373" s="85" t="s">
        <v>31</v>
      </c>
      <c r="D2373" s="30" t="s">
        <v>29</v>
      </c>
      <c r="E2373" s="96" t="s">
        <v>2798</v>
      </c>
      <c r="F2373" s="93" t="s">
        <v>29</v>
      </c>
      <c r="G2373" s="30" t="s">
        <v>47</v>
      </c>
      <c r="H2373" s="93" t="s">
        <v>34</v>
      </c>
      <c r="I2373" s="36" t="str">
        <f ca="1">IFERROR(__xludf.DUMMYFUNCTION("""COMPUTED_VALUE""")," ")</f>
        <v xml:space="preserve"> </v>
      </c>
      <c r="J2373" s="51" t="s">
        <v>10780</v>
      </c>
      <c r="K2373" s="56" t="s">
        <v>10781</v>
      </c>
      <c r="L2373" s="38">
        <v>354371875</v>
      </c>
      <c r="M2373" s="30" t="s">
        <v>664</v>
      </c>
      <c r="N2373" s="30" t="s">
        <v>2923</v>
      </c>
      <c r="O2373" s="30" t="s">
        <v>107</v>
      </c>
      <c r="P2373" s="30" t="s">
        <v>10782</v>
      </c>
      <c r="Q2373" s="23">
        <v>16940</v>
      </c>
      <c r="R2373" s="30" t="s">
        <v>29</v>
      </c>
      <c r="S2373" s="39">
        <v>50</v>
      </c>
      <c r="T2373" s="45">
        <v>46181</v>
      </c>
      <c r="U2373" s="52"/>
      <c r="V2373" s="53"/>
      <c r="W2373" s="54" t="s">
        <v>10783</v>
      </c>
      <c r="X2373" s="30"/>
      <c r="Y2373" s="31">
        <v>16890</v>
      </c>
      <c r="Z2373" s="30"/>
      <c r="AA2373" s="55"/>
      <c r="AB2373" s="73" t="s">
        <v>44</v>
      </c>
      <c r="AC2373" s="30" t="s">
        <v>44</v>
      </c>
      <c r="AD2373" s="30" t="s">
        <v>982</v>
      </c>
    </row>
    <row r="2374" spans="1:30" x14ac:dyDescent="0.2">
      <c r="A2374" s="89">
        <v>46181.957357465275</v>
      </c>
      <c r="B2374" s="35" t="s">
        <v>30</v>
      </c>
      <c r="C2374" s="85" t="s">
        <v>31</v>
      </c>
      <c r="D2374" s="30" t="s">
        <v>29</v>
      </c>
      <c r="E2374" s="96" t="s">
        <v>2798</v>
      </c>
      <c r="F2374" s="93" t="s">
        <v>29</v>
      </c>
      <c r="G2374" s="30" t="s">
        <v>47</v>
      </c>
      <c r="H2374" s="93" t="s">
        <v>34</v>
      </c>
      <c r="I2374" s="36" t="str">
        <f ca="1">IFERROR(__xludf.DUMMYFUNCTION("""COMPUTED_VALUE""")," ")</f>
        <v xml:space="preserve"> </v>
      </c>
      <c r="J2374" s="51" t="s">
        <v>10784</v>
      </c>
      <c r="K2374" s="56" t="s">
        <v>10785</v>
      </c>
      <c r="L2374" s="38">
        <v>349866201</v>
      </c>
      <c r="M2374" s="30" t="s">
        <v>50</v>
      </c>
      <c r="N2374" s="30" t="s">
        <v>131</v>
      </c>
      <c r="O2374" s="30" t="s">
        <v>107</v>
      </c>
      <c r="P2374" s="30" t="s">
        <v>10786</v>
      </c>
      <c r="Q2374" s="23">
        <v>16940</v>
      </c>
      <c r="R2374" s="30" t="s">
        <v>29</v>
      </c>
      <c r="S2374" s="39">
        <v>50</v>
      </c>
      <c r="T2374" s="45">
        <v>46181</v>
      </c>
      <c r="U2374" s="52"/>
      <c r="V2374" s="53"/>
      <c r="W2374" s="54" t="s">
        <v>10787</v>
      </c>
      <c r="X2374" s="30"/>
      <c r="Y2374" s="31">
        <v>16890</v>
      </c>
      <c r="Z2374" s="30"/>
      <c r="AA2374" s="56"/>
      <c r="AB2374" s="74" t="s">
        <v>44</v>
      </c>
      <c r="AC2374" s="30" t="s">
        <v>44</v>
      </c>
      <c r="AD2374" s="30" t="s">
        <v>982</v>
      </c>
    </row>
    <row r="2375" spans="1:30" x14ac:dyDescent="0.2">
      <c r="A2375" s="89">
        <v>46181.966834479172</v>
      </c>
      <c r="B2375" s="35" t="s">
        <v>30</v>
      </c>
      <c r="C2375" s="85" t="s">
        <v>31</v>
      </c>
      <c r="D2375" s="30" t="s">
        <v>29</v>
      </c>
      <c r="E2375" s="96" t="s">
        <v>63</v>
      </c>
      <c r="F2375" s="93" t="s">
        <v>29</v>
      </c>
      <c r="G2375" s="30" t="s">
        <v>47</v>
      </c>
      <c r="H2375" s="93" t="s">
        <v>34</v>
      </c>
      <c r="I2375" s="36" t="str">
        <f ca="1">IFERROR(__xludf.DUMMYFUNCTION("""COMPUTED_VALUE""")," ")</f>
        <v xml:space="preserve"> </v>
      </c>
      <c r="J2375" s="51" t="s">
        <v>10788</v>
      </c>
      <c r="K2375" s="56" t="s">
        <v>10789</v>
      </c>
      <c r="L2375" s="38">
        <v>922802008</v>
      </c>
      <c r="M2375" s="30" t="s">
        <v>247</v>
      </c>
      <c r="N2375" s="30" t="s">
        <v>10134</v>
      </c>
      <c r="O2375" s="30" t="s">
        <v>107</v>
      </c>
      <c r="P2375" s="30" t="s">
        <v>10790</v>
      </c>
      <c r="Q2375" s="23">
        <v>16940</v>
      </c>
      <c r="R2375" s="30" t="s">
        <v>29</v>
      </c>
      <c r="S2375" s="39">
        <v>50</v>
      </c>
      <c r="T2375" s="45">
        <v>46240</v>
      </c>
      <c r="U2375" s="52"/>
      <c r="V2375" s="53"/>
      <c r="W2375" s="54" t="s">
        <v>10791</v>
      </c>
      <c r="X2375" s="30"/>
      <c r="Y2375" s="31">
        <v>16890</v>
      </c>
      <c r="Z2375" s="30"/>
      <c r="AA2375" s="55"/>
      <c r="AB2375" s="73" t="s">
        <v>44</v>
      </c>
      <c r="AC2375" s="30" t="s">
        <v>44</v>
      </c>
      <c r="AD2375" s="30" t="s">
        <v>982</v>
      </c>
    </row>
    <row r="2376" spans="1:30" x14ac:dyDescent="0.2">
      <c r="A2376" s="89">
        <v>46181.970835578701</v>
      </c>
      <c r="B2376" s="35" t="s">
        <v>30</v>
      </c>
      <c r="C2376" s="85" t="s">
        <v>31</v>
      </c>
      <c r="D2376" s="30" t="s">
        <v>29</v>
      </c>
      <c r="E2376" s="96" t="s">
        <v>63</v>
      </c>
      <c r="F2376" s="93" t="s">
        <v>29</v>
      </c>
      <c r="G2376" s="30" t="s">
        <v>47</v>
      </c>
      <c r="H2376" s="93" t="s">
        <v>34</v>
      </c>
      <c r="I2376" s="36" t="str">
        <f ca="1">IFERROR(__xludf.DUMMYFUNCTION("""COMPUTED_VALUE""")," ")</f>
        <v xml:space="preserve"> </v>
      </c>
      <c r="J2376" s="51" t="s">
        <v>10792</v>
      </c>
      <c r="K2376" s="56" t="s">
        <v>2930</v>
      </c>
      <c r="L2376" s="38">
        <v>919169286</v>
      </c>
      <c r="M2376" s="30" t="s">
        <v>247</v>
      </c>
      <c r="N2376" s="30" t="s">
        <v>4268</v>
      </c>
      <c r="O2376" s="30" t="s">
        <v>107</v>
      </c>
      <c r="P2376" s="30" t="s">
        <v>10793</v>
      </c>
      <c r="Q2376" s="23">
        <v>16940</v>
      </c>
      <c r="R2376" s="30" t="s">
        <v>29</v>
      </c>
      <c r="S2376" s="39">
        <v>50</v>
      </c>
      <c r="T2376" s="45">
        <v>46181</v>
      </c>
      <c r="U2376" s="52"/>
      <c r="V2376" s="53"/>
      <c r="W2376" s="54" t="s">
        <v>10794</v>
      </c>
      <c r="X2376" s="30"/>
      <c r="Y2376" s="31">
        <v>16890</v>
      </c>
      <c r="Z2376" s="30"/>
      <c r="AA2376" s="56"/>
      <c r="AB2376" s="74" t="s">
        <v>44</v>
      </c>
      <c r="AC2376" s="30" t="s">
        <v>44</v>
      </c>
      <c r="AD2376" s="30" t="s">
        <v>982</v>
      </c>
    </row>
    <row r="2377" spans="1:30" x14ac:dyDescent="0.2">
      <c r="A2377" s="89">
        <v>46181.975301377315</v>
      </c>
      <c r="B2377" s="35" t="s">
        <v>30</v>
      </c>
      <c r="C2377" s="85" t="s">
        <v>31</v>
      </c>
      <c r="D2377" s="30" t="s">
        <v>29</v>
      </c>
      <c r="E2377" s="96" t="s">
        <v>63</v>
      </c>
      <c r="F2377" s="93" t="s">
        <v>29</v>
      </c>
      <c r="G2377" s="30" t="s">
        <v>47</v>
      </c>
      <c r="H2377" s="93" t="s">
        <v>34</v>
      </c>
      <c r="I2377" s="36" t="str">
        <f ca="1">IFERROR(__xludf.DUMMYFUNCTION("""COMPUTED_VALUE""")," ")</f>
        <v xml:space="preserve"> </v>
      </c>
      <c r="J2377" s="51" t="s">
        <v>10795</v>
      </c>
      <c r="K2377" s="56" t="s">
        <v>10796</v>
      </c>
      <c r="L2377" s="38">
        <v>869881563</v>
      </c>
      <c r="M2377" s="30" t="s">
        <v>247</v>
      </c>
      <c r="N2377" s="30" t="s">
        <v>7812</v>
      </c>
      <c r="O2377" s="30" t="s">
        <v>107</v>
      </c>
      <c r="P2377" s="30" t="s">
        <v>10797</v>
      </c>
      <c r="Q2377" s="23">
        <v>16940</v>
      </c>
      <c r="R2377" s="30" t="s">
        <v>29</v>
      </c>
      <c r="S2377" s="39">
        <v>50</v>
      </c>
      <c r="T2377" s="45">
        <v>46181</v>
      </c>
      <c r="U2377" s="52"/>
      <c r="V2377" s="53"/>
      <c r="W2377" s="54" t="s">
        <v>10798</v>
      </c>
      <c r="X2377" s="30"/>
      <c r="Y2377" s="31">
        <v>16890</v>
      </c>
      <c r="Z2377" s="30"/>
      <c r="AA2377" s="55"/>
      <c r="AB2377" s="73" t="s">
        <v>44</v>
      </c>
      <c r="AC2377" s="30" t="s">
        <v>44</v>
      </c>
      <c r="AD2377" s="30" t="s">
        <v>982</v>
      </c>
    </row>
    <row r="2378" spans="1:30" x14ac:dyDescent="0.2">
      <c r="A2378" s="89">
        <v>46181.980501099533</v>
      </c>
      <c r="B2378" s="35" t="s">
        <v>30</v>
      </c>
      <c r="C2378" s="85" t="s">
        <v>31</v>
      </c>
      <c r="D2378" s="30" t="s">
        <v>29</v>
      </c>
      <c r="E2378" s="96" t="s">
        <v>63</v>
      </c>
      <c r="F2378" s="93" t="s">
        <v>29</v>
      </c>
      <c r="G2378" s="30" t="s">
        <v>47</v>
      </c>
      <c r="H2378" s="93" t="s">
        <v>34</v>
      </c>
      <c r="I2378" s="36" t="str">
        <f ca="1">IFERROR(__xludf.DUMMYFUNCTION("""COMPUTED_VALUE""")," ")</f>
        <v xml:space="preserve"> </v>
      </c>
      <c r="J2378" s="51" t="s">
        <v>10799</v>
      </c>
      <c r="K2378" s="56" t="s">
        <v>10800</v>
      </c>
      <c r="L2378" s="38"/>
      <c r="M2378" s="30" t="s">
        <v>247</v>
      </c>
      <c r="N2378" s="30" t="s">
        <v>10134</v>
      </c>
      <c r="O2378" s="30" t="s">
        <v>107</v>
      </c>
      <c r="P2378" s="30" t="s">
        <v>10801</v>
      </c>
      <c r="Q2378" s="23">
        <v>16940</v>
      </c>
      <c r="R2378" s="30" t="s">
        <v>29</v>
      </c>
      <c r="S2378" s="39">
        <v>50</v>
      </c>
      <c r="T2378" s="45">
        <v>46181</v>
      </c>
      <c r="U2378" s="52"/>
      <c r="V2378" s="53"/>
      <c r="W2378" s="54" t="s">
        <v>10802</v>
      </c>
      <c r="X2378" s="30"/>
      <c r="Y2378" s="31">
        <v>16890</v>
      </c>
      <c r="Z2378" s="30"/>
      <c r="AA2378" s="56"/>
      <c r="AB2378" s="74" t="s">
        <v>44</v>
      </c>
      <c r="AC2378" s="30" t="s">
        <v>44</v>
      </c>
      <c r="AD2378" s="30" t="s">
        <v>982</v>
      </c>
    </row>
    <row r="2379" spans="1:30" x14ac:dyDescent="0.2">
      <c r="A2379" s="89">
        <v>46181.990869837959</v>
      </c>
      <c r="B2379" s="35" t="s">
        <v>30</v>
      </c>
      <c r="C2379" s="85" t="s">
        <v>31</v>
      </c>
      <c r="D2379" s="30" t="s">
        <v>29</v>
      </c>
      <c r="E2379" s="96" t="s">
        <v>2798</v>
      </c>
      <c r="F2379" s="93" t="s">
        <v>29</v>
      </c>
      <c r="G2379" s="30" t="s">
        <v>47</v>
      </c>
      <c r="H2379" s="93" t="s">
        <v>34</v>
      </c>
      <c r="I2379" s="36" t="str">
        <f ca="1">IFERROR(__xludf.DUMMYFUNCTION("""COMPUTED_VALUE""")," ")</f>
        <v xml:space="preserve"> </v>
      </c>
      <c r="J2379" s="51" t="s">
        <v>10803</v>
      </c>
      <c r="K2379" s="56" t="s">
        <v>10804</v>
      </c>
      <c r="L2379" s="38">
        <v>936903328</v>
      </c>
      <c r="M2379" s="30" t="s">
        <v>664</v>
      </c>
      <c r="N2379" s="30" t="s">
        <v>66</v>
      </c>
      <c r="O2379" s="30" t="s">
        <v>107</v>
      </c>
      <c r="P2379" s="30" t="s">
        <v>10805</v>
      </c>
      <c r="Q2379" s="23">
        <v>16940</v>
      </c>
      <c r="R2379" s="30" t="s">
        <v>29</v>
      </c>
      <c r="S2379" s="39">
        <v>50</v>
      </c>
      <c r="T2379" s="45">
        <v>46181</v>
      </c>
      <c r="U2379" s="52"/>
      <c r="V2379" s="53"/>
      <c r="W2379" s="54" t="s">
        <v>10806</v>
      </c>
      <c r="X2379" s="30"/>
      <c r="Y2379" s="31">
        <v>16890</v>
      </c>
      <c r="Z2379" s="30"/>
      <c r="AA2379" s="55"/>
      <c r="AB2379" s="73" t="s">
        <v>44</v>
      </c>
      <c r="AC2379" s="30" t="s">
        <v>44</v>
      </c>
      <c r="AD2379" s="30" t="s">
        <v>982</v>
      </c>
    </row>
    <row r="2380" spans="1:30" x14ac:dyDescent="0.2">
      <c r="A2380" s="89">
        <v>46181.99290542824</v>
      </c>
      <c r="B2380" s="35" t="s">
        <v>252</v>
      </c>
      <c r="C2380" s="85" t="s">
        <v>31</v>
      </c>
      <c r="D2380" s="30" t="s">
        <v>29</v>
      </c>
      <c r="E2380" s="96" t="s">
        <v>2798</v>
      </c>
      <c r="F2380" s="93" t="s">
        <v>29</v>
      </c>
      <c r="G2380" s="30" t="s">
        <v>47</v>
      </c>
      <c r="H2380" s="93" t="s">
        <v>34</v>
      </c>
      <c r="I2380" s="36" t="str">
        <f ca="1">IFERROR(__xludf.DUMMYFUNCTION("""COMPUTED_VALUE""")," ")</f>
        <v xml:space="preserve"> </v>
      </c>
      <c r="J2380" s="51"/>
      <c r="K2380" s="56" t="s">
        <v>10807</v>
      </c>
      <c r="L2380" s="38">
        <v>826580780</v>
      </c>
      <c r="M2380" s="30" t="s">
        <v>664</v>
      </c>
      <c r="N2380" s="30" t="s">
        <v>2435</v>
      </c>
      <c r="O2380" s="30" t="s">
        <v>107</v>
      </c>
      <c r="P2380" s="30" t="s">
        <v>10808</v>
      </c>
      <c r="Q2380" s="23">
        <v>16940</v>
      </c>
      <c r="R2380" s="30" t="s">
        <v>29</v>
      </c>
      <c r="S2380" s="39">
        <v>50</v>
      </c>
      <c r="T2380" s="45">
        <v>46181</v>
      </c>
      <c r="U2380" s="52"/>
      <c r="V2380" s="53"/>
      <c r="W2380" s="54" t="s">
        <v>10809</v>
      </c>
      <c r="X2380" s="30"/>
      <c r="Y2380" s="31">
        <v>16890</v>
      </c>
      <c r="Z2380" s="30"/>
      <c r="AA2380" s="56"/>
      <c r="AB2380" s="74" t="s">
        <v>44</v>
      </c>
      <c r="AC2380" s="30" t="s">
        <v>44</v>
      </c>
      <c r="AD2380" s="30" t="s">
        <v>982</v>
      </c>
    </row>
    <row r="2381" spans="1:30" x14ac:dyDescent="0.2">
      <c r="A2381" s="89">
        <v>46181.995474351846</v>
      </c>
      <c r="B2381" s="35" t="s">
        <v>30</v>
      </c>
      <c r="C2381" s="85" t="s">
        <v>31</v>
      </c>
      <c r="D2381" s="30" t="s">
        <v>29</v>
      </c>
      <c r="E2381" s="96" t="s">
        <v>2798</v>
      </c>
      <c r="F2381" s="93" t="s">
        <v>29</v>
      </c>
      <c r="G2381" s="30" t="s">
        <v>47</v>
      </c>
      <c r="H2381" s="93" t="s">
        <v>34</v>
      </c>
      <c r="I2381" s="36" t="str">
        <f ca="1">IFERROR(__xludf.DUMMYFUNCTION("""COMPUTED_VALUE""")," ")</f>
        <v xml:space="preserve"> </v>
      </c>
      <c r="J2381" s="51" t="s">
        <v>10810</v>
      </c>
      <c r="K2381" s="56" t="s">
        <v>10811</v>
      </c>
      <c r="L2381" s="38">
        <v>818806375</v>
      </c>
      <c r="M2381" s="30" t="s">
        <v>713</v>
      </c>
      <c r="N2381" s="30" t="s">
        <v>512</v>
      </c>
      <c r="O2381" s="30" t="s">
        <v>107</v>
      </c>
      <c r="P2381" s="30" t="s">
        <v>10812</v>
      </c>
      <c r="Q2381" s="23">
        <v>16940</v>
      </c>
      <c r="R2381" s="30" t="s">
        <v>29</v>
      </c>
      <c r="S2381" s="39">
        <v>50</v>
      </c>
      <c r="T2381" s="45">
        <v>46181</v>
      </c>
      <c r="U2381" s="52"/>
      <c r="V2381" s="53"/>
      <c r="W2381" s="54" t="s">
        <v>10813</v>
      </c>
      <c r="X2381" s="30"/>
      <c r="Y2381" s="31">
        <v>16890</v>
      </c>
      <c r="Z2381" s="30"/>
      <c r="AA2381" s="55"/>
      <c r="AB2381" s="73" t="s">
        <v>44</v>
      </c>
      <c r="AC2381" s="30" t="s">
        <v>44</v>
      </c>
      <c r="AD2381" s="30" t="s">
        <v>982</v>
      </c>
    </row>
    <row r="2382" spans="1:30" x14ac:dyDescent="0.2">
      <c r="A2382" s="89">
        <v>46182.009173576385</v>
      </c>
      <c r="B2382" s="35" t="s">
        <v>30</v>
      </c>
      <c r="C2382" s="85" t="s">
        <v>31</v>
      </c>
      <c r="D2382" s="30" t="s">
        <v>29</v>
      </c>
      <c r="E2382" s="96" t="s">
        <v>63</v>
      </c>
      <c r="F2382" s="93" t="s">
        <v>29</v>
      </c>
      <c r="G2382" s="30" t="s">
        <v>47</v>
      </c>
      <c r="H2382" s="93" t="s">
        <v>34</v>
      </c>
      <c r="I2382" s="36" t="str">
        <f ca="1">IFERROR(__xludf.DUMMYFUNCTION("""COMPUTED_VALUE""")," ")</f>
        <v xml:space="preserve"> </v>
      </c>
      <c r="J2382" s="51" t="s">
        <v>10814</v>
      </c>
      <c r="K2382" s="56" t="s">
        <v>10815</v>
      </c>
      <c r="L2382" s="38">
        <v>373128490</v>
      </c>
      <c r="M2382" s="30" t="s">
        <v>605</v>
      </c>
      <c r="N2382" s="30" t="s">
        <v>685</v>
      </c>
      <c r="O2382" s="30" t="s">
        <v>107</v>
      </c>
      <c r="P2382" s="30" t="s">
        <v>10816</v>
      </c>
      <c r="Q2382" s="23">
        <v>16940</v>
      </c>
      <c r="R2382" s="30" t="s">
        <v>29</v>
      </c>
      <c r="S2382" s="39">
        <v>50</v>
      </c>
      <c r="T2382" s="45">
        <v>46181</v>
      </c>
      <c r="U2382" s="52"/>
      <c r="V2382" s="53"/>
      <c r="W2382" s="54" t="s">
        <v>10817</v>
      </c>
      <c r="X2382" s="30"/>
      <c r="Y2382" s="31">
        <v>16890</v>
      </c>
      <c r="Z2382" s="30"/>
      <c r="AA2382" s="56"/>
      <c r="AB2382" s="74" t="s">
        <v>44</v>
      </c>
      <c r="AC2382" s="30" t="s">
        <v>44</v>
      </c>
      <c r="AD2382" s="30" t="s">
        <v>982</v>
      </c>
    </row>
    <row r="2383" spans="1:30" x14ac:dyDescent="0.2">
      <c r="A2383" s="89">
        <v>46182.137616053238</v>
      </c>
      <c r="B2383" s="35" t="s">
        <v>30</v>
      </c>
      <c r="C2383" s="85" t="s">
        <v>31</v>
      </c>
      <c r="D2383" s="30" t="s">
        <v>29</v>
      </c>
      <c r="E2383" s="96" t="s">
        <v>32</v>
      </c>
      <c r="F2383" s="93" t="s">
        <v>29</v>
      </c>
      <c r="G2383" s="30" t="s">
        <v>33</v>
      </c>
      <c r="H2383" s="93" t="s">
        <v>34</v>
      </c>
      <c r="I2383" s="36" t="str">
        <f ca="1">IFERROR(__xludf.DUMMYFUNCTION("""COMPUTED_VALUE""")," ")</f>
        <v xml:space="preserve"> </v>
      </c>
      <c r="J2383" s="51" t="s">
        <v>10818</v>
      </c>
      <c r="K2383" s="56" t="s">
        <v>10819</v>
      </c>
      <c r="L2383" s="38">
        <v>888361983</v>
      </c>
      <c r="M2383" s="30" t="s">
        <v>1619</v>
      </c>
      <c r="N2383" s="30" t="s">
        <v>529</v>
      </c>
      <c r="O2383" s="30" t="s">
        <v>10820</v>
      </c>
      <c r="P2383" s="30" t="s">
        <v>10821</v>
      </c>
      <c r="Q2383" s="23">
        <v>14972</v>
      </c>
      <c r="R2383" s="30" t="s">
        <v>29</v>
      </c>
      <c r="S2383" s="39">
        <v>50</v>
      </c>
      <c r="T2383" s="45">
        <v>46181</v>
      </c>
      <c r="U2383" s="52"/>
      <c r="V2383" s="53"/>
      <c r="W2383" s="54" t="s">
        <v>10822</v>
      </c>
      <c r="X2383" s="30"/>
      <c r="Y2383" s="31">
        <v>14922</v>
      </c>
      <c r="Z2383" s="30"/>
      <c r="AA2383" s="55"/>
      <c r="AB2383" s="73" t="s">
        <v>44</v>
      </c>
      <c r="AC2383" s="30" t="s">
        <v>44</v>
      </c>
      <c r="AD2383" s="30" t="s">
        <v>982</v>
      </c>
    </row>
    <row r="2384" spans="1:30" x14ac:dyDescent="0.2">
      <c r="A2384" s="89">
        <v>46182.292752997688</v>
      </c>
      <c r="B2384" s="35" t="s">
        <v>30</v>
      </c>
      <c r="C2384" s="85" t="s">
        <v>31</v>
      </c>
      <c r="D2384" s="30" t="s">
        <v>29</v>
      </c>
      <c r="E2384" s="96" t="s">
        <v>2798</v>
      </c>
      <c r="F2384" s="93" t="s">
        <v>29</v>
      </c>
      <c r="G2384" s="30" t="s">
        <v>47</v>
      </c>
      <c r="H2384" s="93" t="s">
        <v>34</v>
      </c>
      <c r="I2384" s="36" t="str">
        <f ca="1">IFERROR(__xludf.DUMMYFUNCTION("""COMPUTED_VALUE""")," ")</f>
        <v xml:space="preserve"> </v>
      </c>
      <c r="J2384" s="51" t="s">
        <v>10823</v>
      </c>
      <c r="K2384" s="56" t="s">
        <v>10824</v>
      </c>
      <c r="L2384" s="38">
        <v>944636706</v>
      </c>
      <c r="M2384" s="30" t="s">
        <v>633</v>
      </c>
      <c r="N2384" s="30" t="s">
        <v>4485</v>
      </c>
      <c r="O2384" s="30" t="s">
        <v>107</v>
      </c>
      <c r="P2384" s="30" t="s">
        <v>10825</v>
      </c>
      <c r="Q2384" s="23">
        <v>16940</v>
      </c>
      <c r="R2384" s="30" t="s">
        <v>29</v>
      </c>
      <c r="S2384" s="39">
        <v>50</v>
      </c>
      <c r="T2384" s="45">
        <v>46182</v>
      </c>
      <c r="U2384" s="52"/>
      <c r="V2384" s="53"/>
      <c r="W2384" s="54" t="s">
        <v>10826</v>
      </c>
      <c r="X2384" s="30"/>
      <c r="Y2384" s="31">
        <v>16890</v>
      </c>
      <c r="Z2384" s="30"/>
      <c r="AA2384" s="56"/>
      <c r="AB2384" s="74" t="s">
        <v>44</v>
      </c>
      <c r="AC2384" s="30" t="s">
        <v>44</v>
      </c>
      <c r="AD2384" s="30" t="s">
        <v>982</v>
      </c>
    </row>
    <row r="2385" spans="1:30" x14ac:dyDescent="0.2">
      <c r="A2385" s="89">
        <v>46182.294274166663</v>
      </c>
      <c r="B2385" s="35" t="s">
        <v>30</v>
      </c>
      <c r="C2385" s="85" t="s">
        <v>31</v>
      </c>
      <c r="D2385" s="30" t="s">
        <v>29</v>
      </c>
      <c r="E2385" s="96" t="s">
        <v>2798</v>
      </c>
      <c r="F2385" s="93" t="s">
        <v>29</v>
      </c>
      <c r="G2385" s="30" t="s">
        <v>47</v>
      </c>
      <c r="H2385" s="93" t="s">
        <v>34</v>
      </c>
      <c r="I2385" s="36" t="str">
        <f ca="1">IFERROR(__xludf.DUMMYFUNCTION("""COMPUTED_VALUE""")," ")</f>
        <v xml:space="preserve"> </v>
      </c>
      <c r="J2385" s="51" t="s">
        <v>10827</v>
      </c>
      <c r="K2385" s="56" t="s">
        <v>10828</v>
      </c>
      <c r="L2385" s="38">
        <v>364086915</v>
      </c>
      <c r="M2385" s="30" t="s">
        <v>633</v>
      </c>
      <c r="N2385" s="30" t="s">
        <v>1880</v>
      </c>
      <c r="O2385" s="30" t="s">
        <v>107</v>
      </c>
      <c r="P2385" s="30" t="s">
        <v>10829</v>
      </c>
      <c r="Q2385" s="23">
        <v>16940</v>
      </c>
      <c r="R2385" s="30" t="s">
        <v>29</v>
      </c>
      <c r="S2385" s="39">
        <v>50</v>
      </c>
      <c r="T2385" s="45">
        <v>46181</v>
      </c>
      <c r="U2385" s="52"/>
      <c r="V2385" s="53"/>
      <c r="W2385" s="54" t="s">
        <v>10830</v>
      </c>
      <c r="X2385" s="30"/>
      <c r="Y2385" s="31">
        <v>16890</v>
      </c>
      <c r="Z2385" s="30"/>
      <c r="AA2385" s="55"/>
      <c r="AB2385" s="73" t="s">
        <v>44</v>
      </c>
      <c r="AC2385" s="30" t="s">
        <v>44</v>
      </c>
      <c r="AD2385" s="30" t="s">
        <v>982</v>
      </c>
    </row>
    <row r="2386" spans="1:30" x14ac:dyDescent="0.2">
      <c r="A2386" s="89">
        <v>46182.302369421297</v>
      </c>
      <c r="B2386" s="35" t="s">
        <v>30</v>
      </c>
      <c r="C2386" s="85" t="s">
        <v>31</v>
      </c>
      <c r="D2386" s="30" t="s">
        <v>29</v>
      </c>
      <c r="E2386" s="96" t="s">
        <v>2798</v>
      </c>
      <c r="F2386" s="93" t="s">
        <v>29</v>
      </c>
      <c r="G2386" s="30" t="s">
        <v>47</v>
      </c>
      <c r="H2386" s="93" t="s">
        <v>34</v>
      </c>
      <c r="I2386" s="36" t="str">
        <f ca="1">IFERROR(__xludf.DUMMYFUNCTION("""COMPUTED_VALUE""")," ")</f>
        <v xml:space="preserve"> </v>
      </c>
      <c r="J2386" s="51" t="s">
        <v>10831</v>
      </c>
      <c r="K2386" s="56" t="s">
        <v>10832</v>
      </c>
      <c r="L2386" s="38">
        <v>329673235</v>
      </c>
      <c r="M2386" s="30" t="s">
        <v>633</v>
      </c>
      <c r="N2386" s="30" t="s">
        <v>4771</v>
      </c>
      <c r="O2386" s="30" t="s">
        <v>107</v>
      </c>
      <c r="P2386" s="30" t="s">
        <v>10833</v>
      </c>
      <c r="Q2386" s="23">
        <v>16940</v>
      </c>
      <c r="R2386" s="30" t="s">
        <v>29</v>
      </c>
      <c r="S2386" s="39">
        <v>50</v>
      </c>
      <c r="T2386" s="45">
        <v>46181</v>
      </c>
      <c r="U2386" s="52"/>
      <c r="V2386" s="53"/>
      <c r="W2386" s="54" t="s">
        <v>10834</v>
      </c>
      <c r="X2386" s="30"/>
      <c r="Y2386" s="31">
        <v>16890</v>
      </c>
      <c r="Z2386" s="30"/>
      <c r="AA2386" s="56"/>
      <c r="AB2386" s="74" t="s">
        <v>44</v>
      </c>
      <c r="AC2386" s="30" t="s">
        <v>44</v>
      </c>
      <c r="AD2386" s="30" t="s">
        <v>982</v>
      </c>
    </row>
    <row r="2387" spans="1:30" x14ac:dyDescent="0.2">
      <c r="A2387" s="89">
        <v>46182.303555335646</v>
      </c>
      <c r="B2387" s="35" t="s">
        <v>252</v>
      </c>
      <c r="C2387" s="85" t="s">
        <v>31</v>
      </c>
      <c r="D2387" s="30" t="s">
        <v>29</v>
      </c>
      <c r="E2387" s="96" t="s">
        <v>2798</v>
      </c>
      <c r="F2387" s="93" t="s">
        <v>29</v>
      </c>
      <c r="G2387" s="30" t="s">
        <v>47</v>
      </c>
      <c r="H2387" s="93" t="s">
        <v>34</v>
      </c>
      <c r="I2387" s="36" t="str">
        <f ca="1">IFERROR(__xludf.DUMMYFUNCTION("""COMPUTED_VALUE""")," ")</f>
        <v xml:space="preserve"> </v>
      </c>
      <c r="J2387" s="51" t="s">
        <v>10835</v>
      </c>
      <c r="K2387" s="56" t="s">
        <v>10836</v>
      </c>
      <c r="L2387" s="38">
        <v>971460476</v>
      </c>
      <c r="M2387" s="30" t="s">
        <v>633</v>
      </c>
      <c r="N2387" s="30" t="s">
        <v>4771</v>
      </c>
      <c r="O2387" s="30" t="s">
        <v>107</v>
      </c>
      <c r="P2387" s="30" t="s">
        <v>10837</v>
      </c>
      <c r="Q2387" s="23">
        <v>16940</v>
      </c>
      <c r="R2387" s="30" t="s">
        <v>29</v>
      </c>
      <c r="S2387" s="39">
        <v>50</v>
      </c>
      <c r="T2387" s="45">
        <v>46181</v>
      </c>
      <c r="U2387" s="52"/>
      <c r="V2387" s="53"/>
      <c r="W2387" s="54" t="s">
        <v>10838</v>
      </c>
      <c r="X2387" s="30"/>
      <c r="Y2387" s="31">
        <v>16890</v>
      </c>
      <c r="Z2387" s="30"/>
      <c r="AA2387" s="55"/>
      <c r="AB2387" s="73" t="s">
        <v>44</v>
      </c>
      <c r="AC2387" s="30" t="s">
        <v>44</v>
      </c>
      <c r="AD2387" s="30" t="s">
        <v>982</v>
      </c>
    </row>
    <row r="2388" spans="1:30" x14ac:dyDescent="0.2">
      <c r="A2388" s="89">
        <v>46182.305453854162</v>
      </c>
      <c r="B2388" s="35" t="s">
        <v>30</v>
      </c>
      <c r="C2388" s="85" t="s">
        <v>31</v>
      </c>
      <c r="D2388" s="30" t="s">
        <v>29</v>
      </c>
      <c r="E2388" s="96" t="s">
        <v>2798</v>
      </c>
      <c r="F2388" s="93" t="s">
        <v>29</v>
      </c>
      <c r="G2388" s="30" t="s">
        <v>47</v>
      </c>
      <c r="H2388" s="93" t="s">
        <v>34</v>
      </c>
      <c r="I2388" s="36" t="str">
        <f ca="1">IFERROR(__xludf.DUMMYFUNCTION("""COMPUTED_VALUE""")," ")</f>
        <v xml:space="preserve"> </v>
      </c>
      <c r="J2388" s="51" t="s">
        <v>10839</v>
      </c>
      <c r="K2388" s="56" t="s">
        <v>10840</v>
      </c>
      <c r="L2388" s="38">
        <v>355907386</v>
      </c>
      <c r="M2388" s="30" t="s">
        <v>633</v>
      </c>
      <c r="N2388" s="30" t="s">
        <v>1880</v>
      </c>
      <c r="O2388" s="30" t="s">
        <v>107</v>
      </c>
      <c r="P2388" s="30" t="s">
        <v>10841</v>
      </c>
      <c r="Q2388" s="23">
        <v>16940</v>
      </c>
      <c r="R2388" s="30" t="s">
        <v>29</v>
      </c>
      <c r="S2388" s="39">
        <v>50</v>
      </c>
      <c r="T2388" s="45">
        <v>46181</v>
      </c>
      <c r="U2388" s="52"/>
      <c r="V2388" s="53"/>
      <c r="W2388" s="54" t="s">
        <v>10842</v>
      </c>
      <c r="X2388" s="30"/>
      <c r="Y2388" s="31">
        <v>16890</v>
      </c>
      <c r="Z2388" s="30"/>
      <c r="AA2388" s="56"/>
      <c r="AB2388" s="74" t="s">
        <v>44</v>
      </c>
      <c r="AC2388" s="30" t="s">
        <v>44</v>
      </c>
      <c r="AD2388" s="30" t="s">
        <v>982</v>
      </c>
    </row>
    <row r="2389" spans="1:30" x14ac:dyDescent="0.2">
      <c r="A2389" s="89">
        <v>46182.306761458334</v>
      </c>
      <c r="B2389" s="35" t="s">
        <v>30</v>
      </c>
      <c r="C2389" s="85" t="s">
        <v>31</v>
      </c>
      <c r="D2389" s="30" t="s">
        <v>29</v>
      </c>
      <c r="E2389" s="96" t="s">
        <v>2798</v>
      </c>
      <c r="F2389" s="93" t="s">
        <v>29</v>
      </c>
      <c r="G2389" s="30" t="s">
        <v>47</v>
      </c>
      <c r="H2389" s="93" t="s">
        <v>34</v>
      </c>
      <c r="I2389" s="36" t="str">
        <f ca="1">IFERROR(__xludf.DUMMYFUNCTION("""COMPUTED_VALUE""")," ")</f>
        <v xml:space="preserve"> </v>
      </c>
      <c r="J2389" s="51" t="s">
        <v>10843</v>
      </c>
      <c r="K2389" s="56" t="s">
        <v>10844</v>
      </c>
      <c r="L2389" s="38">
        <v>393844760</v>
      </c>
      <c r="M2389" s="30" t="s">
        <v>633</v>
      </c>
      <c r="N2389" s="30" t="s">
        <v>4485</v>
      </c>
      <c r="O2389" s="30" t="s">
        <v>107</v>
      </c>
      <c r="P2389" s="30" t="s">
        <v>10845</v>
      </c>
      <c r="Q2389" s="23">
        <v>16940</v>
      </c>
      <c r="R2389" s="30" t="s">
        <v>29</v>
      </c>
      <c r="S2389" s="39">
        <v>50</v>
      </c>
      <c r="T2389" s="45">
        <v>46181</v>
      </c>
      <c r="U2389" s="52"/>
      <c r="V2389" s="53"/>
      <c r="W2389" s="54" t="s">
        <v>10846</v>
      </c>
      <c r="X2389" s="30"/>
      <c r="Y2389" s="31">
        <v>16890</v>
      </c>
      <c r="Z2389" s="30"/>
      <c r="AA2389" s="55"/>
      <c r="AB2389" s="73" t="s">
        <v>44</v>
      </c>
      <c r="AC2389" s="30" t="s">
        <v>44</v>
      </c>
      <c r="AD2389" s="30" t="s">
        <v>982</v>
      </c>
    </row>
    <row r="2390" spans="1:30" x14ac:dyDescent="0.2">
      <c r="A2390" s="89">
        <v>46182.308342974538</v>
      </c>
      <c r="B2390" s="35" t="s">
        <v>30</v>
      </c>
      <c r="C2390" s="85" t="s">
        <v>31</v>
      </c>
      <c r="D2390" s="30" t="s">
        <v>29</v>
      </c>
      <c r="E2390" s="96" t="s">
        <v>2798</v>
      </c>
      <c r="F2390" s="93" t="s">
        <v>29</v>
      </c>
      <c r="G2390" s="30" t="s">
        <v>47</v>
      </c>
      <c r="H2390" s="93" t="s">
        <v>7946</v>
      </c>
      <c r="I2390" s="36">
        <f ca="1">IFERROR(__xludf.DUMMYFUNCTION("""COMPUTED_VALUE"""),46196)</f>
        <v>46196</v>
      </c>
      <c r="J2390" s="51" t="s">
        <v>10847</v>
      </c>
      <c r="K2390" s="56" t="s">
        <v>10848</v>
      </c>
      <c r="L2390" s="38">
        <v>911676809</v>
      </c>
      <c r="M2390" s="30" t="s">
        <v>633</v>
      </c>
      <c r="N2390" s="30" t="s">
        <v>4771</v>
      </c>
      <c r="O2390" s="30" t="s">
        <v>107</v>
      </c>
      <c r="P2390" s="30" t="s">
        <v>10849</v>
      </c>
      <c r="Q2390" s="23">
        <v>16940</v>
      </c>
      <c r="R2390" s="30" t="s">
        <v>29</v>
      </c>
      <c r="S2390" s="39">
        <v>50</v>
      </c>
      <c r="T2390" s="45">
        <v>46181</v>
      </c>
      <c r="U2390" s="52"/>
      <c r="V2390" s="53"/>
      <c r="W2390" s="54" t="s">
        <v>10850</v>
      </c>
      <c r="X2390" s="30"/>
      <c r="Y2390" s="31">
        <v>16890</v>
      </c>
      <c r="Z2390" s="30"/>
      <c r="AA2390" s="56"/>
      <c r="AB2390" s="74" t="s">
        <v>44</v>
      </c>
      <c r="AC2390" s="30" t="s">
        <v>44</v>
      </c>
      <c r="AD2390" s="30" t="s">
        <v>982</v>
      </c>
    </row>
    <row r="2391" spans="1:30" x14ac:dyDescent="0.2">
      <c r="A2391" s="89">
        <v>46182.309594120372</v>
      </c>
      <c r="B2391" s="35" t="s">
        <v>30</v>
      </c>
      <c r="C2391" s="85" t="s">
        <v>31</v>
      </c>
      <c r="D2391" s="30" t="s">
        <v>29</v>
      </c>
      <c r="E2391" s="96" t="s">
        <v>2798</v>
      </c>
      <c r="F2391" s="93" t="s">
        <v>29</v>
      </c>
      <c r="G2391" s="30" t="s">
        <v>47</v>
      </c>
      <c r="H2391" s="93" t="s">
        <v>34</v>
      </c>
      <c r="I2391" s="36" t="str">
        <f ca="1">IFERROR(__xludf.DUMMYFUNCTION("""COMPUTED_VALUE""")," ")</f>
        <v xml:space="preserve"> </v>
      </c>
      <c r="J2391" s="51" t="s">
        <v>10851</v>
      </c>
      <c r="K2391" s="56" t="s">
        <v>10852</v>
      </c>
      <c r="L2391" s="38">
        <v>868246034</v>
      </c>
      <c r="M2391" s="30" t="s">
        <v>633</v>
      </c>
      <c r="N2391" s="30" t="s">
        <v>362</v>
      </c>
      <c r="O2391" s="30" t="s">
        <v>107</v>
      </c>
      <c r="P2391" s="30" t="s">
        <v>10853</v>
      </c>
      <c r="Q2391" s="23">
        <v>16940</v>
      </c>
      <c r="R2391" s="30" t="s">
        <v>29</v>
      </c>
      <c r="S2391" s="39">
        <v>50</v>
      </c>
      <c r="T2391" s="45">
        <v>46181</v>
      </c>
      <c r="U2391" s="52"/>
      <c r="V2391" s="53"/>
      <c r="W2391" s="54" t="s">
        <v>10854</v>
      </c>
      <c r="X2391" s="30"/>
      <c r="Y2391" s="31">
        <v>16890</v>
      </c>
      <c r="Z2391" s="30"/>
      <c r="AA2391" s="55"/>
      <c r="AB2391" s="73" t="s">
        <v>44</v>
      </c>
      <c r="AC2391" s="30" t="s">
        <v>44</v>
      </c>
      <c r="AD2391" s="30" t="s">
        <v>982</v>
      </c>
    </row>
    <row r="2392" spans="1:30" x14ac:dyDescent="0.2">
      <c r="A2392" s="89">
        <v>46182.363030949069</v>
      </c>
      <c r="B2392" s="35" t="s">
        <v>76</v>
      </c>
      <c r="C2392" s="85" t="s">
        <v>31</v>
      </c>
      <c r="D2392" s="30" t="s">
        <v>29</v>
      </c>
      <c r="E2392" s="96" t="s">
        <v>32</v>
      </c>
      <c r="F2392" s="93" t="s">
        <v>29</v>
      </c>
      <c r="G2392" s="30" t="s">
        <v>33</v>
      </c>
      <c r="H2392" s="93" t="s">
        <v>4504</v>
      </c>
      <c r="I2392" s="36">
        <f ca="1">IFERROR(__xludf.DUMMYFUNCTION("""COMPUTED_VALUE"""),46198)</f>
        <v>46198</v>
      </c>
      <c r="J2392" s="51" t="s">
        <v>10855</v>
      </c>
      <c r="K2392" s="56" t="s">
        <v>10856</v>
      </c>
      <c r="L2392" s="38">
        <v>901919308</v>
      </c>
      <c r="M2392" s="30" t="s">
        <v>1614</v>
      </c>
      <c r="N2392" s="30" t="s">
        <v>427</v>
      </c>
      <c r="O2392" s="30" t="s">
        <v>2081</v>
      </c>
      <c r="P2392" s="30" t="s">
        <v>10857</v>
      </c>
      <c r="Q2392" s="23">
        <v>14972</v>
      </c>
      <c r="R2392" s="30" t="s">
        <v>29</v>
      </c>
      <c r="S2392" s="39">
        <v>200</v>
      </c>
      <c r="T2392" s="45">
        <v>46181</v>
      </c>
      <c r="U2392" s="52"/>
      <c r="V2392" s="53"/>
      <c r="W2392" s="54" t="s">
        <v>10858</v>
      </c>
      <c r="X2392" s="30"/>
      <c r="Y2392" s="31">
        <v>14772</v>
      </c>
      <c r="Z2392" s="30"/>
      <c r="AA2392" s="56"/>
      <c r="AB2392" s="74" t="s">
        <v>44</v>
      </c>
      <c r="AC2392" s="30" t="s">
        <v>44</v>
      </c>
      <c r="AD2392" s="30" t="s">
        <v>982</v>
      </c>
    </row>
    <row r="2393" spans="1:30" x14ac:dyDescent="0.2">
      <c r="A2393" s="89">
        <v>46182.382069004627</v>
      </c>
      <c r="B2393" s="35" t="s">
        <v>252</v>
      </c>
      <c r="C2393" s="85" t="s">
        <v>31</v>
      </c>
      <c r="D2393" s="30" t="s">
        <v>29</v>
      </c>
      <c r="E2393" s="96" t="s">
        <v>63</v>
      </c>
      <c r="F2393" s="93" t="s">
        <v>29</v>
      </c>
      <c r="G2393" s="30" t="s">
        <v>47</v>
      </c>
      <c r="H2393" s="93" t="s">
        <v>34</v>
      </c>
      <c r="I2393" s="36" t="str">
        <f ca="1">IFERROR(__xludf.DUMMYFUNCTION("""COMPUTED_VALUE""")," ")</f>
        <v xml:space="preserve"> </v>
      </c>
      <c r="J2393" s="51" t="s">
        <v>10859</v>
      </c>
      <c r="K2393" s="56" t="s">
        <v>10860</v>
      </c>
      <c r="L2393" s="38">
        <v>968992452</v>
      </c>
      <c r="M2393" s="30" t="s">
        <v>758</v>
      </c>
      <c r="N2393" s="30" t="s">
        <v>7889</v>
      </c>
      <c r="O2393" s="30" t="s">
        <v>107</v>
      </c>
      <c r="P2393" s="30" t="s">
        <v>10861</v>
      </c>
      <c r="Q2393" s="23">
        <v>16940</v>
      </c>
      <c r="R2393" s="30" t="s">
        <v>29</v>
      </c>
      <c r="S2393" s="39">
        <v>100</v>
      </c>
      <c r="T2393" s="45">
        <v>46181</v>
      </c>
      <c r="U2393" s="52"/>
      <c r="V2393" s="53"/>
      <c r="W2393" s="54" t="s">
        <v>10862</v>
      </c>
      <c r="X2393" s="30"/>
      <c r="Y2393" s="31">
        <v>16840</v>
      </c>
      <c r="Z2393" s="30"/>
      <c r="AA2393" s="55"/>
      <c r="AB2393" s="73" t="s">
        <v>44</v>
      </c>
      <c r="AC2393" s="30" t="s">
        <v>44</v>
      </c>
      <c r="AD2393" s="30" t="s">
        <v>982</v>
      </c>
    </row>
    <row r="2394" spans="1:30" x14ac:dyDescent="0.2">
      <c r="A2394" s="89">
        <v>46182.410881886579</v>
      </c>
      <c r="B2394" s="35" t="s">
        <v>30</v>
      </c>
      <c r="C2394" s="85" t="s">
        <v>31</v>
      </c>
      <c r="D2394" s="30" t="s">
        <v>29</v>
      </c>
      <c r="E2394" s="96" t="s">
        <v>63</v>
      </c>
      <c r="F2394" s="93" t="s">
        <v>29</v>
      </c>
      <c r="G2394" s="30" t="s">
        <v>47</v>
      </c>
      <c r="H2394" s="93" t="s">
        <v>34</v>
      </c>
      <c r="I2394" s="36" t="str">
        <f ca="1">IFERROR(__xludf.DUMMYFUNCTION("""COMPUTED_VALUE""")," ")</f>
        <v xml:space="preserve"> </v>
      </c>
      <c r="J2394" s="51" t="s">
        <v>10863</v>
      </c>
      <c r="K2394" s="56" t="s">
        <v>10864</v>
      </c>
      <c r="L2394" s="38">
        <v>367944018</v>
      </c>
      <c r="M2394" s="30" t="s">
        <v>874</v>
      </c>
      <c r="N2394" s="30" t="s">
        <v>875</v>
      </c>
      <c r="O2394" s="30" t="s">
        <v>107</v>
      </c>
      <c r="P2394" s="30" t="s">
        <v>10865</v>
      </c>
      <c r="Q2394" s="23">
        <v>16940</v>
      </c>
      <c r="R2394" s="30" t="s">
        <v>29</v>
      </c>
      <c r="S2394" s="39">
        <v>50</v>
      </c>
      <c r="T2394" s="45">
        <v>46181</v>
      </c>
      <c r="U2394" s="52"/>
      <c r="V2394" s="53"/>
      <c r="W2394" s="54" t="s">
        <v>10866</v>
      </c>
      <c r="X2394" s="30"/>
      <c r="Y2394" s="31">
        <v>16890</v>
      </c>
      <c r="Z2394" s="30"/>
      <c r="AA2394" s="56"/>
      <c r="AB2394" s="74" t="s">
        <v>44</v>
      </c>
      <c r="AC2394" s="30" t="s">
        <v>44</v>
      </c>
      <c r="AD2394" s="30" t="s">
        <v>982</v>
      </c>
    </row>
    <row r="2395" spans="1:30" x14ac:dyDescent="0.2">
      <c r="A2395" s="89">
        <v>46182.412616793983</v>
      </c>
      <c r="B2395" s="35" t="s">
        <v>30</v>
      </c>
      <c r="C2395" s="85" t="s">
        <v>31</v>
      </c>
      <c r="D2395" s="30" t="s">
        <v>29</v>
      </c>
      <c r="E2395" s="96" t="s">
        <v>63</v>
      </c>
      <c r="F2395" s="93" t="s">
        <v>29</v>
      </c>
      <c r="G2395" s="30" t="s">
        <v>47</v>
      </c>
      <c r="H2395" s="93" t="s">
        <v>34</v>
      </c>
      <c r="I2395" s="36" t="str">
        <f ca="1">IFERROR(__xludf.DUMMYFUNCTION("""COMPUTED_VALUE""")," ")</f>
        <v xml:space="preserve"> </v>
      </c>
      <c r="J2395" s="51" t="s">
        <v>10867</v>
      </c>
      <c r="K2395" s="56" t="s">
        <v>10868</v>
      </c>
      <c r="L2395" s="38">
        <v>768236443</v>
      </c>
      <c r="M2395" s="30" t="s">
        <v>874</v>
      </c>
      <c r="N2395" s="30" t="s">
        <v>248</v>
      </c>
      <c r="O2395" s="30" t="s">
        <v>107</v>
      </c>
      <c r="P2395" s="30" t="s">
        <v>10869</v>
      </c>
      <c r="Q2395" s="23">
        <v>16940</v>
      </c>
      <c r="R2395" s="30" t="s">
        <v>29</v>
      </c>
      <c r="S2395" s="39">
        <v>50</v>
      </c>
      <c r="T2395" s="45">
        <v>46181</v>
      </c>
      <c r="U2395" s="52"/>
      <c r="V2395" s="53"/>
      <c r="W2395" s="54" t="s">
        <v>10870</v>
      </c>
      <c r="X2395" s="30"/>
      <c r="Y2395" s="31">
        <v>16890</v>
      </c>
      <c r="Z2395" s="30"/>
      <c r="AA2395" s="55"/>
      <c r="AB2395" s="73" t="s">
        <v>44</v>
      </c>
      <c r="AC2395" s="30" t="s">
        <v>44</v>
      </c>
      <c r="AD2395" s="30" t="s">
        <v>982</v>
      </c>
    </row>
    <row r="2396" spans="1:30" x14ac:dyDescent="0.2">
      <c r="A2396" s="89">
        <v>46182.415711064816</v>
      </c>
      <c r="B2396" s="35" t="s">
        <v>30</v>
      </c>
      <c r="C2396" s="85" t="s">
        <v>31</v>
      </c>
      <c r="D2396" s="30" t="s">
        <v>29</v>
      </c>
      <c r="E2396" s="96" t="s">
        <v>63</v>
      </c>
      <c r="F2396" s="93" t="s">
        <v>29</v>
      </c>
      <c r="G2396" s="30" t="s">
        <v>47</v>
      </c>
      <c r="H2396" s="93" t="s">
        <v>5807</v>
      </c>
      <c r="I2396" s="36">
        <f ca="1">IFERROR(__xludf.DUMMYFUNCTION("""COMPUTED_VALUE"""),46197)</f>
        <v>46197</v>
      </c>
      <c r="J2396" s="51" t="s">
        <v>10871</v>
      </c>
      <c r="K2396" s="56" t="s">
        <v>10872</v>
      </c>
      <c r="L2396" s="38">
        <v>868003497</v>
      </c>
      <c r="M2396" s="30" t="s">
        <v>874</v>
      </c>
      <c r="N2396" s="30" t="s">
        <v>4278</v>
      </c>
      <c r="O2396" s="30" t="s">
        <v>107</v>
      </c>
      <c r="P2396" s="30" t="s">
        <v>10873</v>
      </c>
      <c r="Q2396" s="23">
        <v>16940</v>
      </c>
      <c r="R2396" s="30" t="s">
        <v>29</v>
      </c>
      <c r="S2396" s="39">
        <v>50</v>
      </c>
      <c r="T2396" s="45">
        <v>46181</v>
      </c>
      <c r="U2396" s="52"/>
      <c r="V2396" s="53"/>
      <c r="W2396" s="54" t="s">
        <v>10874</v>
      </c>
      <c r="X2396" s="30"/>
      <c r="Y2396" s="31">
        <v>16890</v>
      </c>
      <c r="Z2396" s="30"/>
      <c r="AA2396" s="56"/>
      <c r="AB2396" s="74" t="s">
        <v>44</v>
      </c>
      <c r="AC2396" s="30" t="s">
        <v>44</v>
      </c>
      <c r="AD2396" s="30" t="s">
        <v>982</v>
      </c>
    </row>
    <row r="2397" spans="1:30" x14ac:dyDescent="0.2">
      <c r="A2397" s="89">
        <v>46182.417432337963</v>
      </c>
      <c r="B2397" s="35" t="s">
        <v>30</v>
      </c>
      <c r="C2397" s="85" t="s">
        <v>31</v>
      </c>
      <c r="D2397" s="30" t="s">
        <v>29</v>
      </c>
      <c r="E2397" s="96" t="s">
        <v>32</v>
      </c>
      <c r="F2397" s="93" t="s">
        <v>29</v>
      </c>
      <c r="G2397" s="30" t="s">
        <v>33</v>
      </c>
      <c r="H2397" s="93" t="s">
        <v>34</v>
      </c>
      <c r="I2397" s="36" t="str">
        <f ca="1">IFERROR(__xludf.DUMMYFUNCTION("""COMPUTED_VALUE""")," ")</f>
        <v xml:space="preserve"> </v>
      </c>
      <c r="J2397" s="51" t="s">
        <v>10875</v>
      </c>
      <c r="K2397" s="56" t="s">
        <v>10876</v>
      </c>
      <c r="L2397" s="38">
        <v>326180237</v>
      </c>
      <c r="M2397" s="30" t="s">
        <v>874</v>
      </c>
      <c r="N2397" s="30" t="s">
        <v>4278</v>
      </c>
      <c r="O2397" s="30" t="s">
        <v>107</v>
      </c>
      <c r="P2397" s="30" t="s">
        <v>10877</v>
      </c>
      <c r="Q2397" s="23">
        <v>14972</v>
      </c>
      <c r="R2397" s="30" t="s">
        <v>29</v>
      </c>
      <c r="S2397" s="39">
        <v>30</v>
      </c>
      <c r="T2397" s="45">
        <v>46181</v>
      </c>
      <c r="U2397" s="52"/>
      <c r="V2397" s="53"/>
      <c r="W2397" s="54" t="s">
        <v>10878</v>
      </c>
      <c r="X2397" s="30"/>
      <c r="Y2397" s="31">
        <v>14942</v>
      </c>
      <c r="Z2397" s="30"/>
      <c r="AA2397" s="55"/>
      <c r="AB2397" s="73" t="s">
        <v>44</v>
      </c>
      <c r="AC2397" s="30" t="s">
        <v>44</v>
      </c>
      <c r="AD2397" s="30" t="s">
        <v>982</v>
      </c>
    </row>
    <row r="2398" spans="1:30" x14ac:dyDescent="0.2">
      <c r="A2398" s="89">
        <v>46182.437107222227</v>
      </c>
      <c r="B2398" s="35" t="s">
        <v>30</v>
      </c>
      <c r="C2398" s="85" t="s">
        <v>31</v>
      </c>
      <c r="D2398" s="30" t="s">
        <v>29</v>
      </c>
      <c r="E2398" s="96" t="s">
        <v>63</v>
      </c>
      <c r="F2398" s="93" t="s">
        <v>29</v>
      </c>
      <c r="G2398" s="30" t="s">
        <v>47</v>
      </c>
      <c r="H2398" s="93" t="s">
        <v>10525</v>
      </c>
      <c r="I2398" s="36">
        <f ca="1">IFERROR(__xludf.DUMMYFUNCTION("""COMPUTED_VALUE"""),46197)</f>
        <v>46197</v>
      </c>
      <c r="J2398" s="51" t="s">
        <v>10879</v>
      </c>
      <c r="K2398" s="56" t="s">
        <v>10880</v>
      </c>
      <c r="L2398" s="38">
        <v>935837077</v>
      </c>
      <c r="M2398" s="30" t="s">
        <v>1614</v>
      </c>
      <c r="N2398" s="30" t="s">
        <v>1631</v>
      </c>
      <c r="O2398" s="30" t="s">
        <v>10881</v>
      </c>
      <c r="P2398" s="30" t="s">
        <v>10882</v>
      </c>
      <c r="Q2398" s="23">
        <v>16940</v>
      </c>
      <c r="R2398" s="30" t="s">
        <v>29</v>
      </c>
      <c r="S2398" s="39">
        <v>200</v>
      </c>
      <c r="T2398" s="45">
        <v>46181</v>
      </c>
      <c r="U2398" s="52"/>
      <c r="V2398" s="53"/>
      <c r="W2398" s="54" t="s">
        <v>10883</v>
      </c>
      <c r="X2398" s="30"/>
      <c r="Y2398" s="31">
        <v>16740</v>
      </c>
      <c r="Z2398" s="30"/>
      <c r="AA2398" s="56"/>
      <c r="AB2398" s="74" t="s">
        <v>44</v>
      </c>
      <c r="AC2398" s="30" t="s">
        <v>44</v>
      </c>
      <c r="AD2398" s="30" t="s">
        <v>982</v>
      </c>
    </row>
    <row r="2399" spans="1:30" x14ac:dyDescent="0.2">
      <c r="A2399" s="89">
        <v>46182.43985461806</v>
      </c>
      <c r="B2399" s="35" t="s">
        <v>30</v>
      </c>
      <c r="C2399" s="85" t="s">
        <v>31</v>
      </c>
      <c r="D2399" s="30" t="s">
        <v>29</v>
      </c>
      <c r="E2399" s="96" t="s">
        <v>63</v>
      </c>
      <c r="F2399" s="93" t="s">
        <v>29</v>
      </c>
      <c r="G2399" s="30" t="s">
        <v>47</v>
      </c>
      <c r="H2399" s="93" t="s">
        <v>34</v>
      </c>
      <c r="I2399" s="36" t="str">
        <f ca="1">IFERROR(__xludf.DUMMYFUNCTION("""COMPUTED_VALUE""")," ")</f>
        <v xml:space="preserve"> </v>
      </c>
      <c r="J2399" s="51" t="s">
        <v>10884</v>
      </c>
      <c r="K2399" s="56" t="s">
        <v>10885</v>
      </c>
      <c r="L2399" s="38">
        <v>967220608</v>
      </c>
      <c r="M2399" s="30" t="s">
        <v>454</v>
      </c>
      <c r="N2399" s="30" t="s">
        <v>131</v>
      </c>
      <c r="O2399" s="30" t="s">
        <v>10886</v>
      </c>
      <c r="P2399" s="30" t="s">
        <v>10887</v>
      </c>
      <c r="Q2399" s="23">
        <v>16940</v>
      </c>
      <c r="R2399" s="30" t="s">
        <v>29</v>
      </c>
      <c r="S2399" s="39">
        <v>50</v>
      </c>
      <c r="T2399" s="45">
        <v>46181</v>
      </c>
      <c r="U2399" s="52"/>
      <c r="V2399" s="53"/>
      <c r="W2399" s="54" t="s">
        <v>10888</v>
      </c>
      <c r="X2399" s="30"/>
      <c r="Y2399" s="31">
        <v>16890</v>
      </c>
      <c r="Z2399" s="30"/>
      <c r="AA2399" s="55"/>
      <c r="AB2399" s="73" t="s">
        <v>44</v>
      </c>
      <c r="AC2399" s="30" t="s">
        <v>44</v>
      </c>
      <c r="AD2399" s="30" t="s">
        <v>982</v>
      </c>
    </row>
    <row r="2400" spans="1:30" x14ac:dyDescent="0.2">
      <c r="A2400" s="89">
        <v>46182.443028773152</v>
      </c>
      <c r="B2400" s="35" t="s">
        <v>30</v>
      </c>
      <c r="C2400" s="85" t="s">
        <v>31</v>
      </c>
      <c r="D2400" s="30" t="s">
        <v>29</v>
      </c>
      <c r="E2400" s="96" t="s">
        <v>63</v>
      </c>
      <c r="F2400" s="93" t="s">
        <v>29</v>
      </c>
      <c r="G2400" s="30" t="s">
        <v>47</v>
      </c>
      <c r="H2400" s="93" t="s">
        <v>34</v>
      </c>
      <c r="I2400" s="36" t="str">
        <f ca="1">IFERROR(__xludf.DUMMYFUNCTION("""COMPUTED_VALUE""")," ")</f>
        <v xml:space="preserve"> </v>
      </c>
      <c r="J2400" s="51" t="s">
        <v>10889</v>
      </c>
      <c r="K2400" s="56" t="s">
        <v>10890</v>
      </c>
      <c r="L2400" s="38">
        <v>876526647</v>
      </c>
      <c r="M2400" s="30" t="s">
        <v>454</v>
      </c>
      <c r="N2400" s="30" t="s">
        <v>576</v>
      </c>
      <c r="O2400" s="30" t="s">
        <v>10891</v>
      </c>
      <c r="P2400" s="30" t="s">
        <v>10892</v>
      </c>
      <c r="Q2400" s="23">
        <v>16940</v>
      </c>
      <c r="R2400" s="30" t="s">
        <v>29</v>
      </c>
      <c r="S2400" s="39">
        <v>50</v>
      </c>
      <c r="T2400" s="45">
        <v>46181</v>
      </c>
      <c r="U2400" s="52"/>
      <c r="V2400" s="53"/>
      <c r="W2400" s="54" t="s">
        <v>10893</v>
      </c>
      <c r="X2400" s="30"/>
      <c r="Y2400" s="31">
        <v>16890</v>
      </c>
      <c r="Z2400" s="30"/>
      <c r="AA2400" s="56"/>
      <c r="AB2400" s="74" t="s">
        <v>44</v>
      </c>
      <c r="AC2400" s="30" t="s">
        <v>44</v>
      </c>
      <c r="AD2400" s="30" t="s">
        <v>982</v>
      </c>
    </row>
    <row r="2401" spans="1:30" x14ac:dyDescent="0.2">
      <c r="A2401" s="89">
        <v>46182.44785837963</v>
      </c>
      <c r="B2401" s="35" t="s">
        <v>30</v>
      </c>
      <c r="C2401" s="85" t="s">
        <v>31</v>
      </c>
      <c r="D2401" s="30" t="s">
        <v>29</v>
      </c>
      <c r="E2401" s="96" t="s">
        <v>63</v>
      </c>
      <c r="F2401" s="93" t="s">
        <v>29</v>
      </c>
      <c r="G2401" s="30" t="s">
        <v>47</v>
      </c>
      <c r="H2401" s="93" t="s">
        <v>34</v>
      </c>
      <c r="I2401" s="36" t="str">
        <f ca="1">IFERROR(__xludf.DUMMYFUNCTION("""COMPUTED_VALUE""")," ")</f>
        <v xml:space="preserve"> </v>
      </c>
      <c r="J2401" s="51" t="s">
        <v>10894</v>
      </c>
      <c r="K2401" s="56" t="s">
        <v>10895</v>
      </c>
      <c r="L2401" s="38">
        <v>347428901</v>
      </c>
      <c r="M2401" s="30" t="s">
        <v>454</v>
      </c>
      <c r="N2401" s="30" t="s">
        <v>576</v>
      </c>
      <c r="O2401" s="30" t="s">
        <v>10896</v>
      </c>
      <c r="P2401" s="30" t="s">
        <v>10897</v>
      </c>
      <c r="Q2401" s="23">
        <v>16940</v>
      </c>
      <c r="R2401" s="30" t="s">
        <v>29</v>
      </c>
      <c r="S2401" s="39">
        <v>50</v>
      </c>
      <c r="T2401" s="45">
        <v>46181</v>
      </c>
      <c r="U2401" s="52"/>
      <c r="V2401" s="53"/>
      <c r="W2401" s="54" t="s">
        <v>10898</v>
      </c>
      <c r="X2401" s="30"/>
      <c r="Y2401" s="31">
        <v>16890</v>
      </c>
      <c r="Z2401" s="30"/>
      <c r="AA2401" s="55"/>
      <c r="AB2401" s="73" t="s">
        <v>44</v>
      </c>
      <c r="AC2401" s="30" t="s">
        <v>44</v>
      </c>
      <c r="AD2401" s="30" t="s">
        <v>982</v>
      </c>
    </row>
    <row r="2402" spans="1:30" x14ac:dyDescent="0.2">
      <c r="A2402" s="89">
        <v>46182.45098731482</v>
      </c>
      <c r="B2402" s="35" t="s">
        <v>30</v>
      </c>
      <c r="C2402" s="85" t="s">
        <v>31</v>
      </c>
      <c r="D2402" s="30" t="s">
        <v>29</v>
      </c>
      <c r="E2402" s="96" t="s">
        <v>63</v>
      </c>
      <c r="F2402" s="93" t="s">
        <v>29</v>
      </c>
      <c r="G2402" s="30" t="s">
        <v>47</v>
      </c>
      <c r="H2402" s="93" t="s">
        <v>10899</v>
      </c>
      <c r="I2402" s="36" t="str">
        <f ca="1">IFERROR(__xludf.DUMMYFUNCTION("""COMPUTED_VALUE""")," ")</f>
        <v xml:space="preserve"> </v>
      </c>
      <c r="J2402" s="51" t="s">
        <v>10900</v>
      </c>
      <c r="K2402" s="56" t="s">
        <v>10901</v>
      </c>
      <c r="L2402" s="38">
        <v>969686175</v>
      </c>
      <c r="M2402" s="30" t="s">
        <v>454</v>
      </c>
      <c r="N2402" s="30" t="s">
        <v>131</v>
      </c>
      <c r="O2402" s="30" t="s">
        <v>10902</v>
      </c>
      <c r="P2402" s="30" t="s">
        <v>10903</v>
      </c>
      <c r="Q2402" s="23">
        <v>16940</v>
      </c>
      <c r="R2402" s="30" t="s">
        <v>29</v>
      </c>
      <c r="S2402" s="39">
        <v>50</v>
      </c>
      <c r="T2402" s="45">
        <v>46181</v>
      </c>
      <c r="U2402" s="52"/>
      <c r="V2402" s="53"/>
      <c r="W2402" s="54" t="s">
        <v>10904</v>
      </c>
      <c r="X2402" s="30"/>
      <c r="Y2402" s="31">
        <v>16890</v>
      </c>
      <c r="Z2402" s="30"/>
      <c r="AA2402" s="56"/>
      <c r="AB2402" s="74" t="s">
        <v>44</v>
      </c>
      <c r="AC2402" s="30" t="s">
        <v>44</v>
      </c>
      <c r="AD2402" s="30" t="s">
        <v>982</v>
      </c>
    </row>
    <row r="2403" spans="1:30" x14ac:dyDescent="0.2">
      <c r="A2403" s="89">
        <v>46182.456779641201</v>
      </c>
      <c r="B2403" s="35" t="s">
        <v>252</v>
      </c>
      <c r="C2403" s="85" t="s">
        <v>31</v>
      </c>
      <c r="D2403" s="30" t="s">
        <v>29</v>
      </c>
      <c r="E2403" s="96" t="s">
        <v>63</v>
      </c>
      <c r="F2403" s="93" t="s">
        <v>29</v>
      </c>
      <c r="G2403" s="30" t="s">
        <v>47</v>
      </c>
      <c r="H2403" s="93" t="s">
        <v>10899</v>
      </c>
      <c r="I2403" s="36" t="str">
        <f ca="1">IFERROR(__xludf.DUMMYFUNCTION("""COMPUTED_VALUE""")," ")</f>
        <v xml:space="preserve"> </v>
      </c>
      <c r="J2403" s="51" t="s">
        <v>10905</v>
      </c>
      <c r="K2403" s="56" t="s">
        <v>10906</v>
      </c>
      <c r="L2403" s="38">
        <v>365603911</v>
      </c>
      <c r="M2403" s="30" t="s">
        <v>454</v>
      </c>
      <c r="N2403" s="30" t="s">
        <v>131</v>
      </c>
      <c r="O2403" s="30" t="s">
        <v>10907</v>
      </c>
      <c r="P2403" s="30" t="s">
        <v>10908</v>
      </c>
      <c r="Q2403" s="23">
        <v>16940</v>
      </c>
      <c r="R2403" s="30" t="s">
        <v>29</v>
      </c>
      <c r="S2403" s="39">
        <v>50</v>
      </c>
      <c r="T2403" s="45">
        <v>46181</v>
      </c>
      <c r="U2403" s="52"/>
      <c r="V2403" s="53"/>
      <c r="W2403" s="54" t="s">
        <v>10909</v>
      </c>
      <c r="X2403" s="30"/>
      <c r="Y2403" s="31">
        <v>16890</v>
      </c>
      <c r="Z2403" s="30"/>
      <c r="AA2403" s="55"/>
      <c r="AB2403" s="73" t="s">
        <v>44</v>
      </c>
      <c r="AC2403" s="30" t="s">
        <v>44</v>
      </c>
      <c r="AD2403" s="30" t="s">
        <v>982</v>
      </c>
    </row>
    <row r="2404" spans="1:30" x14ac:dyDescent="0.2">
      <c r="A2404" s="89">
        <v>46182.626432152778</v>
      </c>
      <c r="B2404" s="35" t="s">
        <v>30</v>
      </c>
      <c r="C2404" s="85" t="s">
        <v>31</v>
      </c>
      <c r="D2404" s="30" t="s">
        <v>46</v>
      </c>
      <c r="E2404" s="96" t="s">
        <v>2798</v>
      </c>
      <c r="F2404" s="93" t="s">
        <v>29</v>
      </c>
      <c r="G2404" s="30" t="s">
        <v>47</v>
      </c>
      <c r="H2404" s="93" t="s">
        <v>34</v>
      </c>
      <c r="I2404" s="36" t="str">
        <f ca="1">IFERROR(__xludf.DUMMYFUNCTION("""COMPUTED_VALUE""")," ")</f>
        <v xml:space="preserve"> </v>
      </c>
      <c r="J2404" s="51" t="s">
        <v>10910</v>
      </c>
      <c r="K2404" s="56" t="s">
        <v>10911</v>
      </c>
      <c r="L2404" s="38">
        <v>944967131</v>
      </c>
      <c r="M2404" s="30" t="s">
        <v>713</v>
      </c>
      <c r="N2404" s="30" t="s">
        <v>3695</v>
      </c>
      <c r="O2404" s="30" t="s">
        <v>107</v>
      </c>
      <c r="P2404" s="30" t="s">
        <v>10912</v>
      </c>
      <c r="Q2404" s="23">
        <v>16940</v>
      </c>
      <c r="R2404" s="30" t="s">
        <v>29</v>
      </c>
      <c r="S2404" s="39">
        <v>50</v>
      </c>
      <c r="T2404" s="45">
        <v>46182</v>
      </c>
      <c r="U2404" s="52"/>
      <c r="V2404" s="53"/>
      <c r="W2404" s="54" t="s">
        <v>10913</v>
      </c>
      <c r="X2404" s="30"/>
      <c r="Y2404" s="31">
        <v>16890</v>
      </c>
      <c r="Z2404" s="30"/>
      <c r="AA2404" s="56"/>
      <c r="AB2404" s="74" t="s">
        <v>44</v>
      </c>
      <c r="AC2404" s="30" t="s">
        <v>44</v>
      </c>
      <c r="AD2404" s="30" t="s">
        <v>982</v>
      </c>
    </row>
    <row r="2405" spans="1:30" x14ac:dyDescent="0.2">
      <c r="A2405" s="89">
        <v>46182.627859768516</v>
      </c>
      <c r="B2405" s="35" t="s">
        <v>30</v>
      </c>
      <c r="C2405" s="85" t="s">
        <v>31</v>
      </c>
      <c r="D2405" s="30" t="s">
        <v>29</v>
      </c>
      <c r="E2405" s="96" t="s">
        <v>2798</v>
      </c>
      <c r="F2405" s="93" t="s">
        <v>29</v>
      </c>
      <c r="G2405" s="30" t="s">
        <v>47</v>
      </c>
      <c r="H2405" s="93" t="s">
        <v>34</v>
      </c>
      <c r="I2405" s="36" t="str">
        <f ca="1">IFERROR(__xludf.DUMMYFUNCTION("""COMPUTED_VALUE""")," ")</f>
        <v xml:space="preserve"> </v>
      </c>
      <c r="J2405" s="51" t="s">
        <v>10914</v>
      </c>
      <c r="K2405" s="56" t="s">
        <v>1862</v>
      </c>
      <c r="L2405" s="38">
        <v>867772623</v>
      </c>
      <c r="M2405" s="30" t="s">
        <v>713</v>
      </c>
      <c r="N2405" s="30" t="s">
        <v>708</v>
      </c>
      <c r="O2405" s="30" t="s">
        <v>107</v>
      </c>
      <c r="P2405" s="30" t="s">
        <v>10915</v>
      </c>
      <c r="Q2405" s="23">
        <v>16940</v>
      </c>
      <c r="R2405" s="30" t="s">
        <v>29</v>
      </c>
      <c r="S2405" s="39">
        <v>100</v>
      </c>
      <c r="T2405" s="45">
        <v>46182</v>
      </c>
      <c r="U2405" s="52"/>
      <c r="V2405" s="53"/>
      <c r="W2405" s="54" t="s">
        <v>10916</v>
      </c>
      <c r="X2405" s="30"/>
      <c r="Y2405" s="31">
        <v>16840</v>
      </c>
      <c r="Z2405" s="30"/>
      <c r="AA2405" s="55"/>
      <c r="AB2405" s="73" t="s">
        <v>44</v>
      </c>
      <c r="AC2405" s="30" t="s">
        <v>44</v>
      </c>
      <c r="AD2405" s="30" t="s">
        <v>982</v>
      </c>
    </row>
    <row r="2406" spans="1:30" x14ac:dyDescent="0.2">
      <c r="A2406" s="89">
        <v>46182.629476921298</v>
      </c>
      <c r="B2406" s="35" t="s">
        <v>30</v>
      </c>
      <c r="C2406" s="85" t="s">
        <v>31</v>
      </c>
      <c r="D2406" s="30" t="s">
        <v>29</v>
      </c>
      <c r="E2406" s="96" t="s">
        <v>2798</v>
      </c>
      <c r="F2406" s="93" t="s">
        <v>29</v>
      </c>
      <c r="G2406" s="30" t="s">
        <v>47</v>
      </c>
      <c r="H2406" s="93" t="s">
        <v>3950</v>
      </c>
      <c r="I2406" s="36">
        <f ca="1">IFERROR(__xludf.DUMMYFUNCTION("""COMPUTED_VALUE"""),46204)</f>
        <v>46204</v>
      </c>
      <c r="J2406" s="51" t="s">
        <v>10917</v>
      </c>
      <c r="K2406" s="56" t="s">
        <v>10918</v>
      </c>
      <c r="L2406" s="38">
        <v>969098100</v>
      </c>
      <c r="M2406" s="30" t="s">
        <v>698</v>
      </c>
      <c r="N2406" s="30" t="s">
        <v>3377</v>
      </c>
      <c r="O2406" s="30" t="s">
        <v>107</v>
      </c>
      <c r="P2406" s="30" t="s">
        <v>10919</v>
      </c>
      <c r="Q2406" s="23">
        <v>16940</v>
      </c>
      <c r="R2406" s="30" t="s">
        <v>29</v>
      </c>
      <c r="S2406" s="39">
        <v>100</v>
      </c>
      <c r="T2406" s="45">
        <v>46182</v>
      </c>
      <c r="U2406" s="52"/>
      <c r="V2406" s="53"/>
      <c r="W2406" s="54" t="s">
        <v>10920</v>
      </c>
      <c r="X2406" s="30"/>
      <c r="Y2406" s="31">
        <v>16840</v>
      </c>
      <c r="Z2406" s="30"/>
      <c r="AA2406" s="56"/>
      <c r="AB2406" s="74" t="s">
        <v>44</v>
      </c>
      <c r="AC2406" s="30" t="s">
        <v>44</v>
      </c>
      <c r="AD2406" s="30" t="s">
        <v>982</v>
      </c>
    </row>
    <row r="2407" spans="1:30" x14ac:dyDescent="0.2">
      <c r="A2407" s="89">
        <v>46182.63175601852</v>
      </c>
      <c r="B2407" s="35" t="s">
        <v>30</v>
      </c>
      <c r="C2407" s="85" t="s">
        <v>31</v>
      </c>
      <c r="D2407" s="30" t="s">
        <v>29</v>
      </c>
      <c r="E2407" s="96" t="s">
        <v>2798</v>
      </c>
      <c r="F2407" s="93" t="s">
        <v>29</v>
      </c>
      <c r="G2407" s="30" t="s">
        <v>47</v>
      </c>
      <c r="H2407" s="93" t="s">
        <v>34</v>
      </c>
      <c r="I2407" s="36" t="str">
        <f ca="1">IFERROR(__xludf.DUMMYFUNCTION("""COMPUTED_VALUE""")," ")</f>
        <v xml:space="preserve"> </v>
      </c>
      <c r="J2407" s="51" t="s">
        <v>10921</v>
      </c>
      <c r="K2407" s="56" t="s">
        <v>10922</v>
      </c>
      <c r="L2407" s="38">
        <v>367209329</v>
      </c>
      <c r="M2407" s="30" t="s">
        <v>664</v>
      </c>
      <c r="N2407" s="30" t="s">
        <v>66</v>
      </c>
      <c r="O2407" s="30" t="s">
        <v>107</v>
      </c>
      <c r="P2407" s="30" t="s">
        <v>10923</v>
      </c>
      <c r="Q2407" s="23">
        <v>16940</v>
      </c>
      <c r="R2407" s="30" t="s">
        <v>29</v>
      </c>
      <c r="S2407" s="39">
        <v>50</v>
      </c>
      <c r="T2407" s="45">
        <v>46182</v>
      </c>
      <c r="U2407" s="52"/>
      <c r="V2407" s="53"/>
      <c r="W2407" s="54" t="s">
        <v>10924</v>
      </c>
      <c r="X2407" s="30"/>
      <c r="Y2407" s="31">
        <v>16890</v>
      </c>
      <c r="Z2407" s="30"/>
      <c r="AA2407" s="55"/>
      <c r="AB2407" s="73" t="s">
        <v>44</v>
      </c>
      <c r="AC2407" s="30" t="s">
        <v>44</v>
      </c>
      <c r="AD2407" s="30" t="s">
        <v>982</v>
      </c>
    </row>
    <row r="2408" spans="1:30" x14ac:dyDescent="0.2">
      <c r="A2408" s="89">
        <v>46182.634624259255</v>
      </c>
      <c r="B2408" s="35" t="s">
        <v>30</v>
      </c>
      <c r="C2408" s="85" t="s">
        <v>31</v>
      </c>
      <c r="D2408" s="30" t="s">
        <v>29</v>
      </c>
      <c r="E2408" s="96" t="s">
        <v>2798</v>
      </c>
      <c r="F2408" s="93" t="s">
        <v>29</v>
      </c>
      <c r="G2408" s="30" t="s">
        <v>47</v>
      </c>
      <c r="H2408" s="93" t="s">
        <v>34</v>
      </c>
      <c r="I2408" s="36" t="str">
        <f ca="1">IFERROR(__xludf.DUMMYFUNCTION("""COMPUTED_VALUE""")," ")</f>
        <v xml:space="preserve"> </v>
      </c>
      <c r="J2408" s="51" t="s">
        <v>10925</v>
      </c>
      <c r="K2408" s="56" t="s">
        <v>10926</v>
      </c>
      <c r="L2408" s="38">
        <v>845730767</v>
      </c>
      <c r="M2408" s="30" t="s">
        <v>664</v>
      </c>
      <c r="N2408" s="30" t="s">
        <v>869</v>
      </c>
      <c r="O2408" s="30" t="s">
        <v>107</v>
      </c>
      <c r="P2408" s="30" t="s">
        <v>10927</v>
      </c>
      <c r="Q2408" s="23">
        <v>16940</v>
      </c>
      <c r="R2408" s="30" t="s">
        <v>29</v>
      </c>
      <c r="S2408" s="39">
        <v>50</v>
      </c>
      <c r="T2408" s="45">
        <v>46182</v>
      </c>
      <c r="U2408" s="52"/>
      <c r="V2408" s="53"/>
      <c r="W2408" s="54" t="s">
        <v>10928</v>
      </c>
      <c r="X2408" s="30"/>
      <c r="Y2408" s="31">
        <v>16890</v>
      </c>
      <c r="Z2408" s="30"/>
      <c r="AA2408" s="56"/>
      <c r="AB2408" s="74" t="s">
        <v>44</v>
      </c>
      <c r="AC2408" s="30" t="s">
        <v>44</v>
      </c>
      <c r="AD2408" s="30" t="s">
        <v>982</v>
      </c>
    </row>
    <row r="2409" spans="1:30" x14ac:dyDescent="0.2">
      <c r="A2409" s="89">
        <v>46182.638838483792</v>
      </c>
      <c r="B2409" s="35" t="s">
        <v>30</v>
      </c>
      <c r="C2409" s="85" t="s">
        <v>31</v>
      </c>
      <c r="D2409" s="30" t="s">
        <v>29</v>
      </c>
      <c r="E2409" s="96" t="s">
        <v>2798</v>
      </c>
      <c r="F2409" s="93" t="s">
        <v>29</v>
      </c>
      <c r="G2409" s="30" t="s">
        <v>47</v>
      </c>
      <c r="H2409" s="93" t="s">
        <v>34</v>
      </c>
      <c r="I2409" s="36" t="str">
        <f ca="1">IFERROR(__xludf.DUMMYFUNCTION("""COMPUTED_VALUE""")," ")</f>
        <v xml:space="preserve"> </v>
      </c>
      <c r="J2409" s="51" t="s">
        <v>10929</v>
      </c>
      <c r="K2409" s="56" t="s">
        <v>10930</v>
      </c>
      <c r="L2409" s="38">
        <v>984597218</v>
      </c>
      <c r="M2409" s="30" t="s">
        <v>664</v>
      </c>
      <c r="N2409" s="30" t="s">
        <v>3186</v>
      </c>
      <c r="O2409" s="30" t="s">
        <v>107</v>
      </c>
      <c r="P2409" s="30" t="s">
        <v>10931</v>
      </c>
      <c r="Q2409" s="23">
        <v>16940</v>
      </c>
      <c r="R2409" s="30" t="s">
        <v>29</v>
      </c>
      <c r="S2409" s="39">
        <v>50</v>
      </c>
      <c r="T2409" s="45">
        <v>46182</v>
      </c>
      <c r="U2409" s="52"/>
      <c r="V2409" s="53"/>
      <c r="W2409" s="54" t="s">
        <v>10932</v>
      </c>
      <c r="X2409" s="30"/>
      <c r="Y2409" s="31">
        <v>16890</v>
      </c>
      <c r="Z2409" s="30"/>
      <c r="AA2409" s="55"/>
      <c r="AB2409" s="73" t="s">
        <v>44</v>
      </c>
      <c r="AC2409" s="30" t="s">
        <v>44</v>
      </c>
      <c r="AD2409" s="30" t="s">
        <v>982</v>
      </c>
    </row>
    <row r="2410" spans="1:30" x14ac:dyDescent="0.2">
      <c r="A2410" s="89">
        <v>46182.641186817127</v>
      </c>
      <c r="B2410" s="35" t="s">
        <v>30</v>
      </c>
      <c r="C2410" s="85" t="s">
        <v>31</v>
      </c>
      <c r="D2410" s="30" t="s">
        <v>29</v>
      </c>
      <c r="E2410" s="96" t="s">
        <v>2798</v>
      </c>
      <c r="F2410" s="93" t="s">
        <v>29</v>
      </c>
      <c r="G2410" s="30" t="s">
        <v>47</v>
      </c>
      <c r="H2410" s="93" t="s">
        <v>34</v>
      </c>
      <c r="I2410" s="36" t="str">
        <f ca="1">IFERROR(__xludf.DUMMYFUNCTION("""COMPUTED_VALUE""")," ")</f>
        <v xml:space="preserve"> </v>
      </c>
      <c r="J2410" s="51" t="s">
        <v>10933</v>
      </c>
      <c r="K2410" s="56" t="s">
        <v>10934</v>
      </c>
      <c r="L2410" s="38">
        <v>961597208</v>
      </c>
      <c r="M2410" s="30" t="s">
        <v>50</v>
      </c>
      <c r="N2410" s="30" t="s">
        <v>131</v>
      </c>
      <c r="O2410" s="30" t="s">
        <v>107</v>
      </c>
      <c r="P2410" s="30" t="s">
        <v>10935</v>
      </c>
      <c r="Q2410" s="23">
        <v>16940</v>
      </c>
      <c r="R2410" s="30" t="s">
        <v>29</v>
      </c>
      <c r="S2410" s="39">
        <v>50</v>
      </c>
      <c r="T2410" s="45">
        <v>46182</v>
      </c>
      <c r="U2410" s="52"/>
      <c r="V2410" s="53"/>
      <c r="W2410" s="54" t="s">
        <v>10936</v>
      </c>
      <c r="X2410" s="30"/>
      <c r="Y2410" s="31">
        <v>16890</v>
      </c>
      <c r="Z2410" s="30"/>
      <c r="AA2410" s="56"/>
      <c r="AB2410" s="74" t="s">
        <v>44</v>
      </c>
      <c r="AC2410" s="30" t="s">
        <v>44</v>
      </c>
      <c r="AD2410" s="30" t="s">
        <v>982</v>
      </c>
    </row>
    <row r="2411" spans="1:30" x14ac:dyDescent="0.2">
      <c r="A2411" s="89">
        <v>46182.643026874997</v>
      </c>
      <c r="B2411" s="35" t="s">
        <v>30</v>
      </c>
      <c r="C2411" s="85" t="s">
        <v>31</v>
      </c>
      <c r="D2411" s="30" t="s">
        <v>29</v>
      </c>
      <c r="E2411" s="96" t="s">
        <v>63</v>
      </c>
      <c r="F2411" s="93" t="s">
        <v>29</v>
      </c>
      <c r="G2411" s="30" t="s">
        <v>47</v>
      </c>
      <c r="H2411" s="93" t="s">
        <v>34</v>
      </c>
      <c r="I2411" s="36" t="str">
        <f ca="1">IFERROR(__xludf.DUMMYFUNCTION("""COMPUTED_VALUE""")," ")</f>
        <v xml:space="preserve"> </v>
      </c>
      <c r="J2411" s="51" t="s">
        <v>10937</v>
      </c>
      <c r="K2411" s="56" t="s">
        <v>10938</v>
      </c>
      <c r="L2411" s="38">
        <v>974442812</v>
      </c>
      <c r="M2411" s="30" t="s">
        <v>605</v>
      </c>
      <c r="N2411" s="30" t="s">
        <v>708</v>
      </c>
      <c r="O2411" s="30" t="s">
        <v>107</v>
      </c>
      <c r="P2411" s="30" t="s">
        <v>10939</v>
      </c>
      <c r="Q2411" s="23">
        <v>16940</v>
      </c>
      <c r="R2411" s="30" t="s">
        <v>29</v>
      </c>
      <c r="S2411" s="39">
        <v>50</v>
      </c>
      <c r="T2411" s="45">
        <v>46182</v>
      </c>
      <c r="U2411" s="52"/>
      <c r="V2411" s="53"/>
      <c r="W2411" s="54" t="s">
        <v>10940</v>
      </c>
      <c r="X2411" s="30"/>
      <c r="Y2411" s="31">
        <v>16890</v>
      </c>
      <c r="Z2411" s="30"/>
      <c r="AA2411" s="55"/>
      <c r="AB2411" s="73" t="s">
        <v>44</v>
      </c>
      <c r="AC2411" s="30" t="s">
        <v>44</v>
      </c>
      <c r="AD2411" s="30" t="s">
        <v>982</v>
      </c>
    </row>
    <row r="2412" spans="1:30" x14ac:dyDescent="0.2">
      <c r="A2412" s="89">
        <v>46182.647012939815</v>
      </c>
      <c r="B2412" s="35" t="s">
        <v>252</v>
      </c>
      <c r="C2412" s="85" t="s">
        <v>31</v>
      </c>
      <c r="D2412" s="30" t="s">
        <v>29</v>
      </c>
      <c r="E2412" s="96" t="s">
        <v>32</v>
      </c>
      <c r="F2412" s="93" t="s">
        <v>29</v>
      </c>
      <c r="G2412" s="30" t="s">
        <v>33</v>
      </c>
      <c r="H2412" s="93" t="s">
        <v>4504</v>
      </c>
      <c r="I2412" s="36">
        <f ca="1">IFERROR(__xludf.DUMMYFUNCTION("""COMPUTED_VALUE"""),46198)</f>
        <v>46198</v>
      </c>
      <c r="J2412" s="51" t="s">
        <v>10941</v>
      </c>
      <c r="K2412" s="56" t="s">
        <v>10942</v>
      </c>
      <c r="L2412" s="38">
        <v>379556669</v>
      </c>
      <c r="M2412" s="30" t="s">
        <v>713</v>
      </c>
      <c r="N2412" s="30" t="s">
        <v>512</v>
      </c>
      <c r="O2412" s="30" t="s">
        <v>107</v>
      </c>
      <c r="P2412" s="30" t="s">
        <v>10943</v>
      </c>
      <c r="Q2412" s="23">
        <v>14972</v>
      </c>
      <c r="R2412" s="30" t="s">
        <v>29</v>
      </c>
      <c r="S2412" s="39">
        <f>50+4000</f>
        <v>4050</v>
      </c>
      <c r="T2412" s="49" t="s">
        <v>10944</v>
      </c>
      <c r="U2412" s="52"/>
      <c r="V2412" s="53"/>
      <c r="W2412" s="54" t="s">
        <v>10945</v>
      </c>
      <c r="X2412" s="30"/>
      <c r="Y2412" s="31">
        <v>10922</v>
      </c>
      <c r="Z2412" s="30"/>
      <c r="AA2412" s="56"/>
      <c r="AB2412" s="74" t="s">
        <v>44</v>
      </c>
      <c r="AC2412" s="30" t="s">
        <v>44</v>
      </c>
      <c r="AD2412" s="30" t="s">
        <v>982</v>
      </c>
    </row>
    <row r="2413" spans="1:30" x14ac:dyDescent="0.2">
      <c r="A2413" s="89">
        <v>46182.814609687499</v>
      </c>
      <c r="B2413" s="35" t="s">
        <v>30</v>
      </c>
      <c r="C2413" s="85" t="s">
        <v>31</v>
      </c>
      <c r="D2413" s="30" t="s">
        <v>29</v>
      </c>
      <c r="E2413" s="96" t="s">
        <v>2895</v>
      </c>
      <c r="F2413" s="93" t="s">
        <v>29</v>
      </c>
      <c r="G2413" s="30" t="s">
        <v>284</v>
      </c>
      <c r="H2413" s="93" t="s">
        <v>5424</v>
      </c>
      <c r="I2413" s="36">
        <f ca="1">IFERROR(__xludf.DUMMYFUNCTION("""COMPUTED_VALUE"""),46198)</f>
        <v>46198</v>
      </c>
      <c r="J2413" s="51" t="s">
        <v>10946</v>
      </c>
      <c r="K2413" s="56" t="s">
        <v>10947</v>
      </c>
      <c r="L2413" s="38">
        <v>898781410</v>
      </c>
      <c r="M2413" s="30" t="s">
        <v>664</v>
      </c>
      <c r="N2413" s="30" t="s">
        <v>66</v>
      </c>
      <c r="O2413" s="30" t="s">
        <v>107</v>
      </c>
      <c r="P2413" s="30" t="s">
        <v>10948</v>
      </c>
      <c r="Q2413" s="23">
        <v>14972</v>
      </c>
      <c r="R2413" s="30" t="s">
        <v>29</v>
      </c>
      <c r="S2413" s="39">
        <f>100+5000</f>
        <v>5100</v>
      </c>
      <c r="T2413" s="49" t="s">
        <v>10949</v>
      </c>
      <c r="U2413" s="52"/>
      <c r="V2413" s="53"/>
      <c r="W2413" s="54" t="s">
        <v>10950</v>
      </c>
      <c r="X2413" s="30"/>
      <c r="Y2413" s="31">
        <v>9872</v>
      </c>
      <c r="Z2413" s="30"/>
      <c r="AA2413" s="55"/>
      <c r="AB2413" s="73" t="s">
        <v>44</v>
      </c>
      <c r="AC2413" s="30" t="s">
        <v>44</v>
      </c>
      <c r="AD2413" s="30" t="s">
        <v>982</v>
      </c>
    </row>
    <row r="2414" spans="1:30" x14ac:dyDescent="0.2">
      <c r="A2414" s="89">
        <v>46182.816279895836</v>
      </c>
      <c r="B2414" s="35" t="s">
        <v>30</v>
      </c>
      <c r="C2414" s="85" t="s">
        <v>31</v>
      </c>
      <c r="D2414" s="30" t="s">
        <v>29</v>
      </c>
      <c r="E2414" s="96" t="s">
        <v>2798</v>
      </c>
      <c r="F2414" s="93" t="s">
        <v>29</v>
      </c>
      <c r="G2414" s="30" t="s">
        <v>47</v>
      </c>
      <c r="H2414" s="93" t="s">
        <v>34</v>
      </c>
      <c r="I2414" s="36" t="str">
        <f ca="1">IFERROR(__xludf.DUMMYFUNCTION("""COMPUTED_VALUE""")," ")</f>
        <v xml:space="preserve"> </v>
      </c>
      <c r="J2414" s="51" t="s">
        <v>10951</v>
      </c>
      <c r="K2414" s="56" t="s">
        <v>10952</v>
      </c>
      <c r="L2414" s="38">
        <v>359585627</v>
      </c>
      <c r="M2414" s="30" t="s">
        <v>50</v>
      </c>
      <c r="N2414" s="30" t="s">
        <v>131</v>
      </c>
      <c r="O2414" s="30" t="s">
        <v>107</v>
      </c>
      <c r="P2414" s="30" t="s">
        <v>10953</v>
      </c>
      <c r="Q2414" s="23">
        <v>16940</v>
      </c>
      <c r="R2414" s="30" t="s">
        <v>29</v>
      </c>
      <c r="S2414" s="39">
        <v>50</v>
      </c>
      <c r="T2414" s="45">
        <v>46182</v>
      </c>
      <c r="U2414" s="52"/>
      <c r="V2414" s="53"/>
      <c r="W2414" s="54" t="s">
        <v>10954</v>
      </c>
      <c r="X2414" s="30"/>
      <c r="Y2414" s="31">
        <v>16890</v>
      </c>
      <c r="Z2414" s="30"/>
      <c r="AA2414" s="56"/>
      <c r="AB2414" s="74" t="s">
        <v>44</v>
      </c>
      <c r="AC2414" s="30" t="s">
        <v>44</v>
      </c>
      <c r="AD2414" s="30" t="s">
        <v>982</v>
      </c>
    </row>
    <row r="2415" spans="1:30" x14ac:dyDescent="0.2">
      <c r="A2415" s="89">
        <v>46182.817474606476</v>
      </c>
      <c r="B2415" s="35" t="s">
        <v>252</v>
      </c>
      <c r="C2415" s="85" t="s">
        <v>31</v>
      </c>
      <c r="D2415" s="30" t="s">
        <v>29</v>
      </c>
      <c r="E2415" s="96" t="s">
        <v>2798</v>
      </c>
      <c r="F2415" s="93" t="s">
        <v>29</v>
      </c>
      <c r="G2415" s="30" t="s">
        <v>47</v>
      </c>
      <c r="H2415" s="93" t="s">
        <v>34</v>
      </c>
      <c r="I2415" s="36" t="str">
        <f ca="1">IFERROR(__xludf.DUMMYFUNCTION("""COMPUTED_VALUE""")," ")</f>
        <v xml:space="preserve"> </v>
      </c>
      <c r="J2415" s="51" t="s">
        <v>10955</v>
      </c>
      <c r="K2415" s="56" t="s">
        <v>9083</v>
      </c>
      <c r="L2415" s="38">
        <v>329580199</v>
      </c>
      <c r="M2415" s="30" t="s">
        <v>50</v>
      </c>
      <c r="N2415" s="30" t="s">
        <v>131</v>
      </c>
      <c r="O2415" s="30" t="s">
        <v>107</v>
      </c>
      <c r="P2415" s="30" t="s">
        <v>10956</v>
      </c>
      <c r="Q2415" s="23">
        <v>16940</v>
      </c>
      <c r="R2415" s="30" t="s">
        <v>29</v>
      </c>
      <c r="S2415" s="39">
        <v>50</v>
      </c>
      <c r="T2415" s="45">
        <v>46182</v>
      </c>
      <c r="U2415" s="52"/>
      <c r="V2415" s="53"/>
      <c r="W2415" s="54" t="s">
        <v>10957</v>
      </c>
      <c r="X2415" s="30"/>
      <c r="Y2415" s="31">
        <v>16890</v>
      </c>
      <c r="Z2415" s="30"/>
      <c r="AA2415" s="55"/>
      <c r="AB2415" s="73" t="s">
        <v>44</v>
      </c>
      <c r="AC2415" s="30" t="s">
        <v>44</v>
      </c>
      <c r="AD2415" s="30" t="s">
        <v>982</v>
      </c>
    </row>
    <row r="2416" spans="1:30" x14ac:dyDescent="0.2">
      <c r="A2416" s="89">
        <v>46182.891996678241</v>
      </c>
      <c r="B2416" s="35" t="s">
        <v>30</v>
      </c>
      <c r="C2416" s="85" t="s">
        <v>31</v>
      </c>
      <c r="D2416" s="30" t="s">
        <v>29</v>
      </c>
      <c r="E2416" s="96" t="s">
        <v>63</v>
      </c>
      <c r="F2416" s="93" t="s">
        <v>29</v>
      </c>
      <c r="G2416" s="30" t="s">
        <v>47</v>
      </c>
      <c r="H2416" s="93" t="s">
        <v>34</v>
      </c>
      <c r="I2416" s="36" t="str">
        <f ca="1">IFERROR(__xludf.DUMMYFUNCTION("""COMPUTED_VALUE""")," ")</f>
        <v xml:space="preserve"> </v>
      </c>
      <c r="J2416" s="51" t="s">
        <v>10958</v>
      </c>
      <c r="K2416" s="56" t="s">
        <v>10959</v>
      </c>
      <c r="L2416" s="38">
        <v>835735878</v>
      </c>
      <c r="M2416" s="30" t="s">
        <v>785</v>
      </c>
      <c r="N2416" s="30" t="s">
        <v>131</v>
      </c>
      <c r="O2416" s="30" t="s">
        <v>726</v>
      </c>
      <c r="P2416" s="30" t="s">
        <v>10960</v>
      </c>
      <c r="Q2416" s="23">
        <v>16940</v>
      </c>
      <c r="R2416" s="30" t="s">
        <v>29</v>
      </c>
      <c r="S2416" s="39">
        <v>50</v>
      </c>
      <c r="T2416" s="45">
        <v>46182</v>
      </c>
      <c r="U2416" s="52"/>
      <c r="V2416" s="53"/>
      <c r="W2416" s="54" t="s">
        <v>10961</v>
      </c>
      <c r="X2416" s="30"/>
      <c r="Y2416" s="31">
        <v>16890</v>
      </c>
      <c r="Z2416" s="30"/>
      <c r="AA2416" s="56"/>
      <c r="AB2416" s="74" t="s">
        <v>44</v>
      </c>
      <c r="AC2416" s="30" t="s">
        <v>44</v>
      </c>
      <c r="AD2416" s="30" t="s">
        <v>982</v>
      </c>
    </row>
    <row r="2417" spans="1:30" x14ac:dyDescent="0.2">
      <c r="A2417" s="89">
        <v>46183.411716643517</v>
      </c>
      <c r="B2417" s="35" t="s">
        <v>408</v>
      </c>
      <c r="C2417" s="85" t="s">
        <v>31</v>
      </c>
      <c r="D2417" s="30" t="s">
        <v>29</v>
      </c>
      <c r="E2417" s="96" t="s">
        <v>55</v>
      </c>
      <c r="F2417" s="93" t="s">
        <v>29</v>
      </c>
      <c r="G2417" s="30" t="s">
        <v>33</v>
      </c>
      <c r="H2417" s="93" t="s">
        <v>3172</v>
      </c>
      <c r="I2417" s="36">
        <f ca="1">IFERROR(__xludf.DUMMYFUNCTION("""COMPUTED_VALUE"""),46192)</f>
        <v>46192</v>
      </c>
      <c r="J2417" s="51" t="s">
        <v>10962</v>
      </c>
      <c r="K2417" s="56" t="s">
        <v>10963</v>
      </c>
      <c r="L2417" s="38">
        <v>862806531</v>
      </c>
      <c r="M2417" s="30" t="s">
        <v>1614</v>
      </c>
      <c r="N2417" s="30" t="s">
        <v>131</v>
      </c>
      <c r="O2417" s="30" t="s">
        <v>2081</v>
      </c>
      <c r="P2417" s="30" t="s">
        <v>10964</v>
      </c>
      <c r="Q2417" s="23">
        <v>7736</v>
      </c>
      <c r="R2417" s="30" t="s">
        <v>29</v>
      </c>
      <c r="S2417" s="39">
        <f>200+3800</f>
        <v>4000</v>
      </c>
      <c r="T2417" s="49" t="s">
        <v>10965</v>
      </c>
      <c r="U2417" s="52"/>
      <c r="V2417" s="53"/>
      <c r="W2417" s="54" t="s">
        <v>10966</v>
      </c>
      <c r="X2417" s="30"/>
      <c r="Y2417" s="31">
        <v>3736</v>
      </c>
      <c r="Z2417" s="30"/>
      <c r="AA2417" s="55"/>
      <c r="AB2417" s="73" t="s">
        <v>44</v>
      </c>
      <c r="AC2417" s="30" t="s">
        <v>44</v>
      </c>
      <c r="AD2417" s="30" t="s">
        <v>982</v>
      </c>
    </row>
    <row r="2418" spans="1:30" x14ac:dyDescent="0.2">
      <c r="A2418" s="89">
        <v>46183.412486157409</v>
      </c>
      <c r="B2418" s="35" t="s">
        <v>76</v>
      </c>
      <c r="C2418" s="85" t="s">
        <v>768</v>
      </c>
      <c r="D2418" s="30" t="s">
        <v>410</v>
      </c>
      <c r="E2418" s="96" t="s">
        <v>416</v>
      </c>
      <c r="F2418" s="30" t="s">
        <v>2775</v>
      </c>
      <c r="G2418" s="30" t="s">
        <v>418</v>
      </c>
      <c r="H2418" s="93" t="s">
        <v>7922</v>
      </c>
      <c r="I2418" s="36">
        <f ca="1">IFERROR(__xludf.DUMMYFUNCTION("""COMPUTED_VALUE"""),46190)</f>
        <v>46190</v>
      </c>
      <c r="J2418" s="51" t="s">
        <v>10967</v>
      </c>
      <c r="K2418" s="56" t="s">
        <v>10968</v>
      </c>
      <c r="L2418" s="38">
        <v>869311106</v>
      </c>
      <c r="M2418" s="30" t="s">
        <v>3501</v>
      </c>
      <c r="N2418" s="30" t="s">
        <v>845</v>
      </c>
      <c r="O2418" s="30" t="s">
        <v>735</v>
      </c>
      <c r="P2418" s="30" t="s">
        <v>10969</v>
      </c>
      <c r="Q2418" s="23">
        <v>4268</v>
      </c>
      <c r="R2418" s="30" t="s">
        <v>29</v>
      </c>
      <c r="S2418" s="39">
        <v>4268</v>
      </c>
      <c r="T2418" s="45">
        <v>46183</v>
      </c>
      <c r="U2418" s="52"/>
      <c r="V2418" s="53"/>
      <c r="W2418" s="54" t="s">
        <v>10970</v>
      </c>
      <c r="X2418" s="30"/>
      <c r="Y2418" s="31">
        <v>0</v>
      </c>
      <c r="Z2418" s="30"/>
      <c r="AA2418" s="56"/>
      <c r="AB2418" s="74" t="s">
        <v>44</v>
      </c>
      <c r="AC2418" s="30" t="s">
        <v>44</v>
      </c>
      <c r="AD2418" s="30" t="s">
        <v>982</v>
      </c>
    </row>
    <row r="2419" spans="1:30" x14ac:dyDescent="0.2">
      <c r="A2419" s="89">
        <v>46183.414321724536</v>
      </c>
      <c r="B2419" s="35" t="s">
        <v>252</v>
      </c>
      <c r="C2419" s="85" t="s">
        <v>31</v>
      </c>
      <c r="D2419" s="30" t="s">
        <v>29</v>
      </c>
      <c r="E2419" s="96" t="s">
        <v>55</v>
      </c>
      <c r="F2419" s="93" t="s">
        <v>29</v>
      </c>
      <c r="G2419" s="30" t="s">
        <v>33</v>
      </c>
      <c r="H2419" s="93" t="s">
        <v>34</v>
      </c>
      <c r="I2419" s="36" t="str">
        <f ca="1">IFERROR(__xludf.DUMMYFUNCTION("""COMPUTED_VALUE""")," ")</f>
        <v xml:space="preserve"> </v>
      </c>
      <c r="J2419" s="51" t="s">
        <v>10971</v>
      </c>
      <c r="K2419" s="83" t="s">
        <v>10972</v>
      </c>
      <c r="L2419" s="38">
        <v>382274724</v>
      </c>
      <c r="M2419" s="30" t="s">
        <v>1614</v>
      </c>
      <c r="N2419" s="30" t="s">
        <v>131</v>
      </c>
      <c r="O2419" s="30" t="s">
        <v>2081</v>
      </c>
      <c r="P2419" s="30" t="s">
        <v>10973</v>
      </c>
      <c r="Q2419" s="23">
        <v>7736</v>
      </c>
      <c r="R2419" s="30" t="s">
        <v>29</v>
      </c>
      <c r="S2419" s="39">
        <v>200</v>
      </c>
      <c r="T2419" s="45">
        <v>46182</v>
      </c>
      <c r="U2419" s="52"/>
      <c r="V2419" s="53">
        <v>46182</v>
      </c>
      <c r="W2419" s="54" t="s">
        <v>10974</v>
      </c>
      <c r="X2419" s="30"/>
      <c r="Y2419" s="31">
        <v>7536</v>
      </c>
      <c r="Z2419" s="30"/>
      <c r="AA2419" s="55"/>
      <c r="AB2419" s="73" t="s">
        <v>44</v>
      </c>
      <c r="AC2419" s="30" t="s">
        <v>44</v>
      </c>
      <c r="AD2419" s="30" t="s">
        <v>982</v>
      </c>
    </row>
    <row r="2420" spans="1:30" x14ac:dyDescent="0.2">
      <c r="A2420" s="89">
        <v>46183.416930960651</v>
      </c>
      <c r="B2420" s="35" t="s">
        <v>30</v>
      </c>
      <c r="C2420" s="85" t="s">
        <v>31</v>
      </c>
      <c r="D2420" s="30" t="s">
        <v>29</v>
      </c>
      <c r="E2420" s="96" t="s">
        <v>63</v>
      </c>
      <c r="F2420" s="93" t="s">
        <v>29</v>
      </c>
      <c r="G2420" s="30" t="s">
        <v>47</v>
      </c>
      <c r="H2420" s="93" t="s">
        <v>3904</v>
      </c>
      <c r="I2420" s="36">
        <f ca="1">IFERROR(__xludf.DUMMYFUNCTION("""COMPUTED_VALUE"""),46195)</f>
        <v>46195</v>
      </c>
      <c r="J2420" s="51" t="s">
        <v>10975</v>
      </c>
      <c r="K2420" s="56" t="s">
        <v>10976</v>
      </c>
      <c r="L2420" s="38">
        <v>326520708</v>
      </c>
      <c r="M2420" s="30" t="s">
        <v>1614</v>
      </c>
      <c r="N2420" s="30" t="s">
        <v>131</v>
      </c>
      <c r="O2420" s="30" t="s">
        <v>2081</v>
      </c>
      <c r="P2420" s="30" t="s">
        <v>10977</v>
      </c>
      <c r="Q2420" s="23">
        <v>16940</v>
      </c>
      <c r="R2420" s="30" t="s">
        <v>29</v>
      </c>
      <c r="S2420" s="39">
        <v>50</v>
      </c>
      <c r="T2420" s="45">
        <v>46182</v>
      </c>
      <c r="U2420" s="52"/>
      <c r="V2420" s="53"/>
      <c r="W2420" s="54" t="s">
        <v>10978</v>
      </c>
      <c r="X2420" s="30"/>
      <c r="Y2420" s="31">
        <v>16890</v>
      </c>
      <c r="Z2420" s="30"/>
      <c r="AA2420" s="56"/>
      <c r="AB2420" s="74" t="s">
        <v>44</v>
      </c>
      <c r="AC2420" s="30" t="s">
        <v>44</v>
      </c>
      <c r="AD2420" s="30" t="s">
        <v>982</v>
      </c>
    </row>
    <row r="2421" spans="1:30" x14ac:dyDescent="0.2">
      <c r="A2421" s="89">
        <v>46183.418787858798</v>
      </c>
      <c r="B2421" s="35" t="s">
        <v>76</v>
      </c>
      <c r="C2421" s="85" t="s">
        <v>31</v>
      </c>
      <c r="D2421" s="30" t="s">
        <v>29</v>
      </c>
      <c r="E2421" s="96" t="s">
        <v>55</v>
      </c>
      <c r="F2421" s="93" t="s">
        <v>29</v>
      </c>
      <c r="G2421" s="30" t="s">
        <v>33</v>
      </c>
      <c r="H2421" s="93" t="s">
        <v>10979</v>
      </c>
      <c r="I2421" s="36">
        <f ca="1">IFERROR(__xludf.DUMMYFUNCTION("""COMPUTED_VALUE"""),46197)</f>
        <v>46197</v>
      </c>
      <c r="J2421" s="51" t="s">
        <v>10980</v>
      </c>
      <c r="K2421" s="56" t="s">
        <v>10981</v>
      </c>
      <c r="L2421" s="38">
        <v>835869535</v>
      </c>
      <c r="M2421" s="30" t="s">
        <v>380</v>
      </c>
      <c r="N2421" s="30" t="s">
        <v>434</v>
      </c>
      <c r="O2421" s="30" t="s">
        <v>10982</v>
      </c>
      <c r="P2421" s="30" t="s">
        <v>10983</v>
      </c>
      <c r="Q2421" s="23">
        <v>7736</v>
      </c>
      <c r="R2421" s="30" t="s">
        <v>29</v>
      </c>
      <c r="S2421" s="39">
        <v>7736</v>
      </c>
      <c r="T2421" s="45">
        <v>46182</v>
      </c>
      <c r="U2421" s="52"/>
      <c r="V2421" s="53"/>
      <c r="W2421" s="54" t="s">
        <v>10984</v>
      </c>
      <c r="X2421" s="30"/>
      <c r="Y2421" s="31">
        <v>0</v>
      </c>
      <c r="Z2421" s="30"/>
      <c r="AA2421" s="55"/>
      <c r="AB2421" s="73" t="s">
        <v>44</v>
      </c>
      <c r="AC2421" s="30"/>
      <c r="AD2421" s="30" t="s">
        <v>982</v>
      </c>
    </row>
    <row r="2422" spans="1:30" x14ac:dyDescent="0.2">
      <c r="A2422" s="89">
        <v>46183.421230081018</v>
      </c>
      <c r="B2422" s="35" t="s">
        <v>408</v>
      </c>
      <c r="C2422" s="85" t="s">
        <v>31</v>
      </c>
      <c r="D2422" s="30" t="s">
        <v>29</v>
      </c>
      <c r="E2422" s="96" t="s">
        <v>46</v>
      </c>
      <c r="F2422" s="93" t="s">
        <v>29</v>
      </c>
      <c r="G2422" s="30" t="s">
        <v>47</v>
      </c>
      <c r="H2422" s="93" t="s">
        <v>3230</v>
      </c>
      <c r="I2422" s="36">
        <f ca="1">IFERROR(__xludf.DUMMYFUNCTION("""COMPUTED_VALUE"""),46194)</f>
        <v>46194</v>
      </c>
      <c r="J2422" s="51" t="s">
        <v>10985</v>
      </c>
      <c r="K2422" s="56" t="s">
        <v>4891</v>
      </c>
      <c r="L2422" s="38">
        <v>355324266</v>
      </c>
      <c r="M2422" s="30" t="s">
        <v>130</v>
      </c>
      <c r="N2422" s="30" t="s">
        <v>38</v>
      </c>
      <c r="O2422" s="30" t="s">
        <v>2081</v>
      </c>
      <c r="P2422" s="30" t="s">
        <v>10986</v>
      </c>
      <c r="Q2422" s="23">
        <v>2468</v>
      </c>
      <c r="R2422" s="30" t="s">
        <v>29</v>
      </c>
      <c r="S2422" s="39">
        <v>300</v>
      </c>
      <c r="T2422" s="45">
        <v>46182</v>
      </c>
      <c r="U2422" s="52"/>
      <c r="V2422" s="53"/>
      <c r="W2422" s="54" t="s">
        <v>10987</v>
      </c>
      <c r="X2422" s="30"/>
      <c r="Y2422" s="31">
        <v>2168</v>
      </c>
      <c r="Z2422" s="30"/>
      <c r="AA2422" s="56"/>
      <c r="AB2422" s="74" t="s">
        <v>44</v>
      </c>
      <c r="AC2422" s="30" t="s">
        <v>44</v>
      </c>
      <c r="AD2422" s="30" t="s">
        <v>982</v>
      </c>
    </row>
    <row r="2423" spans="1:30" x14ac:dyDescent="0.2">
      <c r="A2423" s="89">
        <v>46183.42124063657</v>
      </c>
      <c r="B2423" s="35" t="s">
        <v>30</v>
      </c>
      <c r="C2423" s="85" t="s">
        <v>31</v>
      </c>
      <c r="D2423" s="30" t="s">
        <v>29</v>
      </c>
      <c r="E2423" s="96" t="s">
        <v>63</v>
      </c>
      <c r="F2423" s="93" t="s">
        <v>29</v>
      </c>
      <c r="G2423" s="30" t="s">
        <v>47</v>
      </c>
      <c r="H2423" s="93" t="s">
        <v>34</v>
      </c>
      <c r="I2423" s="36" t="str">
        <f ca="1">IFERROR(__xludf.DUMMYFUNCTION("""COMPUTED_VALUE""")," ")</f>
        <v xml:space="preserve"> </v>
      </c>
      <c r="J2423" s="51" t="s">
        <v>10988</v>
      </c>
      <c r="K2423" s="56" t="s">
        <v>10989</v>
      </c>
      <c r="L2423" s="38">
        <v>325586369</v>
      </c>
      <c r="M2423" s="30" t="s">
        <v>605</v>
      </c>
      <c r="N2423" s="30" t="s">
        <v>131</v>
      </c>
      <c r="O2423" s="30" t="s">
        <v>107</v>
      </c>
      <c r="P2423" s="30" t="s">
        <v>10990</v>
      </c>
      <c r="Q2423" s="23">
        <v>16940</v>
      </c>
      <c r="R2423" s="30" t="s">
        <v>29</v>
      </c>
      <c r="S2423" s="39">
        <v>50</v>
      </c>
      <c r="T2423" s="45">
        <v>46182</v>
      </c>
      <c r="U2423" s="52"/>
      <c r="V2423" s="53"/>
      <c r="W2423" s="54" t="s">
        <v>10991</v>
      </c>
      <c r="X2423" s="30"/>
      <c r="Y2423" s="31">
        <v>16890</v>
      </c>
      <c r="Z2423" s="30"/>
      <c r="AA2423" s="55"/>
      <c r="AB2423" s="73" t="s">
        <v>44</v>
      </c>
      <c r="AC2423" s="30" t="s">
        <v>44</v>
      </c>
      <c r="AD2423" s="30" t="s">
        <v>982</v>
      </c>
    </row>
    <row r="2424" spans="1:30" x14ac:dyDescent="0.2">
      <c r="A2424" s="89">
        <v>46183.421533749999</v>
      </c>
      <c r="B2424" s="35" t="s">
        <v>252</v>
      </c>
      <c r="C2424" s="85" t="s">
        <v>31</v>
      </c>
      <c r="D2424" s="30" t="s">
        <v>29</v>
      </c>
      <c r="E2424" s="96" t="s">
        <v>46</v>
      </c>
      <c r="F2424" s="93" t="s">
        <v>29</v>
      </c>
      <c r="G2424" s="30" t="s">
        <v>47</v>
      </c>
      <c r="H2424" s="93" t="s">
        <v>3224</v>
      </c>
      <c r="I2424" s="36">
        <f ca="1">IFERROR(__xludf.DUMMYFUNCTION("""COMPUTED_VALUE"""),46197)</f>
        <v>46197</v>
      </c>
      <c r="J2424" s="51" t="s">
        <v>10992</v>
      </c>
      <c r="K2424" s="56" t="s">
        <v>10993</v>
      </c>
      <c r="L2424" s="38">
        <v>929009707</v>
      </c>
      <c r="M2424" s="30" t="s">
        <v>380</v>
      </c>
      <c r="N2424" s="30" t="s">
        <v>434</v>
      </c>
      <c r="O2424" s="30" t="s">
        <v>10994</v>
      </c>
      <c r="P2424" s="30" t="s">
        <v>10995</v>
      </c>
      <c r="Q2424" s="23">
        <v>2468</v>
      </c>
      <c r="R2424" s="30" t="s">
        <v>29</v>
      </c>
      <c r="S2424" s="39">
        <v>2468</v>
      </c>
      <c r="T2424" s="45">
        <v>46182</v>
      </c>
      <c r="U2424" s="52"/>
      <c r="V2424" s="53"/>
      <c r="W2424" s="54" t="s">
        <v>10996</v>
      </c>
      <c r="X2424" s="30"/>
      <c r="Y2424" s="31">
        <v>0</v>
      </c>
      <c r="Z2424" s="30"/>
      <c r="AA2424" s="56"/>
      <c r="AB2424" s="74" t="s">
        <v>44</v>
      </c>
      <c r="AC2424" s="30" t="s">
        <v>44</v>
      </c>
      <c r="AD2424" s="30" t="s">
        <v>982</v>
      </c>
    </row>
    <row r="2425" spans="1:30" x14ac:dyDescent="0.2">
      <c r="A2425" s="89">
        <v>46183.422166620367</v>
      </c>
      <c r="B2425" s="35" t="s">
        <v>30</v>
      </c>
      <c r="C2425" s="85" t="s">
        <v>31</v>
      </c>
      <c r="D2425" s="30" t="s">
        <v>29</v>
      </c>
      <c r="E2425" s="96" t="s">
        <v>2798</v>
      </c>
      <c r="F2425" s="93" t="s">
        <v>29</v>
      </c>
      <c r="G2425" s="30" t="s">
        <v>47</v>
      </c>
      <c r="H2425" s="93" t="s">
        <v>34</v>
      </c>
      <c r="I2425" s="36" t="str">
        <f ca="1">IFERROR(__xludf.DUMMYFUNCTION("""COMPUTED_VALUE""")," ")</f>
        <v xml:space="preserve"> </v>
      </c>
      <c r="J2425" s="51" t="s">
        <v>10997</v>
      </c>
      <c r="K2425" s="56" t="s">
        <v>10998</v>
      </c>
      <c r="L2425" s="38">
        <v>868052027</v>
      </c>
      <c r="M2425" s="30" t="s">
        <v>50</v>
      </c>
      <c r="N2425" s="30" t="s">
        <v>131</v>
      </c>
      <c r="O2425" s="30" t="s">
        <v>107</v>
      </c>
      <c r="P2425" s="30" t="s">
        <v>10999</v>
      </c>
      <c r="Q2425" s="23">
        <v>16940</v>
      </c>
      <c r="R2425" s="30" t="s">
        <v>29</v>
      </c>
      <c r="S2425" s="39">
        <v>50</v>
      </c>
      <c r="T2425" s="45">
        <v>46182</v>
      </c>
      <c r="U2425" s="52"/>
      <c r="V2425" s="53"/>
      <c r="W2425" s="54" t="s">
        <v>11000</v>
      </c>
      <c r="X2425" s="30"/>
      <c r="Y2425" s="31">
        <v>16890</v>
      </c>
      <c r="Z2425" s="30"/>
      <c r="AA2425" s="55"/>
      <c r="AB2425" s="73" t="s">
        <v>44</v>
      </c>
      <c r="AC2425" s="30" t="s">
        <v>44</v>
      </c>
      <c r="AD2425" s="30" t="s">
        <v>982</v>
      </c>
    </row>
    <row r="2426" spans="1:30" x14ac:dyDescent="0.2">
      <c r="A2426" s="89">
        <v>46183.424012708332</v>
      </c>
      <c r="B2426" s="35" t="s">
        <v>30</v>
      </c>
      <c r="C2426" s="85" t="s">
        <v>31</v>
      </c>
      <c r="D2426" s="30" t="s">
        <v>29</v>
      </c>
      <c r="E2426" s="96" t="s">
        <v>2798</v>
      </c>
      <c r="F2426" s="93" t="s">
        <v>29</v>
      </c>
      <c r="G2426" s="30" t="s">
        <v>47</v>
      </c>
      <c r="H2426" s="93" t="s">
        <v>34</v>
      </c>
      <c r="I2426" s="36" t="str">
        <f ca="1">IFERROR(__xludf.DUMMYFUNCTION("""COMPUTED_VALUE""")," ")</f>
        <v xml:space="preserve"> </v>
      </c>
      <c r="J2426" s="51" t="s">
        <v>11001</v>
      </c>
      <c r="K2426" s="56" t="s">
        <v>11002</v>
      </c>
      <c r="L2426" s="38">
        <v>977735008</v>
      </c>
      <c r="M2426" s="30" t="s">
        <v>664</v>
      </c>
      <c r="N2426" s="30" t="s">
        <v>576</v>
      </c>
      <c r="O2426" s="30" t="s">
        <v>107</v>
      </c>
      <c r="P2426" s="30" t="s">
        <v>11003</v>
      </c>
      <c r="Q2426" s="23">
        <v>16940</v>
      </c>
      <c r="R2426" s="30" t="s">
        <v>29</v>
      </c>
      <c r="S2426" s="39">
        <v>50</v>
      </c>
      <c r="T2426" s="45">
        <v>46182</v>
      </c>
      <c r="U2426" s="52"/>
      <c r="V2426" s="53"/>
      <c r="W2426" s="54" t="s">
        <v>11004</v>
      </c>
      <c r="X2426" s="30"/>
      <c r="Y2426" s="31">
        <v>16890</v>
      </c>
      <c r="Z2426" s="30"/>
      <c r="AA2426" s="56"/>
      <c r="AB2426" s="74" t="s">
        <v>44</v>
      </c>
      <c r="AC2426" s="30" t="s">
        <v>44</v>
      </c>
      <c r="AD2426" s="30" t="s">
        <v>982</v>
      </c>
    </row>
    <row r="2427" spans="1:30" x14ac:dyDescent="0.2">
      <c r="A2427" s="89">
        <v>46183.425730960647</v>
      </c>
      <c r="B2427" s="35" t="s">
        <v>30</v>
      </c>
      <c r="C2427" s="85" t="s">
        <v>31</v>
      </c>
      <c r="D2427" s="30" t="s">
        <v>29</v>
      </c>
      <c r="E2427" s="96" t="s">
        <v>2798</v>
      </c>
      <c r="F2427" s="93" t="s">
        <v>29</v>
      </c>
      <c r="G2427" s="30" t="s">
        <v>47</v>
      </c>
      <c r="H2427" s="93" t="s">
        <v>34</v>
      </c>
      <c r="I2427" s="36" t="str">
        <f ca="1">IFERROR(__xludf.DUMMYFUNCTION("""COMPUTED_VALUE""")," ")</f>
        <v xml:space="preserve"> </v>
      </c>
      <c r="J2427" s="51" t="s">
        <v>11005</v>
      </c>
      <c r="K2427" s="56" t="s">
        <v>11006</v>
      </c>
      <c r="L2427" s="38">
        <v>363319397</v>
      </c>
      <c r="M2427" s="30" t="s">
        <v>664</v>
      </c>
      <c r="N2427" s="30" t="s">
        <v>66</v>
      </c>
      <c r="O2427" s="30" t="s">
        <v>107</v>
      </c>
      <c r="P2427" s="30" t="s">
        <v>11007</v>
      </c>
      <c r="Q2427" s="23">
        <v>16940</v>
      </c>
      <c r="R2427" s="30" t="s">
        <v>29</v>
      </c>
      <c r="S2427" s="39">
        <v>50</v>
      </c>
      <c r="T2427" s="45">
        <v>46182</v>
      </c>
      <c r="U2427" s="52"/>
      <c r="V2427" s="53"/>
      <c r="W2427" s="54" t="s">
        <v>11008</v>
      </c>
      <c r="X2427" s="30"/>
      <c r="Y2427" s="31">
        <v>16890</v>
      </c>
      <c r="Z2427" s="30"/>
      <c r="AA2427" s="55"/>
      <c r="AB2427" s="73" t="s">
        <v>44</v>
      </c>
      <c r="AC2427" s="30" t="s">
        <v>44</v>
      </c>
      <c r="AD2427" s="30" t="s">
        <v>982</v>
      </c>
    </row>
    <row r="2428" spans="1:30" x14ac:dyDescent="0.2">
      <c r="A2428" s="89">
        <v>46183.427622233794</v>
      </c>
      <c r="B2428" s="35" t="s">
        <v>30</v>
      </c>
      <c r="C2428" s="85" t="s">
        <v>31</v>
      </c>
      <c r="D2428" s="30" t="s">
        <v>29</v>
      </c>
      <c r="E2428" s="96" t="s">
        <v>2798</v>
      </c>
      <c r="F2428" s="93" t="s">
        <v>29</v>
      </c>
      <c r="G2428" s="30" t="s">
        <v>47</v>
      </c>
      <c r="H2428" s="93" t="s">
        <v>3904</v>
      </c>
      <c r="I2428" s="36">
        <f ca="1">IFERROR(__xludf.DUMMYFUNCTION("""COMPUTED_VALUE"""),46195)</f>
        <v>46195</v>
      </c>
      <c r="J2428" s="51" t="s">
        <v>11009</v>
      </c>
      <c r="K2428" s="56" t="s">
        <v>11010</v>
      </c>
      <c r="L2428" s="38">
        <v>335968903</v>
      </c>
      <c r="M2428" s="30" t="s">
        <v>713</v>
      </c>
      <c r="N2428" s="30" t="s">
        <v>512</v>
      </c>
      <c r="O2428" s="30" t="s">
        <v>107</v>
      </c>
      <c r="P2428" s="30" t="s">
        <v>11011</v>
      </c>
      <c r="Q2428" s="23">
        <v>16940</v>
      </c>
      <c r="R2428" s="30" t="s">
        <v>429</v>
      </c>
      <c r="S2428" s="39">
        <v>50</v>
      </c>
      <c r="T2428" s="45">
        <v>46182</v>
      </c>
      <c r="U2428" s="52"/>
      <c r="V2428" s="53"/>
      <c r="W2428" s="54" t="s">
        <v>11012</v>
      </c>
      <c r="X2428" s="30"/>
      <c r="Y2428" s="31">
        <v>16890</v>
      </c>
      <c r="Z2428" s="30"/>
      <c r="AA2428" s="56"/>
      <c r="AB2428" s="74" t="s">
        <v>44</v>
      </c>
      <c r="AC2428" s="30" t="s">
        <v>44</v>
      </c>
      <c r="AD2428" s="30" t="s">
        <v>982</v>
      </c>
    </row>
    <row r="2429" spans="1:30" x14ac:dyDescent="0.2">
      <c r="A2429" s="89">
        <v>46183.429204976856</v>
      </c>
      <c r="B2429" s="35" t="s">
        <v>30</v>
      </c>
      <c r="C2429" s="85" t="s">
        <v>31</v>
      </c>
      <c r="D2429" s="30" t="s">
        <v>29</v>
      </c>
      <c r="E2429" s="96" t="s">
        <v>2798</v>
      </c>
      <c r="F2429" s="93" t="s">
        <v>29</v>
      </c>
      <c r="G2429" s="30" t="s">
        <v>47</v>
      </c>
      <c r="H2429" s="93" t="s">
        <v>34</v>
      </c>
      <c r="I2429" s="36" t="str">
        <f ca="1">IFERROR(__xludf.DUMMYFUNCTION("""COMPUTED_VALUE""")," ")</f>
        <v xml:space="preserve"> </v>
      </c>
      <c r="J2429" s="51" t="s">
        <v>11013</v>
      </c>
      <c r="K2429" s="56" t="s">
        <v>11014</v>
      </c>
      <c r="L2429" s="38">
        <v>344119518</v>
      </c>
      <c r="M2429" s="30" t="s">
        <v>713</v>
      </c>
      <c r="N2429" s="30" t="s">
        <v>3695</v>
      </c>
      <c r="O2429" s="30" t="s">
        <v>107</v>
      </c>
      <c r="P2429" s="30" t="s">
        <v>11015</v>
      </c>
      <c r="Q2429" s="23">
        <v>16940</v>
      </c>
      <c r="R2429" s="30" t="s">
        <v>29</v>
      </c>
      <c r="S2429" s="39">
        <v>50</v>
      </c>
      <c r="T2429" s="45">
        <v>46182</v>
      </c>
      <c r="U2429" s="52"/>
      <c r="V2429" s="53"/>
      <c r="W2429" s="54" t="s">
        <v>11016</v>
      </c>
      <c r="X2429" s="30"/>
      <c r="Y2429" s="31">
        <v>16890</v>
      </c>
      <c r="Z2429" s="30"/>
      <c r="AA2429" s="55"/>
      <c r="AB2429" s="73" t="s">
        <v>44</v>
      </c>
      <c r="AC2429" s="30" t="s">
        <v>44</v>
      </c>
      <c r="AD2429" s="30" t="s">
        <v>982</v>
      </c>
    </row>
    <row r="2430" spans="1:30" x14ac:dyDescent="0.2">
      <c r="A2430" s="89">
        <v>46183.431262500002</v>
      </c>
      <c r="B2430" s="35" t="s">
        <v>252</v>
      </c>
      <c r="C2430" s="85" t="s">
        <v>31</v>
      </c>
      <c r="D2430" s="30" t="s">
        <v>29</v>
      </c>
      <c r="E2430" s="96" t="s">
        <v>2798</v>
      </c>
      <c r="F2430" s="93" t="s">
        <v>29</v>
      </c>
      <c r="G2430" s="30" t="s">
        <v>47</v>
      </c>
      <c r="H2430" s="93" t="s">
        <v>3904</v>
      </c>
      <c r="I2430" s="36">
        <f ca="1">IFERROR(__xludf.DUMMYFUNCTION("""COMPUTED_VALUE"""),46195)</f>
        <v>46195</v>
      </c>
      <c r="J2430" s="51" t="s">
        <v>11017</v>
      </c>
      <c r="K2430" s="56" t="s">
        <v>11018</v>
      </c>
      <c r="L2430" s="38">
        <v>787384338</v>
      </c>
      <c r="M2430" s="30" t="s">
        <v>713</v>
      </c>
      <c r="N2430" s="30" t="s">
        <v>512</v>
      </c>
      <c r="O2430" s="30" t="s">
        <v>107</v>
      </c>
      <c r="P2430" s="30" t="s">
        <v>11019</v>
      </c>
      <c r="Q2430" s="23">
        <v>16940</v>
      </c>
      <c r="R2430" s="30" t="s">
        <v>29</v>
      </c>
      <c r="S2430" s="39">
        <v>50</v>
      </c>
      <c r="T2430" s="45">
        <v>46182</v>
      </c>
      <c r="U2430" s="52"/>
      <c r="V2430" s="53"/>
      <c r="W2430" s="54" t="s">
        <v>11020</v>
      </c>
      <c r="X2430" s="30"/>
      <c r="Y2430" s="31">
        <v>16890</v>
      </c>
      <c r="Z2430" s="30"/>
      <c r="AA2430" s="56"/>
      <c r="AB2430" s="74" t="s">
        <v>44</v>
      </c>
      <c r="AC2430" s="30" t="s">
        <v>44</v>
      </c>
      <c r="AD2430" s="30" t="s">
        <v>982</v>
      </c>
    </row>
    <row r="2431" spans="1:30" x14ac:dyDescent="0.2">
      <c r="A2431" s="89">
        <v>46183.442258009258</v>
      </c>
      <c r="B2431" s="35" t="s">
        <v>30</v>
      </c>
      <c r="C2431" s="85" t="s">
        <v>31</v>
      </c>
      <c r="D2431" s="30" t="s">
        <v>29</v>
      </c>
      <c r="E2431" s="96" t="s">
        <v>63</v>
      </c>
      <c r="F2431" s="93" t="s">
        <v>29</v>
      </c>
      <c r="G2431" s="30" t="s">
        <v>47</v>
      </c>
      <c r="H2431" s="93" t="s">
        <v>34</v>
      </c>
      <c r="I2431" s="36" t="str">
        <f ca="1">IFERROR(__xludf.DUMMYFUNCTION("""COMPUTED_VALUE""")," ")</f>
        <v xml:space="preserve"> </v>
      </c>
      <c r="J2431" s="51" t="s">
        <v>11021</v>
      </c>
      <c r="K2431" s="56" t="s">
        <v>11022</v>
      </c>
      <c r="L2431" s="38">
        <v>793359276</v>
      </c>
      <c r="M2431" s="30" t="s">
        <v>247</v>
      </c>
      <c r="N2431" s="30" t="s">
        <v>4695</v>
      </c>
      <c r="O2431" s="30" t="s">
        <v>107</v>
      </c>
      <c r="P2431" s="30" t="s">
        <v>11023</v>
      </c>
      <c r="Q2431" s="23">
        <v>16940</v>
      </c>
      <c r="R2431" s="30" t="s">
        <v>29</v>
      </c>
      <c r="S2431" s="39">
        <v>50</v>
      </c>
      <c r="T2431" s="45">
        <v>46182</v>
      </c>
      <c r="U2431" s="52"/>
      <c r="V2431" s="53"/>
      <c r="W2431" s="54" t="s">
        <v>11024</v>
      </c>
      <c r="X2431" s="30"/>
      <c r="Y2431" s="31">
        <v>16890</v>
      </c>
      <c r="Z2431" s="30"/>
      <c r="AA2431" s="55"/>
      <c r="AB2431" s="73" t="s">
        <v>44</v>
      </c>
      <c r="AC2431" s="30" t="s">
        <v>44</v>
      </c>
      <c r="AD2431" s="30" t="s">
        <v>982</v>
      </c>
    </row>
    <row r="2432" spans="1:30" x14ac:dyDescent="0.2">
      <c r="A2432" s="89">
        <v>46183.444075567131</v>
      </c>
      <c r="B2432" s="35" t="s">
        <v>30</v>
      </c>
      <c r="C2432" s="85" t="s">
        <v>31</v>
      </c>
      <c r="D2432" s="30" t="s">
        <v>29</v>
      </c>
      <c r="E2432" s="96" t="s">
        <v>63</v>
      </c>
      <c r="F2432" s="93" t="s">
        <v>29</v>
      </c>
      <c r="G2432" s="30" t="s">
        <v>47</v>
      </c>
      <c r="H2432" s="93" t="s">
        <v>34</v>
      </c>
      <c r="I2432" s="36" t="str">
        <f ca="1">IFERROR(__xludf.DUMMYFUNCTION("""COMPUTED_VALUE""")," ")</f>
        <v xml:space="preserve"> </v>
      </c>
      <c r="J2432" s="51" t="s">
        <v>11025</v>
      </c>
      <c r="K2432" s="56" t="s">
        <v>11026</v>
      </c>
      <c r="L2432" s="38">
        <v>382580672</v>
      </c>
      <c r="M2432" s="30" t="s">
        <v>247</v>
      </c>
      <c r="N2432" s="30" t="s">
        <v>337</v>
      </c>
      <c r="O2432" s="30" t="s">
        <v>107</v>
      </c>
      <c r="P2432" s="30" t="s">
        <v>11027</v>
      </c>
      <c r="Q2432" s="23">
        <v>16940</v>
      </c>
      <c r="R2432" s="30" t="s">
        <v>29</v>
      </c>
      <c r="S2432" s="39">
        <v>50</v>
      </c>
      <c r="T2432" s="45">
        <v>46182</v>
      </c>
      <c r="U2432" s="52"/>
      <c r="V2432" s="53"/>
      <c r="W2432" s="54" t="s">
        <v>11028</v>
      </c>
      <c r="X2432" s="30"/>
      <c r="Y2432" s="31">
        <v>16890</v>
      </c>
      <c r="Z2432" s="30"/>
      <c r="AA2432" s="56"/>
      <c r="AB2432" s="74" t="s">
        <v>44</v>
      </c>
      <c r="AC2432" s="30" t="s">
        <v>44</v>
      </c>
      <c r="AD2432" s="30" t="s">
        <v>982</v>
      </c>
    </row>
    <row r="2433" spans="1:30" x14ac:dyDescent="0.2">
      <c r="A2433" s="89">
        <v>46183.446222268518</v>
      </c>
      <c r="B2433" s="35" t="s">
        <v>30</v>
      </c>
      <c r="C2433" s="85" t="s">
        <v>31</v>
      </c>
      <c r="D2433" s="30" t="s">
        <v>29</v>
      </c>
      <c r="E2433" s="96" t="s">
        <v>63</v>
      </c>
      <c r="F2433" s="93" t="s">
        <v>29</v>
      </c>
      <c r="G2433" s="30" t="s">
        <v>47</v>
      </c>
      <c r="H2433" s="93" t="s">
        <v>34</v>
      </c>
      <c r="I2433" s="36" t="str">
        <f ca="1">IFERROR(__xludf.DUMMYFUNCTION("""COMPUTED_VALUE""")," ")</f>
        <v xml:space="preserve"> </v>
      </c>
      <c r="J2433" s="51" t="s">
        <v>11029</v>
      </c>
      <c r="K2433" s="56" t="s">
        <v>11030</v>
      </c>
      <c r="L2433" s="38">
        <v>376219013</v>
      </c>
      <c r="M2433" s="30" t="s">
        <v>247</v>
      </c>
      <c r="N2433" s="30" t="s">
        <v>337</v>
      </c>
      <c r="O2433" s="30" t="s">
        <v>107</v>
      </c>
      <c r="P2433" s="30" t="s">
        <v>11031</v>
      </c>
      <c r="Q2433" s="23">
        <v>16940</v>
      </c>
      <c r="R2433" s="30" t="s">
        <v>29</v>
      </c>
      <c r="S2433" s="39">
        <v>50</v>
      </c>
      <c r="T2433" s="45">
        <v>46182</v>
      </c>
      <c r="U2433" s="52"/>
      <c r="V2433" s="53"/>
      <c r="W2433" s="54" t="s">
        <v>11032</v>
      </c>
      <c r="X2433" s="30"/>
      <c r="Y2433" s="31">
        <v>16890</v>
      </c>
      <c r="Z2433" s="30"/>
      <c r="AA2433" s="55"/>
      <c r="AB2433" s="73" t="s">
        <v>44</v>
      </c>
      <c r="AC2433" s="30" t="s">
        <v>44</v>
      </c>
      <c r="AD2433" s="30" t="s">
        <v>982</v>
      </c>
    </row>
    <row r="2434" spans="1:30" x14ac:dyDescent="0.2">
      <c r="A2434" s="89">
        <v>46183.447611631942</v>
      </c>
      <c r="B2434" s="35" t="s">
        <v>30</v>
      </c>
      <c r="C2434" s="85" t="s">
        <v>31</v>
      </c>
      <c r="D2434" s="30" t="s">
        <v>29</v>
      </c>
      <c r="E2434" s="96" t="s">
        <v>63</v>
      </c>
      <c r="F2434" s="93" t="s">
        <v>29</v>
      </c>
      <c r="G2434" s="30" t="s">
        <v>47</v>
      </c>
      <c r="H2434" s="93" t="s">
        <v>34</v>
      </c>
      <c r="I2434" s="36" t="str">
        <f ca="1">IFERROR(__xludf.DUMMYFUNCTION("""COMPUTED_VALUE""")," ")</f>
        <v xml:space="preserve"> </v>
      </c>
      <c r="J2434" s="51" t="s">
        <v>11033</v>
      </c>
      <c r="K2434" s="56" t="s">
        <v>11034</v>
      </c>
      <c r="L2434" s="38">
        <v>971256264</v>
      </c>
      <c r="M2434" s="30" t="s">
        <v>247</v>
      </c>
      <c r="N2434" s="30" t="s">
        <v>337</v>
      </c>
      <c r="O2434" s="30" t="s">
        <v>107</v>
      </c>
      <c r="P2434" s="30" t="s">
        <v>11035</v>
      </c>
      <c r="Q2434" s="23">
        <v>16940</v>
      </c>
      <c r="R2434" s="30" t="s">
        <v>29</v>
      </c>
      <c r="S2434" s="39">
        <v>50</v>
      </c>
      <c r="T2434" s="45">
        <v>46182</v>
      </c>
      <c r="U2434" s="52"/>
      <c r="V2434" s="53"/>
      <c r="W2434" s="54" t="s">
        <v>11036</v>
      </c>
      <c r="X2434" s="30"/>
      <c r="Y2434" s="31">
        <v>16890</v>
      </c>
      <c r="Z2434" s="30"/>
      <c r="AA2434" s="56"/>
      <c r="AB2434" s="74" t="s">
        <v>44</v>
      </c>
      <c r="AC2434" s="30"/>
      <c r="AD2434" s="30" t="s">
        <v>982</v>
      </c>
    </row>
    <row r="2435" spans="1:30" x14ac:dyDescent="0.2">
      <c r="A2435" s="89">
        <v>46183.456225428235</v>
      </c>
      <c r="B2435" s="35" t="s">
        <v>30</v>
      </c>
      <c r="C2435" s="85" t="s">
        <v>31</v>
      </c>
      <c r="D2435" s="30" t="s">
        <v>29</v>
      </c>
      <c r="E2435" s="96" t="s">
        <v>63</v>
      </c>
      <c r="F2435" s="93" t="s">
        <v>29</v>
      </c>
      <c r="G2435" s="30" t="s">
        <v>47</v>
      </c>
      <c r="H2435" s="93" t="s">
        <v>34</v>
      </c>
      <c r="I2435" s="36" t="str">
        <f ca="1">IFERROR(__xludf.DUMMYFUNCTION("""COMPUTED_VALUE""")," ")</f>
        <v xml:space="preserve"> </v>
      </c>
      <c r="J2435" s="51" t="s">
        <v>11037</v>
      </c>
      <c r="K2435" s="56" t="s">
        <v>11038</v>
      </c>
      <c r="L2435" s="38">
        <v>372906945</v>
      </c>
      <c r="M2435" s="30" t="s">
        <v>454</v>
      </c>
      <c r="N2435" s="30" t="s">
        <v>131</v>
      </c>
      <c r="O2435" s="30" t="s">
        <v>11039</v>
      </c>
      <c r="P2435" s="30" t="s">
        <v>11040</v>
      </c>
      <c r="Q2435" s="23">
        <v>16940</v>
      </c>
      <c r="R2435" s="30" t="s">
        <v>29</v>
      </c>
      <c r="S2435" s="39">
        <v>50</v>
      </c>
      <c r="T2435" s="45">
        <v>46182</v>
      </c>
      <c r="U2435" s="52"/>
      <c r="V2435" s="53"/>
      <c r="W2435" s="54" t="s">
        <v>11041</v>
      </c>
      <c r="X2435" s="30"/>
      <c r="Y2435" s="31">
        <v>16890</v>
      </c>
      <c r="Z2435" s="30"/>
      <c r="AA2435" s="55"/>
      <c r="AB2435" s="73" t="s">
        <v>44</v>
      </c>
      <c r="AC2435" s="30" t="s">
        <v>44</v>
      </c>
      <c r="AD2435" s="30" t="s">
        <v>982</v>
      </c>
    </row>
    <row r="2436" spans="1:30" x14ac:dyDescent="0.2">
      <c r="A2436" s="89">
        <v>46183.459807141204</v>
      </c>
      <c r="B2436" s="35" t="s">
        <v>252</v>
      </c>
      <c r="C2436" s="85" t="s">
        <v>31</v>
      </c>
      <c r="D2436" s="30" t="s">
        <v>29</v>
      </c>
      <c r="E2436" s="96" t="s">
        <v>32</v>
      </c>
      <c r="F2436" s="93" t="s">
        <v>29</v>
      </c>
      <c r="G2436" s="30" t="s">
        <v>47</v>
      </c>
      <c r="H2436" s="93" t="s">
        <v>34</v>
      </c>
      <c r="I2436" s="36" t="str">
        <f ca="1">IFERROR(__xludf.DUMMYFUNCTION("""COMPUTED_VALUE""")," ")</f>
        <v xml:space="preserve"> </v>
      </c>
      <c r="J2436" s="132" t="s">
        <v>11042</v>
      </c>
      <c r="K2436" s="56" t="s">
        <v>11043</v>
      </c>
      <c r="L2436" s="38">
        <v>327064393</v>
      </c>
      <c r="M2436" s="30" t="s">
        <v>454</v>
      </c>
      <c r="N2436" s="30" t="s">
        <v>236</v>
      </c>
      <c r="O2436" s="30" t="s">
        <v>11044</v>
      </c>
      <c r="P2436" s="30" t="s">
        <v>11045</v>
      </c>
      <c r="Q2436" s="23">
        <v>14972</v>
      </c>
      <c r="R2436" s="30" t="s">
        <v>29</v>
      </c>
      <c r="S2436" s="39">
        <v>50</v>
      </c>
      <c r="T2436" s="45">
        <v>46182</v>
      </c>
      <c r="U2436" s="52"/>
      <c r="V2436" s="53"/>
      <c r="W2436" s="54" t="s">
        <v>11046</v>
      </c>
      <c r="X2436" s="30"/>
      <c r="Y2436" s="31">
        <v>14922</v>
      </c>
      <c r="Z2436" s="30"/>
      <c r="AA2436" s="56"/>
      <c r="AB2436" s="74" t="s">
        <v>44</v>
      </c>
      <c r="AC2436" s="30" t="s">
        <v>44</v>
      </c>
      <c r="AD2436" s="30" t="s">
        <v>982</v>
      </c>
    </row>
    <row r="2437" spans="1:30" x14ac:dyDescent="0.2">
      <c r="A2437" s="89">
        <v>46183.463165416666</v>
      </c>
      <c r="B2437" s="35" t="s">
        <v>30</v>
      </c>
      <c r="C2437" s="85" t="s">
        <v>31</v>
      </c>
      <c r="D2437" s="30" t="s">
        <v>29</v>
      </c>
      <c r="E2437" s="96" t="s">
        <v>63</v>
      </c>
      <c r="F2437" s="93" t="s">
        <v>29</v>
      </c>
      <c r="G2437" s="30" t="s">
        <v>47</v>
      </c>
      <c r="H2437" s="93" t="s">
        <v>34</v>
      </c>
      <c r="I2437" s="36" t="str">
        <f ca="1">IFERROR(__xludf.DUMMYFUNCTION("""COMPUTED_VALUE""")," ")</f>
        <v xml:space="preserve"> </v>
      </c>
      <c r="J2437" s="51" t="s">
        <v>11047</v>
      </c>
      <c r="K2437" s="56" t="s">
        <v>11048</v>
      </c>
      <c r="L2437" s="38">
        <v>822068961</v>
      </c>
      <c r="M2437" s="30" t="s">
        <v>454</v>
      </c>
      <c r="N2437" s="30" t="s">
        <v>66</v>
      </c>
      <c r="O2437" s="30" t="s">
        <v>11049</v>
      </c>
      <c r="P2437" s="30" t="s">
        <v>11050</v>
      </c>
      <c r="Q2437" s="23">
        <v>16940</v>
      </c>
      <c r="R2437" s="30" t="s">
        <v>29</v>
      </c>
      <c r="S2437" s="39">
        <v>50</v>
      </c>
      <c r="T2437" s="45">
        <v>46182</v>
      </c>
      <c r="U2437" s="52"/>
      <c r="V2437" s="53"/>
      <c r="W2437" s="54" t="s">
        <v>11051</v>
      </c>
      <c r="X2437" s="30"/>
      <c r="Y2437" s="31">
        <v>16890</v>
      </c>
      <c r="Z2437" s="30"/>
      <c r="AA2437" s="55"/>
      <c r="AB2437" s="73" t="s">
        <v>44</v>
      </c>
      <c r="AC2437" s="30" t="s">
        <v>44</v>
      </c>
      <c r="AD2437" s="30" t="s">
        <v>982</v>
      </c>
    </row>
    <row r="2438" spans="1:30" x14ac:dyDescent="0.2">
      <c r="A2438" s="89">
        <v>46183.483247835647</v>
      </c>
      <c r="B2438" s="35" t="s">
        <v>408</v>
      </c>
      <c r="C2438" s="85" t="s">
        <v>31</v>
      </c>
      <c r="D2438" s="30" t="s">
        <v>29</v>
      </c>
      <c r="E2438" s="96" t="s">
        <v>2798</v>
      </c>
      <c r="F2438" s="93" t="s">
        <v>29</v>
      </c>
      <c r="G2438" s="30" t="s">
        <v>33</v>
      </c>
      <c r="H2438" s="93" t="s">
        <v>3172</v>
      </c>
      <c r="I2438" s="36">
        <f ca="1">IFERROR(__xludf.DUMMYFUNCTION("""COMPUTED_VALUE"""),46192)</f>
        <v>46192</v>
      </c>
      <c r="J2438" s="51" t="s">
        <v>11052</v>
      </c>
      <c r="K2438" s="56" t="s">
        <v>11053</v>
      </c>
      <c r="L2438" s="38">
        <v>975299408</v>
      </c>
      <c r="M2438" s="30" t="s">
        <v>633</v>
      </c>
      <c r="N2438" s="30" t="s">
        <v>164</v>
      </c>
      <c r="O2438" s="30" t="s">
        <v>107</v>
      </c>
      <c r="P2438" s="30" t="s">
        <v>11054</v>
      </c>
      <c r="Q2438" s="23">
        <v>16940</v>
      </c>
      <c r="R2438" s="30" t="s">
        <v>29</v>
      </c>
      <c r="S2438" s="39">
        <v>50</v>
      </c>
      <c r="T2438" s="45">
        <v>46183</v>
      </c>
      <c r="U2438" s="52"/>
      <c r="V2438" s="53"/>
      <c r="W2438" s="54" t="s">
        <v>11055</v>
      </c>
      <c r="X2438" s="30"/>
      <c r="Y2438" s="31">
        <v>16890</v>
      </c>
      <c r="Z2438" s="30"/>
      <c r="AA2438" s="56"/>
      <c r="AB2438" s="74" t="s">
        <v>44</v>
      </c>
      <c r="AC2438" s="30" t="s">
        <v>44</v>
      </c>
      <c r="AD2438" s="30" t="s">
        <v>982</v>
      </c>
    </row>
    <row r="2439" spans="1:30" x14ac:dyDescent="0.2">
      <c r="A2439" s="89">
        <v>46183.485998379634</v>
      </c>
      <c r="B2439" s="35" t="s">
        <v>30</v>
      </c>
      <c r="C2439" s="85" t="s">
        <v>31</v>
      </c>
      <c r="D2439" s="30" t="s">
        <v>29</v>
      </c>
      <c r="E2439" s="96" t="s">
        <v>2798</v>
      </c>
      <c r="F2439" s="93" t="s">
        <v>29</v>
      </c>
      <c r="G2439" s="30" t="s">
        <v>47</v>
      </c>
      <c r="H2439" s="93" t="s">
        <v>34</v>
      </c>
      <c r="I2439" s="36" t="str">
        <f ca="1">IFERROR(__xludf.DUMMYFUNCTION("""COMPUTED_VALUE""")," ")</f>
        <v xml:space="preserve"> </v>
      </c>
      <c r="J2439" s="51" t="s">
        <v>11056</v>
      </c>
      <c r="K2439" s="56" t="s">
        <v>11057</v>
      </c>
      <c r="L2439" s="38">
        <v>963351529</v>
      </c>
      <c r="M2439" s="30" t="s">
        <v>633</v>
      </c>
      <c r="N2439" s="30" t="s">
        <v>481</v>
      </c>
      <c r="O2439" s="30" t="s">
        <v>107</v>
      </c>
      <c r="P2439" s="30" t="s">
        <v>11058</v>
      </c>
      <c r="Q2439" s="23">
        <v>16940</v>
      </c>
      <c r="R2439" s="30" t="s">
        <v>29</v>
      </c>
      <c r="S2439" s="39">
        <v>50</v>
      </c>
      <c r="T2439" s="45">
        <v>46182</v>
      </c>
      <c r="U2439" s="52"/>
      <c r="V2439" s="53"/>
      <c r="W2439" s="54" t="s">
        <v>11059</v>
      </c>
      <c r="X2439" s="30"/>
      <c r="Y2439" s="31">
        <v>16890</v>
      </c>
      <c r="Z2439" s="30"/>
      <c r="AA2439" s="55"/>
      <c r="AB2439" s="73" t="s">
        <v>44</v>
      </c>
      <c r="AC2439" s="30" t="s">
        <v>44</v>
      </c>
      <c r="AD2439" s="30" t="s">
        <v>982</v>
      </c>
    </row>
    <row r="2440" spans="1:30" x14ac:dyDescent="0.2">
      <c r="A2440" s="89">
        <v>46183.488151481477</v>
      </c>
      <c r="B2440" s="35" t="s">
        <v>30</v>
      </c>
      <c r="C2440" s="85" t="s">
        <v>31</v>
      </c>
      <c r="D2440" s="30" t="s">
        <v>29</v>
      </c>
      <c r="E2440" s="96" t="s">
        <v>2798</v>
      </c>
      <c r="F2440" s="93" t="s">
        <v>29</v>
      </c>
      <c r="G2440" s="30" t="s">
        <v>47</v>
      </c>
      <c r="H2440" s="93" t="s">
        <v>10525</v>
      </c>
      <c r="I2440" s="36">
        <f ca="1">IFERROR(__xludf.DUMMYFUNCTION("""COMPUTED_VALUE"""),46197)</f>
        <v>46197</v>
      </c>
      <c r="J2440" s="51" t="s">
        <v>11060</v>
      </c>
      <c r="K2440" s="56" t="s">
        <v>11061</v>
      </c>
      <c r="L2440" s="38">
        <v>372588752</v>
      </c>
      <c r="M2440" s="30" t="s">
        <v>633</v>
      </c>
      <c r="N2440" s="30" t="s">
        <v>164</v>
      </c>
      <c r="O2440" s="30" t="s">
        <v>107</v>
      </c>
      <c r="P2440" s="30" t="s">
        <v>11062</v>
      </c>
      <c r="Q2440" s="23">
        <v>16940</v>
      </c>
      <c r="R2440" s="30" t="s">
        <v>1169</v>
      </c>
      <c r="S2440" s="39">
        <v>50</v>
      </c>
      <c r="T2440" s="45">
        <v>46182</v>
      </c>
      <c r="U2440" s="52"/>
      <c r="V2440" s="53"/>
      <c r="W2440" s="54" t="s">
        <v>11063</v>
      </c>
      <c r="X2440" s="30"/>
      <c r="Y2440" s="31">
        <v>16890</v>
      </c>
      <c r="Z2440" s="30"/>
      <c r="AA2440" s="56"/>
      <c r="AB2440" s="74" t="s">
        <v>44</v>
      </c>
      <c r="AC2440" s="30" t="s">
        <v>44</v>
      </c>
      <c r="AD2440" s="30" t="s">
        <v>982</v>
      </c>
    </row>
    <row r="2441" spans="1:30" x14ac:dyDescent="0.2">
      <c r="A2441" s="89">
        <v>46183.491192939815</v>
      </c>
      <c r="B2441" s="35" t="s">
        <v>30</v>
      </c>
      <c r="C2441" s="85" t="s">
        <v>31</v>
      </c>
      <c r="D2441" s="30" t="s">
        <v>29</v>
      </c>
      <c r="E2441" s="96" t="s">
        <v>2798</v>
      </c>
      <c r="F2441" s="93" t="s">
        <v>29</v>
      </c>
      <c r="G2441" s="30" t="s">
        <v>47</v>
      </c>
      <c r="H2441" s="93" t="s">
        <v>10525</v>
      </c>
      <c r="I2441" s="36">
        <f ca="1">IFERROR(__xludf.DUMMYFUNCTION("""COMPUTED_VALUE"""),46197)</f>
        <v>46197</v>
      </c>
      <c r="J2441" s="51" t="s">
        <v>11064</v>
      </c>
      <c r="K2441" s="56" t="s">
        <v>11065</v>
      </c>
      <c r="L2441" s="38">
        <v>793701719</v>
      </c>
      <c r="M2441" s="30" t="s">
        <v>633</v>
      </c>
      <c r="N2441" s="30" t="s">
        <v>164</v>
      </c>
      <c r="O2441" s="30" t="s">
        <v>107</v>
      </c>
      <c r="P2441" s="30" t="s">
        <v>11066</v>
      </c>
      <c r="Q2441" s="23">
        <v>16940</v>
      </c>
      <c r="R2441" s="30" t="s">
        <v>1169</v>
      </c>
      <c r="S2441" s="39">
        <v>50</v>
      </c>
      <c r="T2441" s="45">
        <v>46182</v>
      </c>
      <c r="U2441" s="52"/>
      <c r="V2441" s="53"/>
      <c r="W2441" s="54" t="s">
        <v>11067</v>
      </c>
      <c r="X2441" s="30"/>
      <c r="Y2441" s="31">
        <v>16890</v>
      </c>
      <c r="Z2441" s="30"/>
      <c r="AA2441" s="55"/>
      <c r="AB2441" s="73" t="s">
        <v>44</v>
      </c>
      <c r="AC2441" s="30" t="s">
        <v>44</v>
      </c>
      <c r="AD2441" s="30" t="s">
        <v>982</v>
      </c>
    </row>
    <row r="2442" spans="1:30" x14ac:dyDescent="0.2">
      <c r="A2442" s="89">
        <v>46183.493374421298</v>
      </c>
      <c r="B2442" s="35" t="s">
        <v>252</v>
      </c>
      <c r="C2442" s="85" t="s">
        <v>31</v>
      </c>
      <c r="D2442" s="30" t="s">
        <v>29</v>
      </c>
      <c r="E2442" s="96" t="s">
        <v>2798</v>
      </c>
      <c r="F2442" s="93" t="s">
        <v>29</v>
      </c>
      <c r="G2442" s="30" t="s">
        <v>47</v>
      </c>
      <c r="H2442" s="93" t="s">
        <v>10525</v>
      </c>
      <c r="I2442" s="36">
        <f ca="1">IFERROR(__xludf.DUMMYFUNCTION("""COMPUTED_VALUE"""),46197)</f>
        <v>46197</v>
      </c>
      <c r="J2442" s="51" t="s">
        <v>11068</v>
      </c>
      <c r="K2442" s="56" t="s">
        <v>11069</v>
      </c>
      <c r="L2442" s="38">
        <v>784382648</v>
      </c>
      <c r="M2442" s="30" t="s">
        <v>633</v>
      </c>
      <c r="N2442" s="30" t="s">
        <v>164</v>
      </c>
      <c r="O2442" s="30" t="s">
        <v>107</v>
      </c>
      <c r="P2442" s="30" t="s">
        <v>11070</v>
      </c>
      <c r="Q2442" s="23">
        <v>16940</v>
      </c>
      <c r="R2442" s="30" t="s">
        <v>29</v>
      </c>
      <c r="S2442" s="39">
        <v>50</v>
      </c>
      <c r="T2442" s="45">
        <v>46182</v>
      </c>
      <c r="U2442" s="52"/>
      <c r="V2442" s="53"/>
      <c r="W2442" s="54" t="s">
        <v>11071</v>
      </c>
      <c r="X2442" s="30"/>
      <c r="Y2442" s="31">
        <v>16890</v>
      </c>
      <c r="Z2442" s="30"/>
      <c r="AA2442" s="56"/>
      <c r="AB2442" s="74" t="s">
        <v>44</v>
      </c>
      <c r="AC2442" s="30" t="s">
        <v>44</v>
      </c>
      <c r="AD2442" s="30" t="s">
        <v>982</v>
      </c>
    </row>
    <row r="2443" spans="1:30" x14ac:dyDescent="0.2">
      <c r="A2443" s="89">
        <v>46183.49543545139</v>
      </c>
      <c r="B2443" s="35" t="s">
        <v>30</v>
      </c>
      <c r="C2443" s="85" t="s">
        <v>31</v>
      </c>
      <c r="D2443" s="30" t="s">
        <v>29</v>
      </c>
      <c r="E2443" s="96" t="s">
        <v>2798</v>
      </c>
      <c r="F2443" s="93" t="s">
        <v>29</v>
      </c>
      <c r="G2443" s="30" t="s">
        <v>47</v>
      </c>
      <c r="H2443" s="93" t="s">
        <v>10525</v>
      </c>
      <c r="I2443" s="36">
        <f ca="1">IFERROR(__xludf.DUMMYFUNCTION("""COMPUTED_VALUE"""),46197)</f>
        <v>46197</v>
      </c>
      <c r="J2443" s="51" t="s">
        <v>11072</v>
      </c>
      <c r="K2443" s="56" t="s">
        <v>11073</v>
      </c>
      <c r="L2443" s="38">
        <v>365331245</v>
      </c>
      <c r="M2443" s="30" t="s">
        <v>633</v>
      </c>
      <c r="N2443" s="30" t="s">
        <v>164</v>
      </c>
      <c r="O2443" s="30" t="s">
        <v>107</v>
      </c>
      <c r="P2443" s="30" t="s">
        <v>11074</v>
      </c>
      <c r="Q2443" s="23">
        <v>16940</v>
      </c>
      <c r="R2443" s="30" t="s">
        <v>1169</v>
      </c>
      <c r="S2443" s="39">
        <v>50</v>
      </c>
      <c r="T2443" s="45">
        <v>46182</v>
      </c>
      <c r="U2443" s="52"/>
      <c r="V2443" s="53"/>
      <c r="W2443" s="54" t="s">
        <v>11075</v>
      </c>
      <c r="X2443" s="30"/>
      <c r="Y2443" s="31">
        <v>16890</v>
      </c>
      <c r="Z2443" s="30"/>
      <c r="AA2443" s="55"/>
      <c r="AB2443" s="73" t="s">
        <v>44</v>
      </c>
      <c r="AC2443" s="30" t="s">
        <v>44</v>
      </c>
      <c r="AD2443" s="30" t="s">
        <v>982</v>
      </c>
    </row>
    <row r="2444" spans="1:30" x14ac:dyDescent="0.2">
      <c r="A2444" s="89">
        <v>46183.498383576385</v>
      </c>
      <c r="B2444" s="35" t="s">
        <v>30</v>
      </c>
      <c r="C2444" s="85" t="s">
        <v>31</v>
      </c>
      <c r="D2444" s="30" t="s">
        <v>29</v>
      </c>
      <c r="E2444" s="96" t="s">
        <v>2798</v>
      </c>
      <c r="F2444" s="93" t="s">
        <v>29</v>
      </c>
      <c r="G2444" s="30" t="s">
        <v>47</v>
      </c>
      <c r="H2444" s="93" t="s">
        <v>34</v>
      </c>
      <c r="I2444" s="36" t="str">
        <f ca="1">IFERROR(__xludf.DUMMYFUNCTION("""COMPUTED_VALUE""")," ")</f>
        <v xml:space="preserve"> </v>
      </c>
      <c r="J2444" s="51" t="s">
        <v>11076</v>
      </c>
      <c r="K2444" s="56" t="s">
        <v>11077</v>
      </c>
      <c r="L2444" s="38">
        <v>898588601</v>
      </c>
      <c r="M2444" s="30" t="s">
        <v>633</v>
      </c>
      <c r="N2444" s="30" t="s">
        <v>481</v>
      </c>
      <c r="O2444" s="30" t="s">
        <v>107</v>
      </c>
      <c r="P2444" s="30" t="s">
        <v>11078</v>
      </c>
      <c r="Q2444" s="23">
        <v>16940</v>
      </c>
      <c r="R2444" s="30" t="s">
        <v>29</v>
      </c>
      <c r="S2444" s="39">
        <v>50</v>
      </c>
      <c r="T2444" s="45">
        <v>46182</v>
      </c>
      <c r="U2444" s="52"/>
      <c r="V2444" s="53"/>
      <c r="W2444" s="54" t="s">
        <v>11079</v>
      </c>
      <c r="X2444" s="30"/>
      <c r="Y2444" s="31">
        <v>16890</v>
      </c>
      <c r="Z2444" s="30"/>
      <c r="AA2444" s="56"/>
      <c r="AB2444" s="74" t="s">
        <v>44</v>
      </c>
      <c r="AC2444" s="30" t="s">
        <v>44</v>
      </c>
      <c r="AD2444" s="30" t="s">
        <v>982</v>
      </c>
    </row>
    <row r="2445" spans="1:30" x14ac:dyDescent="0.2">
      <c r="A2445" s="89">
        <v>46183.605332789353</v>
      </c>
      <c r="B2445" s="35" t="s">
        <v>30</v>
      </c>
      <c r="C2445" s="85" t="s">
        <v>31</v>
      </c>
      <c r="D2445" s="30" t="s">
        <v>29</v>
      </c>
      <c r="E2445" s="96" t="s">
        <v>82</v>
      </c>
      <c r="F2445" s="93" t="s">
        <v>29</v>
      </c>
      <c r="G2445" s="30" t="s">
        <v>47</v>
      </c>
      <c r="H2445" s="93" t="s">
        <v>34</v>
      </c>
      <c r="I2445" s="36" t="str">
        <f ca="1">IFERROR(__xludf.DUMMYFUNCTION("""COMPUTED_VALUE""")," ")</f>
        <v xml:space="preserve"> </v>
      </c>
      <c r="J2445" s="51" t="s">
        <v>11080</v>
      </c>
      <c r="K2445" s="56" t="s">
        <v>11081</v>
      </c>
      <c r="L2445" s="38">
        <v>868517208</v>
      </c>
      <c r="M2445" s="30" t="s">
        <v>2544</v>
      </c>
      <c r="N2445" s="30" t="s">
        <v>685</v>
      </c>
      <c r="O2445" s="30" t="s">
        <v>11082</v>
      </c>
      <c r="P2445" s="30" t="s">
        <v>11083</v>
      </c>
      <c r="Q2445" s="23">
        <v>9704</v>
      </c>
      <c r="R2445" s="30" t="s">
        <v>29</v>
      </c>
      <c r="S2445" s="39">
        <v>100</v>
      </c>
      <c r="T2445" s="45">
        <v>46182</v>
      </c>
      <c r="U2445" s="52"/>
      <c r="V2445" s="53"/>
      <c r="W2445" s="54" t="s">
        <v>11084</v>
      </c>
      <c r="X2445" s="30"/>
      <c r="Y2445" s="31">
        <v>9604</v>
      </c>
      <c r="Z2445" s="30"/>
      <c r="AA2445" s="55"/>
      <c r="AB2445" s="73" t="s">
        <v>44</v>
      </c>
      <c r="AC2445" s="30" t="s">
        <v>44</v>
      </c>
      <c r="AD2445" s="30" t="s">
        <v>982</v>
      </c>
    </row>
    <row r="2446" spans="1:30" x14ac:dyDescent="0.2">
      <c r="A2446" s="89">
        <v>46183.607139826388</v>
      </c>
      <c r="B2446" s="35" t="s">
        <v>30</v>
      </c>
      <c r="C2446" s="85" t="s">
        <v>31</v>
      </c>
      <c r="D2446" s="30" t="s">
        <v>29</v>
      </c>
      <c r="E2446" s="96" t="s">
        <v>82</v>
      </c>
      <c r="F2446" s="93" t="s">
        <v>29</v>
      </c>
      <c r="G2446" s="30" t="s">
        <v>47</v>
      </c>
      <c r="H2446" s="93" t="s">
        <v>3716</v>
      </c>
      <c r="I2446" s="36">
        <f ca="1">IFERROR(__xludf.DUMMYFUNCTION("""COMPUTED_VALUE"""),46202)</f>
        <v>46202</v>
      </c>
      <c r="J2446" s="51" t="s">
        <v>11085</v>
      </c>
      <c r="K2446" s="56" t="s">
        <v>11086</v>
      </c>
      <c r="L2446" s="38">
        <v>326726474</v>
      </c>
      <c r="M2446" s="30" t="s">
        <v>2544</v>
      </c>
      <c r="N2446" s="30" t="s">
        <v>685</v>
      </c>
      <c r="O2446" s="30" t="s">
        <v>11087</v>
      </c>
      <c r="P2446" s="30" t="s">
        <v>11088</v>
      </c>
      <c r="Q2446" s="23">
        <v>9704</v>
      </c>
      <c r="R2446" s="30" t="s">
        <v>29</v>
      </c>
      <c r="S2446" s="39">
        <v>50</v>
      </c>
      <c r="T2446" s="45">
        <v>46182</v>
      </c>
      <c r="U2446" s="52"/>
      <c r="V2446" s="53"/>
      <c r="W2446" s="54" t="s">
        <v>11089</v>
      </c>
      <c r="X2446" s="30"/>
      <c r="Y2446" s="31">
        <v>9654</v>
      </c>
      <c r="Z2446" s="30"/>
      <c r="AA2446" s="56"/>
      <c r="AB2446" s="74" t="s">
        <v>44</v>
      </c>
      <c r="AC2446" s="30" t="s">
        <v>44</v>
      </c>
      <c r="AD2446" s="30" t="s">
        <v>982</v>
      </c>
    </row>
    <row r="2447" spans="1:30" x14ac:dyDescent="0.2">
      <c r="A2447" s="89">
        <v>46183.609980682872</v>
      </c>
      <c r="B2447" s="35" t="s">
        <v>252</v>
      </c>
      <c r="C2447" s="85" t="s">
        <v>31</v>
      </c>
      <c r="D2447" s="30" t="s">
        <v>29</v>
      </c>
      <c r="E2447" s="96" t="s">
        <v>2798</v>
      </c>
      <c r="F2447" s="93" t="s">
        <v>29</v>
      </c>
      <c r="G2447" s="30" t="s">
        <v>47</v>
      </c>
      <c r="H2447" s="93" t="s">
        <v>34</v>
      </c>
      <c r="I2447" s="36" t="str">
        <f ca="1">IFERROR(__xludf.DUMMYFUNCTION("""COMPUTED_VALUE""")," ")</f>
        <v xml:space="preserve"> </v>
      </c>
      <c r="J2447" s="51" t="s">
        <v>11090</v>
      </c>
      <c r="K2447" s="56" t="s">
        <v>11091</v>
      </c>
      <c r="L2447" s="38">
        <v>912139862</v>
      </c>
      <c r="M2447" s="30" t="s">
        <v>874</v>
      </c>
      <c r="N2447" s="30" t="s">
        <v>875</v>
      </c>
      <c r="O2447" s="30" t="s">
        <v>107</v>
      </c>
      <c r="P2447" s="30" t="s">
        <v>11092</v>
      </c>
      <c r="Q2447" s="23">
        <v>16940</v>
      </c>
      <c r="R2447" s="30" t="s">
        <v>29</v>
      </c>
      <c r="S2447" s="39">
        <v>50</v>
      </c>
      <c r="T2447" s="45">
        <v>46182</v>
      </c>
      <c r="U2447" s="52"/>
      <c r="V2447" s="53"/>
      <c r="W2447" s="54" t="s">
        <v>11093</v>
      </c>
      <c r="X2447" s="30"/>
      <c r="Y2447" s="31">
        <v>16890</v>
      </c>
      <c r="Z2447" s="30"/>
      <c r="AA2447" s="55"/>
      <c r="AB2447" s="73" t="s">
        <v>44</v>
      </c>
      <c r="AC2447" s="30" t="s">
        <v>44</v>
      </c>
      <c r="AD2447" s="30" t="s">
        <v>982</v>
      </c>
    </row>
    <row r="2448" spans="1:30" x14ac:dyDescent="0.2">
      <c r="A2448" s="89">
        <v>46183.610988067128</v>
      </c>
      <c r="B2448" s="35" t="s">
        <v>252</v>
      </c>
      <c r="C2448" s="85" t="s">
        <v>31</v>
      </c>
      <c r="D2448" s="30" t="s">
        <v>29</v>
      </c>
      <c r="E2448" s="96" t="s">
        <v>2798</v>
      </c>
      <c r="F2448" s="93" t="s">
        <v>29</v>
      </c>
      <c r="G2448" s="30" t="s">
        <v>47</v>
      </c>
      <c r="H2448" s="93" t="s">
        <v>34</v>
      </c>
      <c r="I2448" s="36" t="str">
        <f ca="1">IFERROR(__xludf.DUMMYFUNCTION("""COMPUTED_VALUE""")," ")</f>
        <v xml:space="preserve"> </v>
      </c>
      <c r="J2448" s="51" t="s">
        <v>11094</v>
      </c>
      <c r="K2448" s="56" t="s">
        <v>11095</v>
      </c>
      <c r="L2448" s="151" t="s">
        <v>11096</v>
      </c>
      <c r="M2448" s="30" t="s">
        <v>874</v>
      </c>
      <c r="N2448" s="30" t="s">
        <v>3667</v>
      </c>
      <c r="O2448" s="30" t="s">
        <v>107</v>
      </c>
      <c r="P2448" s="30" t="s">
        <v>11097</v>
      </c>
      <c r="Q2448" s="23">
        <v>16940</v>
      </c>
      <c r="R2448" s="30" t="s">
        <v>29</v>
      </c>
      <c r="S2448" s="39">
        <v>50</v>
      </c>
      <c r="T2448" s="45">
        <v>46182</v>
      </c>
      <c r="U2448" s="52"/>
      <c r="V2448" s="53"/>
      <c r="W2448" s="54" t="s">
        <v>11098</v>
      </c>
      <c r="X2448" s="30"/>
      <c r="Y2448" s="31">
        <v>16890</v>
      </c>
      <c r="Z2448" s="30"/>
      <c r="AA2448" s="56"/>
      <c r="AB2448" s="74" t="s">
        <v>44</v>
      </c>
      <c r="AC2448" s="30" t="s">
        <v>44</v>
      </c>
      <c r="AD2448" s="30" t="s">
        <v>982</v>
      </c>
    </row>
    <row r="2449" spans="1:30" x14ac:dyDescent="0.2">
      <c r="A2449" s="89">
        <v>46183.612270462967</v>
      </c>
      <c r="B2449" s="35" t="s">
        <v>30</v>
      </c>
      <c r="C2449" s="85" t="s">
        <v>31</v>
      </c>
      <c r="D2449" s="30" t="s">
        <v>29</v>
      </c>
      <c r="E2449" s="96" t="s">
        <v>2798</v>
      </c>
      <c r="F2449" s="93" t="s">
        <v>29</v>
      </c>
      <c r="G2449" s="30" t="s">
        <v>47</v>
      </c>
      <c r="H2449" s="93" t="s">
        <v>34</v>
      </c>
      <c r="I2449" s="36" t="str">
        <f ca="1">IFERROR(__xludf.DUMMYFUNCTION("""COMPUTED_VALUE""")," ")</f>
        <v xml:space="preserve"> </v>
      </c>
      <c r="J2449" s="51" t="s">
        <v>11099</v>
      </c>
      <c r="K2449" s="56" t="s">
        <v>11100</v>
      </c>
      <c r="L2449" s="38">
        <v>367527224</v>
      </c>
      <c r="M2449" s="30" t="s">
        <v>874</v>
      </c>
      <c r="N2449" s="30" t="s">
        <v>3667</v>
      </c>
      <c r="O2449" s="30" t="s">
        <v>107</v>
      </c>
      <c r="P2449" s="30" t="s">
        <v>11101</v>
      </c>
      <c r="Q2449" s="23">
        <v>16940</v>
      </c>
      <c r="R2449" s="30" t="s">
        <v>29</v>
      </c>
      <c r="S2449" s="39">
        <v>50</v>
      </c>
      <c r="T2449" s="45">
        <v>45817</v>
      </c>
      <c r="U2449" s="52"/>
      <c r="V2449" s="53"/>
      <c r="W2449" s="54" t="s">
        <v>11102</v>
      </c>
      <c r="X2449" s="30"/>
      <c r="Y2449" s="31">
        <v>16890</v>
      </c>
      <c r="Z2449" s="30"/>
      <c r="AA2449" s="55"/>
      <c r="AB2449" s="73" t="s">
        <v>44</v>
      </c>
      <c r="AC2449" s="30" t="s">
        <v>44</v>
      </c>
      <c r="AD2449" s="30" t="s">
        <v>982</v>
      </c>
    </row>
    <row r="2450" spans="1:30" x14ac:dyDescent="0.2">
      <c r="A2450" s="89">
        <v>46183.659461493051</v>
      </c>
      <c r="B2450" s="35" t="s">
        <v>11103</v>
      </c>
      <c r="C2450" s="85" t="s">
        <v>31</v>
      </c>
      <c r="D2450" s="30" t="s">
        <v>29</v>
      </c>
      <c r="E2450" s="96" t="s">
        <v>32</v>
      </c>
      <c r="F2450" s="93" t="s">
        <v>29</v>
      </c>
      <c r="G2450" s="30" t="s">
        <v>33</v>
      </c>
      <c r="H2450" s="93" t="s">
        <v>34</v>
      </c>
      <c r="I2450" s="36" t="str">
        <f ca="1">IFERROR(__xludf.DUMMYFUNCTION("""COMPUTED_VALUE""")," ")</f>
        <v xml:space="preserve"> </v>
      </c>
      <c r="J2450" s="51" t="s">
        <v>11104</v>
      </c>
      <c r="K2450" s="56" t="s">
        <v>11105</v>
      </c>
      <c r="L2450" s="38">
        <v>961590787</v>
      </c>
      <c r="M2450" s="30" t="s">
        <v>1614</v>
      </c>
      <c r="N2450" s="30" t="s">
        <v>427</v>
      </c>
      <c r="O2450" s="30" t="s">
        <v>2081</v>
      </c>
      <c r="P2450" s="30" t="s">
        <v>11106</v>
      </c>
      <c r="Q2450" s="23">
        <v>14972</v>
      </c>
      <c r="R2450" s="30" t="s">
        <v>29</v>
      </c>
      <c r="S2450" s="39">
        <v>9</v>
      </c>
      <c r="T2450" s="45">
        <v>46182</v>
      </c>
      <c r="U2450" s="52"/>
      <c r="V2450" s="53"/>
      <c r="W2450" s="54" t="s">
        <v>11107</v>
      </c>
      <c r="X2450" s="30"/>
      <c r="Y2450" s="31">
        <v>14963</v>
      </c>
      <c r="Z2450" s="30"/>
      <c r="AA2450" s="56"/>
      <c r="AB2450" s="74" t="s">
        <v>44</v>
      </c>
      <c r="AC2450" s="30" t="s">
        <v>44</v>
      </c>
      <c r="AD2450" s="30" t="s">
        <v>982</v>
      </c>
    </row>
    <row r="2451" spans="1:30" x14ac:dyDescent="0.2">
      <c r="A2451" s="89">
        <v>46183.688518159717</v>
      </c>
      <c r="B2451" s="35" t="s">
        <v>30</v>
      </c>
      <c r="C2451" s="85" t="s">
        <v>31</v>
      </c>
      <c r="D2451" s="30" t="s">
        <v>29</v>
      </c>
      <c r="E2451" s="96" t="s">
        <v>46</v>
      </c>
      <c r="F2451" s="93" t="s">
        <v>29</v>
      </c>
      <c r="G2451" s="30" t="s">
        <v>47</v>
      </c>
      <c r="H2451" s="93" t="s">
        <v>8772</v>
      </c>
      <c r="I2451" s="36">
        <f ca="1">IFERROR(__xludf.DUMMYFUNCTION("""COMPUTED_VALUE"""),46195)</f>
        <v>46195</v>
      </c>
      <c r="J2451" s="51" t="s">
        <v>11108</v>
      </c>
      <c r="K2451" s="56" t="s">
        <v>11109</v>
      </c>
      <c r="L2451" s="38">
        <v>333933851</v>
      </c>
      <c r="M2451" s="30" t="s">
        <v>163</v>
      </c>
      <c r="N2451" s="30" t="s">
        <v>6977</v>
      </c>
      <c r="O2451" s="30" t="s">
        <v>735</v>
      </c>
      <c r="P2451" s="30" t="s">
        <v>11110</v>
      </c>
      <c r="Q2451" s="23">
        <v>2468</v>
      </c>
      <c r="R2451" s="30" t="s">
        <v>29</v>
      </c>
      <c r="S2451" s="39">
        <v>2468</v>
      </c>
      <c r="T2451" s="45">
        <v>46183</v>
      </c>
      <c r="U2451" s="52"/>
      <c r="V2451" s="53"/>
      <c r="W2451" s="54" t="s">
        <v>11111</v>
      </c>
      <c r="X2451" s="30"/>
      <c r="Y2451" s="31">
        <v>0</v>
      </c>
      <c r="Z2451" s="30"/>
      <c r="AA2451" s="55"/>
      <c r="AB2451" s="73" t="s">
        <v>44</v>
      </c>
      <c r="AC2451" s="30" t="s">
        <v>44</v>
      </c>
      <c r="AD2451" s="30" t="s">
        <v>982</v>
      </c>
    </row>
    <row r="2452" spans="1:30" x14ac:dyDescent="0.2">
      <c r="A2452" s="89">
        <v>46183.774629421299</v>
      </c>
      <c r="B2452" s="35" t="s">
        <v>30</v>
      </c>
      <c r="C2452" s="85" t="s">
        <v>31</v>
      </c>
      <c r="D2452" s="30" t="s">
        <v>29</v>
      </c>
      <c r="E2452" s="96" t="s">
        <v>2798</v>
      </c>
      <c r="F2452" s="93" t="s">
        <v>29</v>
      </c>
      <c r="G2452" s="30" t="s">
        <v>47</v>
      </c>
      <c r="H2452" s="93" t="s">
        <v>34</v>
      </c>
      <c r="I2452" s="36" t="str">
        <f ca="1">IFERROR(__xludf.DUMMYFUNCTION("""COMPUTED_VALUE""")," ")</f>
        <v xml:space="preserve"> </v>
      </c>
      <c r="J2452" s="51" t="s">
        <v>11112</v>
      </c>
      <c r="K2452" s="56" t="s">
        <v>8250</v>
      </c>
      <c r="L2452" s="38">
        <v>363828806</v>
      </c>
      <c r="M2452" s="30" t="s">
        <v>713</v>
      </c>
      <c r="N2452" s="30" t="s">
        <v>3695</v>
      </c>
      <c r="O2452" s="30" t="s">
        <v>107</v>
      </c>
      <c r="P2452" s="30" t="s">
        <v>11113</v>
      </c>
      <c r="Q2452" s="23">
        <v>16940</v>
      </c>
      <c r="R2452" s="30" t="s">
        <v>29</v>
      </c>
      <c r="S2452" s="39">
        <v>50</v>
      </c>
      <c r="T2452" s="45">
        <v>46183</v>
      </c>
      <c r="U2452" s="52"/>
      <c r="V2452" s="53"/>
      <c r="W2452" s="54" t="s">
        <v>11114</v>
      </c>
      <c r="X2452" s="30"/>
      <c r="Y2452" s="31">
        <v>16890</v>
      </c>
      <c r="Z2452" s="30"/>
      <c r="AA2452" s="56"/>
      <c r="AB2452" s="74" t="s">
        <v>44</v>
      </c>
      <c r="AC2452" s="30" t="s">
        <v>44</v>
      </c>
      <c r="AD2452" s="30" t="s">
        <v>982</v>
      </c>
    </row>
    <row r="2453" spans="1:30" x14ac:dyDescent="0.2">
      <c r="A2453" s="89">
        <v>46183.776007222223</v>
      </c>
      <c r="B2453" s="35" t="s">
        <v>30</v>
      </c>
      <c r="C2453" s="85" t="s">
        <v>31</v>
      </c>
      <c r="D2453" s="30" t="s">
        <v>29</v>
      </c>
      <c r="E2453" s="96" t="s">
        <v>2798</v>
      </c>
      <c r="F2453" s="93" t="s">
        <v>29</v>
      </c>
      <c r="G2453" s="30" t="s">
        <v>47</v>
      </c>
      <c r="H2453" s="93" t="s">
        <v>34</v>
      </c>
      <c r="I2453" s="36" t="str">
        <f ca="1">IFERROR(__xludf.DUMMYFUNCTION("""COMPUTED_VALUE""")," ")</f>
        <v xml:space="preserve"> </v>
      </c>
      <c r="J2453" s="51" t="s">
        <v>11115</v>
      </c>
      <c r="K2453" s="56" t="s">
        <v>11116</v>
      </c>
      <c r="L2453" s="38">
        <v>368846716</v>
      </c>
      <c r="M2453" s="30" t="s">
        <v>713</v>
      </c>
      <c r="N2453" s="30" t="s">
        <v>3695</v>
      </c>
      <c r="O2453" s="30" t="s">
        <v>107</v>
      </c>
      <c r="P2453" s="30" t="s">
        <v>11117</v>
      </c>
      <c r="Q2453" s="23">
        <v>16940</v>
      </c>
      <c r="R2453" s="30" t="s">
        <v>29</v>
      </c>
      <c r="S2453" s="39">
        <v>100</v>
      </c>
      <c r="T2453" s="45">
        <v>46184</v>
      </c>
      <c r="U2453" s="52"/>
      <c r="V2453" s="53"/>
      <c r="W2453" s="54" t="s">
        <v>11118</v>
      </c>
      <c r="X2453" s="30"/>
      <c r="Y2453" s="31">
        <v>16840</v>
      </c>
      <c r="Z2453" s="30"/>
      <c r="AA2453" s="55"/>
      <c r="AB2453" s="73" t="s">
        <v>44</v>
      </c>
      <c r="AC2453" s="30" t="s">
        <v>44</v>
      </c>
      <c r="AD2453" s="30" t="s">
        <v>982</v>
      </c>
    </row>
    <row r="2454" spans="1:30" x14ac:dyDescent="0.2">
      <c r="A2454" s="89">
        <v>46183.779530358792</v>
      </c>
      <c r="B2454" s="35" t="s">
        <v>30</v>
      </c>
      <c r="C2454" s="85" t="s">
        <v>31</v>
      </c>
      <c r="D2454" s="30" t="s">
        <v>29</v>
      </c>
      <c r="E2454" s="96" t="s">
        <v>2798</v>
      </c>
      <c r="F2454" s="93" t="s">
        <v>29</v>
      </c>
      <c r="G2454" s="30" t="s">
        <v>47</v>
      </c>
      <c r="H2454" s="93" t="s">
        <v>34</v>
      </c>
      <c r="I2454" s="36" t="str">
        <f ca="1">IFERROR(__xludf.DUMMYFUNCTION("""COMPUTED_VALUE""")," ")</f>
        <v xml:space="preserve"> </v>
      </c>
      <c r="J2454" s="51" t="s">
        <v>11119</v>
      </c>
      <c r="K2454" s="56" t="s">
        <v>11120</v>
      </c>
      <c r="L2454" s="38">
        <v>705288157</v>
      </c>
      <c r="M2454" s="30" t="s">
        <v>664</v>
      </c>
      <c r="N2454" s="30" t="s">
        <v>66</v>
      </c>
      <c r="O2454" s="30" t="s">
        <v>107</v>
      </c>
      <c r="P2454" s="30" t="s">
        <v>11121</v>
      </c>
      <c r="Q2454" s="23">
        <v>16940</v>
      </c>
      <c r="R2454" s="30" t="s">
        <v>29</v>
      </c>
      <c r="S2454" s="39">
        <v>50</v>
      </c>
      <c r="T2454" s="45">
        <v>46183</v>
      </c>
      <c r="U2454" s="52"/>
      <c r="V2454" s="53"/>
      <c r="W2454" s="54" t="s">
        <v>11122</v>
      </c>
      <c r="X2454" s="30"/>
      <c r="Y2454" s="31">
        <v>16890</v>
      </c>
      <c r="Z2454" s="30"/>
      <c r="AA2454" s="56"/>
      <c r="AB2454" s="74" t="s">
        <v>44</v>
      </c>
      <c r="AC2454" s="30" t="s">
        <v>44</v>
      </c>
      <c r="AD2454" s="30" t="s">
        <v>982</v>
      </c>
    </row>
    <row r="2455" spans="1:30" x14ac:dyDescent="0.2">
      <c r="A2455" s="89">
        <v>46183.782062291662</v>
      </c>
      <c r="B2455" s="35" t="s">
        <v>252</v>
      </c>
      <c r="C2455" s="85" t="s">
        <v>31</v>
      </c>
      <c r="D2455" s="30" t="s">
        <v>29</v>
      </c>
      <c r="E2455" s="96" t="s">
        <v>82</v>
      </c>
      <c r="F2455" s="93" t="s">
        <v>29</v>
      </c>
      <c r="G2455" s="30" t="s">
        <v>87</v>
      </c>
      <c r="H2455" s="93" t="s">
        <v>3147</v>
      </c>
      <c r="I2455" s="36">
        <f ca="1">IFERROR(__xludf.DUMMYFUNCTION("""COMPUTED_VALUE"""),46220)</f>
        <v>46220</v>
      </c>
      <c r="J2455" s="51" t="s">
        <v>11123</v>
      </c>
      <c r="K2455" s="56" t="s">
        <v>11124</v>
      </c>
      <c r="L2455" s="38">
        <v>942389542</v>
      </c>
      <c r="M2455" s="30" t="s">
        <v>50</v>
      </c>
      <c r="N2455" s="30" t="s">
        <v>236</v>
      </c>
      <c r="O2455" s="30" t="s">
        <v>107</v>
      </c>
      <c r="P2455" s="30" t="s">
        <v>11125</v>
      </c>
      <c r="Q2455" s="23">
        <v>9704</v>
      </c>
      <c r="R2455" s="30" t="s">
        <v>29</v>
      </c>
      <c r="S2455" s="39">
        <v>100</v>
      </c>
      <c r="T2455" s="45">
        <v>46183</v>
      </c>
      <c r="U2455" s="52"/>
      <c r="V2455" s="53"/>
      <c r="W2455" s="54" t="s">
        <v>11126</v>
      </c>
      <c r="X2455" s="30"/>
      <c r="Y2455" s="31">
        <v>9604</v>
      </c>
      <c r="Z2455" s="30"/>
      <c r="AA2455" s="55"/>
      <c r="AB2455" s="73" t="s">
        <v>44</v>
      </c>
      <c r="AC2455" s="30" t="s">
        <v>44</v>
      </c>
      <c r="AD2455" s="30" t="s">
        <v>982</v>
      </c>
    </row>
    <row r="2456" spans="1:30" x14ac:dyDescent="0.2">
      <c r="A2456" s="89">
        <v>46183.886498518521</v>
      </c>
      <c r="B2456" s="35" t="s">
        <v>30</v>
      </c>
      <c r="C2456" s="85" t="s">
        <v>31</v>
      </c>
      <c r="D2456" s="30" t="s">
        <v>29</v>
      </c>
      <c r="E2456" s="96" t="s">
        <v>63</v>
      </c>
      <c r="F2456" s="93" t="s">
        <v>29</v>
      </c>
      <c r="G2456" s="30" t="s">
        <v>47</v>
      </c>
      <c r="H2456" s="93" t="s">
        <v>34</v>
      </c>
      <c r="I2456" s="36" t="str">
        <f ca="1">IFERROR(__xludf.DUMMYFUNCTION("""COMPUTED_VALUE""")," ")</f>
        <v xml:space="preserve"> </v>
      </c>
      <c r="J2456" s="51" t="s">
        <v>11127</v>
      </c>
      <c r="K2456" s="56" t="s">
        <v>11128</v>
      </c>
      <c r="L2456" s="38">
        <v>327635636</v>
      </c>
      <c r="M2456" s="30" t="s">
        <v>698</v>
      </c>
      <c r="N2456" s="30" t="s">
        <v>2669</v>
      </c>
      <c r="O2456" s="30" t="s">
        <v>107</v>
      </c>
      <c r="P2456" s="30" t="s">
        <v>11129</v>
      </c>
      <c r="Q2456" s="23">
        <v>16940</v>
      </c>
      <c r="R2456" s="30" t="s">
        <v>29</v>
      </c>
      <c r="S2456" s="39">
        <v>50</v>
      </c>
      <c r="T2456" s="45">
        <v>46183</v>
      </c>
      <c r="U2456" s="52"/>
      <c r="V2456" s="53"/>
      <c r="W2456" s="54" t="s">
        <v>11130</v>
      </c>
      <c r="X2456" s="30"/>
      <c r="Y2456" s="31">
        <v>16890</v>
      </c>
      <c r="Z2456" s="30"/>
      <c r="AA2456" s="56"/>
      <c r="AB2456" s="74" t="s">
        <v>44</v>
      </c>
      <c r="AC2456" s="30" t="s">
        <v>44</v>
      </c>
      <c r="AD2456" s="30" t="s">
        <v>982</v>
      </c>
    </row>
    <row r="2457" spans="1:30" x14ac:dyDescent="0.2">
      <c r="A2457" s="89">
        <v>46184.323320798612</v>
      </c>
      <c r="B2457" s="35" t="s">
        <v>30</v>
      </c>
      <c r="C2457" s="85" t="s">
        <v>31</v>
      </c>
      <c r="D2457" s="30" t="s">
        <v>29</v>
      </c>
      <c r="E2457" s="96" t="s">
        <v>2798</v>
      </c>
      <c r="F2457" s="93" t="s">
        <v>29</v>
      </c>
      <c r="G2457" s="30" t="s">
        <v>47</v>
      </c>
      <c r="H2457" s="93" t="s">
        <v>34</v>
      </c>
      <c r="I2457" s="36" t="str">
        <f ca="1">IFERROR(__xludf.DUMMYFUNCTION("""COMPUTED_VALUE""")," ")</f>
        <v xml:space="preserve"> </v>
      </c>
      <c r="J2457" s="51" t="s">
        <v>11131</v>
      </c>
      <c r="K2457" s="56" t="s">
        <v>11132</v>
      </c>
      <c r="L2457" s="38">
        <v>339830796</v>
      </c>
      <c r="M2457" s="30" t="s">
        <v>664</v>
      </c>
      <c r="N2457" s="30" t="s">
        <v>2923</v>
      </c>
      <c r="O2457" s="30" t="s">
        <v>107</v>
      </c>
      <c r="P2457" s="30" t="s">
        <v>11133</v>
      </c>
      <c r="Q2457" s="23">
        <v>16940</v>
      </c>
      <c r="R2457" s="30" t="s">
        <v>29</v>
      </c>
      <c r="S2457" s="39">
        <v>50</v>
      </c>
      <c r="T2457" s="45">
        <v>46183</v>
      </c>
      <c r="U2457" s="52"/>
      <c r="V2457" s="53"/>
      <c r="W2457" s="54" t="s">
        <v>11134</v>
      </c>
      <c r="X2457" s="30"/>
      <c r="Y2457" s="31">
        <v>16890</v>
      </c>
      <c r="Z2457" s="30"/>
      <c r="AA2457" s="55"/>
      <c r="AB2457" s="73" t="s">
        <v>44</v>
      </c>
      <c r="AC2457" s="30" t="s">
        <v>44</v>
      </c>
      <c r="AD2457" s="30" t="s">
        <v>982</v>
      </c>
    </row>
    <row r="2458" spans="1:30" x14ac:dyDescent="0.2">
      <c r="A2458" s="89">
        <v>46184.356784745367</v>
      </c>
      <c r="B2458" s="35" t="s">
        <v>30</v>
      </c>
      <c r="C2458" s="85" t="s">
        <v>31</v>
      </c>
      <c r="D2458" s="30" t="s">
        <v>29</v>
      </c>
      <c r="E2458" s="96" t="s">
        <v>63</v>
      </c>
      <c r="F2458" s="93" t="s">
        <v>29</v>
      </c>
      <c r="G2458" s="30" t="s">
        <v>47</v>
      </c>
      <c r="H2458" s="93" t="s">
        <v>34</v>
      </c>
      <c r="I2458" s="36" t="str">
        <f ca="1">IFERROR(__xludf.DUMMYFUNCTION("""COMPUTED_VALUE""")," ")</f>
        <v xml:space="preserve"> </v>
      </c>
      <c r="J2458" s="51" t="s">
        <v>11135</v>
      </c>
      <c r="K2458" s="56" t="s">
        <v>11136</v>
      </c>
      <c r="L2458" s="38">
        <v>373729022</v>
      </c>
      <c r="M2458" s="30" t="s">
        <v>454</v>
      </c>
      <c r="N2458" s="30" t="s">
        <v>131</v>
      </c>
      <c r="O2458" s="30" t="s">
        <v>11137</v>
      </c>
      <c r="P2458" s="30" t="s">
        <v>11138</v>
      </c>
      <c r="Q2458" s="23">
        <v>16940</v>
      </c>
      <c r="R2458" s="30" t="s">
        <v>29</v>
      </c>
      <c r="S2458" s="39">
        <v>50</v>
      </c>
      <c r="T2458" s="45">
        <v>46183</v>
      </c>
      <c r="U2458" s="52"/>
      <c r="V2458" s="53"/>
      <c r="W2458" s="54" t="s">
        <v>11139</v>
      </c>
      <c r="X2458" s="30"/>
      <c r="Y2458" s="31">
        <v>16890</v>
      </c>
      <c r="Z2458" s="30"/>
      <c r="AA2458" s="56"/>
      <c r="AB2458" s="74" t="s">
        <v>44</v>
      </c>
      <c r="AC2458" s="30" t="s">
        <v>44</v>
      </c>
      <c r="AD2458" s="30" t="s">
        <v>982</v>
      </c>
    </row>
    <row r="2459" spans="1:30" x14ac:dyDescent="0.2">
      <c r="A2459" s="89">
        <v>46184.37197378472</v>
      </c>
      <c r="B2459" s="35" t="s">
        <v>252</v>
      </c>
      <c r="C2459" s="85" t="s">
        <v>31</v>
      </c>
      <c r="D2459" s="30" t="s">
        <v>29</v>
      </c>
      <c r="E2459" s="96" t="s">
        <v>2798</v>
      </c>
      <c r="F2459" s="93" t="s">
        <v>29</v>
      </c>
      <c r="G2459" s="30" t="s">
        <v>47</v>
      </c>
      <c r="H2459" s="93" t="s">
        <v>3123</v>
      </c>
      <c r="I2459" s="36">
        <f ca="1">IFERROR(__xludf.DUMMYFUNCTION("""COMPUTED_VALUE"""),46195)</f>
        <v>46195</v>
      </c>
      <c r="J2459" s="51" t="s">
        <v>11140</v>
      </c>
      <c r="K2459" s="56" t="s">
        <v>11141</v>
      </c>
      <c r="L2459" s="38">
        <v>965990636</v>
      </c>
      <c r="M2459" s="30" t="s">
        <v>633</v>
      </c>
      <c r="N2459" s="30" t="s">
        <v>4441</v>
      </c>
      <c r="O2459" s="30" t="s">
        <v>107</v>
      </c>
      <c r="P2459" s="30" t="s">
        <v>11142</v>
      </c>
      <c r="Q2459" s="23">
        <v>16940</v>
      </c>
      <c r="R2459" s="30" t="s">
        <v>29</v>
      </c>
      <c r="S2459" s="39">
        <v>50</v>
      </c>
      <c r="T2459" s="45">
        <v>46183</v>
      </c>
      <c r="U2459" s="52"/>
      <c r="V2459" s="53"/>
      <c r="W2459" s="54" t="s">
        <v>11143</v>
      </c>
      <c r="X2459" s="30"/>
      <c r="Y2459" s="31">
        <v>16890</v>
      </c>
      <c r="Z2459" s="30"/>
      <c r="AA2459" s="55"/>
      <c r="AB2459" s="73" t="s">
        <v>44</v>
      </c>
      <c r="AC2459" s="30" t="s">
        <v>44</v>
      </c>
      <c r="AD2459" s="30" t="s">
        <v>982</v>
      </c>
    </row>
    <row r="2460" spans="1:30" x14ac:dyDescent="0.2">
      <c r="A2460" s="89">
        <v>46184.481413842594</v>
      </c>
      <c r="B2460" s="35" t="s">
        <v>30</v>
      </c>
      <c r="C2460" s="85" t="s">
        <v>31</v>
      </c>
      <c r="D2460" s="30" t="s">
        <v>29</v>
      </c>
      <c r="E2460" s="96" t="s">
        <v>32</v>
      </c>
      <c r="F2460" s="93" t="s">
        <v>29</v>
      </c>
      <c r="G2460" s="30" t="s">
        <v>33</v>
      </c>
      <c r="H2460" s="93" t="s">
        <v>34</v>
      </c>
      <c r="I2460" s="36" t="str">
        <f ca="1">IFERROR(__xludf.DUMMYFUNCTION("""COMPUTED_VALUE""")," ")</f>
        <v xml:space="preserve"> </v>
      </c>
      <c r="J2460" s="51" t="s">
        <v>10400</v>
      </c>
      <c r="K2460" s="56" t="s">
        <v>10401</v>
      </c>
      <c r="L2460" s="38">
        <v>793287251</v>
      </c>
      <c r="M2460" s="30" t="s">
        <v>90</v>
      </c>
      <c r="N2460" s="30" t="s">
        <v>2721</v>
      </c>
      <c r="O2460" s="30" t="s">
        <v>10402</v>
      </c>
      <c r="P2460" s="30" t="s">
        <v>10403</v>
      </c>
      <c r="Q2460" s="23">
        <v>14972</v>
      </c>
      <c r="R2460" s="30" t="s">
        <v>29</v>
      </c>
      <c r="S2460" s="39">
        <v>100</v>
      </c>
      <c r="T2460" s="45">
        <v>46180</v>
      </c>
      <c r="U2460" s="52"/>
      <c r="V2460" s="53"/>
      <c r="W2460" s="54" t="s">
        <v>11144</v>
      </c>
      <c r="X2460" s="30"/>
      <c r="Y2460" s="31">
        <v>14872</v>
      </c>
      <c r="Z2460" s="30"/>
      <c r="AA2460" s="56"/>
      <c r="AB2460" s="74" t="s">
        <v>44</v>
      </c>
      <c r="AC2460" s="30" t="s">
        <v>44</v>
      </c>
      <c r="AD2460" s="30" t="s">
        <v>982</v>
      </c>
    </row>
    <row r="2461" spans="1:30" x14ac:dyDescent="0.2">
      <c r="A2461" s="89">
        <v>46184.58620928241</v>
      </c>
      <c r="B2461" s="35" t="s">
        <v>30</v>
      </c>
      <c r="C2461" s="85" t="s">
        <v>31</v>
      </c>
      <c r="D2461" s="30" t="s">
        <v>29</v>
      </c>
      <c r="E2461" s="96" t="s">
        <v>63</v>
      </c>
      <c r="F2461" s="93" t="s">
        <v>29</v>
      </c>
      <c r="G2461" s="30" t="s">
        <v>47</v>
      </c>
      <c r="H2461" s="93" t="s">
        <v>34</v>
      </c>
      <c r="I2461" s="36" t="str">
        <f ca="1">IFERROR(__xludf.DUMMYFUNCTION("""COMPUTED_VALUE""")," ")</f>
        <v xml:space="preserve"> </v>
      </c>
      <c r="J2461" s="51" t="s">
        <v>11145</v>
      </c>
      <c r="K2461" s="56" t="s">
        <v>11146</v>
      </c>
      <c r="L2461" s="38">
        <v>865190607</v>
      </c>
      <c r="M2461" s="30" t="s">
        <v>466</v>
      </c>
      <c r="N2461" s="30" t="s">
        <v>434</v>
      </c>
      <c r="O2461" s="30" t="s">
        <v>11147</v>
      </c>
      <c r="P2461" s="30" t="s">
        <v>11148</v>
      </c>
      <c r="Q2461" s="23">
        <v>16940</v>
      </c>
      <c r="R2461" s="30" t="s">
        <v>29</v>
      </c>
      <c r="S2461" s="39">
        <v>100</v>
      </c>
      <c r="T2461" s="45">
        <v>46184</v>
      </c>
      <c r="U2461" s="52"/>
      <c r="V2461" s="53"/>
      <c r="W2461" s="54" t="s">
        <v>11149</v>
      </c>
      <c r="X2461" s="30"/>
      <c r="Y2461" s="31">
        <v>16840</v>
      </c>
      <c r="Z2461" s="30"/>
      <c r="AA2461" s="55"/>
      <c r="AB2461" s="73" t="s">
        <v>44</v>
      </c>
      <c r="AC2461" s="30" t="s">
        <v>44</v>
      </c>
      <c r="AD2461" s="30" t="s">
        <v>982</v>
      </c>
    </row>
    <row r="2462" spans="1:30" x14ac:dyDescent="0.2">
      <c r="A2462" s="89">
        <v>46184.590275509254</v>
      </c>
      <c r="B2462" s="35" t="s">
        <v>30</v>
      </c>
      <c r="C2462" s="85" t="s">
        <v>31</v>
      </c>
      <c r="D2462" s="30" t="s">
        <v>29</v>
      </c>
      <c r="E2462" s="96" t="s">
        <v>63</v>
      </c>
      <c r="F2462" s="93" t="s">
        <v>29</v>
      </c>
      <c r="G2462" s="30" t="s">
        <v>47</v>
      </c>
      <c r="H2462" s="93" t="s">
        <v>3716</v>
      </c>
      <c r="I2462" s="36">
        <f ca="1">IFERROR(__xludf.DUMMYFUNCTION("""COMPUTED_VALUE"""),46202)</f>
        <v>46202</v>
      </c>
      <c r="J2462" s="51" t="s">
        <v>11150</v>
      </c>
      <c r="K2462" s="56" t="s">
        <v>11151</v>
      </c>
      <c r="L2462" s="38">
        <v>963757310</v>
      </c>
      <c r="M2462" s="30" t="s">
        <v>466</v>
      </c>
      <c r="N2462" s="30" t="s">
        <v>434</v>
      </c>
      <c r="O2462" s="30" t="s">
        <v>11152</v>
      </c>
      <c r="P2462" s="30" t="s">
        <v>11153</v>
      </c>
      <c r="Q2462" s="23">
        <v>16940</v>
      </c>
      <c r="R2462" s="30" t="s">
        <v>29</v>
      </c>
      <c r="S2462" s="39">
        <f>100+2400</f>
        <v>2500</v>
      </c>
      <c r="T2462" s="49" t="s">
        <v>11154</v>
      </c>
      <c r="U2462" s="52"/>
      <c r="V2462" s="53"/>
      <c r="W2462" s="54" t="s">
        <v>11155</v>
      </c>
      <c r="X2462" s="30"/>
      <c r="Y2462" s="31">
        <v>14440</v>
      </c>
      <c r="Z2462" s="30"/>
      <c r="AA2462" s="56"/>
      <c r="AB2462" s="74" t="s">
        <v>44</v>
      </c>
      <c r="AC2462" s="30" t="s">
        <v>44</v>
      </c>
      <c r="AD2462" s="30" t="s">
        <v>982</v>
      </c>
    </row>
    <row r="2463" spans="1:30" x14ac:dyDescent="0.2">
      <c r="A2463" s="89">
        <v>46184.595018564811</v>
      </c>
      <c r="B2463" s="35"/>
      <c r="C2463" s="85" t="s">
        <v>31</v>
      </c>
      <c r="D2463" s="30" t="s">
        <v>29</v>
      </c>
      <c r="E2463" s="96" t="s">
        <v>63</v>
      </c>
      <c r="F2463" s="93" t="s">
        <v>29</v>
      </c>
      <c r="G2463" s="30" t="s">
        <v>47</v>
      </c>
      <c r="H2463" s="93" t="s">
        <v>34</v>
      </c>
      <c r="I2463" s="36" t="str">
        <f ca="1">IFERROR(__xludf.DUMMYFUNCTION("""COMPUTED_VALUE""")," ")</f>
        <v xml:space="preserve"> </v>
      </c>
      <c r="J2463" s="51" t="s">
        <v>11156</v>
      </c>
      <c r="K2463" s="56" t="s">
        <v>11157</v>
      </c>
      <c r="L2463" s="38">
        <v>383883447</v>
      </c>
      <c r="M2463" s="30" t="s">
        <v>466</v>
      </c>
      <c r="N2463" s="30" t="s">
        <v>434</v>
      </c>
      <c r="O2463" s="30" t="s">
        <v>11158</v>
      </c>
      <c r="P2463" s="30" t="s">
        <v>11159</v>
      </c>
      <c r="Q2463" s="23">
        <v>16940</v>
      </c>
      <c r="R2463" s="30" t="s">
        <v>29</v>
      </c>
      <c r="S2463" s="39">
        <v>200</v>
      </c>
      <c r="T2463" s="45">
        <v>46184</v>
      </c>
      <c r="U2463" s="52"/>
      <c r="V2463" s="53"/>
      <c r="W2463" s="54" t="s">
        <v>11160</v>
      </c>
      <c r="X2463" s="30"/>
      <c r="Y2463" s="31">
        <v>16740</v>
      </c>
      <c r="Z2463" s="30"/>
      <c r="AA2463" s="55"/>
      <c r="AB2463" s="73" t="s">
        <v>44</v>
      </c>
      <c r="AC2463" s="30" t="s">
        <v>44</v>
      </c>
      <c r="AD2463" s="30" t="s">
        <v>982</v>
      </c>
    </row>
    <row r="2464" spans="1:30" x14ac:dyDescent="0.2">
      <c r="A2464" s="89">
        <v>46184.950695474537</v>
      </c>
      <c r="B2464" s="35" t="s">
        <v>30</v>
      </c>
      <c r="C2464" s="85" t="s">
        <v>31</v>
      </c>
      <c r="D2464" s="30" t="s">
        <v>29</v>
      </c>
      <c r="E2464" s="96" t="s">
        <v>2798</v>
      </c>
      <c r="F2464" s="93" t="s">
        <v>29</v>
      </c>
      <c r="G2464" s="30" t="s">
        <v>47</v>
      </c>
      <c r="H2464" s="93" t="s">
        <v>34</v>
      </c>
      <c r="I2464" s="36" t="str">
        <f ca="1">IFERROR(__xludf.DUMMYFUNCTION("""COMPUTED_VALUE""")," ")</f>
        <v xml:space="preserve"> </v>
      </c>
      <c r="J2464" s="51" t="s">
        <v>11161</v>
      </c>
      <c r="K2464" s="56" t="s">
        <v>11162</v>
      </c>
      <c r="L2464" s="38">
        <v>862481768</v>
      </c>
      <c r="M2464" s="30" t="s">
        <v>664</v>
      </c>
      <c r="N2464" s="30" t="s">
        <v>66</v>
      </c>
      <c r="O2464" s="30" t="s">
        <v>107</v>
      </c>
      <c r="P2464" s="30" t="s">
        <v>11163</v>
      </c>
      <c r="Q2464" s="23">
        <v>16940</v>
      </c>
      <c r="R2464" s="30" t="s">
        <v>29</v>
      </c>
      <c r="S2464" s="39">
        <v>50</v>
      </c>
      <c r="T2464" s="45">
        <v>46184</v>
      </c>
      <c r="U2464" s="52"/>
      <c r="V2464" s="53"/>
      <c r="W2464" s="54" t="s">
        <v>11164</v>
      </c>
      <c r="X2464" s="30"/>
      <c r="Y2464" s="31">
        <v>16890</v>
      </c>
      <c r="Z2464" s="30"/>
      <c r="AA2464" s="56"/>
      <c r="AB2464" s="74" t="s">
        <v>44</v>
      </c>
      <c r="AC2464" s="30" t="s">
        <v>44</v>
      </c>
      <c r="AD2464" s="30" t="s">
        <v>982</v>
      </c>
    </row>
    <row r="2465" spans="1:30" x14ac:dyDescent="0.2">
      <c r="A2465" s="89">
        <v>46184.952248541667</v>
      </c>
      <c r="B2465" s="35" t="s">
        <v>30</v>
      </c>
      <c r="C2465" s="85" t="s">
        <v>31</v>
      </c>
      <c r="D2465" s="30" t="s">
        <v>29</v>
      </c>
      <c r="E2465" s="96" t="s">
        <v>2798</v>
      </c>
      <c r="F2465" s="93" t="s">
        <v>29</v>
      </c>
      <c r="G2465" s="30" t="s">
        <v>47</v>
      </c>
      <c r="H2465" s="93" t="s">
        <v>10525</v>
      </c>
      <c r="I2465" s="36">
        <f ca="1">IFERROR(__xludf.DUMMYFUNCTION("""COMPUTED_VALUE"""),46197)</f>
        <v>46197</v>
      </c>
      <c r="J2465" s="51" t="s">
        <v>11165</v>
      </c>
      <c r="K2465" s="56" t="s">
        <v>11166</v>
      </c>
      <c r="L2465" s="38">
        <v>983590326</v>
      </c>
      <c r="M2465" s="30" t="s">
        <v>664</v>
      </c>
      <c r="N2465" s="30" t="s">
        <v>2923</v>
      </c>
      <c r="O2465" s="30" t="s">
        <v>107</v>
      </c>
      <c r="P2465" s="30" t="s">
        <v>11167</v>
      </c>
      <c r="Q2465" s="23">
        <v>16940</v>
      </c>
      <c r="R2465" s="30" t="s">
        <v>429</v>
      </c>
      <c r="S2465" s="39">
        <v>50</v>
      </c>
      <c r="T2465" s="45">
        <v>46184</v>
      </c>
      <c r="U2465" s="52"/>
      <c r="V2465" s="53"/>
      <c r="W2465" s="54" t="s">
        <v>11168</v>
      </c>
      <c r="X2465" s="30"/>
      <c r="Y2465" s="31">
        <v>16890</v>
      </c>
      <c r="Z2465" s="30"/>
      <c r="AA2465" s="55"/>
      <c r="AB2465" s="73" t="s">
        <v>44</v>
      </c>
      <c r="AC2465" s="30" t="s">
        <v>44</v>
      </c>
      <c r="AD2465" s="30" t="s">
        <v>982</v>
      </c>
    </row>
    <row r="2466" spans="1:30" x14ac:dyDescent="0.2">
      <c r="A2466" s="89">
        <v>46184.953546585646</v>
      </c>
      <c r="B2466" s="35" t="s">
        <v>30</v>
      </c>
      <c r="C2466" s="85" t="s">
        <v>31</v>
      </c>
      <c r="D2466" s="30" t="s">
        <v>29</v>
      </c>
      <c r="E2466" s="96" t="s">
        <v>2798</v>
      </c>
      <c r="F2466" s="93" t="s">
        <v>29</v>
      </c>
      <c r="G2466" s="30" t="s">
        <v>47</v>
      </c>
      <c r="H2466" s="93" t="s">
        <v>34</v>
      </c>
      <c r="I2466" s="36" t="str">
        <f ca="1">IFERROR(__xludf.DUMMYFUNCTION("""COMPUTED_VALUE""")," ")</f>
        <v xml:space="preserve"> </v>
      </c>
      <c r="J2466" s="51" t="s">
        <v>11169</v>
      </c>
      <c r="K2466" s="56" t="s">
        <v>11170</v>
      </c>
      <c r="L2466" s="38">
        <v>867682452</v>
      </c>
      <c r="M2466" s="30" t="s">
        <v>664</v>
      </c>
      <c r="N2466" s="30" t="s">
        <v>66</v>
      </c>
      <c r="O2466" s="30" t="s">
        <v>107</v>
      </c>
      <c r="P2466" s="30" t="s">
        <v>11171</v>
      </c>
      <c r="Q2466" s="23">
        <v>16940</v>
      </c>
      <c r="R2466" s="30" t="s">
        <v>29</v>
      </c>
      <c r="S2466" s="39">
        <v>50</v>
      </c>
      <c r="T2466" s="45">
        <v>46184</v>
      </c>
      <c r="U2466" s="52"/>
      <c r="V2466" s="53"/>
      <c r="W2466" s="54" t="s">
        <v>11172</v>
      </c>
      <c r="X2466" s="30"/>
      <c r="Y2466" s="31">
        <v>16890</v>
      </c>
      <c r="Z2466" s="30"/>
      <c r="AA2466" s="56"/>
      <c r="AB2466" s="74" t="s">
        <v>44</v>
      </c>
      <c r="AC2466" s="30"/>
      <c r="AD2466" s="30" t="s">
        <v>982</v>
      </c>
    </row>
    <row r="2467" spans="1:30" x14ac:dyDescent="0.2">
      <c r="A2467" s="89">
        <v>46184.956245370369</v>
      </c>
      <c r="B2467" s="35"/>
      <c r="C2467" s="85" t="s">
        <v>31</v>
      </c>
      <c r="D2467" s="30" t="s">
        <v>29</v>
      </c>
      <c r="E2467" s="96" t="s">
        <v>2798</v>
      </c>
      <c r="F2467" s="93" t="s">
        <v>29</v>
      </c>
      <c r="G2467" s="30" t="s">
        <v>47</v>
      </c>
      <c r="H2467" s="93" t="s">
        <v>34</v>
      </c>
      <c r="I2467" s="36" t="str">
        <f ca="1">IFERROR(__xludf.DUMMYFUNCTION("""COMPUTED_VALUE""")," ")</f>
        <v xml:space="preserve"> </v>
      </c>
      <c r="J2467" s="51" t="s">
        <v>11173</v>
      </c>
      <c r="K2467" s="56" t="s">
        <v>11174</v>
      </c>
      <c r="L2467" s="38">
        <v>375500334</v>
      </c>
      <c r="M2467" s="30" t="s">
        <v>664</v>
      </c>
      <c r="N2467" s="30" t="s">
        <v>3247</v>
      </c>
      <c r="O2467" s="30" t="s">
        <v>107</v>
      </c>
      <c r="P2467" s="30" t="s">
        <v>11175</v>
      </c>
      <c r="Q2467" s="23">
        <v>16940</v>
      </c>
      <c r="R2467" s="30" t="s">
        <v>29</v>
      </c>
      <c r="S2467" s="39">
        <v>50</v>
      </c>
      <c r="T2467" s="45">
        <v>46184</v>
      </c>
      <c r="U2467" s="52"/>
      <c r="V2467" s="53"/>
      <c r="W2467" s="54" t="s">
        <v>11176</v>
      </c>
      <c r="X2467" s="30"/>
      <c r="Y2467" s="31">
        <v>16890</v>
      </c>
      <c r="Z2467" s="30"/>
      <c r="AA2467" s="55"/>
      <c r="AB2467" s="73" t="s">
        <v>44</v>
      </c>
      <c r="AC2467" s="30" t="s">
        <v>44</v>
      </c>
      <c r="AD2467" s="30" t="s">
        <v>982</v>
      </c>
    </row>
    <row r="2468" spans="1:30" x14ac:dyDescent="0.2">
      <c r="A2468" s="89">
        <v>46184.957902372684</v>
      </c>
      <c r="B2468" s="35" t="s">
        <v>30</v>
      </c>
      <c r="C2468" s="85" t="s">
        <v>31</v>
      </c>
      <c r="D2468" s="30" t="s">
        <v>29</v>
      </c>
      <c r="E2468" s="96" t="s">
        <v>2798</v>
      </c>
      <c r="F2468" s="93" t="s">
        <v>29</v>
      </c>
      <c r="G2468" s="30" t="s">
        <v>47</v>
      </c>
      <c r="H2468" s="93" t="s">
        <v>34</v>
      </c>
      <c r="I2468" s="36" t="str">
        <f ca="1">IFERROR(__xludf.DUMMYFUNCTION("""COMPUTED_VALUE""")," ")</f>
        <v xml:space="preserve"> </v>
      </c>
      <c r="J2468" s="51" t="s">
        <v>11177</v>
      </c>
      <c r="K2468" s="56" t="s">
        <v>11178</v>
      </c>
      <c r="L2468" s="38">
        <v>335031386</v>
      </c>
      <c r="M2468" s="30" t="s">
        <v>664</v>
      </c>
      <c r="N2468" s="30" t="s">
        <v>66</v>
      </c>
      <c r="O2468" s="30" t="s">
        <v>107</v>
      </c>
      <c r="P2468" s="30" t="s">
        <v>11179</v>
      </c>
      <c r="Q2468" s="23">
        <v>16940</v>
      </c>
      <c r="R2468" s="30" t="s">
        <v>29</v>
      </c>
      <c r="S2468" s="39">
        <v>50</v>
      </c>
      <c r="T2468" s="45">
        <v>46184</v>
      </c>
      <c r="U2468" s="52"/>
      <c r="V2468" s="53"/>
      <c r="W2468" s="54" t="s">
        <v>11180</v>
      </c>
      <c r="X2468" s="30"/>
      <c r="Y2468" s="31">
        <v>16890</v>
      </c>
      <c r="Z2468" s="30"/>
      <c r="AA2468" s="56"/>
      <c r="AB2468" s="74" t="s">
        <v>44</v>
      </c>
      <c r="AC2468" s="30" t="s">
        <v>44</v>
      </c>
      <c r="AD2468" s="30" t="s">
        <v>982</v>
      </c>
    </row>
    <row r="2469" spans="1:30" x14ac:dyDescent="0.2">
      <c r="A2469" s="89">
        <v>46184.994545856476</v>
      </c>
      <c r="B2469" s="35"/>
      <c r="C2469" s="85" t="s">
        <v>31</v>
      </c>
      <c r="D2469" s="30" t="s">
        <v>29</v>
      </c>
      <c r="E2469" s="96" t="s">
        <v>2798</v>
      </c>
      <c r="F2469" s="93" t="s">
        <v>29</v>
      </c>
      <c r="G2469" s="30" t="s">
        <v>47</v>
      </c>
      <c r="H2469" s="93" t="s">
        <v>34</v>
      </c>
      <c r="I2469" s="36" t="str">
        <f ca="1">IFERROR(__xludf.DUMMYFUNCTION("""COMPUTED_VALUE""")," ")</f>
        <v xml:space="preserve"> </v>
      </c>
      <c r="J2469" s="51" t="s">
        <v>11181</v>
      </c>
      <c r="K2469" s="56" t="s">
        <v>11182</v>
      </c>
      <c r="L2469" s="38">
        <v>976177504</v>
      </c>
      <c r="M2469" s="30" t="s">
        <v>664</v>
      </c>
      <c r="N2469" s="30" t="s">
        <v>66</v>
      </c>
      <c r="O2469" s="30" t="s">
        <v>107</v>
      </c>
      <c r="P2469" s="30" t="s">
        <v>11183</v>
      </c>
      <c r="Q2469" s="23">
        <v>16940</v>
      </c>
      <c r="R2469" s="30" t="s">
        <v>29</v>
      </c>
      <c r="S2469" s="39">
        <v>50</v>
      </c>
      <c r="T2469" s="45">
        <v>46184</v>
      </c>
      <c r="U2469" s="52"/>
      <c r="V2469" s="53"/>
      <c r="W2469" s="54" t="s">
        <v>11184</v>
      </c>
      <c r="X2469" s="30"/>
      <c r="Y2469" s="31">
        <v>16890</v>
      </c>
      <c r="Z2469" s="30"/>
      <c r="AA2469" s="55"/>
      <c r="AB2469" s="73" t="s">
        <v>44</v>
      </c>
      <c r="AC2469" s="30" t="s">
        <v>44</v>
      </c>
      <c r="AD2469" s="30" t="s">
        <v>982</v>
      </c>
    </row>
    <row r="2470" spans="1:30" x14ac:dyDescent="0.2">
      <c r="A2470" s="89">
        <v>46184.995664826391</v>
      </c>
      <c r="B2470" s="35"/>
      <c r="C2470" s="85" t="s">
        <v>31</v>
      </c>
      <c r="D2470" s="30" t="s">
        <v>29</v>
      </c>
      <c r="E2470" s="96" t="s">
        <v>2798</v>
      </c>
      <c r="F2470" s="93" t="s">
        <v>29</v>
      </c>
      <c r="G2470" s="30" t="s">
        <v>47</v>
      </c>
      <c r="H2470" s="93" t="s">
        <v>34</v>
      </c>
      <c r="I2470" s="36" t="str">
        <f ca="1">IFERROR(__xludf.DUMMYFUNCTION("""COMPUTED_VALUE""")," ")</f>
        <v xml:space="preserve"> </v>
      </c>
      <c r="J2470" s="51" t="s">
        <v>11185</v>
      </c>
      <c r="K2470" s="56" t="s">
        <v>11186</v>
      </c>
      <c r="L2470" s="38">
        <v>389605249</v>
      </c>
      <c r="M2470" s="30" t="s">
        <v>664</v>
      </c>
      <c r="N2470" s="30" t="s">
        <v>66</v>
      </c>
      <c r="O2470" s="30" t="s">
        <v>107</v>
      </c>
      <c r="P2470" s="30" t="s">
        <v>11187</v>
      </c>
      <c r="Q2470" s="23">
        <v>16940</v>
      </c>
      <c r="R2470" s="30" t="s">
        <v>29</v>
      </c>
      <c r="S2470" s="39">
        <v>50</v>
      </c>
      <c r="T2470" s="45">
        <v>46184</v>
      </c>
      <c r="U2470" s="52"/>
      <c r="V2470" s="53"/>
      <c r="W2470" s="54" t="s">
        <v>11188</v>
      </c>
      <c r="X2470" s="30"/>
      <c r="Y2470" s="31">
        <v>16890</v>
      </c>
      <c r="Z2470" s="30"/>
      <c r="AA2470" s="56"/>
      <c r="AB2470" s="74" t="s">
        <v>44</v>
      </c>
      <c r="AC2470" s="30" t="s">
        <v>44</v>
      </c>
      <c r="AD2470" s="30" t="s">
        <v>982</v>
      </c>
    </row>
    <row r="2471" spans="1:30" x14ac:dyDescent="0.2">
      <c r="A2471" s="89">
        <v>46184.99949850695</v>
      </c>
      <c r="B2471" s="35" t="s">
        <v>30</v>
      </c>
      <c r="C2471" s="85" t="s">
        <v>31</v>
      </c>
      <c r="D2471" s="30" t="s">
        <v>29</v>
      </c>
      <c r="E2471" s="96" t="s">
        <v>2798</v>
      </c>
      <c r="F2471" s="93" t="s">
        <v>29</v>
      </c>
      <c r="G2471" s="30" t="s">
        <v>47</v>
      </c>
      <c r="H2471" s="93" t="s">
        <v>34</v>
      </c>
      <c r="I2471" s="36" t="str">
        <f ca="1">IFERROR(__xludf.DUMMYFUNCTION("""COMPUTED_VALUE""")," ")</f>
        <v xml:space="preserve"> </v>
      </c>
      <c r="J2471" s="51" t="s">
        <v>11189</v>
      </c>
      <c r="K2471" s="56" t="s">
        <v>11190</v>
      </c>
      <c r="L2471" s="38">
        <v>357293470</v>
      </c>
      <c r="M2471" s="30" t="s">
        <v>713</v>
      </c>
      <c r="N2471" s="30" t="s">
        <v>2631</v>
      </c>
      <c r="O2471" s="30" t="s">
        <v>107</v>
      </c>
      <c r="P2471" s="30" t="s">
        <v>11191</v>
      </c>
      <c r="Q2471" s="23">
        <v>16940</v>
      </c>
      <c r="R2471" s="30" t="s">
        <v>29</v>
      </c>
      <c r="S2471" s="39">
        <v>100</v>
      </c>
      <c r="T2471" s="45">
        <v>46184</v>
      </c>
      <c r="U2471" s="52"/>
      <c r="V2471" s="53"/>
      <c r="W2471" s="54" t="s">
        <v>11192</v>
      </c>
      <c r="X2471" s="30"/>
      <c r="Y2471" s="31">
        <v>16840</v>
      </c>
      <c r="Z2471" s="30"/>
      <c r="AA2471" s="55"/>
      <c r="AB2471" s="73" t="s">
        <v>44</v>
      </c>
      <c r="AC2471" s="30" t="s">
        <v>44</v>
      </c>
      <c r="AD2471" s="30" t="s">
        <v>982</v>
      </c>
    </row>
    <row r="2472" spans="1:30" x14ac:dyDescent="0.2">
      <c r="A2472" s="89">
        <v>46185.3343340625</v>
      </c>
      <c r="B2472" s="35" t="s">
        <v>76</v>
      </c>
      <c r="C2472" s="85" t="s">
        <v>31</v>
      </c>
      <c r="D2472" s="30" t="s">
        <v>29</v>
      </c>
      <c r="E2472" s="96" t="s">
        <v>4304</v>
      </c>
      <c r="F2472" s="93" t="s">
        <v>29</v>
      </c>
      <c r="G2472" s="30" t="s">
        <v>418</v>
      </c>
      <c r="H2472" s="93" t="s">
        <v>11193</v>
      </c>
      <c r="I2472" s="36">
        <f ca="1">IFERROR(__xludf.DUMMYFUNCTION("""COMPUTED_VALUE"""),46187)</f>
        <v>46187</v>
      </c>
      <c r="J2472" s="51" t="s">
        <v>11194</v>
      </c>
      <c r="K2472" s="56" t="s">
        <v>11195</v>
      </c>
      <c r="L2472" s="38">
        <v>345654806</v>
      </c>
      <c r="M2472" s="30" t="s">
        <v>380</v>
      </c>
      <c r="N2472" s="30" t="s">
        <v>434</v>
      </c>
      <c r="O2472" s="30" t="s">
        <v>11196</v>
      </c>
      <c r="P2472" s="30" t="s">
        <v>11197</v>
      </c>
      <c r="Q2472" s="23">
        <v>11504</v>
      </c>
      <c r="R2472" s="30" t="s">
        <v>29</v>
      </c>
      <c r="S2472" s="39">
        <v>11504</v>
      </c>
      <c r="T2472" s="45">
        <v>46184</v>
      </c>
      <c r="U2472" s="52"/>
      <c r="V2472" s="53"/>
      <c r="W2472" s="54" t="s">
        <v>11198</v>
      </c>
      <c r="X2472" s="30"/>
      <c r="Y2472" s="31">
        <v>0</v>
      </c>
      <c r="Z2472" s="30"/>
      <c r="AA2472" s="56"/>
      <c r="AB2472" s="74" t="s">
        <v>44</v>
      </c>
      <c r="AC2472" s="30" t="s">
        <v>44</v>
      </c>
      <c r="AD2472" s="30" t="s">
        <v>74</v>
      </c>
    </row>
    <row r="2473" spans="1:30" x14ac:dyDescent="0.2">
      <c r="A2473" s="89">
        <v>46185.787514293981</v>
      </c>
      <c r="B2473" s="35" t="s">
        <v>30</v>
      </c>
      <c r="C2473" s="85" t="s">
        <v>31</v>
      </c>
      <c r="D2473" s="30" t="s">
        <v>29</v>
      </c>
      <c r="E2473" s="96" t="s">
        <v>2798</v>
      </c>
      <c r="F2473" s="93" t="s">
        <v>29</v>
      </c>
      <c r="G2473" s="30" t="s">
        <v>47</v>
      </c>
      <c r="H2473" s="93" t="s">
        <v>34</v>
      </c>
      <c r="I2473" s="36" t="str">
        <f ca="1">IFERROR(__xludf.DUMMYFUNCTION("""COMPUTED_VALUE""")," ")</f>
        <v xml:space="preserve"> </v>
      </c>
      <c r="J2473" s="51" t="s">
        <v>11199</v>
      </c>
      <c r="K2473" s="56" t="s">
        <v>11200</v>
      </c>
      <c r="L2473" s="38">
        <v>384630525</v>
      </c>
      <c r="M2473" s="30" t="s">
        <v>713</v>
      </c>
      <c r="N2473" s="30" t="s">
        <v>2631</v>
      </c>
      <c r="O2473" s="30" t="s">
        <v>107</v>
      </c>
      <c r="P2473" s="30" t="s">
        <v>11201</v>
      </c>
      <c r="Q2473" s="23">
        <v>16940</v>
      </c>
      <c r="R2473" s="30" t="s">
        <v>29</v>
      </c>
      <c r="S2473" s="39">
        <v>50</v>
      </c>
      <c r="T2473" s="45">
        <v>46185</v>
      </c>
      <c r="U2473" s="52"/>
      <c r="V2473" s="53"/>
      <c r="W2473" s="54" t="s">
        <v>11202</v>
      </c>
      <c r="X2473" s="30"/>
      <c r="Y2473" s="31">
        <v>16890</v>
      </c>
      <c r="Z2473" s="30"/>
      <c r="AA2473" s="55"/>
      <c r="AB2473" s="73" t="s">
        <v>44</v>
      </c>
      <c r="AC2473" s="30" t="s">
        <v>44</v>
      </c>
      <c r="AD2473" s="30" t="s">
        <v>982</v>
      </c>
    </row>
    <row r="2474" spans="1:30" x14ac:dyDescent="0.2">
      <c r="A2474" s="89">
        <v>46185.802197280093</v>
      </c>
      <c r="B2474" s="35" t="s">
        <v>30</v>
      </c>
      <c r="C2474" s="85" t="s">
        <v>31</v>
      </c>
      <c r="D2474" s="30" t="s">
        <v>29</v>
      </c>
      <c r="E2474" s="96" t="s">
        <v>2798</v>
      </c>
      <c r="F2474" s="93" t="s">
        <v>29</v>
      </c>
      <c r="G2474" s="30" t="s">
        <v>47</v>
      </c>
      <c r="H2474" s="93" t="s">
        <v>10525</v>
      </c>
      <c r="I2474" s="36">
        <f ca="1">IFERROR(__xludf.DUMMYFUNCTION("""COMPUTED_VALUE"""),46197)</f>
        <v>46197</v>
      </c>
      <c r="J2474" s="51" t="s">
        <v>11203</v>
      </c>
      <c r="K2474" s="56" t="s">
        <v>11204</v>
      </c>
      <c r="L2474" s="38">
        <v>799058808</v>
      </c>
      <c r="M2474" s="30" t="s">
        <v>664</v>
      </c>
      <c r="N2474" s="30" t="s">
        <v>3247</v>
      </c>
      <c r="O2474" s="30" t="s">
        <v>107</v>
      </c>
      <c r="P2474" s="30" t="s">
        <v>107</v>
      </c>
      <c r="Q2474" s="23">
        <v>16940</v>
      </c>
      <c r="R2474" s="30" t="s">
        <v>29</v>
      </c>
      <c r="S2474" s="39">
        <v>50</v>
      </c>
      <c r="T2474" s="45">
        <v>46185</v>
      </c>
      <c r="U2474" s="52"/>
      <c r="V2474" s="53"/>
      <c r="W2474" s="54" t="s">
        <v>11205</v>
      </c>
      <c r="X2474" s="30"/>
      <c r="Y2474" s="31">
        <v>16890</v>
      </c>
      <c r="Z2474" s="30"/>
      <c r="AA2474" s="56"/>
      <c r="AB2474" s="74" t="s">
        <v>44</v>
      </c>
      <c r="AC2474" s="30" t="s">
        <v>44</v>
      </c>
      <c r="AD2474" s="30" t="s">
        <v>982</v>
      </c>
    </row>
    <row r="2475" spans="1:30" x14ac:dyDescent="0.2">
      <c r="A2475" s="89">
        <v>46185.803601388892</v>
      </c>
      <c r="B2475" s="35" t="s">
        <v>30</v>
      </c>
      <c r="C2475" s="85" t="s">
        <v>31</v>
      </c>
      <c r="D2475" s="30" t="s">
        <v>29</v>
      </c>
      <c r="E2475" s="96" t="s">
        <v>2798</v>
      </c>
      <c r="F2475" s="93" t="s">
        <v>29</v>
      </c>
      <c r="G2475" s="30" t="s">
        <v>47</v>
      </c>
      <c r="H2475" s="93" t="s">
        <v>34</v>
      </c>
      <c r="I2475" s="36" t="str">
        <f ca="1">IFERROR(__xludf.DUMMYFUNCTION("""COMPUTED_VALUE""")," ")</f>
        <v xml:space="preserve"> </v>
      </c>
      <c r="J2475" s="51" t="s">
        <v>11206</v>
      </c>
      <c r="K2475" s="56" t="s">
        <v>11207</v>
      </c>
      <c r="L2475" s="38">
        <v>378162708</v>
      </c>
      <c r="M2475" s="30" t="s">
        <v>664</v>
      </c>
      <c r="N2475" s="30" t="s">
        <v>66</v>
      </c>
      <c r="O2475" s="30" t="s">
        <v>107</v>
      </c>
      <c r="P2475" s="30" t="s">
        <v>11208</v>
      </c>
      <c r="Q2475" s="23">
        <v>16940</v>
      </c>
      <c r="R2475" s="30" t="s">
        <v>29</v>
      </c>
      <c r="S2475" s="39">
        <v>50</v>
      </c>
      <c r="T2475" s="45">
        <v>46185</v>
      </c>
      <c r="U2475" s="52"/>
      <c r="V2475" s="53"/>
      <c r="W2475" s="54" t="s">
        <v>11209</v>
      </c>
      <c r="X2475" s="30"/>
      <c r="Y2475" s="31">
        <v>16890</v>
      </c>
      <c r="Z2475" s="30"/>
      <c r="AA2475" s="55"/>
      <c r="AB2475" s="73" t="s">
        <v>44</v>
      </c>
      <c r="AC2475" s="30" t="s">
        <v>44</v>
      </c>
      <c r="AD2475" s="30" t="s">
        <v>982</v>
      </c>
    </row>
    <row r="2476" spans="1:30" x14ac:dyDescent="0.2">
      <c r="A2476" s="89">
        <v>46185.805160289354</v>
      </c>
      <c r="B2476" s="35" t="s">
        <v>30</v>
      </c>
      <c r="C2476" s="85" t="s">
        <v>31</v>
      </c>
      <c r="D2476" s="30" t="s">
        <v>29</v>
      </c>
      <c r="E2476" s="96" t="s">
        <v>2798</v>
      </c>
      <c r="F2476" s="93" t="s">
        <v>29</v>
      </c>
      <c r="G2476" s="30" t="s">
        <v>47</v>
      </c>
      <c r="H2476" s="93" t="s">
        <v>34</v>
      </c>
      <c r="I2476" s="36" t="str">
        <f ca="1">IFERROR(__xludf.DUMMYFUNCTION("""COMPUTED_VALUE""")," ")</f>
        <v xml:space="preserve"> </v>
      </c>
      <c r="J2476" s="51" t="s">
        <v>11210</v>
      </c>
      <c r="K2476" s="56" t="s">
        <v>11211</v>
      </c>
      <c r="L2476" s="38">
        <v>589176558</v>
      </c>
      <c r="M2476" s="30" t="s">
        <v>664</v>
      </c>
      <c r="N2476" s="30" t="s">
        <v>66</v>
      </c>
      <c r="O2476" s="30" t="s">
        <v>107</v>
      </c>
      <c r="P2476" s="30" t="s">
        <v>11212</v>
      </c>
      <c r="Q2476" s="23">
        <v>16940</v>
      </c>
      <c r="R2476" s="30" t="s">
        <v>29</v>
      </c>
      <c r="S2476" s="39">
        <v>50</v>
      </c>
      <c r="T2476" s="45">
        <v>46185</v>
      </c>
      <c r="U2476" s="52"/>
      <c r="V2476" s="53"/>
      <c r="W2476" s="54" t="s">
        <v>11213</v>
      </c>
      <c r="X2476" s="30"/>
      <c r="Y2476" s="31">
        <v>16890</v>
      </c>
      <c r="Z2476" s="30"/>
      <c r="AA2476" s="56"/>
      <c r="AB2476" s="74" t="s">
        <v>44</v>
      </c>
      <c r="AC2476" s="30" t="s">
        <v>44</v>
      </c>
      <c r="AD2476" s="30" t="s">
        <v>982</v>
      </c>
    </row>
    <row r="2477" spans="1:30" x14ac:dyDescent="0.2">
      <c r="A2477" s="89">
        <v>46185.839756527777</v>
      </c>
      <c r="B2477" s="35" t="s">
        <v>30</v>
      </c>
      <c r="C2477" s="85" t="s">
        <v>31</v>
      </c>
      <c r="D2477" s="30" t="s">
        <v>29</v>
      </c>
      <c r="E2477" s="96" t="s">
        <v>2798</v>
      </c>
      <c r="F2477" s="93" t="s">
        <v>29</v>
      </c>
      <c r="G2477" s="30" t="s">
        <v>47</v>
      </c>
      <c r="H2477" s="93" t="s">
        <v>34</v>
      </c>
      <c r="I2477" s="36" t="str">
        <f ca="1">IFERROR(__xludf.DUMMYFUNCTION("""COMPUTED_VALUE""")," ")</f>
        <v xml:space="preserve"> </v>
      </c>
      <c r="J2477" s="51" t="s">
        <v>11214</v>
      </c>
      <c r="K2477" s="56" t="s">
        <v>11215</v>
      </c>
      <c r="L2477" s="38">
        <v>886863127</v>
      </c>
      <c r="M2477" s="30" t="s">
        <v>713</v>
      </c>
      <c r="N2477" s="30" t="s">
        <v>576</v>
      </c>
      <c r="O2477" s="30" t="s">
        <v>107</v>
      </c>
      <c r="P2477" s="30" t="s">
        <v>11216</v>
      </c>
      <c r="Q2477" s="23">
        <v>16940</v>
      </c>
      <c r="R2477" s="30" t="s">
        <v>29</v>
      </c>
      <c r="S2477" s="39">
        <v>50</v>
      </c>
      <c r="T2477" s="45">
        <v>46185</v>
      </c>
      <c r="U2477" s="52"/>
      <c r="V2477" s="53"/>
      <c r="W2477" s="54" t="s">
        <v>11217</v>
      </c>
      <c r="X2477" s="30"/>
      <c r="Y2477" s="31">
        <v>16890</v>
      </c>
      <c r="Z2477" s="30"/>
      <c r="AA2477" s="55"/>
      <c r="AB2477" s="73" t="s">
        <v>44</v>
      </c>
      <c r="AC2477" s="30" t="s">
        <v>44</v>
      </c>
      <c r="AD2477" s="30" t="s">
        <v>982</v>
      </c>
    </row>
    <row r="2478" spans="1:30" x14ac:dyDescent="0.2">
      <c r="A2478" s="89">
        <v>46185.869036666671</v>
      </c>
      <c r="B2478" s="35" t="s">
        <v>30</v>
      </c>
      <c r="C2478" s="85" t="s">
        <v>31</v>
      </c>
      <c r="D2478" s="30" t="s">
        <v>29</v>
      </c>
      <c r="E2478" s="96" t="s">
        <v>2798</v>
      </c>
      <c r="F2478" s="93" t="s">
        <v>29</v>
      </c>
      <c r="G2478" s="30" t="s">
        <v>47</v>
      </c>
      <c r="H2478" s="93" t="s">
        <v>34</v>
      </c>
      <c r="I2478" s="36" t="str">
        <f ca="1">IFERROR(__xludf.DUMMYFUNCTION("""COMPUTED_VALUE""")," ")</f>
        <v xml:space="preserve"> </v>
      </c>
      <c r="J2478" s="51" t="s">
        <v>11218</v>
      </c>
      <c r="K2478" s="56" t="s">
        <v>11219</v>
      </c>
      <c r="L2478" s="38">
        <v>919567163</v>
      </c>
      <c r="M2478" s="30" t="s">
        <v>664</v>
      </c>
      <c r="N2478" s="30" t="s">
        <v>66</v>
      </c>
      <c r="O2478" s="30" t="s">
        <v>107</v>
      </c>
      <c r="P2478" s="30" t="s">
        <v>11220</v>
      </c>
      <c r="Q2478" s="23">
        <v>16940</v>
      </c>
      <c r="R2478" s="30" t="s">
        <v>29</v>
      </c>
      <c r="S2478" s="39">
        <v>50</v>
      </c>
      <c r="T2478" s="45">
        <v>46185</v>
      </c>
      <c r="U2478" s="52"/>
      <c r="V2478" s="53"/>
      <c r="W2478" s="54" t="s">
        <v>11221</v>
      </c>
      <c r="X2478" s="30"/>
      <c r="Y2478" s="31">
        <v>16890</v>
      </c>
      <c r="Z2478" s="30"/>
      <c r="AA2478" s="56"/>
      <c r="AB2478" s="74" t="s">
        <v>44</v>
      </c>
      <c r="AC2478" s="30" t="s">
        <v>44</v>
      </c>
      <c r="AD2478" s="30" t="s">
        <v>982</v>
      </c>
    </row>
    <row r="2479" spans="1:30" x14ac:dyDescent="0.2">
      <c r="A2479" s="89">
        <v>46185.906123518522</v>
      </c>
      <c r="B2479" s="35" t="s">
        <v>408</v>
      </c>
      <c r="C2479" s="85" t="s">
        <v>31</v>
      </c>
      <c r="D2479" s="30" t="s">
        <v>29</v>
      </c>
      <c r="E2479" s="96" t="s">
        <v>63</v>
      </c>
      <c r="F2479" s="93" t="s">
        <v>29</v>
      </c>
      <c r="G2479" s="30" t="s">
        <v>47</v>
      </c>
      <c r="H2479" s="93" t="s">
        <v>2818</v>
      </c>
      <c r="I2479" s="36">
        <f ca="1">IFERROR(__xludf.DUMMYFUNCTION("""COMPUTED_VALUE"""),46195)</f>
        <v>46195</v>
      </c>
      <c r="J2479" s="51" t="s">
        <v>11222</v>
      </c>
      <c r="K2479" s="56" t="s">
        <v>11223</v>
      </c>
      <c r="L2479" s="38">
        <v>353712754</v>
      </c>
      <c r="M2479" s="30" t="s">
        <v>454</v>
      </c>
      <c r="N2479" s="30" t="s">
        <v>148</v>
      </c>
      <c r="O2479" s="30" t="s">
        <v>11224</v>
      </c>
      <c r="P2479" s="30" t="s">
        <v>11225</v>
      </c>
      <c r="Q2479" s="23">
        <v>16940</v>
      </c>
      <c r="R2479" s="30" t="s">
        <v>29</v>
      </c>
      <c r="S2479" s="39">
        <f>100+2400</f>
        <v>2500</v>
      </c>
      <c r="T2479" s="49" t="s">
        <v>11226</v>
      </c>
      <c r="U2479" s="52"/>
      <c r="V2479" s="53"/>
      <c r="W2479" s="54" t="s">
        <v>11227</v>
      </c>
      <c r="X2479" s="30"/>
      <c r="Y2479" s="31">
        <v>14440</v>
      </c>
      <c r="Z2479" s="30"/>
      <c r="AA2479" s="55"/>
      <c r="AB2479" s="73" t="s">
        <v>44</v>
      </c>
      <c r="AC2479" s="30" t="s">
        <v>44</v>
      </c>
      <c r="AD2479" s="30" t="s">
        <v>982</v>
      </c>
    </row>
    <row r="2480" spans="1:30" x14ac:dyDescent="0.2">
      <c r="A2480" s="89">
        <v>46185.911206018514</v>
      </c>
      <c r="B2480" s="35" t="s">
        <v>30</v>
      </c>
      <c r="C2480" s="85" t="s">
        <v>31</v>
      </c>
      <c r="D2480" s="30" t="s">
        <v>29</v>
      </c>
      <c r="E2480" s="96" t="s">
        <v>46</v>
      </c>
      <c r="F2480" s="93" t="s">
        <v>29</v>
      </c>
      <c r="G2480" s="30" t="s">
        <v>87</v>
      </c>
      <c r="H2480" s="93" t="s">
        <v>34</v>
      </c>
      <c r="I2480" s="36" t="str">
        <f ca="1">IFERROR(__xludf.DUMMYFUNCTION("""COMPUTED_VALUE""")," ")</f>
        <v xml:space="preserve"> </v>
      </c>
      <c r="J2480" s="51" t="s">
        <v>11228</v>
      </c>
      <c r="K2480" s="56" t="s">
        <v>11229</v>
      </c>
      <c r="L2480" s="38">
        <v>376806368</v>
      </c>
      <c r="M2480" s="30" t="s">
        <v>466</v>
      </c>
      <c r="N2480" s="30" t="s">
        <v>72</v>
      </c>
      <c r="O2480" s="30" t="s">
        <v>11230</v>
      </c>
      <c r="P2480" s="30" t="s">
        <v>11231</v>
      </c>
      <c r="Q2480" s="23">
        <v>2468</v>
      </c>
      <c r="R2480" s="30" t="s">
        <v>29</v>
      </c>
      <c r="S2480" s="39">
        <v>80</v>
      </c>
      <c r="T2480" s="45">
        <v>46185</v>
      </c>
      <c r="U2480" s="52"/>
      <c r="V2480" s="53"/>
      <c r="W2480" s="54" t="s">
        <v>11232</v>
      </c>
      <c r="X2480" s="30"/>
      <c r="Y2480" s="31">
        <v>2388</v>
      </c>
      <c r="Z2480" s="30"/>
      <c r="AA2480" s="56"/>
      <c r="AB2480" s="74" t="s">
        <v>44</v>
      </c>
      <c r="AC2480" s="30" t="s">
        <v>44</v>
      </c>
      <c r="AD2480" s="30" t="s">
        <v>74</v>
      </c>
    </row>
    <row r="2481" spans="1:30" x14ac:dyDescent="0.2">
      <c r="A2481" s="89">
        <v>46185.918975219909</v>
      </c>
      <c r="B2481" s="35" t="s">
        <v>76</v>
      </c>
      <c r="C2481" s="85" t="s">
        <v>31</v>
      </c>
      <c r="D2481" s="30" t="s">
        <v>29</v>
      </c>
      <c r="E2481" s="96" t="s">
        <v>2798</v>
      </c>
      <c r="F2481" s="93" t="s">
        <v>29</v>
      </c>
      <c r="G2481" s="30" t="s">
        <v>47</v>
      </c>
      <c r="H2481" s="93" t="s">
        <v>2818</v>
      </c>
      <c r="I2481" s="36">
        <f ca="1">IFERROR(__xludf.DUMMYFUNCTION("""COMPUTED_VALUE"""),46195)</f>
        <v>46195</v>
      </c>
      <c r="J2481" s="51" t="s">
        <v>11233</v>
      </c>
      <c r="K2481" s="56" t="s">
        <v>11234</v>
      </c>
      <c r="L2481" s="38">
        <v>866518904</v>
      </c>
      <c r="M2481" s="30" t="s">
        <v>2093</v>
      </c>
      <c r="N2481" s="30" t="s">
        <v>1219</v>
      </c>
      <c r="O2481" s="30" t="s">
        <v>735</v>
      </c>
      <c r="P2481" s="30" t="s">
        <v>11235</v>
      </c>
      <c r="Q2481" s="23">
        <v>16940</v>
      </c>
      <c r="R2481" s="30" t="s">
        <v>429</v>
      </c>
      <c r="S2481" s="39">
        <v>9704</v>
      </c>
      <c r="T2481" s="45">
        <v>46185</v>
      </c>
      <c r="U2481" s="52"/>
      <c r="V2481" s="53"/>
      <c r="W2481" s="54" t="s">
        <v>11236</v>
      </c>
      <c r="X2481" s="30"/>
      <c r="Y2481" s="31">
        <v>7236</v>
      </c>
      <c r="Z2481" s="30"/>
      <c r="AA2481" s="55"/>
      <c r="AB2481" s="73" t="s">
        <v>3855</v>
      </c>
      <c r="AC2481" s="30" t="s">
        <v>3855</v>
      </c>
      <c r="AD2481" s="30" t="s">
        <v>982</v>
      </c>
    </row>
    <row r="2482" spans="1:30" x14ac:dyDescent="0.2">
      <c r="A2482" s="89">
        <v>46185.921090439813</v>
      </c>
      <c r="B2482" s="35" t="s">
        <v>76</v>
      </c>
      <c r="C2482" s="85" t="s">
        <v>31</v>
      </c>
      <c r="D2482" s="30" t="s">
        <v>29</v>
      </c>
      <c r="E2482" s="96" t="s">
        <v>2798</v>
      </c>
      <c r="F2482" s="93" t="s">
        <v>29</v>
      </c>
      <c r="G2482" s="30" t="s">
        <v>47</v>
      </c>
      <c r="H2482" s="93" t="s">
        <v>2818</v>
      </c>
      <c r="I2482" s="36">
        <f ca="1">IFERROR(__xludf.DUMMYFUNCTION("""COMPUTED_VALUE"""),46195)</f>
        <v>46195</v>
      </c>
      <c r="J2482" s="51" t="s">
        <v>11237</v>
      </c>
      <c r="K2482" s="56" t="s">
        <v>11238</v>
      </c>
      <c r="L2482" s="38">
        <v>379368953</v>
      </c>
      <c r="M2482" s="30" t="s">
        <v>2093</v>
      </c>
      <c r="N2482" s="30" t="s">
        <v>1219</v>
      </c>
      <c r="O2482" s="30" t="s">
        <v>739</v>
      </c>
      <c r="P2482" s="30" t="s">
        <v>11239</v>
      </c>
      <c r="Q2482" s="23">
        <v>16940</v>
      </c>
      <c r="R2482" s="30" t="s">
        <v>429</v>
      </c>
      <c r="S2482" s="39">
        <f>300+16540</f>
        <v>16840</v>
      </c>
      <c r="T2482" s="49" t="s">
        <v>11240</v>
      </c>
      <c r="U2482" s="52"/>
      <c r="V2482" s="53"/>
      <c r="W2482" s="54" t="s">
        <v>11241</v>
      </c>
      <c r="X2482" s="30"/>
      <c r="Y2482" s="31">
        <v>100</v>
      </c>
      <c r="Z2482" s="30"/>
      <c r="AA2482" s="56"/>
      <c r="AB2482" s="74" t="s">
        <v>3855</v>
      </c>
      <c r="AC2482" s="30" t="s">
        <v>3855</v>
      </c>
      <c r="AD2482" s="30" t="s">
        <v>982</v>
      </c>
    </row>
    <row r="2483" spans="1:30" x14ac:dyDescent="0.2">
      <c r="A2483" s="89">
        <v>46185.948919178241</v>
      </c>
      <c r="B2483" s="35" t="s">
        <v>76</v>
      </c>
      <c r="C2483" s="85" t="s">
        <v>31</v>
      </c>
      <c r="D2483" s="30" t="s">
        <v>29</v>
      </c>
      <c r="E2483" s="96" t="s">
        <v>416</v>
      </c>
      <c r="F2483" s="93" t="s">
        <v>29</v>
      </c>
      <c r="G2483" s="30" t="s">
        <v>418</v>
      </c>
      <c r="H2483" s="93" t="s">
        <v>11242</v>
      </c>
      <c r="I2483" s="36">
        <f ca="1">IFERROR(__xludf.DUMMYFUNCTION("""COMPUTED_VALUE"""),46192)</f>
        <v>46192</v>
      </c>
      <c r="J2483" s="51" t="s">
        <v>11243</v>
      </c>
      <c r="K2483" s="56" t="s">
        <v>11244</v>
      </c>
      <c r="L2483" s="38">
        <v>374053582</v>
      </c>
      <c r="M2483" s="30" t="s">
        <v>163</v>
      </c>
      <c r="N2483" s="30" t="s">
        <v>131</v>
      </c>
      <c r="O2483" s="30" t="s">
        <v>29</v>
      </c>
      <c r="P2483" s="30" t="s">
        <v>11245</v>
      </c>
      <c r="Q2483" s="23">
        <v>4268</v>
      </c>
      <c r="R2483" s="30" t="s">
        <v>29</v>
      </c>
      <c r="S2483" s="39">
        <f>100+4168</f>
        <v>4268</v>
      </c>
      <c r="T2483" s="49" t="s">
        <v>11226</v>
      </c>
      <c r="U2483" s="52"/>
      <c r="V2483" s="53"/>
      <c r="W2483" s="54" t="s">
        <v>11246</v>
      </c>
      <c r="X2483" s="30"/>
      <c r="Y2483" s="31">
        <v>0</v>
      </c>
      <c r="Z2483" s="30"/>
      <c r="AA2483" s="55"/>
      <c r="AB2483" s="73" t="s">
        <v>44</v>
      </c>
      <c r="AC2483" s="30" t="s">
        <v>44</v>
      </c>
      <c r="AD2483" s="30" t="s">
        <v>982</v>
      </c>
    </row>
    <row r="2484" spans="1:30" x14ac:dyDescent="0.2">
      <c r="A2484" s="89">
        <v>46185.97686091435</v>
      </c>
      <c r="B2484" s="35" t="s">
        <v>30</v>
      </c>
      <c r="C2484" s="85" t="s">
        <v>31</v>
      </c>
      <c r="D2484" s="30" t="s">
        <v>29</v>
      </c>
      <c r="E2484" s="96" t="s">
        <v>63</v>
      </c>
      <c r="F2484" s="93" t="s">
        <v>29</v>
      </c>
      <c r="G2484" s="30" t="s">
        <v>47</v>
      </c>
      <c r="H2484" s="93" t="s">
        <v>3904</v>
      </c>
      <c r="I2484" s="36">
        <f ca="1">IFERROR(__xludf.DUMMYFUNCTION("""COMPUTED_VALUE"""),46195)</f>
        <v>46195</v>
      </c>
      <c r="J2484" s="51" t="s">
        <v>11247</v>
      </c>
      <c r="K2484" s="56" t="s">
        <v>5039</v>
      </c>
      <c r="L2484" s="38">
        <v>394711808</v>
      </c>
      <c r="M2484" s="30" t="s">
        <v>758</v>
      </c>
      <c r="N2484" s="30" t="s">
        <v>7889</v>
      </c>
      <c r="O2484" s="30" t="s">
        <v>107</v>
      </c>
      <c r="P2484" s="30" t="s">
        <v>11248</v>
      </c>
      <c r="Q2484" s="23">
        <v>16940</v>
      </c>
      <c r="R2484" s="30" t="s">
        <v>29</v>
      </c>
      <c r="S2484" s="39">
        <v>100</v>
      </c>
      <c r="T2484" s="45">
        <v>46185</v>
      </c>
      <c r="U2484" s="52"/>
      <c r="V2484" s="53"/>
      <c r="W2484" s="54" t="s">
        <v>11249</v>
      </c>
      <c r="X2484" s="30"/>
      <c r="Y2484" s="31">
        <v>16840</v>
      </c>
      <c r="Z2484" s="30"/>
      <c r="AA2484" s="56"/>
      <c r="AB2484" s="74" t="s">
        <v>44</v>
      </c>
      <c r="AC2484" s="30" t="s">
        <v>44</v>
      </c>
      <c r="AD2484" s="30" t="s">
        <v>982</v>
      </c>
    </row>
    <row r="2485" spans="1:30" x14ac:dyDescent="0.2">
      <c r="A2485" s="89">
        <v>46185.985957048615</v>
      </c>
      <c r="B2485" s="35" t="s">
        <v>30</v>
      </c>
      <c r="C2485" s="85" t="s">
        <v>31</v>
      </c>
      <c r="D2485" s="30" t="s">
        <v>29</v>
      </c>
      <c r="E2485" s="96" t="s">
        <v>32</v>
      </c>
      <c r="F2485" s="93" t="s">
        <v>29</v>
      </c>
      <c r="G2485" s="30" t="s">
        <v>47</v>
      </c>
      <c r="H2485" s="93" t="s">
        <v>34</v>
      </c>
      <c r="I2485" s="36" t="str">
        <f ca="1">IFERROR(__xludf.DUMMYFUNCTION("""COMPUTED_VALUE""")," ")</f>
        <v xml:space="preserve"> </v>
      </c>
      <c r="J2485" s="51" t="s">
        <v>11250</v>
      </c>
      <c r="K2485" s="56" t="s">
        <v>11251</v>
      </c>
      <c r="L2485" s="38">
        <v>869639129</v>
      </c>
      <c r="M2485" s="30" t="s">
        <v>90</v>
      </c>
      <c r="N2485" s="30" t="s">
        <v>685</v>
      </c>
      <c r="O2485" s="30" t="s">
        <v>11252</v>
      </c>
      <c r="P2485" s="30" t="s">
        <v>11253</v>
      </c>
      <c r="Q2485" s="23">
        <v>14972</v>
      </c>
      <c r="R2485" s="30" t="s">
        <v>29</v>
      </c>
      <c r="S2485" s="39">
        <v>100</v>
      </c>
      <c r="T2485" s="45">
        <v>46185</v>
      </c>
      <c r="U2485" s="52"/>
      <c r="V2485" s="53"/>
      <c r="W2485" s="54" t="s">
        <v>11254</v>
      </c>
      <c r="X2485" s="30"/>
      <c r="Y2485" s="31">
        <v>14872</v>
      </c>
      <c r="Z2485" s="30"/>
      <c r="AA2485" s="55"/>
      <c r="AB2485" s="73" t="s">
        <v>44</v>
      </c>
      <c r="AC2485" s="30" t="s">
        <v>44</v>
      </c>
      <c r="AD2485" s="30" t="s">
        <v>982</v>
      </c>
    </row>
    <row r="2486" spans="1:30" x14ac:dyDescent="0.2">
      <c r="A2486" s="89">
        <v>46186.00558261574</v>
      </c>
      <c r="B2486" s="35" t="s">
        <v>30</v>
      </c>
      <c r="C2486" s="85" t="s">
        <v>31</v>
      </c>
      <c r="D2486" s="30" t="s">
        <v>29</v>
      </c>
      <c r="E2486" s="96" t="s">
        <v>63</v>
      </c>
      <c r="F2486" s="93" t="s">
        <v>29</v>
      </c>
      <c r="G2486" s="30" t="s">
        <v>47</v>
      </c>
      <c r="H2486" s="93" t="s">
        <v>34</v>
      </c>
      <c r="I2486" s="36" t="str">
        <f ca="1">IFERROR(__xludf.DUMMYFUNCTION("""COMPUTED_VALUE""")," ")</f>
        <v xml:space="preserve"> </v>
      </c>
      <c r="J2486" s="51" t="s">
        <v>11255</v>
      </c>
      <c r="K2486" s="56" t="s">
        <v>11256</v>
      </c>
      <c r="L2486" s="38">
        <v>982747408</v>
      </c>
      <c r="M2486" s="30" t="s">
        <v>605</v>
      </c>
      <c r="N2486" s="30" t="s">
        <v>4655</v>
      </c>
      <c r="O2486" s="30" t="s">
        <v>107</v>
      </c>
      <c r="P2486" s="30" t="s">
        <v>11257</v>
      </c>
      <c r="Q2486" s="23">
        <v>16940</v>
      </c>
      <c r="R2486" s="30" t="s">
        <v>29</v>
      </c>
      <c r="S2486" s="39">
        <v>50</v>
      </c>
      <c r="T2486" s="45">
        <v>46185</v>
      </c>
      <c r="U2486" s="52"/>
      <c r="V2486" s="53"/>
      <c r="W2486" s="54" t="s">
        <v>11258</v>
      </c>
      <c r="X2486" s="30"/>
      <c r="Y2486" s="31">
        <v>16890</v>
      </c>
      <c r="Z2486" s="30"/>
      <c r="AA2486" s="56"/>
      <c r="AB2486" s="74" t="s">
        <v>44</v>
      </c>
      <c r="AC2486" s="30" t="s">
        <v>44</v>
      </c>
      <c r="AD2486" s="30" t="s">
        <v>982</v>
      </c>
    </row>
    <row r="2487" spans="1:30" x14ac:dyDescent="0.2">
      <c r="A2487" s="89">
        <v>46186.032300532403</v>
      </c>
      <c r="B2487" s="35" t="s">
        <v>408</v>
      </c>
      <c r="C2487" s="85" t="s">
        <v>31</v>
      </c>
      <c r="D2487" s="30" t="s">
        <v>29</v>
      </c>
      <c r="E2487" s="96" t="s">
        <v>63</v>
      </c>
      <c r="F2487" s="93" t="s">
        <v>29</v>
      </c>
      <c r="G2487" s="30" t="s">
        <v>47</v>
      </c>
      <c r="H2487" s="93" t="s">
        <v>3123</v>
      </c>
      <c r="I2487" s="36">
        <f ca="1">IFERROR(__xludf.DUMMYFUNCTION("""COMPUTED_VALUE"""),46195)</f>
        <v>46195</v>
      </c>
      <c r="J2487" s="51" t="s">
        <v>11259</v>
      </c>
      <c r="K2487" s="56" t="s">
        <v>11260</v>
      </c>
      <c r="L2487" s="38">
        <v>366643037</v>
      </c>
      <c r="M2487" s="30" t="s">
        <v>1619</v>
      </c>
      <c r="N2487" s="30" t="s">
        <v>4447</v>
      </c>
      <c r="O2487" s="30" t="s">
        <v>11261</v>
      </c>
      <c r="P2487" s="30" t="s">
        <v>11262</v>
      </c>
      <c r="Q2487" s="23">
        <v>16940</v>
      </c>
      <c r="R2487" s="30" t="s">
        <v>29</v>
      </c>
      <c r="S2487" s="39">
        <v>200</v>
      </c>
      <c r="T2487" s="45">
        <v>46185</v>
      </c>
      <c r="U2487" s="52"/>
      <c r="V2487" s="53"/>
      <c r="W2487" s="54" t="s">
        <v>11263</v>
      </c>
      <c r="X2487" s="30"/>
      <c r="Y2487" s="31">
        <v>16740</v>
      </c>
      <c r="Z2487" s="30"/>
      <c r="AA2487" s="55"/>
      <c r="AB2487" s="73" t="s">
        <v>44</v>
      </c>
      <c r="AC2487" s="30" t="s">
        <v>44</v>
      </c>
      <c r="AD2487" s="30" t="s">
        <v>982</v>
      </c>
    </row>
    <row r="2488" spans="1:30" x14ac:dyDescent="0.2">
      <c r="A2488" s="89">
        <v>46186.033904502314</v>
      </c>
      <c r="B2488" s="35"/>
      <c r="C2488" s="85" t="s">
        <v>31</v>
      </c>
      <c r="D2488" s="30" t="s">
        <v>29</v>
      </c>
      <c r="E2488" s="96" t="s">
        <v>32</v>
      </c>
      <c r="F2488" s="93" t="s">
        <v>29</v>
      </c>
      <c r="G2488" s="30" t="s">
        <v>33</v>
      </c>
      <c r="H2488" s="93" t="s">
        <v>34</v>
      </c>
      <c r="I2488" s="36" t="str">
        <f ca="1">IFERROR(__xludf.DUMMYFUNCTION("""COMPUTED_VALUE""")," ")</f>
        <v xml:space="preserve"> </v>
      </c>
      <c r="J2488" s="51" t="s">
        <v>11264</v>
      </c>
      <c r="K2488" s="56" t="s">
        <v>11265</v>
      </c>
      <c r="L2488" s="38">
        <v>354868859</v>
      </c>
      <c r="M2488" s="30" t="s">
        <v>1619</v>
      </c>
      <c r="N2488" s="30" t="s">
        <v>4569</v>
      </c>
      <c r="O2488" s="30" t="s">
        <v>2642</v>
      </c>
      <c r="P2488" s="30" t="s">
        <v>11266</v>
      </c>
      <c r="Q2488" s="23">
        <v>14972</v>
      </c>
      <c r="R2488" s="30" t="s">
        <v>29</v>
      </c>
      <c r="S2488" s="39">
        <v>50</v>
      </c>
      <c r="T2488" s="45">
        <v>46185</v>
      </c>
      <c r="U2488" s="52"/>
      <c r="V2488" s="53"/>
      <c r="W2488" s="54" t="s">
        <v>11267</v>
      </c>
      <c r="X2488" s="30"/>
      <c r="Y2488" s="31">
        <v>14922</v>
      </c>
      <c r="Z2488" s="30"/>
      <c r="AA2488" s="56"/>
      <c r="AB2488" s="74" t="s">
        <v>44</v>
      </c>
      <c r="AC2488" s="30" t="s">
        <v>44</v>
      </c>
      <c r="AD2488" s="30" t="s">
        <v>982</v>
      </c>
    </row>
    <row r="2489" spans="1:30" x14ac:dyDescent="0.2">
      <c r="A2489" s="89">
        <v>46186.387100300926</v>
      </c>
      <c r="B2489" s="35"/>
      <c r="C2489" s="85" t="s">
        <v>31</v>
      </c>
      <c r="D2489" s="30" t="s">
        <v>29</v>
      </c>
      <c r="E2489" s="96" t="s">
        <v>63</v>
      </c>
      <c r="F2489" s="93" t="s">
        <v>29</v>
      </c>
      <c r="G2489" s="30" t="s">
        <v>47</v>
      </c>
      <c r="H2489" s="93" t="s">
        <v>34</v>
      </c>
      <c r="I2489" s="36" t="str">
        <f ca="1">IFERROR(__xludf.DUMMYFUNCTION("""COMPUTED_VALUE""")," ")</f>
        <v xml:space="preserve"> </v>
      </c>
      <c r="J2489" s="51" t="s">
        <v>11268</v>
      </c>
      <c r="K2489" s="56" t="s">
        <v>11269</v>
      </c>
      <c r="L2489" s="38">
        <v>375587874</v>
      </c>
      <c r="M2489" s="30" t="s">
        <v>90</v>
      </c>
      <c r="N2489" s="30" t="s">
        <v>2721</v>
      </c>
      <c r="O2489" s="30" t="s">
        <v>11270</v>
      </c>
      <c r="P2489" s="30" t="s">
        <v>11271</v>
      </c>
      <c r="Q2489" s="23">
        <v>16940</v>
      </c>
      <c r="R2489" s="30" t="s">
        <v>29</v>
      </c>
      <c r="S2489" s="39">
        <v>100</v>
      </c>
      <c r="T2489" s="45">
        <v>46185</v>
      </c>
      <c r="U2489" s="52"/>
      <c r="V2489" s="53"/>
      <c r="W2489" s="54" t="s">
        <v>11272</v>
      </c>
      <c r="X2489" s="30"/>
      <c r="Y2489" s="31">
        <v>16840</v>
      </c>
      <c r="Z2489" s="30"/>
      <c r="AA2489" s="55"/>
      <c r="AB2489" s="73" t="s">
        <v>44</v>
      </c>
      <c r="AC2489" s="30" t="s">
        <v>44</v>
      </c>
      <c r="AD2489" s="30" t="s">
        <v>982</v>
      </c>
    </row>
    <row r="2490" spans="1:30" x14ac:dyDescent="0.2">
      <c r="A2490" s="89">
        <v>46186.392459247683</v>
      </c>
      <c r="B2490" s="35" t="s">
        <v>30</v>
      </c>
      <c r="C2490" s="85" t="s">
        <v>31</v>
      </c>
      <c r="D2490" s="30" t="s">
        <v>29</v>
      </c>
      <c r="E2490" s="96" t="s">
        <v>63</v>
      </c>
      <c r="F2490" s="93" t="s">
        <v>29</v>
      </c>
      <c r="G2490" s="30" t="s">
        <v>47</v>
      </c>
      <c r="H2490" s="93" t="s">
        <v>34</v>
      </c>
      <c r="I2490" s="36" t="str">
        <f ca="1">IFERROR(__xludf.DUMMYFUNCTION("""COMPUTED_VALUE""")," ")</f>
        <v xml:space="preserve"> </v>
      </c>
      <c r="J2490" s="51" t="s">
        <v>11273</v>
      </c>
      <c r="K2490" s="56" t="s">
        <v>11274</v>
      </c>
      <c r="L2490" s="38">
        <v>986820671</v>
      </c>
      <c r="M2490" s="30" t="s">
        <v>247</v>
      </c>
      <c r="N2490" s="30" t="s">
        <v>337</v>
      </c>
      <c r="O2490" s="30" t="s">
        <v>107</v>
      </c>
      <c r="P2490" s="30" t="s">
        <v>11275</v>
      </c>
      <c r="Q2490" s="23">
        <v>16940</v>
      </c>
      <c r="R2490" s="30" t="s">
        <v>29</v>
      </c>
      <c r="S2490" s="39">
        <v>50</v>
      </c>
      <c r="T2490" s="45">
        <v>46185</v>
      </c>
      <c r="U2490" s="52"/>
      <c r="V2490" s="53"/>
      <c r="W2490" s="54" t="s">
        <v>11276</v>
      </c>
      <c r="X2490" s="30"/>
      <c r="Y2490" s="31">
        <v>16890</v>
      </c>
      <c r="Z2490" s="30"/>
      <c r="AA2490" s="56"/>
      <c r="AB2490" s="74" t="s">
        <v>44</v>
      </c>
      <c r="AC2490" s="30" t="s">
        <v>44</v>
      </c>
      <c r="AD2490" s="30" t="s">
        <v>982</v>
      </c>
    </row>
    <row r="2491" spans="1:30" x14ac:dyDescent="0.2">
      <c r="A2491" s="89">
        <v>46186.393152615739</v>
      </c>
      <c r="B2491" s="35" t="s">
        <v>30</v>
      </c>
      <c r="C2491" s="85" t="s">
        <v>31</v>
      </c>
      <c r="D2491" s="30" t="s">
        <v>29</v>
      </c>
      <c r="E2491" s="96" t="s">
        <v>2798</v>
      </c>
      <c r="F2491" s="93" t="s">
        <v>29</v>
      </c>
      <c r="G2491" s="30" t="s">
        <v>47</v>
      </c>
      <c r="H2491" s="93" t="s">
        <v>34</v>
      </c>
      <c r="I2491" s="36" t="str">
        <f ca="1">IFERROR(__xludf.DUMMYFUNCTION("""COMPUTED_VALUE""")," ")</f>
        <v xml:space="preserve"> </v>
      </c>
      <c r="J2491" s="51" t="s">
        <v>11277</v>
      </c>
      <c r="K2491" s="56" t="s">
        <v>11278</v>
      </c>
      <c r="L2491" s="38">
        <v>867570028</v>
      </c>
      <c r="M2491" s="30" t="s">
        <v>664</v>
      </c>
      <c r="N2491" s="30" t="s">
        <v>3247</v>
      </c>
      <c r="O2491" s="30" t="s">
        <v>107</v>
      </c>
      <c r="P2491" s="30" t="s">
        <v>11279</v>
      </c>
      <c r="Q2491" s="23">
        <v>16940</v>
      </c>
      <c r="R2491" s="30" t="s">
        <v>29</v>
      </c>
      <c r="S2491" s="39">
        <v>50</v>
      </c>
      <c r="T2491" s="45">
        <v>46185</v>
      </c>
      <c r="U2491" s="52"/>
      <c r="V2491" s="53"/>
      <c r="W2491" s="54" t="s">
        <v>11280</v>
      </c>
      <c r="X2491" s="30"/>
      <c r="Y2491" s="31">
        <v>16890</v>
      </c>
      <c r="Z2491" s="30"/>
      <c r="AA2491" s="55"/>
      <c r="AB2491" s="73" t="s">
        <v>44</v>
      </c>
      <c r="AC2491" s="30" t="s">
        <v>44</v>
      </c>
      <c r="AD2491" s="30" t="s">
        <v>982</v>
      </c>
    </row>
    <row r="2492" spans="1:30" x14ac:dyDescent="0.2">
      <c r="A2492" s="89">
        <v>46186.39407736111</v>
      </c>
      <c r="B2492" s="35" t="s">
        <v>30</v>
      </c>
      <c r="C2492" s="85" t="s">
        <v>31</v>
      </c>
      <c r="D2492" s="30" t="s">
        <v>29</v>
      </c>
      <c r="E2492" s="96" t="s">
        <v>2798</v>
      </c>
      <c r="F2492" s="93" t="s">
        <v>29</v>
      </c>
      <c r="G2492" s="30" t="s">
        <v>47</v>
      </c>
      <c r="H2492" s="93" t="s">
        <v>34</v>
      </c>
      <c r="I2492" s="36" t="str">
        <f ca="1">IFERROR(__xludf.DUMMYFUNCTION("""COMPUTED_VALUE""")," ")</f>
        <v xml:space="preserve"> </v>
      </c>
      <c r="J2492" s="51" t="s">
        <v>11281</v>
      </c>
      <c r="K2492" s="56" t="s">
        <v>11282</v>
      </c>
      <c r="L2492" s="38">
        <v>867913545</v>
      </c>
      <c r="M2492" s="30" t="s">
        <v>633</v>
      </c>
      <c r="N2492" s="30" t="s">
        <v>4485</v>
      </c>
      <c r="O2492" s="30" t="s">
        <v>107</v>
      </c>
      <c r="P2492" s="30" t="s">
        <v>11283</v>
      </c>
      <c r="Q2492" s="23">
        <v>16940</v>
      </c>
      <c r="R2492" s="30" t="s">
        <v>29</v>
      </c>
      <c r="S2492" s="39">
        <v>50</v>
      </c>
      <c r="T2492" s="45">
        <v>46185</v>
      </c>
      <c r="U2492" s="52"/>
      <c r="V2492" s="53"/>
      <c r="W2492" s="54" t="s">
        <v>11284</v>
      </c>
      <c r="X2492" s="30"/>
      <c r="Y2492" s="31">
        <v>16890</v>
      </c>
      <c r="Z2492" s="30"/>
      <c r="AA2492" s="56"/>
      <c r="AB2492" s="74" t="s">
        <v>44</v>
      </c>
      <c r="AC2492" s="30" t="s">
        <v>44</v>
      </c>
      <c r="AD2492" s="30" t="s">
        <v>982</v>
      </c>
    </row>
    <row r="2493" spans="1:30" x14ac:dyDescent="0.2">
      <c r="A2493" s="89">
        <v>46186.396926122688</v>
      </c>
      <c r="B2493" s="35"/>
      <c r="C2493" s="85" t="s">
        <v>31</v>
      </c>
      <c r="D2493" s="30" t="s">
        <v>29</v>
      </c>
      <c r="E2493" s="96" t="s">
        <v>2798</v>
      </c>
      <c r="F2493" s="93" t="s">
        <v>29</v>
      </c>
      <c r="G2493" s="30" t="s">
        <v>47</v>
      </c>
      <c r="H2493" s="93" t="s">
        <v>34</v>
      </c>
      <c r="I2493" s="36" t="str">
        <f ca="1">IFERROR(__xludf.DUMMYFUNCTION("""COMPUTED_VALUE""")," ")</f>
        <v xml:space="preserve"> </v>
      </c>
      <c r="J2493" s="51" t="s">
        <v>11285</v>
      </c>
      <c r="K2493" s="56" t="s">
        <v>11286</v>
      </c>
      <c r="L2493" s="38">
        <v>356218328</v>
      </c>
      <c r="M2493" s="30" t="s">
        <v>664</v>
      </c>
      <c r="N2493" s="30" t="s">
        <v>2923</v>
      </c>
      <c r="O2493" s="30" t="s">
        <v>107</v>
      </c>
      <c r="P2493" s="30" t="s">
        <v>11287</v>
      </c>
      <c r="Q2493" s="23">
        <v>16940</v>
      </c>
      <c r="R2493" s="30" t="s">
        <v>29</v>
      </c>
      <c r="S2493" s="39">
        <v>50</v>
      </c>
      <c r="T2493" s="45">
        <v>46185</v>
      </c>
      <c r="U2493" s="52"/>
      <c r="V2493" s="53"/>
      <c r="W2493" s="54" t="s">
        <v>11288</v>
      </c>
      <c r="X2493" s="30"/>
      <c r="Y2493" s="31">
        <v>16890</v>
      </c>
      <c r="Z2493" s="30"/>
      <c r="AA2493" s="55"/>
      <c r="AB2493" s="73" t="s">
        <v>44</v>
      </c>
      <c r="AC2493" s="30" t="s">
        <v>44</v>
      </c>
      <c r="AD2493" s="30" t="s">
        <v>982</v>
      </c>
    </row>
    <row r="2494" spans="1:30" x14ac:dyDescent="0.2">
      <c r="A2494" s="89">
        <v>46186.398405740736</v>
      </c>
      <c r="B2494" s="35" t="s">
        <v>30</v>
      </c>
      <c r="C2494" s="85" t="s">
        <v>31</v>
      </c>
      <c r="D2494" s="30" t="s">
        <v>29</v>
      </c>
      <c r="E2494" s="96" t="s">
        <v>2798</v>
      </c>
      <c r="F2494" s="93" t="s">
        <v>29</v>
      </c>
      <c r="G2494" s="30" t="s">
        <v>47</v>
      </c>
      <c r="H2494" s="93" t="s">
        <v>34</v>
      </c>
      <c r="I2494" s="36" t="str">
        <f ca="1">IFERROR(__xludf.DUMMYFUNCTION("""COMPUTED_VALUE""")," ")</f>
        <v xml:space="preserve"> </v>
      </c>
      <c r="J2494" s="51" t="s">
        <v>11289</v>
      </c>
      <c r="K2494" s="56" t="s">
        <v>11290</v>
      </c>
      <c r="L2494" s="38">
        <v>934402900</v>
      </c>
      <c r="M2494" s="30" t="s">
        <v>664</v>
      </c>
      <c r="N2494" s="30" t="s">
        <v>66</v>
      </c>
      <c r="O2494" s="30" t="s">
        <v>107</v>
      </c>
      <c r="P2494" s="30" t="s">
        <v>11291</v>
      </c>
      <c r="Q2494" s="23">
        <v>16940</v>
      </c>
      <c r="R2494" s="30" t="s">
        <v>29</v>
      </c>
      <c r="S2494" s="39">
        <v>50</v>
      </c>
      <c r="T2494" s="45">
        <v>46185</v>
      </c>
      <c r="U2494" s="52"/>
      <c r="V2494" s="53"/>
      <c r="W2494" s="54" t="s">
        <v>11292</v>
      </c>
      <c r="X2494" s="30"/>
      <c r="Y2494" s="31">
        <v>16890</v>
      </c>
      <c r="Z2494" s="30"/>
      <c r="AA2494" s="56"/>
      <c r="AB2494" s="74" t="s">
        <v>44</v>
      </c>
      <c r="AC2494" s="30" t="s">
        <v>44</v>
      </c>
      <c r="AD2494" s="30" t="s">
        <v>982</v>
      </c>
    </row>
    <row r="2495" spans="1:30" x14ac:dyDescent="0.2">
      <c r="A2495" s="89">
        <v>46186.398879930552</v>
      </c>
      <c r="B2495" s="35" t="s">
        <v>30</v>
      </c>
      <c r="C2495" s="85" t="s">
        <v>31</v>
      </c>
      <c r="D2495" s="30" t="s">
        <v>29</v>
      </c>
      <c r="E2495" s="96" t="s">
        <v>63</v>
      </c>
      <c r="F2495" s="93" t="s">
        <v>29</v>
      </c>
      <c r="G2495" s="30" t="s">
        <v>47</v>
      </c>
      <c r="H2495" s="93" t="s">
        <v>3950</v>
      </c>
      <c r="I2495" s="36">
        <f ca="1">IFERROR(__xludf.DUMMYFUNCTION("""COMPUTED_VALUE"""),46204)</f>
        <v>46204</v>
      </c>
      <c r="J2495" s="51" t="s">
        <v>11293</v>
      </c>
      <c r="K2495" s="56" t="s">
        <v>11294</v>
      </c>
      <c r="L2495" s="38">
        <v>355988328</v>
      </c>
      <c r="M2495" s="30" t="s">
        <v>247</v>
      </c>
      <c r="N2495" s="30" t="s">
        <v>10134</v>
      </c>
      <c r="O2495" s="30" t="s">
        <v>107</v>
      </c>
      <c r="P2495" s="30" t="s">
        <v>11295</v>
      </c>
      <c r="Q2495" s="23">
        <v>16940</v>
      </c>
      <c r="R2495" s="30" t="s">
        <v>29</v>
      </c>
      <c r="S2495" s="39">
        <v>50</v>
      </c>
      <c r="T2495" s="45">
        <v>46185</v>
      </c>
      <c r="U2495" s="52"/>
      <c r="V2495" s="53"/>
      <c r="W2495" s="54" t="s">
        <v>11296</v>
      </c>
      <c r="X2495" s="30"/>
      <c r="Y2495" s="31">
        <v>16890</v>
      </c>
      <c r="Z2495" s="30"/>
      <c r="AA2495" s="55"/>
      <c r="AB2495" s="73" t="s">
        <v>44</v>
      </c>
      <c r="AC2495" s="30" t="s">
        <v>44</v>
      </c>
      <c r="AD2495" s="30" t="s">
        <v>982</v>
      </c>
    </row>
    <row r="2496" spans="1:30" x14ac:dyDescent="0.2">
      <c r="A2496" s="89">
        <v>46186.399844317129</v>
      </c>
      <c r="B2496" s="35" t="s">
        <v>30</v>
      </c>
      <c r="C2496" s="85" t="s">
        <v>31</v>
      </c>
      <c r="D2496" s="30" t="s">
        <v>29</v>
      </c>
      <c r="E2496" s="96" t="s">
        <v>2798</v>
      </c>
      <c r="F2496" s="93" t="s">
        <v>29</v>
      </c>
      <c r="G2496" s="30" t="s">
        <v>47</v>
      </c>
      <c r="H2496" s="93" t="s">
        <v>34</v>
      </c>
      <c r="I2496" s="36" t="str">
        <f ca="1">IFERROR(__xludf.DUMMYFUNCTION("""COMPUTED_VALUE""")," ")</f>
        <v xml:space="preserve"> </v>
      </c>
      <c r="J2496" s="51" t="s">
        <v>11297</v>
      </c>
      <c r="K2496" s="56" t="s">
        <v>11298</v>
      </c>
      <c r="L2496" s="38">
        <v>979742298</v>
      </c>
      <c r="M2496" s="30" t="s">
        <v>664</v>
      </c>
      <c r="N2496" s="30" t="s">
        <v>66</v>
      </c>
      <c r="O2496" s="30" t="s">
        <v>107</v>
      </c>
      <c r="P2496" s="30" t="s">
        <v>11299</v>
      </c>
      <c r="Q2496" s="23">
        <v>16940</v>
      </c>
      <c r="R2496" s="30" t="s">
        <v>29</v>
      </c>
      <c r="S2496" s="39">
        <v>50</v>
      </c>
      <c r="T2496" s="45">
        <v>46186</v>
      </c>
      <c r="U2496" s="52"/>
      <c r="V2496" s="53"/>
      <c r="W2496" s="54" t="s">
        <v>11300</v>
      </c>
      <c r="X2496" s="30"/>
      <c r="Y2496" s="31">
        <v>16890</v>
      </c>
      <c r="Z2496" s="30"/>
      <c r="AA2496" s="56"/>
      <c r="AB2496" s="74" t="s">
        <v>44</v>
      </c>
      <c r="AC2496" s="30" t="s">
        <v>44</v>
      </c>
      <c r="AD2496" s="30" t="s">
        <v>982</v>
      </c>
    </row>
    <row r="2497" spans="1:30" x14ac:dyDescent="0.2">
      <c r="A2497" s="89">
        <v>46186.399875590279</v>
      </c>
      <c r="B2497" s="35" t="s">
        <v>408</v>
      </c>
      <c r="C2497" s="85" t="s">
        <v>31</v>
      </c>
      <c r="D2497" s="30" t="s">
        <v>29</v>
      </c>
      <c r="E2497" s="96" t="s">
        <v>2798</v>
      </c>
      <c r="F2497" s="93" t="s">
        <v>29</v>
      </c>
      <c r="G2497" s="30" t="s">
        <v>47</v>
      </c>
      <c r="H2497" s="93" t="s">
        <v>5132</v>
      </c>
      <c r="I2497" s="36">
        <f ca="1">IFERROR(__xludf.DUMMYFUNCTION("""COMPUTED_VALUE"""),46196)</f>
        <v>46196</v>
      </c>
      <c r="J2497" s="51"/>
      <c r="K2497" s="56" t="s">
        <v>11301</v>
      </c>
      <c r="L2497" s="38">
        <v>397234652</v>
      </c>
      <c r="M2497" s="30" t="s">
        <v>633</v>
      </c>
      <c r="N2497" s="30" t="s">
        <v>164</v>
      </c>
      <c r="O2497" s="30" t="s">
        <v>107</v>
      </c>
      <c r="P2497" s="30" t="s">
        <v>11302</v>
      </c>
      <c r="Q2497" s="23">
        <v>16940</v>
      </c>
      <c r="R2497" s="30" t="s">
        <v>29</v>
      </c>
      <c r="S2497" s="39">
        <v>50</v>
      </c>
      <c r="T2497" s="45">
        <v>46185</v>
      </c>
      <c r="U2497" s="52"/>
      <c r="V2497" s="53"/>
      <c r="W2497" s="54" t="s">
        <v>11303</v>
      </c>
      <c r="X2497" s="30"/>
      <c r="Y2497" s="31">
        <v>16890</v>
      </c>
      <c r="Z2497" s="30"/>
      <c r="AA2497" s="55"/>
      <c r="AB2497" s="73" t="s">
        <v>44</v>
      </c>
      <c r="AC2497" s="30" t="s">
        <v>44</v>
      </c>
      <c r="AD2497" s="30" t="s">
        <v>982</v>
      </c>
    </row>
    <row r="2498" spans="1:30" x14ac:dyDescent="0.2">
      <c r="A2498" s="89">
        <v>46186.401771006946</v>
      </c>
      <c r="B2498" s="35" t="s">
        <v>30</v>
      </c>
      <c r="C2498" s="85" t="s">
        <v>31</v>
      </c>
      <c r="D2498" s="30" t="s">
        <v>29</v>
      </c>
      <c r="E2498" s="96" t="s">
        <v>2798</v>
      </c>
      <c r="F2498" s="93" t="s">
        <v>29</v>
      </c>
      <c r="G2498" s="30" t="s">
        <v>47</v>
      </c>
      <c r="H2498" s="93" t="s">
        <v>34</v>
      </c>
      <c r="I2498" s="36" t="str">
        <f ca="1">IFERROR(__xludf.DUMMYFUNCTION("""COMPUTED_VALUE""")," ")</f>
        <v xml:space="preserve"> </v>
      </c>
      <c r="J2498" s="51" t="s">
        <v>11304</v>
      </c>
      <c r="K2498" s="56" t="s">
        <v>11305</v>
      </c>
      <c r="L2498" s="38">
        <v>876369103</v>
      </c>
      <c r="M2498" s="30" t="s">
        <v>633</v>
      </c>
      <c r="N2498" s="30" t="s">
        <v>362</v>
      </c>
      <c r="O2498" s="30" t="s">
        <v>107</v>
      </c>
      <c r="P2498" s="30" t="s">
        <v>11306</v>
      </c>
      <c r="Q2498" s="23">
        <v>16940</v>
      </c>
      <c r="R2498" s="30" t="s">
        <v>29</v>
      </c>
      <c r="S2498" s="39">
        <v>50</v>
      </c>
      <c r="T2498" s="45">
        <v>46185</v>
      </c>
      <c r="U2498" s="52"/>
      <c r="V2498" s="53"/>
      <c r="W2498" s="54" t="s">
        <v>11307</v>
      </c>
      <c r="X2498" s="30"/>
      <c r="Y2498" s="31">
        <v>16890</v>
      </c>
      <c r="Z2498" s="30"/>
      <c r="AA2498" s="56"/>
      <c r="AB2498" s="74" t="s">
        <v>44</v>
      </c>
      <c r="AC2498" s="30" t="s">
        <v>44</v>
      </c>
      <c r="AD2498" s="30" t="s">
        <v>982</v>
      </c>
    </row>
    <row r="2499" spans="1:30" x14ac:dyDescent="0.2">
      <c r="A2499" s="89">
        <v>46186.402514548608</v>
      </c>
      <c r="B2499" s="35" t="s">
        <v>76</v>
      </c>
      <c r="C2499" s="85" t="s">
        <v>31</v>
      </c>
      <c r="D2499" s="30" t="s">
        <v>29</v>
      </c>
      <c r="E2499" s="96" t="s">
        <v>2798</v>
      </c>
      <c r="F2499" s="93" t="s">
        <v>29</v>
      </c>
      <c r="G2499" s="30" t="s">
        <v>47</v>
      </c>
      <c r="H2499" s="93" t="s">
        <v>3536</v>
      </c>
      <c r="I2499" s="36">
        <f ca="1">IFERROR(__xludf.DUMMYFUNCTION("""COMPUTED_VALUE"""),46197)</f>
        <v>46197</v>
      </c>
      <c r="J2499" s="51" t="s">
        <v>11308</v>
      </c>
      <c r="K2499" s="56" t="s">
        <v>11309</v>
      </c>
      <c r="L2499" s="38">
        <v>367023274</v>
      </c>
      <c r="M2499" s="30" t="s">
        <v>713</v>
      </c>
      <c r="N2499" s="30" t="s">
        <v>4790</v>
      </c>
      <c r="O2499" s="30" t="s">
        <v>107</v>
      </c>
      <c r="P2499" s="30" t="s">
        <v>11310</v>
      </c>
      <c r="Q2499" s="23">
        <v>16940</v>
      </c>
      <c r="R2499" s="30" t="s">
        <v>29</v>
      </c>
      <c r="S2499" s="39">
        <v>50</v>
      </c>
      <c r="T2499" s="45">
        <v>46185</v>
      </c>
      <c r="U2499" s="52"/>
      <c r="V2499" s="53"/>
      <c r="W2499" s="54" t="s">
        <v>11311</v>
      </c>
      <c r="X2499" s="30"/>
      <c r="Y2499" s="31">
        <v>16890</v>
      </c>
      <c r="Z2499" s="30"/>
      <c r="AA2499" s="55"/>
      <c r="AB2499" s="73" t="s">
        <v>44</v>
      </c>
      <c r="AC2499" s="30" t="s">
        <v>44</v>
      </c>
      <c r="AD2499" s="30" t="s">
        <v>982</v>
      </c>
    </row>
    <row r="2500" spans="1:30" x14ac:dyDescent="0.2">
      <c r="A2500" s="89">
        <v>46186.40285017361</v>
      </c>
      <c r="B2500" s="35" t="s">
        <v>30</v>
      </c>
      <c r="C2500" s="85" t="s">
        <v>31</v>
      </c>
      <c r="D2500" s="30" t="s">
        <v>29</v>
      </c>
      <c r="E2500" s="96" t="s">
        <v>63</v>
      </c>
      <c r="F2500" s="93" t="s">
        <v>29</v>
      </c>
      <c r="G2500" s="30" t="s">
        <v>47</v>
      </c>
      <c r="H2500" s="93" t="s">
        <v>3904</v>
      </c>
      <c r="I2500" s="36">
        <f ca="1">IFERROR(__xludf.DUMMYFUNCTION("""COMPUTED_VALUE"""),46195)</f>
        <v>46195</v>
      </c>
      <c r="J2500" s="51" t="s">
        <v>11312</v>
      </c>
      <c r="K2500" s="56" t="s">
        <v>11313</v>
      </c>
      <c r="L2500" s="38">
        <v>867815102</v>
      </c>
      <c r="M2500" s="30" t="s">
        <v>247</v>
      </c>
      <c r="N2500" s="30" t="s">
        <v>337</v>
      </c>
      <c r="O2500" s="30" t="s">
        <v>107</v>
      </c>
      <c r="P2500" s="30" t="s">
        <v>11314</v>
      </c>
      <c r="Q2500" s="23">
        <v>16940</v>
      </c>
      <c r="R2500" s="30" t="s">
        <v>29</v>
      </c>
      <c r="S2500" s="39">
        <v>100</v>
      </c>
      <c r="T2500" s="45">
        <v>46185</v>
      </c>
      <c r="U2500" s="52"/>
      <c r="V2500" s="53"/>
      <c r="W2500" s="54" t="s">
        <v>11315</v>
      </c>
      <c r="X2500" s="30"/>
      <c r="Y2500" s="31">
        <v>16840</v>
      </c>
      <c r="Z2500" s="30"/>
      <c r="AA2500" s="56"/>
      <c r="AB2500" s="74" t="s">
        <v>44</v>
      </c>
      <c r="AC2500" s="30" t="s">
        <v>44</v>
      </c>
      <c r="AD2500" s="30" t="s">
        <v>982</v>
      </c>
    </row>
    <row r="2501" spans="1:30" x14ac:dyDescent="0.2">
      <c r="A2501" s="89">
        <v>46186.403902754631</v>
      </c>
      <c r="B2501" s="35" t="s">
        <v>252</v>
      </c>
      <c r="C2501" s="85" t="s">
        <v>31</v>
      </c>
      <c r="D2501" s="30" t="s">
        <v>29</v>
      </c>
      <c r="E2501" s="96" t="s">
        <v>2798</v>
      </c>
      <c r="F2501" s="93" t="s">
        <v>29</v>
      </c>
      <c r="G2501" s="30" t="s">
        <v>47</v>
      </c>
      <c r="H2501" s="93" t="s">
        <v>1212</v>
      </c>
      <c r="I2501" s="36" t="str">
        <f ca="1">IFERROR(__xludf.DUMMYFUNCTION("""COMPUTED_VALUE""")," ")</f>
        <v xml:space="preserve"> </v>
      </c>
      <c r="J2501" s="51" t="s">
        <v>11316</v>
      </c>
      <c r="K2501" s="58" t="s">
        <v>11317</v>
      </c>
      <c r="L2501" s="38">
        <v>866984340</v>
      </c>
      <c r="M2501" s="30" t="s">
        <v>713</v>
      </c>
      <c r="N2501" s="30" t="s">
        <v>512</v>
      </c>
      <c r="O2501" s="30" t="s">
        <v>107</v>
      </c>
      <c r="P2501" s="30" t="s">
        <v>11318</v>
      </c>
      <c r="Q2501" s="23">
        <v>16940</v>
      </c>
      <c r="R2501" s="30" t="s">
        <v>29</v>
      </c>
      <c r="S2501" s="39">
        <v>50</v>
      </c>
      <c r="T2501" s="45">
        <v>46185</v>
      </c>
      <c r="U2501" s="52"/>
      <c r="V2501" s="53"/>
      <c r="W2501" s="54" t="s">
        <v>11319</v>
      </c>
      <c r="X2501" s="30"/>
      <c r="Y2501" s="31">
        <v>16890</v>
      </c>
      <c r="Z2501" s="30"/>
      <c r="AA2501" s="55"/>
      <c r="AB2501" s="73" t="s">
        <v>44</v>
      </c>
      <c r="AC2501" s="30" t="s">
        <v>44</v>
      </c>
      <c r="AD2501" s="30" t="s">
        <v>982</v>
      </c>
    </row>
    <row r="2502" spans="1:30" x14ac:dyDescent="0.2">
      <c r="A2502" s="89">
        <v>46186.40515269676</v>
      </c>
      <c r="B2502" s="35" t="s">
        <v>252</v>
      </c>
      <c r="C2502" s="85" t="s">
        <v>31</v>
      </c>
      <c r="D2502" s="30" t="s">
        <v>29</v>
      </c>
      <c r="E2502" s="96" t="s">
        <v>2798</v>
      </c>
      <c r="F2502" s="93" t="s">
        <v>29</v>
      </c>
      <c r="G2502" s="30" t="s">
        <v>47</v>
      </c>
      <c r="H2502" s="93" t="s">
        <v>1212</v>
      </c>
      <c r="I2502" s="36" t="str">
        <f ca="1">IFERROR(__xludf.DUMMYFUNCTION("""COMPUTED_VALUE""")," ")</f>
        <v xml:space="preserve"> </v>
      </c>
      <c r="J2502" s="51" t="s">
        <v>11320</v>
      </c>
      <c r="K2502" s="56" t="s">
        <v>11321</v>
      </c>
      <c r="L2502" s="38">
        <v>375193008</v>
      </c>
      <c r="M2502" s="30" t="s">
        <v>713</v>
      </c>
      <c r="N2502" s="30" t="s">
        <v>512</v>
      </c>
      <c r="O2502" s="30" t="s">
        <v>107</v>
      </c>
      <c r="P2502" s="30" t="s">
        <v>11322</v>
      </c>
      <c r="Q2502" s="23">
        <v>16940</v>
      </c>
      <c r="R2502" s="30" t="s">
        <v>29</v>
      </c>
      <c r="S2502" s="39">
        <v>50</v>
      </c>
      <c r="T2502" s="45">
        <v>46185</v>
      </c>
      <c r="U2502" s="52"/>
      <c r="V2502" s="53"/>
      <c r="W2502" s="54" t="s">
        <v>11323</v>
      </c>
      <c r="X2502" s="30"/>
      <c r="Y2502" s="31">
        <v>16890</v>
      </c>
      <c r="Z2502" s="30"/>
      <c r="AA2502" s="56"/>
      <c r="AB2502" s="74" t="s">
        <v>44</v>
      </c>
      <c r="AC2502" s="30" t="s">
        <v>44</v>
      </c>
      <c r="AD2502" s="30" t="s">
        <v>982</v>
      </c>
    </row>
    <row r="2503" spans="1:30" x14ac:dyDescent="0.2">
      <c r="A2503" s="89">
        <v>46186.407086412037</v>
      </c>
      <c r="B2503" s="35"/>
      <c r="C2503" s="85" t="s">
        <v>31</v>
      </c>
      <c r="D2503" s="30" t="s">
        <v>29</v>
      </c>
      <c r="E2503" s="96" t="s">
        <v>63</v>
      </c>
      <c r="F2503" s="93" t="s">
        <v>29</v>
      </c>
      <c r="G2503" s="30" t="s">
        <v>47</v>
      </c>
      <c r="H2503" s="93" t="s">
        <v>34</v>
      </c>
      <c r="I2503" s="36" t="str">
        <f ca="1">IFERROR(__xludf.DUMMYFUNCTION("""COMPUTED_VALUE""")," ")</f>
        <v xml:space="preserve"> </v>
      </c>
      <c r="J2503" s="51" t="s">
        <v>11324</v>
      </c>
      <c r="K2503" s="56" t="s">
        <v>11325</v>
      </c>
      <c r="L2503" s="38">
        <v>867012517</v>
      </c>
      <c r="M2503" s="30" t="s">
        <v>247</v>
      </c>
      <c r="N2503" s="30" t="s">
        <v>4695</v>
      </c>
      <c r="O2503" s="30" t="s">
        <v>107</v>
      </c>
      <c r="P2503" s="30" t="s">
        <v>11326</v>
      </c>
      <c r="Q2503" s="23">
        <v>16940</v>
      </c>
      <c r="R2503" s="30" t="s">
        <v>29</v>
      </c>
      <c r="S2503" s="39">
        <v>50</v>
      </c>
      <c r="T2503" s="45">
        <v>46185</v>
      </c>
      <c r="U2503" s="52"/>
      <c r="V2503" s="53"/>
      <c r="W2503" s="54" t="s">
        <v>11327</v>
      </c>
      <c r="X2503" s="30"/>
      <c r="Y2503" s="31">
        <v>16890</v>
      </c>
      <c r="Z2503" s="30"/>
      <c r="AA2503" s="55"/>
      <c r="AB2503" s="73" t="s">
        <v>44</v>
      </c>
      <c r="AC2503" s="30" t="s">
        <v>44</v>
      </c>
      <c r="AD2503" s="30" t="s">
        <v>982</v>
      </c>
    </row>
    <row r="2504" spans="1:30" x14ac:dyDescent="0.2">
      <c r="A2504" s="89">
        <v>46186.409786273143</v>
      </c>
      <c r="B2504" s="35" t="s">
        <v>30</v>
      </c>
      <c r="C2504" s="85" t="s">
        <v>31</v>
      </c>
      <c r="D2504" s="30" t="s">
        <v>29</v>
      </c>
      <c r="E2504" s="96" t="s">
        <v>2798</v>
      </c>
      <c r="F2504" s="93" t="s">
        <v>29</v>
      </c>
      <c r="G2504" s="30" t="s">
        <v>47</v>
      </c>
      <c r="H2504" s="93" t="s">
        <v>34</v>
      </c>
      <c r="I2504" s="36" t="str">
        <f ca="1">IFERROR(__xludf.DUMMYFUNCTION("""COMPUTED_VALUE""")," ")</f>
        <v xml:space="preserve"> </v>
      </c>
      <c r="J2504" s="51" t="s">
        <v>11328</v>
      </c>
      <c r="K2504" s="56" t="s">
        <v>11329</v>
      </c>
      <c r="L2504" s="38">
        <v>389255446</v>
      </c>
      <c r="M2504" s="30" t="s">
        <v>713</v>
      </c>
      <c r="N2504" s="30" t="s">
        <v>4790</v>
      </c>
      <c r="O2504" s="30" t="s">
        <v>107</v>
      </c>
      <c r="P2504" s="30" t="s">
        <v>11330</v>
      </c>
      <c r="Q2504" s="23">
        <v>16940</v>
      </c>
      <c r="R2504" s="30" t="s">
        <v>29</v>
      </c>
      <c r="S2504" s="39">
        <v>50</v>
      </c>
      <c r="T2504" s="45">
        <v>46185</v>
      </c>
      <c r="U2504" s="52"/>
      <c r="V2504" s="53"/>
      <c r="W2504" s="54" t="s">
        <v>11331</v>
      </c>
      <c r="X2504" s="30"/>
      <c r="Y2504" s="31">
        <v>16890</v>
      </c>
      <c r="Z2504" s="30"/>
      <c r="AA2504" s="56"/>
      <c r="AB2504" s="74" t="s">
        <v>44</v>
      </c>
      <c r="AC2504" s="30" t="s">
        <v>44</v>
      </c>
      <c r="AD2504" s="30" t="s">
        <v>982</v>
      </c>
    </row>
    <row r="2505" spans="1:30" x14ac:dyDescent="0.2">
      <c r="A2505" s="89">
        <v>46186.411844803239</v>
      </c>
      <c r="B2505" s="35" t="s">
        <v>30</v>
      </c>
      <c r="C2505" s="85" t="s">
        <v>31</v>
      </c>
      <c r="D2505" s="30" t="s">
        <v>29</v>
      </c>
      <c r="E2505" s="96" t="s">
        <v>63</v>
      </c>
      <c r="F2505" s="93" t="s">
        <v>29</v>
      </c>
      <c r="G2505" s="30" t="s">
        <v>47</v>
      </c>
      <c r="H2505" s="93" t="s">
        <v>34</v>
      </c>
      <c r="I2505" s="36" t="str">
        <f ca="1">IFERROR(__xludf.DUMMYFUNCTION("""COMPUTED_VALUE""")," ")</f>
        <v xml:space="preserve"> </v>
      </c>
      <c r="J2505" s="51" t="s">
        <v>11332</v>
      </c>
      <c r="K2505" s="56" t="s">
        <v>11333</v>
      </c>
      <c r="L2505" s="38">
        <v>338173646</v>
      </c>
      <c r="M2505" s="30" t="s">
        <v>874</v>
      </c>
      <c r="N2505" s="30" t="s">
        <v>4278</v>
      </c>
      <c r="O2505" s="30" t="s">
        <v>107</v>
      </c>
      <c r="P2505" s="30" t="s">
        <v>11334</v>
      </c>
      <c r="Q2505" s="23">
        <v>16940</v>
      </c>
      <c r="R2505" s="30" t="s">
        <v>29</v>
      </c>
      <c r="S2505" s="39" t="s">
        <v>107</v>
      </c>
      <c r="T2505" s="45">
        <v>46185</v>
      </c>
      <c r="U2505" s="52"/>
      <c r="V2505" s="53"/>
      <c r="W2505" s="54" t="s">
        <v>11335</v>
      </c>
      <c r="X2505" s="30"/>
      <c r="Y2505" s="31" t="str">
        <v>Lỗi</v>
      </c>
      <c r="Z2505" s="30"/>
      <c r="AA2505" s="55"/>
      <c r="AB2505" s="73" t="s">
        <v>44</v>
      </c>
      <c r="AC2505" s="30" t="s">
        <v>44</v>
      </c>
      <c r="AD2505" s="30" t="s">
        <v>982</v>
      </c>
    </row>
    <row r="2506" spans="1:30" x14ac:dyDescent="0.2">
      <c r="A2506" s="89">
        <v>46186.41456928241</v>
      </c>
      <c r="B2506" s="35" t="s">
        <v>30</v>
      </c>
      <c r="C2506" s="85" t="s">
        <v>31</v>
      </c>
      <c r="D2506" s="30" t="s">
        <v>29</v>
      </c>
      <c r="E2506" s="96" t="s">
        <v>63</v>
      </c>
      <c r="F2506" s="93" t="s">
        <v>29</v>
      </c>
      <c r="G2506" s="30" t="s">
        <v>47</v>
      </c>
      <c r="H2506" s="93" t="s">
        <v>34</v>
      </c>
      <c r="I2506" s="36" t="str">
        <f ca="1">IFERROR(__xludf.DUMMYFUNCTION("""COMPUTED_VALUE""")," ")</f>
        <v xml:space="preserve"> </v>
      </c>
      <c r="J2506" s="51" t="s">
        <v>11336</v>
      </c>
      <c r="K2506" s="56" t="s">
        <v>11337</v>
      </c>
      <c r="L2506" s="38">
        <v>366716081</v>
      </c>
      <c r="M2506" s="30" t="s">
        <v>874</v>
      </c>
      <c r="N2506" s="30" t="s">
        <v>4278</v>
      </c>
      <c r="O2506" s="30" t="s">
        <v>107</v>
      </c>
      <c r="P2506" s="30" t="s">
        <v>11338</v>
      </c>
      <c r="Q2506" s="23">
        <v>16940</v>
      </c>
      <c r="R2506" s="30" t="s">
        <v>29</v>
      </c>
      <c r="S2506" s="39">
        <v>50</v>
      </c>
      <c r="T2506" s="45">
        <v>46185</v>
      </c>
      <c r="U2506" s="52"/>
      <c r="V2506" s="53"/>
      <c r="W2506" s="54" t="s">
        <v>11339</v>
      </c>
      <c r="X2506" s="30"/>
      <c r="Y2506" s="31">
        <v>16890</v>
      </c>
      <c r="Z2506" s="30"/>
      <c r="AA2506" s="56"/>
      <c r="AB2506" s="74" t="s">
        <v>44</v>
      </c>
      <c r="AC2506" s="30" t="s">
        <v>44</v>
      </c>
      <c r="AD2506" s="30" t="s">
        <v>982</v>
      </c>
    </row>
    <row r="2507" spans="1:30" x14ac:dyDescent="0.2">
      <c r="A2507" s="89">
        <v>46186.416314317132</v>
      </c>
      <c r="B2507" s="35" t="s">
        <v>30</v>
      </c>
      <c r="C2507" s="85" t="s">
        <v>31</v>
      </c>
      <c r="D2507" s="30" t="s">
        <v>29</v>
      </c>
      <c r="E2507" s="96" t="s">
        <v>63</v>
      </c>
      <c r="F2507" s="93" t="s">
        <v>29</v>
      </c>
      <c r="G2507" s="30" t="s">
        <v>47</v>
      </c>
      <c r="H2507" s="93" t="s">
        <v>34</v>
      </c>
      <c r="I2507" s="36" t="str">
        <f ca="1">IFERROR(__xludf.DUMMYFUNCTION("""COMPUTED_VALUE""")," ")</f>
        <v xml:space="preserve"> </v>
      </c>
      <c r="J2507" s="51" t="s">
        <v>11340</v>
      </c>
      <c r="K2507" s="56" t="s">
        <v>11341</v>
      </c>
      <c r="L2507" s="38">
        <v>329791706</v>
      </c>
      <c r="M2507" s="30" t="s">
        <v>874</v>
      </c>
      <c r="N2507" s="30" t="s">
        <v>8160</v>
      </c>
      <c r="O2507" s="30" t="s">
        <v>107</v>
      </c>
      <c r="P2507" s="30" t="s">
        <v>11342</v>
      </c>
      <c r="Q2507" s="23">
        <v>16940</v>
      </c>
      <c r="R2507" s="30" t="s">
        <v>29</v>
      </c>
      <c r="S2507" s="39">
        <v>50</v>
      </c>
      <c r="T2507" s="45">
        <v>46185</v>
      </c>
      <c r="U2507" s="52"/>
      <c r="V2507" s="53"/>
      <c r="W2507" s="54" t="s">
        <v>11343</v>
      </c>
      <c r="X2507" s="30"/>
      <c r="Y2507" s="31">
        <v>16890</v>
      </c>
      <c r="Z2507" s="30"/>
      <c r="AA2507" s="55"/>
      <c r="AB2507" s="73" t="s">
        <v>44</v>
      </c>
      <c r="AC2507" s="30" t="s">
        <v>44</v>
      </c>
      <c r="AD2507" s="30" t="s">
        <v>982</v>
      </c>
    </row>
    <row r="2508" spans="1:30" x14ac:dyDescent="0.2">
      <c r="A2508" s="89">
        <v>46186.418089629631</v>
      </c>
      <c r="B2508" s="35" t="s">
        <v>30</v>
      </c>
      <c r="C2508" s="85" t="s">
        <v>31</v>
      </c>
      <c r="D2508" s="30" t="s">
        <v>29</v>
      </c>
      <c r="E2508" s="96" t="s">
        <v>63</v>
      </c>
      <c r="F2508" s="93" t="s">
        <v>29</v>
      </c>
      <c r="G2508" s="30" t="s">
        <v>47</v>
      </c>
      <c r="H2508" s="93" t="s">
        <v>34</v>
      </c>
      <c r="I2508" s="36" t="str">
        <f ca="1">IFERROR(__xludf.DUMMYFUNCTION("""COMPUTED_VALUE""")," ")</f>
        <v xml:space="preserve"> </v>
      </c>
      <c r="J2508" s="51" t="s">
        <v>11344</v>
      </c>
      <c r="K2508" s="56" t="s">
        <v>11345</v>
      </c>
      <c r="L2508" s="38">
        <v>966010962</v>
      </c>
      <c r="M2508" s="30" t="s">
        <v>874</v>
      </c>
      <c r="N2508" s="30" t="s">
        <v>5034</v>
      </c>
      <c r="O2508" s="30" t="s">
        <v>107</v>
      </c>
      <c r="P2508" s="30" t="s">
        <v>11346</v>
      </c>
      <c r="Q2508" s="23">
        <v>16940</v>
      </c>
      <c r="R2508" s="30" t="s">
        <v>29</v>
      </c>
      <c r="S2508" s="39">
        <v>50</v>
      </c>
      <c r="T2508" s="45">
        <v>46185</v>
      </c>
      <c r="U2508" s="52"/>
      <c r="V2508" s="53"/>
      <c r="W2508" s="54" t="s">
        <v>11347</v>
      </c>
      <c r="X2508" s="30"/>
      <c r="Y2508" s="31">
        <v>16890</v>
      </c>
      <c r="Z2508" s="30"/>
      <c r="AA2508" s="56"/>
      <c r="AB2508" s="74" t="s">
        <v>44</v>
      </c>
      <c r="AC2508" s="30" t="s">
        <v>44</v>
      </c>
      <c r="AD2508" s="30" t="s">
        <v>982</v>
      </c>
    </row>
    <row r="2509" spans="1:30" x14ac:dyDescent="0.2">
      <c r="A2509" s="89">
        <v>46186.419490300927</v>
      </c>
      <c r="B2509" s="35"/>
      <c r="C2509" s="85" t="s">
        <v>31</v>
      </c>
      <c r="D2509" s="30" t="s">
        <v>29</v>
      </c>
      <c r="E2509" s="96" t="s">
        <v>63</v>
      </c>
      <c r="F2509" s="93" t="s">
        <v>29</v>
      </c>
      <c r="G2509" s="30" t="s">
        <v>47</v>
      </c>
      <c r="H2509" s="93" t="s">
        <v>34</v>
      </c>
      <c r="I2509" s="36" t="str">
        <f ca="1">IFERROR(__xludf.DUMMYFUNCTION("""COMPUTED_VALUE""")," ")</f>
        <v xml:space="preserve"> </v>
      </c>
      <c r="J2509" s="51" t="s">
        <v>11348</v>
      </c>
      <c r="K2509" s="56" t="s">
        <v>11349</v>
      </c>
      <c r="L2509" s="38">
        <v>816563513</v>
      </c>
      <c r="M2509" s="30" t="s">
        <v>874</v>
      </c>
      <c r="N2509" s="30" t="s">
        <v>8160</v>
      </c>
      <c r="O2509" s="30" t="s">
        <v>107</v>
      </c>
      <c r="P2509" s="30" t="s">
        <v>11350</v>
      </c>
      <c r="Q2509" s="23">
        <v>16940</v>
      </c>
      <c r="R2509" s="30" t="s">
        <v>29</v>
      </c>
      <c r="S2509" s="39">
        <v>40</v>
      </c>
      <c r="T2509" s="45">
        <v>46185</v>
      </c>
      <c r="U2509" s="52"/>
      <c r="V2509" s="53"/>
      <c r="W2509" s="54" t="s">
        <v>11351</v>
      </c>
      <c r="X2509" s="30"/>
      <c r="Y2509" s="31">
        <v>16900</v>
      </c>
      <c r="Z2509" s="30"/>
      <c r="AA2509" s="55"/>
      <c r="AB2509" s="73" t="s">
        <v>44</v>
      </c>
      <c r="AC2509" s="30" t="s">
        <v>44</v>
      </c>
      <c r="AD2509" s="30" t="s">
        <v>982</v>
      </c>
    </row>
    <row r="2510" spans="1:30" x14ac:dyDescent="0.2">
      <c r="A2510" s="89">
        <v>46186.42798980324</v>
      </c>
      <c r="B2510" s="35" t="s">
        <v>30</v>
      </c>
      <c r="C2510" s="85" t="s">
        <v>31</v>
      </c>
      <c r="D2510" s="30" t="s">
        <v>29</v>
      </c>
      <c r="E2510" s="96" t="s">
        <v>46</v>
      </c>
      <c r="F2510" s="93" t="s">
        <v>29</v>
      </c>
      <c r="G2510" s="30" t="s">
        <v>47</v>
      </c>
      <c r="H2510" s="93" t="s">
        <v>34</v>
      </c>
      <c r="I2510" s="36" t="str">
        <f ca="1">IFERROR(__xludf.DUMMYFUNCTION("""COMPUTED_VALUE""")," ")</f>
        <v xml:space="preserve"> </v>
      </c>
      <c r="J2510" s="51" t="s">
        <v>11352</v>
      </c>
      <c r="K2510" s="56" t="s">
        <v>11353</v>
      </c>
      <c r="L2510" s="38">
        <v>969174395</v>
      </c>
      <c r="M2510" s="30" t="s">
        <v>50</v>
      </c>
      <c r="N2510" s="30" t="s">
        <v>131</v>
      </c>
      <c r="O2510" s="30" t="s">
        <v>107</v>
      </c>
      <c r="P2510" s="30" t="s">
        <v>11354</v>
      </c>
      <c r="Q2510" s="23">
        <v>2468</v>
      </c>
      <c r="R2510" s="30" t="s">
        <v>29</v>
      </c>
      <c r="S2510" s="39">
        <v>50</v>
      </c>
      <c r="T2510" s="45">
        <v>46185</v>
      </c>
      <c r="U2510" s="52"/>
      <c r="V2510" s="53"/>
      <c r="W2510" s="54" t="s">
        <v>11355</v>
      </c>
      <c r="X2510" s="30"/>
      <c r="Y2510" s="31">
        <v>2418</v>
      </c>
      <c r="Z2510" s="30"/>
      <c r="AA2510" s="56"/>
      <c r="AB2510" s="74" t="s">
        <v>44</v>
      </c>
      <c r="AC2510" s="30" t="s">
        <v>44</v>
      </c>
      <c r="AD2510" s="30" t="s">
        <v>982</v>
      </c>
    </row>
    <row r="2511" spans="1:30" x14ac:dyDescent="0.2">
      <c r="A2511" s="89">
        <v>46186.438525810183</v>
      </c>
      <c r="B2511" s="35" t="s">
        <v>76</v>
      </c>
      <c r="C2511" s="85" t="s">
        <v>31</v>
      </c>
      <c r="D2511" s="30" t="s">
        <v>29</v>
      </c>
      <c r="E2511" s="96" t="s">
        <v>63</v>
      </c>
      <c r="F2511" s="93" t="s">
        <v>29</v>
      </c>
      <c r="G2511" s="30" t="s">
        <v>47</v>
      </c>
      <c r="H2511" s="93" t="s">
        <v>5132</v>
      </c>
      <c r="I2511" s="36">
        <f ca="1">IFERROR(__xludf.DUMMYFUNCTION("""COMPUTED_VALUE"""),46196)</f>
        <v>46196</v>
      </c>
      <c r="J2511" s="51" t="s">
        <v>11356</v>
      </c>
      <c r="K2511" s="56" t="s">
        <v>11357</v>
      </c>
      <c r="L2511" s="38">
        <v>398195289</v>
      </c>
      <c r="M2511" s="30" t="s">
        <v>758</v>
      </c>
      <c r="N2511" s="30" t="s">
        <v>1870</v>
      </c>
      <c r="O2511" s="30" t="s">
        <v>107</v>
      </c>
      <c r="P2511" s="30" t="s">
        <v>11358</v>
      </c>
      <c r="Q2511" s="23">
        <v>16940</v>
      </c>
      <c r="R2511" s="30" t="s">
        <v>29</v>
      </c>
      <c r="S2511" s="39">
        <v>100</v>
      </c>
      <c r="T2511" s="45">
        <v>46185</v>
      </c>
      <c r="U2511" s="52"/>
      <c r="V2511" s="53"/>
      <c r="W2511" s="54" t="s">
        <v>11359</v>
      </c>
      <c r="X2511" s="30"/>
      <c r="Y2511" s="31">
        <v>16840</v>
      </c>
      <c r="Z2511" s="30"/>
      <c r="AA2511" s="55"/>
      <c r="AB2511" s="73" t="s">
        <v>44</v>
      </c>
      <c r="AC2511" s="30" t="s">
        <v>44</v>
      </c>
      <c r="AD2511" s="30" t="s">
        <v>982</v>
      </c>
    </row>
    <row r="2512" spans="1:30" x14ac:dyDescent="0.2">
      <c r="A2512" s="89">
        <v>46186.441644212959</v>
      </c>
      <c r="B2512" s="35" t="s">
        <v>30</v>
      </c>
      <c r="C2512" s="85" t="s">
        <v>31</v>
      </c>
      <c r="D2512" s="30" t="s">
        <v>29</v>
      </c>
      <c r="E2512" s="96" t="s">
        <v>63</v>
      </c>
      <c r="F2512" s="93" t="s">
        <v>29</v>
      </c>
      <c r="G2512" s="30" t="s">
        <v>47</v>
      </c>
      <c r="H2512" s="93" t="s">
        <v>34</v>
      </c>
      <c r="I2512" s="36" t="str">
        <f ca="1">IFERROR(__xludf.DUMMYFUNCTION("""COMPUTED_VALUE""")," ")</f>
        <v xml:space="preserve"> </v>
      </c>
      <c r="J2512" s="51" t="s">
        <v>11360</v>
      </c>
      <c r="K2512" s="56" t="s">
        <v>11361</v>
      </c>
      <c r="L2512" s="38">
        <v>333269639</v>
      </c>
      <c r="M2512" s="30" t="s">
        <v>758</v>
      </c>
      <c r="N2512" s="30" t="s">
        <v>2028</v>
      </c>
      <c r="O2512" s="30" t="s">
        <v>107</v>
      </c>
      <c r="P2512" s="30" t="s">
        <v>11362</v>
      </c>
      <c r="Q2512" s="23">
        <v>16940</v>
      </c>
      <c r="R2512" s="30" t="s">
        <v>29</v>
      </c>
      <c r="S2512" s="39">
        <v>50</v>
      </c>
      <c r="T2512" s="45">
        <v>46186</v>
      </c>
      <c r="U2512" s="52"/>
      <c r="V2512" s="53"/>
      <c r="W2512" s="54" t="s">
        <v>11363</v>
      </c>
      <c r="X2512" s="30"/>
      <c r="Y2512" s="31">
        <v>16890</v>
      </c>
      <c r="Z2512" s="30"/>
      <c r="AA2512" s="56"/>
      <c r="AB2512" s="74" t="s">
        <v>44</v>
      </c>
      <c r="AC2512" s="30" t="s">
        <v>44</v>
      </c>
      <c r="AD2512" s="30" t="s">
        <v>982</v>
      </c>
    </row>
    <row r="2513" spans="1:30" x14ac:dyDescent="0.2">
      <c r="A2513" s="89">
        <v>46186.466888726849</v>
      </c>
      <c r="B2513" s="35" t="s">
        <v>30</v>
      </c>
      <c r="C2513" s="85" t="s">
        <v>31</v>
      </c>
      <c r="D2513" s="30" t="s">
        <v>29</v>
      </c>
      <c r="E2513" s="96" t="s">
        <v>32</v>
      </c>
      <c r="F2513" s="93" t="s">
        <v>29</v>
      </c>
      <c r="G2513" s="30" t="s">
        <v>33</v>
      </c>
      <c r="H2513" s="93" t="s">
        <v>34</v>
      </c>
      <c r="I2513" s="36" t="str">
        <f ca="1">IFERROR(__xludf.DUMMYFUNCTION("""COMPUTED_VALUE""")," ")</f>
        <v xml:space="preserve"> </v>
      </c>
      <c r="J2513" s="51" t="s">
        <v>11364</v>
      </c>
      <c r="K2513" s="56" t="s">
        <v>11365</v>
      </c>
      <c r="L2513" s="38">
        <v>382024746</v>
      </c>
      <c r="M2513" s="30" t="s">
        <v>454</v>
      </c>
      <c r="N2513" s="30" t="s">
        <v>236</v>
      </c>
      <c r="O2513" s="30" t="s">
        <v>11366</v>
      </c>
      <c r="P2513" s="30" t="s">
        <v>11367</v>
      </c>
      <c r="Q2513" s="23">
        <v>14972</v>
      </c>
      <c r="R2513" s="30" t="s">
        <v>29</v>
      </c>
      <c r="S2513" s="39">
        <v>50</v>
      </c>
      <c r="T2513" s="45">
        <v>46185</v>
      </c>
      <c r="U2513" s="52"/>
      <c r="V2513" s="53"/>
      <c r="W2513" s="54" t="s">
        <v>11368</v>
      </c>
      <c r="X2513" s="30"/>
      <c r="Y2513" s="31">
        <v>14922</v>
      </c>
      <c r="Z2513" s="30"/>
      <c r="AA2513" s="55"/>
      <c r="AB2513" s="73" t="s">
        <v>44</v>
      </c>
      <c r="AC2513" s="30" t="s">
        <v>44</v>
      </c>
      <c r="AD2513" s="30" t="s">
        <v>982</v>
      </c>
    </row>
    <row r="2514" spans="1:30" x14ac:dyDescent="0.2">
      <c r="A2514" s="89">
        <v>46186.470452905094</v>
      </c>
      <c r="B2514" s="35" t="s">
        <v>76</v>
      </c>
      <c r="C2514" s="85" t="s">
        <v>31</v>
      </c>
      <c r="D2514" s="30" t="s">
        <v>29</v>
      </c>
      <c r="E2514" s="96" t="s">
        <v>32</v>
      </c>
      <c r="F2514" s="93" t="s">
        <v>29</v>
      </c>
      <c r="G2514" s="30" t="s">
        <v>33</v>
      </c>
      <c r="H2514" s="93" t="s">
        <v>3172</v>
      </c>
      <c r="I2514" s="36">
        <f ca="1">IFERROR(__xludf.DUMMYFUNCTION("""COMPUTED_VALUE"""),46192)</f>
        <v>46192</v>
      </c>
      <c r="J2514" s="51" t="s">
        <v>11369</v>
      </c>
      <c r="K2514" s="56" t="s">
        <v>11370</v>
      </c>
      <c r="L2514" s="38">
        <v>981420018</v>
      </c>
      <c r="M2514" s="30" t="s">
        <v>454</v>
      </c>
      <c r="N2514" s="30" t="s">
        <v>148</v>
      </c>
      <c r="O2514" s="30" t="s">
        <v>11371</v>
      </c>
      <c r="P2514" s="30" t="s">
        <v>11372</v>
      </c>
      <c r="Q2514" s="23">
        <v>14972</v>
      </c>
      <c r="R2514" s="30" t="s">
        <v>29</v>
      </c>
      <c r="S2514" s="39">
        <f>100+3900</f>
        <v>4000</v>
      </c>
      <c r="T2514" s="49" t="s">
        <v>11373</v>
      </c>
      <c r="U2514" s="52"/>
      <c r="V2514" s="53"/>
      <c r="W2514" s="54" t="s">
        <v>11374</v>
      </c>
      <c r="X2514" s="30"/>
      <c r="Y2514" s="31">
        <v>10972</v>
      </c>
      <c r="Z2514" s="30"/>
      <c r="AA2514" s="56"/>
      <c r="AB2514" s="74" t="s">
        <v>44</v>
      </c>
      <c r="AC2514" s="30" t="s">
        <v>44</v>
      </c>
      <c r="AD2514" s="30" t="s">
        <v>982</v>
      </c>
    </row>
    <row r="2515" spans="1:30" x14ac:dyDescent="0.2">
      <c r="A2515" s="89">
        <v>46186.47193417824</v>
      </c>
      <c r="B2515" s="35" t="s">
        <v>30</v>
      </c>
      <c r="C2515" s="85" t="s">
        <v>31</v>
      </c>
      <c r="D2515" s="30" t="s">
        <v>29</v>
      </c>
      <c r="E2515" s="96" t="s">
        <v>63</v>
      </c>
      <c r="F2515" s="93" t="s">
        <v>29</v>
      </c>
      <c r="G2515" s="30" t="s">
        <v>47</v>
      </c>
      <c r="H2515" s="93" t="s">
        <v>6655</v>
      </c>
      <c r="I2515" s="36">
        <f ca="1">IFERROR(__xludf.DUMMYFUNCTION("""COMPUTED_VALUE"""),46204)</f>
        <v>46204</v>
      </c>
      <c r="J2515" s="51" t="s">
        <v>11375</v>
      </c>
      <c r="K2515" s="56" t="s">
        <v>11376</v>
      </c>
      <c r="L2515" s="38">
        <v>327519534</v>
      </c>
      <c r="M2515" s="30" t="s">
        <v>454</v>
      </c>
      <c r="N2515" s="30" t="s">
        <v>131</v>
      </c>
      <c r="O2515" s="30" t="s">
        <v>11377</v>
      </c>
      <c r="P2515" s="30" t="s">
        <v>11378</v>
      </c>
      <c r="Q2515" s="23">
        <v>16940</v>
      </c>
      <c r="R2515" s="30" t="s">
        <v>29</v>
      </c>
      <c r="S2515" s="39">
        <v>50</v>
      </c>
      <c r="T2515" s="45">
        <v>46186</v>
      </c>
      <c r="U2515" s="52"/>
      <c r="V2515" s="53"/>
      <c r="W2515" s="54" t="s">
        <v>11379</v>
      </c>
      <c r="X2515" s="30"/>
      <c r="Y2515" s="31">
        <v>16890</v>
      </c>
      <c r="Z2515" s="30"/>
      <c r="AA2515" s="55"/>
      <c r="AB2515" s="73" t="s">
        <v>44</v>
      </c>
      <c r="AC2515" s="30" t="s">
        <v>44</v>
      </c>
      <c r="AD2515" s="30" t="s">
        <v>982</v>
      </c>
    </row>
    <row r="2516" spans="1:30" x14ac:dyDescent="0.2">
      <c r="A2516" s="89">
        <v>46186.485121863429</v>
      </c>
      <c r="B2516" s="35" t="s">
        <v>30</v>
      </c>
      <c r="C2516" s="85" t="s">
        <v>31</v>
      </c>
      <c r="D2516" s="30" t="s">
        <v>29</v>
      </c>
      <c r="E2516" s="96" t="s">
        <v>63</v>
      </c>
      <c r="F2516" s="93" t="s">
        <v>29</v>
      </c>
      <c r="G2516" s="30" t="s">
        <v>87</v>
      </c>
      <c r="H2516" s="93" t="s">
        <v>34</v>
      </c>
      <c r="I2516" s="36" t="str">
        <f ca="1">IFERROR(__xludf.DUMMYFUNCTION("""COMPUTED_VALUE""")," ")</f>
        <v xml:space="preserve"> </v>
      </c>
      <c r="J2516" s="51" t="s">
        <v>11380</v>
      </c>
      <c r="K2516" s="56" t="s">
        <v>5404</v>
      </c>
      <c r="L2516" s="38">
        <v>373350208</v>
      </c>
      <c r="M2516" s="30" t="s">
        <v>1630</v>
      </c>
      <c r="N2516" s="30" t="s">
        <v>3850</v>
      </c>
      <c r="O2516" s="30" t="s">
        <v>11381</v>
      </c>
      <c r="P2516" s="30" t="s">
        <v>11382</v>
      </c>
      <c r="Q2516" s="23">
        <v>16940</v>
      </c>
      <c r="R2516" s="30" t="s">
        <v>29</v>
      </c>
      <c r="S2516" s="39">
        <v>100</v>
      </c>
      <c r="T2516" s="45">
        <v>46185</v>
      </c>
      <c r="U2516" s="52"/>
      <c r="V2516" s="53"/>
      <c r="W2516" s="54" t="s">
        <v>11383</v>
      </c>
      <c r="X2516" s="30"/>
      <c r="Y2516" s="31">
        <v>16840</v>
      </c>
      <c r="Z2516" s="30"/>
      <c r="AA2516" s="56"/>
      <c r="AB2516" s="74" t="s">
        <v>44</v>
      </c>
      <c r="AC2516" s="30" t="s">
        <v>44</v>
      </c>
      <c r="AD2516" s="30" t="s">
        <v>74</v>
      </c>
    </row>
    <row r="2517" spans="1:30" x14ac:dyDescent="0.2">
      <c r="A2517" s="89">
        <v>46186.514631215279</v>
      </c>
      <c r="B2517" s="35" t="s">
        <v>30</v>
      </c>
      <c r="C2517" s="85" t="s">
        <v>31</v>
      </c>
      <c r="D2517" s="30" t="s">
        <v>29</v>
      </c>
      <c r="E2517" s="96" t="s">
        <v>63</v>
      </c>
      <c r="F2517" s="93" t="s">
        <v>29</v>
      </c>
      <c r="G2517" s="30" t="s">
        <v>47</v>
      </c>
      <c r="H2517" s="93" t="s">
        <v>34</v>
      </c>
      <c r="I2517" s="36" t="str">
        <f ca="1">IFERROR(__xludf.DUMMYFUNCTION("""COMPUTED_VALUE""")," ")</f>
        <v xml:space="preserve"> </v>
      </c>
      <c r="J2517" s="51" t="s">
        <v>11384</v>
      </c>
      <c r="K2517" s="56" t="s">
        <v>11385</v>
      </c>
      <c r="L2517" s="38">
        <v>334727642</v>
      </c>
      <c r="M2517" s="30" t="s">
        <v>1614</v>
      </c>
      <c r="N2517" s="30" t="s">
        <v>4176</v>
      </c>
      <c r="O2517" s="30" t="s">
        <v>2081</v>
      </c>
      <c r="P2517" s="30" t="s">
        <v>11386</v>
      </c>
      <c r="Q2517" s="23">
        <v>16940</v>
      </c>
      <c r="R2517" s="30" t="s">
        <v>29</v>
      </c>
      <c r="S2517" s="39">
        <v>50</v>
      </c>
      <c r="T2517" s="45">
        <v>46185</v>
      </c>
      <c r="U2517" s="52"/>
      <c r="V2517" s="53"/>
      <c r="W2517" s="54" t="s">
        <v>11387</v>
      </c>
      <c r="X2517" s="30"/>
      <c r="Y2517" s="31">
        <v>16890</v>
      </c>
      <c r="Z2517" s="30"/>
      <c r="AA2517" s="55"/>
      <c r="AB2517" s="73" t="s">
        <v>44</v>
      </c>
      <c r="AC2517" s="30" t="s">
        <v>44</v>
      </c>
      <c r="AD2517" s="30" t="s">
        <v>982</v>
      </c>
    </row>
    <row r="2518" spans="1:30" x14ac:dyDescent="0.2">
      <c r="A2518" s="89">
        <v>46186.520377141205</v>
      </c>
      <c r="B2518" s="35" t="s">
        <v>408</v>
      </c>
      <c r="C2518" s="85" t="s">
        <v>31</v>
      </c>
      <c r="D2518" s="30" t="s">
        <v>29</v>
      </c>
      <c r="E2518" s="96" t="s">
        <v>82</v>
      </c>
      <c r="F2518" s="93" t="s">
        <v>29</v>
      </c>
      <c r="G2518" s="30" t="s">
        <v>47</v>
      </c>
      <c r="H2518" s="93" t="s">
        <v>5928</v>
      </c>
      <c r="I2518" s="36">
        <f ca="1">IFERROR(__xludf.DUMMYFUNCTION("""COMPUTED_VALUE"""),46196)</f>
        <v>46196</v>
      </c>
      <c r="J2518" s="51" t="s">
        <v>11388</v>
      </c>
      <c r="K2518" s="56" t="s">
        <v>11389</v>
      </c>
      <c r="L2518" s="38">
        <v>394567586</v>
      </c>
      <c r="M2518" s="30" t="s">
        <v>1614</v>
      </c>
      <c r="N2518" s="30" t="s">
        <v>2930</v>
      </c>
      <c r="O2518" s="30" t="s">
        <v>2081</v>
      </c>
      <c r="P2518" s="30" t="s">
        <v>11390</v>
      </c>
      <c r="Q2518" s="23">
        <v>9704</v>
      </c>
      <c r="R2518" s="30" t="s">
        <v>29</v>
      </c>
      <c r="S2518" s="39">
        <v>50</v>
      </c>
      <c r="T2518" s="45">
        <v>46185</v>
      </c>
      <c r="U2518" s="52"/>
      <c r="V2518" s="53"/>
      <c r="W2518" s="54" t="s">
        <v>11391</v>
      </c>
      <c r="X2518" s="30"/>
      <c r="Y2518" s="31">
        <v>9654</v>
      </c>
      <c r="Z2518" s="30"/>
      <c r="AA2518" s="56"/>
      <c r="AB2518" s="74" t="s">
        <v>44</v>
      </c>
      <c r="AC2518" s="30" t="s">
        <v>44</v>
      </c>
      <c r="AD2518" s="30" t="s">
        <v>982</v>
      </c>
    </row>
    <row r="2519" spans="1:30" x14ac:dyDescent="0.2">
      <c r="A2519" s="152">
        <v>46186</v>
      </c>
      <c r="B2519" s="35" t="s">
        <v>76</v>
      </c>
      <c r="C2519" s="85" t="s">
        <v>31</v>
      </c>
      <c r="D2519" s="30" t="s">
        <v>29</v>
      </c>
      <c r="E2519" s="30" t="s">
        <v>416</v>
      </c>
      <c r="F2519" s="30" t="s">
        <v>11392</v>
      </c>
      <c r="G2519" s="30" t="s">
        <v>2665</v>
      </c>
      <c r="H2519" s="30" t="s">
        <v>11393</v>
      </c>
      <c r="I2519" s="36" t="str">
        <f ca="1">IFERROR(__xludf.DUMMYFUNCTION("""COMPUTED_VALUE""")," ")</f>
        <v xml:space="preserve"> </v>
      </c>
      <c r="J2519" s="51" t="s">
        <v>11394</v>
      </c>
      <c r="K2519" s="30" t="s">
        <v>11395</v>
      </c>
      <c r="L2519" s="38">
        <v>961295150</v>
      </c>
      <c r="M2519" s="30" t="s">
        <v>421</v>
      </c>
      <c r="N2519" s="30" t="s">
        <v>422</v>
      </c>
      <c r="O2519" s="30" t="s">
        <v>11396</v>
      </c>
      <c r="P2519" s="30" t="s">
        <v>11397</v>
      </c>
      <c r="Q2519" s="23">
        <v>4268</v>
      </c>
      <c r="R2519" s="28" t="s">
        <v>29</v>
      </c>
      <c r="S2519" s="39"/>
      <c r="T2519" s="45"/>
      <c r="U2519" s="69"/>
      <c r="V2519" s="126"/>
      <c r="W2519" s="109"/>
      <c r="X2519" s="58"/>
      <c r="Y2519" s="31">
        <v>4268</v>
      </c>
      <c r="Z2519" s="30"/>
      <c r="AA2519" s="55"/>
      <c r="AB2519" s="55"/>
      <c r="AC2519" s="30" t="s">
        <v>44</v>
      </c>
      <c r="AD2519" s="30" t="s">
        <v>982</v>
      </c>
    </row>
    <row r="2520" spans="1:30" x14ac:dyDescent="0.2">
      <c r="A2520" s="89">
        <v>46186.524107349542</v>
      </c>
      <c r="B2520" s="35" t="s">
        <v>30</v>
      </c>
      <c r="C2520" s="85" t="s">
        <v>31</v>
      </c>
      <c r="D2520" s="30" t="s">
        <v>29</v>
      </c>
      <c r="E2520" s="96" t="s">
        <v>82</v>
      </c>
      <c r="F2520" s="93" t="s">
        <v>29</v>
      </c>
      <c r="G2520" s="30" t="s">
        <v>87</v>
      </c>
      <c r="H2520" s="93" t="s">
        <v>3147</v>
      </c>
      <c r="I2520" s="36">
        <f ca="1">IFERROR(__xludf.DUMMYFUNCTION("""COMPUTED_VALUE"""),46220)</f>
        <v>46220</v>
      </c>
      <c r="J2520" s="51" t="s">
        <v>11398</v>
      </c>
      <c r="K2520" s="56" t="s">
        <v>11399</v>
      </c>
      <c r="L2520" s="38">
        <v>399769890</v>
      </c>
      <c r="M2520" s="30" t="s">
        <v>380</v>
      </c>
      <c r="N2520" s="30" t="s">
        <v>434</v>
      </c>
      <c r="O2520" s="30" t="s">
        <v>11400</v>
      </c>
      <c r="P2520" s="30" t="s">
        <v>11401</v>
      </c>
      <c r="Q2520" s="23">
        <v>9704</v>
      </c>
      <c r="R2520" s="30" t="s">
        <v>29</v>
      </c>
      <c r="S2520" s="39">
        <v>300</v>
      </c>
      <c r="T2520" s="45">
        <v>46185</v>
      </c>
      <c r="U2520" s="52"/>
      <c r="V2520" s="53"/>
      <c r="W2520" s="54" t="s">
        <v>11402</v>
      </c>
      <c r="X2520" s="30"/>
      <c r="Y2520" s="31">
        <v>9404</v>
      </c>
      <c r="Z2520" s="30"/>
      <c r="AA2520" s="56"/>
      <c r="AB2520" s="74" t="s">
        <v>44</v>
      </c>
      <c r="AC2520" s="30" t="s">
        <v>44</v>
      </c>
      <c r="AD2520" s="30" t="s">
        <v>74</v>
      </c>
    </row>
    <row r="2521" spans="1:30" x14ac:dyDescent="0.2">
      <c r="A2521" s="89">
        <v>46186.53200175926</v>
      </c>
      <c r="B2521" s="35"/>
      <c r="C2521" s="85" t="s">
        <v>31</v>
      </c>
      <c r="D2521" s="30" t="s">
        <v>29</v>
      </c>
      <c r="E2521" s="96" t="s">
        <v>82</v>
      </c>
      <c r="F2521" s="93" t="s">
        <v>29</v>
      </c>
      <c r="G2521" s="30" t="s">
        <v>47</v>
      </c>
      <c r="H2521" s="93" t="s">
        <v>4073</v>
      </c>
      <c r="I2521" s="36">
        <f ca="1">IFERROR(__xludf.DUMMYFUNCTION("""COMPUTED_VALUE"""),46219)</f>
        <v>46219</v>
      </c>
      <c r="J2521" s="51" t="s">
        <v>11403</v>
      </c>
      <c r="K2521" s="56" t="s">
        <v>5242</v>
      </c>
      <c r="L2521" s="38"/>
      <c r="M2521" s="30" t="s">
        <v>380</v>
      </c>
      <c r="N2521" s="30" t="s">
        <v>434</v>
      </c>
      <c r="O2521" s="30" t="s">
        <v>11404</v>
      </c>
      <c r="P2521" s="30" t="s">
        <v>11405</v>
      </c>
      <c r="Q2521" s="23">
        <v>9704</v>
      </c>
      <c r="R2521" s="30" t="s">
        <v>29</v>
      </c>
      <c r="S2521" s="39">
        <v>150</v>
      </c>
      <c r="T2521" s="45">
        <v>46186</v>
      </c>
      <c r="U2521" s="52"/>
      <c r="V2521" s="53"/>
      <c r="W2521" s="54" t="s">
        <v>11406</v>
      </c>
      <c r="X2521" s="30"/>
      <c r="Y2521" s="31">
        <v>9554</v>
      </c>
      <c r="Z2521" s="30"/>
      <c r="AA2521" s="55"/>
      <c r="AB2521" s="73" t="s">
        <v>44</v>
      </c>
      <c r="AC2521" s="30" t="s">
        <v>44</v>
      </c>
      <c r="AD2521" s="30" t="s">
        <v>74</v>
      </c>
    </row>
    <row r="2522" spans="1:30" x14ac:dyDescent="0.2">
      <c r="A2522" s="89">
        <v>46186.534676435185</v>
      </c>
      <c r="B2522" s="35"/>
      <c r="C2522" s="85" t="s">
        <v>31</v>
      </c>
      <c r="D2522" s="30" t="s">
        <v>29</v>
      </c>
      <c r="E2522" s="96" t="s">
        <v>46</v>
      </c>
      <c r="F2522" s="93" t="s">
        <v>29</v>
      </c>
      <c r="G2522" s="30" t="s">
        <v>87</v>
      </c>
      <c r="H2522" s="93" t="s">
        <v>7946</v>
      </c>
      <c r="I2522" s="36">
        <f ca="1">IFERROR(__xludf.DUMMYFUNCTION("""COMPUTED_VALUE"""),46196)</f>
        <v>46196</v>
      </c>
      <c r="J2522" s="51" t="s">
        <v>11407</v>
      </c>
      <c r="K2522" s="56" t="s">
        <v>11408</v>
      </c>
      <c r="L2522" s="38">
        <v>343582123</v>
      </c>
      <c r="M2522" s="30" t="s">
        <v>380</v>
      </c>
      <c r="N2522" s="30" t="s">
        <v>434</v>
      </c>
      <c r="O2522" s="30" t="s">
        <v>4636</v>
      </c>
      <c r="P2522" s="30" t="s">
        <v>11409</v>
      </c>
      <c r="Q2522" s="23">
        <v>2468</v>
      </c>
      <c r="R2522" s="30" t="s">
        <v>29</v>
      </c>
      <c r="S2522" s="39">
        <v>300</v>
      </c>
      <c r="T2522" s="45">
        <v>46185</v>
      </c>
      <c r="U2522" s="52"/>
      <c r="V2522" s="53"/>
      <c r="W2522" s="54" t="s">
        <v>11410</v>
      </c>
      <c r="X2522" s="30"/>
      <c r="Y2522" s="31">
        <v>2168</v>
      </c>
      <c r="Z2522" s="30"/>
      <c r="AA2522" s="56"/>
      <c r="AB2522" s="74" t="s">
        <v>44</v>
      </c>
      <c r="AC2522" s="30" t="s">
        <v>44</v>
      </c>
      <c r="AD2522" s="30" t="s">
        <v>982</v>
      </c>
    </row>
    <row r="2523" spans="1:30" x14ac:dyDescent="0.2">
      <c r="A2523" s="89">
        <v>46186.536500648144</v>
      </c>
      <c r="B2523" s="35"/>
      <c r="C2523" s="85" t="s">
        <v>31</v>
      </c>
      <c r="D2523" s="30" t="s">
        <v>29</v>
      </c>
      <c r="E2523" s="96" t="s">
        <v>46</v>
      </c>
      <c r="F2523" s="93" t="s">
        <v>29</v>
      </c>
      <c r="G2523" s="30" t="s">
        <v>47</v>
      </c>
      <c r="H2523" s="93" t="s">
        <v>7946</v>
      </c>
      <c r="I2523" s="36">
        <f ca="1">IFERROR(__xludf.DUMMYFUNCTION("""COMPUTED_VALUE"""),46196)</f>
        <v>46196</v>
      </c>
      <c r="J2523" s="51" t="s">
        <v>11411</v>
      </c>
      <c r="K2523" s="56" t="s">
        <v>11412</v>
      </c>
      <c r="L2523" s="38">
        <v>862260802</v>
      </c>
      <c r="M2523" s="30" t="s">
        <v>380</v>
      </c>
      <c r="N2523" s="30" t="s">
        <v>434</v>
      </c>
      <c r="O2523" s="30" t="s">
        <v>4636</v>
      </c>
      <c r="P2523" s="30" t="s">
        <v>11413</v>
      </c>
      <c r="Q2523" s="23">
        <v>2468</v>
      </c>
      <c r="R2523" s="30" t="s">
        <v>29</v>
      </c>
      <c r="S2523" s="39">
        <v>300</v>
      </c>
      <c r="T2523" s="45">
        <v>46185</v>
      </c>
      <c r="U2523" s="52"/>
      <c r="V2523" s="53"/>
      <c r="W2523" s="54" t="s">
        <v>11414</v>
      </c>
      <c r="X2523" s="30"/>
      <c r="Y2523" s="31">
        <v>2168</v>
      </c>
      <c r="Z2523" s="30"/>
      <c r="AA2523" s="55"/>
      <c r="AB2523" s="73" t="s">
        <v>44</v>
      </c>
      <c r="AC2523" s="30" t="s">
        <v>44</v>
      </c>
      <c r="AD2523" s="30" t="s">
        <v>982</v>
      </c>
    </row>
    <row r="2524" spans="1:30" x14ac:dyDescent="0.2">
      <c r="A2524" s="89">
        <v>46186.540643749999</v>
      </c>
      <c r="B2524" s="35" t="s">
        <v>30</v>
      </c>
      <c r="C2524" s="85" t="s">
        <v>31</v>
      </c>
      <c r="D2524" s="30" t="s">
        <v>29</v>
      </c>
      <c r="E2524" s="96" t="s">
        <v>201</v>
      </c>
      <c r="F2524" s="93" t="s">
        <v>29</v>
      </c>
      <c r="G2524" s="30" t="s">
        <v>87</v>
      </c>
      <c r="H2524" s="93" t="s">
        <v>4271</v>
      </c>
      <c r="I2524" s="36">
        <f ca="1">IFERROR(__xludf.DUMMYFUNCTION("""COMPUTED_VALUE"""),46217)</f>
        <v>46217</v>
      </c>
      <c r="J2524" s="51" t="s">
        <v>11415</v>
      </c>
      <c r="K2524" s="56" t="s">
        <v>11416</v>
      </c>
      <c r="L2524" s="38">
        <v>333995682</v>
      </c>
      <c r="M2524" s="30" t="s">
        <v>556</v>
      </c>
      <c r="N2524" s="30" t="s">
        <v>2105</v>
      </c>
      <c r="O2524" s="30" t="s">
        <v>4636</v>
      </c>
      <c r="P2524" s="30" t="s">
        <v>11417</v>
      </c>
      <c r="Q2524" s="23">
        <v>5936</v>
      </c>
      <c r="R2524" s="30" t="s">
        <v>766</v>
      </c>
      <c r="S2524" s="39">
        <v>300</v>
      </c>
      <c r="T2524" s="45">
        <v>46185</v>
      </c>
      <c r="U2524" s="52"/>
      <c r="V2524" s="53"/>
      <c r="W2524" s="54" t="s">
        <v>11418</v>
      </c>
      <c r="X2524" s="30"/>
      <c r="Y2524" s="31">
        <v>5636</v>
      </c>
      <c r="Z2524" s="30"/>
      <c r="AA2524" s="56"/>
      <c r="AB2524" s="74" t="s">
        <v>44</v>
      </c>
      <c r="AC2524" s="30" t="s">
        <v>44</v>
      </c>
      <c r="AD2524" s="30" t="s">
        <v>74</v>
      </c>
    </row>
    <row r="2525" spans="1:30" x14ac:dyDescent="0.2">
      <c r="A2525" s="89">
        <v>46186.543666527781</v>
      </c>
      <c r="B2525" s="35"/>
      <c r="C2525" s="85" t="s">
        <v>31</v>
      </c>
      <c r="D2525" s="30" t="s">
        <v>29</v>
      </c>
      <c r="E2525" s="96" t="s">
        <v>201</v>
      </c>
      <c r="F2525" s="93" t="s">
        <v>29</v>
      </c>
      <c r="G2525" s="30" t="s">
        <v>87</v>
      </c>
      <c r="H2525" s="93" t="s">
        <v>4271</v>
      </c>
      <c r="I2525" s="36">
        <f ca="1">IFERROR(__xludf.DUMMYFUNCTION("""COMPUTED_VALUE"""),46217)</f>
        <v>46217</v>
      </c>
      <c r="J2525" s="51" t="s">
        <v>11419</v>
      </c>
      <c r="K2525" s="56" t="s">
        <v>11420</v>
      </c>
      <c r="L2525" s="38">
        <v>344947554</v>
      </c>
      <c r="M2525" s="30" t="s">
        <v>556</v>
      </c>
      <c r="N2525" s="30" t="s">
        <v>2105</v>
      </c>
      <c r="O2525" s="30" t="s">
        <v>4636</v>
      </c>
      <c r="P2525" s="30" t="s">
        <v>11421</v>
      </c>
      <c r="Q2525" s="23">
        <v>5936</v>
      </c>
      <c r="R2525" s="30" t="s">
        <v>766</v>
      </c>
      <c r="S2525" s="39">
        <v>300</v>
      </c>
      <c r="T2525" s="45">
        <v>46185</v>
      </c>
      <c r="U2525" s="52"/>
      <c r="V2525" s="53"/>
      <c r="W2525" s="54" t="s">
        <v>11422</v>
      </c>
      <c r="X2525" s="30"/>
      <c r="Y2525" s="31">
        <v>5636</v>
      </c>
      <c r="Z2525" s="30"/>
      <c r="AA2525" s="55"/>
      <c r="AB2525" s="73" t="s">
        <v>44</v>
      </c>
      <c r="AC2525" s="30" t="s">
        <v>44</v>
      </c>
      <c r="AD2525" s="30" t="s">
        <v>74</v>
      </c>
    </row>
    <row r="2526" spans="1:30" x14ac:dyDescent="0.2">
      <c r="A2526" s="89">
        <v>46186.54591400463</v>
      </c>
      <c r="B2526" s="35" t="s">
        <v>30</v>
      </c>
      <c r="C2526" s="85" t="s">
        <v>31</v>
      </c>
      <c r="D2526" s="30" t="s">
        <v>29</v>
      </c>
      <c r="E2526" s="96" t="s">
        <v>82</v>
      </c>
      <c r="F2526" s="93" t="s">
        <v>29</v>
      </c>
      <c r="G2526" s="30" t="s">
        <v>87</v>
      </c>
      <c r="H2526" s="93" t="s">
        <v>4271</v>
      </c>
      <c r="I2526" s="36">
        <f ca="1">IFERROR(__xludf.DUMMYFUNCTION("""COMPUTED_VALUE"""),46217)</f>
        <v>46217</v>
      </c>
      <c r="J2526" s="51" t="s">
        <v>11423</v>
      </c>
      <c r="K2526" s="56" t="s">
        <v>11424</v>
      </c>
      <c r="L2526" s="38">
        <v>559956855</v>
      </c>
      <c r="M2526" s="30" t="s">
        <v>556</v>
      </c>
      <c r="N2526" s="30" t="s">
        <v>2105</v>
      </c>
      <c r="O2526" s="30" t="s">
        <v>4636</v>
      </c>
      <c r="P2526" s="30" t="s">
        <v>11425</v>
      </c>
      <c r="Q2526" s="23">
        <v>9704</v>
      </c>
      <c r="R2526" s="30" t="s">
        <v>766</v>
      </c>
      <c r="S2526" s="39">
        <v>300</v>
      </c>
      <c r="T2526" s="45">
        <v>46185</v>
      </c>
      <c r="U2526" s="52"/>
      <c r="V2526" s="53"/>
      <c r="W2526" s="54" t="s">
        <v>11426</v>
      </c>
      <c r="X2526" s="30"/>
      <c r="Y2526" s="31">
        <v>9404</v>
      </c>
      <c r="Z2526" s="30"/>
      <c r="AA2526" s="56"/>
      <c r="AB2526" s="74" t="s">
        <v>44</v>
      </c>
      <c r="AC2526" s="30" t="s">
        <v>44</v>
      </c>
      <c r="AD2526" s="30" t="s">
        <v>74</v>
      </c>
    </row>
    <row r="2527" spans="1:30" x14ac:dyDescent="0.2">
      <c r="A2527" s="89">
        <v>46186.634089293977</v>
      </c>
      <c r="B2527" s="35" t="s">
        <v>408</v>
      </c>
      <c r="C2527" s="85" t="s">
        <v>31</v>
      </c>
      <c r="D2527" s="30" t="s">
        <v>29</v>
      </c>
      <c r="E2527" s="96" t="s">
        <v>63</v>
      </c>
      <c r="F2527" s="93" t="s">
        <v>29</v>
      </c>
      <c r="G2527" s="30" t="s">
        <v>47</v>
      </c>
      <c r="H2527" s="93" t="s">
        <v>5132</v>
      </c>
      <c r="I2527" s="36">
        <f ca="1">IFERROR(__xludf.DUMMYFUNCTION("""COMPUTED_VALUE"""),46196)</f>
        <v>46196</v>
      </c>
      <c r="J2527" s="51" t="s">
        <v>11427</v>
      </c>
      <c r="K2527" s="56" t="s">
        <v>11428</v>
      </c>
      <c r="L2527" s="38">
        <v>337155721</v>
      </c>
      <c r="M2527" s="30" t="s">
        <v>1614</v>
      </c>
      <c r="N2527" s="30" t="s">
        <v>1153</v>
      </c>
      <c r="O2527" s="30" t="s">
        <v>11429</v>
      </c>
      <c r="P2527" s="30" t="s">
        <v>11430</v>
      </c>
      <c r="Q2527" s="23">
        <v>16940</v>
      </c>
      <c r="R2527" s="30" t="s">
        <v>29</v>
      </c>
      <c r="S2527" s="39">
        <f>200+2300</f>
        <v>2500</v>
      </c>
      <c r="T2527" s="49" t="s">
        <v>11431</v>
      </c>
      <c r="U2527" s="52"/>
      <c r="V2527" s="53"/>
      <c r="W2527" s="54" t="s">
        <v>11432</v>
      </c>
      <c r="X2527" s="30"/>
      <c r="Y2527" s="31">
        <v>14440</v>
      </c>
      <c r="Z2527" s="30"/>
      <c r="AA2527" s="55"/>
      <c r="AB2527" s="73" t="s">
        <v>44</v>
      </c>
      <c r="AC2527" s="30" t="s">
        <v>44</v>
      </c>
      <c r="AD2527" s="30" t="s">
        <v>982</v>
      </c>
    </row>
    <row r="2528" spans="1:30" x14ac:dyDescent="0.2">
      <c r="A2528" s="89">
        <v>46186.641671863428</v>
      </c>
      <c r="B2528" s="35" t="s">
        <v>30</v>
      </c>
      <c r="C2528" s="85" t="s">
        <v>31</v>
      </c>
      <c r="D2528" s="30" t="s">
        <v>29</v>
      </c>
      <c r="E2528" s="96" t="s">
        <v>46</v>
      </c>
      <c r="F2528" s="93" t="s">
        <v>29</v>
      </c>
      <c r="G2528" s="30" t="s">
        <v>47</v>
      </c>
      <c r="H2528" s="93" t="s">
        <v>3904</v>
      </c>
      <c r="I2528" s="36">
        <f ca="1">IFERROR(__xludf.DUMMYFUNCTION("""COMPUTED_VALUE"""),46195)</f>
        <v>46195</v>
      </c>
      <c r="J2528" s="51" t="s">
        <v>11433</v>
      </c>
      <c r="K2528" s="56" t="s">
        <v>11434</v>
      </c>
      <c r="L2528" s="38">
        <v>352859505</v>
      </c>
      <c r="M2528" s="30" t="s">
        <v>163</v>
      </c>
      <c r="N2528" s="30" t="s">
        <v>3662</v>
      </c>
      <c r="O2528" s="30" t="s">
        <v>11435</v>
      </c>
      <c r="P2528" s="30" t="s">
        <v>11436</v>
      </c>
      <c r="Q2528" s="23">
        <v>2468</v>
      </c>
      <c r="R2528" s="30" t="s">
        <v>29</v>
      </c>
      <c r="S2528" s="39">
        <v>2468</v>
      </c>
      <c r="T2528" s="45">
        <v>46186</v>
      </c>
      <c r="U2528" s="52"/>
      <c r="V2528" s="53"/>
      <c r="W2528" s="54" t="s">
        <v>11437</v>
      </c>
      <c r="X2528" s="30"/>
      <c r="Y2528" s="31">
        <v>0</v>
      </c>
      <c r="Z2528" s="30"/>
      <c r="AA2528" s="56"/>
      <c r="AB2528" s="74" t="s">
        <v>44</v>
      </c>
      <c r="AC2528" s="30" t="s">
        <v>44</v>
      </c>
      <c r="AD2528" s="30" t="s">
        <v>982</v>
      </c>
    </row>
    <row r="2529" spans="1:30" x14ac:dyDescent="0.2">
      <c r="A2529" s="89">
        <v>46186.656392037039</v>
      </c>
      <c r="B2529" s="35" t="s">
        <v>408</v>
      </c>
      <c r="C2529" s="85" t="s">
        <v>31</v>
      </c>
      <c r="D2529" s="30" t="s">
        <v>29</v>
      </c>
      <c r="E2529" s="96" t="s">
        <v>63</v>
      </c>
      <c r="F2529" s="93" t="s">
        <v>29</v>
      </c>
      <c r="G2529" s="30" t="s">
        <v>47</v>
      </c>
      <c r="H2529" s="93" t="s">
        <v>5903</v>
      </c>
      <c r="I2529" s="36">
        <f ca="1">IFERROR(__xludf.DUMMYFUNCTION("""COMPUTED_VALUE"""),46194)</f>
        <v>46194</v>
      </c>
      <c r="J2529" s="51" t="s">
        <v>11438</v>
      </c>
      <c r="K2529" s="56" t="s">
        <v>614</v>
      </c>
      <c r="L2529" s="38">
        <v>342696921</v>
      </c>
      <c r="M2529" s="30" t="s">
        <v>758</v>
      </c>
      <c r="N2529" s="30" t="s">
        <v>1870</v>
      </c>
      <c r="O2529" s="30" t="s">
        <v>107</v>
      </c>
      <c r="P2529" s="30" t="s">
        <v>11439</v>
      </c>
      <c r="Q2529" s="23">
        <v>16940</v>
      </c>
      <c r="R2529" s="30" t="s">
        <v>29</v>
      </c>
      <c r="S2529" s="39">
        <v>100</v>
      </c>
      <c r="T2529" s="45">
        <v>46186</v>
      </c>
      <c r="U2529" s="52"/>
      <c r="V2529" s="53"/>
      <c r="W2529" s="54" t="s">
        <v>11440</v>
      </c>
      <c r="X2529" s="30"/>
      <c r="Y2529" s="31">
        <v>16840</v>
      </c>
      <c r="Z2529" s="30"/>
      <c r="AA2529" s="55"/>
      <c r="AB2529" s="73" t="s">
        <v>44</v>
      </c>
      <c r="AC2529" s="30" t="s">
        <v>44</v>
      </c>
      <c r="AD2529" s="30" t="s">
        <v>982</v>
      </c>
    </row>
    <row r="2530" spans="1:30" x14ac:dyDescent="0.2">
      <c r="A2530" s="89">
        <v>46186.672512060184</v>
      </c>
      <c r="B2530" s="35" t="s">
        <v>30</v>
      </c>
      <c r="C2530" s="85" t="s">
        <v>31</v>
      </c>
      <c r="D2530" s="30" t="s">
        <v>29</v>
      </c>
      <c r="E2530" s="96" t="s">
        <v>46</v>
      </c>
      <c r="F2530" s="93" t="s">
        <v>29</v>
      </c>
      <c r="G2530" s="30" t="s">
        <v>47</v>
      </c>
      <c r="H2530" s="93" t="s">
        <v>34</v>
      </c>
      <c r="I2530" s="36" t="str">
        <f ca="1">IFERROR(__xludf.DUMMYFUNCTION("""COMPUTED_VALUE""")," ")</f>
        <v xml:space="preserve"> </v>
      </c>
      <c r="J2530" s="51" t="s">
        <v>11441</v>
      </c>
      <c r="K2530" s="56" t="s">
        <v>11442</v>
      </c>
      <c r="L2530" s="38">
        <v>349804300</v>
      </c>
      <c r="M2530" s="30" t="s">
        <v>163</v>
      </c>
      <c r="N2530" s="30" t="s">
        <v>3479</v>
      </c>
      <c r="O2530" s="30" t="s">
        <v>735</v>
      </c>
      <c r="P2530" s="30" t="s">
        <v>11443</v>
      </c>
      <c r="Q2530" s="23">
        <v>2468</v>
      </c>
      <c r="R2530" s="30" t="s">
        <v>29</v>
      </c>
      <c r="S2530" s="39">
        <v>100</v>
      </c>
      <c r="T2530" s="45">
        <v>46186</v>
      </c>
      <c r="U2530" s="52"/>
      <c r="V2530" s="53"/>
      <c r="W2530" s="54" t="s">
        <v>11444</v>
      </c>
      <c r="X2530" s="30"/>
      <c r="Y2530" s="31">
        <v>2368</v>
      </c>
      <c r="Z2530" s="30"/>
      <c r="AA2530" s="56"/>
      <c r="AB2530" s="74" t="s">
        <v>44</v>
      </c>
      <c r="AC2530" s="30" t="s">
        <v>44</v>
      </c>
      <c r="AD2530" s="30" t="s">
        <v>982</v>
      </c>
    </row>
    <row r="2531" spans="1:30" x14ac:dyDescent="0.2">
      <c r="A2531" s="89">
        <v>46186.708286400462</v>
      </c>
      <c r="B2531" s="35" t="s">
        <v>408</v>
      </c>
      <c r="C2531" s="85" t="s">
        <v>31</v>
      </c>
      <c r="D2531" s="30" t="s">
        <v>29</v>
      </c>
      <c r="E2531" s="96" t="s">
        <v>2798</v>
      </c>
      <c r="F2531" s="93" t="s">
        <v>29</v>
      </c>
      <c r="G2531" s="30" t="s">
        <v>47</v>
      </c>
      <c r="H2531" s="93" t="s">
        <v>3230</v>
      </c>
      <c r="I2531" s="36">
        <f ca="1">IFERROR(__xludf.DUMMYFUNCTION("""COMPUTED_VALUE"""),46194)</f>
        <v>46194</v>
      </c>
      <c r="J2531" s="51" t="s">
        <v>11445</v>
      </c>
      <c r="K2531" s="56" t="s">
        <v>11446</v>
      </c>
      <c r="L2531" s="38">
        <v>336811283</v>
      </c>
      <c r="M2531" s="30" t="s">
        <v>2093</v>
      </c>
      <c r="N2531" s="30" t="s">
        <v>11447</v>
      </c>
      <c r="O2531" s="30" t="s">
        <v>739</v>
      </c>
      <c r="P2531" s="30" t="s">
        <v>11448</v>
      </c>
      <c r="Q2531" s="23">
        <v>16940</v>
      </c>
      <c r="R2531" s="30" t="s">
        <v>429</v>
      </c>
      <c r="S2531" s="39">
        <f>300+9404</f>
        <v>9704</v>
      </c>
      <c r="T2531" s="49" t="s">
        <v>11449</v>
      </c>
      <c r="U2531" s="52"/>
      <c r="V2531" s="53"/>
      <c r="W2531" s="54" t="s">
        <v>11450</v>
      </c>
      <c r="X2531" s="30"/>
      <c r="Y2531" s="31">
        <v>7236</v>
      </c>
      <c r="Z2531" s="30"/>
      <c r="AA2531" s="55"/>
      <c r="AB2531" s="73" t="s">
        <v>3855</v>
      </c>
      <c r="AC2531" s="30" t="s">
        <v>3855</v>
      </c>
      <c r="AD2531" s="30" t="s">
        <v>982</v>
      </c>
    </row>
    <row r="2532" spans="1:30" x14ac:dyDescent="0.2">
      <c r="A2532" s="89">
        <v>46186.725443807867</v>
      </c>
      <c r="B2532" s="35" t="s">
        <v>30</v>
      </c>
      <c r="C2532" s="85" t="s">
        <v>31</v>
      </c>
      <c r="D2532" s="30" t="s">
        <v>29</v>
      </c>
      <c r="E2532" s="96" t="s">
        <v>32</v>
      </c>
      <c r="F2532" s="93" t="s">
        <v>29</v>
      </c>
      <c r="G2532" s="30" t="s">
        <v>33</v>
      </c>
      <c r="H2532" s="93" t="s">
        <v>34</v>
      </c>
      <c r="I2532" s="36" t="str">
        <f ca="1">IFERROR(__xludf.DUMMYFUNCTION("""COMPUTED_VALUE""")," ")</f>
        <v xml:space="preserve"> </v>
      </c>
      <c r="J2532" s="51" t="s">
        <v>11451</v>
      </c>
      <c r="K2532" s="56" t="s">
        <v>11452</v>
      </c>
      <c r="L2532" s="38">
        <v>704160236</v>
      </c>
      <c r="M2532" s="30" t="s">
        <v>1614</v>
      </c>
      <c r="N2532" s="30" t="s">
        <v>8789</v>
      </c>
      <c r="O2532" s="30" t="s">
        <v>7005</v>
      </c>
      <c r="P2532" s="30" t="s">
        <v>11453</v>
      </c>
      <c r="Q2532" s="23">
        <v>14972</v>
      </c>
      <c r="R2532" s="30" t="s">
        <v>29</v>
      </c>
      <c r="S2532" s="39">
        <v>200</v>
      </c>
      <c r="T2532" s="45">
        <v>46185</v>
      </c>
      <c r="U2532" s="52"/>
      <c r="V2532" s="53"/>
      <c r="W2532" s="54" t="s">
        <v>11454</v>
      </c>
      <c r="X2532" s="30"/>
      <c r="Y2532" s="31">
        <v>14772</v>
      </c>
      <c r="Z2532" s="30"/>
      <c r="AA2532" s="56"/>
      <c r="AB2532" s="74" t="s">
        <v>44</v>
      </c>
      <c r="AC2532" s="30" t="s">
        <v>44</v>
      </c>
      <c r="AD2532" s="30" t="s">
        <v>982</v>
      </c>
    </row>
    <row r="2533" spans="1:30" x14ac:dyDescent="0.2">
      <c r="A2533" s="89">
        <v>46186.786298587962</v>
      </c>
      <c r="B2533" s="35" t="s">
        <v>408</v>
      </c>
      <c r="C2533" s="85" t="s">
        <v>31</v>
      </c>
      <c r="D2533" s="30" t="s">
        <v>29</v>
      </c>
      <c r="E2533" s="96" t="s">
        <v>63</v>
      </c>
      <c r="F2533" s="93" t="s">
        <v>29</v>
      </c>
      <c r="G2533" s="30" t="s">
        <v>47</v>
      </c>
      <c r="H2533" s="93" t="s">
        <v>3193</v>
      </c>
      <c r="I2533" s="36">
        <f ca="1">IFERROR(__xludf.DUMMYFUNCTION("""COMPUTED_VALUE"""),46196)</f>
        <v>46196</v>
      </c>
      <c r="J2533" s="51" t="s">
        <v>11455</v>
      </c>
      <c r="K2533" s="56" t="s">
        <v>11456</v>
      </c>
      <c r="L2533" s="38">
        <v>393341320</v>
      </c>
      <c r="M2533" s="30" t="s">
        <v>1614</v>
      </c>
      <c r="N2533" s="30" t="s">
        <v>1631</v>
      </c>
      <c r="O2533" s="30" t="s">
        <v>7005</v>
      </c>
      <c r="P2533" s="30" t="s">
        <v>11457</v>
      </c>
      <c r="Q2533" s="23">
        <v>16940</v>
      </c>
      <c r="R2533" s="30" t="s">
        <v>29</v>
      </c>
      <c r="S2533" s="39">
        <v>50</v>
      </c>
      <c r="T2533" s="45">
        <v>46185</v>
      </c>
      <c r="U2533" s="52"/>
      <c r="V2533" s="53"/>
      <c r="W2533" s="54" t="s">
        <v>11458</v>
      </c>
      <c r="X2533" s="30"/>
      <c r="Y2533" s="31">
        <v>16890</v>
      </c>
      <c r="Z2533" s="30"/>
      <c r="AA2533" s="55"/>
      <c r="AB2533" s="73" t="s">
        <v>44</v>
      </c>
      <c r="AC2533" s="30" t="s">
        <v>44</v>
      </c>
      <c r="AD2533" s="30" t="s">
        <v>982</v>
      </c>
    </row>
    <row r="2534" spans="1:30" x14ac:dyDescent="0.2">
      <c r="A2534" s="89">
        <v>46186.791985729171</v>
      </c>
      <c r="B2534" s="35" t="s">
        <v>408</v>
      </c>
      <c r="C2534" s="85" t="s">
        <v>31</v>
      </c>
      <c r="D2534" s="30" t="s">
        <v>29</v>
      </c>
      <c r="E2534" s="96" t="s">
        <v>32</v>
      </c>
      <c r="F2534" s="93" t="s">
        <v>29</v>
      </c>
      <c r="G2534" s="30" t="s">
        <v>33</v>
      </c>
      <c r="H2534" s="93" t="s">
        <v>3172</v>
      </c>
      <c r="I2534" s="36">
        <f ca="1">IFERROR(__xludf.DUMMYFUNCTION("""COMPUTED_VALUE"""),46192)</f>
        <v>46192</v>
      </c>
      <c r="J2534" s="51" t="s">
        <v>11459</v>
      </c>
      <c r="K2534" s="56" t="s">
        <v>11460</v>
      </c>
      <c r="L2534" s="38">
        <v>352894913</v>
      </c>
      <c r="M2534" s="30" t="s">
        <v>1614</v>
      </c>
      <c r="N2534" s="30" t="s">
        <v>8789</v>
      </c>
      <c r="O2534" s="30" t="s">
        <v>7005</v>
      </c>
      <c r="P2534" s="30" t="s">
        <v>11461</v>
      </c>
      <c r="Q2534" s="23">
        <v>14972</v>
      </c>
      <c r="R2534" s="30" t="s">
        <v>29</v>
      </c>
      <c r="S2534" s="39">
        <v>200</v>
      </c>
      <c r="T2534" s="45">
        <v>46186</v>
      </c>
      <c r="U2534" s="52"/>
      <c r="V2534" s="53"/>
      <c r="W2534" s="54" t="s">
        <v>11462</v>
      </c>
      <c r="X2534" s="30"/>
      <c r="Y2534" s="31">
        <v>14772</v>
      </c>
      <c r="Z2534" s="30"/>
      <c r="AA2534" s="56"/>
      <c r="AB2534" s="74" t="s">
        <v>44</v>
      </c>
      <c r="AC2534" s="30" t="s">
        <v>44</v>
      </c>
      <c r="AD2534" s="30" t="s">
        <v>982</v>
      </c>
    </row>
    <row r="2535" spans="1:30" x14ac:dyDescent="0.2">
      <c r="A2535" s="89">
        <v>46186.802558530093</v>
      </c>
      <c r="B2535" s="35" t="s">
        <v>408</v>
      </c>
      <c r="C2535" s="85" t="s">
        <v>31</v>
      </c>
      <c r="D2535" s="30" t="s">
        <v>29</v>
      </c>
      <c r="E2535" s="96" t="s">
        <v>46</v>
      </c>
      <c r="F2535" s="93" t="s">
        <v>29</v>
      </c>
      <c r="G2535" s="30" t="s">
        <v>47</v>
      </c>
      <c r="H2535" s="93" t="s">
        <v>5903</v>
      </c>
      <c r="I2535" s="36">
        <f ca="1">IFERROR(__xludf.DUMMYFUNCTION("""COMPUTED_VALUE"""),46194)</f>
        <v>46194</v>
      </c>
      <c r="J2535" s="51" t="s">
        <v>11463</v>
      </c>
      <c r="K2535" s="56" t="s">
        <v>11464</v>
      </c>
      <c r="L2535" s="38">
        <v>367743108</v>
      </c>
      <c r="M2535" s="30" t="s">
        <v>3501</v>
      </c>
      <c r="N2535" s="30" t="s">
        <v>845</v>
      </c>
      <c r="O2535" s="30" t="s">
        <v>11465</v>
      </c>
      <c r="P2535" s="30" t="s">
        <v>11466</v>
      </c>
      <c r="Q2535" s="23">
        <v>2468</v>
      </c>
      <c r="R2535" s="30" t="s">
        <v>29</v>
      </c>
      <c r="S2535" s="39">
        <v>2468</v>
      </c>
      <c r="T2535" s="45">
        <v>46186</v>
      </c>
      <c r="U2535" s="52"/>
      <c r="V2535" s="53"/>
      <c r="W2535" s="54" t="s">
        <v>11467</v>
      </c>
      <c r="X2535" s="30"/>
      <c r="Y2535" s="31">
        <v>0</v>
      </c>
      <c r="Z2535" s="30"/>
      <c r="AA2535" s="55"/>
      <c r="AB2535" s="73" t="s">
        <v>44</v>
      </c>
      <c r="AC2535" s="30" t="s">
        <v>44</v>
      </c>
      <c r="AD2535" s="30" t="s">
        <v>982</v>
      </c>
    </row>
    <row r="2536" spans="1:30" x14ac:dyDescent="0.2">
      <c r="A2536" s="89">
        <v>46186.833254212965</v>
      </c>
      <c r="B2536" s="35" t="s">
        <v>408</v>
      </c>
      <c r="C2536" s="85" t="s">
        <v>31</v>
      </c>
      <c r="D2536" s="30" t="s">
        <v>29</v>
      </c>
      <c r="E2536" s="96" t="s">
        <v>63</v>
      </c>
      <c r="F2536" s="93" t="s">
        <v>29</v>
      </c>
      <c r="G2536" s="30" t="s">
        <v>47</v>
      </c>
      <c r="H2536" s="93" t="s">
        <v>5903</v>
      </c>
      <c r="I2536" s="36">
        <f ca="1">IFERROR(__xludf.DUMMYFUNCTION("""COMPUTED_VALUE"""),46194)</f>
        <v>46194</v>
      </c>
      <c r="J2536" s="51" t="s">
        <v>11468</v>
      </c>
      <c r="K2536" s="56" t="s">
        <v>11469</v>
      </c>
      <c r="L2536" s="38">
        <v>386839045</v>
      </c>
      <c r="M2536" s="30" t="s">
        <v>1614</v>
      </c>
      <c r="N2536" s="30" t="s">
        <v>2886</v>
      </c>
      <c r="O2536" s="30" t="s">
        <v>7005</v>
      </c>
      <c r="P2536" s="30" t="s">
        <v>11470</v>
      </c>
      <c r="Q2536" s="23">
        <v>16940</v>
      </c>
      <c r="R2536" s="30" t="s">
        <v>29</v>
      </c>
      <c r="S2536" s="39">
        <f>200+2300</f>
        <v>2500</v>
      </c>
      <c r="T2536" s="49" t="s">
        <v>11471</v>
      </c>
      <c r="U2536" s="52"/>
      <c r="V2536" s="53"/>
      <c r="W2536" s="54" t="s">
        <v>11472</v>
      </c>
      <c r="X2536" s="30"/>
      <c r="Y2536" s="31">
        <v>14440</v>
      </c>
      <c r="Z2536" s="30"/>
      <c r="AA2536" s="56"/>
      <c r="AB2536" s="74" t="s">
        <v>44</v>
      </c>
      <c r="AC2536" s="30" t="s">
        <v>44</v>
      </c>
      <c r="AD2536" s="30" t="s">
        <v>982</v>
      </c>
    </row>
    <row r="2537" spans="1:30" x14ac:dyDescent="0.2">
      <c r="A2537" s="89">
        <v>46186.839024768517</v>
      </c>
      <c r="B2537" s="35" t="s">
        <v>252</v>
      </c>
      <c r="C2537" s="85" t="s">
        <v>31</v>
      </c>
      <c r="D2537" s="30" t="s">
        <v>29</v>
      </c>
      <c r="E2537" s="96" t="s">
        <v>32</v>
      </c>
      <c r="F2537" s="93" t="s">
        <v>29</v>
      </c>
      <c r="G2537" s="30" t="s">
        <v>33</v>
      </c>
      <c r="H2537" s="93" t="s">
        <v>11473</v>
      </c>
      <c r="I2537" s="36">
        <f ca="1">IFERROR(__xludf.DUMMYFUNCTION("""COMPUTED_VALUE"""),46194)</f>
        <v>46194</v>
      </c>
      <c r="J2537" s="51" t="s">
        <v>11474</v>
      </c>
      <c r="K2537" s="56" t="s">
        <v>11475</v>
      </c>
      <c r="L2537" s="38">
        <v>919711841</v>
      </c>
      <c r="M2537" s="30" t="s">
        <v>1614</v>
      </c>
      <c r="N2537" s="30" t="s">
        <v>8789</v>
      </c>
      <c r="O2537" s="30" t="s">
        <v>7005</v>
      </c>
      <c r="P2537" s="30" t="s">
        <v>11476</v>
      </c>
      <c r="Q2537" s="23">
        <v>14972</v>
      </c>
      <c r="R2537" s="30" t="s">
        <v>29</v>
      </c>
      <c r="S2537" s="39">
        <v>200</v>
      </c>
      <c r="T2537" s="45">
        <v>46186</v>
      </c>
      <c r="U2537" s="52"/>
      <c r="V2537" s="53"/>
      <c r="W2537" s="54" t="s">
        <v>11477</v>
      </c>
      <c r="X2537" s="30"/>
      <c r="Y2537" s="31">
        <v>14772</v>
      </c>
      <c r="Z2537" s="30"/>
      <c r="AA2537" s="55"/>
      <c r="AB2537" s="73" t="s">
        <v>44</v>
      </c>
      <c r="AC2537" s="30" t="s">
        <v>44</v>
      </c>
      <c r="AD2537" s="30" t="s">
        <v>982</v>
      </c>
    </row>
    <row r="2538" spans="1:30" x14ac:dyDescent="0.2">
      <c r="A2538" s="89">
        <v>46186.846297696757</v>
      </c>
      <c r="B2538" s="35" t="s">
        <v>30</v>
      </c>
      <c r="C2538" s="85" t="s">
        <v>31</v>
      </c>
      <c r="D2538" s="30" t="s">
        <v>29</v>
      </c>
      <c r="E2538" s="96" t="s">
        <v>63</v>
      </c>
      <c r="F2538" s="93" t="s">
        <v>29</v>
      </c>
      <c r="G2538" s="30" t="s">
        <v>47</v>
      </c>
      <c r="H2538" s="93" t="s">
        <v>3716</v>
      </c>
      <c r="I2538" s="36">
        <f ca="1">IFERROR(__xludf.DUMMYFUNCTION("""COMPUTED_VALUE"""),46202)</f>
        <v>46202</v>
      </c>
      <c r="J2538" s="51" t="s">
        <v>11478</v>
      </c>
      <c r="K2538" s="56" t="s">
        <v>11479</v>
      </c>
      <c r="L2538" s="38">
        <v>818278121</v>
      </c>
      <c r="M2538" s="30" t="s">
        <v>90</v>
      </c>
      <c r="N2538" s="30" t="s">
        <v>2721</v>
      </c>
      <c r="O2538" s="30" t="s">
        <v>11480</v>
      </c>
      <c r="P2538" s="30" t="s">
        <v>11481</v>
      </c>
      <c r="Q2538" s="23">
        <v>16940</v>
      </c>
      <c r="R2538" s="30" t="s">
        <v>29</v>
      </c>
      <c r="S2538" s="39">
        <v>100</v>
      </c>
      <c r="T2538" s="45">
        <v>46186</v>
      </c>
      <c r="U2538" s="52"/>
      <c r="V2538" s="53"/>
      <c r="W2538" s="54" t="s">
        <v>11482</v>
      </c>
      <c r="X2538" s="30"/>
      <c r="Y2538" s="31">
        <v>16840</v>
      </c>
      <c r="Z2538" s="30"/>
      <c r="AA2538" s="56"/>
      <c r="AB2538" s="74" t="s">
        <v>44</v>
      </c>
      <c r="AC2538" s="30" t="s">
        <v>44</v>
      </c>
      <c r="AD2538" s="30" t="s">
        <v>982</v>
      </c>
    </row>
    <row r="2539" spans="1:30" x14ac:dyDescent="0.2">
      <c r="A2539" s="89">
        <v>46186.849655127313</v>
      </c>
      <c r="B2539" s="35" t="s">
        <v>30</v>
      </c>
      <c r="C2539" s="85" t="s">
        <v>31</v>
      </c>
      <c r="D2539" s="30" t="s">
        <v>29</v>
      </c>
      <c r="E2539" s="96" t="s">
        <v>32</v>
      </c>
      <c r="F2539" s="93" t="s">
        <v>29</v>
      </c>
      <c r="G2539" s="30" t="s">
        <v>33</v>
      </c>
      <c r="H2539" s="93" t="s">
        <v>34</v>
      </c>
      <c r="I2539" s="36" t="str">
        <f ca="1">IFERROR(__xludf.DUMMYFUNCTION("""COMPUTED_VALUE""")," ")</f>
        <v xml:space="preserve"> </v>
      </c>
      <c r="J2539" s="51" t="s">
        <v>11483</v>
      </c>
      <c r="K2539" s="56" t="s">
        <v>11484</v>
      </c>
      <c r="L2539" s="38">
        <v>355114094</v>
      </c>
      <c r="M2539" s="30" t="s">
        <v>90</v>
      </c>
      <c r="N2539" s="30" t="s">
        <v>2721</v>
      </c>
      <c r="O2539" s="30" t="s">
        <v>11485</v>
      </c>
      <c r="P2539" s="30" t="s">
        <v>11486</v>
      </c>
      <c r="Q2539" s="23">
        <v>14972</v>
      </c>
      <c r="R2539" s="30" t="s">
        <v>29</v>
      </c>
      <c r="S2539" s="39">
        <v>50</v>
      </c>
      <c r="T2539" s="45">
        <v>46186</v>
      </c>
      <c r="U2539" s="52"/>
      <c r="V2539" s="53"/>
      <c r="W2539" s="54" t="s">
        <v>11487</v>
      </c>
      <c r="X2539" s="30"/>
      <c r="Y2539" s="31">
        <v>14922</v>
      </c>
      <c r="Z2539" s="30"/>
      <c r="AA2539" s="55"/>
      <c r="AB2539" s="73" t="s">
        <v>44</v>
      </c>
      <c r="AC2539" s="30" t="s">
        <v>44</v>
      </c>
      <c r="AD2539" s="30" t="s">
        <v>982</v>
      </c>
    </row>
    <row r="2540" spans="1:30" x14ac:dyDescent="0.2">
      <c r="A2540" s="89">
        <v>46186.887481412035</v>
      </c>
      <c r="B2540" s="35" t="s">
        <v>30</v>
      </c>
      <c r="C2540" s="85" t="s">
        <v>31</v>
      </c>
      <c r="D2540" s="30" t="s">
        <v>29</v>
      </c>
      <c r="E2540" s="96" t="s">
        <v>2798</v>
      </c>
      <c r="F2540" s="93" t="s">
        <v>29</v>
      </c>
      <c r="G2540" s="30" t="s">
        <v>47</v>
      </c>
      <c r="H2540" s="93" t="s">
        <v>34</v>
      </c>
      <c r="I2540" s="36" t="str">
        <f ca="1">IFERROR(__xludf.DUMMYFUNCTION("""COMPUTED_VALUE""")," ")</f>
        <v xml:space="preserve"> </v>
      </c>
      <c r="J2540" s="51" t="s">
        <v>11488</v>
      </c>
      <c r="K2540" s="56" t="s">
        <v>11489</v>
      </c>
      <c r="L2540" s="38">
        <v>978250308</v>
      </c>
      <c r="M2540" s="30" t="s">
        <v>664</v>
      </c>
      <c r="N2540" s="30" t="s">
        <v>66</v>
      </c>
      <c r="O2540" s="30" t="s">
        <v>107</v>
      </c>
      <c r="P2540" s="30" t="s">
        <v>11490</v>
      </c>
      <c r="Q2540" s="23">
        <v>16940</v>
      </c>
      <c r="R2540" s="30" t="s">
        <v>29</v>
      </c>
      <c r="S2540" s="39">
        <v>50</v>
      </c>
      <c r="T2540" s="45">
        <v>46186</v>
      </c>
      <c r="U2540" s="52"/>
      <c r="V2540" s="53"/>
      <c r="W2540" s="54" t="s">
        <v>11491</v>
      </c>
      <c r="X2540" s="30"/>
      <c r="Y2540" s="31">
        <v>16890</v>
      </c>
      <c r="Z2540" s="30"/>
      <c r="AA2540" s="56"/>
      <c r="AB2540" s="74" t="s">
        <v>44</v>
      </c>
      <c r="AC2540" s="30" t="s">
        <v>44</v>
      </c>
      <c r="AD2540" s="30" t="s">
        <v>982</v>
      </c>
    </row>
    <row r="2541" spans="1:30" x14ac:dyDescent="0.2">
      <c r="A2541" s="89">
        <v>46186.891079768524</v>
      </c>
      <c r="B2541" s="35" t="s">
        <v>30</v>
      </c>
      <c r="C2541" s="85" t="s">
        <v>31</v>
      </c>
      <c r="D2541" s="30" t="s">
        <v>29</v>
      </c>
      <c r="E2541" s="96" t="s">
        <v>2798</v>
      </c>
      <c r="F2541" s="93" t="s">
        <v>29</v>
      </c>
      <c r="G2541" s="30" t="s">
        <v>47</v>
      </c>
      <c r="H2541" s="93" t="s">
        <v>34</v>
      </c>
      <c r="I2541" s="36" t="str">
        <f ca="1">IFERROR(__xludf.DUMMYFUNCTION("""COMPUTED_VALUE""")," ")</f>
        <v xml:space="preserve"> </v>
      </c>
      <c r="J2541" s="51" t="s">
        <v>11492</v>
      </c>
      <c r="K2541" s="56" t="s">
        <v>8033</v>
      </c>
      <c r="L2541" s="38">
        <v>385283767</v>
      </c>
      <c r="M2541" s="30" t="s">
        <v>664</v>
      </c>
      <c r="N2541" s="30" t="s">
        <v>362</v>
      </c>
      <c r="O2541" s="30" t="s">
        <v>107</v>
      </c>
      <c r="P2541" s="30" t="s">
        <v>11493</v>
      </c>
      <c r="Q2541" s="23">
        <v>16940</v>
      </c>
      <c r="R2541" s="30" t="s">
        <v>29</v>
      </c>
      <c r="S2541" s="39">
        <v>50</v>
      </c>
      <c r="T2541" s="45">
        <v>46186</v>
      </c>
      <c r="U2541" s="52"/>
      <c r="V2541" s="53"/>
      <c r="W2541" s="54" t="s">
        <v>11494</v>
      </c>
      <c r="X2541" s="30"/>
      <c r="Y2541" s="31">
        <v>16890</v>
      </c>
      <c r="Z2541" s="30"/>
      <c r="AA2541" s="55"/>
      <c r="AB2541" s="73" t="s">
        <v>44</v>
      </c>
      <c r="AC2541" s="30" t="s">
        <v>44</v>
      </c>
      <c r="AD2541" s="30" t="s">
        <v>982</v>
      </c>
    </row>
    <row r="2542" spans="1:30" x14ac:dyDescent="0.2">
      <c r="A2542" s="89">
        <v>46186.892725613427</v>
      </c>
      <c r="B2542" s="35"/>
      <c r="C2542" s="85" t="s">
        <v>31</v>
      </c>
      <c r="D2542" s="30" t="s">
        <v>29</v>
      </c>
      <c r="E2542" s="96" t="s">
        <v>2798</v>
      </c>
      <c r="F2542" s="93" t="s">
        <v>29</v>
      </c>
      <c r="G2542" s="30" t="s">
        <v>47</v>
      </c>
      <c r="H2542" s="93" t="s">
        <v>34</v>
      </c>
      <c r="I2542" s="36" t="str">
        <f ca="1">IFERROR(__xludf.DUMMYFUNCTION("""COMPUTED_VALUE""")," ")</f>
        <v xml:space="preserve"> </v>
      </c>
      <c r="J2542" s="51" t="s">
        <v>11495</v>
      </c>
      <c r="K2542" s="56" t="s">
        <v>11496</v>
      </c>
      <c r="L2542" s="38">
        <v>983579270</v>
      </c>
      <c r="M2542" s="30" t="s">
        <v>664</v>
      </c>
      <c r="N2542" s="30" t="s">
        <v>3087</v>
      </c>
      <c r="O2542" s="30" t="s">
        <v>107</v>
      </c>
      <c r="P2542" s="30" t="s">
        <v>11497</v>
      </c>
      <c r="Q2542" s="23">
        <v>16940</v>
      </c>
      <c r="R2542" s="30" t="s">
        <v>29</v>
      </c>
      <c r="S2542" s="39">
        <v>50</v>
      </c>
      <c r="T2542" s="45">
        <v>46186</v>
      </c>
      <c r="U2542" s="52"/>
      <c r="V2542" s="53"/>
      <c r="W2542" s="54" t="s">
        <v>11498</v>
      </c>
      <c r="X2542" s="30"/>
      <c r="Y2542" s="31">
        <v>16890</v>
      </c>
      <c r="Z2542" s="30"/>
      <c r="AA2542" s="56"/>
      <c r="AB2542" s="74" t="s">
        <v>44</v>
      </c>
      <c r="AC2542" s="30" t="s">
        <v>44</v>
      </c>
      <c r="AD2542" s="30" t="s">
        <v>982</v>
      </c>
    </row>
    <row r="2543" spans="1:30" x14ac:dyDescent="0.2">
      <c r="A2543" s="89">
        <v>46186.894103449071</v>
      </c>
      <c r="B2543" s="35" t="s">
        <v>30</v>
      </c>
      <c r="C2543" s="85" t="s">
        <v>31</v>
      </c>
      <c r="D2543" s="30" t="s">
        <v>29</v>
      </c>
      <c r="E2543" s="96" t="s">
        <v>2798</v>
      </c>
      <c r="F2543" s="93" t="s">
        <v>29</v>
      </c>
      <c r="G2543" s="30" t="s">
        <v>47</v>
      </c>
      <c r="H2543" s="93" t="s">
        <v>34</v>
      </c>
      <c r="I2543" s="36" t="str">
        <f ca="1">IFERROR(__xludf.DUMMYFUNCTION("""COMPUTED_VALUE""")," ")</f>
        <v xml:space="preserve"> </v>
      </c>
      <c r="J2543" s="51" t="s">
        <v>11499</v>
      </c>
      <c r="K2543" s="56" t="s">
        <v>11500</v>
      </c>
      <c r="L2543" s="38">
        <v>399324508</v>
      </c>
      <c r="M2543" s="30" t="s">
        <v>664</v>
      </c>
      <c r="N2543" s="30" t="s">
        <v>337</v>
      </c>
      <c r="O2543" s="30" t="s">
        <v>107</v>
      </c>
      <c r="P2543" s="30" t="s">
        <v>11501</v>
      </c>
      <c r="Q2543" s="23">
        <v>16940</v>
      </c>
      <c r="R2543" s="30" t="s">
        <v>29</v>
      </c>
      <c r="S2543" s="39">
        <v>50</v>
      </c>
      <c r="T2543" s="45">
        <v>46186</v>
      </c>
      <c r="U2543" s="52"/>
      <c r="V2543" s="53"/>
      <c r="W2543" s="54" t="s">
        <v>11502</v>
      </c>
      <c r="X2543" s="30"/>
      <c r="Y2543" s="31">
        <v>16890</v>
      </c>
      <c r="Z2543" s="30"/>
      <c r="AA2543" s="55"/>
      <c r="AB2543" s="73" t="s">
        <v>44</v>
      </c>
      <c r="AC2543" s="30" t="s">
        <v>44</v>
      </c>
      <c r="AD2543" s="30" t="s">
        <v>982</v>
      </c>
    </row>
    <row r="2544" spans="1:30" x14ac:dyDescent="0.2">
      <c r="A2544" s="89">
        <v>46186.895507199079</v>
      </c>
      <c r="B2544" s="35" t="s">
        <v>30</v>
      </c>
      <c r="C2544" s="85" t="s">
        <v>31</v>
      </c>
      <c r="D2544" s="30" t="s">
        <v>29</v>
      </c>
      <c r="E2544" s="96" t="s">
        <v>2798</v>
      </c>
      <c r="F2544" s="93" t="s">
        <v>29</v>
      </c>
      <c r="G2544" s="30" t="s">
        <v>47</v>
      </c>
      <c r="H2544" s="93" t="s">
        <v>34</v>
      </c>
      <c r="I2544" s="36" t="str">
        <f ca="1">IFERROR(__xludf.DUMMYFUNCTION("""COMPUTED_VALUE""")," ")</f>
        <v xml:space="preserve"> </v>
      </c>
      <c r="J2544" s="51" t="s">
        <v>11503</v>
      </c>
      <c r="K2544" s="56" t="s">
        <v>11504</v>
      </c>
      <c r="L2544" s="38">
        <v>823290779</v>
      </c>
      <c r="M2544" s="30" t="s">
        <v>664</v>
      </c>
      <c r="N2544" s="30" t="s">
        <v>2923</v>
      </c>
      <c r="O2544" s="30" t="s">
        <v>107</v>
      </c>
      <c r="P2544" s="30" t="s">
        <v>11505</v>
      </c>
      <c r="Q2544" s="23">
        <v>16940</v>
      </c>
      <c r="R2544" s="30" t="s">
        <v>29</v>
      </c>
      <c r="S2544" s="39">
        <v>50</v>
      </c>
      <c r="T2544" s="45">
        <v>46186</v>
      </c>
      <c r="U2544" s="52"/>
      <c r="V2544" s="53"/>
      <c r="W2544" s="54" t="s">
        <v>11506</v>
      </c>
      <c r="X2544" s="30"/>
      <c r="Y2544" s="31">
        <v>16890</v>
      </c>
      <c r="Z2544" s="30"/>
      <c r="AA2544" s="56"/>
      <c r="AB2544" s="74" t="s">
        <v>44</v>
      </c>
      <c r="AC2544" s="30" t="s">
        <v>44</v>
      </c>
      <c r="AD2544" s="30" t="s">
        <v>982</v>
      </c>
    </row>
    <row r="2545" spans="1:30" x14ac:dyDescent="0.2">
      <c r="A2545" s="89">
        <v>46186.897357210648</v>
      </c>
      <c r="B2545" s="35" t="s">
        <v>30</v>
      </c>
      <c r="C2545" s="85" t="s">
        <v>31</v>
      </c>
      <c r="D2545" s="30" t="s">
        <v>29</v>
      </c>
      <c r="E2545" s="96" t="s">
        <v>2798</v>
      </c>
      <c r="F2545" s="93" t="s">
        <v>29</v>
      </c>
      <c r="G2545" s="30" t="s">
        <v>47</v>
      </c>
      <c r="H2545" s="93" t="s">
        <v>34</v>
      </c>
      <c r="I2545" s="36" t="str">
        <f ca="1">IFERROR(__xludf.DUMMYFUNCTION("""COMPUTED_VALUE""")," ")</f>
        <v xml:space="preserve"> </v>
      </c>
      <c r="J2545" s="51" t="s">
        <v>11507</v>
      </c>
      <c r="K2545" s="56" t="s">
        <v>2126</v>
      </c>
      <c r="L2545" s="38">
        <v>879707090</v>
      </c>
      <c r="M2545" s="30" t="s">
        <v>664</v>
      </c>
      <c r="N2545" s="30" t="s">
        <v>2923</v>
      </c>
      <c r="O2545" s="30" t="s">
        <v>107</v>
      </c>
      <c r="P2545" s="30" t="s">
        <v>11508</v>
      </c>
      <c r="Q2545" s="23">
        <v>16940</v>
      </c>
      <c r="R2545" s="30" t="s">
        <v>29</v>
      </c>
      <c r="S2545" s="39">
        <v>50</v>
      </c>
      <c r="T2545" s="45">
        <v>46186</v>
      </c>
      <c r="U2545" s="52"/>
      <c r="V2545" s="53"/>
      <c r="W2545" s="54" t="s">
        <v>11509</v>
      </c>
      <c r="X2545" s="30"/>
      <c r="Y2545" s="31">
        <v>16890</v>
      </c>
      <c r="Z2545" s="30"/>
      <c r="AA2545" s="55"/>
      <c r="AB2545" s="73" t="s">
        <v>44</v>
      </c>
      <c r="AC2545" s="30"/>
      <c r="AD2545" s="30" t="s">
        <v>982</v>
      </c>
    </row>
    <row r="2546" spans="1:30" x14ac:dyDescent="0.2">
      <c r="A2546" s="89">
        <v>46186.898962222222</v>
      </c>
      <c r="B2546" s="35" t="s">
        <v>30</v>
      </c>
      <c r="C2546" s="85" t="s">
        <v>31</v>
      </c>
      <c r="D2546" s="30" t="s">
        <v>29</v>
      </c>
      <c r="E2546" s="96" t="s">
        <v>2798</v>
      </c>
      <c r="F2546" s="93" t="s">
        <v>29</v>
      </c>
      <c r="G2546" s="30" t="s">
        <v>47</v>
      </c>
      <c r="H2546" s="93" t="s">
        <v>34</v>
      </c>
      <c r="I2546" s="36" t="str">
        <f ca="1">IFERROR(__xludf.DUMMYFUNCTION("""COMPUTED_VALUE""")," ")</f>
        <v xml:space="preserve"> </v>
      </c>
      <c r="J2546" s="51" t="s">
        <v>11510</v>
      </c>
      <c r="K2546" s="56" t="s">
        <v>11511</v>
      </c>
      <c r="L2546" s="38">
        <v>398017808</v>
      </c>
      <c r="M2546" s="30" t="s">
        <v>664</v>
      </c>
      <c r="N2546" s="30" t="s">
        <v>337</v>
      </c>
      <c r="O2546" s="30" t="s">
        <v>107</v>
      </c>
      <c r="P2546" s="30" t="s">
        <v>11512</v>
      </c>
      <c r="Q2546" s="23">
        <v>16940</v>
      </c>
      <c r="R2546" s="30" t="s">
        <v>29</v>
      </c>
      <c r="S2546" s="39">
        <v>50</v>
      </c>
      <c r="T2546" s="45">
        <v>46186</v>
      </c>
      <c r="U2546" s="52"/>
      <c r="V2546" s="53"/>
      <c r="W2546" s="54" t="s">
        <v>11513</v>
      </c>
      <c r="X2546" s="30"/>
      <c r="Y2546" s="31">
        <v>16890</v>
      </c>
      <c r="Z2546" s="30"/>
      <c r="AA2546" s="56"/>
      <c r="AB2546" s="74" t="s">
        <v>44</v>
      </c>
      <c r="AC2546" s="30" t="s">
        <v>44</v>
      </c>
      <c r="AD2546" s="30" t="s">
        <v>982</v>
      </c>
    </row>
    <row r="2547" spans="1:30" x14ac:dyDescent="0.2">
      <c r="A2547" s="89">
        <v>46186.900972407406</v>
      </c>
      <c r="B2547" s="35"/>
      <c r="C2547" s="85" t="s">
        <v>31</v>
      </c>
      <c r="D2547" s="30" t="s">
        <v>29</v>
      </c>
      <c r="E2547" s="96" t="s">
        <v>2798</v>
      </c>
      <c r="F2547" s="93" t="s">
        <v>29</v>
      </c>
      <c r="G2547" s="30" t="s">
        <v>47</v>
      </c>
      <c r="H2547" s="93" t="s">
        <v>34</v>
      </c>
      <c r="I2547" s="36" t="str">
        <f ca="1">IFERROR(__xludf.DUMMYFUNCTION("""COMPUTED_VALUE""")," ")</f>
        <v xml:space="preserve"> </v>
      </c>
      <c r="J2547" s="51" t="s">
        <v>11514</v>
      </c>
      <c r="K2547" s="56" t="s">
        <v>11515</v>
      </c>
      <c r="L2547" s="38">
        <v>392886432</v>
      </c>
      <c r="M2547" s="30" t="s">
        <v>664</v>
      </c>
      <c r="N2547" s="30" t="s">
        <v>3186</v>
      </c>
      <c r="O2547" s="30" t="s">
        <v>107</v>
      </c>
      <c r="P2547" s="30" t="s">
        <v>11516</v>
      </c>
      <c r="Q2547" s="23">
        <v>16940</v>
      </c>
      <c r="R2547" s="30" t="s">
        <v>29</v>
      </c>
      <c r="S2547" s="39">
        <v>50</v>
      </c>
      <c r="T2547" s="45">
        <v>46186</v>
      </c>
      <c r="U2547" s="52"/>
      <c r="V2547" s="53"/>
      <c r="W2547" s="54" t="s">
        <v>11517</v>
      </c>
      <c r="X2547" s="30"/>
      <c r="Y2547" s="31">
        <v>16890</v>
      </c>
      <c r="Z2547" s="30"/>
      <c r="AA2547" s="55"/>
      <c r="AB2547" s="73" t="s">
        <v>44</v>
      </c>
      <c r="AC2547" s="30" t="s">
        <v>44</v>
      </c>
      <c r="AD2547" s="30" t="s">
        <v>982</v>
      </c>
    </row>
    <row r="2548" spans="1:30" x14ac:dyDescent="0.2">
      <c r="A2548" s="89">
        <v>46186.902495347225</v>
      </c>
      <c r="B2548" s="35"/>
      <c r="C2548" s="85" t="s">
        <v>31</v>
      </c>
      <c r="D2548" s="30" t="s">
        <v>29</v>
      </c>
      <c r="E2548" s="96" t="s">
        <v>2798</v>
      </c>
      <c r="F2548" s="93" t="s">
        <v>29</v>
      </c>
      <c r="G2548" s="30" t="s">
        <v>47</v>
      </c>
      <c r="H2548" s="93" t="s">
        <v>34</v>
      </c>
      <c r="I2548" s="36" t="str">
        <f ca="1">IFERROR(__xludf.DUMMYFUNCTION("""COMPUTED_VALUE""")," ")</f>
        <v xml:space="preserve"> </v>
      </c>
      <c r="J2548" s="51" t="s">
        <v>11518</v>
      </c>
      <c r="K2548" s="56" t="s">
        <v>11519</v>
      </c>
      <c r="L2548" s="38">
        <v>971770625</v>
      </c>
      <c r="M2548" s="30" t="s">
        <v>664</v>
      </c>
      <c r="N2548" s="30" t="s">
        <v>362</v>
      </c>
      <c r="O2548" s="30" t="s">
        <v>107</v>
      </c>
      <c r="P2548" s="30" t="s">
        <v>11520</v>
      </c>
      <c r="Q2548" s="23">
        <v>16940</v>
      </c>
      <c r="R2548" s="30" t="s">
        <v>29</v>
      </c>
      <c r="S2548" s="39">
        <v>100</v>
      </c>
      <c r="T2548" s="45">
        <v>46186</v>
      </c>
      <c r="U2548" s="52"/>
      <c r="V2548" s="53"/>
      <c r="W2548" s="54" t="s">
        <v>11521</v>
      </c>
      <c r="X2548" s="30"/>
      <c r="Y2548" s="31">
        <v>16840</v>
      </c>
      <c r="Z2548" s="30"/>
      <c r="AA2548" s="56"/>
      <c r="AB2548" s="74" t="s">
        <v>44</v>
      </c>
      <c r="AC2548" s="30" t="s">
        <v>44</v>
      </c>
      <c r="AD2548" s="30" t="s">
        <v>982</v>
      </c>
    </row>
    <row r="2549" spans="1:30" x14ac:dyDescent="0.2">
      <c r="A2549" s="89">
        <v>46186.904166284723</v>
      </c>
      <c r="B2549" s="35"/>
      <c r="C2549" s="85" t="s">
        <v>31</v>
      </c>
      <c r="D2549" s="30" t="s">
        <v>2798</v>
      </c>
      <c r="E2549" s="96" t="s">
        <v>46</v>
      </c>
      <c r="F2549" s="93" t="s">
        <v>29</v>
      </c>
      <c r="G2549" s="30" t="s">
        <v>47</v>
      </c>
      <c r="H2549" s="93" t="s">
        <v>34</v>
      </c>
      <c r="I2549" s="36" t="str">
        <f ca="1">IFERROR(__xludf.DUMMYFUNCTION("""COMPUTED_VALUE""")," ")</f>
        <v xml:space="preserve"> </v>
      </c>
      <c r="J2549" s="51" t="s">
        <v>11522</v>
      </c>
      <c r="K2549" s="56" t="s">
        <v>11523</v>
      </c>
      <c r="L2549" s="38">
        <v>339540736</v>
      </c>
      <c r="M2549" s="30" t="s">
        <v>2215</v>
      </c>
      <c r="N2549" s="30" t="s">
        <v>4133</v>
      </c>
      <c r="O2549" s="30" t="s">
        <v>107</v>
      </c>
      <c r="P2549" s="30" t="s">
        <v>11524</v>
      </c>
      <c r="Q2549" s="23">
        <v>2468</v>
      </c>
      <c r="R2549" s="30" t="s">
        <v>29</v>
      </c>
      <c r="S2549" s="39">
        <v>100</v>
      </c>
      <c r="T2549" s="45">
        <v>46186</v>
      </c>
      <c r="U2549" s="52"/>
      <c r="V2549" s="53"/>
      <c r="W2549" s="54" t="s">
        <v>11525</v>
      </c>
      <c r="X2549" s="30"/>
      <c r="Y2549" s="31">
        <v>2368</v>
      </c>
      <c r="Z2549" s="30"/>
      <c r="AA2549" s="55"/>
      <c r="AB2549" s="73" t="s">
        <v>44</v>
      </c>
      <c r="AC2549" s="30" t="s">
        <v>44</v>
      </c>
      <c r="AD2549" s="30" t="s">
        <v>982</v>
      </c>
    </row>
    <row r="2550" spans="1:30" x14ac:dyDescent="0.2">
      <c r="A2550" s="89">
        <v>46186.906116458333</v>
      </c>
      <c r="B2550" s="35" t="s">
        <v>30</v>
      </c>
      <c r="C2550" s="85" t="s">
        <v>31</v>
      </c>
      <c r="D2550" s="30" t="s">
        <v>29</v>
      </c>
      <c r="E2550" s="96" t="s">
        <v>2798</v>
      </c>
      <c r="F2550" s="93" t="s">
        <v>29</v>
      </c>
      <c r="G2550" s="30" t="s">
        <v>47</v>
      </c>
      <c r="H2550" s="93" t="s">
        <v>1212</v>
      </c>
      <c r="I2550" s="36" t="str">
        <f ca="1">IFERROR(__xludf.DUMMYFUNCTION("""COMPUTED_VALUE""")," ")</f>
        <v xml:space="preserve"> </v>
      </c>
      <c r="J2550" s="51" t="s">
        <v>11526</v>
      </c>
      <c r="K2550" s="56" t="s">
        <v>11527</v>
      </c>
      <c r="L2550" s="38">
        <v>364108636</v>
      </c>
      <c r="M2550" s="30" t="s">
        <v>664</v>
      </c>
      <c r="N2550" s="30" t="s">
        <v>3186</v>
      </c>
      <c r="O2550" s="30" t="s">
        <v>107</v>
      </c>
      <c r="P2550" s="30" t="s">
        <v>11528</v>
      </c>
      <c r="Q2550" s="23">
        <v>16940</v>
      </c>
      <c r="R2550" s="30" t="s">
        <v>29</v>
      </c>
      <c r="S2550" s="39">
        <v>50</v>
      </c>
      <c r="T2550" s="45">
        <v>46186</v>
      </c>
      <c r="U2550" s="52"/>
      <c r="V2550" s="53"/>
      <c r="W2550" s="54" t="s">
        <v>11529</v>
      </c>
      <c r="X2550" s="30"/>
      <c r="Y2550" s="31">
        <v>16890</v>
      </c>
      <c r="Z2550" s="30"/>
      <c r="AA2550" s="56"/>
      <c r="AB2550" s="74" t="s">
        <v>44</v>
      </c>
      <c r="AC2550" s="30" t="s">
        <v>44</v>
      </c>
      <c r="AD2550" s="30" t="s">
        <v>982</v>
      </c>
    </row>
    <row r="2551" spans="1:30" x14ac:dyDescent="0.2">
      <c r="A2551" s="89">
        <v>46186.911213946762</v>
      </c>
      <c r="B2551" s="35" t="s">
        <v>30</v>
      </c>
      <c r="C2551" s="85" t="s">
        <v>31</v>
      </c>
      <c r="D2551" s="30" t="s">
        <v>29</v>
      </c>
      <c r="E2551" s="96" t="s">
        <v>2798</v>
      </c>
      <c r="F2551" s="93" t="s">
        <v>29</v>
      </c>
      <c r="G2551" s="30" t="s">
        <v>47</v>
      </c>
      <c r="H2551" s="93" t="s">
        <v>34</v>
      </c>
      <c r="I2551" s="36" t="str">
        <f ca="1">IFERROR(__xludf.DUMMYFUNCTION("""COMPUTED_VALUE""")," ")</f>
        <v xml:space="preserve"> </v>
      </c>
      <c r="J2551" s="51" t="s">
        <v>11530</v>
      </c>
      <c r="K2551" s="56" t="s">
        <v>2126</v>
      </c>
      <c r="L2551" s="38">
        <v>966729077</v>
      </c>
      <c r="M2551" s="30" t="s">
        <v>713</v>
      </c>
      <c r="N2551" s="30" t="s">
        <v>2631</v>
      </c>
      <c r="O2551" s="30" t="s">
        <v>107</v>
      </c>
      <c r="P2551" s="30" t="s">
        <v>11531</v>
      </c>
      <c r="Q2551" s="23">
        <v>16940</v>
      </c>
      <c r="R2551" s="30" t="s">
        <v>29</v>
      </c>
      <c r="S2551" s="39">
        <v>100</v>
      </c>
      <c r="T2551" s="45">
        <v>46186</v>
      </c>
      <c r="U2551" s="52"/>
      <c r="V2551" s="53"/>
      <c r="W2551" s="54" t="s">
        <v>11532</v>
      </c>
      <c r="X2551" s="30"/>
      <c r="Y2551" s="31">
        <v>16840</v>
      </c>
      <c r="Z2551" s="30"/>
      <c r="AA2551" s="55"/>
      <c r="AB2551" s="73" t="s">
        <v>44</v>
      </c>
      <c r="AC2551" s="30" t="s">
        <v>44</v>
      </c>
      <c r="AD2551" s="30" t="s">
        <v>982</v>
      </c>
    </row>
    <row r="2552" spans="1:30" x14ac:dyDescent="0.2">
      <c r="A2552" s="89">
        <v>46186.912636469904</v>
      </c>
      <c r="B2552" s="35" t="s">
        <v>30</v>
      </c>
      <c r="C2552" s="85" t="s">
        <v>31</v>
      </c>
      <c r="D2552" s="30" t="s">
        <v>29</v>
      </c>
      <c r="E2552" s="96" t="s">
        <v>2798</v>
      </c>
      <c r="F2552" s="93" t="s">
        <v>29</v>
      </c>
      <c r="G2552" s="30" t="s">
        <v>47</v>
      </c>
      <c r="H2552" s="93" t="s">
        <v>34</v>
      </c>
      <c r="I2552" s="36" t="str">
        <f ca="1">IFERROR(__xludf.DUMMYFUNCTION("""COMPUTED_VALUE""")," ")</f>
        <v xml:space="preserve"> </v>
      </c>
      <c r="J2552" s="51" t="s">
        <v>11533</v>
      </c>
      <c r="K2552" s="56" t="s">
        <v>11534</v>
      </c>
      <c r="L2552" s="38">
        <v>372511207</v>
      </c>
      <c r="M2552" s="30" t="s">
        <v>713</v>
      </c>
      <c r="N2552" s="30" t="s">
        <v>2631</v>
      </c>
      <c r="O2552" s="30" t="s">
        <v>107</v>
      </c>
      <c r="P2552" s="30" t="s">
        <v>11535</v>
      </c>
      <c r="Q2552" s="23">
        <v>16940</v>
      </c>
      <c r="R2552" s="30" t="s">
        <v>29</v>
      </c>
      <c r="S2552" s="39">
        <v>100</v>
      </c>
      <c r="T2552" s="45">
        <v>46186</v>
      </c>
      <c r="U2552" s="52"/>
      <c r="V2552" s="53"/>
      <c r="W2552" s="54" t="s">
        <v>11536</v>
      </c>
      <c r="X2552" s="30"/>
      <c r="Y2552" s="31">
        <v>16840</v>
      </c>
      <c r="Z2552" s="30"/>
      <c r="AA2552" s="56"/>
      <c r="AB2552" s="74" t="s">
        <v>44</v>
      </c>
      <c r="AC2552" s="30" t="s">
        <v>44</v>
      </c>
      <c r="AD2552" s="30" t="s">
        <v>982</v>
      </c>
    </row>
    <row r="2553" spans="1:30" x14ac:dyDescent="0.2">
      <c r="A2553" s="89">
        <v>46186.919389999995</v>
      </c>
      <c r="B2553" s="35" t="s">
        <v>30</v>
      </c>
      <c r="C2553" s="85" t="s">
        <v>31</v>
      </c>
      <c r="D2553" s="30" t="s">
        <v>29</v>
      </c>
      <c r="E2553" s="96" t="s">
        <v>82</v>
      </c>
      <c r="F2553" s="93" t="s">
        <v>29</v>
      </c>
      <c r="G2553" s="30" t="s">
        <v>47</v>
      </c>
      <c r="H2553" s="93" t="s">
        <v>3716</v>
      </c>
      <c r="I2553" s="36">
        <f ca="1">IFERROR(__xludf.DUMMYFUNCTION("""COMPUTED_VALUE"""),46202)</f>
        <v>46202</v>
      </c>
      <c r="J2553" s="51" t="s">
        <v>11537</v>
      </c>
      <c r="K2553" s="56" t="s">
        <v>11538</v>
      </c>
      <c r="L2553" s="38">
        <v>898996082</v>
      </c>
      <c r="M2553" s="30" t="s">
        <v>713</v>
      </c>
      <c r="N2553" s="30" t="s">
        <v>148</v>
      </c>
      <c r="O2553" s="30" t="s">
        <v>107</v>
      </c>
      <c r="P2553" s="30" t="s">
        <v>11539</v>
      </c>
      <c r="Q2553" s="23">
        <v>9704</v>
      </c>
      <c r="R2553" s="30" t="s">
        <v>29</v>
      </c>
      <c r="S2553" s="39">
        <v>100</v>
      </c>
      <c r="T2553" s="45">
        <v>46186</v>
      </c>
      <c r="U2553" s="52"/>
      <c r="V2553" s="53"/>
      <c r="W2553" s="54" t="s">
        <v>11540</v>
      </c>
      <c r="X2553" s="30"/>
      <c r="Y2553" s="31">
        <v>9604</v>
      </c>
      <c r="Z2553" s="30"/>
      <c r="AA2553" s="55"/>
      <c r="AB2553" s="73" t="s">
        <v>44</v>
      </c>
      <c r="AC2553" s="30" t="s">
        <v>44</v>
      </c>
      <c r="AD2553" s="30" t="s">
        <v>982</v>
      </c>
    </row>
    <row r="2554" spans="1:30" x14ac:dyDescent="0.2">
      <c r="A2554" s="89">
        <v>46186.924901967592</v>
      </c>
      <c r="B2554" s="35" t="s">
        <v>30</v>
      </c>
      <c r="C2554" s="85" t="s">
        <v>31</v>
      </c>
      <c r="D2554" s="30" t="s">
        <v>29</v>
      </c>
      <c r="E2554" s="96" t="s">
        <v>2798</v>
      </c>
      <c r="F2554" s="93" t="s">
        <v>29</v>
      </c>
      <c r="G2554" s="30" t="s">
        <v>47</v>
      </c>
      <c r="H2554" s="93" t="s">
        <v>34</v>
      </c>
      <c r="I2554" s="36" t="str">
        <f ca="1">IFERROR(__xludf.DUMMYFUNCTION("""COMPUTED_VALUE""")," ")</f>
        <v xml:space="preserve"> </v>
      </c>
      <c r="J2554" s="51" t="s">
        <v>11541</v>
      </c>
      <c r="K2554" s="56" t="s">
        <v>11542</v>
      </c>
      <c r="L2554" s="38">
        <v>326994430</v>
      </c>
      <c r="M2554" s="30" t="s">
        <v>713</v>
      </c>
      <c r="N2554" s="30" t="s">
        <v>512</v>
      </c>
      <c r="O2554" s="30" t="s">
        <v>107</v>
      </c>
      <c r="P2554" s="30" t="s">
        <v>11543</v>
      </c>
      <c r="Q2554" s="23">
        <v>16940</v>
      </c>
      <c r="R2554" s="30" t="s">
        <v>29</v>
      </c>
      <c r="S2554" s="39">
        <v>50</v>
      </c>
      <c r="T2554" s="45">
        <v>46186</v>
      </c>
      <c r="U2554" s="52"/>
      <c r="V2554" s="53"/>
      <c r="W2554" s="54" t="s">
        <v>11544</v>
      </c>
      <c r="X2554" s="30"/>
      <c r="Y2554" s="31">
        <v>16890</v>
      </c>
      <c r="Z2554" s="30"/>
      <c r="AA2554" s="56"/>
      <c r="AB2554" s="74" t="s">
        <v>44</v>
      </c>
      <c r="AC2554" s="30" t="s">
        <v>44</v>
      </c>
      <c r="AD2554" s="30" t="s">
        <v>982</v>
      </c>
    </row>
    <row r="2555" spans="1:30" x14ac:dyDescent="0.2">
      <c r="A2555" s="89">
        <v>46186.928061377315</v>
      </c>
      <c r="B2555" s="35" t="s">
        <v>30</v>
      </c>
      <c r="C2555" s="85" t="s">
        <v>31</v>
      </c>
      <c r="D2555" s="30" t="s">
        <v>29</v>
      </c>
      <c r="E2555" s="96" t="s">
        <v>2798</v>
      </c>
      <c r="F2555" s="93" t="s">
        <v>29</v>
      </c>
      <c r="G2555" s="30" t="s">
        <v>47</v>
      </c>
      <c r="H2555" s="93" t="s">
        <v>11545</v>
      </c>
      <c r="I2555" s="36" t="str">
        <f ca="1">IFERROR(__xludf.DUMMYFUNCTION("""COMPUTED_VALUE""")," ")</f>
        <v xml:space="preserve"> </v>
      </c>
      <c r="J2555" s="51" t="s">
        <v>11546</v>
      </c>
      <c r="K2555" s="56" t="s">
        <v>11547</v>
      </c>
      <c r="L2555" s="38">
        <v>328817908</v>
      </c>
      <c r="M2555" s="30" t="s">
        <v>713</v>
      </c>
      <c r="N2555" s="30" t="s">
        <v>2631</v>
      </c>
      <c r="O2555" s="30" t="s">
        <v>107</v>
      </c>
      <c r="P2555" s="30" t="s">
        <v>11548</v>
      </c>
      <c r="Q2555" s="23">
        <v>16940</v>
      </c>
      <c r="R2555" s="30" t="s">
        <v>29</v>
      </c>
      <c r="S2555" s="39">
        <v>50</v>
      </c>
      <c r="T2555" s="45">
        <v>46186</v>
      </c>
      <c r="U2555" s="52"/>
      <c r="V2555" s="53"/>
      <c r="W2555" s="54" t="s">
        <v>11549</v>
      </c>
      <c r="X2555" s="30"/>
      <c r="Y2555" s="31">
        <v>16890</v>
      </c>
      <c r="Z2555" s="30"/>
      <c r="AA2555" s="55"/>
      <c r="AB2555" s="73" t="s">
        <v>44</v>
      </c>
      <c r="AC2555" s="30" t="s">
        <v>44</v>
      </c>
      <c r="AD2555" s="30" t="s">
        <v>982</v>
      </c>
    </row>
    <row r="2556" spans="1:30" x14ac:dyDescent="0.2">
      <c r="A2556" s="89">
        <v>46186.93345217593</v>
      </c>
      <c r="B2556" s="35" t="s">
        <v>30</v>
      </c>
      <c r="C2556" s="85" t="s">
        <v>31</v>
      </c>
      <c r="D2556" s="30" t="s">
        <v>29</v>
      </c>
      <c r="E2556" s="96" t="s">
        <v>2798</v>
      </c>
      <c r="F2556" s="93" t="s">
        <v>29</v>
      </c>
      <c r="G2556" s="30" t="s">
        <v>47</v>
      </c>
      <c r="H2556" s="93" t="s">
        <v>5770</v>
      </c>
      <c r="I2556" s="36">
        <f ca="1">IFERROR(__xludf.DUMMYFUNCTION("""COMPUTED_VALUE"""),46195)</f>
        <v>46195</v>
      </c>
      <c r="J2556" s="51" t="s">
        <v>11550</v>
      </c>
      <c r="K2556" s="56" t="s">
        <v>11551</v>
      </c>
      <c r="L2556" s="38">
        <v>353974496</v>
      </c>
      <c r="M2556" s="30" t="s">
        <v>713</v>
      </c>
      <c r="N2556" s="30" t="s">
        <v>2631</v>
      </c>
      <c r="O2556" s="30" t="s">
        <v>107</v>
      </c>
      <c r="P2556" s="30" t="s">
        <v>11552</v>
      </c>
      <c r="Q2556" s="23">
        <v>16940</v>
      </c>
      <c r="R2556" s="30" t="s">
        <v>29</v>
      </c>
      <c r="S2556" s="39">
        <v>100</v>
      </c>
      <c r="T2556" s="45">
        <v>46186</v>
      </c>
      <c r="U2556" s="52"/>
      <c r="V2556" s="53"/>
      <c r="W2556" s="54" t="s">
        <v>11553</v>
      </c>
      <c r="X2556" s="30"/>
      <c r="Y2556" s="31">
        <v>16840</v>
      </c>
      <c r="Z2556" s="30"/>
      <c r="AA2556" s="56"/>
      <c r="AB2556" s="74" t="s">
        <v>44</v>
      </c>
      <c r="AC2556" s="30" t="s">
        <v>44</v>
      </c>
      <c r="AD2556" s="30" t="s">
        <v>982</v>
      </c>
    </row>
    <row r="2557" spans="1:30" x14ac:dyDescent="0.2">
      <c r="A2557" s="89">
        <v>46186.939704907403</v>
      </c>
      <c r="B2557" s="35" t="s">
        <v>30</v>
      </c>
      <c r="C2557" s="85" t="s">
        <v>31</v>
      </c>
      <c r="D2557" s="30" t="s">
        <v>29</v>
      </c>
      <c r="E2557" s="96" t="s">
        <v>2798</v>
      </c>
      <c r="F2557" s="93" t="s">
        <v>29</v>
      </c>
      <c r="G2557" s="30" t="s">
        <v>47</v>
      </c>
      <c r="H2557" s="93" t="s">
        <v>34</v>
      </c>
      <c r="I2557" s="36" t="str">
        <f ca="1">IFERROR(__xludf.DUMMYFUNCTION("""COMPUTED_VALUE""")," ")</f>
        <v xml:space="preserve"> </v>
      </c>
      <c r="J2557" s="51" t="s">
        <v>11554</v>
      </c>
      <c r="K2557" s="56" t="s">
        <v>11555</v>
      </c>
      <c r="L2557" s="38">
        <v>348068962</v>
      </c>
      <c r="M2557" s="30" t="s">
        <v>713</v>
      </c>
      <c r="N2557" s="30" t="s">
        <v>708</v>
      </c>
      <c r="O2557" s="30" t="s">
        <v>107</v>
      </c>
      <c r="P2557" s="30" t="s">
        <v>11556</v>
      </c>
      <c r="Q2557" s="23">
        <v>16940</v>
      </c>
      <c r="R2557" s="30" t="s">
        <v>29</v>
      </c>
      <c r="S2557" s="39">
        <v>100</v>
      </c>
      <c r="T2557" s="45">
        <v>46186</v>
      </c>
      <c r="U2557" s="52"/>
      <c r="V2557" s="53"/>
      <c r="W2557" s="54" t="s">
        <v>11557</v>
      </c>
      <c r="X2557" s="30"/>
      <c r="Y2557" s="31">
        <v>16840</v>
      </c>
      <c r="Z2557" s="30"/>
      <c r="AA2557" s="55"/>
      <c r="AB2557" s="73" t="s">
        <v>44</v>
      </c>
      <c r="AC2557" s="30" t="s">
        <v>44</v>
      </c>
      <c r="AD2557" s="30" t="s">
        <v>982</v>
      </c>
    </row>
    <row r="2558" spans="1:30" x14ac:dyDescent="0.2">
      <c r="A2558" s="89">
        <v>46186.942882071759</v>
      </c>
      <c r="B2558" s="35" t="s">
        <v>30</v>
      </c>
      <c r="C2558" s="85" t="s">
        <v>31</v>
      </c>
      <c r="D2558" s="30" t="s">
        <v>29</v>
      </c>
      <c r="E2558" s="96" t="s">
        <v>2798</v>
      </c>
      <c r="F2558" s="93" t="s">
        <v>29</v>
      </c>
      <c r="G2558" s="30" t="s">
        <v>47</v>
      </c>
      <c r="H2558" s="93" t="s">
        <v>6655</v>
      </c>
      <c r="I2558" s="36">
        <f ca="1">IFERROR(__xludf.DUMMYFUNCTION("""COMPUTED_VALUE"""),46204)</f>
        <v>46204</v>
      </c>
      <c r="J2558" s="51" t="s">
        <v>11558</v>
      </c>
      <c r="K2558" s="56" t="s">
        <v>5996</v>
      </c>
      <c r="L2558" s="38">
        <v>989946184</v>
      </c>
      <c r="M2558" s="30" t="s">
        <v>50</v>
      </c>
      <c r="N2558" s="30" t="s">
        <v>131</v>
      </c>
      <c r="O2558" s="30" t="s">
        <v>107</v>
      </c>
      <c r="P2558" s="30" t="s">
        <v>11559</v>
      </c>
      <c r="Q2558" s="23">
        <v>16940</v>
      </c>
      <c r="R2558" s="30" t="s">
        <v>29</v>
      </c>
      <c r="S2558" s="39">
        <v>50</v>
      </c>
      <c r="T2558" s="45">
        <v>46186</v>
      </c>
      <c r="U2558" s="52"/>
      <c r="V2558" s="53"/>
      <c r="W2558" s="54" t="s">
        <v>11560</v>
      </c>
      <c r="X2558" s="30"/>
      <c r="Y2558" s="31">
        <v>16890</v>
      </c>
      <c r="Z2558" s="30"/>
      <c r="AA2558" s="56"/>
      <c r="AB2558" s="74" t="s">
        <v>44</v>
      </c>
      <c r="AC2558" s="30" t="s">
        <v>44</v>
      </c>
      <c r="AD2558" s="30" t="s">
        <v>982</v>
      </c>
    </row>
    <row r="2559" spans="1:30" x14ac:dyDescent="0.2">
      <c r="A2559" s="89">
        <v>46186.944411516204</v>
      </c>
      <c r="B2559" s="35"/>
      <c r="C2559" s="85" t="s">
        <v>31</v>
      </c>
      <c r="D2559" s="30" t="s">
        <v>29</v>
      </c>
      <c r="E2559" s="96" t="s">
        <v>2798</v>
      </c>
      <c r="F2559" s="93" t="s">
        <v>29</v>
      </c>
      <c r="G2559" s="30" t="s">
        <v>47</v>
      </c>
      <c r="H2559" s="93" t="s">
        <v>34</v>
      </c>
      <c r="I2559" s="36" t="str">
        <f ca="1">IFERROR(__xludf.DUMMYFUNCTION("""COMPUTED_VALUE""")," ")</f>
        <v xml:space="preserve"> </v>
      </c>
      <c r="J2559" s="51" t="s">
        <v>11561</v>
      </c>
      <c r="K2559" s="56" t="s">
        <v>11562</v>
      </c>
      <c r="L2559" s="38">
        <v>763321450</v>
      </c>
      <c r="M2559" s="30" t="s">
        <v>50</v>
      </c>
      <c r="N2559" s="30" t="s">
        <v>131</v>
      </c>
      <c r="O2559" s="30" t="s">
        <v>107</v>
      </c>
      <c r="P2559" s="30" t="s">
        <v>11563</v>
      </c>
      <c r="Q2559" s="23">
        <v>16940</v>
      </c>
      <c r="R2559" s="30" t="s">
        <v>29</v>
      </c>
      <c r="S2559" s="39">
        <v>50</v>
      </c>
      <c r="T2559" s="45">
        <v>46186</v>
      </c>
      <c r="U2559" s="52"/>
      <c r="V2559" s="53"/>
      <c r="W2559" s="54" t="s">
        <v>11564</v>
      </c>
      <c r="X2559" s="30"/>
      <c r="Y2559" s="31">
        <v>16890</v>
      </c>
      <c r="Z2559" s="30"/>
      <c r="AA2559" s="55"/>
      <c r="AB2559" s="73" t="s">
        <v>44</v>
      </c>
      <c r="AC2559" s="30" t="s">
        <v>44</v>
      </c>
      <c r="AD2559" s="30" t="s">
        <v>982</v>
      </c>
    </row>
    <row r="2560" spans="1:30" x14ac:dyDescent="0.2">
      <c r="A2560" s="89">
        <v>46186.945657025462</v>
      </c>
      <c r="B2560" s="35" t="s">
        <v>30</v>
      </c>
      <c r="C2560" s="85" t="s">
        <v>31</v>
      </c>
      <c r="D2560" s="30" t="s">
        <v>29</v>
      </c>
      <c r="E2560" s="96" t="s">
        <v>2798</v>
      </c>
      <c r="F2560" s="93" t="s">
        <v>29</v>
      </c>
      <c r="G2560" s="30" t="s">
        <v>47</v>
      </c>
      <c r="H2560" s="93" t="s">
        <v>34</v>
      </c>
      <c r="I2560" s="36" t="str">
        <f ca="1">IFERROR(__xludf.DUMMYFUNCTION("""COMPUTED_VALUE""")," ")</f>
        <v xml:space="preserve"> </v>
      </c>
      <c r="J2560" s="51" t="s">
        <v>11565</v>
      </c>
      <c r="K2560" s="83" t="s">
        <v>11566</v>
      </c>
      <c r="L2560" s="38">
        <v>384393208</v>
      </c>
      <c r="M2560" s="30" t="s">
        <v>50</v>
      </c>
      <c r="N2560" s="30" t="s">
        <v>131</v>
      </c>
      <c r="O2560" s="30" t="s">
        <v>107</v>
      </c>
      <c r="P2560" s="30" t="s">
        <v>11567</v>
      </c>
      <c r="Q2560" s="23">
        <v>16940</v>
      </c>
      <c r="R2560" s="30" t="s">
        <v>29</v>
      </c>
      <c r="S2560" s="39">
        <v>50</v>
      </c>
      <c r="T2560" s="45">
        <v>46186</v>
      </c>
      <c r="U2560" s="52"/>
      <c r="V2560" s="53"/>
      <c r="W2560" s="54" t="s">
        <v>11568</v>
      </c>
      <c r="X2560" s="30"/>
      <c r="Y2560" s="31">
        <v>16890</v>
      </c>
      <c r="Z2560" s="30"/>
      <c r="AA2560" s="56"/>
      <c r="AB2560" s="74" t="s">
        <v>44</v>
      </c>
      <c r="AC2560" s="30" t="s">
        <v>44</v>
      </c>
      <c r="AD2560" s="30" t="s">
        <v>982</v>
      </c>
    </row>
    <row r="2561" spans="1:30" x14ac:dyDescent="0.2">
      <c r="A2561" s="89">
        <v>46186.949627604168</v>
      </c>
      <c r="B2561" s="35" t="s">
        <v>30</v>
      </c>
      <c r="C2561" s="85" t="s">
        <v>31</v>
      </c>
      <c r="D2561" s="30" t="s">
        <v>29</v>
      </c>
      <c r="E2561" s="96" t="s">
        <v>2798</v>
      </c>
      <c r="F2561" s="93" t="s">
        <v>29</v>
      </c>
      <c r="G2561" s="30" t="s">
        <v>47</v>
      </c>
      <c r="H2561" s="93" t="s">
        <v>34</v>
      </c>
      <c r="I2561" s="36" t="str">
        <f ca="1">IFERROR(__xludf.DUMMYFUNCTION("""COMPUTED_VALUE""")," ")</f>
        <v xml:space="preserve"> </v>
      </c>
      <c r="J2561" s="51" t="s">
        <v>11569</v>
      </c>
      <c r="K2561" s="83" t="s">
        <v>11570</v>
      </c>
      <c r="L2561" s="38">
        <v>372645208</v>
      </c>
      <c r="M2561" s="30" t="s">
        <v>713</v>
      </c>
      <c r="N2561" s="30" t="s">
        <v>576</v>
      </c>
      <c r="O2561" s="30" t="s">
        <v>107</v>
      </c>
      <c r="P2561" s="30" t="s">
        <v>11571</v>
      </c>
      <c r="Q2561" s="23">
        <v>16940</v>
      </c>
      <c r="R2561" s="30" t="s">
        <v>29</v>
      </c>
      <c r="S2561" s="39">
        <v>100</v>
      </c>
      <c r="T2561" s="45">
        <v>46186</v>
      </c>
      <c r="U2561" s="52"/>
      <c r="V2561" s="53"/>
      <c r="W2561" s="54" t="s">
        <v>11572</v>
      </c>
      <c r="X2561" s="30"/>
      <c r="Y2561" s="31">
        <v>16840</v>
      </c>
      <c r="Z2561" s="30"/>
      <c r="AA2561" s="55"/>
      <c r="AB2561" s="73" t="s">
        <v>44</v>
      </c>
      <c r="AC2561" s="30" t="s">
        <v>44</v>
      </c>
      <c r="AD2561" s="30" t="s">
        <v>982</v>
      </c>
    </row>
    <row r="2562" spans="1:30" x14ac:dyDescent="0.2">
      <c r="A2562" s="89">
        <v>46186.999110520832</v>
      </c>
      <c r="B2562" s="35"/>
      <c r="C2562" s="85" t="s">
        <v>31</v>
      </c>
      <c r="D2562" s="30" t="s">
        <v>29</v>
      </c>
      <c r="E2562" s="96" t="s">
        <v>63</v>
      </c>
      <c r="F2562" s="93" t="s">
        <v>29</v>
      </c>
      <c r="G2562" s="30" t="s">
        <v>47</v>
      </c>
      <c r="H2562" s="93" t="s">
        <v>34</v>
      </c>
      <c r="I2562" s="36" t="str">
        <f ca="1">IFERROR(__xludf.DUMMYFUNCTION("""COMPUTED_VALUE""")," ")</f>
        <v xml:space="preserve"> </v>
      </c>
      <c r="J2562" s="51" t="s">
        <v>11573</v>
      </c>
      <c r="K2562" s="83" t="s">
        <v>11574</v>
      </c>
      <c r="L2562" s="38">
        <v>337780530</v>
      </c>
      <c r="M2562" s="30" t="s">
        <v>605</v>
      </c>
      <c r="N2562" s="30" t="s">
        <v>708</v>
      </c>
      <c r="O2562" s="30" t="s">
        <v>107</v>
      </c>
      <c r="P2562" s="30" t="s">
        <v>11575</v>
      </c>
      <c r="Q2562" s="23">
        <v>16940</v>
      </c>
      <c r="R2562" s="30" t="s">
        <v>29</v>
      </c>
      <c r="S2562" s="39">
        <v>50</v>
      </c>
      <c r="T2562" s="45">
        <v>46186</v>
      </c>
      <c r="U2562" s="52"/>
      <c r="V2562" s="53"/>
      <c r="W2562" s="54" t="s">
        <v>11576</v>
      </c>
      <c r="X2562" s="30"/>
      <c r="Y2562" s="31">
        <v>16890</v>
      </c>
      <c r="Z2562" s="30"/>
      <c r="AA2562" s="56"/>
      <c r="AB2562" s="74" t="s">
        <v>44</v>
      </c>
      <c r="AC2562" s="30" t="s">
        <v>44</v>
      </c>
      <c r="AD2562" s="30" t="s">
        <v>982</v>
      </c>
    </row>
    <row r="2563" spans="1:30" x14ac:dyDescent="0.2">
      <c r="A2563" s="89">
        <v>46187.001002256948</v>
      </c>
      <c r="B2563" s="35" t="s">
        <v>30</v>
      </c>
      <c r="C2563" s="85" t="s">
        <v>31</v>
      </c>
      <c r="D2563" s="30" t="s">
        <v>29</v>
      </c>
      <c r="E2563" s="96" t="s">
        <v>63</v>
      </c>
      <c r="F2563" s="93" t="s">
        <v>29</v>
      </c>
      <c r="G2563" s="30" t="s">
        <v>47</v>
      </c>
      <c r="H2563" s="93" t="s">
        <v>34</v>
      </c>
      <c r="I2563" s="36" t="str">
        <f ca="1">IFERROR(__xludf.DUMMYFUNCTION("""COMPUTED_VALUE""")," ")</f>
        <v xml:space="preserve"> </v>
      </c>
      <c r="J2563" s="51" t="s">
        <v>11577</v>
      </c>
      <c r="K2563" s="83" t="s">
        <v>11578</v>
      </c>
      <c r="L2563" s="151" t="s">
        <v>11579</v>
      </c>
      <c r="M2563" s="30" t="s">
        <v>605</v>
      </c>
      <c r="N2563" s="30" t="s">
        <v>708</v>
      </c>
      <c r="O2563" s="30" t="s">
        <v>107</v>
      </c>
      <c r="P2563" s="30" t="s">
        <v>11580</v>
      </c>
      <c r="Q2563" s="23">
        <v>16940</v>
      </c>
      <c r="R2563" s="30" t="s">
        <v>29</v>
      </c>
      <c r="S2563" s="39">
        <v>50</v>
      </c>
      <c r="T2563" s="45">
        <v>46186</v>
      </c>
      <c r="U2563" s="52"/>
      <c r="V2563" s="53"/>
      <c r="W2563" s="54" t="s">
        <v>11581</v>
      </c>
      <c r="X2563" s="30"/>
      <c r="Y2563" s="31">
        <v>16890</v>
      </c>
      <c r="Z2563" s="30"/>
      <c r="AA2563" s="55"/>
      <c r="AB2563" s="73" t="s">
        <v>44</v>
      </c>
      <c r="AC2563" s="30" t="s">
        <v>44</v>
      </c>
      <c r="AD2563" s="30" t="s">
        <v>982</v>
      </c>
    </row>
    <row r="2564" spans="1:30" x14ac:dyDescent="0.2">
      <c r="A2564" s="89">
        <v>46187.035819976853</v>
      </c>
      <c r="B2564" s="35" t="s">
        <v>408</v>
      </c>
      <c r="C2564" s="85" t="s">
        <v>31</v>
      </c>
      <c r="D2564" s="30" t="s">
        <v>29</v>
      </c>
      <c r="E2564" s="96" t="s">
        <v>63</v>
      </c>
      <c r="F2564" s="93" t="s">
        <v>29</v>
      </c>
      <c r="G2564" s="30" t="s">
        <v>47</v>
      </c>
      <c r="H2564" s="93" t="s">
        <v>4730</v>
      </c>
      <c r="I2564" s="36">
        <f ca="1">IFERROR(__xludf.DUMMYFUNCTION("""COMPUTED_VALUE"""),46195)</f>
        <v>46195</v>
      </c>
      <c r="J2564" s="51" t="s">
        <v>11582</v>
      </c>
      <c r="K2564" s="153" t="s">
        <v>11583</v>
      </c>
      <c r="L2564" s="154">
        <v>982778197</v>
      </c>
      <c r="M2564" s="30" t="s">
        <v>2885</v>
      </c>
      <c r="N2564" s="30" t="s">
        <v>2886</v>
      </c>
      <c r="O2564" s="30" t="s">
        <v>11584</v>
      </c>
      <c r="P2564" s="30" t="s">
        <v>11585</v>
      </c>
      <c r="Q2564" s="23">
        <v>16940</v>
      </c>
      <c r="R2564" s="30" t="s">
        <v>29</v>
      </c>
      <c r="S2564" s="39">
        <v>2300</v>
      </c>
      <c r="T2564" s="45">
        <v>46186</v>
      </c>
      <c r="U2564" s="52">
        <v>200</v>
      </c>
      <c r="V2564" s="53">
        <v>46187</v>
      </c>
      <c r="W2564" s="54" t="s">
        <v>11586</v>
      </c>
      <c r="X2564" s="30"/>
      <c r="Y2564" s="31">
        <v>14440</v>
      </c>
      <c r="Z2564" s="30"/>
      <c r="AA2564" s="56"/>
      <c r="AB2564" s="74" t="s">
        <v>44</v>
      </c>
      <c r="AC2564" s="30" t="s">
        <v>44</v>
      </c>
      <c r="AD2564" s="30" t="s">
        <v>982</v>
      </c>
    </row>
    <row r="2565" spans="1:30" x14ac:dyDescent="0.2">
      <c r="A2565" s="89">
        <v>46187.046329444449</v>
      </c>
      <c r="B2565" s="35" t="s">
        <v>30</v>
      </c>
      <c r="C2565" s="85" t="s">
        <v>31</v>
      </c>
      <c r="D2565" s="30" t="s">
        <v>29</v>
      </c>
      <c r="E2565" s="96" t="s">
        <v>63</v>
      </c>
      <c r="F2565" s="93" t="s">
        <v>29</v>
      </c>
      <c r="G2565" s="30" t="s">
        <v>47</v>
      </c>
      <c r="H2565" s="93" t="s">
        <v>34</v>
      </c>
      <c r="I2565" s="36" t="str">
        <f ca="1">IFERROR(__xludf.DUMMYFUNCTION("""COMPUTED_VALUE""")," ")</f>
        <v xml:space="preserve"> </v>
      </c>
      <c r="J2565" s="51" t="s">
        <v>11587</v>
      </c>
      <c r="K2565" s="83" t="s">
        <v>11588</v>
      </c>
      <c r="L2565" s="151" t="s">
        <v>11589</v>
      </c>
      <c r="M2565" s="30" t="s">
        <v>2885</v>
      </c>
      <c r="N2565" s="30" t="s">
        <v>2886</v>
      </c>
      <c r="O2565" s="30" t="s">
        <v>11590</v>
      </c>
      <c r="P2565" s="30" t="s">
        <v>11591</v>
      </c>
      <c r="Q2565" s="23">
        <v>16940</v>
      </c>
      <c r="R2565" s="30" t="s">
        <v>29</v>
      </c>
      <c r="S2565" s="39">
        <v>30</v>
      </c>
      <c r="T2565" s="45">
        <v>46187</v>
      </c>
      <c r="U2565" s="52"/>
      <c r="V2565" s="53"/>
      <c r="W2565" s="54" t="s">
        <v>11592</v>
      </c>
      <c r="X2565" s="30"/>
      <c r="Y2565" s="31">
        <v>16910</v>
      </c>
      <c r="Z2565" s="30"/>
      <c r="AA2565" s="55"/>
      <c r="AB2565" s="73" t="s">
        <v>44</v>
      </c>
      <c r="AC2565" s="30" t="s">
        <v>44</v>
      </c>
      <c r="AD2565" s="30" t="s">
        <v>982</v>
      </c>
    </row>
    <row r="2566" spans="1:30" x14ac:dyDescent="0.2">
      <c r="A2566" s="89">
        <v>46187.048438668979</v>
      </c>
      <c r="B2566" s="35" t="s">
        <v>30</v>
      </c>
      <c r="C2566" s="85" t="s">
        <v>31</v>
      </c>
      <c r="D2566" s="30" t="s">
        <v>29</v>
      </c>
      <c r="E2566" s="96" t="s">
        <v>63</v>
      </c>
      <c r="F2566" s="93" t="s">
        <v>29</v>
      </c>
      <c r="G2566" s="30" t="s">
        <v>47</v>
      </c>
      <c r="H2566" s="93" t="s">
        <v>34</v>
      </c>
      <c r="I2566" s="36" t="str">
        <f ca="1">IFERROR(__xludf.DUMMYFUNCTION("""COMPUTED_VALUE""")," ")</f>
        <v xml:space="preserve"> </v>
      </c>
      <c r="J2566" s="51" t="s">
        <v>11593</v>
      </c>
      <c r="K2566" s="83" t="s">
        <v>11594</v>
      </c>
      <c r="L2566" s="151" t="s">
        <v>11595</v>
      </c>
      <c r="M2566" s="30" t="s">
        <v>2885</v>
      </c>
      <c r="N2566" s="30" t="s">
        <v>2886</v>
      </c>
      <c r="O2566" s="30" t="s">
        <v>11596</v>
      </c>
      <c r="P2566" s="30" t="s">
        <v>11597</v>
      </c>
      <c r="Q2566" s="23">
        <v>16940</v>
      </c>
      <c r="R2566" s="30" t="s">
        <v>29</v>
      </c>
      <c r="S2566" s="39">
        <v>100</v>
      </c>
      <c r="T2566" s="45">
        <v>46187</v>
      </c>
      <c r="U2566" s="52"/>
      <c r="V2566" s="53"/>
      <c r="W2566" s="54" t="s">
        <v>11598</v>
      </c>
      <c r="X2566" s="30"/>
      <c r="Y2566" s="31">
        <v>16840</v>
      </c>
      <c r="Z2566" s="30"/>
      <c r="AA2566" s="56"/>
      <c r="AB2566" s="74" t="s">
        <v>44</v>
      </c>
      <c r="AC2566" s="30" t="s">
        <v>44</v>
      </c>
      <c r="AD2566" s="30" t="s">
        <v>982</v>
      </c>
    </row>
    <row r="2567" spans="1:30" x14ac:dyDescent="0.2">
      <c r="A2567" s="89">
        <v>46187.052745740744</v>
      </c>
      <c r="B2567" s="35" t="s">
        <v>30</v>
      </c>
      <c r="C2567" s="85" t="s">
        <v>31</v>
      </c>
      <c r="D2567" s="30" t="s">
        <v>29</v>
      </c>
      <c r="E2567" s="96" t="s">
        <v>2798</v>
      </c>
      <c r="F2567" s="93" t="s">
        <v>29</v>
      </c>
      <c r="G2567" s="30" t="s">
        <v>47</v>
      </c>
      <c r="H2567" s="93" t="s">
        <v>34</v>
      </c>
      <c r="I2567" s="36" t="str">
        <f ca="1">IFERROR(__xludf.DUMMYFUNCTION("""COMPUTED_VALUE""")," ")</f>
        <v xml:space="preserve"> </v>
      </c>
      <c r="J2567" s="51" t="s">
        <v>11599</v>
      </c>
      <c r="K2567" s="83" t="s">
        <v>11600</v>
      </c>
      <c r="L2567" s="151" t="s">
        <v>11601</v>
      </c>
      <c r="M2567" s="30" t="s">
        <v>633</v>
      </c>
      <c r="N2567" s="30" t="s">
        <v>164</v>
      </c>
      <c r="O2567" s="30" t="s">
        <v>107</v>
      </c>
      <c r="P2567" s="30" t="s">
        <v>11602</v>
      </c>
      <c r="Q2567" s="23">
        <v>16940</v>
      </c>
      <c r="R2567" s="30" t="s">
        <v>29</v>
      </c>
      <c r="S2567" s="39">
        <v>50</v>
      </c>
      <c r="T2567" s="45">
        <v>46186</v>
      </c>
      <c r="U2567" s="52"/>
      <c r="V2567" s="53"/>
      <c r="W2567" s="54" t="s">
        <v>11603</v>
      </c>
      <c r="X2567" s="30"/>
      <c r="Y2567" s="31">
        <v>16890</v>
      </c>
      <c r="Z2567" s="30"/>
      <c r="AA2567" s="55"/>
      <c r="AB2567" s="73" t="s">
        <v>44</v>
      </c>
      <c r="AC2567" s="30" t="s">
        <v>44</v>
      </c>
      <c r="AD2567" s="30" t="s">
        <v>982</v>
      </c>
    </row>
    <row r="2568" spans="1:30" x14ac:dyDescent="0.2">
      <c r="A2568" s="89">
        <v>46187.088680023153</v>
      </c>
      <c r="B2568" s="35" t="s">
        <v>30</v>
      </c>
      <c r="C2568" s="85" t="s">
        <v>31</v>
      </c>
      <c r="D2568" s="30" t="s">
        <v>29</v>
      </c>
      <c r="E2568" s="96" t="s">
        <v>32</v>
      </c>
      <c r="F2568" s="93" t="s">
        <v>29</v>
      </c>
      <c r="G2568" s="30" t="s">
        <v>33</v>
      </c>
      <c r="H2568" s="93" t="s">
        <v>34</v>
      </c>
      <c r="I2568" s="36" t="str">
        <f ca="1">IFERROR(__xludf.DUMMYFUNCTION("""COMPUTED_VALUE""")," ")</f>
        <v xml:space="preserve"> </v>
      </c>
      <c r="J2568" s="51" t="s">
        <v>11604</v>
      </c>
      <c r="K2568" s="83" t="s">
        <v>11605</v>
      </c>
      <c r="L2568" s="151" t="s">
        <v>11606</v>
      </c>
      <c r="M2568" s="30" t="s">
        <v>1619</v>
      </c>
      <c r="N2568" s="30" t="s">
        <v>2930</v>
      </c>
      <c r="O2568" s="30" t="s">
        <v>2642</v>
      </c>
      <c r="P2568" s="30" t="s">
        <v>11607</v>
      </c>
      <c r="Q2568" s="23">
        <v>14972</v>
      </c>
      <c r="R2568" s="30" t="s">
        <v>29</v>
      </c>
      <c r="S2568" s="39">
        <v>100</v>
      </c>
      <c r="T2568" s="45">
        <v>46186</v>
      </c>
      <c r="U2568" s="52"/>
      <c r="V2568" s="53"/>
      <c r="W2568" s="54" t="s">
        <v>11608</v>
      </c>
      <c r="X2568" s="30"/>
      <c r="Y2568" s="31">
        <v>14872</v>
      </c>
      <c r="Z2568" s="30"/>
      <c r="AA2568" s="56"/>
      <c r="AB2568" s="74" t="s">
        <v>44</v>
      </c>
      <c r="AC2568" s="30" t="s">
        <v>44</v>
      </c>
      <c r="AD2568" s="30" t="s">
        <v>982</v>
      </c>
    </row>
    <row r="2569" spans="1:30" x14ac:dyDescent="0.2">
      <c r="A2569" s="89">
        <v>46187.09076269676</v>
      </c>
      <c r="B2569" s="35"/>
      <c r="C2569" s="85" t="s">
        <v>31</v>
      </c>
      <c r="D2569" s="30" t="s">
        <v>29</v>
      </c>
      <c r="E2569" s="96" t="s">
        <v>63</v>
      </c>
      <c r="F2569" s="93" t="s">
        <v>29</v>
      </c>
      <c r="G2569" s="30" t="s">
        <v>47</v>
      </c>
      <c r="H2569" s="93" t="s">
        <v>34</v>
      </c>
      <c r="I2569" s="36" t="str">
        <f ca="1">IFERROR(__xludf.DUMMYFUNCTION("""COMPUTED_VALUE""")," ")</f>
        <v xml:space="preserve"> </v>
      </c>
      <c r="J2569" s="51" t="s">
        <v>11609</v>
      </c>
      <c r="K2569" s="83" t="s">
        <v>11610</v>
      </c>
      <c r="L2569" s="151" t="s">
        <v>11611</v>
      </c>
      <c r="M2569" s="30" t="s">
        <v>1619</v>
      </c>
      <c r="N2569" s="30" t="s">
        <v>4055</v>
      </c>
      <c r="O2569" s="30" t="s">
        <v>11612</v>
      </c>
      <c r="P2569" s="30" t="s">
        <v>11613</v>
      </c>
      <c r="Q2569" s="23">
        <v>16940</v>
      </c>
      <c r="R2569" s="30" t="s">
        <v>29</v>
      </c>
      <c r="S2569" s="39">
        <v>50</v>
      </c>
      <c r="T2569" s="45">
        <v>46186</v>
      </c>
      <c r="U2569" s="52"/>
      <c r="V2569" s="53"/>
      <c r="W2569" s="54" t="s">
        <v>11614</v>
      </c>
      <c r="X2569" s="30"/>
      <c r="Y2569" s="31">
        <v>16890</v>
      </c>
      <c r="Z2569" s="30"/>
      <c r="AA2569" s="55"/>
      <c r="AB2569" s="73" t="s">
        <v>44</v>
      </c>
      <c r="AC2569" s="30" t="s">
        <v>44</v>
      </c>
      <c r="AD2569" s="30" t="s">
        <v>982</v>
      </c>
    </row>
    <row r="2570" spans="1:30" x14ac:dyDescent="0.2">
      <c r="A2570" s="89">
        <v>46187.098689513892</v>
      </c>
      <c r="B2570" s="35" t="s">
        <v>408</v>
      </c>
      <c r="C2570" s="85" t="s">
        <v>31</v>
      </c>
      <c r="D2570" s="30" t="s">
        <v>29</v>
      </c>
      <c r="E2570" s="96" t="s">
        <v>32</v>
      </c>
      <c r="F2570" s="93" t="s">
        <v>29</v>
      </c>
      <c r="G2570" s="30" t="s">
        <v>33</v>
      </c>
      <c r="H2570" s="93" t="s">
        <v>8554</v>
      </c>
      <c r="I2570" s="36">
        <f ca="1">IFERROR(__xludf.DUMMYFUNCTION("""COMPUTED_VALUE"""),46198)</f>
        <v>46198</v>
      </c>
      <c r="J2570" s="51" t="s">
        <v>11615</v>
      </c>
      <c r="K2570" s="83" t="s">
        <v>11361</v>
      </c>
      <c r="L2570" s="151" t="s">
        <v>11616</v>
      </c>
      <c r="M2570" s="30" t="s">
        <v>1619</v>
      </c>
      <c r="N2570" s="30" t="s">
        <v>4055</v>
      </c>
      <c r="O2570" s="30" t="s">
        <v>11617</v>
      </c>
      <c r="P2570" s="30" t="s">
        <v>11618</v>
      </c>
      <c r="Q2570" s="23">
        <v>14972</v>
      </c>
      <c r="R2570" s="30" t="s">
        <v>29</v>
      </c>
      <c r="S2570" s="39">
        <v>50</v>
      </c>
      <c r="T2570" s="45">
        <v>46186</v>
      </c>
      <c r="U2570" s="52"/>
      <c r="V2570" s="53"/>
      <c r="W2570" s="54" t="s">
        <v>11619</v>
      </c>
      <c r="X2570" s="30"/>
      <c r="Y2570" s="31">
        <v>14922</v>
      </c>
      <c r="Z2570" s="30"/>
      <c r="AA2570" s="56"/>
      <c r="AB2570" s="74" t="s">
        <v>44</v>
      </c>
      <c r="AC2570" s="30" t="s">
        <v>44</v>
      </c>
      <c r="AD2570" s="30" t="s">
        <v>982</v>
      </c>
    </row>
    <row r="2571" spans="1:30" x14ac:dyDescent="0.2">
      <c r="A2571" s="89">
        <v>46187.101363900467</v>
      </c>
      <c r="B2571" s="35" t="s">
        <v>30</v>
      </c>
      <c r="C2571" s="85" t="s">
        <v>31</v>
      </c>
      <c r="D2571" s="30" t="s">
        <v>29</v>
      </c>
      <c r="E2571" s="96" t="s">
        <v>32</v>
      </c>
      <c r="F2571" s="93" t="s">
        <v>29</v>
      </c>
      <c r="G2571" s="30" t="s">
        <v>33</v>
      </c>
      <c r="H2571" s="93" t="s">
        <v>34</v>
      </c>
      <c r="I2571" s="36" t="str">
        <f ca="1">IFERROR(__xludf.DUMMYFUNCTION("""COMPUTED_VALUE""")," ")</f>
        <v xml:space="preserve"> </v>
      </c>
      <c r="J2571" s="51" t="s">
        <v>11620</v>
      </c>
      <c r="K2571" s="83" t="s">
        <v>11621</v>
      </c>
      <c r="L2571" s="151" t="s">
        <v>11622</v>
      </c>
      <c r="M2571" s="30" t="s">
        <v>1619</v>
      </c>
      <c r="N2571" s="30" t="s">
        <v>4447</v>
      </c>
      <c r="O2571" s="30" t="s">
        <v>11623</v>
      </c>
      <c r="P2571" s="30" t="s">
        <v>11624</v>
      </c>
      <c r="Q2571" s="23">
        <v>14972</v>
      </c>
      <c r="R2571" s="30" t="s">
        <v>29</v>
      </c>
      <c r="S2571" s="39">
        <v>200</v>
      </c>
      <c r="T2571" s="45">
        <v>46186</v>
      </c>
      <c r="U2571" s="52"/>
      <c r="V2571" s="53"/>
      <c r="W2571" s="54" t="s">
        <v>11625</v>
      </c>
      <c r="X2571" s="30"/>
      <c r="Y2571" s="31">
        <v>14772</v>
      </c>
      <c r="Z2571" s="30"/>
      <c r="AA2571" s="55"/>
      <c r="AB2571" s="73" t="s">
        <v>44</v>
      </c>
      <c r="AC2571" s="30" t="s">
        <v>44</v>
      </c>
      <c r="AD2571" s="30" t="s">
        <v>982</v>
      </c>
    </row>
    <row r="2572" spans="1:30" x14ac:dyDescent="0.2">
      <c r="A2572" s="89">
        <v>46187.327367349542</v>
      </c>
      <c r="B2572" s="35"/>
      <c r="C2572" s="85" t="s">
        <v>31</v>
      </c>
      <c r="D2572" s="30" t="s">
        <v>29</v>
      </c>
      <c r="E2572" s="96" t="s">
        <v>2798</v>
      </c>
      <c r="F2572" s="93" t="s">
        <v>29</v>
      </c>
      <c r="G2572" s="30" t="s">
        <v>47</v>
      </c>
      <c r="H2572" s="93" t="s">
        <v>34</v>
      </c>
      <c r="I2572" s="36" t="str">
        <f ca="1">IFERROR(__xludf.DUMMYFUNCTION("""COMPUTED_VALUE""")," ")</f>
        <v xml:space="preserve"> </v>
      </c>
      <c r="J2572" s="51" t="s">
        <v>11626</v>
      </c>
      <c r="K2572" s="83" t="s">
        <v>11627</v>
      </c>
      <c r="L2572" s="151" t="s">
        <v>11628</v>
      </c>
      <c r="M2572" s="30" t="s">
        <v>633</v>
      </c>
      <c r="N2572" s="30" t="s">
        <v>164</v>
      </c>
      <c r="O2572" s="30" t="s">
        <v>107</v>
      </c>
      <c r="P2572" s="30" t="s">
        <v>11629</v>
      </c>
      <c r="Q2572" s="23">
        <v>16940</v>
      </c>
      <c r="R2572" s="30" t="s">
        <v>29</v>
      </c>
      <c r="S2572" s="39">
        <v>50</v>
      </c>
      <c r="T2572" s="45">
        <v>46186</v>
      </c>
      <c r="U2572" s="52"/>
      <c r="V2572" s="53"/>
      <c r="W2572" s="54" t="s">
        <v>11630</v>
      </c>
      <c r="X2572" s="30"/>
      <c r="Y2572" s="31">
        <v>16890</v>
      </c>
      <c r="Z2572" s="30"/>
      <c r="AA2572" s="56"/>
      <c r="AB2572" s="74" t="s">
        <v>44</v>
      </c>
      <c r="AC2572" s="30" t="s">
        <v>44</v>
      </c>
      <c r="AD2572" s="30" t="s">
        <v>982</v>
      </c>
    </row>
    <row r="2573" spans="1:30" x14ac:dyDescent="0.2">
      <c r="A2573" s="89">
        <v>46187.336515856485</v>
      </c>
      <c r="B2573" s="35" t="s">
        <v>30</v>
      </c>
      <c r="C2573" s="85" t="s">
        <v>31</v>
      </c>
      <c r="D2573" s="30" t="s">
        <v>29</v>
      </c>
      <c r="E2573" s="96" t="s">
        <v>2798</v>
      </c>
      <c r="F2573" s="93" t="s">
        <v>29</v>
      </c>
      <c r="G2573" s="30" t="s">
        <v>47</v>
      </c>
      <c r="H2573" s="93" t="s">
        <v>34</v>
      </c>
      <c r="I2573" s="36" t="str">
        <f ca="1">IFERROR(__xludf.DUMMYFUNCTION("""COMPUTED_VALUE""")," ")</f>
        <v xml:space="preserve"> </v>
      </c>
      <c r="J2573" s="51" t="s">
        <v>11631</v>
      </c>
      <c r="K2573" s="83" t="s">
        <v>11632</v>
      </c>
      <c r="L2573" s="151" t="s">
        <v>11633</v>
      </c>
      <c r="M2573" s="30" t="s">
        <v>633</v>
      </c>
      <c r="N2573" s="30" t="s">
        <v>481</v>
      </c>
      <c r="O2573" s="30" t="s">
        <v>107</v>
      </c>
      <c r="P2573" s="30" t="s">
        <v>11634</v>
      </c>
      <c r="Q2573" s="23">
        <v>16940</v>
      </c>
      <c r="R2573" s="30" t="s">
        <v>29</v>
      </c>
      <c r="S2573" s="39">
        <v>50</v>
      </c>
      <c r="T2573" s="45">
        <v>46186</v>
      </c>
      <c r="U2573" s="52"/>
      <c r="V2573" s="53"/>
      <c r="W2573" s="54" t="s">
        <v>11635</v>
      </c>
      <c r="X2573" s="30"/>
      <c r="Y2573" s="31">
        <v>16890</v>
      </c>
      <c r="Z2573" s="30"/>
      <c r="AA2573" s="55"/>
      <c r="AB2573" s="73" t="s">
        <v>44</v>
      </c>
      <c r="AC2573" s="30" t="s">
        <v>44</v>
      </c>
      <c r="AD2573" s="30" t="s">
        <v>982</v>
      </c>
    </row>
    <row r="2574" spans="1:30" x14ac:dyDescent="0.2">
      <c r="A2574" s="89">
        <v>46187.342516747682</v>
      </c>
      <c r="B2574" s="35" t="s">
        <v>30</v>
      </c>
      <c r="C2574" s="85" t="s">
        <v>31</v>
      </c>
      <c r="D2574" s="30" t="s">
        <v>29</v>
      </c>
      <c r="E2574" s="96" t="s">
        <v>2798</v>
      </c>
      <c r="F2574" s="93" t="s">
        <v>29</v>
      </c>
      <c r="G2574" s="30" t="s">
        <v>47</v>
      </c>
      <c r="H2574" s="93" t="s">
        <v>34</v>
      </c>
      <c r="I2574" s="36" t="str">
        <f ca="1">IFERROR(__xludf.DUMMYFUNCTION("""COMPUTED_VALUE""")," ")</f>
        <v xml:space="preserve"> </v>
      </c>
      <c r="J2574" s="51" t="s">
        <v>11636</v>
      </c>
      <c r="K2574" s="83" t="s">
        <v>11637</v>
      </c>
      <c r="L2574" s="151" t="s">
        <v>11638</v>
      </c>
      <c r="M2574" s="30" t="s">
        <v>633</v>
      </c>
      <c r="N2574" s="30" t="s">
        <v>164</v>
      </c>
      <c r="O2574" s="30" t="s">
        <v>107</v>
      </c>
      <c r="P2574" s="30" t="s">
        <v>11639</v>
      </c>
      <c r="Q2574" s="23">
        <v>16940</v>
      </c>
      <c r="R2574" s="30" t="s">
        <v>29</v>
      </c>
      <c r="S2574" s="39">
        <v>50</v>
      </c>
      <c r="T2574" s="45">
        <v>46186</v>
      </c>
      <c r="U2574" s="52"/>
      <c r="V2574" s="53"/>
      <c r="W2574" s="54" t="s">
        <v>11640</v>
      </c>
      <c r="X2574" s="30"/>
      <c r="Y2574" s="31">
        <v>16890</v>
      </c>
      <c r="Z2574" s="30"/>
      <c r="AA2574" s="56"/>
      <c r="AB2574" s="74" t="s">
        <v>44</v>
      </c>
      <c r="AC2574" s="30" t="s">
        <v>44</v>
      </c>
      <c r="AD2574" s="30" t="s">
        <v>982</v>
      </c>
    </row>
    <row r="2575" spans="1:30" x14ac:dyDescent="0.2">
      <c r="A2575" s="89">
        <v>46187.346406354161</v>
      </c>
      <c r="B2575" s="35" t="s">
        <v>408</v>
      </c>
      <c r="C2575" s="85" t="s">
        <v>31</v>
      </c>
      <c r="D2575" s="30" t="s">
        <v>29</v>
      </c>
      <c r="E2575" s="96" t="s">
        <v>32</v>
      </c>
      <c r="F2575" s="93" t="s">
        <v>29</v>
      </c>
      <c r="G2575" s="30" t="s">
        <v>33</v>
      </c>
      <c r="H2575" s="93" t="s">
        <v>11473</v>
      </c>
      <c r="I2575" s="36">
        <f ca="1">IFERROR(__xludf.DUMMYFUNCTION("""COMPUTED_VALUE"""),46194)</f>
        <v>46194</v>
      </c>
      <c r="J2575" s="51" t="s">
        <v>11641</v>
      </c>
      <c r="K2575" s="83" t="s">
        <v>11642</v>
      </c>
      <c r="L2575" s="151" t="s">
        <v>11643</v>
      </c>
      <c r="M2575" s="30" t="s">
        <v>633</v>
      </c>
      <c r="N2575" s="30" t="s">
        <v>4485</v>
      </c>
      <c r="O2575" s="30" t="s">
        <v>107</v>
      </c>
      <c r="P2575" s="30" t="s">
        <v>11644</v>
      </c>
      <c r="Q2575" s="23">
        <v>14972</v>
      </c>
      <c r="R2575" s="30" t="s">
        <v>29</v>
      </c>
      <c r="S2575" s="39">
        <f>200+2500</f>
        <v>2700</v>
      </c>
      <c r="T2575" s="49" t="s">
        <v>11449</v>
      </c>
      <c r="U2575" s="52"/>
      <c r="V2575" s="53"/>
      <c r="W2575" s="54" t="s">
        <v>11645</v>
      </c>
      <c r="X2575" s="30"/>
      <c r="Y2575" s="31">
        <v>12272</v>
      </c>
      <c r="Z2575" s="30"/>
      <c r="AA2575" s="55"/>
      <c r="AB2575" s="73" t="s">
        <v>44</v>
      </c>
      <c r="AC2575" s="30" t="s">
        <v>44</v>
      </c>
      <c r="AD2575" s="30" t="s">
        <v>982</v>
      </c>
    </row>
    <row r="2576" spans="1:30" x14ac:dyDescent="0.2">
      <c r="A2576" s="89">
        <v>46187.350169444442</v>
      </c>
      <c r="B2576" s="35" t="s">
        <v>408</v>
      </c>
      <c r="C2576" s="85" t="s">
        <v>31</v>
      </c>
      <c r="D2576" s="30" t="s">
        <v>29</v>
      </c>
      <c r="E2576" s="96" t="s">
        <v>670</v>
      </c>
      <c r="F2576" s="93" t="s">
        <v>29</v>
      </c>
      <c r="G2576" s="30" t="s">
        <v>4725</v>
      </c>
      <c r="H2576" s="93" t="s">
        <v>8051</v>
      </c>
      <c r="I2576" s="36">
        <f ca="1">IFERROR(__xludf.DUMMYFUNCTION("""COMPUTED_VALUE"""),46202)</f>
        <v>46202</v>
      </c>
      <c r="J2576" s="51" t="s">
        <v>11646</v>
      </c>
      <c r="K2576" s="83" t="s">
        <v>6950</v>
      </c>
      <c r="L2576" s="151" t="s">
        <v>11647</v>
      </c>
      <c r="M2576" s="30" t="s">
        <v>421</v>
      </c>
      <c r="N2576" s="30" t="s">
        <v>11648</v>
      </c>
      <c r="O2576" s="30" t="s">
        <v>11649</v>
      </c>
      <c r="P2576" s="30" t="s">
        <v>9031</v>
      </c>
      <c r="Q2576" s="23">
        <v>7736</v>
      </c>
      <c r="R2576" s="30" t="s">
        <v>29</v>
      </c>
      <c r="S2576" s="39">
        <v>7736</v>
      </c>
      <c r="T2576" s="45">
        <v>46186</v>
      </c>
      <c r="U2576" s="52"/>
      <c r="V2576" s="53"/>
      <c r="W2576" s="54" t="s">
        <v>11650</v>
      </c>
      <c r="X2576" s="30"/>
      <c r="Y2576" s="31">
        <v>0</v>
      </c>
      <c r="Z2576" s="30"/>
      <c r="AA2576" s="56"/>
      <c r="AB2576" s="74" t="s">
        <v>44</v>
      </c>
      <c r="AC2576" s="30" t="s">
        <v>44</v>
      </c>
      <c r="AD2576" s="30" t="s">
        <v>74</v>
      </c>
    </row>
    <row r="2577" spans="1:30" x14ac:dyDescent="0.2">
      <c r="A2577" s="89">
        <v>46187.352376273149</v>
      </c>
      <c r="B2577" s="35" t="s">
        <v>76</v>
      </c>
      <c r="C2577" s="85" t="s">
        <v>816</v>
      </c>
      <c r="D2577" s="30" t="s">
        <v>29</v>
      </c>
      <c r="E2577" s="96" t="s">
        <v>670</v>
      </c>
      <c r="F2577" s="93" t="s">
        <v>29</v>
      </c>
      <c r="G2577" s="30" t="s">
        <v>671</v>
      </c>
      <c r="H2577" s="93" t="s">
        <v>11651</v>
      </c>
      <c r="I2577" s="36">
        <f ca="1">IFERROR(__xludf.DUMMYFUNCTION("""COMPUTED_VALUE"""),46189)</f>
        <v>46189</v>
      </c>
      <c r="J2577" s="51" t="s">
        <v>11646</v>
      </c>
      <c r="K2577" s="83" t="s">
        <v>6950</v>
      </c>
      <c r="L2577" s="151" t="s">
        <v>11647</v>
      </c>
      <c r="M2577" s="30" t="s">
        <v>421</v>
      </c>
      <c r="N2577" s="30" t="s">
        <v>11652</v>
      </c>
      <c r="O2577" s="30" t="s">
        <v>11649</v>
      </c>
      <c r="P2577" s="30" t="s">
        <v>2563</v>
      </c>
      <c r="Q2577" s="23">
        <v>7736</v>
      </c>
      <c r="R2577" s="30" t="s">
        <v>29</v>
      </c>
      <c r="S2577" s="39">
        <v>7736</v>
      </c>
      <c r="T2577" s="45">
        <v>46186</v>
      </c>
      <c r="U2577" s="52"/>
      <c r="V2577" s="53"/>
      <c r="W2577" s="54" t="s">
        <v>11653</v>
      </c>
      <c r="X2577" s="30"/>
      <c r="Y2577" s="31">
        <v>0</v>
      </c>
      <c r="Z2577" s="30"/>
      <c r="AA2577" s="55"/>
      <c r="AB2577" s="73" t="s">
        <v>44</v>
      </c>
      <c r="AC2577" s="30" t="s">
        <v>44</v>
      </c>
      <c r="AD2577" s="30" t="s">
        <v>74</v>
      </c>
    </row>
    <row r="2578" spans="1:30" x14ac:dyDescent="0.2">
      <c r="A2578" s="89">
        <v>46187.402091261574</v>
      </c>
      <c r="B2578" s="35" t="s">
        <v>30</v>
      </c>
      <c r="C2578" s="85" t="s">
        <v>31</v>
      </c>
      <c r="D2578" s="30" t="s">
        <v>29</v>
      </c>
      <c r="E2578" s="96" t="s">
        <v>63</v>
      </c>
      <c r="F2578" s="93" t="s">
        <v>29</v>
      </c>
      <c r="G2578" s="30" t="s">
        <v>47</v>
      </c>
      <c r="H2578" s="93" t="s">
        <v>34</v>
      </c>
      <c r="I2578" s="36" t="str">
        <f ca="1">IFERROR(__xludf.DUMMYFUNCTION("""COMPUTED_VALUE""")," ")</f>
        <v xml:space="preserve"> </v>
      </c>
      <c r="J2578" s="51" t="s">
        <v>11654</v>
      </c>
      <c r="K2578" s="83" t="s">
        <v>11655</v>
      </c>
      <c r="L2578" s="151" t="s">
        <v>11656</v>
      </c>
      <c r="M2578" s="30" t="s">
        <v>466</v>
      </c>
      <c r="N2578" s="30" t="s">
        <v>434</v>
      </c>
      <c r="O2578" s="30" t="s">
        <v>11657</v>
      </c>
      <c r="P2578" s="30" t="s">
        <v>11658</v>
      </c>
      <c r="Q2578" s="23">
        <v>16940</v>
      </c>
      <c r="R2578" s="30" t="s">
        <v>29</v>
      </c>
      <c r="S2578" s="39">
        <v>50</v>
      </c>
      <c r="T2578" s="45">
        <v>46186</v>
      </c>
      <c r="U2578" s="52"/>
      <c r="V2578" s="53"/>
      <c r="W2578" s="54" t="s">
        <v>11659</v>
      </c>
      <c r="X2578" s="30"/>
      <c r="Y2578" s="31">
        <v>16890</v>
      </c>
      <c r="Z2578" s="30"/>
      <c r="AA2578" s="56"/>
      <c r="AB2578" s="74" t="s">
        <v>44</v>
      </c>
      <c r="AC2578" s="30" t="s">
        <v>44</v>
      </c>
      <c r="AD2578" s="30" t="s">
        <v>982</v>
      </c>
    </row>
    <row r="2579" spans="1:30" x14ac:dyDescent="0.2">
      <c r="A2579" s="89">
        <v>46187.405756805558</v>
      </c>
      <c r="B2579" s="35" t="s">
        <v>30</v>
      </c>
      <c r="C2579" s="85" t="s">
        <v>31</v>
      </c>
      <c r="D2579" s="30" t="s">
        <v>29</v>
      </c>
      <c r="E2579" s="96" t="s">
        <v>63</v>
      </c>
      <c r="F2579" s="93" t="s">
        <v>29</v>
      </c>
      <c r="G2579" s="30" t="s">
        <v>47</v>
      </c>
      <c r="H2579" s="93" t="s">
        <v>34</v>
      </c>
      <c r="I2579" s="36" t="str">
        <f ca="1">IFERROR(__xludf.DUMMYFUNCTION("""COMPUTED_VALUE""")," ")</f>
        <v xml:space="preserve"> </v>
      </c>
      <c r="J2579" s="51" t="s">
        <v>11660</v>
      </c>
      <c r="K2579" s="83" t="s">
        <v>11661</v>
      </c>
      <c r="L2579" s="151" t="s">
        <v>11662</v>
      </c>
      <c r="M2579" s="30" t="s">
        <v>466</v>
      </c>
      <c r="N2579" s="30" t="s">
        <v>3310</v>
      </c>
      <c r="O2579" s="30" t="s">
        <v>11657</v>
      </c>
      <c r="P2579" s="30" t="s">
        <v>11663</v>
      </c>
      <c r="Q2579" s="23">
        <v>16940</v>
      </c>
      <c r="R2579" s="30" t="s">
        <v>29</v>
      </c>
      <c r="S2579" s="39">
        <v>200</v>
      </c>
      <c r="T2579" s="45">
        <v>46186</v>
      </c>
      <c r="U2579" s="52"/>
      <c r="V2579" s="53"/>
      <c r="W2579" s="54" t="s">
        <v>11664</v>
      </c>
      <c r="X2579" s="30"/>
      <c r="Y2579" s="31">
        <v>16740</v>
      </c>
      <c r="Z2579" s="30"/>
      <c r="AA2579" s="55"/>
      <c r="AB2579" s="73" t="s">
        <v>44</v>
      </c>
      <c r="AC2579" s="30" t="s">
        <v>44</v>
      </c>
      <c r="AD2579" s="30" t="s">
        <v>982</v>
      </c>
    </row>
    <row r="2580" spans="1:30" x14ac:dyDescent="0.2">
      <c r="A2580" s="89">
        <v>46187.410554560185</v>
      </c>
      <c r="B2580" s="35"/>
      <c r="C2580" s="85" t="s">
        <v>31</v>
      </c>
      <c r="D2580" s="30" t="s">
        <v>29</v>
      </c>
      <c r="E2580" s="96" t="s">
        <v>63</v>
      </c>
      <c r="F2580" s="93" t="s">
        <v>29</v>
      </c>
      <c r="G2580" s="30" t="s">
        <v>47</v>
      </c>
      <c r="H2580" s="93" t="s">
        <v>34</v>
      </c>
      <c r="I2580" s="36" t="str">
        <f ca="1">IFERROR(__xludf.DUMMYFUNCTION("""COMPUTED_VALUE""")," ")</f>
        <v xml:space="preserve"> </v>
      </c>
      <c r="J2580" s="51" t="s">
        <v>11665</v>
      </c>
      <c r="K2580" s="83" t="s">
        <v>11666</v>
      </c>
      <c r="L2580" s="151" t="s">
        <v>11667</v>
      </c>
      <c r="M2580" s="30" t="s">
        <v>466</v>
      </c>
      <c r="N2580" s="30" t="s">
        <v>4262</v>
      </c>
      <c r="O2580" s="30" t="s">
        <v>11657</v>
      </c>
      <c r="P2580" s="30" t="s">
        <v>11668</v>
      </c>
      <c r="Q2580" s="23">
        <v>16940</v>
      </c>
      <c r="R2580" s="30" t="s">
        <v>29</v>
      </c>
      <c r="S2580" s="39">
        <v>200</v>
      </c>
      <c r="T2580" s="45">
        <v>46186</v>
      </c>
      <c r="U2580" s="52"/>
      <c r="V2580" s="53"/>
      <c r="W2580" s="54" t="s">
        <v>11669</v>
      </c>
      <c r="X2580" s="30"/>
      <c r="Y2580" s="31">
        <v>16740</v>
      </c>
      <c r="Z2580" s="30"/>
      <c r="AA2580" s="56"/>
      <c r="AB2580" s="74" t="s">
        <v>44</v>
      </c>
      <c r="AC2580" s="30" t="s">
        <v>44</v>
      </c>
      <c r="AD2580" s="30" t="s">
        <v>982</v>
      </c>
    </row>
    <row r="2581" spans="1:30" x14ac:dyDescent="0.2">
      <c r="A2581" s="89">
        <v>46187.420715983797</v>
      </c>
      <c r="B2581" s="35" t="s">
        <v>252</v>
      </c>
      <c r="C2581" s="85" t="s">
        <v>31</v>
      </c>
      <c r="D2581" s="30" t="s">
        <v>29</v>
      </c>
      <c r="E2581" s="96" t="s">
        <v>63</v>
      </c>
      <c r="F2581" s="93" t="s">
        <v>29</v>
      </c>
      <c r="G2581" s="30" t="s">
        <v>47</v>
      </c>
      <c r="H2581" s="93" t="s">
        <v>3670</v>
      </c>
      <c r="I2581" s="36">
        <f ca="1">IFERROR(__xludf.DUMMYFUNCTION("""COMPUTED_VALUE"""),46195)</f>
        <v>46195</v>
      </c>
      <c r="J2581" s="51" t="s">
        <v>11670</v>
      </c>
      <c r="K2581" s="83" t="s">
        <v>11671</v>
      </c>
      <c r="L2581" s="38">
        <v>971669580</v>
      </c>
      <c r="M2581" s="30" t="s">
        <v>466</v>
      </c>
      <c r="N2581" s="30" t="s">
        <v>4262</v>
      </c>
      <c r="O2581" s="30" t="s">
        <v>11657</v>
      </c>
      <c r="P2581" s="30" t="s">
        <v>11672</v>
      </c>
      <c r="Q2581" s="23">
        <v>16940</v>
      </c>
      <c r="R2581" s="30" t="s">
        <v>3454</v>
      </c>
      <c r="S2581" s="39">
        <v>30</v>
      </c>
      <c r="T2581" s="45">
        <v>46187</v>
      </c>
      <c r="U2581" s="52"/>
      <c r="V2581" s="53"/>
      <c r="W2581" s="54" t="s">
        <v>11673</v>
      </c>
      <c r="X2581" s="30"/>
      <c r="Y2581" s="31">
        <v>16910</v>
      </c>
      <c r="Z2581" s="30"/>
      <c r="AA2581" s="55"/>
      <c r="AB2581" s="73" t="s">
        <v>44</v>
      </c>
      <c r="AC2581" s="30" t="s">
        <v>44</v>
      </c>
      <c r="AD2581" s="30" t="s">
        <v>982</v>
      </c>
    </row>
    <row r="2582" spans="1:30" x14ac:dyDescent="0.2">
      <c r="A2582" s="89">
        <v>46187.42488416667</v>
      </c>
      <c r="B2582" s="35"/>
      <c r="C2582" s="85" t="s">
        <v>31</v>
      </c>
      <c r="D2582" s="30" t="s">
        <v>29</v>
      </c>
      <c r="E2582" s="96" t="s">
        <v>63</v>
      </c>
      <c r="F2582" s="93" t="s">
        <v>29</v>
      </c>
      <c r="G2582" s="30" t="s">
        <v>47</v>
      </c>
      <c r="H2582" s="93" t="s">
        <v>34</v>
      </c>
      <c r="I2582" s="36" t="str">
        <f ca="1">IFERROR(__xludf.DUMMYFUNCTION("""COMPUTED_VALUE""")," ")</f>
        <v xml:space="preserve"> </v>
      </c>
      <c r="J2582" s="51" t="s">
        <v>11674</v>
      </c>
      <c r="K2582" s="83" t="s">
        <v>11675</v>
      </c>
      <c r="L2582" s="151" t="s">
        <v>11676</v>
      </c>
      <c r="M2582" s="30" t="s">
        <v>466</v>
      </c>
      <c r="N2582" s="30" t="s">
        <v>72</v>
      </c>
      <c r="O2582" s="30" t="s">
        <v>11657</v>
      </c>
      <c r="P2582" s="30" t="s">
        <v>11677</v>
      </c>
      <c r="Q2582" s="23">
        <v>16940</v>
      </c>
      <c r="R2582" s="30" t="s">
        <v>3454</v>
      </c>
      <c r="S2582" s="39">
        <v>80</v>
      </c>
      <c r="T2582" s="45">
        <v>46187</v>
      </c>
      <c r="U2582" s="52"/>
      <c r="V2582" s="53"/>
      <c r="W2582" s="54" t="s">
        <v>11678</v>
      </c>
      <c r="X2582" s="30"/>
      <c r="Y2582" s="31">
        <v>16860</v>
      </c>
      <c r="Z2582" s="30"/>
      <c r="AA2582" s="56"/>
      <c r="AB2582" s="74" t="s">
        <v>44</v>
      </c>
      <c r="AC2582" s="30" t="s">
        <v>44</v>
      </c>
      <c r="AD2582" s="30" t="s">
        <v>982</v>
      </c>
    </row>
    <row r="2583" spans="1:30" x14ac:dyDescent="0.2">
      <c r="A2583" s="89">
        <v>46187.428503067131</v>
      </c>
      <c r="B2583" s="35" t="s">
        <v>30</v>
      </c>
      <c r="C2583" s="85" t="s">
        <v>31</v>
      </c>
      <c r="D2583" s="30" t="s">
        <v>29</v>
      </c>
      <c r="E2583" s="96" t="s">
        <v>63</v>
      </c>
      <c r="F2583" s="93" t="s">
        <v>29</v>
      </c>
      <c r="G2583" s="30" t="s">
        <v>47</v>
      </c>
      <c r="H2583" s="93" t="s">
        <v>34</v>
      </c>
      <c r="I2583" s="36" t="str">
        <f ca="1">IFERROR(__xludf.DUMMYFUNCTION("""COMPUTED_VALUE""")," ")</f>
        <v xml:space="preserve"> </v>
      </c>
      <c r="J2583" s="51" t="s">
        <v>11679</v>
      </c>
      <c r="K2583" s="83" t="s">
        <v>11680</v>
      </c>
      <c r="L2583" s="151" t="s">
        <v>11681</v>
      </c>
      <c r="M2583" s="30" t="s">
        <v>466</v>
      </c>
      <c r="N2583" s="30" t="s">
        <v>3310</v>
      </c>
      <c r="O2583" s="30" t="s">
        <v>11657</v>
      </c>
      <c r="P2583" s="30" t="s">
        <v>11682</v>
      </c>
      <c r="Q2583" s="23">
        <v>16940</v>
      </c>
      <c r="R2583" s="30" t="s">
        <v>3454</v>
      </c>
      <c r="S2583" s="39">
        <v>50</v>
      </c>
      <c r="T2583" s="45">
        <v>46187</v>
      </c>
      <c r="U2583" s="52"/>
      <c r="V2583" s="53"/>
      <c r="W2583" s="54" t="s">
        <v>11683</v>
      </c>
      <c r="X2583" s="30"/>
      <c r="Y2583" s="31">
        <v>16890</v>
      </c>
      <c r="Z2583" s="30"/>
      <c r="AA2583" s="55"/>
      <c r="AB2583" s="73" t="s">
        <v>44</v>
      </c>
      <c r="AC2583" s="30" t="s">
        <v>44</v>
      </c>
      <c r="AD2583" s="30" t="s">
        <v>982</v>
      </c>
    </row>
    <row r="2584" spans="1:30" x14ac:dyDescent="0.2">
      <c r="A2584" s="89">
        <v>46187.432266354168</v>
      </c>
      <c r="B2584" s="35" t="s">
        <v>30</v>
      </c>
      <c r="C2584" s="85" t="s">
        <v>31</v>
      </c>
      <c r="D2584" s="30" t="s">
        <v>29</v>
      </c>
      <c r="E2584" s="96" t="s">
        <v>63</v>
      </c>
      <c r="F2584" s="93" t="s">
        <v>29</v>
      </c>
      <c r="G2584" s="30" t="s">
        <v>47</v>
      </c>
      <c r="H2584" s="93" t="s">
        <v>34</v>
      </c>
      <c r="I2584" s="36" t="str">
        <f ca="1">IFERROR(__xludf.DUMMYFUNCTION("""COMPUTED_VALUE""")," ")</f>
        <v xml:space="preserve"> </v>
      </c>
      <c r="J2584" s="51" t="s">
        <v>11684</v>
      </c>
      <c r="K2584" s="83" t="s">
        <v>11685</v>
      </c>
      <c r="L2584" s="151" t="s">
        <v>11686</v>
      </c>
      <c r="M2584" s="30" t="s">
        <v>466</v>
      </c>
      <c r="N2584" s="30" t="s">
        <v>434</v>
      </c>
      <c r="O2584" s="30" t="s">
        <v>11657</v>
      </c>
      <c r="P2584" s="30" t="s">
        <v>11687</v>
      </c>
      <c r="Q2584" s="23">
        <v>16940</v>
      </c>
      <c r="R2584" s="30" t="s">
        <v>3454</v>
      </c>
      <c r="S2584" s="39">
        <v>50</v>
      </c>
      <c r="T2584" s="45">
        <v>46187</v>
      </c>
      <c r="U2584" s="52"/>
      <c r="V2584" s="53"/>
      <c r="W2584" s="54" t="s">
        <v>11688</v>
      </c>
      <c r="X2584" s="30"/>
      <c r="Y2584" s="31">
        <v>16890</v>
      </c>
      <c r="Z2584" s="30"/>
      <c r="AA2584" s="56"/>
      <c r="AB2584" s="74" t="s">
        <v>44</v>
      </c>
      <c r="AC2584" s="30" t="s">
        <v>44</v>
      </c>
      <c r="AD2584" s="30" t="s">
        <v>982</v>
      </c>
    </row>
    <row r="2585" spans="1:30" x14ac:dyDescent="0.2">
      <c r="A2585" s="89">
        <v>46187.434374999997</v>
      </c>
      <c r="B2585" s="35" t="s">
        <v>30</v>
      </c>
      <c r="C2585" s="85" t="s">
        <v>31</v>
      </c>
      <c r="D2585" s="30" t="s">
        <v>29</v>
      </c>
      <c r="E2585" s="96" t="s">
        <v>63</v>
      </c>
      <c r="F2585" s="93" t="s">
        <v>29</v>
      </c>
      <c r="G2585" s="30" t="s">
        <v>47</v>
      </c>
      <c r="H2585" s="93" t="s">
        <v>5807</v>
      </c>
      <c r="I2585" s="36">
        <f ca="1">IFERROR(__xludf.DUMMYFUNCTION("""COMPUTED_VALUE"""),46197)</f>
        <v>46197</v>
      </c>
      <c r="J2585" s="51" t="s">
        <v>11689</v>
      </c>
      <c r="K2585" s="83" t="s">
        <v>11690</v>
      </c>
      <c r="L2585" s="151" t="s">
        <v>11691</v>
      </c>
      <c r="M2585" s="30" t="s">
        <v>466</v>
      </c>
      <c r="N2585" s="30" t="s">
        <v>72</v>
      </c>
      <c r="O2585" s="30" t="s">
        <v>11657</v>
      </c>
      <c r="P2585" s="30" t="s">
        <v>11692</v>
      </c>
      <c r="Q2585" s="23">
        <v>16940</v>
      </c>
      <c r="R2585" s="30" t="s">
        <v>3454</v>
      </c>
      <c r="S2585" s="39">
        <f>100+2400</f>
        <v>2500</v>
      </c>
      <c r="T2585" s="49" t="s">
        <v>11693</v>
      </c>
      <c r="U2585" s="52"/>
      <c r="V2585" s="53"/>
      <c r="W2585" s="54" t="s">
        <v>11694</v>
      </c>
      <c r="X2585" s="30"/>
      <c r="Y2585" s="31">
        <v>14440</v>
      </c>
      <c r="Z2585" s="30"/>
      <c r="AA2585" s="55"/>
      <c r="AB2585" s="73" t="s">
        <v>44</v>
      </c>
      <c r="AC2585" s="30" t="s">
        <v>44</v>
      </c>
      <c r="AD2585" s="30" t="s">
        <v>982</v>
      </c>
    </row>
    <row r="2586" spans="1:30" x14ac:dyDescent="0.2">
      <c r="A2586" s="89">
        <v>46187.477834016201</v>
      </c>
      <c r="B2586" s="35" t="s">
        <v>30</v>
      </c>
      <c r="C2586" s="85" t="s">
        <v>31</v>
      </c>
      <c r="D2586" s="30" t="s">
        <v>29</v>
      </c>
      <c r="E2586" s="96" t="s">
        <v>82</v>
      </c>
      <c r="F2586" s="93" t="s">
        <v>29</v>
      </c>
      <c r="G2586" s="30" t="s">
        <v>47</v>
      </c>
      <c r="H2586" s="93" t="s">
        <v>34</v>
      </c>
      <c r="I2586" s="36" t="str">
        <f ca="1">IFERROR(__xludf.DUMMYFUNCTION("""COMPUTED_VALUE""")," ")</f>
        <v xml:space="preserve"> </v>
      </c>
      <c r="J2586" s="51" t="s">
        <v>11695</v>
      </c>
      <c r="K2586" s="83" t="s">
        <v>11696</v>
      </c>
      <c r="L2586" s="151" t="s">
        <v>11697</v>
      </c>
      <c r="M2586" s="30" t="s">
        <v>90</v>
      </c>
      <c r="N2586" s="30" t="s">
        <v>2923</v>
      </c>
      <c r="O2586" s="30" t="s">
        <v>11698</v>
      </c>
      <c r="P2586" s="30" t="s">
        <v>11699</v>
      </c>
      <c r="Q2586" s="23">
        <v>9704</v>
      </c>
      <c r="R2586" s="30" t="s">
        <v>29</v>
      </c>
      <c r="S2586" s="39">
        <v>50</v>
      </c>
      <c r="T2586" s="45">
        <v>46187</v>
      </c>
      <c r="U2586" s="52"/>
      <c r="V2586" s="53"/>
      <c r="W2586" s="54" t="s">
        <v>11700</v>
      </c>
      <c r="X2586" s="30"/>
      <c r="Y2586" s="31">
        <v>9654</v>
      </c>
      <c r="Z2586" s="30"/>
      <c r="AA2586" s="56"/>
      <c r="AB2586" s="74" t="s">
        <v>44</v>
      </c>
      <c r="AC2586" s="30" t="s">
        <v>44</v>
      </c>
      <c r="AD2586" s="30" t="s">
        <v>982</v>
      </c>
    </row>
    <row r="2587" spans="1:30" x14ac:dyDescent="0.2">
      <c r="A2587" s="89">
        <v>46187.653495740742</v>
      </c>
      <c r="B2587" s="35" t="s">
        <v>30</v>
      </c>
      <c r="C2587" s="85" t="s">
        <v>31</v>
      </c>
      <c r="D2587" s="30" t="s">
        <v>29</v>
      </c>
      <c r="E2587" s="96" t="s">
        <v>82</v>
      </c>
      <c r="F2587" s="93" t="s">
        <v>29</v>
      </c>
      <c r="G2587" s="30" t="s">
        <v>47</v>
      </c>
      <c r="H2587" s="93" t="s">
        <v>34</v>
      </c>
      <c r="I2587" s="36" t="str">
        <f ca="1">IFERROR(__xludf.DUMMYFUNCTION("""COMPUTED_VALUE""")," ")</f>
        <v xml:space="preserve"> </v>
      </c>
      <c r="J2587" s="51" t="s">
        <v>11701</v>
      </c>
      <c r="K2587" s="83" t="s">
        <v>11702</v>
      </c>
      <c r="L2587" s="151" t="s">
        <v>11703</v>
      </c>
      <c r="M2587" s="30" t="s">
        <v>874</v>
      </c>
      <c r="N2587" s="30" t="s">
        <v>434</v>
      </c>
      <c r="O2587" s="30" t="s">
        <v>107</v>
      </c>
      <c r="P2587" s="30" t="s">
        <v>11704</v>
      </c>
      <c r="Q2587" s="23">
        <v>9704</v>
      </c>
      <c r="R2587" s="30" t="s">
        <v>29</v>
      </c>
      <c r="S2587" s="39">
        <v>200</v>
      </c>
      <c r="T2587" s="45">
        <v>46187</v>
      </c>
      <c r="U2587" s="52"/>
      <c r="V2587" s="53"/>
      <c r="W2587" s="54" t="s">
        <v>11705</v>
      </c>
      <c r="X2587" s="30"/>
      <c r="Y2587" s="31">
        <v>9504</v>
      </c>
      <c r="Z2587" s="30"/>
      <c r="AA2587" s="55"/>
      <c r="AB2587" s="73" t="s">
        <v>44</v>
      </c>
      <c r="AC2587" s="30" t="s">
        <v>44</v>
      </c>
      <c r="AD2587" s="30" t="s">
        <v>982</v>
      </c>
    </row>
    <row r="2588" spans="1:30" x14ac:dyDescent="0.2">
      <c r="A2588" s="89">
        <v>46187.655485208335</v>
      </c>
      <c r="B2588" s="35" t="s">
        <v>408</v>
      </c>
      <c r="C2588" s="85" t="s">
        <v>31</v>
      </c>
      <c r="D2588" s="30" t="s">
        <v>29</v>
      </c>
      <c r="E2588" s="96" t="s">
        <v>63</v>
      </c>
      <c r="F2588" s="93" t="s">
        <v>29</v>
      </c>
      <c r="G2588" s="30" t="s">
        <v>47</v>
      </c>
      <c r="H2588" s="93" t="s">
        <v>3123</v>
      </c>
      <c r="I2588" s="36">
        <f ca="1">IFERROR(__xludf.DUMMYFUNCTION("""COMPUTED_VALUE"""),46195)</f>
        <v>46195</v>
      </c>
      <c r="J2588" s="51" t="s">
        <v>11706</v>
      </c>
      <c r="K2588" s="83" t="s">
        <v>11707</v>
      </c>
      <c r="L2588" s="151" t="s">
        <v>11708</v>
      </c>
      <c r="M2588" s="30" t="s">
        <v>874</v>
      </c>
      <c r="N2588" s="30" t="s">
        <v>434</v>
      </c>
      <c r="O2588" s="30" t="s">
        <v>107</v>
      </c>
      <c r="P2588" s="30" t="s">
        <v>11709</v>
      </c>
      <c r="Q2588" s="23">
        <v>16940</v>
      </c>
      <c r="R2588" s="30" t="s">
        <v>29</v>
      </c>
      <c r="S2588" s="39">
        <f>50+16890</f>
        <v>16940</v>
      </c>
      <c r="T2588" s="45">
        <v>46187</v>
      </c>
      <c r="U2588" s="52"/>
      <c r="V2588" s="53">
        <v>46187</v>
      </c>
      <c r="W2588" s="54" t="s">
        <v>11710</v>
      </c>
      <c r="X2588" s="30"/>
      <c r="Y2588" s="31">
        <v>0</v>
      </c>
      <c r="Z2588" s="30"/>
      <c r="AA2588" s="56"/>
      <c r="AB2588" s="74" t="s">
        <v>44</v>
      </c>
      <c r="AC2588" s="30" t="s">
        <v>44</v>
      </c>
      <c r="AD2588" s="30" t="s">
        <v>982</v>
      </c>
    </row>
    <row r="2589" spans="1:30" x14ac:dyDescent="0.2">
      <c r="A2589" s="89">
        <v>46187.675431967597</v>
      </c>
      <c r="B2589" s="35"/>
      <c r="C2589" s="85" t="s">
        <v>31</v>
      </c>
      <c r="D2589" s="30" t="s">
        <v>29</v>
      </c>
      <c r="E2589" s="96" t="s">
        <v>32</v>
      </c>
      <c r="F2589" s="93" t="s">
        <v>29</v>
      </c>
      <c r="G2589" s="30" t="s">
        <v>33</v>
      </c>
      <c r="H2589" s="93" t="s">
        <v>11711</v>
      </c>
      <c r="I2589" s="36">
        <f ca="1">IFERROR(__xludf.DUMMYFUNCTION("""COMPUTED_VALUE"""),46203)</f>
        <v>46203</v>
      </c>
      <c r="J2589" s="51" t="s">
        <v>11712</v>
      </c>
      <c r="K2589" s="83" t="s">
        <v>11713</v>
      </c>
      <c r="L2589" s="38">
        <v>326383008</v>
      </c>
      <c r="M2589" s="30" t="s">
        <v>758</v>
      </c>
      <c r="N2589" s="30" t="s">
        <v>7889</v>
      </c>
      <c r="O2589" s="30" t="s">
        <v>107</v>
      </c>
      <c r="P2589" s="30" t="s">
        <v>11714</v>
      </c>
      <c r="Q2589" s="23">
        <v>14972</v>
      </c>
      <c r="R2589" s="30" t="s">
        <v>29</v>
      </c>
      <c r="S2589" s="39">
        <v>100</v>
      </c>
      <c r="T2589" s="45">
        <v>46186</v>
      </c>
      <c r="U2589" s="52"/>
      <c r="V2589" s="53"/>
      <c r="W2589" s="54" t="s">
        <v>11715</v>
      </c>
      <c r="X2589" s="30"/>
      <c r="Y2589" s="31">
        <v>14872</v>
      </c>
      <c r="Z2589" s="30"/>
      <c r="AA2589" s="55"/>
      <c r="AB2589" s="73" t="s">
        <v>44</v>
      </c>
      <c r="AC2589" s="30" t="s">
        <v>44</v>
      </c>
      <c r="AD2589" s="30" t="s">
        <v>982</v>
      </c>
    </row>
    <row r="2590" spans="1:30" x14ac:dyDescent="0.2">
      <c r="A2590" s="89">
        <v>46187.723074004629</v>
      </c>
      <c r="B2590" s="35"/>
      <c r="C2590" s="85" t="s">
        <v>31</v>
      </c>
      <c r="D2590" s="30" t="s">
        <v>29</v>
      </c>
      <c r="E2590" s="96" t="s">
        <v>63</v>
      </c>
      <c r="F2590" s="93" t="s">
        <v>29</v>
      </c>
      <c r="G2590" s="30" t="s">
        <v>47</v>
      </c>
      <c r="H2590" s="93" t="s">
        <v>4140</v>
      </c>
      <c r="I2590" s="36">
        <f ca="1">IFERROR(__xludf.DUMMYFUNCTION("""COMPUTED_VALUE"""),46203)</f>
        <v>46203</v>
      </c>
      <c r="J2590" s="51" t="s">
        <v>11716</v>
      </c>
      <c r="K2590" s="83" t="s">
        <v>11717</v>
      </c>
      <c r="L2590" s="151" t="s">
        <v>11718</v>
      </c>
      <c r="M2590" s="30" t="s">
        <v>454</v>
      </c>
      <c r="N2590" s="30" t="s">
        <v>131</v>
      </c>
      <c r="O2590" s="30" t="s">
        <v>11719</v>
      </c>
      <c r="P2590" s="30" t="s">
        <v>11720</v>
      </c>
      <c r="Q2590" s="23">
        <v>16940</v>
      </c>
      <c r="R2590" s="30" t="s">
        <v>29</v>
      </c>
      <c r="S2590" s="39">
        <v>2468</v>
      </c>
      <c r="T2590" s="45">
        <v>46186</v>
      </c>
      <c r="U2590" s="52"/>
      <c r="V2590" s="53"/>
      <c r="W2590" s="54" t="s">
        <v>11721</v>
      </c>
      <c r="X2590" s="30"/>
      <c r="Y2590" s="31">
        <v>14472</v>
      </c>
      <c r="Z2590" s="30"/>
      <c r="AA2590" s="56"/>
      <c r="AB2590" s="74" t="s">
        <v>44</v>
      </c>
      <c r="AC2590" s="30" t="s">
        <v>44</v>
      </c>
      <c r="AD2590" s="30" t="s">
        <v>982</v>
      </c>
    </row>
    <row r="2591" spans="1:30" x14ac:dyDescent="0.2">
      <c r="A2591" s="89">
        <v>46187.729005289351</v>
      </c>
      <c r="B2591" s="35"/>
      <c r="C2591" s="85" t="s">
        <v>31</v>
      </c>
      <c r="D2591" s="30" t="s">
        <v>29</v>
      </c>
      <c r="E2591" s="96" t="s">
        <v>63</v>
      </c>
      <c r="F2591" s="93" t="s">
        <v>29</v>
      </c>
      <c r="G2591" s="30" t="s">
        <v>47</v>
      </c>
      <c r="H2591" s="93" t="s">
        <v>6655</v>
      </c>
      <c r="I2591" s="36">
        <f ca="1">IFERROR(__xludf.DUMMYFUNCTION("""COMPUTED_VALUE"""),46204)</f>
        <v>46204</v>
      </c>
      <c r="J2591" s="51" t="s">
        <v>11722</v>
      </c>
      <c r="K2591" s="83" t="s">
        <v>11723</v>
      </c>
      <c r="L2591" s="151" t="s">
        <v>11724</v>
      </c>
      <c r="M2591" s="30" t="s">
        <v>454</v>
      </c>
      <c r="N2591" s="30" t="s">
        <v>131</v>
      </c>
      <c r="O2591" s="30" t="s">
        <v>11725</v>
      </c>
      <c r="P2591" s="30" t="s">
        <v>11726</v>
      </c>
      <c r="Q2591" s="23">
        <v>16940</v>
      </c>
      <c r="R2591" s="30" t="s">
        <v>29</v>
      </c>
      <c r="S2591" s="39">
        <v>50</v>
      </c>
      <c r="T2591" s="45">
        <v>46186</v>
      </c>
      <c r="U2591" s="52"/>
      <c r="V2591" s="53"/>
      <c r="W2591" s="54" t="s">
        <v>11727</v>
      </c>
      <c r="X2591" s="30"/>
      <c r="Y2591" s="31">
        <v>16890</v>
      </c>
      <c r="Z2591" s="30"/>
      <c r="AA2591" s="55"/>
      <c r="AB2591" s="73" t="s">
        <v>44</v>
      </c>
      <c r="AC2591" s="30" t="s">
        <v>44</v>
      </c>
      <c r="AD2591" s="30" t="s">
        <v>982</v>
      </c>
    </row>
    <row r="2592" spans="1:30" x14ac:dyDescent="0.2">
      <c r="A2592" s="89">
        <v>46187.734024988429</v>
      </c>
      <c r="B2592" s="35"/>
      <c r="C2592" s="85" t="s">
        <v>31</v>
      </c>
      <c r="D2592" s="30" t="s">
        <v>29</v>
      </c>
      <c r="E2592" s="96" t="s">
        <v>63</v>
      </c>
      <c r="F2592" s="93" t="s">
        <v>29</v>
      </c>
      <c r="G2592" s="30" t="s">
        <v>47</v>
      </c>
      <c r="H2592" s="93" t="s">
        <v>34</v>
      </c>
      <c r="I2592" s="36" t="str">
        <f ca="1">IFERROR(__xludf.DUMMYFUNCTION("""COMPUTED_VALUE""")," ")</f>
        <v xml:space="preserve"> </v>
      </c>
      <c r="J2592" s="51" t="s">
        <v>11728</v>
      </c>
      <c r="K2592" s="83" t="s">
        <v>11729</v>
      </c>
      <c r="L2592" s="151" t="s">
        <v>11730</v>
      </c>
      <c r="M2592" s="30" t="s">
        <v>454</v>
      </c>
      <c r="N2592" s="30" t="s">
        <v>131</v>
      </c>
      <c r="O2592" s="30" t="s">
        <v>11731</v>
      </c>
      <c r="P2592" s="30" t="s">
        <v>11732</v>
      </c>
      <c r="Q2592" s="23">
        <v>16940</v>
      </c>
      <c r="R2592" s="30" t="s">
        <v>29</v>
      </c>
      <c r="S2592" s="39">
        <v>50</v>
      </c>
      <c r="T2592" s="45">
        <v>45821</v>
      </c>
      <c r="U2592" s="52"/>
      <c r="V2592" s="53"/>
      <c r="W2592" s="54" t="s">
        <v>11733</v>
      </c>
      <c r="X2592" s="30"/>
      <c r="Y2592" s="31">
        <v>16890</v>
      </c>
      <c r="Z2592" s="30"/>
      <c r="AA2592" s="56"/>
      <c r="AB2592" s="74" t="s">
        <v>44</v>
      </c>
      <c r="AC2592" s="30" t="s">
        <v>44</v>
      </c>
      <c r="AD2592" s="30" t="s">
        <v>982</v>
      </c>
    </row>
    <row r="2593" spans="1:30" x14ac:dyDescent="0.2">
      <c r="A2593" s="89">
        <v>46187.737241921292</v>
      </c>
      <c r="B2593" s="35" t="s">
        <v>408</v>
      </c>
      <c r="C2593" s="85" t="s">
        <v>31</v>
      </c>
      <c r="D2593" s="30" t="s">
        <v>29</v>
      </c>
      <c r="E2593" s="96" t="s">
        <v>46</v>
      </c>
      <c r="F2593" s="93" t="s">
        <v>29</v>
      </c>
      <c r="G2593" s="30" t="s">
        <v>47</v>
      </c>
      <c r="H2593" s="93" t="s">
        <v>5903</v>
      </c>
      <c r="I2593" s="36">
        <f ca="1">IFERROR(__xludf.DUMMYFUNCTION("""COMPUTED_VALUE"""),46194)</f>
        <v>46194</v>
      </c>
      <c r="J2593" s="51" t="s">
        <v>11734</v>
      </c>
      <c r="K2593" s="83" t="s">
        <v>11735</v>
      </c>
      <c r="L2593" s="151" t="s">
        <v>11736</v>
      </c>
      <c r="M2593" s="30" t="s">
        <v>3501</v>
      </c>
      <c r="N2593" s="30" t="s">
        <v>845</v>
      </c>
      <c r="O2593" s="30" t="s">
        <v>11737</v>
      </c>
      <c r="P2593" s="30" t="s">
        <v>11738</v>
      </c>
      <c r="Q2593" s="23">
        <v>2468</v>
      </c>
      <c r="R2593" s="30" t="s">
        <v>29</v>
      </c>
      <c r="S2593" s="39">
        <v>100</v>
      </c>
      <c r="T2593" s="45">
        <v>46187</v>
      </c>
      <c r="U2593" s="52"/>
      <c r="V2593" s="53"/>
      <c r="W2593" s="54" t="s">
        <v>11739</v>
      </c>
      <c r="X2593" s="30"/>
      <c r="Y2593" s="31">
        <v>2368</v>
      </c>
      <c r="Z2593" s="30"/>
      <c r="AA2593" s="55"/>
      <c r="AB2593" s="73" t="s">
        <v>44</v>
      </c>
      <c r="AC2593" s="30" t="s">
        <v>44</v>
      </c>
      <c r="AD2593" s="30" t="s">
        <v>982</v>
      </c>
    </row>
    <row r="2594" spans="1:30" x14ac:dyDescent="0.2">
      <c r="A2594" s="89">
        <v>46187.740545219909</v>
      </c>
      <c r="B2594" s="35"/>
      <c r="C2594" s="85" t="s">
        <v>31</v>
      </c>
      <c r="D2594" s="30" t="s">
        <v>29</v>
      </c>
      <c r="E2594" s="96" t="s">
        <v>63</v>
      </c>
      <c r="F2594" s="93" t="s">
        <v>29</v>
      </c>
      <c r="G2594" s="30" t="s">
        <v>47</v>
      </c>
      <c r="H2594" s="93" t="s">
        <v>34</v>
      </c>
      <c r="I2594" s="36" t="str">
        <f ca="1">IFERROR(__xludf.DUMMYFUNCTION("""COMPUTED_VALUE""")," ")</f>
        <v xml:space="preserve"> </v>
      </c>
      <c r="J2594" s="51" t="s">
        <v>11740</v>
      </c>
      <c r="K2594" s="83" t="s">
        <v>11741</v>
      </c>
      <c r="L2594" s="151" t="s">
        <v>11742</v>
      </c>
      <c r="M2594" s="30" t="s">
        <v>454</v>
      </c>
      <c r="N2594" s="30" t="s">
        <v>66</v>
      </c>
      <c r="O2594" s="30" t="s">
        <v>11743</v>
      </c>
      <c r="P2594" s="30" t="s">
        <v>11744</v>
      </c>
      <c r="Q2594" s="23">
        <v>16940</v>
      </c>
      <c r="R2594" s="30" t="s">
        <v>29</v>
      </c>
      <c r="S2594" s="39">
        <v>50</v>
      </c>
      <c r="T2594" s="45">
        <v>46186</v>
      </c>
      <c r="U2594" s="52"/>
      <c r="V2594" s="53"/>
      <c r="W2594" s="54" t="s">
        <v>11745</v>
      </c>
      <c r="X2594" s="30"/>
      <c r="Y2594" s="31">
        <v>16890</v>
      </c>
      <c r="Z2594" s="30"/>
      <c r="AA2594" s="56"/>
      <c r="AB2594" s="74" t="s">
        <v>44</v>
      </c>
      <c r="AC2594" s="30" t="s">
        <v>44</v>
      </c>
      <c r="AD2594" s="30" t="s">
        <v>982</v>
      </c>
    </row>
    <row r="2595" spans="1:30" x14ac:dyDescent="0.2">
      <c r="A2595" s="89">
        <v>46187.74543221065</v>
      </c>
      <c r="B2595" s="35"/>
      <c r="C2595" s="85" t="s">
        <v>31</v>
      </c>
      <c r="D2595" s="30" t="s">
        <v>29</v>
      </c>
      <c r="E2595" s="96" t="s">
        <v>63</v>
      </c>
      <c r="F2595" s="93" t="s">
        <v>29</v>
      </c>
      <c r="G2595" s="30" t="s">
        <v>47</v>
      </c>
      <c r="H2595" s="93" t="s">
        <v>34</v>
      </c>
      <c r="I2595" s="36" t="str">
        <f ca="1">IFERROR(__xludf.DUMMYFUNCTION("""COMPUTED_VALUE""")," ")</f>
        <v xml:space="preserve"> </v>
      </c>
      <c r="J2595" s="51" t="s">
        <v>11746</v>
      </c>
      <c r="K2595" s="83" t="s">
        <v>10253</v>
      </c>
      <c r="L2595" s="151" t="s">
        <v>11747</v>
      </c>
      <c r="M2595" s="30" t="s">
        <v>454</v>
      </c>
      <c r="N2595" s="30" t="s">
        <v>236</v>
      </c>
      <c r="O2595" s="30" t="s">
        <v>11748</v>
      </c>
      <c r="P2595" s="30" t="s">
        <v>11749</v>
      </c>
      <c r="Q2595" s="23">
        <v>16940</v>
      </c>
      <c r="R2595" s="30" t="s">
        <v>29</v>
      </c>
      <c r="S2595" s="39">
        <v>50</v>
      </c>
      <c r="T2595" s="45">
        <v>46186</v>
      </c>
      <c r="U2595" s="52"/>
      <c r="V2595" s="53"/>
      <c r="W2595" s="54" t="s">
        <v>11750</v>
      </c>
      <c r="X2595" s="30"/>
      <c r="Y2595" s="31">
        <v>16890</v>
      </c>
      <c r="Z2595" s="30"/>
      <c r="AA2595" s="55"/>
      <c r="AB2595" s="73" t="s">
        <v>44</v>
      </c>
      <c r="AC2595" s="30" t="s">
        <v>44</v>
      </c>
      <c r="AD2595" s="30" t="s">
        <v>982</v>
      </c>
    </row>
    <row r="2596" spans="1:30" x14ac:dyDescent="0.2">
      <c r="A2596" s="89">
        <v>46187.750831111116</v>
      </c>
      <c r="B2596" s="35"/>
      <c r="C2596" s="85" t="s">
        <v>31</v>
      </c>
      <c r="D2596" s="30" t="s">
        <v>29</v>
      </c>
      <c r="E2596" s="96" t="s">
        <v>63</v>
      </c>
      <c r="F2596" s="93" t="s">
        <v>29</v>
      </c>
      <c r="G2596" s="30" t="s">
        <v>47</v>
      </c>
      <c r="H2596" s="93" t="s">
        <v>34</v>
      </c>
      <c r="I2596" s="36" t="str">
        <f ca="1">IFERROR(__xludf.DUMMYFUNCTION("""COMPUTED_VALUE""")," ")</f>
        <v xml:space="preserve"> </v>
      </c>
      <c r="J2596" s="51" t="s">
        <v>11751</v>
      </c>
      <c r="K2596" s="83" t="s">
        <v>11752</v>
      </c>
      <c r="L2596" s="151" t="s">
        <v>11753</v>
      </c>
      <c r="M2596" s="30" t="s">
        <v>454</v>
      </c>
      <c r="N2596" s="30" t="s">
        <v>236</v>
      </c>
      <c r="O2596" s="30" t="s">
        <v>11754</v>
      </c>
      <c r="P2596" s="30" t="s">
        <v>11755</v>
      </c>
      <c r="Q2596" s="23">
        <v>16940</v>
      </c>
      <c r="R2596" s="30" t="s">
        <v>29</v>
      </c>
      <c r="S2596" s="39">
        <v>50</v>
      </c>
      <c r="T2596" s="45">
        <v>46186</v>
      </c>
      <c r="U2596" s="52"/>
      <c r="V2596" s="53"/>
      <c r="W2596" s="54" t="s">
        <v>11756</v>
      </c>
      <c r="X2596" s="30"/>
      <c r="Y2596" s="31">
        <v>16890</v>
      </c>
      <c r="Z2596" s="30"/>
      <c r="AA2596" s="56"/>
      <c r="AB2596" s="74" t="s">
        <v>44</v>
      </c>
      <c r="AC2596" s="30" t="s">
        <v>44</v>
      </c>
      <c r="AD2596" s="30" t="s">
        <v>982</v>
      </c>
    </row>
    <row r="2597" spans="1:30" x14ac:dyDescent="0.2">
      <c r="A2597" s="89">
        <v>46187.756105381945</v>
      </c>
      <c r="B2597" s="35"/>
      <c r="C2597" s="85" t="s">
        <v>31</v>
      </c>
      <c r="D2597" s="30" t="s">
        <v>29</v>
      </c>
      <c r="E2597" s="96" t="s">
        <v>63</v>
      </c>
      <c r="F2597" s="93" t="s">
        <v>29</v>
      </c>
      <c r="G2597" s="30" t="s">
        <v>47</v>
      </c>
      <c r="H2597" s="93" t="s">
        <v>34</v>
      </c>
      <c r="I2597" s="36" t="str">
        <f ca="1">IFERROR(__xludf.DUMMYFUNCTION("""COMPUTED_VALUE""")," ")</f>
        <v xml:space="preserve"> </v>
      </c>
      <c r="J2597" s="51" t="s">
        <v>11757</v>
      </c>
      <c r="K2597" s="83" t="s">
        <v>11758</v>
      </c>
      <c r="L2597" s="151" t="s">
        <v>11759</v>
      </c>
      <c r="M2597" s="30" t="s">
        <v>454</v>
      </c>
      <c r="N2597" s="30" t="s">
        <v>66</v>
      </c>
      <c r="O2597" s="30" t="s">
        <v>11760</v>
      </c>
      <c r="P2597" s="30" t="s">
        <v>11761</v>
      </c>
      <c r="Q2597" s="23">
        <v>16940</v>
      </c>
      <c r="R2597" s="30" t="s">
        <v>29</v>
      </c>
      <c r="S2597" s="39">
        <v>50</v>
      </c>
      <c r="T2597" s="45">
        <v>46186</v>
      </c>
      <c r="U2597" s="52"/>
      <c r="V2597" s="53"/>
      <c r="W2597" s="54" t="s">
        <v>11762</v>
      </c>
      <c r="X2597" s="30"/>
      <c r="Y2597" s="31">
        <v>16890</v>
      </c>
      <c r="Z2597" s="30"/>
      <c r="AA2597" s="55"/>
      <c r="AB2597" s="73" t="s">
        <v>44</v>
      </c>
      <c r="AC2597" s="30" t="s">
        <v>44</v>
      </c>
      <c r="AD2597" s="30" t="s">
        <v>982</v>
      </c>
    </row>
    <row r="2598" spans="1:30" x14ac:dyDescent="0.2">
      <c r="A2598" s="89">
        <v>46187.758431631941</v>
      </c>
      <c r="B2598" s="35"/>
      <c r="C2598" s="85" t="s">
        <v>31</v>
      </c>
      <c r="D2598" s="30" t="s">
        <v>29</v>
      </c>
      <c r="E2598" s="96" t="s">
        <v>63</v>
      </c>
      <c r="F2598" s="93" t="s">
        <v>29</v>
      </c>
      <c r="G2598" s="30" t="s">
        <v>47</v>
      </c>
      <c r="H2598" s="93" t="s">
        <v>34</v>
      </c>
      <c r="I2598" s="36" t="str">
        <f ca="1">IFERROR(__xludf.DUMMYFUNCTION("""COMPUTED_VALUE""")," ")</f>
        <v xml:space="preserve"> </v>
      </c>
      <c r="J2598" s="51" t="s">
        <v>11763</v>
      </c>
      <c r="K2598" s="83" t="s">
        <v>11764</v>
      </c>
      <c r="L2598" s="151" t="s">
        <v>11765</v>
      </c>
      <c r="M2598" s="30" t="s">
        <v>454</v>
      </c>
      <c r="N2598" s="30" t="s">
        <v>148</v>
      </c>
      <c r="O2598" s="30" t="s">
        <v>11766</v>
      </c>
      <c r="P2598" s="30" t="s">
        <v>11767</v>
      </c>
      <c r="Q2598" s="23">
        <v>16940</v>
      </c>
      <c r="R2598" s="30" t="s">
        <v>29</v>
      </c>
      <c r="S2598" s="39">
        <v>50</v>
      </c>
      <c r="T2598" s="45">
        <v>46186</v>
      </c>
      <c r="U2598" s="52"/>
      <c r="V2598" s="53"/>
      <c r="W2598" s="54" t="s">
        <v>11768</v>
      </c>
      <c r="X2598" s="30"/>
      <c r="Y2598" s="31">
        <v>16890</v>
      </c>
      <c r="Z2598" s="30"/>
      <c r="AA2598" s="56"/>
      <c r="AB2598" s="74" t="s">
        <v>44</v>
      </c>
      <c r="AC2598" s="30" t="s">
        <v>44</v>
      </c>
      <c r="AD2598" s="30" t="s">
        <v>982</v>
      </c>
    </row>
    <row r="2599" spans="1:30" x14ac:dyDescent="0.2">
      <c r="A2599" s="89">
        <v>46187.764280254632</v>
      </c>
      <c r="B2599" s="35"/>
      <c r="C2599" s="85" t="s">
        <v>31</v>
      </c>
      <c r="D2599" s="30" t="s">
        <v>29</v>
      </c>
      <c r="E2599" s="96" t="s">
        <v>63</v>
      </c>
      <c r="F2599" s="93" t="s">
        <v>29</v>
      </c>
      <c r="G2599" s="30" t="s">
        <v>47</v>
      </c>
      <c r="H2599" s="93" t="s">
        <v>34</v>
      </c>
      <c r="I2599" s="36" t="str">
        <f ca="1">IFERROR(__xludf.DUMMYFUNCTION("""COMPUTED_VALUE""")," ")</f>
        <v xml:space="preserve"> </v>
      </c>
      <c r="J2599" s="51" t="s">
        <v>11769</v>
      </c>
      <c r="K2599" s="83" t="s">
        <v>11770</v>
      </c>
      <c r="L2599" s="151" t="s">
        <v>11771</v>
      </c>
      <c r="M2599" s="30" t="s">
        <v>454</v>
      </c>
      <c r="N2599" s="30" t="s">
        <v>131</v>
      </c>
      <c r="O2599" s="30" t="s">
        <v>11772</v>
      </c>
      <c r="P2599" s="30" t="s">
        <v>11773</v>
      </c>
      <c r="Q2599" s="23">
        <v>16940</v>
      </c>
      <c r="R2599" s="30" t="s">
        <v>29</v>
      </c>
      <c r="S2599" s="39">
        <v>50</v>
      </c>
      <c r="T2599" s="45">
        <v>46187</v>
      </c>
      <c r="U2599" s="52"/>
      <c r="V2599" s="53"/>
      <c r="W2599" s="54" t="s">
        <v>11774</v>
      </c>
      <c r="X2599" s="30"/>
      <c r="Y2599" s="31">
        <v>16890</v>
      </c>
      <c r="Z2599" s="30"/>
      <c r="AA2599" s="55"/>
      <c r="AB2599" s="73" t="s">
        <v>44</v>
      </c>
      <c r="AC2599" s="30" t="s">
        <v>44</v>
      </c>
      <c r="AD2599" s="30" t="s">
        <v>982</v>
      </c>
    </row>
    <row r="2600" spans="1:30" x14ac:dyDescent="0.2">
      <c r="A2600" s="89">
        <v>46187.823959953705</v>
      </c>
      <c r="B2600" s="35"/>
      <c r="C2600" s="85" t="s">
        <v>31</v>
      </c>
      <c r="D2600" s="30" t="s">
        <v>29</v>
      </c>
      <c r="E2600" s="96" t="s">
        <v>2798</v>
      </c>
      <c r="F2600" s="93" t="s">
        <v>29</v>
      </c>
      <c r="G2600" s="30" t="s">
        <v>47</v>
      </c>
      <c r="H2600" s="93" t="s">
        <v>3374</v>
      </c>
      <c r="I2600" s="36">
        <f ca="1">IFERROR(__xludf.DUMMYFUNCTION("""COMPUTED_VALUE"""),46197)</f>
        <v>46197</v>
      </c>
      <c r="J2600" s="51" t="s">
        <v>11775</v>
      </c>
      <c r="K2600" s="83" t="s">
        <v>11776</v>
      </c>
      <c r="L2600" s="151" t="s">
        <v>11777</v>
      </c>
      <c r="M2600" s="30" t="s">
        <v>664</v>
      </c>
      <c r="N2600" s="30" t="s">
        <v>3103</v>
      </c>
      <c r="O2600" s="30" t="s">
        <v>107</v>
      </c>
      <c r="P2600" s="30" t="s">
        <v>11778</v>
      </c>
      <c r="Q2600" s="23">
        <v>16940</v>
      </c>
      <c r="R2600" s="30" t="s">
        <v>29</v>
      </c>
      <c r="S2600" s="39">
        <f>50+2500</f>
        <v>2550</v>
      </c>
      <c r="T2600" s="49" t="s">
        <v>11779</v>
      </c>
      <c r="U2600" s="52"/>
      <c r="V2600" s="53"/>
      <c r="W2600" s="54" t="s">
        <v>11780</v>
      </c>
      <c r="X2600" s="30"/>
      <c r="Y2600" s="31">
        <v>14390</v>
      </c>
      <c r="Z2600" s="30"/>
      <c r="AA2600" s="56"/>
      <c r="AB2600" s="74" t="s">
        <v>44</v>
      </c>
      <c r="AC2600" s="30" t="s">
        <v>44</v>
      </c>
      <c r="AD2600" s="30" t="s">
        <v>982</v>
      </c>
    </row>
    <row r="2601" spans="1:30" x14ac:dyDescent="0.2">
      <c r="A2601" s="89">
        <v>46187.825611469903</v>
      </c>
      <c r="B2601" s="35"/>
      <c r="C2601" s="85" t="s">
        <v>31</v>
      </c>
      <c r="D2601" s="30" t="s">
        <v>29</v>
      </c>
      <c r="E2601" s="96" t="s">
        <v>2798</v>
      </c>
      <c r="F2601" s="93" t="s">
        <v>29</v>
      </c>
      <c r="G2601" s="30" t="s">
        <v>47</v>
      </c>
      <c r="H2601" s="93" t="s">
        <v>34</v>
      </c>
      <c r="I2601" s="36" t="str">
        <f ca="1">IFERROR(__xludf.DUMMYFUNCTION("""COMPUTED_VALUE""")," ")</f>
        <v xml:space="preserve"> </v>
      </c>
      <c r="J2601" s="51" t="s">
        <v>11781</v>
      </c>
      <c r="K2601" s="83" t="s">
        <v>11782</v>
      </c>
      <c r="L2601" s="151" t="s">
        <v>11783</v>
      </c>
      <c r="M2601" s="30" t="s">
        <v>664</v>
      </c>
      <c r="N2601" s="30" t="s">
        <v>3186</v>
      </c>
      <c r="O2601" s="30" t="s">
        <v>107</v>
      </c>
      <c r="P2601" s="30" t="s">
        <v>11784</v>
      </c>
      <c r="Q2601" s="23">
        <v>16940</v>
      </c>
      <c r="R2601" s="30" t="s">
        <v>29</v>
      </c>
      <c r="S2601" s="39">
        <v>50</v>
      </c>
      <c r="T2601" s="45">
        <v>46187</v>
      </c>
      <c r="U2601" s="52"/>
      <c r="V2601" s="53"/>
      <c r="W2601" s="54" t="s">
        <v>11785</v>
      </c>
      <c r="X2601" s="30"/>
      <c r="Y2601" s="31">
        <v>16890</v>
      </c>
      <c r="Z2601" s="30"/>
      <c r="AA2601" s="55"/>
      <c r="AB2601" s="73" t="s">
        <v>44</v>
      </c>
      <c r="AC2601" s="30" t="s">
        <v>44</v>
      </c>
      <c r="AD2601" s="30" t="s">
        <v>982</v>
      </c>
    </row>
    <row r="2602" spans="1:30" x14ac:dyDescent="0.2">
      <c r="A2602" s="89">
        <v>46187.831743854171</v>
      </c>
      <c r="B2602" s="35" t="s">
        <v>76</v>
      </c>
      <c r="C2602" s="85" t="s">
        <v>31</v>
      </c>
      <c r="D2602" s="30" t="s">
        <v>29</v>
      </c>
      <c r="E2602" s="96" t="s">
        <v>46</v>
      </c>
      <c r="F2602" s="93" t="s">
        <v>29</v>
      </c>
      <c r="G2602" s="30" t="s">
        <v>47</v>
      </c>
      <c r="H2602" s="93" t="s">
        <v>5178</v>
      </c>
      <c r="I2602" s="36">
        <f ca="1">IFERROR(__xludf.DUMMYFUNCTION("""COMPUTED_VALUE"""),46197)</f>
        <v>46197</v>
      </c>
      <c r="J2602" s="51" t="s">
        <v>11786</v>
      </c>
      <c r="K2602" s="83" t="s">
        <v>11787</v>
      </c>
      <c r="L2602" s="38">
        <v>869606389</v>
      </c>
      <c r="M2602" s="30" t="s">
        <v>163</v>
      </c>
      <c r="N2602" s="30" t="s">
        <v>131</v>
      </c>
      <c r="O2602" s="30" t="s">
        <v>739</v>
      </c>
      <c r="P2602" s="30" t="s">
        <v>11788</v>
      </c>
      <c r="Q2602" s="23">
        <v>2468</v>
      </c>
      <c r="R2602" s="30" t="s">
        <v>29</v>
      </c>
      <c r="S2602" s="39">
        <f>100+2368</f>
        <v>2468</v>
      </c>
      <c r="T2602" s="49" t="s">
        <v>11789</v>
      </c>
      <c r="U2602" s="52"/>
      <c r="V2602" s="53"/>
      <c r="W2602" s="54" t="s">
        <v>11790</v>
      </c>
      <c r="X2602" s="30"/>
      <c r="Y2602" s="31">
        <v>0</v>
      </c>
      <c r="Z2602" s="30"/>
      <c r="AA2602" s="56"/>
      <c r="AB2602" s="74" t="s">
        <v>44</v>
      </c>
      <c r="AC2602" s="30" t="s">
        <v>44</v>
      </c>
      <c r="AD2602" s="30" t="s">
        <v>982</v>
      </c>
    </row>
    <row r="2603" spans="1:30" x14ac:dyDescent="0.2">
      <c r="A2603" s="89">
        <v>46187.832060451386</v>
      </c>
      <c r="B2603" s="35"/>
      <c r="C2603" s="85" t="s">
        <v>31</v>
      </c>
      <c r="D2603" s="30" t="s">
        <v>29</v>
      </c>
      <c r="E2603" s="96" t="s">
        <v>2798</v>
      </c>
      <c r="F2603" s="93" t="s">
        <v>29</v>
      </c>
      <c r="G2603" s="30" t="s">
        <v>47</v>
      </c>
      <c r="H2603" s="93" t="s">
        <v>34</v>
      </c>
      <c r="I2603" s="36" t="str">
        <f ca="1">IFERROR(__xludf.DUMMYFUNCTION("""COMPUTED_VALUE""")," ")</f>
        <v xml:space="preserve"> </v>
      </c>
      <c r="J2603" s="51" t="s">
        <v>11791</v>
      </c>
      <c r="K2603" s="83" t="s">
        <v>11792</v>
      </c>
      <c r="L2603" s="151" t="s">
        <v>11793</v>
      </c>
      <c r="M2603" s="30" t="s">
        <v>664</v>
      </c>
      <c r="N2603" s="30" t="s">
        <v>3247</v>
      </c>
      <c r="O2603" s="30" t="s">
        <v>107</v>
      </c>
      <c r="P2603" s="30" t="s">
        <v>11794</v>
      </c>
      <c r="Q2603" s="23">
        <v>16940</v>
      </c>
      <c r="R2603" s="30" t="s">
        <v>29</v>
      </c>
      <c r="S2603" s="39">
        <v>100</v>
      </c>
      <c r="T2603" s="45">
        <v>46187</v>
      </c>
      <c r="U2603" s="52"/>
      <c r="V2603" s="53"/>
      <c r="W2603" s="54" t="s">
        <v>11795</v>
      </c>
      <c r="X2603" s="30"/>
      <c r="Y2603" s="31">
        <v>16840</v>
      </c>
      <c r="Z2603" s="30"/>
      <c r="AA2603" s="55"/>
      <c r="AB2603" s="73" t="s">
        <v>44</v>
      </c>
      <c r="AC2603" s="30" t="s">
        <v>44</v>
      </c>
      <c r="AD2603" s="30" t="s">
        <v>982</v>
      </c>
    </row>
    <row r="2604" spans="1:30" x14ac:dyDescent="0.2">
      <c r="A2604" s="89">
        <v>46187.833624513893</v>
      </c>
      <c r="B2604" s="35"/>
      <c r="C2604" s="85" t="s">
        <v>31</v>
      </c>
      <c r="D2604" s="30" t="s">
        <v>29</v>
      </c>
      <c r="E2604" s="96" t="s">
        <v>2798</v>
      </c>
      <c r="F2604" s="93" t="s">
        <v>29</v>
      </c>
      <c r="G2604" s="30" t="s">
        <v>47</v>
      </c>
      <c r="H2604" s="93" t="s">
        <v>34</v>
      </c>
      <c r="I2604" s="36" t="str">
        <f ca="1">IFERROR(__xludf.DUMMYFUNCTION("""COMPUTED_VALUE""")," ")</f>
        <v xml:space="preserve"> </v>
      </c>
      <c r="J2604" s="51" t="s">
        <v>11796</v>
      </c>
      <c r="K2604" s="83" t="s">
        <v>11797</v>
      </c>
      <c r="L2604" s="151" t="s">
        <v>11798</v>
      </c>
      <c r="M2604" s="30" t="s">
        <v>664</v>
      </c>
      <c r="N2604" s="30" t="s">
        <v>362</v>
      </c>
      <c r="O2604" s="30" t="s">
        <v>107</v>
      </c>
      <c r="P2604" s="30" t="s">
        <v>11799</v>
      </c>
      <c r="Q2604" s="23">
        <v>16940</v>
      </c>
      <c r="R2604" s="30" t="s">
        <v>29</v>
      </c>
      <c r="S2604" s="39">
        <v>50</v>
      </c>
      <c r="T2604" s="45">
        <v>46187</v>
      </c>
      <c r="U2604" s="52"/>
      <c r="V2604" s="53"/>
      <c r="W2604" s="54" t="s">
        <v>11800</v>
      </c>
      <c r="X2604" s="30"/>
      <c r="Y2604" s="31">
        <v>16890</v>
      </c>
      <c r="Z2604" s="30"/>
      <c r="AA2604" s="56"/>
      <c r="AB2604" s="74" t="s">
        <v>44</v>
      </c>
      <c r="AC2604" s="30" t="s">
        <v>44</v>
      </c>
      <c r="AD2604" s="30" t="s">
        <v>982</v>
      </c>
    </row>
    <row r="2605" spans="1:30" x14ac:dyDescent="0.2">
      <c r="A2605" s="89">
        <v>46187.838167731483</v>
      </c>
      <c r="B2605" s="35"/>
      <c r="C2605" s="85" t="s">
        <v>31</v>
      </c>
      <c r="D2605" s="30" t="s">
        <v>29</v>
      </c>
      <c r="E2605" s="96" t="s">
        <v>2798</v>
      </c>
      <c r="F2605" s="93" t="s">
        <v>29</v>
      </c>
      <c r="G2605" s="30" t="s">
        <v>47</v>
      </c>
      <c r="H2605" s="93" t="s">
        <v>34</v>
      </c>
      <c r="I2605" s="36" t="str">
        <f ca="1">IFERROR(__xludf.DUMMYFUNCTION("""COMPUTED_VALUE""")," ")</f>
        <v xml:space="preserve"> </v>
      </c>
      <c r="J2605" s="51" t="s">
        <v>11801</v>
      </c>
      <c r="K2605" s="83" t="s">
        <v>11802</v>
      </c>
      <c r="L2605" s="151" t="s">
        <v>11803</v>
      </c>
      <c r="M2605" s="30" t="s">
        <v>713</v>
      </c>
      <c r="N2605" s="30" t="s">
        <v>512</v>
      </c>
      <c r="O2605" s="30" t="s">
        <v>107</v>
      </c>
      <c r="P2605" s="30" t="s">
        <v>11804</v>
      </c>
      <c r="Q2605" s="23">
        <v>16940</v>
      </c>
      <c r="R2605" s="30" t="s">
        <v>429</v>
      </c>
      <c r="S2605" s="39">
        <v>50</v>
      </c>
      <c r="T2605" s="45">
        <v>46187</v>
      </c>
      <c r="U2605" s="52"/>
      <c r="V2605" s="53"/>
      <c r="W2605" s="54" t="s">
        <v>11805</v>
      </c>
      <c r="X2605" s="30"/>
      <c r="Y2605" s="31">
        <v>16890</v>
      </c>
      <c r="Z2605" s="30"/>
      <c r="AA2605" s="55"/>
      <c r="AB2605" s="73" t="s">
        <v>44</v>
      </c>
      <c r="AC2605" s="30" t="s">
        <v>44</v>
      </c>
      <c r="AD2605" s="30" t="s">
        <v>982</v>
      </c>
    </row>
    <row r="2606" spans="1:30" x14ac:dyDescent="0.2">
      <c r="A2606" s="89">
        <v>46187.845809351857</v>
      </c>
      <c r="B2606" s="35"/>
      <c r="C2606" s="85" t="s">
        <v>31</v>
      </c>
      <c r="D2606" s="30" t="s">
        <v>29</v>
      </c>
      <c r="E2606" s="96" t="s">
        <v>2798</v>
      </c>
      <c r="F2606" s="93" t="s">
        <v>29</v>
      </c>
      <c r="G2606" s="30" t="s">
        <v>87</v>
      </c>
      <c r="H2606" s="93" t="s">
        <v>4073</v>
      </c>
      <c r="I2606" s="36">
        <f ca="1">IFERROR(__xludf.DUMMYFUNCTION("""COMPUTED_VALUE"""),46219)</f>
        <v>46219</v>
      </c>
      <c r="J2606" s="51" t="s">
        <v>11806</v>
      </c>
      <c r="K2606" s="83" t="s">
        <v>11807</v>
      </c>
      <c r="L2606" s="151" t="s">
        <v>11808</v>
      </c>
      <c r="M2606" s="30" t="s">
        <v>713</v>
      </c>
      <c r="N2606" s="30" t="s">
        <v>2631</v>
      </c>
      <c r="O2606" s="30" t="s">
        <v>107</v>
      </c>
      <c r="P2606" s="30" t="s">
        <v>11809</v>
      </c>
      <c r="Q2606" s="23">
        <v>16940</v>
      </c>
      <c r="R2606" s="30" t="s">
        <v>29</v>
      </c>
      <c r="S2606" s="39">
        <v>100</v>
      </c>
      <c r="T2606" s="45">
        <v>46187</v>
      </c>
      <c r="U2606" s="52"/>
      <c r="V2606" s="53"/>
      <c r="W2606" s="54" t="s">
        <v>11810</v>
      </c>
      <c r="X2606" s="30"/>
      <c r="Y2606" s="31">
        <v>16840</v>
      </c>
      <c r="Z2606" s="30"/>
      <c r="AA2606" s="56"/>
      <c r="AB2606" s="74" t="s">
        <v>44</v>
      </c>
      <c r="AC2606" s="30" t="s">
        <v>44</v>
      </c>
      <c r="AD2606" s="30" t="s">
        <v>982</v>
      </c>
    </row>
    <row r="2607" spans="1:30" x14ac:dyDescent="0.2">
      <c r="A2607" s="89">
        <v>46187.973449780096</v>
      </c>
      <c r="B2607" s="35"/>
      <c r="C2607" s="85" t="s">
        <v>31</v>
      </c>
      <c r="D2607" s="30" t="s">
        <v>29</v>
      </c>
      <c r="E2607" s="96" t="s">
        <v>63</v>
      </c>
      <c r="F2607" s="93" t="s">
        <v>29</v>
      </c>
      <c r="G2607" s="30" t="s">
        <v>47</v>
      </c>
      <c r="H2607" s="93" t="s">
        <v>34</v>
      </c>
      <c r="I2607" s="36" t="str">
        <f ca="1">IFERROR(__xludf.DUMMYFUNCTION("""COMPUTED_VALUE""")," ")</f>
        <v xml:space="preserve"> </v>
      </c>
      <c r="J2607" s="51" t="s">
        <v>11811</v>
      </c>
      <c r="K2607" s="83" t="s">
        <v>11812</v>
      </c>
      <c r="L2607" s="151" t="s">
        <v>11813</v>
      </c>
      <c r="M2607" s="30" t="s">
        <v>2544</v>
      </c>
      <c r="N2607" s="30" t="s">
        <v>685</v>
      </c>
      <c r="O2607" s="30" t="s">
        <v>11814</v>
      </c>
      <c r="P2607" s="30" t="s">
        <v>11815</v>
      </c>
      <c r="Q2607" s="23">
        <v>16940</v>
      </c>
      <c r="R2607" s="30" t="s">
        <v>29</v>
      </c>
      <c r="S2607" s="39">
        <v>50</v>
      </c>
      <c r="T2607" s="45">
        <v>46187</v>
      </c>
      <c r="U2607" s="52"/>
      <c r="V2607" s="53"/>
      <c r="W2607" s="54" t="s">
        <v>11816</v>
      </c>
      <c r="X2607" s="30"/>
      <c r="Y2607" s="31">
        <v>16890</v>
      </c>
      <c r="Z2607" s="30"/>
      <c r="AA2607" s="55"/>
      <c r="AB2607" s="73" t="s">
        <v>44</v>
      </c>
      <c r="AC2607" s="30" t="s">
        <v>44</v>
      </c>
      <c r="AD2607" s="30" t="s">
        <v>982</v>
      </c>
    </row>
    <row r="2608" spans="1:30" x14ac:dyDescent="0.2">
      <c r="A2608" s="89">
        <v>46187.974830081017</v>
      </c>
      <c r="B2608" s="35"/>
      <c r="C2608" s="85" t="s">
        <v>31</v>
      </c>
      <c r="D2608" s="30" t="s">
        <v>29</v>
      </c>
      <c r="E2608" s="96" t="s">
        <v>2798</v>
      </c>
      <c r="F2608" s="93" t="s">
        <v>29</v>
      </c>
      <c r="G2608" s="30" t="s">
        <v>47</v>
      </c>
      <c r="H2608" s="93" t="s">
        <v>4140</v>
      </c>
      <c r="I2608" s="36">
        <f ca="1">IFERROR(__xludf.DUMMYFUNCTION("""COMPUTED_VALUE"""),46203)</f>
        <v>46203</v>
      </c>
      <c r="J2608" s="51" t="s">
        <v>11817</v>
      </c>
      <c r="K2608" s="83" t="s">
        <v>11818</v>
      </c>
      <c r="L2608" s="151" t="s">
        <v>11819</v>
      </c>
      <c r="M2608" s="30" t="s">
        <v>2093</v>
      </c>
      <c r="N2608" s="30" t="s">
        <v>1219</v>
      </c>
      <c r="O2608" s="30" t="s">
        <v>739</v>
      </c>
      <c r="P2608" s="30" t="s">
        <v>11820</v>
      </c>
      <c r="Q2608" s="23">
        <v>16940</v>
      </c>
      <c r="R2608" s="30" t="s">
        <v>429</v>
      </c>
      <c r="S2608" s="39">
        <v>100</v>
      </c>
      <c r="T2608" s="45">
        <v>46187</v>
      </c>
      <c r="U2608" s="52"/>
      <c r="V2608" s="53"/>
      <c r="W2608" s="54" t="s">
        <v>11821</v>
      </c>
      <c r="X2608" s="30"/>
      <c r="Y2608" s="31">
        <v>16840</v>
      </c>
      <c r="Z2608" s="30"/>
      <c r="AA2608" s="56"/>
      <c r="AB2608" s="74" t="s">
        <v>44</v>
      </c>
      <c r="AC2608" s="30" t="s">
        <v>44</v>
      </c>
      <c r="AD2608" s="30" t="s">
        <v>982</v>
      </c>
    </row>
    <row r="2609" spans="1:30" x14ac:dyDescent="0.2">
      <c r="A2609" s="89">
        <v>46187.975342835649</v>
      </c>
      <c r="B2609" s="35" t="s">
        <v>252</v>
      </c>
      <c r="C2609" s="85" t="s">
        <v>31</v>
      </c>
      <c r="D2609" s="30" t="s">
        <v>29</v>
      </c>
      <c r="E2609" s="96" t="s">
        <v>63</v>
      </c>
      <c r="F2609" s="93" t="s">
        <v>29</v>
      </c>
      <c r="G2609" s="30" t="s">
        <v>47</v>
      </c>
      <c r="H2609" s="93" t="s">
        <v>5037</v>
      </c>
      <c r="I2609" s="36">
        <f ca="1">IFERROR(__xludf.DUMMYFUNCTION("""COMPUTED_VALUE"""),46196)</f>
        <v>46196</v>
      </c>
      <c r="J2609" s="51" t="s">
        <v>11822</v>
      </c>
      <c r="K2609" s="83" t="s">
        <v>11823</v>
      </c>
      <c r="L2609" s="151" t="s">
        <v>11824</v>
      </c>
      <c r="M2609" s="30" t="s">
        <v>2544</v>
      </c>
      <c r="N2609" s="30" t="s">
        <v>3510</v>
      </c>
      <c r="O2609" s="30" t="s">
        <v>11825</v>
      </c>
      <c r="P2609" s="30" t="s">
        <v>11826</v>
      </c>
      <c r="Q2609" s="23">
        <v>16940</v>
      </c>
      <c r="R2609" s="30" t="s">
        <v>29</v>
      </c>
      <c r="S2609" s="39">
        <f t="shared" ref="S2609:S2610" si="13">50+2450</f>
        <v>2500</v>
      </c>
      <c r="T2609" s="49" t="s">
        <v>11827</v>
      </c>
      <c r="U2609" s="52"/>
      <c r="V2609" s="53"/>
      <c r="W2609" s="54" t="s">
        <v>11828</v>
      </c>
      <c r="X2609" s="30"/>
      <c r="Y2609" s="31">
        <v>14440</v>
      </c>
      <c r="Z2609" s="30"/>
      <c r="AA2609" s="55"/>
      <c r="AB2609" s="73" t="s">
        <v>44</v>
      </c>
      <c r="AC2609" s="30" t="s">
        <v>44</v>
      </c>
      <c r="AD2609" s="30" t="s">
        <v>982</v>
      </c>
    </row>
    <row r="2610" spans="1:30" x14ac:dyDescent="0.2">
      <c r="A2610" s="89">
        <v>46187.979018668979</v>
      </c>
      <c r="B2610" s="35"/>
      <c r="C2610" s="85" t="s">
        <v>31</v>
      </c>
      <c r="D2610" s="30" t="s">
        <v>29</v>
      </c>
      <c r="E2610" s="96" t="s">
        <v>63</v>
      </c>
      <c r="F2610" s="93" t="s">
        <v>29</v>
      </c>
      <c r="G2610" s="30" t="s">
        <v>47</v>
      </c>
      <c r="H2610" s="93" t="s">
        <v>11829</v>
      </c>
      <c r="I2610" s="36">
        <f ca="1">IFERROR(__xludf.DUMMYFUNCTION("""COMPUTED_VALUE"""),46204)</f>
        <v>46204</v>
      </c>
      <c r="J2610" s="51" t="s">
        <v>11830</v>
      </c>
      <c r="K2610" s="83" t="s">
        <v>11831</v>
      </c>
      <c r="L2610" s="151" t="s">
        <v>11832</v>
      </c>
      <c r="M2610" s="30" t="s">
        <v>2544</v>
      </c>
      <c r="N2610" s="30" t="s">
        <v>2545</v>
      </c>
      <c r="O2610" s="30" t="s">
        <v>11833</v>
      </c>
      <c r="P2610" s="30" t="s">
        <v>11834</v>
      </c>
      <c r="Q2610" s="23">
        <v>16940</v>
      </c>
      <c r="R2610" s="30" t="s">
        <v>29</v>
      </c>
      <c r="S2610" s="39">
        <f t="shared" si="13"/>
        <v>2500</v>
      </c>
      <c r="T2610" s="49" t="s">
        <v>11449</v>
      </c>
      <c r="U2610" s="52"/>
      <c r="V2610" s="53"/>
      <c r="W2610" s="54" t="s">
        <v>11835</v>
      </c>
      <c r="X2610" s="30"/>
      <c r="Y2610" s="31">
        <v>14440</v>
      </c>
      <c r="Z2610" s="30"/>
      <c r="AA2610" s="56"/>
      <c r="AB2610" s="74" t="s">
        <v>44</v>
      </c>
      <c r="AC2610" s="30" t="s">
        <v>44</v>
      </c>
      <c r="AD2610" s="30" t="s">
        <v>982</v>
      </c>
    </row>
    <row r="2611" spans="1:30" x14ac:dyDescent="0.2">
      <c r="A2611" s="89">
        <v>46187.980532141199</v>
      </c>
      <c r="B2611" s="35"/>
      <c r="C2611" s="85" t="s">
        <v>31</v>
      </c>
      <c r="D2611" s="30" t="s">
        <v>29</v>
      </c>
      <c r="E2611" s="96" t="s">
        <v>2798</v>
      </c>
      <c r="F2611" s="93" t="s">
        <v>29</v>
      </c>
      <c r="G2611" s="30" t="s">
        <v>47</v>
      </c>
      <c r="H2611" s="30"/>
      <c r="I2611" s="36" t="str">
        <f ca="1">IFERROR(__xludf.DUMMYFUNCTION("""COMPUTED_VALUE""")," ")</f>
        <v xml:space="preserve"> </v>
      </c>
      <c r="J2611" s="51" t="s">
        <v>11836</v>
      </c>
      <c r="K2611" s="83" t="s">
        <v>11837</v>
      </c>
      <c r="L2611" s="151" t="s">
        <v>11838</v>
      </c>
      <c r="M2611" s="30" t="s">
        <v>2093</v>
      </c>
      <c r="N2611" s="30" t="s">
        <v>1219</v>
      </c>
      <c r="O2611" s="30" t="s">
        <v>739</v>
      </c>
      <c r="P2611" s="30" t="s">
        <v>11839</v>
      </c>
      <c r="Q2611" s="23">
        <v>16940</v>
      </c>
      <c r="R2611" s="30" t="s">
        <v>429</v>
      </c>
      <c r="S2611" s="39">
        <v>16840</v>
      </c>
      <c r="T2611" s="45">
        <v>46187</v>
      </c>
      <c r="U2611" s="52"/>
      <c r="V2611" s="53"/>
      <c r="W2611" s="54" t="s">
        <v>11840</v>
      </c>
      <c r="X2611" s="30"/>
      <c r="Y2611" s="31">
        <v>100</v>
      </c>
      <c r="Z2611" s="30"/>
      <c r="AA2611" s="55"/>
      <c r="AB2611" s="73" t="s">
        <v>3855</v>
      </c>
      <c r="AC2611" s="30" t="s">
        <v>3855</v>
      </c>
      <c r="AD2611" s="30" t="s">
        <v>982</v>
      </c>
    </row>
    <row r="2612" spans="1:30" x14ac:dyDescent="0.2">
      <c r="A2612" s="89">
        <v>46187.985983611114</v>
      </c>
      <c r="B2612" s="35"/>
      <c r="C2612" s="85" t="s">
        <v>31</v>
      </c>
      <c r="D2612" s="30" t="s">
        <v>29</v>
      </c>
      <c r="E2612" s="96" t="s">
        <v>82</v>
      </c>
      <c r="F2612" s="93" t="s">
        <v>29</v>
      </c>
      <c r="G2612" s="30" t="s">
        <v>87</v>
      </c>
      <c r="H2612" s="93" t="s">
        <v>2717</v>
      </c>
      <c r="I2612" s="36">
        <f ca="1">IFERROR(__xludf.DUMMYFUNCTION("""COMPUTED_VALUE"""),46219)</f>
        <v>46219</v>
      </c>
      <c r="J2612" s="51" t="s">
        <v>11841</v>
      </c>
      <c r="K2612" s="83" t="s">
        <v>11842</v>
      </c>
      <c r="L2612" s="38">
        <v>345325106</v>
      </c>
      <c r="M2612" s="30" t="s">
        <v>380</v>
      </c>
      <c r="N2612" s="30" t="s">
        <v>11843</v>
      </c>
      <c r="O2612" s="30" t="s">
        <v>11844</v>
      </c>
      <c r="P2612" s="30" t="s">
        <v>11845</v>
      </c>
      <c r="Q2612" s="23">
        <v>9704</v>
      </c>
      <c r="R2612" s="30" t="s">
        <v>29</v>
      </c>
      <c r="S2612" s="39">
        <v>300</v>
      </c>
      <c r="T2612" s="45">
        <v>46186</v>
      </c>
      <c r="U2612" s="52"/>
      <c r="V2612" s="53"/>
      <c r="W2612" s="54" t="s">
        <v>11846</v>
      </c>
      <c r="X2612" s="30"/>
      <c r="Y2612" s="31">
        <v>9404</v>
      </c>
      <c r="Z2612" s="30"/>
      <c r="AA2612" s="56"/>
      <c r="AB2612" s="74" t="s">
        <v>44</v>
      </c>
      <c r="AC2612" s="30" t="s">
        <v>44</v>
      </c>
      <c r="AD2612" s="30" t="s">
        <v>74</v>
      </c>
    </row>
    <row r="2613" spans="1:30" x14ac:dyDescent="0.2">
      <c r="A2613" s="89">
        <v>46188.00401290509</v>
      </c>
      <c r="B2613" s="35"/>
      <c r="C2613" s="85" t="s">
        <v>31</v>
      </c>
      <c r="D2613" s="30" t="s">
        <v>29</v>
      </c>
      <c r="E2613" s="96" t="s">
        <v>63</v>
      </c>
      <c r="F2613" s="93" t="s">
        <v>29</v>
      </c>
      <c r="G2613" s="30" t="s">
        <v>47</v>
      </c>
      <c r="H2613" s="93" t="s">
        <v>34</v>
      </c>
      <c r="I2613" s="36" t="str">
        <f ca="1">IFERROR(__xludf.DUMMYFUNCTION("""COMPUTED_VALUE""")," ")</f>
        <v xml:space="preserve"> </v>
      </c>
      <c r="J2613" s="51" t="s">
        <v>11847</v>
      </c>
      <c r="K2613" s="83" t="s">
        <v>11848</v>
      </c>
      <c r="L2613" s="151" t="s">
        <v>11849</v>
      </c>
      <c r="M2613" s="30" t="s">
        <v>698</v>
      </c>
      <c r="N2613" s="30" t="s">
        <v>3653</v>
      </c>
      <c r="O2613" s="30" t="s">
        <v>107</v>
      </c>
      <c r="P2613" s="30" t="s">
        <v>11850</v>
      </c>
      <c r="Q2613" s="23">
        <v>16940</v>
      </c>
      <c r="R2613" s="30" t="s">
        <v>29</v>
      </c>
      <c r="S2613" s="39">
        <v>50</v>
      </c>
      <c r="T2613" s="45">
        <v>46156</v>
      </c>
      <c r="U2613" s="52"/>
      <c r="V2613" s="53"/>
      <c r="W2613" s="54" t="s">
        <v>11851</v>
      </c>
      <c r="X2613" s="30"/>
      <c r="Y2613" s="31">
        <v>16890</v>
      </c>
      <c r="Z2613" s="30"/>
      <c r="AA2613" s="55"/>
      <c r="AB2613" s="73" t="s">
        <v>44</v>
      </c>
      <c r="AC2613" s="30" t="s">
        <v>44</v>
      </c>
      <c r="AD2613" s="30" t="s">
        <v>982</v>
      </c>
    </row>
    <row r="2614" spans="1:30" x14ac:dyDescent="0.2">
      <c r="A2614" s="89">
        <v>46188.09831454861</v>
      </c>
      <c r="B2614" s="35"/>
      <c r="C2614" s="85" t="s">
        <v>31</v>
      </c>
      <c r="D2614" s="30" t="s">
        <v>29</v>
      </c>
      <c r="E2614" s="96" t="s">
        <v>32</v>
      </c>
      <c r="F2614" s="93" t="s">
        <v>29</v>
      </c>
      <c r="G2614" s="30" t="s">
        <v>33</v>
      </c>
      <c r="H2614" s="93" t="s">
        <v>3904</v>
      </c>
      <c r="I2614" s="36">
        <f ca="1">IFERROR(__xludf.DUMMYFUNCTION("""COMPUTED_VALUE"""),46195)</f>
        <v>46195</v>
      </c>
      <c r="J2614" s="51" t="s">
        <v>11852</v>
      </c>
      <c r="K2614" s="83" t="s">
        <v>11853</v>
      </c>
      <c r="L2614" s="151" t="s">
        <v>11854</v>
      </c>
      <c r="M2614" s="30" t="s">
        <v>1619</v>
      </c>
      <c r="N2614" s="30" t="s">
        <v>529</v>
      </c>
      <c r="O2614" s="30" t="s">
        <v>11855</v>
      </c>
      <c r="P2614" s="30" t="s">
        <v>11856</v>
      </c>
      <c r="Q2614" s="23">
        <v>14972</v>
      </c>
      <c r="R2614" s="30" t="s">
        <v>29</v>
      </c>
      <c r="S2614" s="39">
        <v>100</v>
      </c>
      <c r="T2614" s="45">
        <v>46187</v>
      </c>
      <c r="U2614" s="52"/>
      <c r="V2614" s="53"/>
      <c r="W2614" s="54" t="s">
        <v>11857</v>
      </c>
      <c r="X2614" s="30"/>
      <c r="Y2614" s="31">
        <v>14872</v>
      </c>
      <c r="Z2614" s="30"/>
      <c r="AA2614" s="56"/>
      <c r="AB2614" s="74" t="s">
        <v>44</v>
      </c>
      <c r="AC2614" s="30" t="s">
        <v>44</v>
      </c>
      <c r="AD2614" s="30" t="s">
        <v>982</v>
      </c>
    </row>
    <row r="2615" spans="1:30" x14ac:dyDescent="0.2">
      <c r="A2615" s="89">
        <v>46188.101467071756</v>
      </c>
      <c r="B2615" s="35"/>
      <c r="C2615" s="85" t="s">
        <v>31</v>
      </c>
      <c r="D2615" s="30" t="s">
        <v>29</v>
      </c>
      <c r="E2615" s="96" t="s">
        <v>32</v>
      </c>
      <c r="F2615" s="93" t="s">
        <v>29</v>
      </c>
      <c r="G2615" s="30" t="s">
        <v>33</v>
      </c>
      <c r="H2615" s="93" t="s">
        <v>34</v>
      </c>
      <c r="I2615" s="36" t="str">
        <f ca="1">IFERROR(__xludf.DUMMYFUNCTION("""COMPUTED_VALUE""")," ")</f>
        <v xml:space="preserve"> </v>
      </c>
      <c r="J2615" s="51" t="s">
        <v>11858</v>
      </c>
      <c r="K2615" s="83" t="s">
        <v>11859</v>
      </c>
      <c r="L2615" s="151" t="s">
        <v>11860</v>
      </c>
      <c r="M2615" s="30" t="s">
        <v>1619</v>
      </c>
      <c r="N2615" s="30" t="s">
        <v>3410</v>
      </c>
      <c r="O2615" s="30" t="s">
        <v>11861</v>
      </c>
      <c r="P2615" s="30" t="s">
        <v>11862</v>
      </c>
      <c r="Q2615" s="23">
        <v>14972</v>
      </c>
      <c r="R2615" s="30" t="s">
        <v>29</v>
      </c>
      <c r="S2615" s="39">
        <v>50</v>
      </c>
      <c r="T2615" s="45">
        <v>46187</v>
      </c>
      <c r="U2615" s="52"/>
      <c r="V2615" s="53"/>
      <c r="W2615" s="54" t="s">
        <v>11863</v>
      </c>
      <c r="X2615" s="30"/>
      <c r="Y2615" s="31">
        <v>14922</v>
      </c>
      <c r="Z2615" s="30"/>
      <c r="AA2615" s="55"/>
      <c r="AB2615" s="73" t="s">
        <v>44</v>
      </c>
      <c r="AC2615" s="30" t="s">
        <v>44</v>
      </c>
      <c r="AD2615" s="30" t="s">
        <v>982</v>
      </c>
    </row>
    <row r="2616" spans="1:30" x14ac:dyDescent="0.2">
      <c r="A2616" s="89">
        <v>46188.105273333334</v>
      </c>
      <c r="B2616" s="35"/>
      <c r="C2616" s="85" t="s">
        <v>31</v>
      </c>
      <c r="D2616" s="30" t="s">
        <v>29</v>
      </c>
      <c r="E2616" s="96" t="s">
        <v>63</v>
      </c>
      <c r="F2616" s="93" t="s">
        <v>29</v>
      </c>
      <c r="G2616" s="30" t="s">
        <v>47</v>
      </c>
      <c r="H2616" s="93" t="s">
        <v>34</v>
      </c>
      <c r="I2616" s="36" t="str">
        <f ca="1">IFERROR(__xludf.DUMMYFUNCTION("""COMPUTED_VALUE""")," ")</f>
        <v xml:space="preserve"> </v>
      </c>
      <c r="J2616" s="51" t="s">
        <v>11864</v>
      </c>
      <c r="K2616" s="83" t="s">
        <v>11865</v>
      </c>
      <c r="L2616" s="151" t="s">
        <v>11866</v>
      </c>
      <c r="M2616" s="30" t="s">
        <v>1619</v>
      </c>
      <c r="N2616" s="30" t="s">
        <v>3410</v>
      </c>
      <c r="O2616" s="30" t="s">
        <v>11867</v>
      </c>
      <c r="P2616" s="30" t="s">
        <v>11868</v>
      </c>
      <c r="Q2616" s="23">
        <v>16940</v>
      </c>
      <c r="R2616" s="30" t="s">
        <v>29</v>
      </c>
      <c r="S2616" s="39">
        <v>50</v>
      </c>
      <c r="T2616" s="45">
        <v>46187</v>
      </c>
      <c r="U2616" s="52"/>
      <c r="V2616" s="53"/>
      <c r="W2616" s="54" t="s">
        <v>11869</v>
      </c>
      <c r="X2616" s="30"/>
      <c r="Y2616" s="31">
        <v>16890</v>
      </c>
      <c r="Z2616" s="30"/>
      <c r="AA2616" s="56"/>
      <c r="AB2616" s="74" t="s">
        <v>44</v>
      </c>
      <c r="AC2616" s="30" t="s">
        <v>44</v>
      </c>
      <c r="AD2616" s="30" t="s">
        <v>982</v>
      </c>
    </row>
    <row r="2617" spans="1:30" x14ac:dyDescent="0.2">
      <c r="A2617" s="89">
        <v>46188.301477152781</v>
      </c>
      <c r="B2617" s="35"/>
      <c r="C2617" s="85" t="s">
        <v>31</v>
      </c>
      <c r="D2617" s="30" t="s">
        <v>29</v>
      </c>
      <c r="E2617" s="96" t="s">
        <v>63</v>
      </c>
      <c r="F2617" s="93" t="s">
        <v>29</v>
      </c>
      <c r="G2617" s="30" t="s">
        <v>87</v>
      </c>
      <c r="H2617" s="93" t="s">
        <v>34</v>
      </c>
      <c r="I2617" s="36" t="str">
        <f ca="1">IFERROR(__xludf.DUMMYFUNCTION("""COMPUTED_VALUE""")," ")</f>
        <v xml:space="preserve"> </v>
      </c>
      <c r="J2617" s="51" t="s">
        <v>11870</v>
      </c>
      <c r="K2617" s="83" t="s">
        <v>11871</v>
      </c>
      <c r="L2617" s="151" t="s">
        <v>11872</v>
      </c>
      <c r="M2617" s="30" t="s">
        <v>1630</v>
      </c>
      <c r="N2617" s="30" t="s">
        <v>5010</v>
      </c>
      <c r="O2617" s="30" t="s">
        <v>11873</v>
      </c>
      <c r="P2617" s="30" t="s">
        <v>11874</v>
      </c>
      <c r="Q2617" s="23">
        <v>16940</v>
      </c>
      <c r="R2617" s="30" t="s">
        <v>29</v>
      </c>
      <c r="S2617" s="39">
        <v>100</v>
      </c>
      <c r="T2617" s="45">
        <v>46187</v>
      </c>
      <c r="U2617" s="52"/>
      <c r="V2617" s="53"/>
      <c r="W2617" s="54" t="s">
        <v>11875</v>
      </c>
      <c r="X2617" s="30"/>
      <c r="Y2617" s="31">
        <v>16840</v>
      </c>
      <c r="Z2617" s="30"/>
      <c r="AA2617" s="55"/>
      <c r="AB2617" s="73" t="s">
        <v>44</v>
      </c>
      <c r="AC2617" s="30" t="s">
        <v>44</v>
      </c>
      <c r="AD2617" s="30" t="s">
        <v>74</v>
      </c>
    </row>
    <row r="2618" spans="1:30" x14ac:dyDescent="0.2">
      <c r="A2618" s="89">
        <v>46188.306037488423</v>
      </c>
      <c r="B2618" s="35"/>
      <c r="C2618" s="85" t="s">
        <v>31</v>
      </c>
      <c r="D2618" s="30" t="s">
        <v>29</v>
      </c>
      <c r="E2618" s="96" t="s">
        <v>63</v>
      </c>
      <c r="F2618" s="93" t="s">
        <v>29</v>
      </c>
      <c r="G2618" s="30" t="s">
        <v>47</v>
      </c>
      <c r="H2618" s="93" t="s">
        <v>3374</v>
      </c>
      <c r="I2618" s="36">
        <f ca="1">IFERROR(__xludf.DUMMYFUNCTION("""COMPUTED_VALUE"""),46197)</f>
        <v>46197</v>
      </c>
      <c r="J2618" s="51" t="s">
        <v>11876</v>
      </c>
      <c r="K2618" s="83" t="s">
        <v>11877</v>
      </c>
      <c r="L2618" s="151" t="s">
        <v>11878</v>
      </c>
      <c r="M2618" s="30" t="s">
        <v>1630</v>
      </c>
      <c r="N2618" s="30" t="s">
        <v>3850</v>
      </c>
      <c r="O2618" s="30" t="s">
        <v>11879</v>
      </c>
      <c r="P2618" s="30" t="s">
        <v>11880</v>
      </c>
      <c r="Q2618" s="23">
        <v>16940</v>
      </c>
      <c r="R2618" s="30" t="s">
        <v>29</v>
      </c>
      <c r="S2618" s="39">
        <v>100</v>
      </c>
      <c r="T2618" s="45">
        <v>46187</v>
      </c>
      <c r="U2618" s="52"/>
      <c r="V2618" s="53"/>
      <c r="W2618" s="54" t="s">
        <v>11881</v>
      </c>
      <c r="X2618" s="30"/>
      <c r="Y2618" s="31">
        <v>16840</v>
      </c>
      <c r="Z2618" s="30"/>
      <c r="AA2618" s="56"/>
      <c r="AB2618" s="74" t="s">
        <v>44</v>
      </c>
      <c r="AC2618" s="30" t="s">
        <v>44</v>
      </c>
      <c r="AD2618" s="30" t="s">
        <v>982</v>
      </c>
    </row>
    <row r="2619" spans="1:30" x14ac:dyDescent="0.2">
      <c r="A2619" s="89">
        <v>46188.317929097218</v>
      </c>
      <c r="B2619" s="35"/>
      <c r="C2619" s="85" t="s">
        <v>31</v>
      </c>
      <c r="D2619" s="30" t="s">
        <v>29</v>
      </c>
      <c r="E2619" s="96" t="s">
        <v>63</v>
      </c>
      <c r="F2619" s="93" t="s">
        <v>29</v>
      </c>
      <c r="G2619" s="30" t="s">
        <v>47</v>
      </c>
      <c r="H2619" s="93" t="s">
        <v>11882</v>
      </c>
      <c r="I2619" s="36" t="str">
        <f ca="1">IFERROR(__xludf.DUMMYFUNCTION("""COMPUTED_VALUE""")," ")</f>
        <v xml:space="preserve"> </v>
      </c>
      <c r="J2619" s="51" t="s">
        <v>11883</v>
      </c>
      <c r="K2619" s="83" t="s">
        <v>11884</v>
      </c>
      <c r="L2619" s="151" t="s">
        <v>11885</v>
      </c>
      <c r="M2619" s="30" t="s">
        <v>130</v>
      </c>
      <c r="N2619" s="30" t="s">
        <v>3883</v>
      </c>
      <c r="O2619" s="30" t="s">
        <v>2081</v>
      </c>
      <c r="P2619" s="30" t="s">
        <v>11886</v>
      </c>
      <c r="Q2619" s="23">
        <v>16940</v>
      </c>
      <c r="R2619" s="30" t="s">
        <v>29</v>
      </c>
      <c r="S2619" s="39">
        <v>200</v>
      </c>
      <c r="T2619" s="45">
        <v>46185</v>
      </c>
      <c r="U2619" s="52"/>
      <c r="V2619" s="53"/>
      <c r="W2619" s="54" t="s">
        <v>11887</v>
      </c>
      <c r="X2619" s="30"/>
      <c r="Y2619" s="31">
        <v>16740</v>
      </c>
      <c r="Z2619" s="30"/>
      <c r="AA2619" s="55"/>
      <c r="AB2619" s="73" t="s">
        <v>44</v>
      </c>
      <c r="AC2619" s="30" t="s">
        <v>44</v>
      </c>
      <c r="AD2619" s="30" t="s">
        <v>982</v>
      </c>
    </row>
    <row r="2620" spans="1:30" x14ac:dyDescent="0.2">
      <c r="A2620" s="89">
        <v>46188.319018877315</v>
      </c>
      <c r="B2620" s="35"/>
      <c r="C2620" s="85" t="s">
        <v>31</v>
      </c>
      <c r="D2620" s="30" t="s">
        <v>29</v>
      </c>
      <c r="E2620" s="96" t="s">
        <v>63</v>
      </c>
      <c r="F2620" s="93" t="s">
        <v>29</v>
      </c>
      <c r="G2620" s="30" t="s">
        <v>47</v>
      </c>
      <c r="H2620" s="93" t="s">
        <v>11882</v>
      </c>
      <c r="I2620" s="36" t="str">
        <f ca="1">IFERROR(__xludf.DUMMYFUNCTION("""COMPUTED_VALUE""")," ")</f>
        <v xml:space="preserve"> </v>
      </c>
      <c r="J2620" s="51" t="s">
        <v>11888</v>
      </c>
      <c r="K2620" s="83" t="s">
        <v>8681</v>
      </c>
      <c r="L2620" s="151" t="s">
        <v>11889</v>
      </c>
      <c r="M2620" s="30" t="s">
        <v>130</v>
      </c>
      <c r="N2620" s="30" t="s">
        <v>3883</v>
      </c>
      <c r="O2620" s="30" t="s">
        <v>2081</v>
      </c>
      <c r="P2620" s="30" t="s">
        <v>11890</v>
      </c>
      <c r="Q2620" s="23">
        <v>16940</v>
      </c>
      <c r="R2620" s="30" t="s">
        <v>29</v>
      </c>
      <c r="S2620" s="39">
        <v>200</v>
      </c>
      <c r="T2620" s="45">
        <v>46186</v>
      </c>
      <c r="U2620" s="52"/>
      <c r="V2620" s="53"/>
      <c r="W2620" s="54" t="s">
        <v>11891</v>
      </c>
      <c r="X2620" s="30"/>
      <c r="Y2620" s="31">
        <v>16740</v>
      </c>
      <c r="Z2620" s="30"/>
      <c r="AA2620" s="56"/>
      <c r="AB2620" s="74" t="s">
        <v>44</v>
      </c>
      <c r="AC2620" s="30" t="s">
        <v>44</v>
      </c>
      <c r="AD2620" s="30" t="s">
        <v>982</v>
      </c>
    </row>
    <row r="2621" spans="1:30" x14ac:dyDescent="0.2">
      <c r="A2621" s="89">
        <v>46188.320151898151</v>
      </c>
      <c r="B2621" s="35"/>
      <c r="C2621" s="85" t="s">
        <v>31</v>
      </c>
      <c r="D2621" s="30" t="s">
        <v>29</v>
      </c>
      <c r="E2621" s="96" t="s">
        <v>2798</v>
      </c>
      <c r="F2621" s="93" t="s">
        <v>29</v>
      </c>
      <c r="G2621" s="30" t="s">
        <v>47</v>
      </c>
      <c r="H2621" s="93" t="s">
        <v>34</v>
      </c>
      <c r="I2621" s="36" t="str">
        <f ca="1">IFERROR(__xludf.DUMMYFUNCTION("""COMPUTED_VALUE""")," ")</f>
        <v xml:space="preserve"> </v>
      </c>
      <c r="J2621" s="51" t="s">
        <v>11892</v>
      </c>
      <c r="K2621" s="83" t="s">
        <v>10253</v>
      </c>
      <c r="L2621" s="151" t="s">
        <v>11893</v>
      </c>
      <c r="M2621" s="30" t="s">
        <v>664</v>
      </c>
      <c r="N2621" s="30" t="s">
        <v>337</v>
      </c>
      <c r="O2621" s="30" t="s">
        <v>107</v>
      </c>
      <c r="P2621" s="30" t="s">
        <v>11894</v>
      </c>
      <c r="Q2621" s="23">
        <v>16940</v>
      </c>
      <c r="R2621" s="30" t="s">
        <v>29</v>
      </c>
      <c r="S2621" s="39">
        <v>200</v>
      </c>
      <c r="T2621" s="45">
        <v>46187</v>
      </c>
      <c r="U2621" s="52"/>
      <c r="V2621" s="53"/>
      <c r="W2621" s="54" t="s">
        <v>11895</v>
      </c>
      <c r="X2621" s="30"/>
      <c r="Y2621" s="31">
        <v>16740</v>
      </c>
      <c r="Z2621" s="30"/>
      <c r="AA2621" s="55"/>
      <c r="AB2621" s="73" t="s">
        <v>44</v>
      </c>
      <c r="AC2621" s="30" t="s">
        <v>44</v>
      </c>
      <c r="AD2621" s="30" t="s">
        <v>982</v>
      </c>
    </row>
    <row r="2622" spans="1:30" x14ac:dyDescent="0.2">
      <c r="A2622" s="89">
        <v>46188.321606597223</v>
      </c>
      <c r="B2622" s="35"/>
      <c r="C2622" s="85" t="s">
        <v>31</v>
      </c>
      <c r="D2622" s="30" t="s">
        <v>29</v>
      </c>
      <c r="E2622" s="96" t="s">
        <v>2798</v>
      </c>
      <c r="F2622" s="93" t="s">
        <v>29</v>
      </c>
      <c r="G2622" s="30" t="s">
        <v>47</v>
      </c>
      <c r="H2622" s="93" t="s">
        <v>34</v>
      </c>
      <c r="I2622" s="36" t="str">
        <f ca="1">IFERROR(__xludf.DUMMYFUNCTION("""COMPUTED_VALUE""")," ")</f>
        <v xml:space="preserve"> </v>
      </c>
      <c r="J2622" s="51" t="s">
        <v>11896</v>
      </c>
      <c r="K2622" s="83" t="s">
        <v>11897</v>
      </c>
      <c r="L2622" s="151" t="s">
        <v>11898</v>
      </c>
      <c r="M2622" s="30" t="s">
        <v>664</v>
      </c>
      <c r="N2622" s="30" t="s">
        <v>362</v>
      </c>
      <c r="O2622" s="30" t="s">
        <v>107</v>
      </c>
      <c r="P2622" s="30" t="s">
        <v>11899</v>
      </c>
      <c r="Q2622" s="23">
        <v>16940</v>
      </c>
      <c r="R2622" s="30" t="s">
        <v>29</v>
      </c>
      <c r="S2622" s="39">
        <v>50</v>
      </c>
      <c r="T2622" s="45">
        <v>46187</v>
      </c>
      <c r="U2622" s="52"/>
      <c r="V2622" s="53"/>
      <c r="W2622" s="54" t="s">
        <v>11900</v>
      </c>
      <c r="X2622" s="30"/>
      <c r="Y2622" s="31">
        <v>16890</v>
      </c>
      <c r="Z2622" s="30"/>
      <c r="AA2622" s="56"/>
      <c r="AB2622" s="74" t="s">
        <v>44</v>
      </c>
      <c r="AC2622" s="30" t="s">
        <v>44</v>
      </c>
      <c r="AD2622" s="30" t="s">
        <v>982</v>
      </c>
    </row>
    <row r="2623" spans="1:30" x14ac:dyDescent="0.2">
      <c r="A2623" s="89">
        <v>46188.322297962965</v>
      </c>
      <c r="B2623" s="35" t="s">
        <v>30</v>
      </c>
      <c r="C2623" s="85" t="s">
        <v>31</v>
      </c>
      <c r="D2623" s="30" t="s">
        <v>29</v>
      </c>
      <c r="E2623" s="96" t="s">
        <v>63</v>
      </c>
      <c r="F2623" s="93" t="s">
        <v>29</v>
      </c>
      <c r="G2623" s="30" t="s">
        <v>47</v>
      </c>
      <c r="H2623" s="93" t="s">
        <v>3374</v>
      </c>
      <c r="I2623" s="36">
        <f ca="1">IFERROR(__xludf.DUMMYFUNCTION("""COMPUTED_VALUE"""),46197)</f>
        <v>46197</v>
      </c>
      <c r="J2623" s="51" t="s">
        <v>11901</v>
      </c>
      <c r="K2623" s="83" t="s">
        <v>11902</v>
      </c>
      <c r="L2623" s="151" t="s">
        <v>11903</v>
      </c>
      <c r="M2623" s="30" t="s">
        <v>247</v>
      </c>
      <c r="N2623" s="30" t="s">
        <v>11904</v>
      </c>
      <c r="O2623" s="30" t="s">
        <v>107</v>
      </c>
      <c r="P2623" s="30" t="s">
        <v>11905</v>
      </c>
      <c r="Q2623" s="23">
        <v>16940</v>
      </c>
      <c r="R2623" s="30" t="s">
        <v>29</v>
      </c>
      <c r="S2623" s="39">
        <f>200+2300</f>
        <v>2500</v>
      </c>
      <c r="T2623" s="49" t="s">
        <v>11471</v>
      </c>
      <c r="U2623" s="52"/>
      <c r="V2623" s="53"/>
      <c r="W2623" s="54" t="s">
        <v>11906</v>
      </c>
      <c r="X2623" s="30"/>
      <c r="Y2623" s="31">
        <v>14440</v>
      </c>
      <c r="Z2623" s="30"/>
      <c r="AA2623" s="55"/>
      <c r="AB2623" s="73" t="s">
        <v>1518</v>
      </c>
      <c r="AC2623" s="30" t="s">
        <v>44</v>
      </c>
      <c r="AD2623" s="30" t="s">
        <v>982</v>
      </c>
    </row>
    <row r="2624" spans="1:30" x14ac:dyDescent="0.2">
      <c r="A2624" s="89">
        <v>46188.322852187499</v>
      </c>
      <c r="B2624" s="35" t="s">
        <v>408</v>
      </c>
      <c r="C2624" s="85" t="s">
        <v>31</v>
      </c>
      <c r="D2624" s="30" t="s">
        <v>29</v>
      </c>
      <c r="E2624" s="96" t="s">
        <v>32</v>
      </c>
      <c r="F2624" s="93" t="s">
        <v>29</v>
      </c>
      <c r="G2624" s="30" t="s">
        <v>33</v>
      </c>
      <c r="H2624" s="93" t="s">
        <v>5454</v>
      </c>
      <c r="I2624" s="36">
        <f ca="1">IFERROR(__xludf.DUMMYFUNCTION("""COMPUTED_VALUE"""),46196)</f>
        <v>46196</v>
      </c>
      <c r="J2624" s="51" t="s">
        <v>11907</v>
      </c>
      <c r="K2624" s="83" t="s">
        <v>11908</v>
      </c>
      <c r="L2624" s="151" t="s">
        <v>11909</v>
      </c>
      <c r="M2624" s="30" t="s">
        <v>130</v>
      </c>
      <c r="N2624" s="30" t="s">
        <v>5067</v>
      </c>
      <c r="O2624" s="30" t="s">
        <v>2081</v>
      </c>
      <c r="P2624" s="30" t="s">
        <v>11910</v>
      </c>
      <c r="Q2624" s="23">
        <v>14972</v>
      </c>
      <c r="R2624" s="30" t="s">
        <v>29</v>
      </c>
      <c r="S2624" s="39">
        <v>200</v>
      </c>
      <c r="T2624" s="45">
        <v>46186</v>
      </c>
      <c r="U2624" s="52"/>
      <c r="V2624" s="53"/>
      <c r="W2624" s="54" t="s">
        <v>11911</v>
      </c>
      <c r="X2624" s="30"/>
      <c r="Y2624" s="31">
        <v>14772</v>
      </c>
      <c r="Z2624" s="30"/>
      <c r="AA2624" s="56"/>
      <c r="AB2624" s="74" t="s">
        <v>44</v>
      </c>
      <c r="AC2624" s="30" t="s">
        <v>44</v>
      </c>
      <c r="AD2624" s="30" t="s">
        <v>982</v>
      </c>
    </row>
    <row r="2625" spans="1:30" x14ac:dyDescent="0.2">
      <c r="A2625" s="89">
        <v>46188.323900104166</v>
      </c>
      <c r="B2625" s="35"/>
      <c r="C2625" s="85" t="s">
        <v>31</v>
      </c>
      <c r="D2625" s="30" t="s">
        <v>29</v>
      </c>
      <c r="E2625" s="96" t="s">
        <v>2798</v>
      </c>
      <c r="F2625" s="93" t="s">
        <v>29</v>
      </c>
      <c r="G2625" s="30" t="s">
        <v>87</v>
      </c>
      <c r="H2625" s="93" t="s">
        <v>4271</v>
      </c>
      <c r="I2625" s="36">
        <f ca="1">IFERROR(__xludf.DUMMYFUNCTION("""COMPUTED_VALUE"""),46217)</f>
        <v>46217</v>
      </c>
      <c r="J2625" s="51" t="s">
        <v>11912</v>
      </c>
      <c r="K2625" s="83" t="s">
        <v>11913</v>
      </c>
      <c r="L2625" s="151" t="s">
        <v>11914</v>
      </c>
      <c r="M2625" s="30" t="s">
        <v>785</v>
      </c>
      <c r="N2625" s="30" t="s">
        <v>131</v>
      </c>
      <c r="O2625" s="30" t="s">
        <v>726</v>
      </c>
      <c r="P2625" s="30" t="s">
        <v>11915</v>
      </c>
      <c r="Q2625" s="23">
        <v>16940</v>
      </c>
      <c r="R2625" s="30" t="s">
        <v>29</v>
      </c>
      <c r="S2625" s="39">
        <v>100</v>
      </c>
      <c r="T2625" s="45">
        <v>46185</v>
      </c>
      <c r="U2625" s="52"/>
      <c r="V2625" s="53"/>
      <c r="W2625" s="54" t="s">
        <v>11916</v>
      </c>
      <c r="X2625" s="30"/>
      <c r="Y2625" s="31">
        <v>16840</v>
      </c>
      <c r="Z2625" s="30"/>
      <c r="AA2625" s="55"/>
      <c r="AB2625" s="73" t="s">
        <v>44</v>
      </c>
      <c r="AC2625" s="30" t="s">
        <v>44</v>
      </c>
      <c r="AD2625" s="30" t="s">
        <v>74</v>
      </c>
    </row>
    <row r="2626" spans="1:30" x14ac:dyDescent="0.2">
      <c r="A2626" s="89">
        <v>46188.324230057871</v>
      </c>
      <c r="B2626" s="35" t="s">
        <v>252</v>
      </c>
      <c r="C2626" s="85" t="s">
        <v>31</v>
      </c>
      <c r="D2626" s="30" t="s">
        <v>29</v>
      </c>
      <c r="E2626" s="96" t="s">
        <v>63</v>
      </c>
      <c r="F2626" s="93" t="s">
        <v>29</v>
      </c>
      <c r="G2626" s="30" t="s">
        <v>47</v>
      </c>
      <c r="H2626" s="93" t="s">
        <v>3536</v>
      </c>
      <c r="I2626" s="36">
        <f ca="1">IFERROR(__xludf.DUMMYFUNCTION("""COMPUTED_VALUE"""),46197)</f>
        <v>46197</v>
      </c>
      <c r="J2626" s="51" t="s">
        <v>11917</v>
      </c>
      <c r="K2626" s="83" t="s">
        <v>11918</v>
      </c>
      <c r="L2626" s="38">
        <v>326993736</v>
      </c>
      <c r="M2626" s="30" t="s">
        <v>130</v>
      </c>
      <c r="N2626" s="148" t="s">
        <v>11919</v>
      </c>
      <c r="O2626" s="30" t="s">
        <v>2081</v>
      </c>
      <c r="P2626" s="30" t="s">
        <v>11920</v>
      </c>
      <c r="Q2626" s="23">
        <v>16940</v>
      </c>
      <c r="R2626" s="30" t="s">
        <v>29</v>
      </c>
      <c r="S2626" s="39">
        <f>200+2300</f>
        <v>2500</v>
      </c>
      <c r="T2626" s="49" t="s">
        <v>11471</v>
      </c>
      <c r="U2626" s="52"/>
      <c r="V2626" s="53"/>
      <c r="W2626" s="54" t="s">
        <v>11921</v>
      </c>
      <c r="X2626" s="30"/>
      <c r="Y2626" s="31">
        <v>14440</v>
      </c>
      <c r="Z2626" s="30"/>
      <c r="AA2626" s="56"/>
      <c r="AB2626" s="74" t="s">
        <v>44</v>
      </c>
      <c r="AC2626" s="30" t="s">
        <v>44</v>
      </c>
      <c r="AD2626" s="30" t="s">
        <v>982</v>
      </c>
    </row>
    <row r="2627" spans="1:30" x14ac:dyDescent="0.2">
      <c r="A2627" s="89">
        <v>46188.325588263891</v>
      </c>
      <c r="B2627" s="35"/>
      <c r="C2627" s="85" t="s">
        <v>31</v>
      </c>
      <c r="D2627" s="30" t="s">
        <v>29</v>
      </c>
      <c r="E2627" s="96" t="s">
        <v>63</v>
      </c>
      <c r="F2627" s="93" t="s">
        <v>29</v>
      </c>
      <c r="G2627" s="30" t="s">
        <v>47</v>
      </c>
      <c r="H2627" s="93" t="s">
        <v>34</v>
      </c>
      <c r="I2627" s="36" t="str">
        <f ca="1">IFERROR(__xludf.DUMMYFUNCTION("""COMPUTED_VALUE""")," ")</f>
        <v xml:space="preserve"> </v>
      </c>
      <c r="J2627" s="51" t="s">
        <v>11922</v>
      </c>
      <c r="K2627" s="83" t="s">
        <v>11923</v>
      </c>
      <c r="L2627" s="151" t="s">
        <v>11924</v>
      </c>
      <c r="M2627" s="30" t="s">
        <v>130</v>
      </c>
      <c r="N2627" s="30" t="s">
        <v>6708</v>
      </c>
      <c r="O2627" s="30" t="s">
        <v>2081</v>
      </c>
      <c r="P2627" s="30" t="s">
        <v>11925</v>
      </c>
      <c r="Q2627" s="23">
        <v>16940</v>
      </c>
      <c r="R2627" s="30" t="s">
        <v>29</v>
      </c>
      <c r="S2627" s="39">
        <v>50</v>
      </c>
      <c r="T2627" s="45">
        <v>46187</v>
      </c>
      <c r="U2627" s="52"/>
      <c r="V2627" s="53"/>
      <c r="W2627" s="54" t="s">
        <v>11926</v>
      </c>
      <c r="X2627" s="30"/>
      <c r="Y2627" s="31">
        <v>16890</v>
      </c>
      <c r="Z2627" s="30"/>
      <c r="AA2627" s="55"/>
      <c r="AB2627" s="73" t="s">
        <v>44</v>
      </c>
      <c r="AC2627" s="30" t="s">
        <v>44</v>
      </c>
      <c r="AD2627" s="30" t="s">
        <v>982</v>
      </c>
    </row>
    <row r="2628" spans="1:30" x14ac:dyDescent="0.2">
      <c r="A2628" s="89">
        <v>46188.325639444447</v>
      </c>
      <c r="B2628" s="35"/>
      <c r="C2628" s="85" t="s">
        <v>31</v>
      </c>
      <c r="D2628" s="30" t="s">
        <v>29</v>
      </c>
      <c r="E2628" s="96" t="s">
        <v>63</v>
      </c>
      <c r="F2628" s="93" t="s">
        <v>29</v>
      </c>
      <c r="G2628" s="30" t="s">
        <v>33</v>
      </c>
      <c r="H2628" s="93" t="s">
        <v>34</v>
      </c>
      <c r="I2628" s="36" t="str">
        <f ca="1">IFERROR(__xludf.DUMMYFUNCTION("""COMPUTED_VALUE""")," ")</f>
        <v xml:space="preserve"> </v>
      </c>
      <c r="J2628" s="51" t="s">
        <v>11927</v>
      </c>
      <c r="K2628" s="83" t="s">
        <v>11928</v>
      </c>
      <c r="L2628" s="151" t="s">
        <v>11929</v>
      </c>
      <c r="M2628" s="30" t="s">
        <v>454</v>
      </c>
      <c r="N2628" s="30" t="s">
        <v>236</v>
      </c>
      <c r="O2628" s="30" t="s">
        <v>11930</v>
      </c>
      <c r="P2628" s="30" t="s">
        <v>11931</v>
      </c>
      <c r="Q2628" s="23">
        <v>16940</v>
      </c>
      <c r="R2628" s="30" t="s">
        <v>29</v>
      </c>
      <c r="S2628" s="39">
        <v>50</v>
      </c>
      <c r="T2628" s="45">
        <v>46187</v>
      </c>
      <c r="U2628" s="52"/>
      <c r="V2628" s="53"/>
      <c r="W2628" s="54" t="s">
        <v>11932</v>
      </c>
      <c r="X2628" s="30"/>
      <c r="Y2628" s="31">
        <v>16890</v>
      </c>
      <c r="Z2628" s="30"/>
      <c r="AA2628" s="56"/>
      <c r="AB2628" s="74" t="s">
        <v>44</v>
      </c>
      <c r="AC2628" s="30" t="s">
        <v>44</v>
      </c>
      <c r="AD2628" s="30" t="s">
        <v>982</v>
      </c>
    </row>
    <row r="2629" spans="1:30" x14ac:dyDescent="0.2">
      <c r="A2629" s="89">
        <v>46188.326067256945</v>
      </c>
      <c r="B2629" s="35"/>
      <c r="C2629" s="85" t="s">
        <v>31</v>
      </c>
      <c r="D2629" s="30" t="s">
        <v>29</v>
      </c>
      <c r="E2629" s="96" t="s">
        <v>63</v>
      </c>
      <c r="F2629" s="93" t="s">
        <v>29</v>
      </c>
      <c r="G2629" s="30" t="s">
        <v>47</v>
      </c>
      <c r="H2629" s="93" t="s">
        <v>34</v>
      </c>
      <c r="I2629" s="36" t="str">
        <f ca="1">IFERROR(__xludf.DUMMYFUNCTION("""COMPUTED_VALUE""")," ")</f>
        <v xml:space="preserve"> </v>
      </c>
      <c r="J2629" s="51" t="s">
        <v>11933</v>
      </c>
      <c r="K2629" s="83" t="s">
        <v>11934</v>
      </c>
      <c r="L2629" s="151" t="s">
        <v>11935</v>
      </c>
      <c r="M2629" s="30" t="s">
        <v>247</v>
      </c>
      <c r="N2629" s="30" t="s">
        <v>4695</v>
      </c>
      <c r="O2629" s="30" t="s">
        <v>107</v>
      </c>
      <c r="P2629" s="30" t="s">
        <v>11936</v>
      </c>
      <c r="Q2629" s="23">
        <v>16940</v>
      </c>
      <c r="R2629" s="30" t="s">
        <v>29</v>
      </c>
      <c r="S2629" s="39">
        <v>50</v>
      </c>
      <c r="T2629" s="45">
        <v>46186</v>
      </c>
      <c r="U2629" s="52"/>
      <c r="V2629" s="53"/>
      <c r="W2629" s="54" t="s">
        <v>11937</v>
      </c>
      <c r="X2629" s="30"/>
      <c r="Y2629" s="31">
        <v>16890</v>
      </c>
      <c r="Z2629" s="30"/>
      <c r="AA2629" s="55"/>
      <c r="AB2629" s="73" t="s">
        <v>44</v>
      </c>
      <c r="AC2629" s="30" t="s">
        <v>44</v>
      </c>
      <c r="AD2629" s="30" t="s">
        <v>982</v>
      </c>
    </row>
    <row r="2630" spans="1:30" x14ac:dyDescent="0.2">
      <c r="A2630" s="89">
        <v>46188.326850324069</v>
      </c>
      <c r="B2630" s="35"/>
      <c r="C2630" s="85" t="s">
        <v>31</v>
      </c>
      <c r="D2630" s="30" t="s">
        <v>29</v>
      </c>
      <c r="E2630" s="96" t="s">
        <v>63</v>
      </c>
      <c r="F2630" s="93" t="s">
        <v>29</v>
      </c>
      <c r="G2630" s="30" t="s">
        <v>47</v>
      </c>
      <c r="H2630" s="93" t="s">
        <v>34</v>
      </c>
      <c r="I2630" s="36" t="str">
        <f ca="1">IFERROR(__xludf.DUMMYFUNCTION("""COMPUTED_VALUE""")," ")</f>
        <v xml:space="preserve"> </v>
      </c>
      <c r="J2630" s="51" t="s">
        <v>11938</v>
      </c>
      <c r="K2630" s="83" t="s">
        <v>11939</v>
      </c>
      <c r="L2630" s="151" t="s">
        <v>11940</v>
      </c>
      <c r="M2630" s="30" t="s">
        <v>130</v>
      </c>
      <c r="N2630" s="30" t="s">
        <v>38</v>
      </c>
      <c r="O2630" s="30" t="s">
        <v>2081</v>
      </c>
      <c r="P2630" s="30" t="s">
        <v>11941</v>
      </c>
      <c r="Q2630" s="23">
        <v>16940</v>
      </c>
      <c r="R2630" s="30" t="s">
        <v>29</v>
      </c>
      <c r="S2630" s="39">
        <v>50</v>
      </c>
      <c r="T2630" s="45">
        <v>46187</v>
      </c>
      <c r="U2630" s="52"/>
      <c r="V2630" s="53"/>
      <c r="W2630" s="54" t="s">
        <v>11942</v>
      </c>
      <c r="X2630" s="30"/>
      <c r="Y2630" s="31">
        <v>16890</v>
      </c>
      <c r="Z2630" s="30"/>
      <c r="AA2630" s="56"/>
      <c r="AB2630" s="74" t="s">
        <v>44</v>
      </c>
      <c r="AC2630" s="30" t="s">
        <v>44</v>
      </c>
      <c r="AD2630" s="30" t="s">
        <v>982</v>
      </c>
    </row>
    <row r="2631" spans="1:30" x14ac:dyDescent="0.2">
      <c r="A2631" s="89">
        <v>46188.327922581018</v>
      </c>
      <c r="B2631" s="35"/>
      <c r="C2631" s="85" t="s">
        <v>31</v>
      </c>
      <c r="D2631" s="30" t="s">
        <v>29</v>
      </c>
      <c r="E2631" s="96" t="s">
        <v>63</v>
      </c>
      <c r="F2631" s="93" t="s">
        <v>29</v>
      </c>
      <c r="G2631" s="30" t="s">
        <v>47</v>
      </c>
      <c r="H2631" s="93" t="s">
        <v>34</v>
      </c>
      <c r="I2631" s="36" t="str">
        <f ca="1">IFERROR(__xludf.DUMMYFUNCTION("""COMPUTED_VALUE""")," ")</f>
        <v xml:space="preserve"> </v>
      </c>
      <c r="J2631" s="51" t="s">
        <v>11943</v>
      </c>
      <c r="K2631" s="83" t="s">
        <v>11944</v>
      </c>
      <c r="L2631" s="151" t="s">
        <v>11945</v>
      </c>
      <c r="M2631" s="30" t="s">
        <v>130</v>
      </c>
      <c r="N2631" s="30" t="s">
        <v>38</v>
      </c>
      <c r="O2631" s="30" t="s">
        <v>2081</v>
      </c>
      <c r="P2631" s="30" t="s">
        <v>11946</v>
      </c>
      <c r="Q2631" s="23">
        <v>16940</v>
      </c>
      <c r="R2631" s="30" t="s">
        <v>29</v>
      </c>
      <c r="S2631" s="39">
        <v>50</v>
      </c>
      <c r="T2631" s="45">
        <v>46187</v>
      </c>
      <c r="U2631" s="52"/>
      <c r="V2631" s="53"/>
      <c r="W2631" s="54" t="s">
        <v>11947</v>
      </c>
      <c r="X2631" s="30"/>
      <c r="Y2631" s="31">
        <v>16890</v>
      </c>
      <c r="Z2631" s="30"/>
      <c r="AA2631" s="55"/>
      <c r="AB2631" s="73" t="s">
        <v>44</v>
      </c>
      <c r="AC2631" s="30" t="s">
        <v>44</v>
      </c>
      <c r="AD2631" s="30" t="s">
        <v>982</v>
      </c>
    </row>
    <row r="2632" spans="1:30" x14ac:dyDescent="0.2">
      <c r="A2632" s="89">
        <v>46188.329222766202</v>
      </c>
      <c r="B2632" s="35" t="s">
        <v>252</v>
      </c>
      <c r="C2632" s="85" t="s">
        <v>31</v>
      </c>
      <c r="D2632" s="30" t="s">
        <v>29</v>
      </c>
      <c r="E2632" s="96" t="s">
        <v>32</v>
      </c>
      <c r="F2632" s="93" t="s">
        <v>29</v>
      </c>
      <c r="G2632" s="30" t="s">
        <v>33</v>
      </c>
      <c r="H2632" s="93" t="s">
        <v>8554</v>
      </c>
      <c r="I2632" s="36">
        <f ca="1">IFERROR(__xludf.DUMMYFUNCTION("""COMPUTED_VALUE"""),46198)</f>
        <v>46198</v>
      </c>
      <c r="J2632" s="51" t="s">
        <v>11948</v>
      </c>
      <c r="K2632" s="83" t="s">
        <v>11949</v>
      </c>
      <c r="L2632" s="151" t="s">
        <v>11950</v>
      </c>
      <c r="M2632" s="30" t="s">
        <v>130</v>
      </c>
      <c r="N2632" s="30" t="s">
        <v>3883</v>
      </c>
      <c r="O2632" s="30" t="s">
        <v>2081</v>
      </c>
      <c r="P2632" s="30" t="s">
        <v>11951</v>
      </c>
      <c r="Q2632" s="23">
        <v>14972</v>
      </c>
      <c r="R2632" s="30" t="s">
        <v>29</v>
      </c>
      <c r="S2632" s="39">
        <v>100</v>
      </c>
      <c r="T2632" s="45">
        <v>46187</v>
      </c>
      <c r="U2632" s="52"/>
      <c r="V2632" s="53"/>
      <c r="W2632" s="54" t="s">
        <v>11952</v>
      </c>
      <c r="X2632" s="30"/>
      <c r="Y2632" s="31">
        <v>14872</v>
      </c>
      <c r="Z2632" s="30"/>
      <c r="AA2632" s="56"/>
      <c r="AB2632" s="74" t="s">
        <v>44</v>
      </c>
      <c r="AC2632" s="30" t="s">
        <v>44</v>
      </c>
      <c r="AD2632" s="30" t="s">
        <v>982</v>
      </c>
    </row>
    <row r="2633" spans="1:30" x14ac:dyDescent="0.2">
      <c r="A2633" s="89">
        <v>46188.330100960651</v>
      </c>
      <c r="B2633" s="35"/>
      <c r="C2633" s="85" t="s">
        <v>31</v>
      </c>
      <c r="D2633" s="30" t="s">
        <v>29</v>
      </c>
      <c r="E2633" s="96" t="s">
        <v>63</v>
      </c>
      <c r="F2633" s="93" t="s">
        <v>29</v>
      </c>
      <c r="G2633" s="30" t="s">
        <v>47</v>
      </c>
      <c r="H2633" s="93" t="s">
        <v>34</v>
      </c>
      <c r="I2633" s="36" t="str">
        <f ca="1">IFERROR(__xludf.DUMMYFUNCTION("""COMPUTED_VALUE""")," ")</f>
        <v xml:space="preserve"> </v>
      </c>
      <c r="J2633" s="51" t="s">
        <v>11953</v>
      </c>
      <c r="K2633" s="83" t="s">
        <v>11954</v>
      </c>
      <c r="L2633" s="38">
        <v>705082647</v>
      </c>
      <c r="M2633" s="30" t="s">
        <v>247</v>
      </c>
      <c r="N2633" s="30" t="s">
        <v>11904</v>
      </c>
      <c r="O2633" s="30" t="s">
        <v>107</v>
      </c>
      <c r="P2633" s="30" t="s">
        <v>11955</v>
      </c>
      <c r="Q2633" s="23">
        <v>16940</v>
      </c>
      <c r="R2633" s="30" t="s">
        <v>29</v>
      </c>
      <c r="S2633" s="39">
        <v>50</v>
      </c>
      <c r="T2633" s="45">
        <v>46186</v>
      </c>
      <c r="U2633" s="52"/>
      <c r="V2633" s="53"/>
      <c r="W2633" s="54" t="s">
        <v>11956</v>
      </c>
      <c r="X2633" s="30"/>
      <c r="Y2633" s="31">
        <v>16890</v>
      </c>
      <c r="Z2633" s="30"/>
      <c r="AA2633" s="55"/>
      <c r="AB2633" s="73" t="s">
        <v>44</v>
      </c>
      <c r="AC2633" s="30" t="s">
        <v>44</v>
      </c>
      <c r="AD2633" s="30" t="s">
        <v>982</v>
      </c>
    </row>
    <row r="2634" spans="1:30" x14ac:dyDescent="0.2">
      <c r="A2634" s="89">
        <v>46188.333098599542</v>
      </c>
      <c r="B2634" s="35"/>
      <c r="C2634" s="85" t="s">
        <v>31</v>
      </c>
      <c r="D2634" s="30" t="s">
        <v>29</v>
      </c>
      <c r="E2634" s="96" t="s">
        <v>32</v>
      </c>
      <c r="F2634" s="93" t="s">
        <v>29</v>
      </c>
      <c r="G2634" s="30" t="s">
        <v>33</v>
      </c>
      <c r="H2634" s="93" t="s">
        <v>3971</v>
      </c>
      <c r="I2634" s="36">
        <f ca="1">IFERROR(__xludf.DUMMYFUNCTION("""COMPUTED_VALUE"""),46195)</f>
        <v>46195</v>
      </c>
      <c r="J2634" s="51" t="s">
        <v>11957</v>
      </c>
      <c r="K2634" s="83" t="s">
        <v>11958</v>
      </c>
      <c r="L2634" s="151" t="s">
        <v>11959</v>
      </c>
      <c r="M2634" s="30" t="s">
        <v>130</v>
      </c>
      <c r="N2634" s="30" t="s">
        <v>38</v>
      </c>
      <c r="O2634" s="30" t="s">
        <v>2081</v>
      </c>
      <c r="P2634" s="30" t="s">
        <v>11960</v>
      </c>
      <c r="Q2634" s="23">
        <v>14972</v>
      </c>
      <c r="R2634" s="30" t="s">
        <v>29</v>
      </c>
      <c r="S2634" s="39">
        <v>100</v>
      </c>
      <c r="T2634" s="45">
        <v>46186</v>
      </c>
      <c r="U2634" s="52"/>
      <c r="V2634" s="53"/>
      <c r="W2634" s="54" t="s">
        <v>11961</v>
      </c>
      <c r="X2634" s="30"/>
      <c r="Y2634" s="31">
        <v>14872</v>
      </c>
      <c r="Z2634" s="30"/>
      <c r="AA2634" s="56"/>
      <c r="AB2634" s="74" t="s">
        <v>44</v>
      </c>
      <c r="AC2634" s="30" t="s">
        <v>44</v>
      </c>
      <c r="AD2634" s="30" t="s">
        <v>982</v>
      </c>
    </row>
    <row r="2635" spans="1:30" x14ac:dyDescent="0.2">
      <c r="A2635" s="89">
        <v>46188.334871898143</v>
      </c>
      <c r="B2635" s="35"/>
      <c r="C2635" s="85" t="s">
        <v>31</v>
      </c>
      <c r="D2635" s="30" t="s">
        <v>29</v>
      </c>
      <c r="E2635" s="96" t="s">
        <v>63</v>
      </c>
      <c r="F2635" s="93" t="s">
        <v>29</v>
      </c>
      <c r="G2635" s="30" t="s">
        <v>47</v>
      </c>
      <c r="H2635" s="93" t="s">
        <v>3374</v>
      </c>
      <c r="I2635" s="36">
        <f ca="1">IFERROR(__xludf.DUMMYFUNCTION("""COMPUTED_VALUE"""),46197)</f>
        <v>46197</v>
      </c>
      <c r="J2635" s="51" t="s">
        <v>11962</v>
      </c>
      <c r="K2635" s="83" t="s">
        <v>11963</v>
      </c>
      <c r="L2635" s="151" t="s">
        <v>11964</v>
      </c>
      <c r="M2635" s="30" t="s">
        <v>130</v>
      </c>
      <c r="N2635" s="30" t="s">
        <v>38</v>
      </c>
      <c r="O2635" s="30" t="s">
        <v>2081</v>
      </c>
      <c r="P2635" s="30" t="s">
        <v>11965</v>
      </c>
      <c r="Q2635" s="23">
        <v>16940</v>
      </c>
      <c r="R2635" s="30" t="s">
        <v>29</v>
      </c>
      <c r="S2635" s="39">
        <f>200+2300</f>
        <v>2500</v>
      </c>
      <c r="T2635" s="49" t="s">
        <v>11966</v>
      </c>
      <c r="U2635" s="52"/>
      <c r="V2635" s="53"/>
      <c r="W2635" s="54" t="s">
        <v>11967</v>
      </c>
      <c r="X2635" s="30"/>
      <c r="Y2635" s="31">
        <v>14440</v>
      </c>
      <c r="Z2635" s="30"/>
      <c r="AA2635" s="55"/>
      <c r="AB2635" s="73" t="s">
        <v>44</v>
      </c>
      <c r="AC2635" s="30" t="s">
        <v>44</v>
      </c>
      <c r="AD2635" s="30" t="s">
        <v>982</v>
      </c>
    </row>
    <row r="2636" spans="1:30" x14ac:dyDescent="0.2">
      <c r="A2636" s="89">
        <v>46188.341471215273</v>
      </c>
      <c r="B2636" s="35"/>
      <c r="C2636" s="85" t="s">
        <v>31</v>
      </c>
      <c r="D2636" s="30" t="s">
        <v>29</v>
      </c>
      <c r="E2636" s="96" t="s">
        <v>63</v>
      </c>
      <c r="F2636" s="93" t="s">
        <v>29</v>
      </c>
      <c r="G2636" s="30" t="s">
        <v>47</v>
      </c>
      <c r="H2636" s="93" t="s">
        <v>34</v>
      </c>
      <c r="I2636" s="36" t="str">
        <f ca="1">IFERROR(__xludf.DUMMYFUNCTION("""COMPUTED_VALUE""")," ")</f>
        <v xml:space="preserve"> </v>
      </c>
      <c r="J2636" s="51" t="s">
        <v>11968</v>
      </c>
      <c r="K2636" s="83" t="s">
        <v>11969</v>
      </c>
      <c r="L2636" s="38">
        <v>348660217</v>
      </c>
      <c r="M2636" s="30" t="s">
        <v>247</v>
      </c>
      <c r="N2636" s="30" t="s">
        <v>10134</v>
      </c>
      <c r="O2636" s="30" t="s">
        <v>107</v>
      </c>
      <c r="P2636" s="30" t="s">
        <v>11970</v>
      </c>
      <c r="Q2636" s="23">
        <v>16940</v>
      </c>
      <c r="R2636" s="30" t="s">
        <v>29</v>
      </c>
      <c r="S2636" s="39">
        <v>50</v>
      </c>
      <c r="T2636" s="45">
        <v>46186</v>
      </c>
      <c r="U2636" s="52"/>
      <c r="V2636" s="53"/>
      <c r="W2636" s="54" t="s">
        <v>11971</v>
      </c>
      <c r="X2636" s="30"/>
      <c r="Y2636" s="31">
        <v>16890</v>
      </c>
      <c r="Z2636" s="30"/>
      <c r="AA2636" s="56"/>
      <c r="AB2636" s="74" t="s">
        <v>44</v>
      </c>
      <c r="AC2636" s="30" t="s">
        <v>44</v>
      </c>
      <c r="AD2636" s="30" t="s">
        <v>982</v>
      </c>
    </row>
    <row r="2637" spans="1:30" x14ac:dyDescent="0.2">
      <c r="A2637" s="89">
        <v>46188.345292152779</v>
      </c>
      <c r="B2637" s="35"/>
      <c r="C2637" s="85" t="s">
        <v>31</v>
      </c>
      <c r="D2637" s="30" t="s">
        <v>29</v>
      </c>
      <c r="E2637" s="96" t="s">
        <v>63</v>
      </c>
      <c r="F2637" s="93" t="s">
        <v>29</v>
      </c>
      <c r="G2637" s="30" t="s">
        <v>47</v>
      </c>
      <c r="H2637" s="93" t="s">
        <v>34</v>
      </c>
      <c r="I2637" s="36" t="str">
        <f ca="1">IFERROR(__xludf.DUMMYFUNCTION("""COMPUTED_VALUE""")," ")</f>
        <v xml:space="preserve"> </v>
      </c>
      <c r="J2637" s="51" t="s">
        <v>11972</v>
      </c>
      <c r="K2637" s="83" t="s">
        <v>11973</v>
      </c>
      <c r="L2637" s="151" t="s">
        <v>11974</v>
      </c>
      <c r="M2637" s="30" t="s">
        <v>247</v>
      </c>
      <c r="N2637" s="30" t="s">
        <v>337</v>
      </c>
      <c r="O2637" s="30" t="s">
        <v>107</v>
      </c>
      <c r="P2637" s="30" t="s">
        <v>11975</v>
      </c>
      <c r="Q2637" s="23">
        <v>16940</v>
      </c>
      <c r="R2637" s="30" t="s">
        <v>29</v>
      </c>
      <c r="S2637" s="39">
        <v>100</v>
      </c>
      <c r="T2637" s="45">
        <v>46187</v>
      </c>
      <c r="U2637" s="52"/>
      <c r="V2637" s="53"/>
      <c r="W2637" s="54" t="s">
        <v>11976</v>
      </c>
      <c r="X2637" s="30"/>
      <c r="Y2637" s="31">
        <v>16840</v>
      </c>
      <c r="Z2637" s="30"/>
      <c r="AA2637" s="55"/>
      <c r="AB2637" s="73" t="s">
        <v>44</v>
      </c>
      <c r="AC2637" s="30" t="s">
        <v>44</v>
      </c>
      <c r="AD2637" s="30" t="s">
        <v>982</v>
      </c>
    </row>
    <row r="2638" spans="1:30" x14ac:dyDescent="0.2">
      <c r="A2638" s="89">
        <v>46188.347768020831</v>
      </c>
      <c r="B2638" s="35" t="s">
        <v>76</v>
      </c>
      <c r="C2638" s="85" t="s">
        <v>31</v>
      </c>
      <c r="D2638" s="30" t="s">
        <v>29</v>
      </c>
      <c r="E2638" s="96" t="s">
        <v>32</v>
      </c>
      <c r="F2638" s="93" t="s">
        <v>29</v>
      </c>
      <c r="G2638" s="30" t="s">
        <v>33</v>
      </c>
      <c r="H2638" s="93" t="s">
        <v>6237</v>
      </c>
      <c r="I2638" s="36">
        <f ca="1">IFERROR(__xludf.DUMMYFUNCTION("""COMPUTED_VALUE"""),46192)</f>
        <v>46192</v>
      </c>
      <c r="J2638" s="51" t="s">
        <v>11977</v>
      </c>
      <c r="K2638" s="83" t="s">
        <v>11978</v>
      </c>
      <c r="L2638" s="38">
        <v>911524206</v>
      </c>
      <c r="M2638" s="30" t="s">
        <v>163</v>
      </c>
      <c r="N2638" s="30" t="s">
        <v>337</v>
      </c>
      <c r="O2638" s="30" t="s">
        <v>735</v>
      </c>
      <c r="P2638" s="30" t="s">
        <v>11979</v>
      </c>
      <c r="Q2638" s="23">
        <v>14972</v>
      </c>
      <c r="R2638" s="30" t="s">
        <v>29</v>
      </c>
      <c r="S2638" s="39">
        <v>4000</v>
      </c>
      <c r="T2638" s="45">
        <v>46187</v>
      </c>
      <c r="U2638" s="52"/>
      <c r="V2638" s="53"/>
      <c r="W2638" s="54" t="s">
        <v>11980</v>
      </c>
      <c r="X2638" s="30"/>
      <c r="Y2638" s="31">
        <v>10972</v>
      </c>
      <c r="Z2638" s="30"/>
      <c r="AA2638" s="56"/>
      <c r="AB2638" s="74" t="s">
        <v>44</v>
      </c>
      <c r="AC2638" s="30" t="s">
        <v>44</v>
      </c>
      <c r="AD2638" s="30" t="s">
        <v>74</v>
      </c>
    </row>
    <row r="2639" spans="1:30" x14ac:dyDescent="0.2">
      <c r="A2639" s="89">
        <v>46188.349276493056</v>
      </c>
      <c r="B2639" s="35"/>
      <c r="C2639" s="85" t="s">
        <v>31</v>
      </c>
      <c r="D2639" s="30" t="s">
        <v>29</v>
      </c>
      <c r="E2639" s="96" t="s">
        <v>46</v>
      </c>
      <c r="F2639" s="93" t="s">
        <v>29</v>
      </c>
      <c r="G2639" s="30" t="s">
        <v>47</v>
      </c>
      <c r="H2639" s="93" t="s">
        <v>3318</v>
      </c>
      <c r="I2639" s="36">
        <f ca="1">IFERROR(__xludf.DUMMYFUNCTION("""COMPUTED_VALUE"""),46203)</f>
        <v>46203</v>
      </c>
      <c r="J2639" s="51" t="s">
        <v>11981</v>
      </c>
      <c r="K2639" s="83" t="s">
        <v>11982</v>
      </c>
      <c r="L2639" s="151" t="s">
        <v>11983</v>
      </c>
      <c r="M2639" s="30" t="s">
        <v>163</v>
      </c>
      <c r="N2639" s="30" t="s">
        <v>131</v>
      </c>
      <c r="O2639" s="30" t="s">
        <v>735</v>
      </c>
      <c r="P2639" s="30" t="s">
        <v>11984</v>
      </c>
      <c r="Q2639" s="23">
        <v>2468</v>
      </c>
      <c r="R2639" s="30" t="s">
        <v>29</v>
      </c>
      <c r="S2639" s="39">
        <v>100</v>
      </c>
      <c r="T2639" s="45">
        <v>46188</v>
      </c>
      <c r="U2639" s="52"/>
      <c r="V2639" s="53"/>
      <c r="W2639" s="54" t="s">
        <v>11985</v>
      </c>
      <c r="X2639" s="30"/>
      <c r="Y2639" s="31">
        <v>2368</v>
      </c>
      <c r="Z2639" s="30"/>
      <c r="AA2639" s="55"/>
      <c r="AB2639" s="73" t="s">
        <v>44</v>
      </c>
      <c r="AC2639" s="30" t="s">
        <v>44</v>
      </c>
      <c r="AD2639" s="30" t="s">
        <v>982</v>
      </c>
    </row>
    <row r="2640" spans="1:30" x14ac:dyDescent="0.2">
      <c r="A2640" s="89">
        <v>46188.350840798608</v>
      </c>
      <c r="B2640" s="35"/>
      <c r="C2640" s="85" t="s">
        <v>31</v>
      </c>
      <c r="D2640" s="30" t="s">
        <v>29</v>
      </c>
      <c r="E2640" s="96" t="s">
        <v>46</v>
      </c>
      <c r="F2640" s="93" t="s">
        <v>29</v>
      </c>
      <c r="G2640" s="30" t="s">
        <v>47</v>
      </c>
      <c r="H2640" s="93" t="s">
        <v>6655</v>
      </c>
      <c r="I2640" s="36">
        <f ca="1">IFERROR(__xludf.DUMMYFUNCTION("""COMPUTED_VALUE"""),46204)</f>
        <v>46204</v>
      </c>
      <c r="J2640" s="51" t="s">
        <v>11986</v>
      </c>
      <c r="K2640" s="83" t="s">
        <v>11987</v>
      </c>
      <c r="L2640" s="38">
        <v>359255409</v>
      </c>
      <c r="M2640" s="30" t="s">
        <v>163</v>
      </c>
      <c r="N2640" s="30" t="s">
        <v>131</v>
      </c>
      <c r="O2640" s="30" t="s">
        <v>735</v>
      </c>
      <c r="P2640" s="30" t="s">
        <v>11988</v>
      </c>
      <c r="Q2640" s="23">
        <v>2468</v>
      </c>
      <c r="R2640" s="30" t="s">
        <v>29</v>
      </c>
      <c r="S2640" s="39">
        <v>100</v>
      </c>
      <c r="T2640" s="45">
        <v>46187</v>
      </c>
      <c r="U2640" s="52"/>
      <c r="V2640" s="53"/>
      <c r="W2640" s="54" t="s">
        <v>11989</v>
      </c>
      <c r="X2640" s="30"/>
      <c r="Y2640" s="31">
        <v>2368</v>
      </c>
      <c r="Z2640" s="30"/>
      <c r="AA2640" s="56"/>
      <c r="AB2640" s="74" t="s">
        <v>44</v>
      </c>
      <c r="AC2640" s="30" t="s">
        <v>44</v>
      </c>
      <c r="AD2640" s="30" t="s">
        <v>982</v>
      </c>
    </row>
    <row r="2641" spans="1:30" x14ac:dyDescent="0.2">
      <c r="A2641" s="89">
        <v>46188.359016377319</v>
      </c>
      <c r="B2641" s="35"/>
      <c r="C2641" s="85" t="s">
        <v>31</v>
      </c>
      <c r="D2641" s="30" t="s">
        <v>29</v>
      </c>
      <c r="E2641" s="96" t="s">
        <v>32</v>
      </c>
      <c r="F2641" s="93" t="s">
        <v>29</v>
      </c>
      <c r="G2641" s="30" t="s">
        <v>33</v>
      </c>
      <c r="H2641" s="93" t="s">
        <v>2896</v>
      </c>
      <c r="I2641" s="36">
        <f ca="1">IFERROR(__xludf.DUMMYFUNCTION("""COMPUTED_VALUE"""),46195)</f>
        <v>46195</v>
      </c>
      <c r="J2641" s="51" t="s">
        <v>11990</v>
      </c>
      <c r="K2641" s="83" t="s">
        <v>11991</v>
      </c>
      <c r="L2641" s="151" t="s">
        <v>11992</v>
      </c>
      <c r="M2641" s="30" t="s">
        <v>1614</v>
      </c>
      <c r="N2641" s="30" t="s">
        <v>1631</v>
      </c>
      <c r="O2641" s="30" t="s">
        <v>7005</v>
      </c>
      <c r="P2641" s="30" t="s">
        <v>11993</v>
      </c>
      <c r="Q2641" s="23">
        <v>14972</v>
      </c>
      <c r="R2641" s="30" t="s">
        <v>29</v>
      </c>
      <c r="S2641" s="39">
        <v>200</v>
      </c>
      <c r="T2641" s="45">
        <v>46187</v>
      </c>
      <c r="U2641" s="52"/>
      <c r="V2641" s="53"/>
      <c r="W2641" s="54" t="s">
        <v>11994</v>
      </c>
      <c r="X2641" s="30"/>
      <c r="Y2641" s="31">
        <v>14772</v>
      </c>
      <c r="Z2641" s="30"/>
      <c r="AA2641" s="55"/>
      <c r="AB2641" s="73" t="s">
        <v>44</v>
      </c>
      <c r="AC2641" s="30" t="s">
        <v>44</v>
      </c>
      <c r="AD2641" s="30" t="s">
        <v>982</v>
      </c>
    </row>
    <row r="2642" spans="1:30" x14ac:dyDescent="0.2">
      <c r="A2642" s="89">
        <v>46188.369780092587</v>
      </c>
      <c r="B2642" s="35" t="s">
        <v>76</v>
      </c>
      <c r="C2642" s="85" t="s">
        <v>31</v>
      </c>
      <c r="D2642" s="30" t="s">
        <v>29</v>
      </c>
      <c r="E2642" s="96" t="s">
        <v>82</v>
      </c>
      <c r="F2642" s="93" t="s">
        <v>29</v>
      </c>
      <c r="G2642" s="30" t="s">
        <v>47</v>
      </c>
      <c r="H2642" s="93" t="s">
        <v>5178</v>
      </c>
      <c r="I2642" s="36">
        <f ca="1">IFERROR(__xludf.DUMMYFUNCTION("""COMPUTED_VALUE"""),46197)</f>
        <v>46197</v>
      </c>
      <c r="J2642" s="51" t="s">
        <v>11995</v>
      </c>
      <c r="K2642" s="83" t="s">
        <v>11996</v>
      </c>
      <c r="L2642" s="38">
        <v>337196060</v>
      </c>
      <c r="M2642" s="30" t="s">
        <v>163</v>
      </c>
      <c r="N2642" s="30" t="s">
        <v>4458</v>
      </c>
      <c r="O2642" s="30" t="s">
        <v>735</v>
      </c>
      <c r="P2642" s="30" t="s">
        <v>11997</v>
      </c>
      <c r="Q2642" s="23">
        <v>9704</v>
      </c>
      <c r="R2642" s="30" t="s">
        <v>29</v>
      </c>
      <c r="S2642" s="39">
        <v>9704</v>
      </c>
      <c r="T2642" s="45">
        <v>46187</v>
      </c>
      <c r="U2642" s="52"/>
      <c r="V2642" s="53"/>
      <c r="W2642" s="54" t="s">
        <v>11998</v>
      </c>
      <c r="X2642" s="30"/>
      <c r="Y2642" s="31">
        <v>0</v>
      </c>
      <c r="Z2642" s="30"/>
      <c r="AA2642" s="56"/>
      <c r="AB2642" s="74" t="s">
        <v>44</v>
      </c>
      <c r="AC2642" s="30" t="s">
        <v>44</v>
      </c>
      <c r="AD2642" s="30" t="s">
        <v>982</v>
      </c>
    </row>
    <row r="2643" spans="1:30" x14ac:dyDescent="0.2">
      <c r="A2643" s="89">
        <v>46188.387843935183</v>
      </c>
      <c r="B2643" s="35"/>
      <c r="C2643" s="85" t="s">
        <v>31</v>
      </c>
      <c r="D2643" s="30" t="s">
        <v>29</v>
      </c>
      <c r="E2643" s="96" t="s">
        <v>46</v>
      </c>
      <c r="F2643" s="93" t="s">
        <v>29</v>
      </c>
      <c r="G2643" s="30" t="s">
        <v>47</v>
      </c>
      <c r="H2643" s="93" t="s">
        <v>6655</v>
      </c>
      <c r="I2643" s="36">
        <f ca="1">IFERROR(__xludf.DUMMYFUNCTION("""COMPUTED_VALUE"""),46204)</f>
        <v>46204</v>
      </c>
      <c r="J2643" s="51" t="s">
        <v>11999</v>
      </c>
      <c r="K2643" s="83" t="s">
        <v>12000</v>
      </c>
      <c r="L2643" s="38">
        <v>942673060</v>
      </c>
      <c r="M2643" s="30" t="s">
        <v>163</v>
      </c>
      <c r="N2643" s="30" t="s">
        <v>3479</v>
      </c>
      <c r="O2643" s="30" t="s">
        <v>735</v>
      </c>
      <c r="P2643" s="30" t="s">
        <v>12001</v>
      </c>
      <c r="Q2643" s="23">
        <v>2468</v>
      </c>
      <c r="R2643" s="30" t="s">
        <v>29</v>
      </c>
      <c r="S2643" s="39">
        <v>100</v>
      </c>
      <c r="T2643" s="45">
        <v>46186</v>
      </c>
      <c r="U2643" s="52"/>
      <c r="V2643" s="53"/>
      <c r="W2643" s="54" t="s">
        <v>12002</v>
      </c>
      <c r="X2643" s="30"/>
      <c r="Y2643" s="31">
        <v>2368</v>
      </c>
      <c r="Z2643" s="30"/>
      <c r="AA2643" s="55"/>
      <c r="AB2643" s="73" t="s">
        <v>44</v>
      </c>
      <c r="AC2643" s="30" t="s">
        <v>44</v>
      </c>
      <c r="AD2643" s="30" t="s">
        <v>982</v>
      </c>
    </row>
    <row r="2644" spans="1:30" x14ac:dyDescent="0.2">
      <c r="A2644" s="89">
        <v>46188.389186180561</v>
      </c>
      <c r="B2644" s="35" t="s">
        <v>252</v>
      </c>
      <c r="C2644" s="85" t="s">
        <v>31</v>
      </c>
      <c r="D2644" s="30" t="s">
        <v>29</v>
      </c>
      <c r="E2644" s="96" t="s">
        <v>46</v>
      </c>
      <c r="F2644" s="93" t="s">
        <v>29</v>
      </c>
      <c r="G2644" s="30" t="s">
        <v>47</v>
      </c>
      <c r="H2644" s="93" t="s">
        <v>3123</v>
      </c>
      <c r="I2644" s="36">
        <f ca="1">IFERROR(__xludf.DUMMYFUNCTION("""COMPUTED_VALUE"""),46195)</f>
        <v>46195</v>
      </c>
      <c r="J2644" s="51" t="s">
        <v>12003</v>
      </c>
      <c r="K2644" s="83" t="s">
        <v>12004</v>
      </c>
      <c r="L2644" s="38">
        <v>367566007</v>
      </c>
      <c r="M2644" s="30" t="s">
        <v>163</v>
      </c>
      <c r="N2644" s="30" t="s">
        <v>3479</v>
      </c>
      <c r="O2644" s="30" t="s">
        <v>735</v>
      </c>
      <c r="P2644" s="30" t="s">
        <v>12005</v>
      </c>
      <c r="Q2644" s="23">
        <v>2468</v>
      </c>
      <c r="R2644" s="30" t="s">
        <v>29</v>
      </c>
      <c r="S2644" s="39">
        <f>100+2368</f>
        <v>2468</v>
      </c>
      <c r="T2644" s="49" t="s">
        <v>12006</v>
      </c>
      <c r="U2644" s="52"/>
      <c r="V2644" s="53"/>
      <c r="W2644" s="54" t="s">
        <v>12007</v>
      </c>
      <c r="X2644" s="30"/>
      <c r="Y2644" s="31">
        <v>0</v>
      </c>
      <c r="Z2644" s="30"/>
      <c r="AA2644" s="56"/>
      <c r="AB2644" s="74" t="s">
        <v>44</v>
      </c>
      <c r="AC2644" s="30" t="s">
        <v>44</v>
      </c>
      <c r="AD2644" s="30" t="s">
        <v>982</v>
      </c>
    </row>
    <row r="2645" spans="1:30" x14ac:dyDescent="0.2">
      <c r="A2645" s="89">
        <v>46188.390823402777</v>
      </c>
      <c r="B2645" s="35"/>
      <c r="C2645" s="85" t="s">
        <v>31</v>
      </c>
      <c r="D2645" s="30" t="s">
        <v>29</v>
      </c>
      <c r="E2645" s="96" t="s">
        <v>46</v>
      </c>
      <c r="F2645" s="93" t="s">
        <v>29</v>
      </c>
      <c r="G2645" s="30" t="s">
        <v>47</v>
      </c>
      <c r="H2645" s="93" t="s">
        <v>34</v>
      </c>
      <c r="I2645" s="36" t="str">
        <f ca="1">IFERROR(__xludf.DUMMYFUNCTION("""COMPUTED_VALUE""")," ")</f>
        <v xml:space="preserve"> </v>
      </c>
      <c r="J2645" s="51" t="s">
        <v>12008</v>
      </c>
      <c r="K2645" s="83" t="s">
        <v>12009</v>
      </c>
      <c r="L2645" s="38">
        <v>968101108</v>
      </c>
      <c r="M2645" s="30" t="s">
        <v>163</v>
      </c>
      <c r="N2645" s="30" t="s">
        <v>3479</v>
      </c>
      <c r="O2645" s="30" t="s">
        <v>735</v>
      </c>
      <c r="P2645" s="30" t="s">
        <v>12010</v>
      </c>
      <c r="Q2645" s="23">
        <v>2468</v>
      </c>
      <c r="R2645" s="30" t="s">
        <v>29</v>
      </c>
      <c r="S2645" s="39">
        <v>100</v>
      </c>
      <c r="T2645" s="45">
        <v>46187</v>
      </c>
      <c r="U2645" s="52"/>
      <c r="V2645" s="53"/>
      <c r="W2645" s="54" t="s">
        <v>12011</v>
      </c>
      <c r="X2645" s="30"/>
      <c r="Y2645" s="31">
        <v>2368</v>
      </c>
      <c r="Z2645" s="30"/>
      <c r="AA2645" s="55"/>
      <c r="AB2645" s="73" t="s">
        <v>44</v>
      </c>
      <c r="AC2645" s="30" t="s">
        <v>44</v>
      </c>
      <c r="AD2645" s="30" t="s">
        <v>982</v>
      </c>
    </row>
    <row r="2646" spans="1:30" x14ac:dyDescent="0.2">
      <c r="A2646" s="89">
        <v>46188.465672557868</v>
      </c>
      <c r="B2646" s="35" t="s">
        <v>408</v>
      </c>
      <c r="C2646" s="85" t="s">
        <v>31</v>
      </c>
      <c r="D2646" s="30" t="s">
        <v>29</v>
      </c>
      <c r="E2646" s="96" t="s">
        <v>32</v>
      </c>
      <c r="F2646" s="93" t="s">
        <v>29</v>
      </c>
      <c r="G2646" s="30" t="s">
        <v>33</v>
      </c>
      <c r="H2646" s="93" t="s">
        <v>11473</v>
      </c>
      <c r="I2646" s="36">
        <f ca="1">IFERROR(__xludf.DUMMYFUNCTION("""COMPUTED_VALUE"""),46194)</f>
        <v>46194</v>
      </c>
      <c r="J2646" s="51" t="s">
        <v>12012</v>
      </c>
      <c r="K2646" s="83" t="s">
        <v>10150</v>
      </c>
      <c r="L2646" s="151" t="s">
        <v>12013</v>
      </c>
      <c r="M2646" s="30" t="s">
        <v>1614</v>
      </c>
      <c r="N2646" s="30" t="s">
        <v>131</v>
      </c>
      <c r="O2646" s="30" t="s">
        <v>2081</v>
      </c>
      <c r="P2646" s="30" t="s">
        <v>12014</v>
      </c>
      <c r="Q2646" s="23">
        <v>14972</v>
      </c>
      <c r="R2646" s="30" t="s">
        <v>29</v>
      </c>
      <c r="S2646" s="39">
        <f>200+3800</f>
        <v>4000</v>
      </c>
      <c r="T2646" s="49" t="s">
        <v>12015</v>
      </c>
      <c r="U2646" s="52"/>
      <c r="V2646" s="53"/>
      <c r="W2646" s="54" t="s">
        <v>12016</v>
      </c>
      <c r="X2646" s="30"/>
      <c r="Y2646" s="31">
        <v>10972</v>
      </c>
      <c r="Z2646" s="30"/>
      <c r="AA2646" s="56"/>
      <c r="AB2646" s="74" t="s">
        <v>44</v>
      </c>
      <c r="AC2646" s="30" t="s">
        <v>44</v>
      </c>
      <c r="AD2646" s="30" t="s">
        <v>982</v>
      </c>
    </row>
    <row r="2647" spans="1:30" x14ac:dyDescent="0.2">
      <c r="A2647" s="89">
        <v>46188.466302291665</v>
      </c>
      <c r="B2647" s="35"/>
      <c r="C2647" s="85" t="s">
        <v>31</v>
      </c>
      <c r="D2647" s="30" t="s">
        <v>29</v>
      </c>
      <c r="E2647" s="96" t="s">
        <v>63</v>
      </c>
      <c r="F2647" s="93" t="s">
        <v>29</v>
      </c>
      <c r="G2647" s="30" t="s">
        <v>47</v>
      </c>
      <c r="H2647" s="93" t="s">
        <v>34</v>
      </c>
      <c r="I2647" s="36" t="str">
        <f ca="1">IFERROR(__xludf.DUMMYFUNCTION("""COMPUTED_VALUE""")," ")</f>
        <v xml:space="preserve"> </v>
      </c>
      <c r="J2647" s="51" t="s">
        <v>12017</v>
      </c>
      <c r="K2647" s="83" t="s">
        <v>9249</v>
      </c>
      <c r="L2647" s="151" t="s">
        <v>12018</v>
      </c>
      <c r="M2647" s="30" t="s">
        <v>2215</v>
      </c>
      <c r="N2647" s="30" t="s">
        <v>5629</v>
      </c>
      <c r="O2647" s="30" t="s">
        <v>107</v>
      </c>
      <c r="P2647" s="30" t="s">
        <v>12019</v>
      </c>
      <c r="Q2647" s="23">
        <v>16940</v>
      </c>
      <c r="R2647" s="30" t="s">
        <v>29</v>
      </c>
      <c r="S2647" s="39">
        <v>100</v>
      </c>
      <c r="T2647" s="45">
        <v>46188</v>
      </c>
      <c r="U2647" s="52"/>
      <c r="V2647" s="53"/>
      <c r="W2647" s="54" t="s">
        <v>12020</v>
      </c>
      <c r="X2647" s="30"/>
      <c r="Y2647" s="31">
        <v>16840</v>
      </c>
      <c r="Z2647" s="30"/>
      <c r="AA2647" s="55"/>
      <c r="AB2647" s="73" t="s">
        <v>44</v>
      </c>
      <c r="AC2647" s="30" t="s">
        <v>44</v>
      </c>
      <c r="AD2647" s="30" t="s">
        <v>982</v>
      </c>
    </row>
    <row r="2648" spans="1:30" x14ac:dyDescent="0.2">
      <c r="A2648" s="89">
        <v>46188.467505879627</v>
      </c>
      <c r="B2648" s="35"/>
      <c r="C2648" s="85" t="s">
        <v>31</v>
      </c>
      <c r="D2648" s="30" t="s">
        <v>29</v>
      </c>
      <c r="E2648" s="96" t="s">
        <v>32</v>
      </c>
      <c r="F2648" s="93" t="s">
        <v>29</v>
      </c>
      <c r="G2648" s="30" t="s">
        <v>33</v>
      </c>
      <c r="H2648" s="93" t="s">
        <v>3971</v>
      </c>
      <c r="I2648" s="36">
        <f ca="1">IFERROR(__xludf.DUMMYFUNCTION("""COMPUTED_VALUE"""),46195)</f>
        <v>46195</v>
      </c>
      <c r="J2648" s="51" t="s">
        <v>12021</v>
      </c>
      <c r="K2648" s="83" t="s">
        <v>12022</v>
      </c>
      <c r="L2648" s="151" t="s">
        <v>12023</v>
      </c>
      <c r="M2648" s="30" t="s">
        <v>1614</v>
      </c>
      <c r="N2648" s="30" t="s">
        <v>131</v>
      </c>
      <c r="O2648" s="30" t="s">
        <v>2081</v>
      </c>
      <c r="P2648" s="30" t="s">
        <v>12024</v>
      </c>
      <c r="Q2648" s="23">
        <v>14972</v>
      </c>
      <c r="R2648" s="30" t="s">
        <v>29</v>
      </c>
      <c r="S2648" s="39">
        <v>200</v>
      </c>
      <c r="T2648" s="45">
        <v>46186</v>
      </c>
      <c r="U2648" s="52"/>
      <c r="V2648" s="53"/>
      <c r="W2648" s="54" t="s">
        <v>12025</v>
      </c>
      <c r="X2648" s="30"/>
      <c r="Y2648" s="31">
        <v>14772</v>
      </c>
      <c r="Z2648" s="30"/>
      <c r="AA2648" s="56"/>
      <c r="AB2648" s="74" t="s">
        <v>44</v>
      </c>
      <c r="AC2648" s="30" t="s">
        <v>44</v>
      </c>
      <c r="AD2648" s="30" t="s">
        <v>982</v>
      </c>
    </row>
    <row r="2649" spans="1:30" x14ac:dyDescent="0.2">
      <c r="A2649" s="89">
        <v>46188.468968703703</v>
      </c>
      <c r="B2649" s="35"/>
      <c r="C2649" s="85" t="s">
        <v>31</v>
      </c>
      <c r="D2649" s="30" t="s">
        <v>29</v>
      </c>
      <c r="E2649" s="96" t="s">
        <v>32</v>
      </c>
      <c r="F2649" s="93" t="s">
        <v>29</v>
      </c>
      <c r="G2649" s="30" t="s">
        <v>33</v>
      </c>
      <c r="H2649" s="93" t="s">
        <v>34</v>
      </c>
      <c r="I2649" s="36" t="str">
        <f ca="1">IFERROR(__xludf.DUMMYFUNCTION("""COMPUTED_VALUE""")," ")</f>
        <v xml:space="preserve"> </v>
      </c>
      <c r="J2649" s="51" t="s">
        <v>12026</v>
      </c>
      <c r="K2649" s="83" t="s">
        <v>12027</v>
      </c>
      <c r="L2649" s="38" t="s">
        <v>12028</v>
      </c>
      <c r="M2649" s="30" t="s">
        <v>1614</v>
      </c>
      <c r="N2649" s="30" t="s">
        <v>131</v>
      </c>
      <c r="O2649" s="30" t="s">
        <v>2081</v>
      </c>
      <c r="P2649" s="30" t="s">
        <v>12028</v>
      </c>
      <c r="Q2649" s="23">
        <v>14972</v>
      </c>
      <c r="R2649" s="30" t="s">
        <v>29</v>
      </c>
      <c r="S2649" s="39">
        <v>200</v>
      </c>
      <c r="T2649" s="45">
        <v>46186</v>
      </c>
      <c r="U2649" s="52"/>
      <c r="V2649" s="53"/>
      <c r="W2649" s="54" t="s">
        <v>12029</v>
      </c>
      <c r="X2649" s="30"/>
      <c r="Y2649" s="31">
        <v>14772</v>
      </c>
      <c r="Z2649" s="30"/>
      <c r="AA2649" s="55"/>
      <c r="AB2649" s="73" t="s">
        <v>44</v>
      </c>
      <c r="AC2649" s="30" t="s">
        <v>44</v>
      </c>
      <c r="AD2649" s="30" t="s">
        <v>982</v>
      </c>
    </row>
    <row r="2650" spans="1:30" x14ac:dyDescent="0.2">
      <c r="A2650" s="89">
        <v>46188.470667569447</v>
      </c>
      <c r="B2650" s="35"/>
      <c r="C2650" s="85" t="s">
        <v>31</v>
      </c>
      <c r="D2650" s="30" t="s">
        <v>29</v>
      </c>
      <c r="E2650" s="96" t="s">
        <v>82</v>
      </c>
      <c r="F2650" s="93" t="s">
        <v>29</v>
      </c>
      <c r="G2650" s="30" t="s">
        <v>47</v>
      </c>
      <c r="H2650" s="93" t="s">
        <v>34</v>
      </c>
      <c r="I2650" s="36" t="str">
        <f ca="1">IFERROR(__xludf.DUMMYFUNCTION("""COMPUTED_VALUE""")," ")</f>
        <v xml:space="preserve"> </v>
      </c>
      <c r="J2650" s="51" t="s">
        <v>12030</v>
      </c>
      <c r="K2650" s="83" t="s">
        <v>12031</v>
      </c>
      <c r="L2650" s="38">
        <v>375974208</v>
      </c>
      <c r="M2650" s="30" t="s">
        <v>2215</v>
      </c>
      <c r="N2650" s="30" t="s">
        <v>4133</v>
      </c>
      <c r="O2650" s="30" t="s">
        <v>107</v>
      </c>
      <c r="P2650" s="30" t="s">
        <v>12032</v>
      </c>
      <c r="Q2650" s="23">
        <v>9704</v>
      </c>
      <c r="R2650" s="30" t="s">
        <v>29</v>
      </c>
      <c r="S2650" s="39">
        <v>100</v>
      </c>
      <c r="T2650" s="45">
        <v>46187</v>
      </c>
      <c r="U2650" s="52"/>
      <c r="V2650" s="53"/>
      <c r="W2650" s="54" t="s">
        <v>12033</v>
      </c>
      <c r="X2650" s="30"/>
      <c r="Y2650" s="31">
        <v>9604</v>
      </c>
      <c r="Z2650" s="30"/>
      <c r="AA2650" s="56"/>
      <c r="AB2650" s="74" t="s">
        <v>44</v>
      </c>
      <c r="AC2650" s="30" t="s">
        <v>44</v>
      </c>
      <c r="AD2650" s="30" t="s">
        <v>982</v>
      </c>
    </row>
    <row r="2651" spans="1:30" x14ac:dyDescent="0.2">
      <c r="A2651" s="89">
        <v>46188.47105025463</v>
      </c>
      <c r="B2651" s="35" t="s">
        <v>252</v>
      </c>
      <c r="C2651" s="85" t="s">
        <v>31</v>
      </c>
      <c r="D2651" s="30" t="s">
        <v>29</v>
      </c>
      <c r="E2651" s="96" t="s">
        <v>32</v>
      </c>
      <c r="F2651" s="93" t="s">
        <v>29</v>
      </c>
      <c r="G2651" s="30" t="s">
        <v>33</v>
      </c>
      <c r="H2651" s="93" t="s">
        <v>4504</v>
      </c>
      <c r="I2651" s="36">
        <f ca="1">IFERROR(__xludf.DUMMYFUNCTION("""COMPUTED_VALUE"""),46198)</f>
        <v>46198</v>
      </c>
      <c r="J2651" s="51" t="s">
        <v>12034</v>
      </c>
      <c r="K2651" s="83" t="s">
        <v>12035</v>
      </c>
      <c r="L2651" s="151" t="s">
        <v>12036</v>
      </c>
      <c r="M2651" s="30" t="s">
        <v>1614</v>
      </c>
      <c r="N2651" s="30" t="s">
        <v>3430</v>
      </c>
      <c r="O2651" s="30" t="s">
        <v>2081</v>
      </c>
      <c r="P2651" s="30" t="s">
        <v>12037</v>
      </c>
      <c r="Q2651" s="23">
        <v>14972</v>
      </c>
      <c r="R2651" s="30" t="s">
        <v>29</v>
      </c>
      <c r="S2651" s="39">
        <v>100</v>
      </c>
      <c r="T2651" s="45">
        <v>46187</v>
      </c>
      <c r="U2651" s="52"/>
      <c r="V2651" s="53"/>
      <c r="W2651" s="54" t="s">
        <v>12038</v>
      </c>
      <c r="X2651" s="30"/>
      <c r="Y2651" s="31">
        <v>14872</v>
      </c>
      <c r="Z2651" s="30"/>
      <c r="AA2651" s="55"/>
      <c r="AB2651" s="73" t="s">
        <v>44</v>
      </c>
      <c r="AC2651" s="30" t="s">
        <v>44</v>
      </c>
      <c r="AD2651" s="30" t="s">
        <v>982</v>
      </c>
    </row>
    <row r="2652" spans="1:30" x14ac:dyDescent="0.2">
      <c r="A2652" s="89">
        <v>46188.473146435186</v>
      </c>
      <c r="B2652" s="35"/>
      <c r="C2652" s="85" t="s">
        <v>31</v>
      </c>
      <c r="D2652" s="30" t="s">
        <v>29</v>
      </c>
      <c r="E2652" s="96" t="s">
        <v>32</v>
      </c>
      <c r="F2652" s="93" t="s">
        <v>29</v>
      </c>
      <c r="G2652" s="30" t="s">
        <v>33</v>
      </c>
      <c r="H2652" s="93" t="s">
        <v>34</v>
      </c>
      <c r="I2652" s="36" t="str">
        <f ca="1">IFERROR(__xludf.DUMMYFUNCTION("""COMPUTED_VALUE""")," ")</f>
        <v xml:space="preserve"> </v>
      </c>
      <c r="J2652" s="51" t="s">
        <v>12039</v>
      </c>
      <c r="K2652" s="83" t="s">
        <v>12040</v>
      </c>
      <c r="L2652" s="151" t="s">
        <v>12041</v>
      </c>
      <c r="M2652" s="30" t="s">
        <v>1614</v>
      </c>
      <c r="N2652" s="30" t="s">
        <v>427</v>
      </c>
      <c r="O2652" s="30" t="s">
        <v>2081</v>
      </c>
      <c r="P2652" s="30" t="s">
        <v>12042</v>
      </c>
      <c r="Q2652" s="23">
        <v>14972</v>
      </c>
      <c r="R2652" s="30" t="s">
        <v>29</v>
      </c>
      <c r="S2652" s="39">
        <v>200</v>
      </c>
      <c r="T2652" s="45">
        <v>46187</v>
      </c>
      <c r="U2652" s="52"/>
      <c r="V2652" s="53"/>
      <c r="W2652" s="54" t="s">
        <v>12043</v>
      </c>
      <c r="X2652" s="30"/>
      <c r="Y2652" s="31">
        <v>14772</v>
      </c>
      <c r="Z2652" s="30"/>
      <c r="AA2652" s="56"/>
      <c r="AB2652" s="74" t="s">
        <v>44</v>
      </c>
      <c r="AC2652" s="30" t="s">
        <v>44</v>
      </c>
      <c r="AD2652" s="30" t="s">
        <v>982</v>
      </c>
    </row>
    <row r="2653" spans="1:30" x14ac:dyDescent="0.2">
      <c r="A2653" s="89">
        <v>46188.474695266203</v>
      </c>
      <c r="B2653" s="35" t="s">
        <v>252</v>
      </c>
      <c r="C2653" s="85" t="s">
        <v>31</v>
      </c>
      <c r="D2653" s="30" t="s">
        <v>29</v>
      </c>
      <c r="E2653" s="96" t="s">
        <v>32</v>
      </c>
      <c r="F2653" s="93" t="s">
        <v>29</v>
      </c>
      <c r="G2653" s="30" t="s">
        <v>33</v>
      </c>
      <c r="H2653" s="93" t="s">
        <v>8554</v>
      </c>
      <c r="I2653" s="36">
        <f ca="1">IFERROR(__xludf.DUMMYFUNCTION("""COMPUTED_VALUE"""),46198)</f>
        <v>46198</v>
      </c>
      <c r="J2653" s="51" t="s">
        <v>12044</v>
      </c>
      <c r="K2653" s="83" t="s">
        <v>12045</v>
      </c>
      <c r="L2653" s="151" t="s">
        <v>12046</v>
      </c>
      <c r="M2653" s="30" t="s">
        <v>1614</v>
      </c>
      <c r="N2653" s="30" t="s">
        <v>4176</v>
      </c>
      <c r="O2653" s="30" t="s">
        <v>2081</v>
      </c>
      <c r="P2653" s="30" t="s">
        <v>12047</v>
      </c>
      <c r="Q2653" s="23">
        <v>14972</v>
      </c>
      <c r="R2653" s="30" t="s">
        <v>29</v>
      </c>
      <c r="S2653" s="39">
        <v>50</v>
      </c>
      <c r="T2653" s="45">
        <v>46187</v>
      </c>
      <c r="U2653" s="52"/>
      <c r="V2653" s="53"/>
      <c r="W2653" s="54" t="s">
        <v>12048</v>
      </c>
      <c r="X2653" s="30"/>
      <c r="Y2653" s="31">
        <v>14922</v>
      </c>
      <c r="Z2653" s="30"/>
      <c r="AA2653" s="55"/>
      <c r="AB2653" s="73" t="s">
        <v>44</v>
      </c>
      <c r="AC2653" s="30" t="s">
        <v>44</v>
      </c>
      <c r="AD2653" s="30" t="s">
        <v>982</v>
      </c>
    </row>
    <row r="2654" spans="1:30" x14ac:dyDescent="0.2">
      <c r="A2654" s="89">
        <v>46188.47628451389</v>
      </c>
      <c r="B2654" s="35" t="s">
        <v>76</v>
      </c>
      <c r="C2654" s="85" t="s">
        <v>31</v>
      </c>
      <c r="D2654" s="30" t="s">
        <v>29</v>
      </c>
      <c r="E2654" s="96" t="s">
        <v>32</v>
      </c>
      <c r="F2654" s="93" t="s">
        <v>29</v>
      </c>
      <c r="G2654" s="30" t="s">
        <v>33</v>
      </c>
      <c r="H2654" s="93" t="s">
        <v>5454</v>
      </c>
      <c r="I2654" s="36">
        <f ca="1">IFERROR(__xludf.DUMMYFUNCTION("""COMPUTED_VALUE"""),46196)</f>
        <v>46196</v>
      </c>
      <c r="J2654" s="51" t="s">
        <v>12049</v>
      </c>
      <c r="K2654" s="83" t="s">
        <v>12050</v>
      </c>
      <c r="L2654" s="151" t="s">
        <v>12051</v>
      </c>
      <c r="M2654" s="30" t="s">
        <v>1614</v>
      </c>
      <c r="N2654" s="30" t="s">
        <v>131</v>
      </c>
      <c r="O2654" s="30" t="s">
        <v>2081</v>
      </c>
      <c r="P2654" s="30" t="s">
        <v>12052</v>
      </c>
      <c r="Q2654" s="23">
        <v>14972</v>
      </c>
      <c r="R2654" s="30" t="s">
        <v>29</v>
      </c>
      <c r="S2654" s="39">
        <f>200+3800</f>
        <v>4000</v>
      </c>
      <c r="T2654" s="49" t="s">
        <v>11827</v>
      </c>
      <c r="U2654" s="52"/>
      <c r="V2654" s="53"/>
      <c r="W2654" s="54" t="s">
        <v>12053</v>
      </c>
      <c r="X2654" s="30"/>
      <c r="Y2654" s="31">
        <v>10972</v>
      </c>
      <c r="Z2654" s="30"/>
      <c r="AA2654" s="56"/>
      <c r="AB2654" s="74" t="s">
        <v>44</v>
      </c>
      <c r="AC2654" s="30" t="s">
        <v>44</v>
      </c>
      <c r="AD2654" s="30" t="s">
        <v>982</v>
      </c>
    </row>
    <row r="2655" spans="1:30" x14ac:dyDescent="0.2">
      <c r="A2655" s="89">
        <v>46188.482823020837</v>
      </c>
      <c r="B2655" s="35"/>
      <c r="C2655" s="85" t="s">
        <v>31</v>
      </c>
      <c r="D2655" s="30" t="s">
        <v>29</v>
      </c>
      <c r="E2655" s="96" t="s">
        <v>63</v>
      </c>
      <c r="F2655" s="93" t="s">
        <v>29</v>
      </c>
      <c r="G2655" s="30" t="s">
        <v>47</v>
      </c>
      <c r="H2655" s="93" t="s">
        <v>34</v>
      </c>
      <c r="I2655" s="36" t="str">
        <f ca="1">IFERROR(__xludf.DUMMYFUNCTION("""COMPUTED_VALUE""")," ")</f>
        <v xml:space="preserve"> </v>
      </c>
      <c r="J2655" s="51" t="s">
        <v>12054</v>
      </c>
      <c r="K2655" s="83" t="s">
        <v>12055</v>
      </c>
      <c r="L2655" s="151" t="s">
        <v>12056</v>
      </c>
      <c r="M2655" s="30" t="s">
        <v>466</v>
      </c>
      <c r="N2655" s="30" t="s">
        <v>4262</v>
      </c>
      <c r="O2655" s="30" t="s">
        <v>11657</v>
      </c>
      <c r="P2655" s="30" t="s">
        <v>12057</v>
      </c>
      <c r="Q2655" s="23">
        <v>16940</v>
      </c>
      <c r="R2655" s="30" t="s">
        <v>29</v>
      </c>
      <c r="S2655" s="39">
        <v>200</v>
      </c>
      <c r="T2655" s="45">
        <v>46187</v>
      </c>
      <c r="U2655" s="52"/>
      <c r="V2655" s="53"/>
      <c r="W2655" s="54" t="s">
        <v>12058</v>
      </c>
      <c r="X2655" s="30"/>
      <c r="Y2655" s="31">
        <v>16740</v>
      </c>
      <c r="Z2655" s="30"/>
      <c r="AA2655" s="55"/>
      <c r="AB2655" s="73" t="s">
        <v>44</v>
      </c>
      <c r="AC2655" s="30" t="s">
        <v>44</v>
      </c>
      <c r="AD2655" s="30" t="s">
        <v>982</v>
      </c>
    </row>
    <row r="2656" spans="1:30" x14ac:dyDescent="0.2">
      <c r="A2656" s="89">
        <v>46188.492566354165</v>
      </c>
      <c r="B2656" s="35"/>
      <c r="C2656" s="85" t="s">
        <v>31</v>
      </c>
      <c r="D2656" s="30" t="s">
        <v>29</v>
      </c>
      <c r="E2656" s="96" t="s">
        <v>46</v>
      </c>
      <c r="F2656" s="93" t="s">
        <v>29</v>
      </c>
      <c r="G2656" s="30" t="s">
        <v>47</v>
      </c>
      <c r="H2656" s="93" t="s">
        <v>34</v>
      </c>
      <c r="I2656" s="36" t="str">
        <f ca="1">IFERROR(__xludf.DUMMYFUNCTION("""COMPUTED_VALUE""")," ")</f>
        <v xml:space="preserve"> </v>
      </c>
      <c r="J2656" s="51" t="s">
        <v>12059</v>
      </c>
      <c r="K2656" s="83" t="s">
        <v>12060</v>
      </c>
      <c r="L2656" s="38" t="s">
        <v>12061</v>
      </c>
      <c r="M2656" s="30" t="s">
        <v>2544</v>
      </c>
      <c r="N2656" s="30" t="s">
        <v>832</v>
      </c>
      <c r="O2656" s="30" t="s">
        <v>12062</v>
      </c>
      <c r="P2656" s="30" t="s">
        <v>12063</v>
      </c>
      <c r="Q2656" s="23">
        <v>2468</v>
      </c>
      <c r="R2656" s="30" t="s">
        <v>29</v>
      </c>
      <c r="S2656" s="39">
        <v>50</v>
      </c>
      <c r="T2656" s="45">
        <v>46186</v>
      </c>
      <c r="U2656" s="52"/>
      <c r="V2656" s="53"/>
      <c r="W2656" s="54" t="s">
        <v>12064</v>
      </c>
      <c r="X2656" s="30"/>
      <c r="Y2656" s="31">
        <v>2418</v>
      </c>
      <c r="Z2656" s="30"/>
      <c r="AA2656" s="56"/>
      <c r="AB2656" s="74" t="s">
        <v>44</v>
      </c>
      <c r="AC2656" s="30" t="s">
        <v>44</v>
      </c>
      <c r="AD2656" s="30" t="s">
        <v>982</v>
      </c>
    </row>
    <row r="2657" spans="1:30" x14ac:dyDescent="0.2">
      <c r="A2657" s="89">
        <v>46188.526247002315</v>
      </c>
      <c r="B2657" s="35" t="s">
        <v>408</v>
      </c>
      <c r="C2657" s="85" t="s">
        <v>31</v>
      </c>
      <c r="D2657" s="30" t="s">
        <v>29</v>
      </c>
      <c r="E2657" s="96" t="s">
        <v>32</v>
      </c>
      <c r="F2657" s="93" t="s">
        <v>29</v>
      </c>
      <c r="G2657" s="30" t="s">
        <v>33</v>
      </c>
      <c r="H2657" s="93" t="s">
        <v>3313</v>
      </c>
      <c r="I2657" s="36">
        <f ca="1">IFERROR(__xludf.DUMMYFUNCTION("""COMPUTED_VALUE"""),46192)</f>
        <v>46192</v>
      </c>
      <c r="J2657" s="51" t="s">
        <v>12065</v>
      </c>
      <c r="K2657" s="83" t="s">
        <v>12066</v>
      </c>
      <c r="L2657" s="151" t="s">
        <v>12067</v>
      </c>
      <c r="M2657" s="30" t="s">
        <v>130</v>
      </c>
      <c r="N2657" s="30" t="s">
        <v>4869</v>
      </c>
      <c r="O2657" s="30" t="s">
        <v>2081</v>
      </c>
      <c r="P2657" s="30" t="s">
        <v>12068</v>
      </c>
      <c r="Q2657" s="23">
        <v>14972</v>
      </c>
      <c r="R2657" s="30" t="s">
        <v>29</v>
      </c>
      <c r="S2657" s="39">
        <v>3800</v>
      </c>
      <c r="T2657" s="45">
        <v>46186</v>
      </c>
      <c r="U2657" s="52"/>
      <c r="V2657" s="53"/>
      <c r="W2657" s="54" t="s">
        <v>12069</v>
      </c>
      <c r="X2657" s="30"/>
      <c r="Y2657" s="31">
        <v>11172</v>
      </c>
      <c r="Z2657" s="30"/>
      <c r="AA2657" s="55"/>
      <c r="AB2657" s="73" t="s">
        <v>44</v>
      </c>
      <c r="AC2657" s="30" t="s">
        <v>44</v>
      </c>
      <c r="AD2657" s="30" t="s">
        <v>982</v>
      </c>
    </row>
    <row r="2658" spans="1:30" x14ac:dyDescent="0.2">
      <c r="A2658" s="89">
        <v>46188.533231678244</v>
      </c>
      <c r="B2658" s="35" t="s">
        <v>76</v>
      </c>
      <c r="C2658" s="85" t="s">
        <v>31</v>
      </c>
      <c r="D2658" s="30" t="s">
        <v>29</v>
      </c>
      <c r="E2658" s="96" t="s">
        <v>32</v>
      </c>
      <c r="F2658" s="93" t="s">
        <v>29</v>
      </c>
      <c r="G2658" s="30" t="s">
        <v>33</v>
      </c>
      <c r="H2658" s="93" t="s">
        <v>5454</v>
      </c>
      <c r="I2658" s="36">
        <f ca="1">IFERROR(__xludf.DUMMYFUNCTION("""COMPUTED_VALUE"""),46196)</f>
        <v>46196</v>
      </c>
      <c r="J2658" s="51" t="s">
        <v>12070</v>
      </c>
      <c r="K2658" s="83" t="s">
        <v>12071</v>
      </c>
      <c r="L2658" s="151" t="s">
        <v>12072</v>
      </c>
      <c r="M2658" s="30" t="s">
        <v>130</v>
      </c>
      <c r="N2658" s="30" t="s">
        <v>5067</v>
      </c>
      <c r="O2658" s="30" t="s">
        <v>2081</v>
      </c>
      <c r="P2658" s="30" t="s">
        <v>12073</v>
      </c>
      <c r="Q2658" s="23">
        <v>14972</v>
      </c>
      <c r="R2658" s="30" t="s">
        <v>29</v>
      </c>
      <c r="S2658" s="39">
        <v>3800</v>
      </c>
      <c r="T2658" s="45">
        <v>45822</v>
      </c>
      <c r="U2658" s="52"/>
      <c r="V2658" s="53"/>
      <c r="W2658" s="54" t="s">
        <v>12074</v>
      </c>
      <c r="X2658" s="30"/>
      <c r="Y2658" s="31">
        <v>11172</v>
      </c>
      <c r="Z2658" s="30"/>
      <c r="AA2658" s="56"/>
      <c r="AB2658" s="74" t="s">
        <v>44</v>
      </c>
      <c r="AC2658" s="30"/>
      <c r="AD2658" s="30" t="s">
        <v>982</v>
      </c>
    </row>
    <row r="2659" spans="1:30" x14ac:dyDescent="0.2">
      <c r="A2659" s="89">
        <v>46188.550317986112</v>
      </c>
      <c r="B2659" s="35"/>
      <c r="C2659" s="85" t="s">
        <v>31</v>
      </c>
      <c r="D2659" s="30" t="s">
        <v>29</v>
      </c>
      <c r="E2659" s="96" t="s">
        <v>32</v>
      </c>
      <c r="F2659" s="93" t="s">
        <v>29</v>
      </c>
      <c r="G2659" s="30" t="s">
        <v>33</v>
      </c>
      <c r="H2659" s="93" t="s">
        <v>34</v>
      </c>
      <c r="I2659" s="36" t="str">
        <f ca="1">IFERROR(__xludf.DUMMYFUNCTION("""COMPUTED_VALUE""")," ")</f>
        <v xml:space="preserve"> </v>
      </c>
      <c r="J2659" s="51" t="s">
        <v>12075</v>
      </c>
      <c r="K2659" s="83" t="s">
        <v>12076</v>
      </c>
      <c r="L2659" s="151" t="s">
        <v>12077</v>
      </c>
      <c r="M2659" s="30" t="s">
        <v>1614</v>
      </c>
      <c r="N2659" s="30" t="s">
        <v>8789</v>
      </c>
      <c r="O2659" s="30" t="s">
        <v>7005</v>
      </c>
      <c r="P2659" s="30" t="s">
        <v>12078</v>
      </c>
      <c r="Q2659" s="23">
        <v>14972</v>
      </c>
      <c r="R2659" s="30" t="s">
        <v>29</v>
      </c>
      <c r="S2659" s="39">
        <v>200</v>
      </c>
      <c r="T2659" s="45">
        <v>46187</v>
      </c>
      <c r="U2659" s="52"/>
      <c r="V2659" s="53"/>
      <c r="W2659" s="54" t="s">
        <v>12079</v>
      </c>
      <c r="X2659" s="30"/>
      <c r="Y2659" s="31">
        <v>14772</v>
      </c>
      <c r="Z2659" s="30"/>
      <c r="AA2659" s="55"/>
      <c r="AB2659" s="73" t="s">
        <v>44</v>
      </c>
      <c r="AC2659" s="30" t="s">
        <v>44</v>
      </c>
      <c r="AD2659" s="30" t="s">
        <v>982</v>
      </c>
    </row>
    <row r="2660" spans="1:30" x14ac:dyDescent="0.2">
      <c r="A2660" s="89">
        <v>46188.552688101852</v>
      </c>
      <c r="B2660" s="35"/>
      <c r="C2660" s="85" t="s">
        <v>31</v>
      </c>
      <c r="D2660" s="30" t="s">
        <v>29</v>
      </c>
      <c r="E2660" s="96" t="s">
        <v>63</v>
      </c>
      <c r="F2660" s="93" t="s">
        <v>29</v>
      </c>
      <c r="G2660" s="30" t="s">
        <v>47</v>
      </c>
      <c r="H2660" s="93" t="s">
        <v>3318</v>
      </c>
      <c r="I2660" s="36">
        <f ca="1">IFERROR(__xludf.DUMMYFUNCTION("""COMPUTED_VALUE"""),46203)</f>
        <v>46203</v>
      </c>
      <c r="J2660" s="51" t="s">
        <v>12080</v>
      </c>
      <c r="K2660" s="83" t="s">
        <v>12081</v>
      </c>
      <c r="L2660" s="151" t="s">
        <v>12082</v>
      </c>
      <c r="M2660" s="30" t="s">
        <v>1614</v>
      </c>
      <c r="N2660" s="30" t="s">
        <v>1153</v>
      </c>
      <c r="O2660" s="30" t="s">
        <v>7005</v>
      </c>
      <c r="P2660" s="30" t="s">
        <v>12083</v>
      </c>
      <c r="Q2660" s="23">
        <v>16940</v>
      </c>
      <c r="R2660" s="30" t="s">
        <v>29</v>
      </c>
      <c r="S2660" s="39">
        <v>200</v>
      </c>
      <c r="T2660" s="45">
        <v>46188</v>
      </c>
      <c r="U2660" s="52"/>
      <c r="V2660" s="53"/>
      <c r="W2660" s="54" t="s">
        <v>12084</v>
      </c>
      <c r="X2660" s="30"/>
      <c r="Y2660" s="31">
        <v>16740</v>
      </c>
      <c r="Z2660" s="30"/>
      <c r="AA2660" s="56"/>
      <c r="AB2660" s="74" t="s">
        <v>44</v>
      </c>
      <c r="AC2660" s="30" t="s">
        <v>44</v>
      </c>
      <c r="AD2660" s="30" t="s">
        <v>982</v>
      </c>
    </row>
    <row r="2661" spans="1:30" x14ac:dyDescent="0.2">
      <c r="A2661" s="89">
        <v>46188.576757916671</v>
      </c>
      <c r="B2661" s="35"/>
      <c r="C2661" s="85" t="s">
        <v>31</v>
      </c>
      <c r="D2661" s="30" t="s">
        <v>29</v>
      </c>
      <c r="E2661" s="96" t="s">
        <v>63</v>
      </c>
      <c r="F2661" s="93" t="s">
        <v>29</v>
      </c>
      <c r="G2661" s="30" t="s">
        <v>47</v>
      </c>
      <c r="H2661" s="93" t="s">
        <v>34</v>
      </c>
      <c r="I2661" s="36" t="str">
        <f ca="1">IFERROR(__xludf.DUMMYFUNCTION("""COMPUTED_VALUE""")," ")</f>
        <v xml:space="preserve"> </v>
      </c>
      <c r="J2661" s="51" t="s">
        <v>12085</v>
      </c>
      <c r="K2661" s="83" t="s">
        <v>12086</v>
      </c>
      <c r="L2661" s="151" t="s">
        <v>12087</v>
      </c>
      <c r="M2661" s="30" t="s">
        <v>605</v>
      </c>
      <c r="N2661" s="30" t="s">
        <v>708</v>
      </c>
      <c r="O2661" s="30" t="s">
        <v>107</v>
      </c>
      <c r="P2661" s="30" t="s">
        <v>12088</v>
      </c>
      <c r="Q2661" s="23">
        <v>16940</v>
      </c>
      <c r="R2661" s="30" t="s">
        <v>29</v>
      </c>
      <c r="S2661" s="39">
        <v>50</v>
      </c>
      <c r="T2661" s="45">
        <v>46186</v>
      </c>
      <c r="U2661" s="52"/>
      <c r="V2661" s="53"/>
      <c r="W2661" s="54" t="s">
        <v>12089</v>
      </c>
      <c r="X2661" s="30"/>
      <c r="Y2661" s="31">
        <v>16890</v>
      </c>
      <c r="Z2661" s="30"/>
      <c r="AA2661" s="55"/>
      <c r="AB2661" s="73" t="s">
        <v>44</v>
      </c>
      <c r="AC2661" s="30" t="s">
        <v>44</v>
      </c>
      <c r="AD2661" s="30" t="s">
        <v>982</v>
      </c>
    </row>
    <row r="2662" spans="1:30" x14ac:dyDescent="0.2">
      <c r="A2662" s="89">
        <v>46188.591812326384</v>
      </c>
      <c r="B2662" s="35"/>
      <c r="C2662" s="85" t="s">
        <v>31</v>
      </c>
      <c r="D2662" s="30" t="s">
        <v>29</v>
      </c>
      <c r="E2662" s="96" t="s">
        <v>2798</v>
      </c>
      <c r="F2662" s="93" t="s">
        <v>29</v>
      </c>
      <c r="G2662" s="30" t="s">
        <v>47</v>
      </c>
      <c r="H2662" s="93" t="s">
        <v>3950</v>
      </c>
      <c r="I2662" s="36">
        <f ca="1">IFERROR(__xludf.DUMMYFUNCTION("""COMPUTED_VALUE"""),46204)</f>
        <v>46204</v>
      </c>
      <c r="J2662" s="51" t="s">
        <v>12090</v>
      </c>
      <c r="K2662" s="83" t="s">
        <v>12091</v>
      </c>
      <c r="L2662" s="38">
        <v>347258598</v>
      </c>
      <c r="M2662" s="30" t="s">
        <v>2093</v>
      </c>
      <c r="N2662" s="30" t="s">
        <v>1219</v>
      </c>
      <c r="O2662" s="30" t="s">
        <v>735</v>
      </c>
      <c r="P2662" s="30" t="s">
        <v>12092</v>
      </c>
      <c r="Q2662" s="23">
        <v>16940</v>
      </c>
      <c r="R2662" s="30" t="s">
        <v>29</v>
      </c>
      <c r="S2662" s="39">
        <v>100</v>
      </c>
      <c r="T2662" s="45">
        <v>46188</v>
      </c>
      <c r="U2662" s="52"/>
      <c r="V2662" s="53"/>
      <c r="W2662" s="54" t="s">
        <v>12093</v>
      </c>
      <c r="X2662" s="30"/>
      <c r="Y2662" s="31">
        <v>16840</v>
      </c>
      <c r="Z2662" s="30"/>
      <c r="AA2662" s="56"/>
      <c r="AB2662" s="74" t="s">
        <v>44</v>
      </c>
      <c r="AC2662" s="30" t="s">
        <v>44</v>
      </c>
      <c r="AD2662" s="30" t="s">
        <v>982</v>
      </c>
    </row>
    <row r="2663" spans="1:30" x14ac:dyDescent="0.2">
      <c r="A2663" s="89">
        <v>46188.598433738429</v>
      </c>
      <c r="B2663" s="35"/>
      <c r="C2663" s="85" t="s">
        <v>31</v>
      </c>
      <c r="D2663" s="30" t="s">
        <v>29</v>
      </c>
      <c r="E2663" s="96" t="s">
        <v>63</v>
      </c>
      <c r="F2663" s="93" t="s">
        <v>29</v>
      </c>
      <c r="G2663" s="30" t="s">
        <v>47</v>
      </c>
      <c r="H2663" s="93" t="s">
        <v>2818</v>
      </c>
      <c r="I2663" s="36">
        <f ca="1">IFERROR(__xludf.DUMMYFUNCTION("""COMPUTED_VALUE"""),46195)</f>
        <v>46195</v>
      </c>
      <c r="J2663" s="51" t="s">
        <v>12094</v>
      </c>
      <c r="K2663" s="83" t="s">
        <v>12095</v>
      </c>
      <c r="L2663" s="151" t="s">
        <v>12096</v>
      </c>
      <c r="M2663" s="30" t="s">
        <v>1614</v>
      </c>
      <c r="N2663" s="30" t="s">
        <v>427</v>
      </c>
      <c r="O2663" s="30" t="s">
        <v>12097</v>
      </c>
      <c r="P2663" s="30" t="s">
        <v>12098</v>
      </c>
      <c r="Q2663" s="23">
        <v>16940</v>
      </c>
      <c r="R2663" s="30" t="s">
        <v>2622</v>
      </c>
      <c r="S2663" s="39">
        <v>200</v>
      </c>
      <c r="T2663" s="45">
        <v>46186</v>
      </c>
      <c r="U2663" s="52"/>
      <c r="V2663" s="53"/>
      <c r="W2663" s="54" t="s">
        <v>12099</v>
      </c>
      <c r="X2663" s="30"/>
      <c r="Y2663" s="31">
        <v>16740</v>
      </c>
      <c r="Z2663" s="30"/>
      <c r="AA2663" s="55"/>
      <c r="AB2663" s="73" t="s">
        <v>44</v>
      </c>
      <c r="AC2663" s="30" t="s">
        <v>44</v>
      </c>
      <c r="AD2663" s="30" t="s">
        <v>982</v>
      </c>
    </row>
    <row r="2664" spans="1:30" x14ac:dyDescent="0.2">
      <c r="A2664" s="89">
        <v>46188.602396875001</v>
      </c>
      <c r="B2664" s="35"/>
      <c r="C2664" s="85" t="s">
        <v>31</v>
      </c>
      <c r="D2664" s="30" t="s">
        <v>29</v>
      </c>
      <c r="E2664" s="96" t="s">
        <v>2798</v>
      </c>
      <c r="F2664" s="93" t="s">
        <v>29</v>
      </c>
      <c r="G2664" s="30" t="s">
        <v>47</v>
      </c>
      <c r="H2664" s="93" t="s">
        <v>4787</v>
      </c>
      <c r="I2664" s="36">
        <f ca="1">IFERROR(__xludf.DUMMYFUNCTION("""COMPUTED_VALUE"""),46202)</f>
        <v>46202</v>
      </c>
      <c r="J2664" s="51" t="s">
        <v>12100</v>
      </c>
      <c r="K2664" s="83" t="s">
        <v>12101</v>
      </c>
      <c r="L2664" s="38">
        <v>975031400</v>
      </c>
      <c r="M2664" s="30" t="s">
        <v>50</v>
      </c>
      <c r="N2664" s="30" t="s">
        <v>131</v>
      </c>
      <c r="O2664" s="30" t="s">
        <v>107</v>
      </c>
      <c r="P2664" s="30" t="s">
        <v>12102</v>
      </c>
      <c r="Q2664" s="23">
        <v>16940</v>
      </c>
      <c r="R2664" s="30" t="s">
        <v>29</v>
      </c>
      <c r="S2664" s="39">
        <v>50</v>
      </c>
      <c r="T2664" s="45">
        <v>46188</v>
      </c>
      <c r="U2664" s="52"/>
      <c r="V2664" s="53"/>
      <c r="W2664" s="54" t="s">
        <v>12103</v>
      </c>
      <c r="X2664" s="30"/>
      <c r="Y2664" s="31">
        <v>16890</v>
      </c>
      <c r="Z2664" s="30"/>
      <c r="AA2664" s="56"/>
      <c r="AB2664" s="74" t="s">
        <v>44</v>
      </c>
      <c r="AC2664" s="30" t="s">
        <v>44</v>
      </c>
      <c r="AD2664" s="30" t="s">
        <v>982</v>
      </c>
    </row>
    <row r="2665" spans="1:30" x14ac:dyDescent="0.2">
      <c r="A2665" s="89">
        <v>46188.604749502316</v>
      </c>
      <c r="B2665" s="35"/>
      <c r="C2665" s="85" t="s">
        <v>31</v>
      </c>
      <c r="D2665" s="30" t="s">
        <v>29</v>
      </c>
      <c r="E2665" s="96" t="s">
        <v>2798</v>
      </c>
      <c r="F2665" s="93" t="s">
        <v>29</v>
      </c>
      <c r="G2665" s="30" t="s">
        <v>47</v>
      </c>
      <c r="H2665" s="93" t="s">
        <v>34</v>
      </c>
      <c r="I2665" s="36" t="str">
        <f ca="1">IFERROR(__xludf.DUMMYFUNCTION("""COMPUTED_VALUE""")," ")</f>
        <v xml:space="preserve"> </v>
      </c>
      <c r="J2665" s="51" t="s">
        <v>12104</v>
      </c>
      <c r="K2665" s="83" t="s">
        <v>2966</v>
      </c>
      <c r="L2665" s="38">
        <v>969844319</v>
      </c>
      <c r="M2665" s="30" t="s">
        <v>713</v>
      </c>
      <c r="N2665" s="30" t="s">
        <v>3695</v>
      </c>
      <c r="O2665" s="30" t="s">
        <v>107</v>
      </c>
      <c r="P2665" s="30" t="s">
        <v>12105</v>
      </c>
      <c r="Q2665" s="23">
        <v>16940</v>
      </c>
      <c r="R2665" s="30" t="s">
        <v>29</v>
      </c>
      <c r="S2665" s="39">
        <v>50</v>
      </c>
      <c r="T2665" s="45">
        <v>46188</v>
      </c>
      <c r="U2665" s="52"/>
      <c r="V2665" s="53"/>
      <c r="W2665" s="54" t="s">
        <v>12106</v>
      </c>
      <c r="X2665" s="30"/>
      <c r="Y2665" s="31">
        <v>16890</v>
      </c>
      <c r="Z2665" s="30"/>
      <c r="AA2665" s="55"/>
      <c r="AB2665" s="73" t="s">
        <v>44</v>
      </c>
      <c r="AC2665" s="30" t="s">
        <v>44</v>
      </c>
      <c r="AD2665" s="30" t="s">
        <v>982</v>
      </c>
    </row>
    <row r="2666" spans="1:30" x14ac:dyDescent="0.2">
      <c r="A2666" s="89">
        <v>46188.625451261571</v>
      </c>
      <c r="B2666" s="35"/>
      <c r="C2666" s="85" t="s">
        <v>31</v>
      </c>
      <c r="D2666" s="30" t="s">
        <v>29</v>
      </c>
      <c r="E2666" s="96" t="s">
        <v>46</v>
      </c>
      <c r="F2666" s="93" t="s">
        <v>29</v>
      </c>
      <c r="G2666" s="30" t="s">
        <v>47</v>
      </c>
      <c r="H2666" s="93" t="s">
        <v>3950</v>
      </c>
      <c r="I2666" s="36">
        <f ca="1">IFERROR(__xludf.DUMMYFUNCTION("""COMPUTED_VALUE"""),46204)</f>
        <v>46204</v>
      </c>
      <c r="J2666" s="51" t="s">
        <v>12107</v>
      </c>
      <c r="K2666" s="83" t="s">
        <v>12108</v>
      </c>
      <c r="L2666" s="38">
        <v>866835868</v>
      </c>
      <c r="M2666" s="30" t="s">
        <v>163</v>
      </c>
      <c r="N2666" s="30" t="s">
        <v>131</v>
      </c>
      <c r="O2666" s="30" t="s">
        <v>735</v>
      </c>
      <c r="P2666" s="30" t="s">
        <v>12109</v>
      </c>
      <c r="Q2666" s="23">
        <v>2468</v>
      </c>
      <c r="R2666" s="30" t="s">
        <v>29</v>
      </c>
      <c r="S2666" s="39">
        <v>100</v>
      </c>
      <c r="T2666" s="45">
        <v>46188</v>
      </c>
      <c r="U2666" s="52"/>
      <c r="V2666" s="53"/>
      <c r="W2666" s="54" t="s">
        <v>12110</v>
      </c>
      <c r="X2666" s="30"/>
      <c r="Y2666" s="31">
        <v>2368</v>
      </c>
      <c r="Z2666" s="30"/>
      <c r="AA2666" s="56"/>
      <c r="AB2666" s="74" t="s">
        <v>44</v>
      </c>
      <c r="AC2666" s="30" t="s">
        <v>44</v>
      </c>
      <c r="AD2666" s="30" t="s">
        <v>982</v>
      </c>
    </row>
    <row r="2667" spans="1:30" x14ac:dyDescent="0.2">
      <c r="A2667" s="89">
        <v>46188.639123564819</v>
      </c>
      <c r="B2667" s="35"/>
      <c r="C2667" s="85" t="s">
        <v>31</v>
      </c>
      <c r="D2667" s="30" t="s">
        <v>29</v>
      </c>
      <c r="E2667" s="96" t="s">
        <v>63</v>
      </c>
      <c r="F2667" s="93" t="s">
        <v>29</v>
      </c>
      <c r="G2667" s="30" t="s">
        <v>47</v>
      </c>
      <c r="H2667" s="93" t="s">
        <v>34</v>
      </c>
      <c r="I2667" s="36" t="str">
        <f ca="1">IFERROR(__xludf.DUMMYFUNCTION("""COMPUTED_VALUE""")," ")</f>
        <v xml:space="preserve"> </v>
      </c>
      <c r="J2667" s="51" t="s">
        <v>12111</v>
      </c>
      <c r="K2667" s="83" t="s">
        <v>12112</v>
      </c>
      <c r="L2667" s="151" t="s">
        <v>12113</v>
      </c>
      <c r="M2667" s="30" t="s">
        <v>247</v>
      </c>
      <c r="N2667" s="30" t="s">
        <v>337</v>
      </c>
      <c r="O2667" s="30" t="s">
        <v>107</v>
      </c>
      <c r="P2667" s="30" t="s">
        <v>12114</v>
      </c>
      <c r="Q2667" s="23">
        <v>16940</v>
      </c>
      <c r="R2667" s="30" t="s">
        <v>29</v>
      </c>
      <c r="S2667" s="39">
        <v>50</v>
      </c>
      <c r="T2667" s="45">
        <v>46186</v>
      </c>
      <c r="U2667" s="52"/>
      <c r="V2667" s="53"/>
      <c r="W2667" s="54" t="s">
        <v>12115</v>
      </c>
      <c r="X2667" s="30"/>
      <c r="Y2667" s="31">
        <v>16890</v>
      </c>
      <c r="Z2667" s="30"/>
      <c r="AA2667" s="55"/>
      <c r="AB2667" s="73" t="s">
        <v>44</v>
      </c>
      <c r="AC2667" s="30" t="s">
        <v>44</v>
      </c>
      <c r="AD2667" s="30" t="s">
        <v>982</v>
      </c>
    </row>
    <row r="2668" spans="1:30" x14ac:dyDescent="0.2">
      <c r="A2668" s="89">
        <v>46188.64637642361</v>
      </c>
      <c r="B2668" s="35"/>
      <c r="C2668" s="85" t="s">
        <v>31</v>
      </c>
      <c r="D2668" s="30" t="s">
        <v>29</v>
      </c>
      <c r="E2668" s="96" t="s">
        <v>63</v>
      </c>
      <c r="F2668" s="93" t="s">
        <v>29</v>
      </c>
      <c r="G2668" s="30" t="s">
        <v>47</v>
      </c>
      <c r="H2668" s="93" t="s">
        <v>4787</v>
      </c>
      <c r="I2668" s="36">
        <f ca="1">IFERROR(__xludf.DUMMYFUNCTION("""COMPUTED_VALUE"""),46202)</f>
        <v>46202</v>
      </c>
      <c r="J2668" s="51" t="s">
        <v>12116</v>
      </c>
      <c r="K2668" s="83" t="s">
        <v>12117</v>
      </c>
      <c r="L2668" s="151" t="s">
        <v>12118</v>
      </c>
      <c r="M2668" s="30" t="s">
        <v>247</v>
      </c>
      <c r="N2668" s="30" t="s">
        <v>7812</v>
      </c>
      <c r="O2668" s="30" t="s">
        <v>107</v>
      </c>
      <c r="P2668" s="30" t="s">
        <v>12119</v>
      </c>
      <c r="Q2668" s="23">
        <v>16940</v>
      </c>
      <c r="R2668" s="30" t="s">
        <v>29</v>
      </c>
      <c r="S2668" s="39">
        <v>200</v>
      </c>
      <c r="T2668" s="45">
        <v>46188</v>
      </c>
      <c r="U2668" s="52"/>
      <c r="V2668" s="53"/>
      <c r="W2668" s="54" t="s">
        <v>12120</v>
      </c>
      <c r="X2668" s="30"/>
      <c r="Y2668" s="31">
        <v>16740</v>
      </c>
      <c r="Z2668" s="30"/>
      <c r="AA2668" s="56"/>
      <c r="AB2668" s="74"/>
      <c r="AC2668" s="30" t="s">
        <v>44</v>
      </c>
      <c r="AD2668" s="30" t="s">
        <v>982</v>
      </c>
    </row>
    <row r="2669" spans="1:30" x14ac:dyDescent="0.2">
      <c r="A2669" s="89">
        <v>46188.646687835644</v>
      </c>
      <c r="B2669" s="35"/>
      <c r="C2669" s="85" t="s">
        <v>31</v>
      </c>
      <c r="D2669" s="30" t="s">
        <v>29</v>
      </c>
      <c r="E2669" s="96" t="s">
        <v>32</v>
      </c>
      <c r="F2669" s="93" t="s">
        <v>29</v>
      </c>
      <c r="G2669" s="30" t="s">
        <v>33</v>
      </c>
      <c r="H2669" s="93" t="s">
        <v>34</v>
      </c>
      <c r="I2669" s="36" t="str">
        <f ca="1">IFERROR(__xludf.DUMMYFUNCTION("""COMPUTED_VALUE""")," ")</f>
        <v xml:space="preserve"> </v>
      </c>
      <c r="J2669" s="51" t="s">
        <v>12121</v>
      </c>
      <c r="K2669" s="83" t="s">
        <v>12122</v>
      </c>
      <c r="L2669" s="151" t="s">
        <v>12123</v>
      </c>
      <c r="M2669" s="30" t="s">
        <v>466</v>
      </c>
      <c r="N2669" s="30" t="s">
        <v>2923</v>
      </c>
      <c r="O2669" s="30" t="s">
        <v>11657</v>
      </c>
      <c r="P2669" s="30" t="s">
        <v>12124</v>
      </c>
      <c r="Q2669" s="23">
        <v>14972</v>
      </c>
      <c r="R2669" s="30" t="s">
        <v>29</v>
      </c>
      <c r="S2669" s="39">
        <v>200</v>
      </c>
      <c r="T2669" s="45">
        <v>46187</v>
      </c>
      <c r="U2669" s="52"/>
      <c r="V2669" s="53"/>
      <c r="W2669" s="54" t="s">
        <v>12125</v>
      </c>
      <c r="X2669" s="30"/>
      <c r="Y2669" s="31">
        <v>14772</v>
      </c>
      <c r="Z2669" s="30"/>
      <c r="AA2669" s="55"/>
      <c r="AB2669" s="73" t="s">
        <v>44</v>
      </c>
      <c r="AC2669" s="30" t="s">
        <v>44</v>
      </c>
      <c r="AD2669" s="30" t="s">
        <v>982</v>
      </c>
    </row>
    <row r="2670" spans="1:30" x14ac:dyDescent="0.2">
      <c r="A2670" s="89">
        <v>46188.64902971065</v>
      </c>
      <c r="B2670" s="35"/>
      <c r="C2670" s="85" t="s">
        <v>31</v>
      </c>
      <c r="D2670" s="30" t="s">
        <v>29</v>
      </c>
      <c r="E2670" s="96" t="s">
        <v>63</v>
      </c>
      <c r="F2670" s="93" t="s">
        <v>29</v>
      </c>
      <c r="G2670" s="30" t="s">
        <v>47</v>
      </c>
      <c r="H2670" s="93" t="s">
        <v>34</v>
      </c>
      <c r="I2670" s="36" t="str">
        <f ca="1">IFERROR(__xludf.DUMMYFUNCTION("""COMPUTED_VALUE""")," ")</f>
        <v xml:space="preserve"> </v>
      </c>
      <c r="J2670" s="51" t="s">
        <v>12126</v>
      </c>
      <c r="K2670" s="83" t="s">
        <v>12127</v>
      </c>
      <c r="L2670" s="151" t="s">
        <v>12128</v>
      </c>
      <c r="M2670" s="30" t="s">
        <v>1614</v>
      </c>
      <c r="N2670" s="30" t="s">
        <v>12129</v>
      </c>
      <c r="O2670" s="30" t="s">
        <v>7005</v>
      </c>
      <c r="P2670" s="30" t="s">
        <v>12130</v>
      </c>
      <c r="Q2670" s="23">
        <v>16940</v>
      </c>
      <c r="R2670" s="30" t="s">
        <v>29</v>
      </c>
      <c r="S2670" s="39">
        <v>50</v>
      </c>
      <c r="T2670" s="45">
        <v>46186</v>
      </c>
      <c r="U2670" s="52"/>
      <c r="V2670" s="53"/>
      <c r="W2670" s="54" t="s">
        <v>12131</v>
      </c>
      <c r="X2670" s="30"/>
      <c r="Y2670" s="31">
        <v>16890</v>
      </c>
      <c r="Z2670" s="30"/>
      <c r="AA2670" s="56"/>
      <c r="AB2670" s="74" t="s">
        <v>44</v>
      </c>
      <c r="AC2670" s="30" t="s">
        <v>44</v>
      </c>
      <c r="AD2670" s="30" t="s">
        <v>982</v>
      </c>
    </row>
    <row r="2671" spans="1:30" x14ac:dyDescent="0.2">
      <c r="A2671" s="89">
        <v>46188.649207800925</v>
      </c>
      <c r="B2671" s="35"/>
      <c r="C2671" s="85" t="s">
        <v>31</v>
      </c>
      <c r="D2671" s="30" t="s">
        <v>29</v>
      </c>
      <c r="E2671" s="96" t="s">
        <v>63</v>
      </c>
      <c r="F2671" s="93" t="s">
        <v>29</v>
      </c>
      <c r="G2671" s="30" t="s">
        <v>47</v>
      </c>
      <c r="H2671" s="93" t="s">
        <v>34</v>
      </c>
      <c r="I2671" s="36" t="str">
        <f ca="1">IFERROR(__xludf.DUMMYFUNCTION("""COMPUTED_VALUE""")," ")</f>
        <v xml:space="preserve"> </v>
      </c>
      <c r="J2671" s="51" t="s">
        <v>12132</v>
      </c>
      <c r="K2671" s="83" t="s">
        <v>12133</v>
      </c>
      <c r="L2671" s="38">
        <v>983974416</v>
      </c>
      <c r="M2671" s="30" t="s">
        <v>247</v>
      </c>
      <c r="N2671" s="30" t="s">
        <v>7812</v>
      </c>
      <c r="O2671" s="30" t="s">
        <v>107</v>
      </c>
      <c r="P2671" s="30" t="s">
        <v>12134</v>
      </c>
      <c r="Q2671" s="23">
        <v>16940</v>
      </c>
      <c r="R2671" s="30" t="s">
        <v>29</v>
      </c>
      <c r="S2671" s="39">
        <v>50</v>
      </c>
      <c r="T2671" s="45">
        <v>46188</v>
      </c>
      <c r="U2671" s="52"/>
      <c r="V2671" s="53"/>
      <c r="W2671" s="54" t="s">
        <v>12135</v>
      </c>
      <c r="X2671" s="30"/>
      <c r="Y2671" s="31">
        <v>16890</v>
      </c>
      <c r="Z2671" s="30"/>
      <c r="AA2671" s="55"/>
      <c r="AB2671" s="73" t="s">
        <v>44</v>
      </c>
      <c r="AC2671" s="30" t="s">
        <v>44</v>
      </c>
      <c r="AD2671" s="30" t="s">
        <v>982</v>
      </c>
    </row>
    <row r="2672" spans="1:30" x14ac:dyDescent="0.2">
      <c r="A2672" s="89">
        <v>46188.651200266206</v>
      </c>
      <c r="B2672" s="35"/>
      <c r="C2672" s="85" t="s">
        <v>31</v>
      </c>
      <c r="D2672" s="30" t="s">
        <v>29</v>
      </c>
      <c r="E2672" s="96" t="s">
        <v>32</v>
      </c>
      <c r="F2672" s="93" t="s">
        <v>29</v>
      </c>
      <c r="G2672" s="30" t="s">
        <v>47</v>
      </c>
      <c r="H2672" s="93" t="s">
        <v>12136</v>
      </c>
      <c r="I2672" s="36">
        <f ca="1">IFERROR(__xludf.DUMMYFUNCTION("""COMPUTED_VALUE"""),46196)</f>
        <v>46196</v>
      </c>
      <c r="J2672" s="51" t="s">
        <v>10112</v>
      </c>
      <c r="K2672" s="83" t="s">
        <v>12137</v>
      </c>
      <c r="L2672" s="151" t="s">
        <v>12138</v>
      </c>
      <c r="M2672" s="30" t="s">
        <v>130</v>
      </c>
      <c r="N2672" s="30" t="s">
        <v>2886</v>
      </c>
      <c r="O2672" s="30" t="s">
        <v>2081</v>
      </c>
      <c r="P2672" s="30" t="s">
        <v>12139</v>
      </c>
      <c r="Q2672" s="23">
        <v>14972</v>
      </c>
      <c r="R2672" s="30" t="s">
        <v>29</v>
      </c>
      <c r="S2672" s="39">
        <v>2300</v>
      </c>
      <c r="T2672" s="45">
        <v>46187</v>
      </c>
      <c r="U2672" s="52"/>
      <c r="V2672" s="53"/>
      <c r="W2672" s="54" t="s">
        <v>12140</v>
      </c>
      <c r="X2672" s="30"/>
      <c r="Y2672" s="31">
        <v>12672</v>
      </c>
      <c r="Z2672" s="30"/>
      <c r="AA2672" s="56"/>
      <c r="AB2672" s="74" t="s">
        <v>44</v>
      </c>
      <c r="AC2672" s="30" t="s">
        <v>44</v>
      </c>
      <c r="AD2672" s="30" t="s">
        <v>982</v>
      </c>
    </row>
    <row r="2673" spans="1:30" x14ac:dyDescent="0.2">
      <c r="A2673" s="89">
        <v>46188.651349409723</v>
      </c>
      <c r="B2673" s="35"/>
      <c r="C2673" s="85" t="s">
        <v>31</v>
      </c>
      <c r="D2673" s="30" t="s">
        <v>29</v>
      </c>
      <c r="E2673" s="96" t="s">
        <v>63</v>
      </c>
      <c r="F2673" s="93" t="s">
        <v>29</v>
      </c>
      <c r="G2673" s="30" t="s">
        <v>47</v>
      </c>
      <c r="H2673" s="93" t="s">
        <v>34</v>
      </c>
      <c r="I2673" s="36" t="str">
        <f ca="1">IFERROR(__xludf.DUMMYFUNCTION("""COMPUTED_VALUE""")," ")</f>
        <v xml:space="preserve"> </v>
      </c>
      <c r="J2673" s="51" t="s">
        <v>11657</v>
      </c>
      <c r="K2673" s="83" t="s">
        <v>12141</v>
      </c>
      <c r="L2673" s="151" t="s">
        <v>12142</v>
      </c>
      <c r="M2673" s="30" t="s">
        <v>466</v>
      </c>
      <c r="N2673" s="30" t="s">
        <v>4262</v>
      </c>
      <c r="O2673" s="30" t="s">
        <v>11657</v>
      </c>
      <c r="P2673" s="30" t="s">
        <v>12143</v>
      </c>
      <c r="Q2673" s="23">
        <v>16940</v>
      </c>
      <c r="R2673" s="30" t="s">
        <v>29</v>
      </c>
      <c r="S2673" s="39">
        <v>200</v>
      </c>
      <c r="T2673" s="45">
        <v>46187</v>
      </c>
      <c r="U2673" s="52"/>
      <c r="V2673" s="53"/>
      <c r="W2673" s="54" t="s">
        <v>12144</v>
      </c>
      <c r="X2673" s="30"/>
      <c r="Y2673" s="31">
        <v>16740</v>
      </c>
      <c r="Z2673" s="30"/>
      <c r="AA2673" s="55"/>
      <c r="AB2673" s="73" t="s">
        <v>44</v>
      </c>
      <c r="AC2673" s="30" t="s">
        <v>44</v>
      </c>
      <c r="AD2673" s="30" t="s">
        <v>982</v>
      </c>
    </row>
    <row r="2674" spans="1:30" x14ac:dyDescent="0.2">
      <c r="A2674" s="89">
        <v>46188.658322534728</v>
      </c>
      <c r="B2674" s="35"/>
      <c r="C2674" s="85" t="s">
        <v>31</v>
      </c>
      <c r="D2674" s="30" t="s">
        <v>29</v>
      </c>
      <c r="E2674" s="96" t="s">
        <v>2798</v>
      </c>
      <c r="F2674" s="93" t="s">
        <v>29</v>
      </c>
      <c r="G2674" s="30" t="s">
        <v>47</v>
      </c>
      <c r="H2674" s="93" t="s">
        <v>34</v>
      </c>
      <c r="I2674" s="36" t="str">
        <f ca="1">IFERROR(__xludf.DUMMYFUNCTION("""COMPUTED_VALUE""")," ")</f>
        <v xml:space="preserve"> </v>
      </c>
      <c r="J2674" s="51" t="s">
        <v>12145</v>
      </c>
      <c r="K2674" s="83" t="s">
        <v>12146</v>
      </c>
      <c r="L2674" s="38">
        <v>944097916</v>
      </c>
      <c r="M2674" s="30" t="s">
        <v>50</v>
      </c>
      <c r="N2674" s="30" t="s">
        <v>131</v>
      </c>
      <c r="O2674" s="30" t="s">
        <v>107</v>
      </c>
      <c r="P2674" s="30" t="s">
        <v>11330</v>
      </c>
      <c r="Q2674" s="23">
        <v>16940</v>
      </c>
      <c r="R2674" s="30" t="s">
        <v>29</v>
      </c>
      <c r="S2674" s="39">
        <v>50</v>
      </c>
      <c r="T2674" s="45">
        <v>46187</v>
      </c>
      <c r="U2674" s="52"/>
      <c r="V2674" s="53"/>
      <c r="W2674" s="54" t="s">
        <v>12147</v>
      </c>
      <c r="X2674" s="30"/>
      <c r="Y2674" s="31">
        <v>16890</v>
      </c>
      <c r="Z2674" s="30"/>
      <c r="AA2674" s="56"/>
      <c r="AB2674" s="74" t="s">
        <v>44</v>
      </c>
      <c r="AC2674" s="30" t="s">
        <v>44</v>
      </c>
      <c r="AD2674" s="30" t="s">
        <v>982</v>
      </c>
    </row>
    <row r="2675" spans="1:30" x14ac:dyDescent="0.2">
      <c r="A2675" s="89">
        <v>46188.662197465281</v>
      </c>
      <c r="B2675" s="35"/>
      <c r="C2675" s="85" t="s">
        <v>31</v>
      </c>
      <c r="D2675" s="30" t="s">
        <v>29</v>
      </c>
      <c r="E2675" s="96" t="s">
        <v>63</v>
      </c>
      <c r="F2675" s="93" t="s">
        <v>29</v>
      </c>
      <c r="G2675" s="30" t="s">
        <v>47</v>
      </c>
      <c r="H2675" s="93" t="s">
        <v>3318</v>
      </c>
      <c r="I2675" s="36">
        <f ca="1">IFERROR(__xludf.DUMMYFUNCTION("""COMPUTED_VALUE"""),46203)</f>
        <v>46203</v>
      </c>
      <c r="J2675" s="51" t="s">
        <v>12148</v>
      </c>
      <c r="K2675" s="83" t="s">
        <v>7565</v>
      </c>
      <c r="L2675" s="151" t="s">
        <v>12149</v>
      </c>
      <c r="M2675" s="30" t="s">
        <v>698</v>
      </c>
      <c r="N2675" s="30" t="s">
        <v>2669</v>
      </c>
      <c r="O2675" s="30" t="s">
        <v>107</v>
      </c>
      <c r="P2675" s="30" t="s">
        <v>12150</v>
      </c>
      <c r="Q2675" s="23">
        <v>16940</v>
      </c>
      <c r="R2675" s="30" t="s">
        <v>29</v>
      </c>
      <c r="S2675" s="39">
        <v>100</v>
      </c>
      <c r="T2675" s="45">
        <v>46188</v>
      </c>
      <c r="U2675" s="52"/>
      <c r="V2675" s="53"/>
      <c r="W2675" s="54" t="s">
        <v>12151</v>
      </c>
      <c r="X2675" s="30"/>
      <c r="Y2675" s="31">
        <v>16840</v>
      </c>
      <c r="Z2675" s="30"/>
      <c r="AA2675" s="55"/>
      <c r="AB2675" s="73" t="s">
        <v>44</v>
      </c>
      <c r="AC2675" s="30" t="s">
        <v>44</v>
      </c>
      <c r="AD2675" s="30" t="s">
        <v>982</v>
      </c>
    </row>
    <row r="2676" spans="1:30" x14ac:dyDescent="0.2">
      <c r="A2676" s="89">
        <v>46188.668318414348</v>
      </c>
      <c r="B2676" s="35"/>
      <c r="C2676" s="85" t="s">
        <v>31</v>
      </c>
      <c r="D2676" s="30" t="s">
        <v>29</v>
      </c>
      <c r="E2676" s="96" t="s">
        <v>2798</v>
      </c>
      <c r="F2676" s="93" t="s">
        <v>29</v>
      </c>
      <c r="G2676" s="30" t="s">
        <v>47</v>
      </c>
      <c r="H2676" s="93" t="s">
        <v>34</v>
      </c>
      <c r="I2676" s="36" t="str">
        <f ca="1">IFERROR(__xludf.DUMMYFUNCTION("""COMPUTED_VALUE""")," ")</f>
        <v xml:space="preserve"> </v>
      </c>
      <c r="J2676" s="51" t="s">
        <v>12152</v>
      </c>
      <c r="K2676" s="83" t="s">
        <v>12153</v>
      </c>
      <c r="L2676" s="151" t="s">
        <v>12154</v>
      </c>
      <c r="M2676" s="30" t="s">
        <v>664</v>
      </c>
      <c r="N2676" s="30" t="s">
        <v>2435</v>
      </c>
      <c r="O2676" s="30" t="s">
        <v>107</v>
      </c>
      <c r="P2676" s="30" t="s">
        <v>12155</v>
      </c>
      <c r="Q2676" s="23">
        <v>16940</v>
      </c>
      <c r="R2676" s="30" t="s">
        <v>29</v>
      </c>
      <c r="S2676" s="39">
        <v>50</v>
      </c>
      <c r="T2676" s="45">
        <v>46188</v>
      </c>
      <c r="U2676" s="52"/>
      <c r="V2676" s="53"/>
      <c r="W2676" s="54" t="s">
        <v>12156</v>
      </c>
      <c r="X2676" s="30"/>
      <c r="Y2676" s="31">
        <v>16890</v>
      </c>
      <c r="Z2676" s="30"/>
      <c r="AA2676" s="56"/>
      <c r="AB2676" s="74" t="s">
        <v>44</v>
      </c>
      <c r="AC2676" s="30" t="s">
        <v>44</v>
      </c>
      <c r="AD2676" s="30" t="s">
        <v>982</v>
      </c>
    </row>
    <row r="2677" spans="1:30" x14ac:dyDescent="0.2">
      <c r="A2677" s="89">
        <v>46188.669885891199</v>
      </c>
      <c r="B2677" s="35"/>
      <c r="C2677" s="85" t="s">
        <v>31</v>
      </c>
      <c r="D2677" s="30" t="s">
        <v>29</v>
      </c>
      <c r="E2677" s="96" t="s">
        <v>2798</v>
      </c>
      <c r="F2677" s="93" t="s">
        <v>29</v>
      </c>
      <c r="G2677" s="30" t="s">
        <v>47</v>
      </c>
      <c r="H2677" s="93" t="s">
        <v>34</v>
      </c>
      <c r="I2677" s="36" t="str">
        <f ca="1">IFERROR(__xludf.DUMMYFUNCTION("""COMPUTED_VALUE""")," ")</f>
        <v xml:space="preserve"> </v>
      </c>
      <c r="J2677" s="51" t="s">
        <v>12157</v>
      </c>
      <c r="K2677" s="83" t="s">
        <v>12158</v>
      </c>
      <c r="L2677" s="151" t="s">
        <v>12159</v>
      </c>
      <c r="M2677" s="30" t="s">
        <v>664</v>
      </c>
      <c r="N2677" s="30" t="s">
        <v>337</v>
      </c>
      <c r="O2677" s="30" t="s">
        <v>107</v>
      </c>
      <c r="P2677" s="30" t="s">
        <v>12160</v>
      </c>
      <c r="Q2677" s="23">
        <v>16940</v>
      </c>
      <c r="R2677" s="30" t="s">
        <v>29</v>
      </c>
      <c r="S2677" s="39">
        <v>50</v>
      </c>
      <c r="T2677" s="45">
        <v>46188</v>
      </c>
      <c r="U2677" s="52"/>
      <c r="V2677" s="53"/>
      <c r="W2677" s="54" t="s">
        <v>12161</v>
      </c>
      <c r="X2677" s="30"/>
      <c r="Y2677" s="31">
        <v>16890</v>
      </c>
      <c r="Z2677" s="30"/>
      <c r="AA2677" s="55"/>
      <c r="AB2677" s="73" t="s">
        <v>44</v>
      </c>
      <c r="AC2677" s="30" t="s">
        <v>44</v>
      </c>
      <c r="AD2677" s="30" t="s">
        <v>982</v>
      </c>
    </row>
    <row r="2678" spans="1:30" x14ac:dyDescent="0.2">
      <c r="A2678" s="89">
        <v>46188.737133136572</v>
      </c>
      <c r="B2678" s="35"/>
      <c r="C2678" s="85" t="s">
        <v>31</v>
      </c>
      <c r="D2678" s="30" t="s">
        <v>29</v>
      </c>
      <c r="E2678" s="96" t="s">
        <v>63</v>
      </c>
      <c r="F2678" s="93" t="s">
        <v>29</v>
      </c>
      <c r="G2678" s="30" t="s">
        <v>47</v>
      </c>
      <c r="H2678" s="93" t="s">
        <v>34</v>
      </c>
      <c r="I2678" s="36" t="str">
        <f ca="1">IFERROR(__xludf.DUMMYFUNCTION("""COMPUTED_VALUE""")," ")</f>
        <v xml:space="preserve"> </v>
      </c>
      <c r="J2678" s="51" t="s">
        <v>12162</v>
      </c>
      <c r="K2678" s="83" t="s">
        <v>12163</v>
      </c>
      <c r="L2678" s="151" t="s">
        <v>12164</v>
      </c>
      <c r="M2678" s="30" t="s">
        <v>130</v>
      </c>
      <c r="N2678" s="30" t="s">
        <v>4610</v>
      </c>
      <c r="O2678" s="30" t="s">
        <v>2081</v>
      </c>
      <c r="P2678" s="30" t="s">
        <v>12165</v>
      </c>
      <c r="Q2678" s="23">
        <v>16940</v>
      </c>
      <c r="R2678" s="30" t="s">
        <v>29</v>
      </c>
      <c r="S2678" s="39">
        <v>100</v>
      </c>
      <c r="T2678" s="45">
        <v>46187</v>
      </c>
      <c r="U2678" s="52"/>
      <c r="V2678" s="53"/>
      <c r="W2678" s="54" t="s">
        <v>12166</v>
      </c>
      <c r="X2678" s="30"/>
      <c r="Y2678" s="31">
        <v>16840</v>
      </c>
      <c r="Z2678" s="30"/>
      <c r="AA2678" s="56"/>
      <c r="AB2678" s="74" t="s">
        <v>44</v>
      </c>
      <c r="AC2678" s="30" t="s">
        <v>44</v>
      </c>
      <c r="AD2678" s="30" t="s">
        <v>982</v>
      </c>
    </row>
    <row r="2679" spans="1:30" x14ac:dyDescent="0.2">
      <c r="A2679" s="89">
        <v>46188.741527129634</v>
      </c>
      <c r="B2679" s="35" t="s">
        <v>76</v>
      </c>
      <c r="C2679" s="85" t="s">
        <v>31</v>
      </c>
      <c r="D2679" s="30" t="s">
        <v>29</v>
      </c>
      <c r="E2679" s="96" t="s">
        <v>32</v>
      </c>
      <c r="F2679" s="93" t="s">
        <v>29</v>
      </c>
      <c r="G2679" s="30" t="s">
        <v>33</v>
      </c>
      <c r="H2679" s="93" t="s">
        <v>7094</v>
      </c>
      <c r="I2679" s="36">
        <f ca="1">IFERROR(__xludf.DUMMYFUNCTION("""COMPUTED_VALUE"""),46189)</f>
        <v>46189</v>
      </c>
      <c r="J2679" s="51" t="s">
        <v>12167</v>
      </c>
      <c r="K2679" s="83" t="s">
        <v>12168</v>
      </c>
      <c r="L2679" s="151" t="s">
        <v>12169</v>
      </c>
      <c r="M2679" s="30" t="s">
        <v>1614</v>
      </c>
      <c r="N2679" s="30" t="s">
        <v>3430</v>
      </c>
      <c r="O2679" s="30" t="s">
        <v>2081</v>
      </c>
      <c r="P2679" s="30" t="s">
        <v>12170</v>
      </c>
      <c r="Q2679" s="23">
        <v>14972</v>
      </c>
      <c r="R2679" s="30" t="s">
        <v>29</v>
      </c>
      <c r="S2679" s="39">
        <v>3800</v>
      </c>
      <c r="T2679" s="45">
        <v>46187</v>
      </c>
      <c r="U2679" s="52"/>
      <c r="V2679" s="53"/>
      <c r="W2679" s="54" t="s">
        <v>12171</v>
      </c>
      <c r="X2679" s="30"/>
      <c r="Y2679" s="31">
        <v>11172</v>
      </c>
      <c r="Z2679" s="30"/>
      <c r="AA2679" s="55"/>
      <c r="AB2679" s="73" t="s">
        <v>44</v>
      </c>
      <c r="AC2679" s="30" t="s">
        <v>44</v>
      </c>
      <c r="AD2679" s="30" t="s">
        <v>982</v>
      </c>
    </row>
    <row r="2680" spans="1:30" x14ac:dyDescent="0.2">
      <c r="A2680" s="89">
        <v>46188.848408518519</v>
      </c>
      <c r="B2680" s="35"/>
      <c r="C2680" s="85" t="s">
        <v>31</v>
      </c>
      <c r="D2680" s="30" t="s">
        <v>29</v>
      </c>
      <c r="E2680" s="96" t="s">
        <v>63</v>
      </c>
      <c r="F2680" s="93" t="s">
        <v>29</v>
      </c>
      <c r="G2680" s="30" t="s">
        <v>47</v>
      </c>
      <c r="H2680" s="93" t="s">
        <v>3374</v>
      </c>
      <c r="I2680" s="36">
        <f ca="1">IFERROR(__xludf.DUMMYFUNCTION("""COMPUTED_VALUE"""),46197)</f>
        <v>46197</v>
      </c>
      <c r="J2680" s="51" t="s">
        <v>12172</v>
      </c>
      <c r="K2680" s="83" t="s">
        <v>4328</v>
      </c>
      <c r="L2680" s="151" t="s">
        <v>12173</v>
      </c>
      <c r="M2680" s="30" t="s">
        <v>466</v>
      </c>
      <c r="N2680" s="30" t="s">
        <v>72</v>
      </c>
      <c r="O2680" s="30" t="s">
        <v>11657</v>
      </c>
      <c r="P2680" s="30" t="s">
        <v>12174</v>
      </c>
      <c r="Q2680" s="23">
        <v>16940</v>
      </c>
      <c r="R2680" s="30" t="s">
        <v>29</v>
      </c>
      <c r="S2680" s="39">
        <v>100</v>
      </c>
      <c r="T2680" s="45">
        <v>46188</v>
      </c>
      <c r="U2680" s="52"/>
      <c r="V2680" s="53"/>
      <c r="W2680" s="54" t="s">
        <v>12175</v>
      </c>
      <c r="X2680" s="30"/>
      <c r="Y2680" s="31">
        <v>16840</v>
      </c>
      <c r="Z2680" s="30"/>
      <c r="AA2680" s="56"/>
      <c r="AB2680" s="74" t="s">
        <v>44</v>
      </c>
      <c r="AC2680" s="30" t="s">
        <v>44</v>
      </c>
      <c r="AD2680" s="30" t="s">
        <v>982</v>
      </c>
    </row>
    <row r="2681" spans="1:30" x14ac:dyDescent="0.2">
      <c r="A2681" s="89">
        <v>46188.855562037032</v>
      </c>
      <c r="B2681" s="35"/>
      <c r="C2681" s="85" t="s">
        <v>31</v>
      </c>
      <c r="D2681" s="30" t="s">
        <v>29</v>
      </c>
      <c r="E2681" s="96" t="s">
        <v>2798</v>
      </c>
      <c r="F2681" s="93" t="s">
        <v>29</v>
      </c>
      <c r="G2681" s="30" t="s">
        <v>47</v>
      </c>
      <c r="H2681" s="93" t="s">
        <v>34</v>
      </c>
      <c r="I2681" s="36" t="str">
        <f ca="1">IFERROR(__xludf.DUMMYFUNCTION("""COMPUTED_VALUE""")," ")</f>
        <v xml:space="preserve"> </v>
      </c>
      <c r="J2681" s="51" t="s">
        <v>12176</v>
      </c>
      <c r="K2681" s="83" t="s">
        <v>12177</v>
      </c>
      <c r="L2681" s="151" t="s">
        <v>12178</v>
      </c>
      <c r="M2681" s="30" t="s">
        <v>664</v>
      </c>
      <c r="N2681" s="30" t="s">
        <v>2435</v>
      </c>
      <c r="O2681" s="30" t="s">
        <v>107</v>
      </c>
      <c r="P2681" s="30" t="s">
        <v>12179</v>
      </c>
      <c r="Q2681" s="23">
        <v>16940</v>
      </c>
      <c r="R2681" s="30" t="s">
        <v>29</v>
      </c>
      <c r="S2681" s="39">
        <v>50</v>
      </c>
      <c r="T2681" s="45">
        <v>46188</v>
      </c>
      <c r="U2681" s="52"/>
      <c r="V2681" s="53"/>
      <c r="W2681" s="54" t="s">
        <v>12180</v>
      </c>
      <c r="X2681" s="30"/>
      <c r="Y2681" s="31">
        <v>16890</v>
      </c>
      <c r="Z2681" s="30"/>
      <c r="AA2681" s="55"/>
      <c r="AB2681" s="73" t="s">
        <v>44</v>
      </c>
      <c r="AC2681" s="30" t="s">
        <v>44</v>
      </c>
      <c r="AD2681" s="30" t="s">
        <v>982</v>
      </c>
    </row>
    <row r="2682" spans="1:30" x14ac:dyDescent="0.2">
      <c r="A2682" s="89">
        <v>46188.857247164357</v>
      </c>
      <c r="B2682" s="35"/>
      <c r="C2682" s="85" t="s">
        <v>31</v>
      </c>
      <c r="D2682" s="30" t="s">
        <v>29</v>
      </c>
      <c r="E2682" s="96" t="s">
        <v>2798</v>
      </c>
      <c r="F2682" s="93" t="s">
        <v>29</v>
      </c>
      <c r="G2682" s="30" t="s">
        <v>47</v>
      </c>
      <c r="H2682" s="93" t="s">
        <v>4490</v>
      </c>
      <c r="I2682" s="36">
        <f ca="1">IFERROR(__xludf.DUMMYFUNCTION("""COMPUTED_VALUE"""),46195)</f>
        <v>46195</v>
      </c>
      <c r="J2682" s="51" t="s">
        <v>12181</v>
      </c>
      <c r="K2682" s="83" t="s">
        <v>12182</v>
      </c>
      <c r="L2682" s="151" t="s">
        <v>12183</v>
      </c>
      <c r="M2682" s="30" t="s">
        <v>664</v>
      </c>
      <c r="N2682" s="30" t="s">
        <v>2923</v>
      </c>
      <c r="O2682" s="30" t="s">
        <v>107</v>
      </c>
      <c r="P2682" s="30" t="s">
        <v>12184</v>
      </c>
      <c r="Q2682" s="23">
        <v>16940</v>
      </c>
      <c r="R2682" s="30" t="s">
        <v>29</v>
      </c>
      <c r="S2682" s="39">
        <f>200+2300</f>
        <v>2500</v>
      </c>
      <c r="T2682" s="49" t="s">
        <v>12185</v>
      </c>
      <c r="U2682" s="52"/>
      <c r="V2682" s="53"/>
      <c r="W2682" s="54" t="s">
        <v>12186</v>
      </c>
      <c r="X2682" s="30"/>
      <c r="Y2682" s="31">
        <v>14440</v>
      </c>
      <c r="Z2682" s="30"/>
      <c r="AA2682" s="56"/>
      <c r="AB2682" s="74" t="s">
        <v>44</v>
      </c>
      <c r="AC2682" s="30" t="s">
        <v>44</v>
      </c>
      <c r="AD2682" s="30" t="s">
        <v>982</v>
      </c>
    </row>
    <row r="2683" spans="1:30" x14ac:dyDescent="0.2">
      <c r="A2683" s="89">
        <v>46188.860198576389</v>
      </c>
      <c r="B2683" s="35"/>
      <c r="C2683" s="85" t="s">
        <v>31</v>
      </c>
      <c r="D2683" s="30" t="s">
        <v>29</v>
      </c>
      <c r="E2683" s="96" t="s">
        <v>2798</v>
      </c>
      <c r="F2683" s="93" t="s">
        <v>29</v>
      </c>
      <c r="G2683" s="30" t="s">
        <v>47</v>
      </c>
      <c r="H2683" s="93" t="s">
        <v>4073</v>
      </c>
      <c r="I2683" s="36">
        <f ca="1">IFERROR(__xludf.DUMMYFUNCTION("""COMPUTED_VALUE"""),46219)</f>
        <v>46219</v>
      </c>
      <c r="J2683" s="51" t="s">
        <v>12187</v>
      </c>
      <c r="K2683" s="83" t="s">
        <v>12188</v>
      </c>
      <c r="L2683" s="151" t="s">
        <v>12189</v>
      </c>
      <c r="M2683" s="30" t="s">
        <v>713</v>
      </c>
      <c r="N2683" s="30" t="s">
        <v>512</v>
      </c>
      <c r="O2683" s="30" t="s">
        <v>107</v>
      </c>
      <c r="P2683" s="30" t="s">
        <v>12190</v>
      </c>
      <c r="Q2683" s="23">
        <v>16940</v>
      </c>
      <c r="R2683" s="30" t="s">
        <v>429</v>
      </c>
      <c r="S2683" s="39">
        <v>200</v>
      </c>
      <c r="T2683" s="45">
        <v>46188</v>
      </c>
      <c r="U2683" s="52"/>
      <c r="V2683" s="53"/>
      <c r="W2683" s="54" t="s">
        <v>12191</v>
      </c>
      <c r="X2683" s="30"/>
      <c r="Y2683" s="31">
        <v>16740</v>
      </c>
      <c r="Z2683" s="30"/>
      <c r="AA2683" s="55"/>
      <c r="AB2683" s="73" t="s">
        <v>44</v>
      </c>
      <c r="AC2683" s="30" t="s">
        <v>44</v>
      </c>
      <c r="AD2683" s="30" t="s">
        <v>982</v>
      </c>
    </row>
    <row r="2684" spans="1:30" x14ac:dyDescent="0.2">
      <c r="A2684" s="89">
        <v>46188.861735891202</v>
      </c>
      <c r="B2684" s="35"/>
      <c r="C2684" s="85" t="s">
        <v>31</v>
      </c>
      <c r="D2684" s="30" t="s">
        <v>29</v>
      </c>
      <c r="E2684" s="96" t="s">
        <v>2798</v>
      </c>
      <c r="F2684" s="93" t="s">
        <v>29</v>
      </c>
      <c r="G2684" s="30" t="s">
        <v>87</v>
      </c>
      <c r="H2684" s="93" t="s">
        <v>4073</v>
      </c>
      <c r="I2684" s="36">
        <f ca="1">IFERROR(__xludf.DUMMYFUNCTION("""COMPUTED_VALUE"""),46219)</f>
        <v>46219</v>
      </c>
      <c r="J2684" s="51" t="s">
        <v>12192</v>
      </c>
      <c r="K2684" s="83" t="s">
        <v>12193</v>
      </c>
      <c r="L2684" s="38">
        <v>977832769</v>
      </c>
      <c r="M2684" s="30" t="s">
        <v>713</v>
      </c>
      <c r="N2684" s="30" t="s">
        <v>2631</v>
      </c>
      <c r="O2684" s="30" t="s">
        <v>107</v>
      </c>
      <c r="P2684" s="30" t="s">
        <v>12194</v>
      </c>
      <c r="Q2684" s="23">
        <v>16940</v>
      </c>
      <c r="R2684" s="30" t="s">
        <v>29</v>
      </c>
      <c r="S2684" s="39">
        <v>100</v>
      </c>
      <c r="T2684" s="45">
        <v>46188</v>
      </c>
      <c r="U2684" s="52"/>
      <c r="V2684" s="53"/>
      <c r="W2684" s="54" t="s">
        <v>12195</v>
      </c>
      <c r="X2684" s="30"/>
      <c r="Y2684" s="31">
        <v>16840</v>
      </c>
      <c r="Z2684" s="30"/>
      <c r="AA2684" s="56"/>
      <c r="AB2684" s="74" t="s">
        <v>44</v>
      </c>
      <c r="AC2684" s="30" t="s">
        <v>44</v>
      </c>
      <c r="AD2684" s="30" t="s">
        <v>982</v>
      </c>
    </row>
    <row r="2685" spans="1:30" x14ac:dyDescent="0.2">
      <c r="A2685" s="89">
        <v>46188.863257488425</v>
      </c>
      <c r="B2685" s="35"/>
      <c r="C2685" s="85" t="s">
        <v>31</v>
      </c>
      <c r="D2685" s="30" t="s">
        <v>29</v>
      </c>
      <c r="E2685" s="96" t="s">
        <v>2798</v>
      </c>
      <c r="F2685" s="93" t="s">
        <v>29</v>
      </c>
      <c r="G2685" s="30" t="s">
        <v>47</v>
      </c>
      <c r="H2685" s="93" t="s">
        <v>34</v>
      </c>
      <c r="I2685" s="36" t="str">
        <f ca="1">IFERROR(__xludf.DUMMYFUNCTION("""COMPUTED_VALUE""")," ")</f>
        <v xml:space="preserve"> </v>
      </c>
      <c r="J2685" s="51" t="s">
        <v>12196</v>
      </c>
      <c r="K2685" s="83" t="s">
        <v>12197</v>
      </c>
      <c r="L2685" s="151" t="s">
        <v>12198</v>
      </c>
      <c r="M2685" s="30" t="s">
        <v>713</v>
      </c>
      <c r="N2685" s="30" t="s">
        <v>708</v>
      </c>
      <c r="O2685" s="30" t="s">
        <v>107</v>
      </c>
      <c r="P2685" s="30" t="s">
        <v>12199</v>
      </c>
      <c r="Q2685" s="23">
        <v>16940</v>
      </c>
      <c r="R2685" s="30" t="s">
        <v>29</v>
      </c>
      <c r="S2685" s="39">
        <v>100</v>
      </c>
      <c r="T2685" s="45">
        <v>46188</v>
      </c>
      <c r="U2685" s="52"/>
      <c r="V2685" s="53"/>
      <c r="W2685" s="54" t="s">
        <v>12200</v>
      </c>
      <c r="X2685" s="30"/>
      <c r="Y2685" s="31">
        <v>16840</v>
      </c>
      <c r="Z2685" s="30"/>
      <c r="AA2685" s="55"/>
      <c r="AB2685" s="73" t="s">
        <v>44</v>
      </c>
      <c r="AC2685" s="30" t="s">
        <v>44</v>
      </c>
      <c r="AD2685" s="30" t="s">
        <v>982</v>
      </c>
    </row>
    <row r="2686" spans="1:30" x14ac:dyDescent="0.2">
      <c r="A2686" s="89">
        <v>46188.887328206023</v>
      </c>
      <c r="B2686" s="35"/>
      <c r="C2686" s="85" t="s">
        <v>31</v>
      </c>
      <c r="D2686" s="30" t="s">
        <v>29</v>
      </c>
      <c r="E2686" s="96" t="s">
        <v>63</v>
      </c>
      <c r="F2686" s="93" t="s">
        <v>29</v>
      </c>
      <c r="G2686" s="30" t="s">
        <v>47</v>
      </c>
      <c r="H2686" s="93" t="s">
        <v>4490</v>
      </c>
      <c r="I2686" s="36">
        <f ca="1">IFERROR(__xludf.DUMMYFUNCTION("""COMPUTED_VALUE"""),46195)</f>
        <v>46195</v>
      </c>
      <c r="J2686" s="51" t="s">
        <v>12201</v>
      </c>
      <c r="K2686" s="83" t="s">
        <v>12202</v>
      </c>
      <c r="L2686" s="38" t="s">
        <v>12203</v>
      </c>
      <c r="M2686" s="30" t="s">
        <v>2215</v>
      </c>
      <c r="N2686" s="30" t="s">
        <v>763</v>
      </c>
      <c r="O2686" s="30" t="s">
        <v>107</v>
      </c>
      <c r="P2686" s="30" t="s">
        <v>12204</v>
      </c>
      <c r="Q2686" s="23">
        <v>16940</v>
      </c>
      <c r="R2686" s="30" t="s">
        <v>29</v>
      </c>
      <c r="S2686" s="39">
        <v>4000</v>
      </c>
      <c r="T2686" s="45">
        <v>46188</v>
      </c>
      <c r="U2686" s="52"/>
      <c r="V2686" s="53"/>
      <c r="W2686" s="54" t="s">
        <v>12205</v>
      </c>
      <c r="X2686" s="30"/>
      <c r="Y2686" s="31">
        <v>12940</v>
      </c>
      <c r="Z2686" s="30"/>
      <c r="AA2686" s="56"/>
      <c r="AB2686" s="74" t="s">
        <v>44</v>
      </c>
      <c r="AC2686" s="30" t="s">
        <v>44</v>
      </c>
      <c r="AD2686" s="30" t="s">
        <v>982</v>
      </c>
    </row>
    <row r="2687" spans="1:30" x14ac:dyDescent="0.2">
      <c r="A2687" s="89">
        <v>46188.913979699078</v>
      </c>
      <c r="B2687" s="35"/>
      <c r="C2687" s="85" t="s">
        <v>31</v>
      </c>
      <c r="D2687" s="30" t="s">
        <v>29</v>
      </c>
      <c r="E2687" s="96" t="s">
        <v>2798</v>
      </c>
      <c r="F2687" s="93" t="s">
        <v>29</v>
      </c>
      <c r="G2687" s="30" t="s">
        <v>47</v>
      </c>
      <c r="H2687" s="93" t="s">
        <v>3950</v>
      </c>
      <c r="I2687" s="36">
        <f ca="1">IFERROR(__xludf.DUMMYFUNCTION("""COMPUTED_VALUE"""),46204)</f>
        <v>46204</v>
      </c>
      <c r="J2687" s="51" t="s">
        <v>12206</v>
      </c>
      <c r="K2687" s="83" t="s">
        <v>12207</v>
      </c>
      <c r="L2687" s="151" t="s">
        <v>12208</v>
      </c>
      <c r="M2687" s="30" t="s">
        <v>664</v>
      </c>
      <c r="N2687" s="30" t="s">
        <v>3186</v>
      </c>
      <c r="O2687" s="30" t="s">
        <v>107</v>
      </c>
      <c r="P2687" s="30" t="s">
        <v>12209</v>
      </c>
      <c r="Q2687" s="23">
        <v>16940</v>
      </c>
      <c r="R2687" s="30" t="s">
        <v>29</v>
      </c>
      <c r="S2687" s="39">
        <v>50</v>
      </c>
      <c r="T2687" s="45">
        <v>46188</v>
      </c>
      <c r="U2687" s="52"/>
      <c r="V2687" s="53"/>
      <c r="W2687" s="54" t="s">
        <v>12210</v>
      </c>
      <c r="X2687" s="30"/>
      <c r="Y2687" s="31">
        <v>16890</v>
      </c>
      <c r="Z2687" s="30"/>
      <c r="AA2687" s="55"/>
      <c r="AB2687" s="73" t="s">
        <v>44</v>
      </c>
      <c r="AC2687" s="30" t="s">
        <v>44</v>
      </c>
      <c r="AD2687" s="30" t="s">
        <v>982</v>
      </c>
    </row>
    <row r="2688" spans="1:30" x14ac:dyDescent="0.2">
      <c r="A2688" s="89">
        <v>46188.919607233795</v>
      </c>
      <c r="B2688" s="35"/>
      <c r="C2688" s="85" t="s">
        <v>31</v>
      </c>
      <c r="D2688" s="30" t="s">
        <v>29</v>
      </c>
      <c r="E2688" s="96" t="s">
        <v>2798</v>
      </c>
      <c r="F2688" s="93" t="s">
        <v>29</v>
      </c>
      <c r="G2688" s="30" t="s">
        <v>47</v>
      </c>
      <c r="H2688" s="93" t="s">
        <v>3716</v>
      </c>
      <c r="I2688" s="36">
        <f ca="1">IFERROR(__xludf.DUMMYFUNCTION("""COMPUTED_VALUE"""),46202)</f>
        <v>46202</v>
      </c>
      <c r="J2688" s="51" t="s">
        <v>12211</v>
      </c>
      <c r="K2688" s="83" t="s">
        <v>12212</v>
      </c>
      <c r="L2688" s="151" t="s">
        <v>12213</v>
      </c>
      <c r="M2688" s="30" t="s">
        <v>50</v>
      </c>
      <c r="N2688" s="30" t="s">
        <v>131</v>
      </c>
      <c r="O2688" s="30" t="s">
        <v>107</v>
      </c>
      <c r="P2688" s="30" t="s">
        <v>12214</v>
      </c>
      <c r="Q2688" s="23">
        <v>16940</v>
      </c>
      <c r="R2688" s="30" t="s">
        <v>29</v>
      </c>
      <c r="S2688" s="39">
        <v>50</v>
      </c>
      <c r="T2688" s="45">
        <v>46188</v>
      </c>
      <c r="U2688" s="52"/>
      <c r="V2688" s="53"/>
      <c r="W2688" s="54" t="s">
        <v>12215</v>
      </c>
      <c r="X2688" s="30"/>
      <c r="Y2688" s="31">
        <v>16890</v>
      </c>
      <c r="Z2688" s="30"/>
      <c r="AA2688" s="56"/>
      <c r="AB2688" s="74" t="s">
        <v>44</v>
      </c>
      <c r="AC2688" s="30" t="s">
        <v>44</v>
      </c>
      <c r="AD2688" s="30" t="s">
        <v>982</v>
      </c>
    </row>
    <row r="2689" spans="1:30" x14ac:dyDescent="0.2">
      <c r="A2689" s="89">
        <v>46188.923435567129</v>
      </c>
      <c r="B2689" s="35"/>
      <c r="C2689" s="85" t="s">
        <v>31</v>
      </c>
      <c r="D2689" s="30" t="s">
        <v>29</v>
      </c>
      <c r="E2689" s="96" t="s">
        <v>2798</v>
      </c>
      <c r="F2689" s="93" t="s">
        <v>29</v>
      </c>
      <c r="G2689" s="30" t="s">
        <v>47</v>
      </c>
      <c r="H2689" s="93" t="s">
        <v>3374</v>
      </c>
      <c r="I2689" s="36">
        <f ca="1">IFERROR(__xludf.DUMMYFUNCTION("""COMPUTED_VALUE"""),46197)</f>
        <v>46197</v>
      </c>
      <c r="J2689" s="51" t="s">
        <v>12216</v>
      </c>
      <c r="K2689" s="83" t="s">
        <v>12217</v>
      </c>
      <c r="L2689" s="151" t="s">
        <v>12218</v>
      </c>
      <c r="M2689" s="30" t="s">
        <v>247</v>
      </c>
      <c r="N2689" s="30" t="s">
        <v>11904</v>
      </c>
      <c r="O2689" s="30" t="s">
        <v>107</v>
      </c>
      <c r="P2689" s="30" t="s">
        <v>12219</v>
      </c>
      <c r="Q2689" s="23">
        <v>16940</v>
      </c>
      <c r="R2689" s="30" t="s">
        <v>29</v>
      </c>
      <c r="S2689" s="39">
        <v>2500</v>
      </c>
      <c r="T2689" s="45">
        <v>46188</v>
      </c>
      <c r="U2689" s="52"/>
      <c r="V2689" s="53"/>
      <c r="W2689" s="54" t="s">
        <v>12220</v>
      </c>
      <c r="X2689" s="30"/>
      <c r="Y2689" s="31">
        <v>14440</v>
      </c>
      <c r="Z2689" s="30"/>
      <c r="AA2689" s="55"/>
      <c r="AB2689" s="73" t="s">
        <v>44</v>
      </c>
      <c r="AC2689" s="30" t="s">
        <v>44</v>
      </c>
      <c r="AD2689" s="30" t="s">
        <v>982</v>
      </c>
    </row>
    <row r="2690" spans="1:30" x14ac:dyDescent="0.2">
      <c r="A2690" s="89">
        <v>46188.931151192126</v>
      </c>
      <c r="B2690" s="35"/>
      <c r="C2690" s="85" t="s">
        <v>31</v>
      </c>
      <c r="D2690" s="30" t="s">
        <v>29</v>
      </c>
      <c r="E2690" s="96" t="s">
        <v>46</v>
      </c>
      <c r="F2690" s="93" t="s">
        <v>29</v>
      </c>
      <c r="G2690" s="30" t="s">
        <v>47</v>
      </c>
      <c r="H2690" s="93" t="s">
        <v>3950</v>
      </c>
      <c r="I2690" s="36">
        <f ca="1">IFERROR(__xludf.DUMMYFUNCTION("""COMPUTED_VALUE"""),46204)</f>
        <v>46204</v>
      </c>
      <c r="J2690" s="51" t="s">
        <v>12221</v>
      </c>
      <c r="K2690" s="83" t="s">
        <v>12222</v>
      </c>
      <c r="L2690" s="38">
        <v>833042008</v>
      </c>
      <c r="M2690" s="30" t="s">
        <v>163</v>
      </c>
      <c r="N2690" s="30" t="s">
        <v>3479</v>
      </c>
      <c r="O2690" s="30" t="s">
        <v>735</v>
      </c>
      <c r="P2690" s="30" t="s">
        <v>12223</v>
      </c>
      <c r="Q2690" s="23">
        <v>2468</v>
      </c>
      <c r="R2690" s="30" t="s">
        <v>29</v>
      </c>
      <c r="S2690" s="39">
        <v>100</v>
      </c>
      <c r="T2690" s="45">
        <v>46188</v>
      </c>
      <c r="U2690" s="52"/>
      <c r="V2690" s="53"/>
      <c r="W2690" s="54" t="s">
        <v>12224</v>
      </c>
      <c r="X2690" s="30"/>
      <c r="Y2690" s="31">
        <v>2368</v>
      </c>
      <c r="Z2690" s="30"/>
      <c r="AA2690" s="56"/>
      <c r="AB2690" s="74" t="s">
        <v>44</v>
      </c>
      <c r="AC2690" s="30" t="s">
        <v>44</v>
      </c>
      <c r="AD2690" s="30" t="s">
        <v>982</v>
      </c>
    </row>
    <row r="2691" spans="1:30" x14ac:dyDescent="0.2">
      <c r="A2691" s="89">
        <v>46188.987535057866</v>
      </c>
      <c r="B2691" s="35"/>
      <c r="C2691" s="85" t="s">
        <v>31</v>
      </c>
      <c r="D2691" s="30" t="s">
        <v>29</v>
      </c>
      <c r="E2691" s="96" t="s">
        <v>63</v>
      </c>
      <c r="F2691" s="93" t="s">
        <v>29</v>
      </c>
      <c r="G2691" s="30" t="s">
        <v>47</v>
      </c>
      <c r="H2691" s="93" t="s">
        <v>3374</v>
      </c>
      <c r="I2691" s="36">
        <f ca="1">IFERROR(__xludf.DUMMYFUNCTION("""COMPUTED_VALUE"""),46197)</f>
        <v>46197</v>
      </c>
      <c r="J2691" s="51" t="s">
        <v>12225</v>
      </c>
      <c r="K2691" s="83" t="s">
        <v>12226</v>
      </c>
      <c r="L2691" s="151" t="s">
        <v>12227</v>
      </c>
      <c r="M2691" s="30" t="s">
        <v>466</v>
      </c>
      <c r="N2691" s="30" t="s">
        <v>434</v>
      </c>
      <c r="O2691" s="30" t="s">
        <v>11657</v>
      </c>
      <c r="P2691" s="30" t="s">
        <v>12228</v>
      </c>
      <c r="Q2691" s="23">
        <v>16940</v>
      </c>
      <c r="R2691" s="30" t="s">
        <v>29</v>
      </c>
      <c r="S2691" s="39">
        <v>200</v>
      </c>
      <c r="T2691" s="45">
        <v>45823</v>
      </c>
      <c r="U2691" s="52"/>
      <c r="V2691" s="53"/>
      <c r="W2691" s="54" t="s">
        <v>12229</v>
      </c>
      <c r="X2691" s="30"/>
      <c r="Y2691" s="31">
        <v>16740</v>
      </c>
      <c r="Z2691" s="30"/>
      <c r="AA2691" s="55"/>
      <c r="AB2691" s="73" t="s">
        <v>44</v>
      </c>
      <c r="AC2691" s="30" t="s">
        <v>44</v>
      </c>
      <c r="AD2691" s="30" t="s">
        <v>982</v>
      </c>
    </row>
    <row r="2692" spans="1:30" x14ac:dyDescent="0.2">
      <c r="A2692" s="89">
        <v>46189.003616481481</v>
      </c>
      <c r="B2692" s="35"/>
      <c r="C2692" s="85" t="s">
        <v>31</v>
      </c>
      <c r="D2692" s="30" t="s">
        <v>29</v>
      </c>
      <c r="E2692" s="96" t="s">
        <v>63</v>
      </c>
      <c r="F2692" s="93" t="s">
        <v>29</v>
      </c>
      <c r="G2692" s="30" t="s">
        <v>47</v>
      </c>
      <c r="H2692" s="93" t="s">
        <v>3950</v>
      </c>
      <c r="I2692" s="36">
        <f ca="1">IFERROR(__xludf.DUMMYFUNCTION("""COMPUTED_VALUE"""),46204)</f>
        <v>46204</v>
      </c>
      <c r="J2692" s="51" t="s">
        <v>12230</v>
      </c>
      <c r="K2692" s="83" t="s">
        <v>12231</v>
      </c>
      <c r="L2692" s="151" t="s">
        <v>12232</v>
      </c>
      <c r="M2692" s="30" t="s">
        <v>605</v>
      </c>
      <c r="N2692" s="30" t="s">
        <v>708</v>
      </c>
      <c r="O2692" s="30" t="s">
        <v>107</v>
      </c>
      <c r="P2692" s="30" t="s">
        <v>12233</v>
      </c>
      <c r="Q2692" s="23">
        <v>16940</v>
      </c>
      <c r="R2692" s="30" t="s">
        <v>29</v>
      </c>
      <c r="S2692" s="39">
        <v>50</v>
      </c>
      <c r="T2692" s="45">
        <v>46188</v>
      </c>
      <c r="U2692" s="52"/>
      <c r="V2692" s="53"/>
      <c r="W2692" s="54" t="s">
        <v>12234</v>
      </c>
      <c r="X2692" s="30"/>
      <c r="Y2692" s="31">
        <v>16890</v>
      </c>
      <c r="Z2692" s="30"/>
      <c r="AA2692" s="56"/>
      <c r="AB2692" s="74" t="s">
        <v>44</v>
      </c>
      <c r="AC2692" s="30" t="s">
        <v>44</v>
      </c>
      <c r="AD2692" s="30" t="s">
        <v>982</v>
      </c>
    </row>
    <row r="2693" spans="1:30" x14ac:dyDescent="0.2">
      <c r="A2693" s="89">
        <v>46189.005481018517</v>
      </c>
      <c r="B2693" s="35"/>
      <c r="C2693" s="85" t="s">
        <v>31</v>
      </c>
      <c r="D2693" s="30" t="s">
        <v>29</v>
      </c>
      <c r="E2693" s="96" t="s">
        <v>2798</v>
      </c>
      <c r="F2693" s="93" t="s">
        <v>29</v>
      </c>
      <c r="G2693" s="30" t="s">
        <v>47</v>
      </c>
      <c r="H2693" s="93" t="s">
        <v>6655</v>
      </c>
      <c r="I2693" s="36">
        <f ca="1">IFERROR(__xludf.DUMMYFUNCTION("""COMPUTED_VALUE"""),46204)</f>
        <v>46204</v>
      </c>
      <c r="J2693" s="51" t="s">
        <v>12235</v>
      </c>
      <c r="K2693" s="83" t="s">
        <v>12236</v>
      </c>
      <c r="L2693" s="151" t="s">
        <v>12237</v>
      </c>
      <c r="M2693" s="30" t="s">
        <v>2093</v>
      </c>
      <c r="N2693" s="30" t="s">
        <v>1219</v>
      </c>
      <c r="O2693" s="30" t="s">
        <v>739</v>
      </c>
      <c r="P2693" s="30" t="s">
        <v>12238</v>
      </c>
      <c r="Q2693" s="23">
        <v>16940</v>
      </c>
      <c r="R2693" s="30" t="s">
        <v>29</v>
      </c>
      <c r="S2693" s="39">
        <v>100</v>
      </c>
      <c r="T2693" s="45">
        <v>46189</v>
      </c>
      <c r="U2693" s="52"/>
      <c r="V2693" s="53"/>
      <c r="W2693" s="54" t="s">
        <v>12239</v>
      </c>
      <c r="X2693" s="30"/>
      <c r="Y2693" s="31">
        <v>16840</v>
      </c>
      <c r="Z2693" s="30"/>
      <c r="AA2693" s="55"/>
      <c r="AB2693" s="73" t="s">
        <v>44</v>
      </c>
      <c r="AC2693" s="30" t="s">
        <v>44</v>
      </c>
      <c r="AD2693" s="30" t="s">
        <v>74</v>
      </c>
    </row>
    <row r="2694" spans="1:30" x14ac:dyDescent="0.2">
      <c r="A2694" s="89">
        <v>46189.007532476855</v>
      </c>
      <c r="B2694" s="35"/>
      <c r="C2694" s="85" t="s">
        <v>31</v>
      </c>
      <c r="D2694" s="30" t="s">
        <v>29</v>
      </c>
      <c r="E2694" s="96" t="s">
        <v>63</v>
      </c>
      <c r="F2694" s="93" t="s">
        <v>29</v>
      </c>
      <c r="G2694" s="30" t="s">
        <v>47</v>
      </c>
      <c r="H2694" s="93" t="s">
        <v>34</v>
      </c>
      <c r="I2694" s="36" t="str">
        <f ca="1">IFERROR(__xludf.DUMMYFUNCTION("""COMPUTED_VALUE""")," ")</f>
        <v xml:space="preserve"> </v>
      </c>
      <c r="J2694" s="51" t="s">
        <v>12240</v>
      </c>
      <c r="K2694" s="83" t="s">
        <v>12241</v>
      </c>
      <c r="L2694" s="151" t="s">
        <v>12242</v>
      </c>
      <c r="M2694" s="30" t="s">
        <v>874</v>
      </c>
      <c r="N2694" s="30" t="s">
        <v>4458</v>
      </c>
      <c r="O2694" s="30" t="s">
        <v>107</v>
      </c>
      <c r="P2694" s="30" t="s">
        <v>12243</v>
      </c>
      <c r="Q2694" s="23">
        <v>16940</v>
      </c>
      <c r="R2694" s="30" t="s">
        <v>29</v>
      </c>
      <c r="S2694" s="39">
        <v>50</v>
      </c>
      <c r="T2694" s="45">
        <v>46189</v>
      </c>
      <c r="U2694" s="52"/>
      <c r="V2694" s="53"/>
      <c r="W2694" s="54" t="s">
        <v>12244</v>
      </c>
      <c r="X2694" s="30"/>
      <c r="Y2694" s="31">
        <v>16890</v>
      </c>
      <c r="Z2694" s="30"/>
      <c r="AA2694" s="56"/>
      <c r="AB2694" s="74" t="s">
        <v>44</v>
      </c>
      <c r="AC2694" s="30" t="s">
        <v>44</v>
      </c>
      <c r="AD2694" s="30" t="s">
        <v>982</v>
      </c>
    </row>
    <row r="2695" spans="1:30" x14ac:dyDescent="0.2">
      <c r="A2695" s="89">
        <v>46189.016623240735</v>
      </c>
      <c r="B2695" s="35"/>
      <c r="C2695" s="85" t="s">
        <v>31</v>
      </c>
      <c r="D2695" s="30" t="s">
        <v>29</v>
      </c>
      <c r="E2695" s="96" t="s">
        <v>2798</v>
      </c>
      <c r="F2695" s="93" t="s">
        <v>29</v>
      </c>
      <c r="G2695" s="30" t="s">
        <v>87</v>
      </c>
      <c r="H2695" s="93" t="s">
        <v>3147</v>
      </c>
      <c r="I2695" s="36">
        <f ca="1">IFERROR(__xludf.DUMMYFUNCTION("""COMPUTED_VALUE"""),46220)</f>
        <v>46220</v>
      </c>
      <c r="J2695" s="51" t="s">
        <v>12245</v>
      </c>
      <c r="K2695" s="83" t="s">
        <v>12246</v>
      </c>
      <c r="L2695" s="151" t="s">
        <v>12247</v>
      </c>
      <c r="M2695" s="30" t="s">
        <v>633</v>
      </c>
      <c r="N2695" s="30" t="s">
        <v>4771</v>
      </c>
      <c r="O2695" s="30" t="s">
        <v>107</v>
      </c>
      <c r="P2695" s="30" t="s">
        <v>12248</v>
      </c>
      <c r="Q2695" s="23">
        <v>16940</v>
      </c>
      <c r="R2695" s="30" t="s">
        <v>29</v>
      </c>
      <c r="S2695" s="39">
        <v>200</v>
      </c>
      <c r="T2695" s="45">
        <v>46188</v>
      </c>
      <c r="U2695" s="52"/>
      <c r="V2695" s="53"/>
      <c r="W2695" s="54" t="s">
        <v>12249</v>
      </c>
      <c r="X2695" s="30"/>
      <c r="Y2695" s="31">
        <v>16740</v>
      </c>
      <c r="Z2695" s="30"/>
      <c r="AA2695" s="55"/>
      <c r="AB2695" s="73" t="s">
        <v>44</v>
      </c>
      <c r="AC2695" s="30" t="s">
        <v>44</v>
      </c>
      <c r="AD2695" s="30" t="s">
        <v>74</v>
      </c>
    </row>
    <row r="2696" spans="1:30" x14ac:dyDescent="0.2">
      <c r="A2696" s="89">
        <v>46189.021349097224</v>
      </c>
      <c r="B2696" s="35"/>
      <c r="C2696" s="85" t="s">
        <v>31</v>
      </c>
      <c r="D2696" s="30" t="s">
        <v>29</v>
      </c>
      <c r="E2696" s="96" t="s">
        <v>2798</v>
      </c>
      <c r="F2696" s="93" t="s">
        <v>29</v>
      </c>
      <c r="G2696" s="30" t="s">
        <v>47</v>
      </c>
      <c r="H2696" s="93" t="s">
        <v>34</v>
      </c>
      <c r="I2696" s="36" t="str">
        <f ca="1">IFERROR(__xludf.DUMMYFUNCTION("""COMPUTED_VALUE""")," ")</f>
        <v xml:space="preserve"> </v>
      </c>
      <c r="J2696" s="51" t="s">
        <v>12250</v>
      </c>
      <c r="K2696" s="83" t="s">
        <v>12251</v>
      </c>
      <c r="L2696" s="151" t="s">
        <v>12252</v>
      </c>
      <c r="M2696" s="30" t="s">
        <v>633</v>
      </c>
      <c r="N2696" s="30" t="s">
        <v>4771</v>
      </c>
      <c r="O2696" s="30" t="s">
        <v>107</v>
      </c>
      <c r="P2696" s="30" t="s">
        <v>12253</v>
      </c>
      <c r="Q2696" s="23">
        <v>16940</v>
      </c>
      <c r="R2696" s="30" t="s">
        <v>29</v>
      </c>
      <c r="S2696" s="39">
        <v>500</v>
      </c>
      <c r="T2696" s="45">
        <v>46188</v>
      </c>
      <c r="U2696" s="52"/>
      <c r="V2696" s="53"/>
      <c r="W2696" s="54" t="s">
        <v>12254</v>
      </c>
      <c r="X2696" s="30"/>
      <c r="Y2696" s="31">
        <v>16440</v>
      </c>
      <c r="Z2696" s="30"/>
      <c r="AA2696" s="56"/>
      <c r="AB2696" s="74" t="s">
        <v>44</v>
      </c>
      <c r="AC2696" s="30" t="s">
        <v>44</v>
      </c>
      <c r="AD2696" s="30" t="s">
        <v>982</v>
      </c>
    </row>
    <row r="2697" spans="1:30" x14ac:dyDescent="0.2">
      <c r="A2697" s="89">
        <v>46189.023712719907</v>
      </c>
      <c r="B2697" s="35"/>
      <c r="C2697" s="85" t="s">
        <v>31</v>
      </c>
      <c r="D2697" s="30" t="s">
        <v>29</v>
      </c>
      <c r="E2697" s="96" t="s">
        <v>32</v>
      </c>
      <c r="F2697" s="93" t="s">
        <v>29</v>
      </c>
      <c r="G2697" s="30" t="s">
        <v>284</v>
      </c>
      <c r="H2697" s="93" t="s">
        <v>12255</v>
      </c>
      <c r="I2697" s="36" t="str">
        <f ca="1">IFERROR(__xludf.DUMMYFUNCTION("""COMPUTED_VALUE""")," ")</f>
        <v xml:space="preserve"> </v>
      </c>
      <c r="J2697" s="51" t="s">
        <v>12256</v>
      </c>
      <c r="K2697" s="83" t="s">
        <v>12257</v>
      </c>
      <c r="L2697" s="151" t="s">
        <v>12258</v>
      </c>
      <c r="M2697" s="30" t="s">
        <v>633</v>
      </c>
      <c r="N2697" s="30" t="s">
        <v>164</v>
      </c>
      <c r="O2697" s="30" t="s">
        <v>107</v>
      </c>
      <c r="P2697" s="30" t="s">
        <v>12259</v>
      </c>
      <c r="Q2697" s="23">
        <v>14972</v>
      </c>
      <c r="R2697" s="30" t="s">
        <v>29</v>
      </c>
      <c r="S2697" s="39">
        <v>200</v>
      </c>
      <c r="T2697" s="45">
        <v>46188</v>
      </c>
      <c r="U2697" s="52"/>
      <c r="V2697" s="53"/>
      <c r="W2697" s="54" t="s">
        <v>12260</v>
      </c>
      <c r="X2697" s="30"/>
      <c r="Y2697" s="31">
        <v>14772</v>
      </c>
      <c r="Z2697" s="30"/>
      <c r="AA2697" s="55"/>
      <c r="AB2697" s="73" t="s">
        <v>44</v>
      </c>
      <c r="AC2697" s="30" t="s">
        <v>44</v>
      </c>
      <c r="AD2697" s="30" t="s">
        <v>74</v>
      </c>
    </row>
    <row r="2698" spans="1:30" x14ac:dyDescent="0.2">
      <c r="A2698" s="89">
        <v>46189.039033425928</v>
      </c>
      <c r="B2698" s="35"/>
      <c r="C2698" s="85" t="s">
        <v>31</v>
      </c>
      <c r="D2698" s="30" t="s">
        <v>29</v>
      </c>
      <c r="E2698" s="96" t="s">
        <v>63</v>
      </c>
      <c r="F2698" s="93" t="s">
        <v>29</v>
      </c>
      <c r="G2698" s="30" t="s">
        <v>47</v>
      </c>
      <c r="H2698" s="93" t="s">
        <v>4490</v>
      </c>
      <c r="I2698" s="36">
        <f ca="1">IFERROR(__xludf.DUMMYFUNCTION("""COMPUTED_VALUE"""),46195)</f>
        <v>46195</v>
      </c>
      <c r="J2698" s="51" t="s">
        <v>12261</v>
      </c>
      <c r="K2698" s="83" t="s">
        <v>12262</v>
      </c>
      <c r="L2698" s="151" t="s">
        <v>12263</v>
      </c>
      <c r="M2698" s="30" t="s">
        <v>1630</v>
      </c>
      <c r="N2698" s="30" t="s">
        <v>8950</v>
      </c>
      <c r="O2698" s="30" t="s">
        <v>12264</v>
      </c>
      <c r="P2698" s="30" t="s">
        <v>12265</v>
      </c>
      <c r="Q2698" s="23">
        <v>16940</v>
      </c>
      <c r="R2698" s="30" t="s">
        <v>29</v>
      </c>
      <c r="S2698" s="39">
        <f>100+2400</f>
        <v>2500</v>
      </c>
      <c r="T2698" s="49" t="s">
        <v>12266</v>
      </c>
      <c r="U2698" s="52"/>
      <c r="V2698" s="53"/>
      <c r="W2698" s="54" t="s">
        <v>12267</v>
      </c>
      <c r="X2698" s="30"/>
      <c r="Y2698" s="31">
        <v>14440</v>
      </c>
      <c r="Z2698" s="30"/>
      <c r="AA2698" s="56"/>
      <c r="AB2698" s="74" t="s">
        <v>44</v>
      </c>
      <c r="AC2698" s="30" t="s">
        <v>44</v>
      </c>
      <c r="AD2698" s="30" t="s">
        <v>982</v>
      </c>
    </row>
    <row r="2699" spans="1:30" x14ac:dyDescent="0.2">
      <c r="A2699" s="89">
        <v>46189.177796412041</v>
      </c>
      <c r="B2699" s="35"/>
      <c r="C2699" s="85" t="s">
        <v>31</v>
      </c>
      <c r="D2699" s="30" t="s">
        <v>29</v>
      </c>
      <c r="E2699" s="96" t="s">
        <v>63</v>
      </c>
      <c r="F2699" s="93" t="s">
        <v>29</v>
      </c>
      <c r="G2699" s="30" t="s">
        <v>47</v>
      </c>
      <c r="H2699" s="93" t="s">
        <v>4140</v>
      </c>
      <c r="I2699" s="36">
        <f ca="1">IFERROR(__xludf.DUMMYFUNCTION("""COMPUTED_VALUE"""),46203)</f>
        <v>46203</v>
      </c>
      <c r="J2699" s="51" t="s">
        <v>12268</v>
      </c>
      <c r="K2699" s="83" t="s">
        <v>12269</v>
      </c>
      <c r="L2699" s="151" t="s">
        <v>12270</v>
      </c>
      <c r="M2699" s="30" t="s">
        <v>1619</v>
      </c>
      <c r="N2699" s="30" t="s">
        <v>4055</v>
      </c>
      <c r="O2699" s="30" t="s">
        <v>12271</v>
      </c>
      <c r="P2699" s="30" t="s">
        <v>12272</v>
      </c>
      <c r="Q2699" s="23">
        <v>16940</v>
      </c>
      <c r="R2699" s="30" t="s">
        <v>29</v>
      </c>
      <c r="S2699" s="39">
        <v>50</v>
      </c>
      <c r="T2699" s="45">
        <v>46188</v>
      </c>
      <c r="U2699" s="52"/>
      <c r="V2699" s="53"/>
      <c r="W2699" s="54" t="s">
        <v>12273</v>
      </c>
      <c r="X2699" s="30"/>
      <c r="Y2699" s="31">
        <v>16890</v>
      </c>
      <c r="Z2699" s="30"/>
      <c r="AA2699" s="55"/>
      <c r="AB2699" s="73" t="s">
        <v>44</v>
      </c>
      <c r="AC2699" s="30" t="s">
        <v>44</v>
      </c>
      <c r="AD2699" s="30" t="s">
        <v>982</v>
      </c>
    </row>
    <row r="2700" spans="1:30" x14ac:dyDescent="0.2">
      <c r="A2700" s="89">
        <v>46189.179451180556</v>
      </c>
      <c r="B2700" s="35"/>
      <c r="C2700" s="85" t="s">
        <v>31</v>
      </c>
      <c r="D2700" s="30" t="s">
        <v>29</v>
      </c>
      <c r="E2700" s="96" t="s">
        <v>63</v>
      </c>
      <c r="F2700" s="93" t="s">
        <v>29</v>
      </c>
      <c r="G2700" s="30" t="s">
        <v>47</v>
      </c>
      <c r="H2700" s="93" t="s">
        <v>4140</v>
      </c>
      <c r="I2700" s="36">
        <f ca="1">IFERROR(__xludf.DUMMYFUNCTION("""COMPUTED_VALUE"""),46203)</f>
        <v>46203</v>
      </c>
      <c r="J2700" s="51" t="s">
        <v>12274</v>
      </c>
      <c r="K2700" s="83" t="s">
        <v>12275</v>
      </c>
      <c r="L2700" s="151" t="s">
        <v>12276</v>
      </c>
      <c r="M2700" s="30" t="s">
        <v>1619</v>
      </c>
      <c r="N2700" s="30" t="s">
        <v>4055</v>
      </c>
      <c r="O2700" s="30" t="s">
        <v>12277</v>
      </c>
      <c r="P2700" s="30" t="s">
        <v>12278</v>
      </c>
      <c r="Q2700" s="23">
        <v>16940</v>
      </c>
      <c r="R2700" s="30" t="s">
        <v>29</v>
      </c>
      <c r="S2700" s="39">
        <f>50+2450</f>
        <v>2500</v>
      </c>
      <c r="T2700" s="49" t="s">
        <v>12266</v>
      </c>
      <c r="U2700" s="52"/>
      <c r="V2700" s="53"/>
      <c r="W2700" s="54" t="s">
        <v>12279</v>
      </c>
      <c r="X2700" s="30"/>
      <c r="Y2700" s="31">
        <v>14440</v>
      </c>
      <c r="Z2700" s="30"/>
      <c r="AA2700" s="56"/>
      <c r="AB2700" s="74" t="s">
        <v>44</v>
      </c>
      <c r="AC2700" s="30" t="s">
        <v>44</v>
      </c>
      <c r="AD2700" s="30" t="s">
        <v>982</v>
      </c>
    </row>
    <row r="2701" spans="1:30" x14ac:dyDescent="0.2">
      <c r="A2701" s="89">
        <v>46189.181870127315</v>
      </c>
      <c r="B2701" s="35" t="s">
        <v>252</v>
      </c>
      <c r="C2701" s="85" t="s">
        <v>31</v>
      </c>
      <c r="D2701" s="30" t="s">
        <v>29</v>
      </c>
      <c r="E2701" s="96" t="s">
        <v>32</v>
      </c>
      <c r="F2701" s="93" t="s">
        <v>29</v>
      </c>
      <c r="G2701" s="30" t="s">
        <v>33</v>
      </c>
      <c r="H2701" s="93" t="s">
        <v>4504</v>
      </c>
      <c r="I2701" s="36">
        <f ca="1">IFERROR(__xludf.DUMMYFUNCTION("""COMPUTED_VALUE"""),46198)</f>
        <v>46198</v>
      </c>
      <c r="J2701" s="51" t="s">
        <v>12280</v>
      </c>
      <c r="K2701" s="83" t="s">
        <v>12281</v>
      </c>
      <c r="L2701" s="151" t="s">
        <v>12282</v>
      </c>
      <c r="M2701" s="30" t="s">
        <v>1619</v>
      </c>
      <c r="N2701" s="30" t="s">
        <v>2930</v>
      </c>
      <c r="O2701" s="30" t="s">
        <v>12283</v>
      </c>
      <c r="P2701" s="30" t="s">
        <v>12284</v>
      </c>
      <c r="Q2701" s="23">
        <v>14972</v>
      </c>
      <c r="R2701" s="30" t="s">
        <v>29</v>
      </c>
      <c r="S2701" s="39">
        <v>200</v>
      </c>
      <c r="T2701" s="45">
        <v>46188</v>
      </c>
      <c r="U2701" s="52"/>
      <c r="V2701" s="53"/>
      <c r="W2701" s="54" t="s">
        <v>12285</v>
      </c>
      <c r="X2701" s="30"/>
      <c r="Y2701" s="31">
        <v>14772</v>
      </c>
      <c r="Z2701" s="30"/>
      <c r="AA2701" s="55"/>
      <c r="AB2701" s="73" t="s">
        <v>44</v>
      </c>
      <c r="AC2701" s="30" t="s">
        <v>44</v>
      </c>
      <c r="AD2701" s="30" t="s">
        <v>982</v>
      </c>
    </row>
    <row r="2702" spans="1:30" x14ac:dyDescent="0.2">
      <c r="A2702" s="89">
        <v>46189.185554282405</v>
      </c>
      <c r="B2702" s="35"/>
      <c r="C2702" s="85" t="s">
        <v>31</v>
      </c>
      <c r="D2702" s="30" t="s">
        <v>29</v>
      </c>
      <c r="E2702" s="96" t="s">
        <v>63</v>
      </c>
      <c r="F2702" s="93" t="s">
        <v>29</v>
      </c>
      <c r="G2702" s="30" t="s">
        <v>47</v>
      </c>
      <c r="H2702" s="93" t="s">
        <v>34</v>
      </c>
      <c r="I2702" s="36" t="str">
        <f ca="1">IFERROR(__xludf.DUMMYFUNCTION("""COMPUTED_VALUE""")," ")</f>
        <v xml:space="preserve"> </v>
      </c>
      <c r="J2702" s="51" t="s">
        <v>12286</v>
      </c>
      <c r="K2702" s="83" t="s">
        <v>12287</v>
      </c>
      <c r="L2702" s="151" t="s">
        <v>12288</v>
      </c>
      <c r="M2702" s="30" t="s">
        <v>1619</v>
      </c>
      <c r="N2702" s="30" t="s">
        <v>3410</v>
      </c>
      <c r="O2702" s="30" t="s">
        <v>12289</v>
      </c>
      <c r="P2702" s="30" t="s">
        <v>12290</v>
      </c>
      <c r="Q2702" s="23">
        <v>16940</v>
      </c>
      <c r="R2702" s="30" t="s">
        <v>29</v>
      </c>
      <c r="S2702" s="39">
        <v>50</v>
      </c>
      <c r="T2702" s="45">
        <v>46188</v>
      </c>
      <c r="U2702" s="52"/>
      <c r="V2702" s="53"/>
      <c r="W2702" s="54" t="s">
        <v>12291</v>
      </c>
      <c r="X2702" s="30"/>
      <c r="Y2702" s="31">
        <v>16890</v>
      </c>
      <c r="Z2702" s="30"/>
      <c r="AA2702" s="56"/>
      <c r="AB2702" s="74" t="s">
        <v>44</v>
      </c>
      <c r="AC2702" s="30" t="s">
        <v>44</v>
      </c>
      <c r="AD2702" s="30" t="s">
        <v>982</v>
      </c>
    </row>
    <row r="2703" spans="1:30" x14ac:dyDescent="0.2">
      <c r="A2703" s="89">
        <v>46189.286764664357</v>
      </c>
      <c r="B2703" s="35"/>
      <c r="C2703" s="85" t="s">
        <v>31</v>
      </c>
      <c r="D2703" s="30" t="s">
        <v>29</v>
      </c>
      <c r="E2703" s="96" t="s">
        <v>63</v>
      </c>
      <c r="F2703" s="93" t="s">
        <v>29</v>
      </c>
      <c r="G2703" s="30" t="s">
        <v>47</v>
      </c>
      <c r="H2703" s="93" t="s">
        <v>4787</v>
      </c>
      <c r="I2703" s="36">
        <f ca="1">IFERROR(__xludf.DUMMYFUNCTION("""COMPUTED_VALUE"""),46202)</f>
        <v>46202</v>
      </c>
      <c r="J2703" s="51" t="s">
        <v>12292</v>
      </c>
      <c r="K2703" s="83" t="s">
        <v>12293</v>
      </c>
      <c r="L2703" s="151" t="s">
        <v>12294</v>
      </c>
      <c r="M2703" s="30" t="s">
        <v>454</v>
      </c>
      <c r="N2703" s="30" t="s">
        <v>148</v>
      </c>
      <c r="O2703" s="30" t="s">
        <v>12295</v>
      </c>
      <c r="P2703" s="30" t="s">
        <v>12296</v>
      </c>
      <c r="Q2703" s="23">
        <v>16940</v>
      </c>
      <c r="R2703" s="30" t="s">
        <v>29</v>
      </c>
      <c r="S2703" s="39">
        <f>50+6000</f>
        <v>6050</v>
      </c>
      <c r="T2703" s="49" t="s">
        <v>12297</v>
      </c>
      <c r="U2703" s="52"/>
      <c r="V2703" s="53"/>
      <c r="W2703" s="54" t="s">
        <v>12298</v>
      </c>
      <c r="X2703" s="30"/>
      <c r="Y2703" s="31">
        <v>10890</v>
      </c>
      <c r="Z2703" s="30"/>
      <c r="AA2703" s="55"/>
      <c r="AB2703" s="73" t="s">
        <v>44</v>
      </c>
      <c r="AC2703" s="30" t="s">
        <v>44</v>
      </c>
      <c r="AD2703" s="30" t="s">
        <v>982</v>
      </c>
    </row>
    <row r="2704" spans="1:30" x14ac:dyDescent="0.2">
      <c r="A2704" s="89">
        <v>46189.321361770832</v>
      </c>
      <c r="B2704" s="35"/>
      <c r="C2704" s="85" t="s">
        <v>31</v>
      </c>
      <c r="D2704" s="30" t="s">
        <v>29</v>
      </c>
      <c r="E2704" s="96" t="s">
        <v>63</v>
      </c>
      <c r="F2704" s="93" t="s">
        <v>29</v>
      </c>
      <c r="G2704" s="30" t="s">
        <v>47</v>
      </c>
      <c r="H2704" s="93" t="s">
        <v>3374</v>
      </c>
      <c r="I2704" s="36">
        <f ca="1">IFERROR(__xludf.DUMMYFUNCTION("""COMPUTED_VALUE"""),46197)</f>
        <v>46197</v>
      </c>
      <c r="J2704" s="51" t="s">
        <v>12299</v>
      </c>
      <c r="K2704" s="83" t="s">
        <v>12300</v>
      </c>
      <c r="L2704" s="151" t="s">
        <v>12301</v>
      </c>
      <c r="M2704" s="30" t="s">
        <v>698</v>
      </c>
      <c r="N2704" s="30" t="s">
        <v>3805</v>
      </c>
      <c r="O2704" s="30" t="s">
        <v>107</v>
      </c>
      <c r="P2704" s="30" t="s">
        <v>12302</v>
      </c>
      <c r="Q2704" s="23">
        <v>16940</v>
      </c>
      <c r="R2704" s="30" t="s">
        <v>29</v>
      </c>
      <c r="S2704" s="39">
        <v>100</v>
      </c>
      <c r="T2704" s="45">
        <v>46188</v>
      </c>
      <c r="U2704" s="52"/>
      <c r="V2704" s="53"/>
      <c r="W2704" s="54" t="s">
        <v>12303</v>
      </c>
      <c r="X2704" s="30"/>
      <c r="Y2704" s="31">
        <v>16840</v>
      </c>
      <c r="Z2704" s="30"/>
      <c r="AA2704" s="56"/>
      <c r="AB2704" s="74" t="s">
        <v>44</v>
      </c>
      <c r="AC2704" s="30" t="s">
        <v>44</v>
      </c>
      <c r="AD2704" s="30" t="s">
        <v>982</v>
      </c>
    </row>
    <row r="2705" spans="1:30" x14ac:dyDescent="0.2">
      <c r="A2705" s="89">
        <v>46189.323054155087</v>
      </c>
      <c r="B2705" s="35" t="s">
        <v>408</v>
      </c>
      <c r="C2705" s="85" t="s">
        <v>31</v>
      </c>
      <c r="D2705" s="30" t="s">
        <v>29</v>
      </c>
      <c r="E2705" s="96" t="s">
        <v>32</v>
      </c>
      <c r="F2705" s="93" t="s">
        <v>29</v>
      </c>
      <c r="G2705" s="30" t="s">
        <v>33</v>
      </c>
      <c r="H2705" s="93" t="s">
        <v>11473</v>
      </c>
      <c r="I2705" s="36">
        <f ca="1">IFERROR(__xludf.DUMMYFUNCTION("""COMPUTED_VALUE"""),46194)</f>
        <v>46194</v>
      </c>
      <c r="J2705" s="51" t="s">
        <v>12304</v>
      </c>
      <c r="K2705" s="83" t="s">
        <v>12305</v>
      </c>
      <c r="L2705" s="151" t="s">
        <v>12306</v>
      </c>
      <c r="M2705" s="30" t="s">
        <v>1614</v>
      </c>
      <c r="N2705" s="30" t="s">
        <v>3430</v>
      </c>
      <c r="O2705" s="30" t="s">
        <v>2081</v>
      </c>
      <c r="P2705" s="30" t="s">
        <v>12307</v>
      </c>
      <c r="Q2705" s="23">
        <v>14972</v>
      </c>
      <c r="R2705" s="30" t="s">
        <v>29</v>
      </c>
      <c r="S2705" s="39">
        <v>4000</v>
      </c>
      <c r="T2705" s="45">
        <v>46188</v>
      </c>
      <c r="U2705" s="52"/>
      <c r="V2705" s="53"/>
      <c r="W2705" s="54" t="s">
        <v>12308</v>
      </c>
      <c r="X2705" s="30"/>
      <c r="Y2705" s="31">
        <v>10972</v>
      </c>
      <c r="Z2705" s="30"/>
      <c r="AA2705" s="55"/>
      <c r="AB2705" s="73" t="s">
        <v>44</v>
      </c>
      <c r="AC2705" s="30" t="s">
        <v>44</v>
      </c>
      <c r="AD2705" s="30" t="s">
        <v>982</v>
      </c>
    </row>
    <row r="2706" spans="1:30" x14ac:dyDescent="0.2">
      <c r="A2706" s="89">
        <v>46189.324877314815</v>
      </c>
      <c r="B2706" s="35"/>
      <c r="C2706" s="85" t="s">
        <v>31</v>
      </c>
      <c r="D2706" s="30" t="s">
        <v>29</v>
      </c>
      <c r="E2706" s="96" t="s">
        <v>32</v>
      </c>
      <c r="F2706" s="93" t="s">
        <v>29</v>
      </c>
      <c r="G2706" s="30" t="s">
        <v>33</v>
      </c>
      <c r="H2706" s="93" t="s">
        <v>34</v>
      </c>
      <c r="I2706" s="36" t="str">
        <f ca="1">IFERROR(__xludf.DUMMYFUNCTION("""COMPUTED_VALUE""")," ")</f>
        <v xml:space="preserve"> </v>
      </c>
      <c r="J2706" s="51" t="s">
        <v>12309</v>
      </c>
      <c r="K2706" s="83" t="s">
        <v>12310</v>
      </c>
      <c r="L2706" s="151" t="s">
        <v>12311</v>
      </c>
      <c r="M2706" s="30" t="s">
        <v>1614</v>
      </c>
      <c r="N2706" s="30" t="s">
        <v>131</v>
      </c>
      <c r="O2706" s="30" t="s">
        <v>2081</v>
      </c>
      <c r="P2706" s="30" t="s">
        <v>12312</v>
      </c>
      <c r="Q2706" s="23">
        <v>14972</v>
      </c>
      <c r="R2706" s="30" t="s">
        <v>29</v>
      </c>
      <c r="S2706" s="39">
        <v>200</v>
      </c>
      <c r="T2706" s="45">
        <v>46188</v>
      </c>
      <c r="U2706" s="52"/>
      <c r="V2706" s="53"/>
      <c r="W2706" s="54" t="s">
        <v>12313</v>
      </c>
      <c r="X2706" s="30"/>
      <c r="Y2706" s="31">
        <v>14772</v>
      </c>
      <c r="Z2706" s="30"/>
      <c r="AA2706" s="56"/>
      <c r="AB2706" s="74" t="s">
        <v>44</v>
      </c>
      <c r="AC2706" s="30" t="s">
        <v>44</v>
      </c>
      <c r="AD2706" s="30" t="s">
        <v>982</v>
      </c>
    </row>
    <row r="2707" spans="1:30" x14ac:dyDescent="0.2">
      <c r="A2707" s="89">
        <v>46189.328128726847</v>
      </c>
      <c r="B2707" s="35"/>
      <c r="C2707" s="85" t="s">
        <v>31</v>
      </c>
      <c r="D2707" s="30" t="s">
        <v>29</v>
      </c>
      <c r="E2707" s="96" t="s">
        <v>32</v>
      </c>
      <c r="F2707" s="93" t="s">
        <v>29</v>
      </c>
      <c r="G2707" s="30" t="s">
        <v>33</v>
      </c>
      <c r="H2707" s="93" t="s">
        <v>34</v>
      </c>
      <c r="I2707" s="36" t="str">
        <f ca="1">IFERROR(__xludf.DUMMYFUNCTION("""COMPUTED_VALUE""")," ")</f>
        <v xml:space="preserve"> </v>
      </c>
      <c r="J2707" s="51" t="s">
        <v>12314</v>
      </c>
      <c r="K2707" s="83" t="s">
        <v>12315</v>
      </c>
      <c r="L2707" s="151" t="s">
        <v>12316</v>
      </c>
      <c r="M2707" s="30" t="s">
        <v>1614</v>
      </c>
      <c r="N2707" s="30" t="s">
        <v>3430</v>
      </c>
      <c r="O2707" s="30" t="s">
        <v>2081</v>
      </c>
      <c r="P2707" s="30" t="s">
        <v>12317</v>
      </c>
      <c r="Q2707" s="23">
        <v>14972</v>
      </c>
      <c r="R2707" s="30" t="s">
        <v>29</v>
      </c>
      <c r="S2707" s="39">
        <v>100</v>
      </c>
      <c r="T2707" s="45">
        <v>46188</v>
      </c>
      <c r="U2707" s="52"/>
      <c r="V2707" s="53"/>
      <c r="W2707" s="54" t="s">
        <v>12318</v>
      </c>
      <c r="X2707" s="30"/>
      <c r="Y2707" s="31">
        <v>14872</v>
      </c>
      <c r="Z2707" s="30"/>
      <c r="AA2707" s="55"/>
      <c r="AB2707" s="73" t="s">
        <v>44</v>
      </c>
      <c r="AC2707" s="30" t="s">
        <v>44</v>
      </c>
      <c r="AD2707" s="30" t="s">
        <v>982</v>
      </c>
    </row>
    <row r="2708" spans="1:30" x14ac:dyDescent="0.2">
      <c r="A2708" s="89">
        <v>46189.368197488424</v>
      </c>
      <c r="B2708" s="35"/>
      <c r="C2708" s="85" t="s">
        <v>31</v>
      </c>
      <c r="D2708" s="30" t="s">
        <v>29</v>
      </c>
      <c r="E2708" s="96" t="s">
        <v>63</v>
      </c>
      <c r="F2708" s="93" t="s">
        <v>29</v>
      </c>
      <c r="G2708" s="30" t="s">
        <v>47</v>
      </c>
      <c r="H2708" s="93" t="s">
        <v>3676</v>
      </c>
      <c r="I2708" s="36" t="str">
        <f ca="1">IFERROR(__xludf.DUMMYFUNCTION("""COMPUTED_VALUE""")," ")</f>
        <v xml:space="preserve"> </v>
      </c>
      <c r="J2708" s="51" t="s">
        <v>12319</v>
      </c>
      <c r="K2708" s="83" t="s">
        <v>12320</v>
      </c>
      <c r="L2708" s="151" t="s">
        <v>12321</v>
      </c>
      <c r="M2708" s="30" t="s">
        <v>454</v>
      </c>
      <c r="N2708" s="30" t="s">
        <v>875</v>
      </c>
      <c r="O2708" s="30" t="s">
        <v>12322</v>
      </c>
      <c r="P2708" s="30" t="s">
        <v>12323</v>
      </c>
      <c r="Q2708" s="23">
        <v>16940</v>
      </c>
      <c r="R2708" s="30" t="s">
        <v>29</v>
      </c>
      <c r="S2708" s="39">
        <v>100</v>
      </c>
      <c r="T2708" s="45">
        <v>46188</v>
      </c>
      <c r="U2708" s="52"/>
      <c r="V2708" s="53"/>
      <c r="W2708" s="54" t="s">
        <v>12324</v>
      </c>
      <c r="X2708" s="30"/>
      <c r="Y2708" s="31">
        <v>16840</v>
      </c>
      <c r="Z2708" s="30"/>
      <c r="AA2708" s="56"/>
      <c r="AB2708" s="74" t="s">
        <v>44</v>
      </c>
      <c r="AC2708" s="30" t="s">
        <v>44</v>
      </c>
      <c r="AD2708" s="30" t="s">
        <v>982</v>
      </c>
    </row>
    <row r="2709" spans="1:30" x14ac:dyDescent="0.2">
      <c r="A2709" s="89">
        <v>46189.385051631943</v>
      </c>
      <c r="B2709" s="35"/>
      <c r="C2709" s="85" t="s">
        <v>31</v>
      </c>
      <c r="D2709" s="30" t="s">
        <v>29</v>
      </c>
      <c r="E2709" s="96" t="s">
        <v>63</v>
      </c>
      <c r="F2709" s="93" t="s">
        <v>29</v>
      </c>
      <c r="G2709" s="30" t="s">
        <v>47</v>
      </c>
      <c r="H2709" s="93" t="s">
        <v>34</v>
      </c>
      <c r="I2709" s="36" t="str">
        <f ca="1">IFERROR(__xludf.DUMMYFUNCTION("""COMPUTED_VALUE""")," ")</f>
        <v xml:space="preserve"> </v>
      </c>
      <c r="J2709" s="51" t="s">
        <v>12325</v>
      </c>
      <c r="K2709" s="83" t="s">
        <v>12326</v>
      </c>
      <c r="L2709" s="151" t="s">
        <v>12327</v>
      </c>
      <c r="M2709" s="30" t="s">
        <v>454</v>
      </c>
      <c r="N2709" s="30" t="s">
        <v>236</v>
      </c>
      <c r="O2709" s="30" t="s">
        <v>12328</v>
      </c>
      <c r="P2709" s="30" t="s">
        <v>12329</v>
      </c>
      <c r="Q2709" s="23">
        <v>16940</v>
      </c>
      <c r="R2709" s="30" t="s">
        <v>29</v>
      </c>
      <c r="S2709" s="39">
        <v>50</v>
      </c>
      <c r="T2709" s="45">
        <v>46188</v>
      </c>
      <c r="U2709" s="52"/>
      <c r="V2709" s="53"/>
      <c r="W2709" s="54" t="s">
        <v>12330</v>
      </c>
      <c r="X2709" s="30"/>
      <c r="Y2709" s="31">
        <v>16890</v>
      </c>
      <c r="Z2709" s="30"/>
      <c r="AA2709" s="55"/>
      <c r="AB2709" s="73" t="s">
        <v>44</v>
      </c>
      <c r="AC2709" s="30" t="s">
        <v>44</v>
      </c>
      <c r="AD2709" s="30" t="s">
        <v>982</v>
      </c>
    </row>
    <row r="2710" spans="1:30" x14ac:dyDescent="0.2">
      <c r="A2710" s="89">
        <v>46189.391230208334</v>
      </c>
      <c r="B2710" s="35"/>
      <c r="C2710" s="85" t="s">
        <v>31</v>
      </c>
      <c r="D2710" s="30" t="s">
        <v>29</v>
      </c>
      <c r="E2710" s="96" t="s">
        <v>2798</v>
      </c>
      <c r="F2710" s="93" t="s">
        <v>29</v>
      </c>
      <c r="G2710" s="30" t="s">
        <v>47</v>
      </c>
      <c r="H2710" s="93" t="s">
        <v>34</v>
      </c>
      <c r="I2710" s="36" t="str">
        <f ca="1">IFERROR(__xludf.DUMMYFUNCTION("""COMPUTED_VALUE""")," ")</f>
        <v xml:space="preserve"> </v>
      </c>
      <c r="J2710" s="51" t="s">
        <v>12331</v>
      </c>
      <c r="K2710" s="83" t="s">
        <v>12332</v>
      </c>
      <c r="L2710" s="151" t="s">
        <v>12333</v>
      </c>
      <c r="M2710" s="30" t="s">
        <v>785</v>
      </c>
      <c r="N2710" s="30" t="s">
        <v>131</v>
      </c>
      <c r="O2710" s="30" t="s">
        <v>726</v>
      </c>
      <c r="P2710" s="30" t="s">
        <v>12334</v>
      </c>
      <c r="Q2710" s="23">
        <v>16940</v>
      </c>
      <c r="R2710" s="30" t="s">
        <v>29</v>
      </c>
      <c r="S2710" s="39">
        <v>100</v>
      </c>
      <c r="T2710" s="45">
        <v>46188</v>
      </c>
      <c r="U2710" s="52"/>
      <c r="V2710" s="53"/>
      <c r="W2710" s="54" t="s">
        <v>12335</v>
      </c>
      <c r="X2710" s="30"/>
      <c r="Y2710" s="31">
        <v>16840</v>
      </c>
      <c r="Z2710" s="30"/>
      <c r="AA2710" s="56"/>
      <c r="AB2710" s="74" t="s">
        <v>44</v>
      </c>
      <c r="AC2710" s="30" t="s">
        <v>44</v>
      </c>
      <c r="AD2710" s="30" t="s">
        <v>982</v>
      </c>
    </row>
    <row r="2711" spans="1:30" x14ac:dyDescent="0.2">
      <c r="A2711" s="89">
        <v>46189.392890023148</v>
      </c>
      <c r="B2711" s="35"/>
      <c r="C2711" s="85" t="s">
        <v>31</v>
      </c>
      <c r="D2711" s="30" t="s">
        <v>29</v>
      </c>
      <c r="E2711" s="96" t="s">
        <v>63</v>
      </c>
      <c r="F2711" s="93" t="s">
        <v>29</v>
      </c>
      <c r="G2711" s="30" t="s">
        <v>47</v>
      </c>
      <c r="H2711" s="93" t="s">
        <v>12336</v>
      </c>
      <c r="I2711" s="36" t="str">
        <f ca="1">IFERROR(__xludf.DUMMYFUNCTION("""COMPUTED_VALUE""")," ")</f>
        <v xml:space="preserve"> </v>
      </c>
      <c r="J2711" s="51" t="s">
        <v>12337</v>
      </c>
      <c r="K2711" s="83" t="s">
        <v>12338</v>
      </c>
      <c r="L2711" s="38" t="s">
        <v>6193</v>
      </c>
      <c r="M2711" s="30" t="s">
        <v>130</v>
      </c>
      <c r="N2711" s="30" t="s">
        <v>2886</v>
      </c>
      <c r="O2711" s="30" t="s">
        <v>2081</v>
      </c>
      <c r="P2711" s="30" t="s">
        <v>12339</v>
      </c>
      <c r="Q2711" s="23">
        <v>16940</v>
      </c>
      <c r="R2711" s="30" t="s">
        <v>29</v>
      </c>
      <c r="S2711" s="39">
        <v>200</v>
      </c>
      <c r="T2711" s="45">
        <v>46189</v>
      </c>
      <c r="U2711" s="52"/>
      <c r="V2711" s="53"/>
      <c r="W2711" s="54" t="s">
        <v>12340</v>
      </c>
      <c r="X2711" s="30"/>
      <c r="Y2711" s="31">
        <v>16740</v>
      </c>
      <c r="Z2711" s="30"/>
      <c r="AA2711" s="55"/>
      <c r="AB2711" s="73" t="s">
        <v>44</v>
      </c>
      <c r="AC2711" s="30" t="s">
        <v>44</v>
      </c>
      <c r="AD2711" s="30" t="s">
        <v>982</v>
      </c>
    </row>
    <row r="2712" spans="1:30" x14ac:dyDescent="0.2">
      <c r="A2712" s="89">
        <v>46189.400301006943</v>
      </c>
      <c r="B2712" s="35"/>
      <c r="C2712" s="85" t="s">
        <v>31</v>
      </c>
      <c r="D2712" s="30" t="s">
        <v>29</v>
      </c>
      <c r="E2712" s="96" t="s">
        <v>63</v>
      </c>
      <c r="F2712" s="93" t="s">
        <v>29</v>
      </c>
      <c r="G2712" s="30" t="s">
        <v>47</v>
      </c>
      <c r="H2712" s="93" t="s">
        <v>3374</v>
      </c>
      <c r="I2712" s="36">
        <f ca="1">IFERROR(__xludf.DUMMYFUNCTION("""COMPUTED_VALUE"""),46197)</f>
        <v>46197</v>
      </c>
      <c r="J2712" s="51" t="s">
        <v>12341</v>
      </c>
      <c r="K2712" s="83" t="s">
        <v>12342</v>
      </c>
      <c r="L2712" s="151" t="s">
        <v>12343</v>
      </c>
      <c r="M2712" s="30" t="s">
        <v>130</v>
      </c>
      <c r="N2712" s="30" t="s">
        <v>6708</v>
      </c>
      <c r="O2712" s="30" t="s">
        <v>2081</v>
      </c>
      <c r="P2712" s="30" t="s">
        <v>12344</v>
      </c>
      <c r="Q2712" s="23">
        <v>16940</v>
      </c>
      <c r="R2712" s="30" t="s">
        <v>29</v>
      </c>
      <c r="S2712" s="39">
        <v>100</v>
      </c>
      <c r="T2712" s="45">
        <v>46188</v>
      </c>
      <c r="U2712" s="52"/>
      <c r="V2712" s="53"/>
      <c r="W2712" s="54" t="s">
        <v>12345</v>
      </c>
      <c r="X2712" s="30"/>
      <c r="Y2712" s="31">
        <v>16840</v>
      </c>
      <c r="Z2712" s="30"/>
      <c r="AA2712" s="56"/>
      <c r="AB2712" s="74" t="s">
        <v>44</v>
      </c>
      <c r="AC2712" s="30" t="s">
        <v>44</v>
      </c>
      <c r="AD2712" s="30" t="s">
        <v>982</v>
      </c>
    </row>
    <row r="2713" spans="1:30" x14ac:dyDescent="0.2">
      <c r="A2713" s="89">
        <v>46189.408251990739</v>
      </c>
      <c r="B2713" s="35"/>
      <c r="C2713" s="85" t="s">
        <v>31</v>
      </c>
      <c r="D2713" s="30" t="s">
        <v>29</v>
      </c>
      <c r="E2713" s="96" t="s">
        <v>32</v>
      </c>
      <c r="F2713" s="93" t="s">
        <v>29</v>
      </c>
      <c r="G2713" s="30" t="s">
        <v>33</v>
      </c>
      <c r="H2713" s="93" t="s">
        <v>34</v>
      </c>
      <c r="I2713" s="36" t="str">
        <f ca="1">IFERROR(__xludf.DUMMYFUNCTION("""COMPUTED_VALUE""")," ")</f>
        <v xml:space="preserve"> </v>
      </c>
      <c r="J2713" s="51" t="s">
        <v>12346</v>
      </c>
      <c r="K2713" s="83" t="s">
        <v>12347</v>
      </c>
      <c r="L2713" s="151" t="s">
        <v>12348</v>
      </c>
      <c r="M2713" s="30" t="s">
        <v>130</v>
      </c>
      <c r="N2713" s="30" t="s">
        <v>2886</v>
      </c>
      <c r="O2713" s="30" t="s">
        <v>2081</v>
      </c>
      <c r="P2713" s="30" t="s">
        <v>12349</v>
      </c>
      <c r="Q2713" s="23">
        <v>14972</v>
      </c>
      <c r="R2713" s="30" t="s">
        <v>29</v>
      </c>
      <c r="S2713" s="39">
        <v>3800</v>
      </c>
      <c r="T2713" s="45">
        <v>46188</v>
      </c>
      <c r="U2713" s="52"/>
      <c r="V2713" s="53"/>
      <c r="W2713" s="54" t="s">
        <v>12350</v>
      </c>
      <c r="X2713" s="30"/>
      <c r="Y2713" s="31">
        <v>11172</v>
      </c>
      <c r="Z2713" s="30"/>
      <c r="AA2713" s="55"/>
      <c r="AB2713" s="73" t="s">
        <v>44</v>
      </c>
      <c r="AC2713" s="30" t="s">
        <v>44</v>
      </c>
      <c r="AD2713" s="30" t="s">
        <v>982</v>
      </c>
    </row>
    <row r="2714" spans="1:30" x14ac:dyDescent="0.2">
      <c r="A2714" s="89">
        <v>46189.419006898148</v>
      </c>
      <c r="B2714" s="35" t="s">
        <v>76</v>
      </c>
      <c r="C2714" s="85" t="s">
        <v>31</v>
      </c>
      <c r="D2714" s="30" t="s">
        <v>29</v>
      </c>
      <c r="E2714" s="96" t="s">
        <v>63</v>
      </c>
      <c r="F2714" s="93" t="s">
        <v>29</v>
      </c>
      <c r="G2714" s="30" t="s">
        <v>47</v>
      </c>
      <c r="H2714" s="93" t="s">
        <v>5037</v>
      </c>
      <c r="I2714" s="36">
        <f ca="1">IFERROR(__xludf.DUMMYFUNCTION("""COMPUTED_VALUE"""),46196)</f>
        <v>46196</v>
      </c>
      <c r="J2714" s="51" t="s">
        <v>12351</v>
      </c>
      <c r="K2714" s="83" t="s">
        <v>8646</v>
      </c>
      <c r="L2714" s="151" t="s">
        <v>12352</v>
      </c>
      <c r="M2714" s="30" t="s">
        <v>130</v>
      </c>
      <c r="N2714" s="30" t="s">
        <v>2886</v>
      </c>
      <c r="O2714" s="30" t="s">
        <v>2081</v>
      </c>
      <c r="P2714" s="30" t="s">
        <v>12353</v>
      </c>
      <c r="Q2714" s="23">
        <v>16940</v>
      </c>
      <c r="R2714" s="30" t="s">
        <v>29</v>
      </c>
      <c r="S2714" s="39">
        <v>2300</v>
      </c>
      <c r="T2714" s="45">
        <v>46188</v>
      </c>
      <c r="U2714" s="52"/>
      <c r="V2714" s="53"/>
      <c r="W2714" s="54" t="s">
        <v>12354</v>
      </c>
      <c r="X2714" s="30"/>
      <c r="Y2714" s="31">
        <v>14640</v>
      </c>
      <c r="Z2714" s="30"/>
      <c r="AA2714" s="56"/>
      <c r="AB2714" s="74" t="s">
        <v>44</v>
      </c>
      <c r="AC2714" s="30" t="s">
        <v>44</v>
      </c>
      <c r="AD2714" s="30" t="s">
        <v>982</v>
      </c>
    </row>
    <row r="2715" spans="1:30" x14ac:dyDescent="0.2">
      <c r="A2715" s="89">
        <v>46189.426903518513</v>
      </c>
      <c r="B2715" s="35"/>
      <c r="C2715" s="85" t="s">
        <v>31</v>
      </c>
      <c r="D2715" s="30" t="s">
        <v>29</v>
      </c>
      <c r="E2715" s="96" t="s">
        <v>32</v>
      </c>
      <c r="F2715" s="93" t="s">
        <v>29</v>
      </c>
      <c r="G2715" s="30" t="s">
        <v>33</v>
      </c>
      <c r="H2715" s="93" t="s">
        <v>3271</v>
      </c>
      <c r="I2715" s="36">
        <f ca="1">IFERROR(__xludf.DUMMYFUNCTION("""COMPUTED_VALUE"""),46197)</f>
        <v>46197</v>
      </c>
      <c r="J2715" s="51" t="s">
        <v>12355</v>
      </c>
      <c r="K2715" s="83" t="s">
        <v>12356</v>
      </c>
      <c r="L2715" s="38"/>
      <c r="M2715" s="30" t="s">
        <v>1614</v>
      </c>
      <c r="N2715" s="30" t="s">
        <v>362</v>
      </c>
      <c r="O2715" s="30" t="s">
        <v>2081</v>
      </c>
      <c r="P2715" s="30" t="s">
        <v>12357</v>
      </c>
      <c r="Q2715" s="23">
        <v>14972</v>
      </c>
      <c r="R2715" s="30" t="s">
        <v>29</v>
      </c>
      <c r="S2715" s="39">
        <v>50</v>
      </c>
      <c r="T2715" s="45">
        <v>46188</v>
      </c>
      <c r="U2715" s="52"/>
      <c r="V2715" s="53"/>
      <c r="W2715" s="54" t="s">
        <v>12358</v>
      </c>
      <c r="X2715" s="30"/>
      <c r="Y2715" s="31">
        <v>14922</v>
      </c>
      <c r="Z2715" s="30"/>
      <c r="AA2715" s="55"/>
      <c r="AB2715" s="73" t="s">
        <v>44</v>
      </c>
      <c r="AC2715" s="30" t="s">
        <v>44</v>
      </c>
      <c r="AD2715" s="30" t="s">
        <v>982</v>
      </c>
    </row>
    <row r="2716" spans="1:30" x14ac:dyDescent="0.2">
      <c r="A2716" s="89">
        <v>46189.454725243057</v>
      </c>
      <c r="B2716" s="35"/>
      <c r="C2716" s="85" t="s">
        <v>31</v>
      </c>
      <c r="D2716" s="30" t="s">
        <v>29</v>
      </c>
      <c r="E2716" s="96" t="s">
        <v>63</v>
      </c>
      <c r="F2716" s="93" t="s">
        <v>29</v>
      </c>
      <c r="G2716" s="30" t="s">
        <v>47</v>
      </c>
      <c r="H2716" s="93" t="s">
        <v>34</v>
      </c>
      <c r="I2716" s="36" t="str">
        <f ca="1">IFERROR(__xludf.DUMMYFUNCTION("""COMPUTED_VALUE""")," ")</f>
        <v xml:space="preserve"> </v>
      </c>
      <c r="J2716" s="51" t="s">
        <v>12359</v>
      </c>
      <c r="K2716" s="83" t="s">
        <v>12360</v>
      </c>
      <c r="L2716" s="151" t="s">
        <v>12361</v>
      </c>
      <c r="M2716" s="30" t="s">
        <v>2544</v>
      </c>
      <c r="N2716" s="30" t="s">
        <v>9758</v>
      </c>
      <c r="O2716" s="30" t="s">
        <v>12362</v>
      </c>
      <c r="P2716" s="30" t="s">
        <v>12363</v>
      </c>
      <c r="Q2716" s="23">
        <v>16940</v>
      </c>
      <c r="R2716" s="30" t="s">
        <v>29</v>
      </c>
      <c r="S2716" s="39">
        <v>50</v>
      </c>
      <c r="T2716" s="45">
        <v>46188</v>
      </c>
      <c r="U2716" s="52"/>
      <c r="V2716" s="53"/>
      <c r="W2716" s="54" t="s">
        <v>12364</v>
      </c>
      <c r="X2716" s="30"/>
      <c r="Y2716" s="31">
        <v>16890</v>
      </c>
      <c r="Z2716" s="30"/>
      <c r="AA2716" s="56"/>
      <c r="AB2716" s="74" t="s">
        <v>44</v>
      </c>
      <c r="AC2716" s="30" t="s">
        <v>44</v>
      </c>
      <c r="AD2716" s="30" t="s">
        <v>982</v>
      </c>
    </row>
    <row r="2717" spans="1:30" x14ac:dyDescent="0.2">
      <c r="A2717" s="89">
        <v>46189.455836064815</v>
      </c>
      <c r="B2717" s="35"/>
      <c r="C2717" s="85" t="s">
        <v>31</v>
      </c>
      <c r="D2717" s="30" t="s">
        <v>29</v>
      </c>
      <c r="E2717" s="96" t="s">
        <v>46</v>
      </c>
      <c r="F2717" s="93" t="s">
        <v>29</v>
      </c>
      <c r="G2717" s="30" t="s">
        <v>47</v>
      </c>
      <c r="H2717" s="93" t="s">
        <v>34</v>
      </c>
      <c r="I2717" s="36" t="str">
        <f ca="1">IFERROR(__xludf.DUMMYFUNCTION("""COMPUTED_VALUE""")," ")</f>
        <v xml:space="preserve"> </v>
      </c>
      <c r="J2717" s="51" t="s">
        <v>12365</v>
      </c>
      <c r="K2717" s="83" t="s">
        <v>12366</v>
      </c>
      <c r="L2717" s="38">
        <v>397153568</v>
      </c>
      <c r="M2717" s="30" t="s">
        <v>163</v>
      </c>
      <c r="N2717" s="30" t="s">
        <v>3479</v>
      </c>
      <c r="O2717" s="30" t="s">
        <v>735</v>
      </c>
      <c r="P2717" s="30" t="s">
        <v>12367</v>
      </c>
      <c r="Q2717" s="23">
        <v>2468</v>
      </c>
      <c r="R2717" s="30" t="s">
        <v>29</v>
      </c>
      <c r="S2717" s="39">
        <v>100</v>
      </c>
      <c r="T2717" s="45">
        <v>46188</v>
      </c>
      <c r="U2717" s="52"/>
      <c r="V2717" s="53"/>
      <c r="W2717" s="54" t="s">
        <v>12368</v>
      </c>
      <c r="X2717" s="30"/>
      <c r="Y2717" s="31">
        <v>2368</v>
      </c>
      <c r="Z2717" s="30"/>
      <c r="AA2717" s="55"/>
      <c r="AB2717" s="73" t="s">
        <v>44</v>
      </c>
      <c r="AC2717" s="30" t="s">
        <v>44</v>
      </c>
      <c r="AD2717" s="30" t="s">
        <v>982</v>
      </c>
    </row>
    <row r="2718" spans="1:30" x14ac:dyDescent="0.2">
      <c r="A2718" s="89">
        <v>46189.465935347223</v>
      </c>
      <c r="B2718" s="35"/>
      <c r="C2718" s="85" t="s">
        <v>31</v>
      </c>
      <c r="D2718" s="30" t="s">
        <v>29</v>
      </c>
      <c r="E2718" s="96" t="s">
        <v>63</v>
      </c>
      <c r="F2718" s="93" t="s">
        <v>29</v>
      </c>
      <c r="G2718" s="30" t="s">
        <v>47</v>
      </c>
      <c r="H2718" s="93" t="s">
        <v>34</v>
      </c>
      <c r="I2718" s="36" t="str">
        <f ca="1">IFERROR(__xludf.DUMMYFUNCTION("""COMPUTED_VALUE""")," ")</f>
        <v xml:space="preserve"> </v>
      </c>
      <c r="J2718" s="51" t="s">
        <v>12369</v>
      </c>
      <c r="K2718" s="83" t="s">
        <v>12370</v>
      </c>
      <c r="L2718" s="151" t="s">
        <v>12371</v>
      </c>
      <c r="M2718" s="30" t="s">
        <v>2544</v>
      </c>
      <c r="N2718" s="30" t="s">
        <v>832</v>
      </c>
      <c r="O2718" s="30" t="s">
        <v>12372</v>
      </c>
      <c r="P2718" s="30" t="s">
        <v>12373</v>
      </c>
      <c r="Q2718" s="23">
        <v>16940</v>
      </c>
      <c r="R2718" s="30" t="s">
        <v>29</v>
      </c>
      <c r="S2718" s="39">
        <v>50</v>
      </c>
      <c r="T2718" s="45">
        <v>46189</v>
      </c>
      <c r="U2718" s="52"/>
      <c r="V2718" s="53"/>
      <c r="W2718" s="54" t="s">
        <v>12374</v>
      </c>
      <c r="X2718" s="30"/>
      <c r="Y2718" s="31">
        <v>16890</v>
      </c>
      <c r="Z2718" s="30"/>
      <c r="AA2718" s="56"/>
      <c r="AB2718" s="74" t="s">
        <v>44</v>
      </c>
      <c r="AC2718" s="30" t="s">
        <v>44</v>
      </c>
      <c r="AD2718" s="30" t="s">
        <v>982</v>
      </c>
    </row>
    <row r="2719" spans="1:30" x14ac:dyDescent="0.2">
      <c r="A2719" s="89">
        <v>46189.476698715276</v>
      </c>
      <c r="B2719" s="35"/>
      <c r="C2719" s="85" t="s">
        <v>31</v>
      </c>
      <c r="D2719" s="30" t="s">
        <v>29</v>
      </c>
      <c r="E2719" s="96" t="s">
        <v>46</v>
      </c>
      <c r="F2719" s="93" t="s">
        <v>29</v>
      </c>
      <c r="G2719" s="30" t="s">
        <v>47</v>
      </c>
      <c r="H2719" s="93" t="s">
        <v>4140</v>
      </c>
      <c r="I2719" s="36">
        <f ca="1">IFERROR(__xludf.DUMMYFUNCTION("""COMPUTED_VALUE"""),46203)</f>
        <v>46203</v>
      </c>
      <c r="J2719" s="51" t="s">
        <v>12375</v>
      </c>
      <c r="K2719" s="83" t="s">
        <v>12376</v>
      </c>
      <c r="L2719" s="151" t="s">
        <v>12377</v>
      </c>
      <c r="M2719" s="30" t="s">
        <v>163</v>
      </c>
      <c r="N2719" s="30" t="s">
        <v>131</v>
      </c>
      <c r="O2719" s="30" t="s">
        <v>735</v>
      </c>
      <c r="P2719" s="30" t="s">
        <v>12378</v>
      </c>
      <c r="Q2719" s="23">
        <v>2468</v>
      </c>
      <c r="R2719" s="30" t="s">
        <v>29</v>
      </c>
      <c r="S2719" s="39">
        <v>100</v>
      </c>
      <c r="T2719" s="45">
        <v>46189</v>
      </c>
      <c r="U2719" s="52"/>
      <c r="V2719" s="53"/>
      <c r="W2719" s="54" t="s">
        <v>12379</v>
      </c>
      <c r="X2719" s="30"/>
      <c r="Y2719" s="31">
        <v>2368</v>
      </c>
      <c r="Z2719" s="30"/>
      <c r="AA2719" s="55"/>
      <c r="AB2719" s="73" t="s">
        <v>44</v>
      </c>
      <c r="AC2719" s="30" t="s">
        <v>44</v>
      </c>
      <c r="AD2719" s="30" t="s">
        <v>982</v>
      </c>
    </row>
    <row r="2720" spans="1:30" x14ac:dyDescent="0.2">
      <c r="A2720" s="89">
        <v>46189.478081064815</v>
      </c>
      <c r="B2720" s="35"/>
      <c r="C2720" s="85" t="s">
        <v>31</v>
      </c>
      <c r="D2720" s="30" t="s">
        <v>29</v>
      </c>
      <c r="E2720" s="96" t="s">
        <v>46</v>
      </c>
      <c r="F2720" s="93" t="s">
        <v>29</v>
      </c>
      <c r="G2720" s="30" t="s">
        <v>47</v>
      </c>
      <c r="H2720" s="93" t="s">
        <v>6655</v>
      </c>
      <c r="I2720" s="36">
        <f ca="1">IFERROR(__xludf.DUMMYFUNCTION("""COMPUTED_VALUE"""),46204)</f>
        <v>46204</v>
      </c>
      <c r="J2720" s="51" t="s">
        <v>12380</v>
      </c>
      <c r="K2720" s="83" t="s">
        <v>12381</v>
      </c>
      <c r="L2720" s="38">
        <v>843638309</v>
      </c>
      <c r="M2720" s="30" t="s">
        <v>163</v>
      </c>
      <c r="N2720" s="30" t="s">
        <v>3479</v>
      </c>
      <c r="O2720" s="30" t="s">
        <v>735</v>
      </c>
      <c r="P2720" s="30" t="s">
        <v>12382</v>
      </c>
      <c r="Q2720" s="23">
        <v>2468</v>
      </c>
      <c r="R2720" s="30" t="s">
        <v>29</v>
      </c>
      <c r="S2720" s="39">
        <v>100</v>
      </c>
      <c r="T2720" s="45">
        <v>46189</v>
      </c>
      <c r="U2720" s="52"/>
      <c r="V2720" s="53"/>
      <c r="W2720" s="54" t="s">
        <v>12383</v>
      </c>
      <c r="X2720" s="30"/>
      <c r="Y2720" s="31">
        <v>2368</v>
      </c>
      <c r="Z2720" s="30"/>
      <c r="AA2720" s="56"/>
      <c r="AB2720" s="74" t="s">
        <v>44</v>
      </c>
      <c r="AC2720" s="30" t="s">
        <v>44</v>
      </c>
      <c r="AD2720" s="30" t="s">
        <v>982</v>
      </c>
    </row>
    <row r="2721" spans="1:30" x14ac:dyDescent="0.2">
      <c r="A2721" s="89">
        <v>46189.479805393523</v>
      </c>
      <c r="B2721" s="35" t="s">
        <v>408</v>
      </c>
      <c r="C2721" s="85" t="s">
        <v>31</v>
      </c>
      <c r="D2721" s="30" t="s">
        <v>29</v>
      </c>
      <c r="E2721" s="96" t="s">
        <v>46</v>
      </c>
      <c r="F2721" s="93" t="s">
        <v>29</v>
      </c>
      <c r="G2721" s="30" t="s">
        <v>47</v>
      </c>
      <c r="H2721" s="93" t="s">
        <v>3193</v>
      </c>
      <c r="I2721" s="36">
        <f ca="1">IFERROR(__xludf.DUMMYFUNCTION("""COMPUTED_VALUE"""),46196)</f>
        <v>46196</v>
      </c>
      <c r="J2721" s="51" t="s">
        <v>12384</v>
      </c>
      <c r="K2721" s="83" t="s">
        <v>12385</v>
      </c>
      <c r="L2721" s="151" t="s">
        <v>12386</v>
      </c>
      <c r="M2721" s="30" t="s">
        <v>163</v>
      </c>
      <c r="N2721" s="30" t="s">
        <v>3662</v>
      </c>
      <c r="O2721" s="30" t="s">
        <v>735</v>
      </c>
      <c r="P2721" s="30" t="s">
        <v>12387</v>
      </c>
      <c r="Q2721" s="23">
        <v>2468</v>
      </c>
      <c r="R2721" s="30" t="s">
        <v>29</v>
      </c>
      <c r="S2721" s="39">
        <v>2468</v>
      </c>
      <c r="T2721" s="45">
        <v>46189</v>
      </c>
      <c r="U2721" s="52"/>
      <c r="V2721" s="53"/>
      <c r="W2721" s="54" t="s">
        <v>12388</v>
      </c>
      <c r="X2721" s="30"/>
      <c r="Y2721" s="31">
        <v>0</v>
      </c>
      <c r="Z2721" s="30"/>
      <c r="AA2721" s="55"/>
      <c r="AB2721" s="73" t="s">
        <v>44</v>
      </c>
      <c r="AC2721" s="30" t="s">
        <v>44</v>
      </c>
      <c r="AD2721" s="30" t="s">
        <v>982</v>
      </c>
    </row>
    <row r="2722" spans="1:30" x14ac:dyDescent="0.2">
      <c r="A2722" s="89">
        <v>46189.481978819444</v>
      </c>
      <c r="B2722" s="35"/>
      <c r="C2722" s="85" t="s">
        <v>31</v>
      </c>
      <c r="D2722" s="30" t="s">
        <v>29</v>
      </c>
      <c r="E2722" s="96" t="s">
        <v>63</v>
      </c>
      <c r="F2722" s="93" t="s">
        <v>29</v>
      </c>
      <c r="G2722" s="30" t="s">
        <v>47</v>
      </c>
      <c r="H2722" s="93" t="s">
        <v>3374</v>
      </c>
      <c r="I2722" s="36">
        <f ca="1">IFERROR(__xludf.DUMMYFUNCTION("""COMPUTED_VALUE"""),46197)</f>
        <v>46197</v>
      </c>
      <c r="J2722" s="51" t="s">
        <v>12389</v>
      </c>
      <c r="K2722" s="83" t="s">
        <v>12390</v>
      </c>
      <c r="L2722" s="151" t="s">
        <v>12391</v>
      </c>
      <c r="M2722" s="30" t="s">
        <v>1630</v>
      </c>
      <c r="N2722" s="30" t="s">
        <v>9552</v>
      </c>
      <c r="O2722" s="30" t="s">
        <v>12392</v>
      </c>
      <c r="P2722" s="30" t="s">
        <v>12393</v>
      </c>
      <c r="Q2722" s="23">
        <v>16940</v>
      </c>
      <c r="R2722" s="30" t="s">
        <v>29</v>
      </c>
      <c r="S2722" s="39">
        <v>100</v>
      </c>
      <c r="T2722" s="45">
        <v>46189</v>
      </c>
      <c r="U2722" s="52"/>
      <c r="V2722" s="53"/>
      <c r="W2722" s="54" t="s">
        <v>12394</v>
      </c>
      <c r="X2722" s="30"/>
      <c r="Y2722" s="31">
        <v>16840</v>
      </c>
      <c r="Z2722" s="30"/>
      <c r="AA2722" s="56"/>
      <c r="AB2722" s="74" t="s">
        <v>44</v>
      </c>
      <c r="AC2722" s="30" t="s">
        <v>44</v>
      </c>
      <c r="AD2722" s="30" t="s">
        <v>982</v>
      </c>
    </row>
    <row r="2723" spans="1:30" x14ac:dyDescent="0.2">
      <c r="A2723" s="89">
        <v>46189.56396324074</v>
      </c>
      <c r="B2723" s="35" t="s">
        <v>252</v>
      </c>
      <c r="C2723" s="85" t="s">
        <v>31</v>
      </c>
      <c r="D2723" s="30" t="s">
        <v>29</v>
      </c>
      <c r="E2723" s="96" t="s">
        <v>63</v>
      </c>
      <c r="F2723" s="93" t="s">
        <v>29</v>
      </c>
      <c r="G2723" s="30" t="s">
        <v>47</v>
      </c>
      <c r="H2723" s="93" t="s">
        <v>5600</v>
      </c>
      <c r="I2723" s="36">
        <f ca="1">IFERROR(__xludf.DUMMYFUNCTION("""COMPUTED_VALUE"""),46196)</f>
        <v>46196</v>
      </c>
      <c r="J2723" s="51" t="s">
        <v>12395</v>
      </c>
      <c r="K2723" s="83" t="s">
        <v>12396</v>
      </c>
      <c r="L2723" s="151" t="s">
        <v>12397</v>
      </c>
      <c r="M2723" s="30" t="s">
        <v>466</v>
      </c>
      <c r="N2723" s="30" t="s">
        <v>5816</v>
      </c>
      <c r="O2723" s="30" t="s">
        <v>11657</v>
      </c>
      <c r="P2723" s="30" t="s">
        <v>12398</v>
      </c>
      <c r="Q2723" s="23">
        <v>16940</v>
      </c>
      <c r="R2723" s="30" t="s">
        <v>29</v>
      </c>
      <c r="S2723" s="39">
        <v>200</v>
      </c>
      <c r="T2723" s="45">
        <v>46189</v>
      </c>
      <c r="U2723" s="52"/>
      <c r="V2723" s="53"/>
      <c r="W2723" s="54" t="s">
        <v>12399</v>
      </c>
      <c r="X2723" s="30"/>
      <c r="Y2723" s="31">
        <v>16740</v>
      </c>
      <c r="Z2723" s="30"/>
      <c r="AA2723" s="55"/>
      <c r="AB2723" s="73" t="s">
        <v>44</v>
      </c>
      <c r="AC2723" s="30" t="s">
        <v>44</v>
      </c>
      <c r="AD2723" s="30" t="s">
        <v>982</v>
      </c>
    </row>
    <row r="2724" spans="1:30" x14ac:dyDescent="0.2">
      <c r="A2724" s="89">
        <v>46189.62152666667</v>
      </c>
      <c r="B2724" s="35"/>
      <c r="C2724" s="85" t="s">
        <v>31</v>
      </c>
      <c r="D2724" s="30" t="s">
        <v>29</v>
      </c>
      <c r="E2724" s="96" t="s">
        <v>63</v>
      </c>
      <c r="F2724" s="93" t="s">
        <v>29</v>
      </c>
      <c r="G2724" s="30" t="s">
        <v>47</v>
      </c>
      <c r="H2724" s="93" t="s">
        <v>3950</v>
      </c>
      <c r="I2724" s="36">
        <f ca="1">IFERROR(__xludf.DUMMYFUNCTION("""COMPUTED_VALUE"""),46204)</f>
        <v>46204</v>
      </c>
      <c r="J2724" s="51" t="s">
        <v>12400</v>
      </c>
      <c r="K2724" s="83" t="s">
        <v>12401</v>
      </c>
      <c r="L2724" s="151" t="s">
        <v>12402</v>
      </c>
      <c r="M2724" s="30" t="s">
        <v>130</v>
      </c>
      <c r="N2724" s="30" t="s">
        <v>3883</v>
      </c>
      <c r="O2724" s="30" t="s">
        <v>2081</v>
      </c>
      <c r="P2724" s="30" t="s">
        <v>12403</v>
      </c>
      <c r="Q2724" s="23">
        <v>16940</v>
      </c>
      <c r="R2724" s="30" t="s">
        <v>29</v>
      </c>
      <c r="S2724" s="39">
        <v>200</v>
      </c>
      <c r="T2724" s="45">
        <v>46188</v>
      </c>
      <c r="U2724" s="52"/>
      <c r="V2724" s="53"/>
      <c r="W2724" s="54" t="s">
        <v>12404</v>
      </c>
      <c r="X2724" s="30"/>
      <c r="Y2724" s="31">
        <v>16740</v>
      </c>
      <c r="Z2724" s="30"/>
      <c r="AA2724" s="56"/>
      <c r="AB2724" s="74" t="s">
        <v>44</v>
      </c>
      <c r="AC2724" s="30" t="s">
        <v>44</v>
      </c>
      <c r="AD2724" s="30" t="s">
        <v>982</v>
      </c>
    </row>
    <row r="2725" spans="1:30" x14ac:dyDescent="0.2">
      <c r="A2725" s="89">
        <v>46189.634667430553</v>
      </c>
      <c r="B2725" s="35"/>
      <c r="C2725" s="85" t="s">
        <v>31</v>
      </c>
      <c r="D2725" s="30" t="s">
        <v>29</v>
      </c>
      <c r="E2725" s="96" t="s">
        <v>2798</v>
      </c>
      <c r="F2725" s="93" t="s">
        <v>29</v>
      </c>
      <c r="G2725" s="30" t="s">
        <v>47</v>
      </c>
      <c r="H2725" s="93" t="s">
        <v>34</v>
      </c>
      <c r="I2725" s="36" t="str">
        <f ca="1">IFERROR(__xludf.DUMMYFUNCTION("""COMPUTED_VALUE""")," ")</f>
        <v xml:space="preserve"> </v>
      </c>
      <c r="J2725" s="51" t="s">
        <v>12405</v>
      </c>
      <c r="K2725" s="83" t="s">
        <v>12406</v>
      </c>
      <c r="L2725" s="151" t="s">
        <v>12407</v>
      </c>
      <c r="M2725" s="30" t="s">
        <v>664</v>
      </c>
      <c r="N2725" s="30" t="s">
        <v>337</v>
      </c>
      <c r="O2725" s="30" t="s">
        <v>107</v>
      </c>
      <c r="P2725" s="30" t="s">
        <v>12408</v>
      </c>
      <c r="Q2725" s="23">
        <v>16940</v>
      </c>
      <c r="R2725" s="30" t="s">
        <v>29</v>
      </c>
      <c r="S2725" s="39">
        <v>50</v>
      </c>
      <c r="T2725" s="45">
        <v>46189</v>
      </c>
      <c r="U2725" s="52"/>
      <c r="V2725" s="53"/>
      <c r="W2725" s="54" t="s">
        <v>12409</v>
      </c>
      <c r="X2725" s="30"/>
      <c r="Y2725" s="31">
        <v>16890</v>
      </c>
      <c r="Z2725" s="30"/>
      <c r="AA2725" s="55"/>
      <c r="AB2725" s="73" t="s">
        <v>44</v>
      </c>
      <c r="AC2725" s="30" t="s">
        <v>44</v>
      </c>
      <c r="AD2725" s="30" t="s">
        <v>982</v>
      </c>
    </row>
    <row r="2726" spans="1:30" x14ac:dyDescent="0.2">
      <c r="A2726" s="89">
        <v>46189.640155231478</v>
      </c>
      <c r="B2726" s="35"/>
      <c r="C2726" s="85" t="s">
        <v>31</v>
      </c>
      <c r="D2726" s="30" t="s">
        <v>29</v>
      </c>
      <c r="E2726" s="96" t="s">
        <v>2895</v>
      </c>
      <c r="F2726" s="93" t="s">
        <v>29</v>
      </c>
      <c r="G2726" s="30" t="s">
        <v>33</v>
      </c>
      <c r="H2726" s="93" t="s">
        <v>3271</v>
      </c>
      <c r="I2726" s="36">
        <f ca="1">IFERROR(__xludf.DUMMYFUNCTION("""COMPUTED_VALUE"""),46197)</f>
        <v>46197</v>
      </c>
      <c r="J2726" s="51" t="s">
        <v>12410</v>
      </c>
      <c r="K2726" s="83" t="s">
        <v>12411</v>
      </c>
      <c r="L2726" s="151" t="s">
        <v>12412</v>
      </c>
      <c r="M2726" s="30" t="s">
        <v>664</v>
      </c>
      <c r="N2726" s="30" t="s">
        <v>66</v>
      </c>
      <c r="O2726" s="30" t="s">
        <v>107</v>
      </c>
      <c r="P2726" s="30" t="s">
        <v>12413</v>
      </c>
      <c r="Q2726" s="23">
        <v>14972</v>
      </c>
      <c r="R2726" s="30" t="s">
        <v>29</v>
      </c>
      <c r="S2726" s="39">
        <v>4000</v>
      </c>
      <c r="T2726" s="45">
        <v>46189</v>
      </c>
      <c r="U2726" s="52"/>
      <c r="V2726" s="53"/>
      <c r="W2726" s="54" t="s">
        <v>12414</v>
      </c>
      <c r="X2726" s="30"/>
      <c r="Y2726" s="31">
        <v>10972</v>
      </c>
      <c r="Z2726" s="30"/>
      <c r="AA2726" s="56"/>
      <c r="AB2726" s="74" t="s">
        <v>44</v>
      </c>
      <c r="AC2726" s="30" t="s">
        <v>44</v>
      </c>
      <c r="AD2726" s="30" t="s">
        <v>982</v>
      </c>
    </row>
    <row r="2727" spans="1:30" x14ac:dyDescent="0.2">
      <c r="A2727" s="89">
        <v>46189.687778217594</v>
      </c>
      <c r="B2727" s="35"/>
      <c r="C2727" s="85" t="s">
        <v>31</v>
      </c>
      <c r="D2727" s="30" t="s">
        <v>29</v>
      </c>
      <c r="E2727" s="96" t="s">
        <v>46</v>
      </c>
      <c r="F2727" s="93" t="s">
        <v>29</v>
      </c>
      <c r="G2727" s="30" t="s">
        <v>47</v>
      </c>
      <c r="H2727" s="93" t="s">
        <v>3374</v>
      </c>
      <c r="I2727" s="36">
        <f ca="1">IFERROR(__xludf.DUMMYFUNCTION("""COMPUTED_VALUE"""),46197)</f>
        <v>46197</v>
      </c>
      <c r="J2727" s="51" t="s">
        <v>12415</v>
      </c>
      <c r="K2727" s="83" t="s">
        <v>12416</v>
      </c>
      <c r="L2727" s="151" t="s">
        <v>12417</v>
      </c>
      <c r="M2727" s="30" t="s">
        <v>2861</v>
      </c>
      <c r="N2727" s="30" t="s">
        <v>779</v>
      </c>
      <c r="O2727" s="30" t="s">
        <v>12418</v>
      </c>
      <c r="P2727" s="30" t="s">
        <v>12419</v>
      </c>
      <c r="Q2727" s="23">
        <v>2468</v>
      </c>
      <c r="R2727" s="30" t="s">
        <v>29</v>
      </c>
      <c r="S2727" s="39">
        <v>200</v>
      </c>
      <c r="T2727" s="45">
        <v>46189</v>
      </c>
      <c r="U2727" s="52"/>
      <c r="V2727" s="53"/>
      <c r="W2727" s="54" t="s">
        <v>12420</v>
      </c>
      <c r="X2727" s="30"/>
      <c r="Y2727" s="31">
        <v>2268</v>
      </c>
      <c r="Z2727" s="30"/>
      <c r="AA2727" s="55"/>
      <c r="AB2727" s="73" t="s">
        <v>44</v>
      </c>
      <c r="AC2727" s="30" t="s">
        <v>44</v>
      </c>
      <c r="AD2727" s="30" t="s">
        <v>982</v>
      </c>
    </row>
    <row r="2728" spans="1:30" x14ac:dyDescent="0.2">
      <c r="A2728" s="89">
        <v>46189.68801618056</v>
      </c>
      <c r="B2728" s="35"/>
      <c r="C2728" s="85" t="s">
        <v>31</v>
      </c>
      <c r="D2728" s="30" t="s">
        <v>29</v>
      </c>
      <c r="E2728" s="96" t="s">
        <v>55</v>
      </c>
      <c r="F2728" s="93" t="s">
        <v>29</v>
      </c>
      <c r="G2728" s="30" t="s">
        <v>33</v>
      </c>
      <c r="H2728" s="93" t="s">
        <v>34</v>
      </c>
      <c r="I2728" s="36" t="str">
        <f ca="1">IFERROR(__xludf.DUMMYFUNCTION("""COMPUTED_VALUE""")," ")</f>
        <v xml:space="preserve"> </v>
      </c>
      <c r="J2728" s="51" t="s">
        <v>12421</v>
      </c>
      <c r="K2728" s="83" t="s">
        <v>12422</v>
      </c>
      <c r="L2728" s="151" t="s">
        <v>12423</v>
      </c>
      <c r="M2728" s="30" t="s">
        <v>1614</v>
      </c>
      <c r="N2728" s="30" t="s">
        <v>12129</v>
      </c>
      <c r="O2728" s="30" t="s">
        <v>7005</v>
      </c>
      <c r="P2728" s="30" t="s">
        <v>12424</v>
      </c>
      <c r="Q2728" s="23">
        <v>7736</v>
      </c>
      <c r="R2728" s="30" t="s">
        <v>29</v>
      </c>
      <c r="S2728" s="39">
        <v>100</v>
      </c>
      <c r="T2728" s="45">
        <v>46188</v>
      </c>
      <c r="U2728" s="52"/>
      <c r="V2728" s="53"/>
      <c r="W2728" s="54" t="s">
        <v>12425</v>
      </c>
      <c r="X2728" s="30"/>
      <c r="Y2728" s="31">
        <v>7636</v>
      </c>
      <c r="Z2728" s="30"/>
      <c r="AA2728" s="56"/>
      <c r="AB2728" s="74" t="s">
        <v>44</v>
      </c>
      <c r="AC2728" s="30" t="s">
        <v>44</v>
      </c>
      <c r="AD2728" s="30" t="s">
        <v>982</v>
      </c>
    </row>
    <row r="2729" spans="1:30" x14ac:dyDescent="0.2">
      <c r="A2729" s="89">
        <v>46189.69027619213</v>
      </c>
      <c r="B2729" s="35"/>
      <c r="C2729" s="85" t="s">
        <v>31</v>
      </c>
      <c r="D2729" s="30" t="s">
        <v>29</v>
      </c>
      <c r="E2729" s="96" t="s">
        <v>46</v>
      </c>
      <c r="F2729" s="93" t="s">
        <v>29</v>
      </c>
      <c r="G2729" s="30" t="s">
        <v>47</v>
      </c>
      <c r="H2729" s="93" t="s">
        <v>34</v>
      </c>
      <c r="I2729" s="36" t="str">
        <f ca="1">IFERROR(__xludf.DUMMYFUNCTION("""COMPUTED_VALUE""")," ")</f>
        <v xml:space="preserve"> </v>
      </c>
      <c r="J2729" s="51" t="s">
        <v>12426</v>
      </c>
      <c r="K2729" s="83" t="s">
        <v>12427</v>
      </c>
      <c r="L2729" s="151" t="s">
        <v>12428</v>
      </c>
      <c r="M2729" s="30" t="s">
        <v>130</v>
      </c>
      <c r="N2729" s="30" t="s">
        <v>1880</v>
      </c>
      <c r="O2729" s="30" t="s">
        <v>2081</v>
      </c>
      <c r="P2729" s="30" t="s">
        <v>12429</v>
      </c>
      <c r="Q2729" s="23">
        <v>2468</v>
      </c>
      <c r="R2729" s="30" t="s">
        <v>29</v>
      </c>
      <c r="S2729" s="39">
        <v>50</v>
      </c>
      <c r="T2729" s="45">
        <v>46188</v>
      </c>
      <c r="U2729" s="52"/>
      <c r="V2729" s="53"/>
      <c r="W2729" s="54" t="s">
        <v>12430</v>
      </c>
      <c r="X2729" s="30"/>
      <c r="Y2729" s="31">
        <v>2418</v>
      </c>
      <c r="Z2729" s="30"/>
      <c r="AA2729" s="55"/>
      <c r="AB2729" s="73" t="s">
        <v>44</v>
      </c>
      <c r="AC2729" s="30" t="s">
        <v>44</v>
      </c>
      <c r="AD2729" s="30" t="s">
        <v>982</v>
      </c>
    </row>
    <row r="2730" spans="1:30" x14ac:dyDescent="0.2">
      <c r="A2730" s="89">
        <v>46189.777637951389</v>
      </c>
      <c r="B2730" s="35"/>
      <c r="C2730" s="85" t="s">
        <v>31</v>
      </c>
      <c r="D2730" s="30" t="s">
        <v>29</v>
      </c>
      <c r="E2730" s="96" t="s">
        <v>2798</v>
      </c>
      <c r="F2730" s="93" t="s">
        <v>29</v>
      </c>
      <c r="G2730" s="30" t="s">
        <v>87</v>
      </c>
      <c r="H2730" s="93" t="s">
        <v>4073</v>
      </c>
      <c r="I2730" s="36">
        <f ca="1">IFERROR(__xludf.DUMMYFUNCTION("""COMPUTED_VALUE"""),46219)</f>
        <v>46219</v>
      </c>
      <c r="J2730" s="51" t="s">
        <v>12431</v>
      </c>
      <c r="K2730" s="83" t="s">
        <v>12432</v>
      </c>
      <c r="L2730" s="151" t="s">
        <v>12433</v>
      </c>
      <c r="M2730" s="30" t="s">
        <v>713</v>
      </c>
      <c r="N2730" s="30" t="s">
        <v>2631</v>
      </c>
      <c r="O2730" s="30" t="s">
        <v>107</v>
      </c>
      <c r="P2730" s="30" t="s">
        <v>12434</v>
      </c>
      <c r="Q2730" s="23">
        <v>16940</v>
      </c>
      <c r="R2730" s="30" t="s">
        <v>29</v>
      </c>
      <c r="S2730" s="39">
        <v>100</v>
      </c>
      <c r="T2730" s="45">
        <v>46189</v>
      </c>
      <c r="U2730" s="52"/>
      <c r="V2730" s="53"/>
      <c r="W2730" s="54" t="s">
        <v>12435</v>
      </c>
      <c r="X2730" s="30"/>
      <c r="Y2730" s="31">
        <v>16840</v>
      </c>
      <c r="Z2730" s="30"/>
      <c r="AA2730" s="56"/>
      <c r="AB2730" s="74" t="s">
        <v>44</v>
      </c>
      <c r="AC2730" s="30" t="s">
        <v>44</v>
      </c>
      <c r="AD2730" s="30" t="s">
        <v>982</v>
      </c>
    </row>
    <row r="2731" spans="1:30" x14ac:dyDescent="0.2">
      <c r="A2731" s="89">
        <v>46189.78085278935</v>
      </c>
      <c r="B2731" s="35" t="s">
        <v>252</v>
      </c>
      <c r="C2731" s="85" t="s">
        <v>31</v>
      </c>
      <c r="D2731" s="30" t="s">
        <v>29</v>
      </c>
      <c r="E2731" s="96" t="s">
        <v>2798</v>
      </c>
      <c r="F2731" s="93" t="s">
        <v>29</v>
      </c>
      <c r="G2731" s="30" t="s">
        <v>47</v>
      </c>
      <c r="H2731" s="93" t="s">
        <v>3049</v>
      </c>
      <c r="I2731" s="36">
        <f ca="1">IFERROR(__xludf.DUMMYFUNCTION("""COMPUTED_VALUE"""),46195)</f>
        <v>46195</v>
      </c>
      <c r="J2731" s="51" t="s">
        <v>12436</v>
      </c>
      <c r="K2731" s="83" t="s">
        <v>12437</v>
      </c>
      <c r="L2731" s="151" t="s">
        <v>12438</v>
      </c>
      <c r="M2731" s="30" t="s">
        <v>664</v>
      </c>
      <c r="N2731" s="30" t="s">
        <v>3247</v>
      </c>
      <c r="O2731" s="30" t="s">
        <v>107</v>
      </c>
      <c r="P2731" s="30" t="s">
        <v>12439</v>
      </c>
      <c r="Q2731" s="23">
        <v>16940</v>
      </c>
      <c r="R2731" s="30" t="s">
        <v>29</v>
      </c>
      <c r="S2731" s="39">
        <f>200+2500</f>
        <v>2700</v>
      </c>
      <c r="T2731" s="49" t="s">
        <v>12440</v>
      </c>
      <c r="U2731" s="52"/>
      <c r="V2731" s="53"/>
      <c r="W2731" s="54" t="s">
        <v>12441</v>
      </c>
      <c r="X2731" s="30"/>
      <c r="Y2731" s="31">
        <v>14240</v>
      </c>
      <c r="Z2731" s="30"/>
      <c r="AA2731" s="55"/>
      <c r="AB2731" s="73" t="s">
        <v>44</v>
      </c>
      <c r="AC2731" s="30" t="s">
        <v>44</v>
      </c>
      <c r="AD2731" s="30" t="s">
        <v>982</v>
      </c>
    </row>
    <row r="2732" spans="1:30" x14ac:dyDescent="0.2">
      <c r="A2732" s="89">
        <v>46189.866427071756</v>
      </c>
      <c r="B2732" s="35"/>
      <c r="C2732" s="85" t="s">
        <v>31</v>
      </c>
      <c r="D2732" s="30" t="s">
        <v>29</v>
      </c>
      <c r="E2732" s="96" t="s">
        <v>2798</v>
      </c>
      <c r="F2732" s="93" t="s">
        <v>29</v>
      </c>
      <c r="G2732" s="30" t="s">
        <v>47</v>
      </c>
      <c r="H2732" s="93" t="s">
        <v>34</v>
      </c>
      <c r="I2732" s="36" t="str">
        <f ca="1">IFERROR(__xludf.DUMMYFUNCTION("""COMPUTED_VALUE""")," ")</f>
        <v xml:space="preserve"> </v>
      </c>
      <c r="J2732" s="51" t="s">
        <v>12442</v>
      </c>
      <c r="K2732" s="83" t="s">
        <v>12443</v>
      </c>
      <c r="L2732" s="151" t="s">
        <v>12444</v>
      </c>
      <c r="M2732" s="30" t="s">
        <v>713</v>
      </c>
      <c r="N2732" s="30" t="s">
        <v>2631</v>
      </c>
      <c r="O2732" s="30" t="s">
        <v>107</v>
      </c>
      <c r="P2732" s="30" t="s">
        <v>12445</v>
      </c>
      <c r="Q2732" s="23">
        <v>16940</v>
      </c>
      <c r="R2732" s="30" t="s">
        <v>29</v>
      </c>
      <c r="S2732" s="39">
        <v>100</v>
      </c>
      <c r="T2732" s="45">
        <v>46189</v>
      </c>
      <c r="U2732" s="52"/>
      <c r="V2732" s="53"/>
      <c r="W2732" s="54" t="s">
        <v>12446</v>
      </c>
      <c r="X2732" s="30"/>
      <c r="Y2732" s="31">
        <v>16840</v>
      </c>
      <c r="Z2732" s="30"/>
      <c r="AA2732" s="56"/>
      <c r="AB2732" s="74" t="s">
        <v>44</v>
      </c>
      <c r="AC2732" s="30" t="s">
        <v>44</v>
      </c>
      <c r="AD2732" s="30" t="s">
        <v>982</v>
      </c>
    </row>
    <row r="2733" spans="1:30" x14ac:dyDescent="0.2">
      <c r="A2733" s="89">
        <v>46189.872145138885</v>
      </c>
      <c r="B2733" s="35"/>
      <c r="C2733" s="85" t="s">
        <v>31</v>
      </c>
      <c r="D2733" s="30" t="s">
        <v>29</v>
      </c>
      <c r="E2733" s="96" t="s">
        <v>2798</v>
      </c>
      <c r="F2733" s="93" t="s">
        <v>29</v>
      </c>
      <c r="G2733" s="30" t="s">
        <v>47</v>
      </c>
      <c r="H2733" s="93" t="s">
        <v>3950</v>
      </c>
      <c r="I2733" s="36">
        <f ca="1">IFERROR(__xludf.DUMMYFUNCTION("""COMPUTED_VALUE"""),46204)</f>
        <v>46204</v>
      </c>
      <c r="J2733" s="51" t="s">
        <v>12447</v>
      </c>
      <c r="K2733" s="83" t="s">
        <v>12448</v>
      </c>
      <c r="L2733" s="151" t="s">
        <v>12449</v>
      </c>
      <c r="M2733" s="30" t="s">
        <v>50</v>
      </c>
      <c r="N2733" s="30" t="s">
        <v>131</v>
      </c>
      <c r="O2733" s="30" t="s">
        <v>107</v>
      </c>
      <c r="P2733" s="30" t="s">
        <v>12450</v>
      </c>
      <c r="Q2733" s="23">
        <v>16940</v>
      </c>
      <c r="R2733" s="30" t="s">
        <v>29</v>
      </c>
      <c r="S2733" s="39">
        <v>100</v>
      </c>
      <c r="T2733" s="45">
        <v>46189</v>
      </c>
      <c r="U2733" s="52"/>
      <c r="V2733" s="53"/>
      <c r="W2733" s="54" t="s">
        <v>12451</v>
      </c>
      <c r="X2733" s="30"/>
      <c r="Y2733" s="31">
        <v>16840</v>
      </c>
      <c r="Z2733" s="30"/>
      <c r="AA2733" s="55"/>
      <c r="AB2733" s="73" t="s">
        <v>44</v>
      </c>
      <c r="AC2733" s="30" t="s">
        <v>44</v>
      </c>
      <c r="AD2733" s="30" t="s">
        <v>982</v>
      </c>
    </row>
    <row r="2734" spans="1:30" x14ac:dyDescent="0.2">
      <c r="A2734" s="89">
        <v>46189.897127893521</v>
      </c>
      <c r="B2734" s="35"/>
      <c r="C2734" s="85" t="s">
        <v>31</v>
      </c>
      <c r="D2734" s="30" t="s">
        <v>29</v>
      </c>
      <c r="E2734" s="96" t="s">
        <v>2798</v>
      </c>
      <c r="F2734" s="93" t="s">
        <v>29</v>
      </c>
      <c r="G2734" s="30" t="s">
        <v>47</v>
      </c>
      <c r="H2734" s="93" t="s">
        <v>3716</v>
      </c>
      <c r="I2734" s="36">
        <f ca="1">IFERROR(__xludf.DUMMYFUNCTION("""COMPUTED_VALUE"""),46202)</f>
        <v>46202</v>
      </c>
      <c r="J2734" s="51" t="s">
        <v>12452</v>
      </c>
      <c r="K2734" s="83" t="s">
        <v>12453</v>
      </c>
      <c r="L2734" s="151" t="s">
        <v>12454</v>
      </c>
      <c r="M2734" s="30" t="s">
        <v>664</v>
      </c>
      <c r="N2734" s="30" t="s">
        <v>3186</v>
      </c>
      <c r="O2734" s="30" t="s">
        <v>107</v>
      </c>
      <c r="P2734" s="30" t="s">
        <v>12455</v>
      </c>
      <c r="Q2734" s="23">
        <v>16940</v>
      </c>
      <c r="R2734" s="30" t="s">
        <v>29</v>
      </c>
      <c r="S2734" s="39">
        <v>200</v>
      </c>
      <c r="T2734" s="45">
        <v>46189</v>
      </c>
      <c r="U2734" s="52"/>
      <c r="V2734" s="53"/>
      <c r="W2734" s="54" t="s">
        <v>12456</v>
      </c>
      <c r="X2734" s="30"/>
      <c r="Y2734" s="31">
        <v>16740</v>
      </c>
      <c r="Z2734" s="30"/>
      <c r="AA2734" s="56"/>
      <c r="AB2734" s="74" t="s">
        <v>44</v>
      </c>
      <c r="AC2734" s="30" t="s">
        <v>44</v>
      </c>
      <c r="AD2734" s="30" t="s">
        <v>982</v>
      </c>
    </row>
    <row r="2735" spans="1:30" x14ac:dyDescent="0.2">
      <c r="A2735" s="89">
        <v>46189.899497418985</v>
      </c>
      <c r="B2735" s="35"/>
      <c r="C2735" s="85" t="s">
        <v>31</v>
      </c>
      <c r="D2735" s="30" t="s">
        <v>29</v>
      </c>
      <c r="E2735" s="96" t="s">
        <v>2798</v>
      </c>
      <c r="F2735" s="93" t="s">
        <v>29</v>
      </c>
      <c r="G2735" s="30" t="s">
        <v>87</v>
      </c>
      <c r="H2735" s="93" t="s">
        <v>4073</v>
      </c>
      <c r="I2735" s="36">
        <f ca="1">IFERROR(__xludf.DUMMYFUNCTION("""COMPUTED_VALUE"""),46219)</f>
        <v>46219</v>
      </c>
      <c r="J2735" s="51" t="s">
        <v>12457</v>
      </c>
      <c r="K2735" s="83" t="s">
        <v>12458</v>
      </c>
      <c r="L2735" s="151" t="s">
        <v>12459</v>
      </c>
      <c r="M2735" s="30" t="s">
        <v>713</v>
      </c>
      <c r="N2735" s="30" t="s">
        <v>2631</v>
      </c>
      <c r="O2735" s="30" t="s">
        <v>107</v>
      </c>
      <c r="P2735" s="30" t="s">
        <v>12460</v>
      </c>
      <c r="Q2735" s="23">
        <v>16940</v>
      </c>
      <c r="R2735" s="30" t="s">
        <v>29</v>
      </c>
      <c r="S2735" s="39">
        <v>100</v>
      </c>
      <c r="T2735" s="45">
        <v>46189</v>
      </c>
      <c r="U2735" s="52"/>
      <c r="V2735" s="53"/>
      <c r="W2735" s="54" t="s">
        <v>12461</v>
      </c>
      <c r="X2735" s="30"/>
      <c r="Y2735" s="31">
        <v>16840</v>
      </c>
      <c r="Z2735" s="30"/>
      <c r="AA2735" s="55"/>
      <c r="AB2735" s="73" t="s">
        <v>44</v>
      </c>
      <c r="AC2735" s="30" t="s">
        <v>44</v>
      </c>
      <c r="AD2735" s="30" t="s">
        <v>982</v>
      </c>
    </row>
    <row r="2736" spans="1:30" x14ac:dyDescent="0.2">
      <c r="A2736" s="89">
        <v>46189.918426736112</v>
      </c>
      <c r="B2736" s="35"/>
      <c r="C2736" s="85" t="s">
        <v>31</v>
      </c>
      <c r="D2736" s="30" t="s">
        <v>29</v>
      </c>
      <c r="E2736" s="96" t="s">
        <v>46</v>
      </c>
      <c r="F2736" s="93" t="s">
        <v>29</v>
      </c>
      <c r="G2736" s="30" t="s">
        <v>47</v>
      </c>
      <c r="H2736" s="93" t="s">
        <v>3716</v>
      </c>
      <c r="I2736" s="36">
        <f ca="1">IFERROR(__xludf.DUMMYFUNCTION("""COMPUTED_VALUE"""),46202)</f>
        <v>46202</v>
      </c>
      <c r="J2736" s="51" t="s">
        <v>12462</v>
      </c>
      <c r="K2736" s="83" t="s">
        <v>12463</v>
      </c>
      <c r="L2736" s="38">
        <v>389524012</v>
      </c>
      <c r="M2736" s="30" t="s">
        <v>380</v>
      </c>
      <c r="N2736" s="30" t="s">
        <v>434</v>
      </c>
      <c r="O2736" s="30" t="s">
        <v>12464</v>
      </c>
      <c r="P2736" s="30" t="s">
        <v>12465</v>
      </c>
      <c r="Q2736" s="23">
        <v>2468</v>
      </c>
      <c r="R2736" s="30" t="s">
        <v>29</v>
      </c>
      <c r="S2736" s="39">
        <v>2468</v>
      </c>
      <c r="T2736" s="45">
        <v>46189</v>
      </c>
      <c r="U2736" s="52"/>
      <c r="V2736" s="53"/>
      <c r="W2736" s="54" t="s">
        <v>12466</v>
      </c>
      <c r="X2736" s="30"/>
      <c r="Y2736" s="31">
        <v>0</v>
      </c>
      <c r="Z2736" s="30"/>
      <c r="AA2736" s="56"/>
      <c r="AB2736" s="74" t="s">
        <v>44</v>
      </c>
      <c r="AC2736" s="30" t="s">
        <v>44</v>
      </c>
      <c r="AD2736" s="30" t="s">
        <v>74</v>
      </c>
    </row>
    <row r="2737" spans="1:30" x14ac:dyDescent="0.2">
      <c r="A2737" s="89">
        <v>46189.922383437501</v>
      </c>
      <c r="B2737" s="35" t="s">
        <v>252</v>
      </c>
      <c r="C2737" s="85" t="s">
        <v>31</v>
      </c>
      <c r="D2737" s="30" t="s">
        <v>29</v>
      </c>
      <c r="E2737" s="96" t="s">
        <v>2798</v>
      </c>
      <c r="F2737" s="93" t="s">
        <v>29</v>
      </c>
      <c r="G2737" s="30" t="s">
        <v>47</v>
      </c>
      <c r="H2737" s="93" t="s">
        <v>5037</v>
      </c>
      <c r="I2737" s="36">
        <f ca="1">IFERROR(__xludf.DUMMYFUNCTION("""COMPUTED_VALUE"""),46196)</f>
        <v>46196</v>
      </c>
      <c r="J2737" s="51" t="s">
        <v>12467</v>
      </c>
      <c r="K2737" s="83" t="s">
        <v>12468</v>
      </c>
      <c r="L2737" s="151" t="s">
        <v>12469</v>
      </c>
      <c r="M2737" s="30" t="s">
        <v>664</v>
      </c>
      <c r="N2737" s="30" t="s">
        <v>3247</v>
      </c>
      <c r="O2737" s="30" t="s">
        <v>107</v>
      </c>
      <c r="P2737" s="30" t="s">
        <v>12470</v>
      </c>
      <c r="Q2737" s="23">
        <v>16940</v>
      </c>
      <c r="R2737" s="30" t="s">
        <v>29</v>
      </c>
      <c r="S2737" s="39">
        <v>2500</v>
      </c>
      <c r="T2737" s="45">
        <v>46189</v>
      </c>
      <c r="U2737" s="52"/>
      <c r="V2737" s="53"/>
      <c r="W2737" s="54" t="s">
        <v>12471</v>
      </c>
      <c r="X2737" s="30"/>
      <c r="Y2737" s="31">
        <v>14440</v>
      </c>
      <c r="Z2737" s="30"/>
      <c r="AA2737" s="55"/>
      <c r="AB2737" s="73" t="s">
        <v>44</v>
      </c>
      <c r="AC2737" s="30" t="s">
        <v>44</v>
      </c>
      <c r="AD2737" s="30" t="s">
        <v>982</v>
      </c>
    </row>
    <row r="2738" spans="1:30" x14ac:dyDescent="0.2">
      <c r="A2738" s="89">
        <v>46190.036849143522</v>
      </c>
      <c r="B2738" s="35"/>
      <c r="C2738" s="85" t="s">
        <v>31</v>
      </c>
      <c r="D2738" s="30" t="s">
        <v>29</v>
      </c>
      <c r="E2738" s="96" t="s">
        <v>63</v>
      </c>
      <c r="F2738" s="93" t="s">
        <v>29</v>
      </c>
      <c r="G2738" s="30" t="s">
        <v>47</v>
      </c>
      <c r="H2738" s="93" t="s">
        <v>3318</v>
      </c>
      <c r="I2738" s="36">
        <f ca="1">IFERROR(__xludf.DUMMYFUNCTION("""COMPUTED_VALUE"""),46203)</f>
        <v>46203</v>
      </c>
      <c r="J2738" s="51" t="s">
        <v>12472</v>
      </c>
      <c r="K2738" s="83" t="s">
        <v>12473</v>
      </c>
      <c r="L2738" s="151" t="s">
        <v>12474</v>
      </c>
      <c r="M2738" s="30" t="s">
        <v>1614</v>
      </c>
      <c r="N2738" s="30" t="s">
        <v>1153</v>
      </c>
      <c r="O2738" s="30" t="s">
        <v>7005</v>
      </c>
      <c r="P2738" s="30" t="s">
        <v>12475</v>
      </c>
      <c r="Q2738" s="23">
        <v>16940</v>
      </c>
      <c r="R2738" s="30" t="s">
        <v>29</v>
      </c>
      <c r="S2738" s="39">
        <v>200</v>
      </c>
      <c r="T2738" s="45">
        <v>46189</v>
      </c>
      <c r="U2738" s="52"/>
      <c r="V2738" s="53"/>
      <c r="W2738" s="54" t="s">
        <v>12476</v>
      </c>
      <c r="X2738" s="30"/>
      <c r="Y2738" s="31">
        <v>16740</v>
      </c>
      <c r="Z2738" s="30"/>
      <c r="AA2738" s="56"/>
      <c r="AB2738" s="74" t="s">
        <v>44</v>
      </c>
      <c r="AC2738" s="30" t="s">
        <v>44</v>
      </c>
      <c r="AD2738" s="30" t="s">
        <v>982</v>
      </c>
    </row>
    <row r="2739" spans="1:30" x14ac:dyDescent="0.2">
      <c r="A2739" s="89">
        <v>46190.311168657412</v>
      </c>
      <c r="B2739" s="35" t="s">
        <v>252</v>
      </c>
      <c r="C2739" s="85" t="s">
        <v>31</v>
      </c>
      <c r="D2739" s="30" t="s">
        <v>29</v>
      </c>
      <c r="E2739" s="96" t="s">
        <v>63</v>
      </c>
      <c r="F2739" s="93" t="s">
        <v>29</v>
      </c>
      <c r="G2739" s="30" t="s">
        <v>47</v>
      </c>
      <c r="H2739" s="93" t="s">
        <v>5082</v>
      </c>
      <c r="I2739" s="36">
        <f ca="1">IFERROR(__xludf.DUMMYFUNCTION("""COMPUTED_VALUE"""),46195)</f>
        <v>46195</v>
      </c>
      <c r="J2739" s="51" t="s">
        <v>12477</v>
      </c>
      <c r="K2739" s="83" t="s">
        <v>12478</v>
      </c>
      <c r="L2739" s="151" t="s">
        <v>12479</v>
      </c>
      <c r="M2739" s="30" t="s">
        <v>698</v>
      </c>
      <c r="N2739" s="30" t="s">
        <v>2669</v>
      </c>
      <c r="O2739" s="30" t="s">
        <v>107</v>
      </c>
      <c r="P2739" s="30" t="s">
        <v>12480</v>
      </c>
      <c r="Q2739" s="23">
        <v>16940</v>
      </c>
      <c r="R2739" s="30" t="s">
        <v>29</v>
      </c>
      <c r="S2739" s="39">
        <v>100</v>
      </c>
      <c r="T2739" s="45">
        <v>46189</v>
      </c>
      <c r="U2739" s="52"/>
      <c r="V2739" s="53"/>
      <c r="W2739" s="54" t="s">
        <v>12481</v>
      </c>
      <c r="X2739" s="30"/>
      <c r="Y2739" s="31">
        <v>16840</v>
      </c>
      <c r="Z2739" s="30"/>
      <c r="AA2739" s="55"/>
      <c r="AB2739" s="73" t="s">
        <v>44</v>
      </c>
      <c r="AC2739" s="30" t="s">
        <v>44</v>
      </c>
      <c r="AD2739" s="30" t="s">
        <v>982</v>
      </c>
    </row>
    <row r="2740" spans="1:30" x14ac:dyDescent="0.2">
      <c r="A2740" s="89">
        <v>46190.313577766203</v>
      </c>
      <c r="B2740" s="35"/>
      <c r="C2740" s="85" t="s">
        <v>31</v>
      </c>
      <c r="D2740" s="30" t="s">
        <v>29</v>
      </c>
      <c r="E2740" s="96" t="s">
        <v>46</v>
      </c>
      <c r="F2740" s="93" t="s">
        <v>29</v>
      </c>
      <c r="G2740" s="30" t="s">
        <v>47</v>
      </c>
      <c r="H2740" s="93" t="s">
        <v>3716</v>
      </c>
      <c r="I2740" s="36">
        <f ca="1">IFERROR(__xludf.DUMMYFUNCTION("""COMPUTED_VALUE"""),46202)</f>
        <v>46202</v>
      </c>
      <c r="J2740" s="51" t="s">
        <v>12482</v>
      </c>
      <c r="K2740" s="83" t="s">
        <v>12483</v>
      </c>
      <c r="L2740" s="151" t="s">
        <v>12484</v>
      </c>
      <c r="M2740" s="30" t="s">
        <v>163</v>
      </c>
      <c r="N2740" s="30" t="s">
        <v>3479</v>
      </c>
      <c r="O2740" s="30" t="s">
        <v>739</v>
      </c>
      <c r="P2740" s="30" t="s">
        <v>12485</v>
      </c>
      <c r="Q2740" s="23">
        <v>2468</v>
      </c>
      <c r="R2740" s="30" t="s">
        <v>429</v>
      </c>
      <c r="S2740" s="39">
        <v>100</v>
      </c>
      <c r="T2740" s="45">
        <v>46189</v>
      </c>
      <c r="U2740" s="52"/>
      <c r="V2740" s="53"/>
      <c r="W2740" s="54" t="s">
        <v>12486</v>
      </c>
      <c r="X2740" s="30"/>
      <c r="Y2740" s="31">
        <v>2368</v>
      </c>
      <c r="Z2740" s="30"/>
      <c r="AA2740" s="56"/>
      <c r="AB2740" s="74" t="s">
        <v>44</v>
      </c>
      <c r="AC2740" s="30" t="s">
        <v>44</v>
      </c>
      <c r="AD2740" s="30" t="s">
        <v>982</v>
      </c>
    </row>
    <row r="2741" spans="1:30" x14ac:dyDescent="0.2">
      <c r="A2741" s="89">
        <v>46190.315164942134</v>
      </c>
      <c r="B2741" s="35" t="s">
        <v>408</v>
      </c>
      <c r="C2741" s="85" t="s">
        <v>31</v>
      </c>
      <c r="D2741" s="30" t="s">
        <v>29</v>
      </c>
      <c r="E2741" s="96" t="s">
        <v>63</v>
      </c>
      <c r="F2741" s="93" t="s">
        <v>29</v>
      </c>
      <c r="G2741" s="30" t="s">
        <v>47</v>
      </c>
      <c r="H2741" s="93" t="s">
        <v>5037</v>
      </c>
      <c r="I2741" s="36">
        <f ca="1">IFERROR(__xludf.DUMMYFUNCTION("""COMPUTED_VALUE"""),46196)</f>
        <v>46196</v>
      </c>
      <c r="J2741" s="51" t="s">
        <v>12487</v>
      </c>
      <c r="K2741" s="83" t="s">
        <v>3557</v>
      </c>
      <c r="L2741" s="151" t="s">
        <v>12488</v>
      </c>
      <c r="M2741" s="30" t="s">
        <v>698</v>
      </c>
      <c r="N2741" s="30" t="s">
        <v>6764</v>
      </c>
      <c r="O2741" s="30" t="s">
        <v>107</v>
      </c>
      <c r="P2741" s="30" t="s">
        <v>12489</v>
      </c>
      <c r="Q2741" s="23">
        <v>16940</v>
      </c>
      <c r="R2741" s="30" t="s">
        <v>29</v>
      </c>
      <c r="S2741" s="39">
        <v>50</v>
      </c>
      <c r="T2741" s="45">
        <v>46189</v>
      </c>
      <c r="U2741" s="52"/>
      <c r="V2741" s="53"/>
      <c r="W2741" s="54" t="s">
        <v>12490</v>
      </c>
      <c r="X2741" s="30"/>
      <c r="Y2741" s="31">
        <v>16890</v>
      </c>
      <c r="Z2741" s="30"/>
      <c r="AA2741" s="55"/>
      <c r="AB2741" s="73" t="s">
        <v>44</v>
      </c>
      <c r="AC2741" s="30" t="s">
        <v>44</v>
      </c>
      <c r="AD2741" s="30" t="s">
        <v>982</v>
      </c>
    </row>
    <row r="2742" spans="1:30" x14ac:dyDescent="0.2">
      <c r="A2742" s="89">
        <v>46190.317687291667</v>
      </c>
      <c r="B2742" s="35" t="s">
        <v>252</v>
      </c>
      <c r="C2742" s="85" t="s">
        <v>31</v>
      </c>
      <c r="D2742" s="30" t="s">
        <v>29</v>
      </c>
      <c r="E2742" s="96" t="s">
        <v>2798</v>
      </c>
      <c r="F2742" s="93" t="s">
        <v>29</v>
      </c>
      <c r="G2742" s="30" t="s">
        <v>33</v>
      </c>
      <c r="H2742" s="93" t="s">
        <v>11473</v>
      </c>
      <c r="I2742" s="36">
        <f ca="1">IFERROR(__xludf.DUMMYFUNCTION("""COMPUTED_VALUE"""),46194)</f>
        <v>46194</v>
      </c>
      <c r="J2742" s="51" t="s">
        <v>12491</v>
      </c>
      <c r="K2742" s="83" t="s">
        <v>9207</v>
      </c>
      <c r="L2742" s="151" t="s">
        <v>12492</v>
      </c>
      <c r="M2742" s="30" t="s">
        <v>633</v>
      </c>
      <c r="N2742" s="30" t="s">
        <v>164</v>
      </c>
      <c r="O2742" s="30" t="s">
        <v>107</v>
      </c>
      <c r="P2742" s="30" t="s">
        <v>12493</v>
      </c>
      <c r="Q2742" s="23">
        <v>16940</v>
      </c>
      <c r="R2742" s="30" t="s">
        <v>29</v>
      </c>
      <c r="S2742" s="39">
        <f>500+4000</f>
        <v>4500</v>
      </c>
      <c r="T2742" s="49" t="s">
        <v>12440</v>
      </c>
      <c r="U2742" s="52"/>
      <c r="V2742" s="53"/>
      <c r="W2742" s="54" t="s">
        <v>12494</v>
      </c>
      <c r="X2742" s="30"/>
      <c r="Y2742" s="31">
        <v>12440</v>
      </c>
      <c r="Z2742" s="30"/>
      <c r="AA2742" s="56"/>
      <c r="AB2742" s="74" t="s">
        <v>44</v>
      </c>
      <c r="AC2742" s="30" t="s">
        <v>44</v>
      </c>
      <c r="AD2742" s="30" t="s">
        <v>982</v>
      </c>
    </row>
    <row r="2743" spans="1:30" x14ac:dyDescent="0.2">
      <c r="A2743" s="89">
        <v>46190.318222546295</v>
      </c>
      <c r="B2743" s="35"/>
      <c r="C2743" s="85" t="s">
        <v>31</v>
      </c>
      <c r="D2743" s="30" t="s">
        <v>29</v>
      </c>
      <c r="E2743" s="96" t="s">
        <v>46</v>
      </c>
      <c r="F2743" s="93" t="s">
        <v>29</v>
      </c>
      <c r="G2743" s="30" t="s">
        <v>47</v>
      </c>
      <c r="H2743" s="93" t="s">
        <v>34</v>
      </c>
      <c r="I2743" s="36" t="str">
        <f ca="1">IFERROR(__xludf.DUMMYFUNCTION("""COMPUTED_VALUE""")," ")</f>
        <v xml:space="preserve"> </v>
      </c>
      <c r="J2743" s="51" t="s">
        <v>12495</v>
      </c>
      <c r="K2743" s="83" t="s">
        <v>12496</v>
      </c>
      <c r="L2743" s="151" t="s">
        <v>12497</v>
      </c>
      <c r="M2743" s="30" t="s">
        <v>454</v>
      </c>
      <c r="N2743" s="30" t="s">
        <v>12498</v>
      </c>
      <c r="O2743" s="30" t="s">
        <v>12499</v>
      </c>
      <c r="P2743" s="30" t="s">
        <v>12500</v>
      </c>
      <c r="Q2743" s="23">
        <v>2468</v>
      </c>
      <c r="R2743" s="30" t="s">
        <v>29</v>
      </c>
      <c r="S2743" s="39">
        <v>100</v>
      </c>
      <c r="T2743" s="45">
        <v>46189</v>
      </c>
      <c r="U2743" s="52"/>
      <c r="V2743" s="53"/>
      <c r="W2743" s="54" t="s">
        <v>12501</v>
      </c>
      <c r="X2743" s="30"/>
      <c r="Y2743" s="31">
        <v>2368</v>
      </c>
      <c r="Z2743" s="30"/>
      <c r="AA2743" s="55"/>
      <c r="AB2743" s="73" t="s">
        <v>44</v>
      </c>
      <c r="AC2743" s="30" t="s">
        <v>44</v>
      </c>
      <c r="AD2743" s="30" t="s">
        <v>982</v>
      </c>
    </row>
    <row r="2744" spans="1:30" x14ac:dyDescent="0.2">
      <c r="A2744" s="89">
        <v>46190.318396180555</v>
      </c>
      <c r="B2744" s="35"/>
      <c r="C2744" s="85" t="s">
        <v>31</v>
      </c>
      <c r="D2744" s="30" t="s">
        <v>29</v>
      </c>
      <c r="E2744" s="96" t="s">
        <v>63</v>
      </c>
      <c r="F2744" s="93" t="s">
        <v>29</v>
      </c>
      <c r="G2744" s="30" t="s">
        <v>47</v>
      </c>
      <c r="H2744" s="93" t="s">
        <v>34</v>
      </c>
      <c r="I2744" s="36" t="str">
        <f ca="1">IFERROR(__xludf.DUMMYFUNCTION("""COMPUTED_VALUE""")," ")</f>
        <v xml:space="preserve"> </v>
      </c>
      <c r="J2744" s="51" t="s">
        <v>12502</v>
      </c>
      <c r="K2744" s="83" t="s">
        <v>12503</v>
      </c>
      <c r="L2744" s="151" t="s">
        <v>12504</v>
      </c>
      <c r="M2744" s="30" t="s">
        <v>698</v>
      </c>
      <c r="N2744" s="30" t="s">
        <v>6764</v>
      </c>
      <c r="O2744" s="30" t="s">
        <v>107</v>
      </c>
      <c r="P2744" s="30" t="s">
        <v>12505</v>
      </c>
      <c r="Q2744" s="23">
        <v>16940</v>
      </c>
      <c r="R2744" s="30" t="s">
        <v>29</v>
      </c>
      <c r="S2744" s="39">
        <v>50</v>
      </c>
      <c r="T2744" s="45">
        <v>46189</v>
      </c>
      <c r="U2744" s="52"/>
      <c r="V2744" s="53"/>
      <c r="W2744" s="54" t="s">
        <v>12506</v>
      </c>
      <c r="X2744" s="30"/>
      <c r="Y2744" s="31">
        <v>16890</v>
      </c>
      <c r="Z2744" s="30"/>
      <c r="AA2744" s="56"/>
      <c r="AB2744" s="74" t="s">
        <v>44</v>
      </c>
      <c r="AC2744" s="30" t="s">
        <v>44</v>
      </c>
      <c r="AD2744" s="30" t="s">
        <v>982</v>
      </c>
    </row>
    <row r="2745" spans="1:30" x14ac:dyDescent="0.2">
      <c r="A2745" s="89">
        <v>46190.319467962967</v>
      </c>
      <c r="B2745" s="35"/>
      <c r="C2745" s="85" t="s">
        <v>31</v>
      </c>
      <c r="D2745" s="30" t="s">
        <v>29</v>
      </c>
      <c r="E2745" s="96" t="s">
        <v>63</v>
      </c>
      <c r="F2745" s="93" t="s">
        <v>29</v>
      </c>
      <c r="G2745" s="30" t="s">
        <v>47</v>
      </c>
      <c r="H2745" s="93" t="s">
        <v>34</v>
      </c>
      <c r="I2745" s="36" t="str">
        <f ca="1">IFERROR(__xludf.DUMMYFUNCTION("""COMPUTED_VALUE""")," ")</f>
        <v xml:space="preserve"> </v>
      </c>
      <c r="J2745" s="51" t="s">
        <v>12507</v>
      </c>
      <c r="K2745" s="83" t="s">
        <v>12508</v>
      </c>
      <c r="L2745" s="151" t="s">
        <v>12509</v>
      </c>
      <c r="M2745" s="30" t="s">
        <v>466</v>
      </c>
      <c r="N2745" s="30" t="s">
        <v>4262</v>
      </c>
      <c r="O2745" s="30" t="s">
        <v>11657</v>
      </c>
      <c r="P2745" s="30" t="s">
        <v>12510</v>
      </c>
      <c r="Q2745" s="23">
        <v>16940</v>
      </c>
      <c r="R2745" s="30" t="s">
        <v>29</v>
      </c>
      <c r="S2745" s="39">
        <v>50</v>
      </c>
      <c r="T2745" s="45">
        <v>46189</v>
      </c>
      <c r="U2745" s="52"/>
      <c r="V2745" s="53"/>
      <c r="W2745" s="54" t="s">
        <v>12511</v>
      </c>
      <c r="X2745" s="30"/>
      <c r="Y2745" s="31">
        <v>16890</v>
      </c>
      <c r="Z2745" s="30"/>
      <c r="AA2745" s="55"/>
      <c r="AB2745" s="73" t="s">
        <v>44</v>
      </c>
      <c r="AC2745" s="30" t="s">
        <v>44</v>
      </c>
      <c r="AD2745" s="30" t="s">
        <v>982</v>
      </c>
    </row>
    <row r="2746" spans="1:30" x14ac:dyDescent="0.2">
      <c r="A2746" s="89">
        <v>46190.319652719903</v>
      </c>
      <c r="B2746" s="35"/>
      <c r="C2746" s="85" t="s">
        <v>31</v>
      </c>
      <c r="D2746" s="30" t="s">
        <v>29</v>
      </c>
      <c r="E2746" s="96" t="s">
        <v>2798</v>
      </c>
      <c r="F2746" s="93" t="s">
        <v>29</v>
      </c>
      <c r="G2746" s="30" t="s">
        <v>47</v>
      </c>
      <c r="H2746" s="93" t="s">
        <v>34</v>
      </c>
      <c r="I2746" s="36" t="str">
        <f ca="1">IFERROR(__xludf.DUMMYFUNCTION("""COMPUTED_VALUE""")," ")</f>
        <v xml:space="preserve"> </v>
      </c>
      <c r="J2746" s="51" t="s">
        <v>12512</v>
      </c>
      <c r="K2746" s="83" t="s">
        <v>3776</v>
      </c>
      <c r="L2746" s="151" t="s">
        <v>12513</v>
      </c>
      <c r="M2746" s="30" t="s">
        <v>2093</v>
      </c>
      <c r="N2746" s="30" t="s">
        <v>1219</v>
      </c>
      <c r="O2746" s="30" t="s">
        <v>739</v>
      </c>
      <c r="P2746" s="30" t="s">
        <v>12514</v>
      </c>
      <c r="Q2746" s="23">
        <v>16940</v>
      </c>
      <c r="R2746" s="30" t="s">
        <v>29</v>
      </c>
      <c r="S2746" s="39">
        <v>100</v>
      </c>
      <c r="T2746" s="45">
        <v>46190</v>
      </c>
      <c r="U2746" s="52"/>
      <c r="V2746" s="53"/>
      <c r="W2746" s="54" t="s">
        <v>12515</v>
      </c>
      <c r="X2746" s="30"/>
      <c r="Y2746" s="31">
        <v>16840</v>
      </c>
      <c r="Z2746" s="30"/>
      <c r="AA2746" s="56"/>
      <c r="AB2746" s="74" t="s">
        <v>44</v>
      </c>
      <c r="AC2746" s="30" t="s">
        <v>44</v>
      </c>
      <c r="AD2746" s="30" t="s">
        <v>982</v>
      </c>
    </row>
    <row r="2747" spans="1:30" x14ac:dyDescent="0.2">
      <c r="A2747" s="89">
        <v>46190.320744780096</v>
      </c>
      <c r="B2747" s="35"/>
      <c r="C2747" s="85" t="s">
        <v>31</v>
      </c>
      <c r="D2747" s="30" t="s">
        <v>29</v>
      </c>
      <c r="E2747" s="96" t="s">
        <v>63</v>
      </c>
      <c r="F2747" s="93" t="s">
        <v>29</v>
      </c>
      <c r="G2747" s="30" t="s">
        <v>47</v>
      </c>
      <c r="H2747" s="93" t="s">
        <v>34</v>
      </c>
      <c r="I2747" s="36" t="str">
        <f ca="1">IFERROR(__xludf.DUMMYFUNCTION("""COMPUTED_VALUE""")," ")</f>
        <v xml:space="preserve"> </v>
      </c>
      <c r="J2747" s="51" t="s">
        <v>12516</v>
      </c>
      <c r="K2747" s="83" t="s">
        <v>12517</v>
      </c>
      <c r="L2747" s="151" t="s">
        <v>12518</v>
      </c>
      <c r="M2747" s="30" t="s">
        <v>454</v>
      </c>
      <c r="N2747" s="30" t="s">
        <v>131</v>
      </c>
      <c r="O2747" s="30" t="s">
        <v>12519</v>
      </c>
      <c r="P2747" s="30" t="s">
        <v>12520</v>
      </c>
      <c r="Q2747" s="23">
        <v>16940</v>
      </c>
      <c r="R2747" s="30" t="s">
        <v>29</v>
      </c>
      <c r="S2747" s="39">
        <v>50</v>
      </c>
      <c r="T2747" s="45">
        <v>46189</v>
      </c>
      <c r="U2747" s="52"/>
      <c r="V2747" s="53"/>
      <c r="W2747" s="54" t="s">
        <v>12521</v>
      </c>
      <c r="X2747" s="30"/>
      <c r="Y2747" s="31">
        <v>16890</v>
      </c>
      <c r="Z2747" s="30"/>
      <c r="AA2747" s="55"/>
      <c r="AB2747" s="73" t="s">
        <v>44</v>
      </c>
      <c r="AC2747" s="30" t="s">
        <v>44</v>
      </c>
      <c r="AD2747" s="30" t="s">
        <v>982</v>
      </c>
    </row>
    <row r="2748" spans="1:30" x14ac:dyDescent="0.2">
      <c r="A2748" s="89">
        <v>46190.321883645833</v>
      </c>
      <c r="B2748" s="35" t="s">
        <v>252</v>
      </c>
      <c r="C2748" s="85" t="s">
        <v>31</v>
      </c>
      <c r="D2748" s="30" t="s">
        <v>29</v>
      </c>
      <c r="E2748" s="96" t="s">
        <v>63</v>
      </c>
      <c r="F2748" s="93" t="s">
        <v>29</v>
      </c>
      <c r="G2748" s="30" t="s">
        <v>47</v>
      </c>
      <c r="H2748" s="93" t="s">
        <v>5037</v>
      </c>
      <c r="I2748" s="36">
        <f ca="1">IFERROR(__xludf.DUMMYFUNCTION("""COMPUTED_VALUE"""),46196)</f>
        <v>46196</v>
      </c>
      <c r="J2748" s="51" t="s">
        <v>12522</v>
      </c>
      <c r="K2748" s="83" t="s">
        <v>12523</v>
      </c>
      <c r="L2748" s="151" t="s">
        <v>12524</v>
      </c>
      <c r="M2748" s="30" t="s">
        <v>698</v>
      </c>
      <c r="N2748" s="30" t="s">
        <v>5090</v>
      </c>
      <c r="O2748" s="30" t="s">
        <v>107</v>
      </c>
      <c r="P2748" s="30" t="s">
        <v>12525</v>
      </c>
      <c r="Q2748" s="23">
        <v>16940</v>
      </c>
      <c r="R2748" s="30" t="s">
        <v>29</v>
      </c>
      <c r="S2748" s="39">
        <v>100</v>
      </c>
      <c r="T2748" s="45">
        <v>46189</v>
      </c>
      <c r="U2748" s="52"/>
      <c r="V2748" s="53"/>
      <c r="W2748" s="54" t="s">
        <v>12526</v>
      </c>
      <c r="X2748" s="30"/>
      <c r="Y2748" s="31">
        <v>16840</v>
      </c>
      <c r="Z2748" s="30"/>
      <c r="AA2748" s="56"/>
      <c r="AB2748" s="74" t="s">
        <v>44</v>
      </c>
      <c r="AC2748" s="30" t="s">
        <v>44</v>
      </c>
      <c r="AD2748" s="30" t="s">
        <v>982</v>
      </c>
    </row>
    <row r="2749" spans="1:30" x14ac:dyDescent="0.2">
      <c r="A2749" s="89">
        <v>46190.322213171297</v>
      </c>
      <c r="B2749" s="35"/>
      <c r="C2749" s="85" t="s">
        <v>31</v>
      </c>
      <c r="D2749" s="30" t="s">
        <v>29</v>
      </c>
      <c r="E2749" s="96" t="s">
        <v>63</v>
      </c>
      <c r="F2749" s="93" t="s">
        <v>29</v>
      </c>
      <c r="G2749" s="30" t="s">
        <v>47</v>
      </c>
      <c r="H2749" s="93" t="s">
        <v>34</v>
      </c>
      <c r="I2749" s="36" t="str">
        <f ca="1">IFERROR(__xludf.DUMMYFUNCTION("""COMPUTED_VALUE""")," ")</f>
        <v xml:space="preserve"> </v>
      </c>
      <c r="J2749" s="51" t="s">
        <v>12527</v>
      </c>
      <c r="K2749" s="83" t="s">
        <v>12528</v>
      </c>
      <c r="L2749" s="151" t="s">
        <v>12529</v>
      </c>
      <c r="M2749" s="30" t="s">
        <v>454</v>
      </c>
      <c r="N2749" s="30" t="s">
        <v>131</v>
      </c>
      <c r="O2749" s="30" t="s">
        <v>12530</v>
      </c>
      <c r="P2749" s="30" t="s">
        <v>12531</v>
      </c>
      <c r="Q2749" s="23">
        <v>16940</v>
      </c>
      <c r="R2749" s="30" t="s">
        <v>29</v>
      </c>
      <c r="S2749" s="39">
        <v>50</v>
      </c>
      <c r="T2749" s="45">
        <v>46189</v>
      </c>
      <c r="U2749" s="52"/>
      <c r="V2749" s="53"/>
      <c r="W2749" s="54" t="s">
        <v>12532</v>
      </c>
      <c r="X2749" s="30"/>
      <c r="Y2749" s="31">
        <v>16890</v>
      </c>
      <c r="Z2749" s="30"/>
      <c r="AA2749" s="55"/>
      <c r="AB2749" s="73" t="s">
        <v>44</v>
      </c>
      <c r="AC2749" s="30" t="s">
        <v>44</v>
      </c>
      <c r="AD2749" s="30" t="s">
        <v>982</v>
      </c>
    </row>
    <row r="2750" spans="1:30" x14ac:dyDescent="0.2">
      <c r="A2750" s="89">
        <v>46190.322532129634</v>
      </c>
      <c r="B2750" s="35"/>
      <c r="C2750" s="85" t="s">
        <v>31</v>
      </c>
      <c r="D2750" s="30" t="s">
        <v>29</v>
      </c>
      <c r="E2750" s="96" t="s">
        <v>63</v>
      </c>
      <c r="F2750" s="93" t="s">
        <v>29</v>
      </c>
      <c r="G2750" s="30" t="s">
        <v>47</v>
      </c>
      <c r="H2750" s="93" t="s">
        <v>34</v>
      </c>
      <c r="I2750" s="36" t="str">
        <f ca="1">IFERROR(__xludf.DUMMYFUNCTION("""COMPUTED_VALUE""")," ")</f>
        <v xml:space="preserve"> </v>
      </c>
      <c r="J2750" s="51" t="s">
        <v>12533</v>
      </c>
      <c r="K2750" s="83" t="s">
        <v>12534</v>
      </c>
      <c r="L2750" s="151" t="s">
        <v>12535</v>
      </c>
      <c r="M2750" s="30" t="s">
        <v>466</v>
      </c>
      <c r="N2750" s="30" t="s">
        <v>5816</v>
      </c>
      <c r="O2750" s="30" t="s">
        <v>11657</v>
      </c>
      <c r="P2750" s="30" t="s">
        <v>12536</v>
      </c>
      <c r="Q2750" s="23">
        <v>16940</v>
      </c>
      <c r="R2750" s="30" t="s">
        <v>29</v>
      </c>
      <c r="S2750" s="39">
        <v>100</v>
      </c>
      <c r="T2750" s="45">
        <v>46189</v>
      </c>
      <c r="U2750" s="52"/>
      <c r="V2750" s="53"/>
      <c r="W2750" s="54" t="s">
        <v>12537</v>
      </c>
      <c r="X2750" s="30"/>
      <c r="Y2750" s="31">
        <v>16840</v>
      </c>
      <c r="Z2750" s="30"/>
      <c r="AA2750" s="56"/>
      <c r="AB2750" s="74" t="s">
        <v>44</v>
      </c>
      <c r="AC2750" s="30" t="s">
        <v>44</v>
      </c>
      <c r="AD2750" s="30" t="s">
        <v>982</v>
      </c>
    </row>
    <row r="2751" spans="1:30" x14ac:dyDescent="0.2">
      <c r="A2751" s="89">
        <v>46190.32308052083</v>
      </c>
      <c r="B2751" s="35" t="s">
        <v>252</v>
      </c>
      <c r="C2751" s="85" t="s">
        <v>31</v>
      </c>
      <c r="D2751" s="30" t="s">
        <v>29</v>
      </c>
      <c r="E2751" s="96" t="s">
        <v>2798</v>
      </c>
      <c r="F2751" s="93" t="s">
        <v>29</v>
      </c>
      <c r="G2751" s="30" t="s">
        <v>47</v>
      </c>
      <c r="H2751" s="93" t="s">
        <v>5037</v>
      </c>
      <c r="I2751" s="36">
        <f ca="1">IFERROR(__xludf.DUMMYFUNCTION("""COMPUTED_VALUE"""),46196)</f>
        <v>46196</v>
      </c>
      <c r="J2751" s="51" t="s">
        <v>12538</v>
      </c>
      <c r="K2751" s="83" t="s">
        <v>12539</v>
      </c>
      <c r="L2751" s="151" t="s">
        <v>12540</v>
      </c>
      <c r="M2751" s="30" t="s">
        <v>633</v>
      </c>
      <c r="N2751" s="30" t="s">
        <v>12541</v>
      </c>
      <c r="O2751" s="30" t="s">
        <v>107</v>
      </c>
      <c r="P2751" s="30" t="s">
        <v>12542</v>
      </c>
      <c r="Q2751" s="23">
        <v>16940</v>
      </c>
      <c r="R2751" s="30" t="s">
        <v>29</v>
      </c>
      <c r="S2751" s="39">
        <v>200</v>
      </c>
      <c r="T2751" s="45">
        <v>46189</v>
      </c>
      <c r="U2751" s="52"/>
      <c r="V2751" s="53"/>
      <c r="W2751" s="54" t="s">
        <v>12543</v>
      </c>
      <c r="X2751" s="30"/>
      <c r="Y2751" s="31">
        <v>16740</v>
      </c>
      <c r="Z2751" s="30"/>
      <c r="AA2751" s="55"/>
      <c r="AB2751" s="73" t="s">
        <v>44</v>
      </c>
      <c r="AC2751" s="30" t="s">
        <v>44</v>
      </c>
      <c r="AD2751" s="30" t="s">
        <v>982</v>
      </c>
    </row>
    <row r="2752" spans="1:30" x14ac:dyDescent="0.2">
      <c r="A2752" s="89">
        <v>46190.324560578709</v>
      </c>
      <c r="B2752" s="35"/>
      <c r="C2752" s="85" t="s">
        <v>31</v>
      </c>
      <c r="D2752" s="30" t="s">
        <v>29</v>
      </c>
      <c r="E2752" s="96" t="s">
        <v>63</v>
      </c>
      <c r="F2752" s="93" t="s">
        <v>29</v>
      </c>
      <c r="G2752" s="30" t="s">
        <v>47</v>
      </c>
      <c r="H2752" s="93" t="s">
        <v>34</v>
      </c>
      <c r="I2752" s="36" t="str">
        <f ca="1">IFERROR(__xludf.DUMMYFUNCTION("""COMPUTED_VALUE""")," ")</f>
        <v xml:space="preserve"> </v>
      </c>
      <c r="J2752" s="51" t="s">
        <v>12544</v>
      </c>
      <c r="K2752" s="83" t="s">
        <v>12545</v>
      </c>
      <c r="L2752" s="151" t="s">
        <v>12546</v>
      </c>
      <c r="M2752" s="30" t="s">
        <v>466</v>
      </c>
      <c r="N2752" s="30" t="s">
        <v>5816</v>
      </c>
      <c r="O2752" s="30" t="s">
        <v>11657</v>
      </c>
      <c r="P2752" s="30" t="s">
        <v>12547</v>
      </c>
      <c r="Q2752" s="23">
        <v>16940</v>
      </c>
      <c r="R2752" s="30" t="s">
        <v>29</v>
      </c>
      <c r="S2752" s="39">
        <v>50</v>
      </c>
      <c r="T2752" s="45">
        <v>46189</v>
      </c>
      <c r="U2752" s="52"/>
      <c r="V2752" s="53"/>
      <c r="W2752" s="54" t="s">
        <v>12548</v>
      </c>
      <c r="X2752" s="30"/>
      <c r="Y2752" s="31">
        <v>16890</v>
      </c>
      <c r="Z2752" s="30"/>
      <c r="AA2752" s="56"/>
      <c r="AB2752" s="74" t="s">
        <v>44</v>
      </c>
      <c r="AC2752" s="30" t="s">
        <v>44</v>
      </c>
      <c r="AD2752" s="30" t="s">
        <v>982</v>
      </c>
    </row>
    <row r="2753" spans="1:30" x14ac:dyDescent="0.2">
      <c r="A2753" s="89">
        <v>46190.32555094907</v>
      </c>
      <c r="B2753" s="35"/>
      <c r="C2753" s="85" t="s">
        <v>31</v>
      </c>
      <c r="D2753" s="30" t="s">
        <v>29</v>
      </c>
      <c r="E2753" s="96" t="s">
        <v>2798</v>
      </c>
      <c r="F2753" s="93" t="s">
        <v>29</v>
      </c>
      <c r="G2753" s="30" t="s">
        <v>47</v>
      </c>
      <c r="H2753" s="93" t="s">
        <v>34</v>
      </c>
      <c r="I2753" s="36" t="str">
        <f ca="1">IFERROR(__xludf.DUMMYFUNCTION("""COMPUTED_VALUE""")," ")</f>
        <v xml:space="preserve"> </v>
      </c>
      <c r="J2753" s="51" t="s">
        <v>12549</v>
      </c>
      <c r="K2753" s="83" t="s">
        <v>12550</v>
      </c>
      <c r="L2753" s="151" t="s">
        <v>12551</v>
      </c>
      <c r="M2753" s="30" t="s">
        <v>633</v>
      </c>
      <c r="N2753" s="30" t="s">
        <v>164</v>
      </c>
      <c r="O2753" s="30" t="s">
        <v>107</v>
      </c>
      <c r="P2753" s="30" t="s">
        <v>12552</v>
      </c>
      <c r="Q2753" s="23">
        <v>16940</v>
      </c>
      <c r="R2753" s="30" t="s">
        <v>29</v>
      </c>
      <c r="S2753" s="39">
        <v>200</v>
      </c>
      <c r="T2753" s="45">
        <v>46189</v>
      </c>
      <c r="U2753" s="52"/>
      <c r="V2753" s="53"/>
      <c r="W2753" s="54" t="s">
        <v>12553</v>
      </c>
      <c r="X2753" s="30"/>
      <c r="Y2753" s="31">
        <v>16740</v>
      </c>
      <c r="Z2753" s="30"/>
      <c r="AA2753" s="55"/>
      <c r="AB2753" s="73" t="s">
        <v>44</v>
      </c>
      <c r="AC2753" s="30" t="s">
        <v>44</v>
      </c>
      <c r="AD2753" s="30" t="s">
        <v>982</v>
      </c>
    </row>
    <row r="2754" spans="1:30" x14ac:dyDescent="0.2">
      <c r="A2754" s="89">
        <v>46190.335431226849</v>
      </c>
      <c r="B2754" s="35"/>
      <c r="C2754" s="85" t="s">
        <v>31</v>
      </c>
      <c r="D2754" s="30" t="s">
        <v>29</v>
      </c>
      <c r="E2754" s="96" t="s">
        <v>63</v>
      </c>
      <c r="F2754" s="93" t="s">
        <v>29</v>
      </c>
      <c r="G2754" s="30" t="s">
        <v>47</v>
      </c>
      <c r="H2754" s="93" t="s">
        <v>4787</v>
      </c>
      <c r="I2754" s="36">
        <f ca="1">IFERROR(__xludf.DUMMYFUNCTION("""COMPUTED_VALUE"""),46202)</f>
        <v>46202</v>
      </c>
      <c r="J2754" s="51" t="s">
        <v>12554</v>
      </c>
      <c r="K2754" s="83" t="s">
        <v>12555</v>
      </c>
      <c r="L2754" s="38">
        <v>963924026</v>
      </c>
      <c r="M2754" s="30" t="s">
        <v>758</v>
      </c>
      <c r="N2754" s="30" t="s">
        <v>1870</v>
      </c>
      <c r="O2754" s="30" t="s">
        <v>107</v>
      </c>
      <c r="P2754" s="30" t="s">
        <v>12556</v>
      </c>
      <c r="Q2754" s="23">
        <v>16940</v>
      </c>
      <c r="R2754" s="30" t="s">
        <v>29</v>
      </c>
      <c r="S2754" s="39">
        <f>2000+7704</f>
        <v>9704</v>
      </c>
      <c r="T2754" s="49" t="s">
        <v>12440</v>
      </c>
      <c r="U2754" s="52"/>
      <c r="V2754" s="53"/>
      <c r="W2754" s="54" t="s">
        <v>12557</v>
      </c>
      <c r="X2754" s="30"/>
      <c r="Y2754" s="31">
        <v>7236</v>
      </c>
      <c r="Z2754" s="30"/>
      <c r="AA2754" s="56"/>
      <c r="AB2754" s="74" t="s">
        <v>44</v>
      </c>
      <c r="AC2754" s="30" t="s">
        <v>44</v>
      </c>
      <c r="AD2754" s="30" t="s">
        <v>982</v>
      </c>
    </row>
    <row r="2755" spans="1:30" x14ac:dyDescent="0.2">
      <c r="A2755" s="89">
        <v>46190.34099744213</v>
      </c>
      <c r="B2755" s="35"/>
      <c r="C2755" s="85" t="s">
        <v>31</v>
      </c>
      <c r="D2755" s="30" t="s">
        <v>29</v>
      </c>
      <c r="E2755" s="96" t="s">
        <v>63</v>
      </c>
      <c r="F2755" s="93" t="s">
        <v>29</v>
      </c>
      <c r="G2755" s="30" t="s">
        <v>47</v>
      </c>
      <c r="H2755" s="93" t="s">
        <v>3716</v>
      </c>
      <c r="I2755" s="36">
        <f ca="1">IFERROR(__xludf.DUMMYFUNCTION("""COMPUTED_VALUE"""),46202)</f>
        <v>46202</v>
      </c>
      <c r="J2755" s="51" t="s">
        <v>12558</v>
      </c>
      <c r="K2755" s="83" t="s">
        <v>12559</v>
      </c>
      <c r="L2755" s="151" t="s">
        <v>12560</v>
      </c>
      <c r="M2755" s="30" t="s">
        <v>130</v>
      </c>
      <c r="N2755" s="30" t="s">
        <v>3883</v>
      </c>
      <c r="O2755" s="30" t="s">
        <v>2081</v>
      </c>
      <c r="P2755" s="30" t="s">
        <v>12561</v>
      </c>
      <c r="Q2755" s="23">
        <v>16940</v>
      </c>
      <c r="R2755" s="30" t="s">
        <v>29</v>
      </c>
      <c r="S2755" s="39">
        <v>200</v>
      </c>
      <c r="T2755" s="45">
        <v>46189</v>
      </c>
      <c r="U2755" s="52"/>
      <c r="V2755" s="53"/>
      <c r="W2755" s="54" t="s">
        <v>12562</v>
      </c>
      <c r="X2755" s="30"/>
      <c r="Y2755" s="31">
        <v>16740</v>
      </c>
      <c r="Z2755" s="30"/>
      <c r="AA2755" s="55"/>
      <c r="AB2755" s="73" t="s">
        <v>44</v>
      </c>
      <c r="AC2755" s="30" t="s">
        <v>44</v>
      </c>
      <c r="AD2755" s="30" t="s">
        <v>982</v>
      </c>
    </row>
    <row r="2756" spans="1:30" x14ac:dyDescent="0.2">
      <c r="A2756" s="89">
        <v>46190.342305613427</v>
      </c>
      <c r="B2756" s="35"/>
      <c r="C2756" s="85" t="s">
        <v>31</v>
      </c>
      <c r="D2756" s="30" t="s">
        <v>29</v>
      </c>
      <c r="E2756" s="96" t="s">
        <v>63</v>
      </c>
      <c r="F2756" s="93" t="s">
        <v>29</v>
      </c>
      <c r="G2756" s="30" t="s">
        <v>47</v>
      </c>
      <c r="H2756" s="93" t="s">
        <v>3716</v>
      </c>
      <c r="I2756" s="36">
        <f ca="1">IFERROR(__xludf.DUMMYFUNCTION("""COMPUTED_VALUE"""),46202)</f>
        <v>46202</v>
      </c>
      <c r="J2756" s="51" t="s">
        <v>12563</v>
      </c>
      <c r="K2756" s="83" t="s">
        <v>12564</v>
      </c>
      <c r="L2756" s="151" t="s">
        <v>12565</v>
      </c>
      <c r="M2756" s="30" t="s">
        <v>130</v>
      </c>
      <c r="N2756" s="30" t="s">
        <v>3883</v>
      </c>
      <c r="O2756" s="30" t="s">
        <v>2081</v>
      </c>
      <c r="P2756" s="30" t="s">
        <v>12566</v>
      </c>
      <c r="Q2756" s="23">
        <v>16940</v>
      </c>
      <c r="R2756" s="30" t="s">
        <v>429</v>
      </c>
      <c r="S2756" s="39">
        <v>200</v>
      </c>
      <c r="T2756" s="45">
        <v>46189</v>
      </c>
      <c r="U2756" s="52"/>
      <c r="V2756" s="53"/>
      <c r="W2756" s="54" t="s">
        <v>12567</v>
      </c>
      <c r="X2756" s="30"/>
      <c r="Y2756" s="31">
        <v>16740</v>
      </c>
      <c r="Z2756" s="30"/>
      <c r="AA2756" s="56"/>
      <c r="AB2756" s="74" t="s">
        <v>44</v>
      </c>
      <c r="AC2756" s="30" t="s">
        <v>44</v>
      </c>
      <c r="AD2756" s="30" t="s">
        <v>982</v>
      </c>
    </row>
    <row r="2757" spans="1:30" x14ac:dyDescent="0.2">
      <c r="A2757" s="89">
        <v>46190.343419814817</v>
      </c>
      <c r="B2757" s="35"/>
      <c r="C2757" s="85" t="s">
        <v>31</v>
      </c>
      <c r="D2757" s="30" t="s">
        <v>29</v>
      </c>
      <c r="E2757" s="96" t="s">
        <v>63</v>
      </c>
      <c r="F2757" s="93" t="s">
        <v>29</v>
      </c>
      <c r="G2757" s="30" t="s">
        <v>47</v>
      </c>
      <c r="H2757" s="93" t="s">
        <v>2717</v>
      </c>
      <c r="I2757" s="36">
        <f ca="1">IFERROR(__xludf.DUMMYFUNCTION("""COMPUTED_VALUE"""),46219)</f>
        <v>46219</v>
      </c>
      <c r="J2757" s="51" t="s">
        <v>12568</v>
      </c>
      <c r="K2757" s="83" t="s">
        <v>12569</v>
      </c>
      <c r="L2757" s="151" t="s">
        <v>12570</v>
      </c>
      <c r="M2757" s="30" t="s">
        <v>130</v>
      </c>
      <c r="N2757" s="30" t="s">
        <v>4869</v>
      </c>
      <c r="O2757" s="30" t="s">
        <v>2081</v>
      </c>
      <c r="P2757" s="30" t="s">
        <v>12571</v>
      </c>
      <c r="Q2757" s="23">
        <v>16940</v>
      </c>
      <c r="R2757" s="30" t="s">
        <v>29</v>
      </c>
      <c r="S2757" s="39">
        <v>200</v>
      </c>
      <c r="T2757" s="45">
        <v>46189</v>
      </c>
      <c r="U2757" s="52"/>
      <c r="V2757" s="53"/>
      <c r="W2757" s="54" t="s">
        <v>12572</v>
      </c>
      <c r="X2757" s="30"/>
      <c r="Y2757" s="31">
        <v>16740</v>
      </c>
      <c r="Z2757" s="30"/>
      <c r="AA2757" s="55"/>
      <c r="AB2757" s="73" t="s">
        <v>44</v>
      </c>
      <c r="AC2757" s="30" t="s">
        <v>44</v>
      </c>
      <c r="AD2757" s="30" t="s">
        <v>982</v>
      </c>
    </row>
    <row r="2758" spans="1:30" x14ac:dyDescent="0.2">
      <c r="A2758" s="89">
        <v>46190.34522743056</v>
      </c>
      <c r="B2758" s="35"/>
      <c r="C2758" s="85" t="s">
        <v>31</v>
      </c>
      <c r="D2758" s="30" t="s">
        <v>29</v>
      </c>
      <c r="E2758" s="96" t="s">
        <v>63</v>
      </c>
      <c r="F2758" s="93" t="s">
        <v>29</v>
      </c>
      <c r="G2758" s="30" t="s">
        <v>47</v>
      </c>
      <c r="H2758" s="93" t="s">
        <v>4787</v>
      </c>
      <c r="I2758" s="36">
        <f ca="1">IFERROR(__xludf.DUMMYFUNCTION("""COMPUTED_VALUE"""),46202)</f>
        <v>46202</v>
      </c>
      <c r="J2758" s="51" t="s">
        <v>12573</v>
      </c>
      <c r="K2758" s="83" t="s">
        <v>12574</v>
      </c>
      <c r="L2758" s="151" t="s">
        <v>12575</v>
      </c>
      <c r="M2758" s="30" t="s">
        <v>130</v>
      </c>
      <c r="N2758" s="30" t="s">
        <v>2886</v>
      </c>
      <c r="O2758" s="30" t="s">
        <v>2081</v>
      </c>
      <c r="P2758" s="30" t="s">
        <v>12576</v>
      </c>
      <c r="Q2758" s="23">
        <v>16940</v>
      </c>
      <c r="R2758" s="30" t="s">
        <v>29</v>
      </c>
      <c r="S2758" s="39">
        <v>50</v>
      </c>
      <c r="T2758" s="45">
        <v>46189</v>
      </c>
      <c r="U2758" s="52"/>
      <c r="V2758" s="53"/>
      <c r="W2758" s="54" t="s">
        <v>12577</v>
      </c>
      <c r="X2758" s="30"/>
      <c r="Y2758" s="31">
        <v>16890</v>
      </c>
      <c r="Z2758" s="30"/>
      <c r="AA2758" s="56"/>
      <c r="AB2758" s="74" t="s">
        <v>44</v>
      </c>
      <c r="AC2758" s="30" t="s">
        <v>44</v>
      </c>
      <c r="AD2758" s="30" t="s">
        <v>982</v>
      </c>
    </row>
    <row r="2759" spans="1:30" x14ac:dyDescent="0.2">
      <c r="A2759" s="89">
        <v>46190.346380821764</v>
      </c>
      <c r="B2759" s="35"/>
      <c r="C2759" s="85" t="s">
        <v>31</v>
      </c>
      <c r="D2759" s="30" t="s">
        <v>29</v>
      </c>
      <c r="E2759" s="96" t="s">
        <v>63</v>
      </c>
      <c r="F2759" s="93" t="s">
        <v>29</v>
      </c>
      <c r="G2759" s="30" t="s">
        <v>47</v>
      </c>
      <c r="H2759" s="93" t="s">
        <v>34</v>
      </c>
      <c r="I2759" s="36" t="str">
        <f ca="1">IFERROR(__xludf.DUMMYFUNCTION("""COMPUTED_VALUE""")," ")</f>
        <v xml:space="preserve"> </v>
      </c>
      <c r="J2759" s="51" t="s">
        <v>12578</v>
      </c>
      <c r="K2759" s="83" t="s">
        <v>9859</v>
      </c>
      <c r="L2759" s="151" t="s">
        <v>12579</v>
      </c>
      <c r="M2759" s="30" t="s">
        <v>130</v>
      </c>
      <c r="N2759" s="30" t="s">
        <v>5067</v>
      </c>
      <c r="O2759" s="30" t="s">
        <v>2081</v>
      </c>
      <c r="P2759" s="30" t="s">
        <v>12580</v>
      </c>
      <c r="Q2759" s="23">
        <v>16940</v>
      </c>
      <c r="R2759" s="30" t="s">
        <v>29</v>
      </c>
      <c r="S2759" s="39">
        <v>30</v>
      </c>
      <c r="T2759" s="45">
        <v>46189</v>
      </c>
      <c r="U2759" s="52"/>
      <c r="V2759" s="53"/>
      <c r="W2759" s="54" t="s">
        <v>12581</v>
      </c>
      <c r="X2759" s="30"/>
      <c r="Y2759" s="31">
        <v>16910</v>
      </c>
      <c r="Z2759" s="30"/>
      <c r="AA2759" s="55"/>
      <c r="AB2759" s="73" t="s">
        <v>44</v>
      </c>
      <c r="AC2759" s="30" t="s">
        <v>44</v>
      </c>
      <c r="AD2759" s="30" t="s">
        <v>982</v>
      </c>
    </row>
    <row r="2760" spans="1:30" x14ac:dyDescent="0.2">
      <c r="A2760" s="89">
        <v>46190.347383472224</v>
      </c>
      <c r="B2760" s="35"/>
      <c r="C2760" s="85" t="s">
        <v>31</v>
      </c>
      <c r="D2760" s="30" t="s">
        <v>29</v>
      </c>
      <c r="E2760" s="96" t="s">
        <v>63</v>
      </c>
      <c r="F2760" s="93" t="s">
        <v>29</v>
      </c>
      <c r="G2760" s="30" t="s">
        <v>47</v>
      </c>
      <c r="H2760" s="93" t="s">
        <v>12582</v>
      </c>
      <c r="I2760" s="36">
        <f ca="1">IFERROR(__xludf.DUMMYFUNCTION("""COMPUTED_VALUE"""),46196)</f>
        <v>46196</v>
      </c>
      <c r="J2760" s="51" t="s">
        <v>12583</v>
      </c>
      <c r="K2760" s="83" t="s">
        <v>12584</v>
      </c>
      <c r="L2760" s="38">
        <v>375836626</v>
      </c>
      <c r="M2760" s="30" t="s">
        <v>130</v>
      </c>
      <c r="N2760" s="30" t="s">
        <v>6708</v>
      </c>
      <c r="O2760" s="30" t="s">
        <v>2081</v>
      </c>
      <c r="P2760" s="30" t="s">
        <v>12585</v>
      </c>
      <c r="Q2760" s="23">
        <v>16940</v>
      </c>
      <c r="R2760" s="30" t="s">
        <v>29</v>
      </c>
      <c r="S2760" s="39">
        <v>200</v>
      </c>
      <c r="T2760" s="45">
        <v>46189</v>
      </c>
      <c r="U2760" s="52"/>
      <c r="V2760" s="53"/>
      <c r="W2760" s="54" t="s">
        <v>12586</v>
      </c>
      <c r="X2760" s="30"/>
      <c r="Y2760" s="31">
        <v>16740</v>
      </c>
      <c r="Z2760" s="30"/>
      <c r="AA2760" s="56"/>
      <c r="AB2760" s="74" t="s">
        <v>44</v>
      </c>
      <c r="AC2760" s="30" t="s">
        <v>44</v>
      </c>
      <c r="AD2760" s="30" t="s">
        <v>982</v>
      </c>
    </row>
    <row r="2761" spans="1:30" x14ac:dyDescent="0.2">
      <c r="A2761" s="89">
        <v>46190.356430277781</v>
      </c>
      <c r="B2761" s="35"/>
      <c r="C2761" s="85" t="s">
        <v>31</v>
      </c>
      <c r="D2761" s="30" t="s">
        <v>29</v>
      </c>
      <c r="E2761" s="96" t="s">
        <v>63</v>
      </c>
      <c r="F2761" s="93" t="s">
        <v>29</v>
      </c>
      <c r="G2761" s="30" t="s">
        <v>47</v>
      </c>
      <c r="H2761" s="93" t="s">
        <v>4787</v>
      </c>
      <c r="I2761" s="36">
        <f ca="1">IFERROR(__xludf.DUMMYFUNCTION("""COMPUTED_VALUE"""),46202)</f>
        <v>46202</v>
      </c>
      <c r="J2761" s="51" t="s">
        <v>12587</v>
      </c>
      <c r="K2761" s="83" t="s">
        <v>12588</v>
      </c>
      <c r="L2761" s="151" t="s">
        <v>12589</v>
      </c>
      <c r="M2761" s="30" t="s">
        <v>1619</v>
      </c>
      <c r="N2761" s="30" t="s">
        <v>4447</v>
      </c>
      <c r="O2761" s="30" t="s">
        <v>12590</v>
      </c>
      <c r="P2761" s="30" t="s">
        <v>12591</v>
      </c>
      <c r="Q2761" s="23">
        <v>16940</v>
      </c>
      <c r="R2761" s="30" t="s">
        <v>29</v>
      </c>
      <c r="S2761" s="39">
        <v>200</v>
      </c>
      <c r="T2761" s="45">
        <v>46189</v>
      </c>
      <c r="U2761" s="52"/>
      <c r="V2761" s="53"/>
      <c r="W2761" s="54" t="s">
        <v>12592</v>
      </c>
      <c r="X2761" s="30"/>
      <c r="Y2761" s="31">
        <v>16740</v>
      </c>
      <c r="Z2761" s="30"/>
      <c r="AA2761" s="55"/>
      <c r="AB2761" s="73" t="s">
        <v>44</v>
      </c>
      <c r="AC2761" s="30" t="s">
        <v>44</v>
      </c>
      <c r="AD2761" s="30" t="s">
        <v>982</v>
      </c>
    </row>
    <row r="2762" spans="1:30" x14ac:dyDescent="0.2">
      <c r="A2762" s="89">
        <v>46190.361830497684</v>
      </c>
      <c r="B2762" s="35"/>
      <c r="C2762" s="85" t="s">
        <v>31</v>
      </c>
      <c r="D2762" s="30" t="s">
        <v>29</v>
      </c>
      <c r="E2762" s="96" t="s">
        <v>32</v>
      </c>
      <c r="F2762" s="93" t="s">
        <v>29</v>
      </c>
      <c r="G2762" s="30" t="s">
        <v>33</v>
      </c>
      <c r="H2762" s="93" t="s">
        <v>34</v>
      </c>
      <c r="I2762" s="36" t="str">
        <f ca="1">IFERROR(__xludf.DUMMYFUNCTION("""COMPUTED_VALUE""")," ")</f>
        <v xml:space="preserve"> </v>
      </c>
      <c r="J2762" s="51" t="s">
        <v>12593</v>
      </c>
      <c r="K2762" s="83" t="s">
        <v>12594</v>
      </c>
      <c r="L2762" s="38">
        <v>386782491</v>
      </c>
      <c r="M2762" s="30" t="s">
        <v>1614</v>
      </c>
      <c r="N2762" s="30" t="s">
        <v>3430</v>
      </c>
      <c r="O2762" s="30" t="s">
        <v>2081</v>
      </c>
      <c r="P2762" s="30" t="s">
        <v>12595</v>
      </c>
      <c r="Q2762" s="23">
        <v>14972</v>
      </c>
      <c r="R2762" s="30" t="s">
        <v>29</v>
      </c>
      <c r="S2762" s="39">
        <v>150</v>
      </c>
      <c r="T2762" s="45">
        <v>46189</v>
      </c>
      <c r="U2762" s="52"/>
      <c r="V2762" s="53"/>
      <c r="W2762" s="54" t="s">
        <v>12596</v>
      </c>
      <c r="X2762" s="30"/>
      <c r="Y2762" s="31">
        <v>14822</v>
      </c>
      <c r="Z2762" s="30"/>
      <c r="AA2762" s="56"/>
      <c r="AB2762" s="74" t="s">
        <v>44</v>
      </c>
      <c r="AC2762" s="30" t="s">
        <v>44</v>
      </c>
      <c r="AD2762" s="30" t="s">
        <v>982</v>
      </c>
    </row>
    <row r="2763" spans="1:30" x14ac:dyDescent="0.2">
      <c r="A2763" s="89">
        <v>46190.364197870367</v>
      </c>
      <c r="B2763" s="35"/>
      <c r="C2763" s="85" t="s">
        <v>31</v>
      </c>
      <c r="D2763" s="30" t="s">
        <v>29</v>
      </c>
      <c r="E2763" s="96" t="s">
        <v>670</v>
      </c>
      <c r="F2763" s="93" t="s">
        <v>29</v>
      </c>
      <c r="G2763" s="30" t="s">
        <v>2172</v>
      </c>
      <c r="H2763" s="93" t="s">
        <v>12597</v>
      </c>
      <c r="I2763" s="36">
        <f ca="1">IFERROR(__xludf.DUMMYFUNCTION("""COMPUTED_VALUE"""),46197)</f>
        <v>46197</v>
      </c>
      <c r="J2763" s="51" t="s">
        <v>12598</v>
      </c>
      <c r="K2763" s="83" t="s">
        <v>12599</v>
      </c>
      <c r="L2763" s="151" t="s">
        <v>12600</v>
      </c>
      <c r="M2763" s="30" t="s">
        <v>1614</v>
      </c>
      <c r="N2763" s="30" t="s">
        <v>131</v>
      </c>
      <c r="O2763" s="30" t="s">
        <v>2081</v>
      </c>
      <c r="P2763" s="30" t="s">
        <v>12601</v>
      </c>
      <c r="Q2763" s="23">
        <v>7736</v>
      </c>
      <c r="R2763" s="30" t="s">
        <v>29</v>
      </c>
      <c r="S2763" s="39">
        <v>200</v>
      </c>
      <c r="T2763" s="45">
        <v>46189</v>
      </c>
      <c r="U2763" s="52"/>
      <c r="V2763" s="53"/>
      <c r="W2763" s="54" t="s">
        <v>12602</v>
      </c>
      <c r="X2763" s="30"/>
      <c r="Y2763" s="31">
        <v>7536</v>
      </c>
      <c r="Z2763" s="30"/>
      <c r="AA2763" s="55"/>
      <c r="AB2763" s="73" t="s">
        <v>44</v>
      </c>
      <c r="AC2763" s="30" t="s">
        <v>44</v>
      </c>
      <c r="AD2763" s="30" t="s">
        <v>982</v>
      </c>
    </row>
    <row r="2764" spans="1:30" x14ac:dyDescent="0.2">
      <c r="A2764" s="89">
        <v>46190.365241099542</v>
      </c>
      <c r="B2764" s="35"/>
      <c r="C2764" s="85" t="s">
        <v>31</v>
      </c>
      <c r="D2764" s="30" t="s">
        <v>29</v>
      </c>
      <c r="E2764" s="96" t="s">
        <v>63</v>
      </c>
      <c r="F2764" s="93" t="s">
        <v>29</v>
      </c>
      <c r="G2764" s="30" t="s">
        <v>47</v>
      </c>
      <c r="H2764" s="93" t="s">
        <v>4140</v>
      </c>
      <c r="I2764" s="36">
        <f ca="1">IFERROR(__xludf.DUMMYFUNCTION("""COMPUTED_VALUE"""),46203)</f>
        <v>46203</v>
      </c>
      <c r="J2764" s="51" t="s">
        <v>12603</v>
      </c>
      <c r="K2764" s="83" t="s">
        <v>12604</v>
      </c>
      <c r="L2764" s="38" t="s">
        <v>12605</v>
      </c>
      <c r="M2764" s="30" t="s">
        <v>874</v>
      </c>
      <c r="N2764" s="30" t="s">
        <v>434</v>
      </c>
      <c r="O2764" s="30" t="s">
        <v>107</v>
      </c>
      <c r="P2764" s="30" t="s">
        <v>12606</v>
      </c>
      <c r="Q2764" s="23">
        <v>16940</v>
      </c>
      <c r="R2764" s="30" t="s">
        <v>29</v>
      </c>
      <c r="S2764" s="39">
        <v>50</v>
      </c>
      <c r="T2764" s="45">
        <v>46189</v>
      </c>
      <c r="U2764" s="52"/>
      <c r="V2764" s="53"/>
      <c r="W2764" s="54" t="s">
        <v>12607</v>
      </c>
      <c r="X2764" s="30"/>
      <c r="Y2764" s="31">
        <v>16890</v>
      </c>
      <c r="Z2764" s="30"/>
      <c r="AA2764" s="56"/>
      <c r="AB2764" s="74" t="s">
        <v>44</v>
      </c>
      <c r="AC2764" s="30" t="s">
        <v>44</v>
      </c>
      <c r="AD2764" s="30" t="s">
        <v>982</v>
      </c>
    </row>
    <row r="2765" spans="1:30" x14ac:dyDescent="0.2">
      <c r="A2765" s="89">
        <v>46190.376690960649</v>
      </c>
      <c r="B2765" s="35"/>
      <c r="C2765" s="85" t="s">
        <v>31</v>
      </c>
      <c r="D2765" s="30" t="s">
        <v>29</v>
      </c>
      <c r="E2765" s="96" t="s">
        <v>63</v>
      </c>
      <c r="F2765" s="93" t="s">
        <v>29</v>
      </c>
      <c r="G2765" s="30" t="s">
        <v>47</v>
      </c>
      <c r="H2765" s="93" t="s">
        <v>34</v>
      </c>
      <c r="I2765" s="36" t="str">
        <f ca="1">IFERROR(__xludf.DUMMYFUNCTION("""COMPUTED_VALUE""")," ")</f>
        <v xml:space="preserve"> </v>
      </c>
      <c r="J2765" s="51" t="s">
        <v>12608</v>
      </c>
      <c r="K2765" s="83" t="s">
        <v>12609</v>
      </c>
      <c r="L2765" s="151" t="s">
        <v>12610</v>
      </c>
      <c r="M2765" s="30" t="s">
        <v>2885</v>
      </c>
      <c r="N2765" s="30" t="s">
        <v>2886</v>
      </c>
      <c r="O2765" s="30" t="s">
        <v>12611</v>
      </c>
      <c r="P2765" s="30" t="s">
        <v>12612</v>
      </c>
      <c r="Q2765" s="23">
        <v>16940</v>
      </c>
      <c r="R2765" s="30" t="s">
        <v>29</v>
      </c>
      <c r="S2765" s="39">
        <v>50</v>
      </c>
      <c r="T2765" s="45">
        <v>46189</v>
      </c>
      <c r="U2765" s="52"/>
      <c r="V2765" s="53"/>
      <c r="W2765" s="54" t="s">
        <v>12613</v>
      </c>
      <c r="X2765" s="30"/>
      <c r="Y2765" s="31">
        <v>16890</v>
      </c>
      <c r="Z2765" s="30"/>
      <c r="AA2765" s="55"/>
      <c r="AB2765" s="73" t="s">
        <v>44</v>
      </c>
      <c r="AC2765" s="30" t="s">
        <v>44</v>
      </c>
      <c r="AD2765" s="30" t="s">
        <v>982</v>
      </c>
    </row>
    <row r="2766" spans="1:30" x14ac:dyDescent="0.2">
      <c r="A2766" s="89">
        <v>46190.438229907406</v>
      </c>
      <c r="B2766" s="35"/>
      <c r="C2766" s="85" t="s">
        <v>31</v>
      </c>
      <c r="D2766" s="30" t="s">
        <v>29</v>
      </c>
      <c r="E2766" s="96" t="s">
        <v>46</v>
      </c>
      <c r="F2766" s="93" t="s">
        <v>29</v>
      </c>
      <c r="G2766" s="30" t="s">
        <v>47</v>
      </c>
      <c r="H2766" s="93" t="s">
        <v>34</v>
      </c>
      <c r="I2766" s="36" t="str">
        <f ca="1">IFERROR(__xludf.DUMMYFUNCTION("""COMPUTED_VALUE""")," ")</f>
        <v xml:space="preserve"> </v>
      </c>
      <c r="J2766" s="51" t="s">
        <v>12614</v>
      </c>
      <c r="K2766" s="83" t="s">
        <v>12615</v>
      </c>
      <c r="L2766" s="151" t="s">
        <v>12616</v>
      </c>
      <c r="M2766" s="30" t="s">
        <v>2861</v>
      </c>
      <c r="N2766" s="30" t="s">
        <v>779</v>
      </c>
      <c r="O2766" s="30" t="s">
        <v>12617</v>
      </c>
      <c r="P2766" s="30" t="s">
        <v>12618</v>
      </c>
      <c r="Q2766" s="23">
        <v>2468</v>
      </c>
      <c r="R2766" s="30" t="s">
        <v>29</v>
      </c>
      <c r="S2766" s="39">
        <v>100</v>
      </c>
      <c r="T2766" s="45">
        <v>46190</v>
      </c>
      <c r="U2766" s="52"/>
      <c r="V2766" s="53"/>
      <c r="W2766" s="54" t="s">
        <v>12619</v>
      </c>
      <c r="X2766" s="30"/>
      <c r="Y2766" s="31">
        <v>2368</v>
      </c>
      <c r="Z2766" s="30"/>
      <c r="AA2766" s="56"/>
      <c r="AB2766" s="74" t="s">
        <v>44</v>
      </c>
      <c r="AC2766" s="30" t="s">
        <v>44</v>
      </c>
      <c r="AD2766" s="30" t="s">
        <v>982</v>
      </c>
    </row>
    <row r="2767" spans="1:30" x14ac:dyDescent="0.2">
      <c r="A2767" s="89">
        <v>46190.443581655098</v>
      </c>
      <c r="B2767" s="35"/>
      <c r="C2767" s="85" t="s">
        <v>31</v>
      </c>
      <c r="D2767" s="30" t="s">
        <v>29</v>
      </c>
      <c r="E2767" s="96" t="s">
        <v>63</v>
      </c>
      <c r="F2767" s="93" t="s">
        <v>7233</v>
      </c>
      <c r="G2767" s="30" t="s">
        <v>47</v>
      </c>
      <c r="H2767" s="93" t="s">
        <v>34</v>
      </c>
      <c r="I2767" s="36" t="str">
        <f ca="1">IFERROR(__xludf.DUMMYFUNCTION("""COMPUTED_VALUE""")," ")</f>
        <v xml:space="preserve"> </v>
      </c>
      <c r="J2767" s="51" t="s">
        <v>12620</v>
      </c>
      <c r="K2767" s="83" t="s">
        <v>4659</v>
      </c>
      <c r="L2767" s="151" t="s">
        <v>12621</v>
      </c>
      <c r="M2767" s="30" t="s">
        <v>1630</v>
      </c>
      <c r="N2767" s="30" t="s">
        <v>5010</v>
      </c>
      <c r="O2767" s="30" t="s">
        <v>12622</v>
      </c>
      <c r="P2767" s="30" t="s">
        <v>12622</v>
      </c>
      <c r="Q2767" s="23">
        <v>16940</v>
      </c>
      <c r="R2767" s="30" t="s">
        <v>29</v>
      </c>
      <c r="S2767" s="39">
        <v>100</v>
      </c>
      <c r="T2767" s="45">
        <v>46189</v>
      </c>
      <c r="U2767" s="52"/>
      <c r="V2767" s="53"/>
      <c r="W2767" s="54" t="s">
        <v>12623</v>
      </c>
      <c r="X2767" s="30"/>
      <c r="Y2767" s="31">
        <v>16840</v>
      </c>
      <c r="Z2767" s="30"/>
      <c r="AA2767" s="55"/>
      <c r="AB2767" s="73" t="s">
        <v>44</v>
      </c>
      <c r="AC2767" s="30" t="s">
        <v>44</v>
      </c>
      <c r="AD2767" s="30" t="s">
        <v>74</v>
      </c>
    </row>
    <row r="2768" spans="1:30" x14ac:dyDescent="0.2">
      <c r="A2768" s="89">
        <v>46190.443642384256</v>
      </c>
      <c r="B2768" s="35"/>
      <c r="C2768" s="85" t="s">
        <v>31</v>
      </c>
      <c r="D2768" s="30" t="s">
        <v>29</v>
      </c>
      <c r="E2768" s="96" t="s">
        <v>63</v>
      </c>
      <c r="F2768" s="93" t="s">
        <v>29</v>
      </c>
      <c r="G2768" s="30" t="s">
        <v>87</v>
      </c>
      <c r="H2768" s="93" t="s">
        <v>3147</v>
      </c>
      <c r="I2768" s="36">
        <f ca="1">IFERROR(__xludf.DUMMYFUNCTION("""COMPUTED_VALUE"""),46220)</f>
        <v>46220</v>
      </c>
      <c r="J2768" s="51" t="s">
        <v>12624</v>
      </c>
      <c r="K2768" s="83" t="s">
        <v>12625</v>
      </c>
      <c r="L2768" s="151" t="s">
        <v>12626</v>
      </c>
      <c r="M2768" s="30" t="s">
        <v>2861</v>
      </c>
      <c r="N2768" s="30" t="s">
        <v>779</v>
      </c>
      <c r="O2768" s="30" t="s">
        <v>12627</v>
      </c>
      <c r="P2768" s="30" t="s">
        <v>12628</v>
      </c>
      <c r="Q2768" s="23">
        <v>16940</v>
      </c>
      <c r="R2768" s="30" t="s">
        <v>429</v>
      </c>
      <c r="S2768" s="39">
        <v>2500</v>
      </c>
      <c r="T2768" s="45">
        <v>46190</v>
      </c>
      <c r="U2768" s="52"/>
      <c r="V2768" s="53"/>
      <c r="W2768" s="54" t="s">
        <v>12629</v>
      </c>
      <c r="X2768" s="30"/>
      <c r="Y2768" s="31">
        <v>14440</v>
      </c>
      <c r="Z2768" s="30"/>
      <c r="AA2768" s="56"/>
      <c r="AB2768" s="74" t="s">
        <v>44</v>
      </c>
      <c r="AC2768" s="30" t="s">
        <v>44</v>
      </c>
      <c r="AD2768" s="30" t="s">
        <v>74</v>
      </c>
    </row>
    <row r="2769" spans="1:30" x14ac:dyDescent="0.2">
      <c r="A2769" s="89">
        <v>46190.447568240736</v>
      </c>
      <c r="B2769" s="35"/>
      <c r="C2769" s="85" t="s">
        <v>31</v>
      </c>
      <c r="D2769" s="30" t="s">
        <v>29</v>
      </c>
      <c r="E2769" s="96" t="s">
        <v>63</v>
      </c>
      <c r="F2769" s="93" t="s">
        <v>29</v>
      </c>
      <c r="G2769" s="30" t="s">
        <v>87</v>
      </c>
      <c r="H2769" s="93" t="s">
        <v>3147</v>
      </c>
      <c r="I2769" s="36">
        <f ca="1">IFERROR(__xludf.DUMMYFUNCTION("""COMPUTED_VALUE"""),46220)</f>
        <v>46220</v>
      </c>
      <c r="J2769" s="51" t="s">
        <v>12630</v>
      </c>
      <c r="K2769" s="83" t="s">
        <v>5489</v>
      </c>
      <c r="L2769" s="151" t="s">
        <v>12631</v>
      </c>
      <c r="M2769" s="30" t="s">
        <v>2861</v>
      </c>
      <c r="N2769" s="30" t="s">
        <v>779</v>
      </c>
      <c r="O2769" s="30" t="s">
        <v>12632</v>
      </c>
      <c r="P2769" s="30" t="s">
        <v>12633</v>
      </c>
      <c r="Q2769" s="23">
        <v>16940</v>
      </c>
      <c r="R2769" s="30" t="s">
        <v>429</v>
      </c>
      <c r="S2769" s="39">
        <v>2500</v>
      </c>
      <c r="T2769" s="45">
        <v>46190</v>
      </c>
      <c r="U2769" s="52"/>
      <c r="V2769" s="53"/>
      <c r="W2769" s="54" t="s">
        <v>12634</v>
      </c>
      <c r="X2769" s="30"/>
      <c r="Y2769" s="31">
        <v>14440</v>
      </c>
      <c r="Z2769" s="30"/>
      <c r="AA2769" s="55"/>
      <c r="AB2769" s="73" t="s">
        <v>44</v>
      </c>
      <c r="AC2769" s="30" t="s">
        <v>44</v>
      </c>
      <c r="AD2769" s="30" t="s">
        <v>74</v>
      </c>
    </row>
    <row r="2770" spans="1:30" x14ac:dyDescent="0.2">
      <c r="A2770" s="89">
        <v>46190.481326909721</v>
      </c>
      <c r="B2770" s="35" t="s">
        <v>30</v>
      </c>
      <c r="C2770" s="85" t="s">
        <v>31</v>
      </c>
      <c r="D2770" s="30" t="s">
        <v>29</v>
      </c>
      <c r="E2770" s="96" t="s">
        <v>3462</v>
      </c>
      <c r="F2770" s="93" t="s">
        <v>29</v>
      </c>
      <c r="G2770" s="30" t="s">
        <v>47</v>
      </c>
      <c r="H2770" s="93" t="s">
        <v>3998</v>
      </c>
      <c r="I2770" s="36">
        <f ca="1">IFERROR(__xludf.DUMMYFUNCTION("""COMPUTED_VALUE"""),46196)</f>
        <v>46196</v>
      </c>
      <c r="J2770" s="51" t="s">
        <v>12635</v>
      </c>
      <c r="K2770" s="83" t="s">
        <v>12636</v>
      </c>
      <c r="L2770" s="38">
        <v>343822389</v>
      </c>
      <c r="M2770" s="30" t="s">
        <v>758</v>
      </c>
      <c r="N2770" s="30" t="s">
        <v>685</v>
      </c>
      <c r="O2770" s="30" t="s">
        <v>107</v>
      </c>
      <c r="P2770" s="30" t="s">
        <v>12637</v>
      </c>
      <c r="Q2770" s="23">
        <v>13172</v>
      </c>
      <c r="R2770" s="30" t="s">
        <v>29</v>
      </c>
      <c r="S2770" s="39">
        <v>100</v>
      </c>
      <c r="T2770" s="45">
        <v>46190</v>
      </c>
      <c r="U2770" s="52"/>
      <c r="V2770" s="53"/>
      <c r="W2770" s="54" t="s">
        <v>12638</v>
      </c>
      <c r="X2770" s="30"/>
      <c r="Y2770" s="31">
        <v>13072</v>
      </c>
      <c r="Z2770" s="30"/>
      <c r="AA2770" s="56"/>
      <c r="AB2770" s="74" t="s">
        <v>44</v>
      </c>
      <c r="AC2770" s="30" t="s">
        <v>44</v>
      </c>
      <c r="AD2770" s="30" t="s">
        <v>982</v>
      </c>
    </row>
    <row r="2771" spans="1:30" x14ac:dyDescent="0.2">
      <c r="A2771" s="89">
        <v>46190.630333356487</v>
      </c>
      <c r="B2771" s="35"/>
      <c r="C2771" s="85" t="s">
        <v>31</v>
      </c>
      <c r="D2771" s="30" t="s">
        <v>29</v>
      </c>
      <c r="E2771" s="96" t="s">
        <v>63</v>
      </c>
      <c r="F2771" s="93" t="s">
        <v>29</v>
      </c>
      <c r="G2771" s="30" t="s">
        <v>47</v>
      </c>
      <c r="H2771" s="93" t="s">
        <v>5037</v>
      </c>
      <c r="I2771" s="36">
        <f ca="1">IFERROR(__xludf.DUMMYFUNCTION("""COMPUTED_VALUE"""),46196)</f>
        <v>46196</v>
      </c>
      <c r="J2771" s="51" t="s">
        <v>12639</v>
      </c>
      <c r="K2771" s="83" t="s">
        <v>12640</v>
      </c>
      <c r="L2771" s="38">
        <v>986069018</v>
      </c>
      <c r="M2771" s="30" t="s">
        <v>130</v>
      </c>
      <c r="N2771" s="30" t="s">
        <v>12641</v>
      </c>
      <c r="O2771" s="30" t="s">
        <v>2081</v>
      </c>
      <c r="P2771" s="30" t="s">
        <v>12642</v>
      </c>
      <c r="Q2771" s="23">
        <v>16940</v>
      </c>
      <c r="R2771" s="30" t="s">
        <v>29</v>
      </c>
      <c r="S2771" s="39">
        <v>50</v>
      </c>
      <c r="T2771" s="45">
        <v>46189</v>
      </c>
      <c r="U2771" s="52"/>
      <c r="V2771" s="53"/>
      <c r="W2771" s="54" t="s">
        <v>12643</v>
      </c>
      <c r="X2771" s="30"/>
      <c r="Y2771" s="31">
        <v>16890</v>
      </c>
      <c r="Z2771" s="30"/>
      <c r="AA2771" s="55"/>
      <c r="AB2771" s="73" t="s">
        <v>44</v>
      </c>
      <c r="AC2771" s="30" t="s">
        <v>44</v>
      </c>
      <c r="AD2771" s="30" t="s">
        <v>982</v>
      </c>
    </row>
    <row r="2772" spans="1:30" x14ac:dyDescent="0.2">
      <c r="A2772" s="89">
        <v>46190.684342604167</v>
      </c>
      <c r="B2772" s="35"/>
      <c r="C2772" s="85" t="s">
        <v>31</v>
      </c>
      <c r="D2772" s="30" t="s">
        <v>29</v>
      </c>
      <c r="E2772" s="96" t="s">
        <v>55</v>
      </c>
      <c r="F2772" s="93" t="s">
        <v>29</v>
      </c>
      <c r="G2772" s="30" t="s">
        <v>33</v>
      </c>
      <c r="H2772" s="93" t="s">
        <v>4504</v>
      </c>
      <c r="I2772" s="36">
        <f ca="1">IFERROR(__xludf.DUMMYFUNCTION("""COMPUTED_VALUE"""),46198)</f>
        <v>46198</v>
      </c>
      <c r="J2772" s="51" t="s">
        <v>12644</v>
      </c>
      <c r="K2772" s="83" t="s">
        <v>12645</v>
      </c>
      <c r="L2772" s="151" t="s">
        <v>12646</v>
      </c>
      <c r="M2772" s="30" t="s">
        <v>163</v>
      </c>
      <c r="N2772" s="30" t="s">
        <v>12647</v>
      </c>
      <c r="O2772" s="30" t="s">
        <v>739</v>
      </c>
      <c r="P2772" s="30" t="s">
        <v>12648</v>
      </c>
      <c r="Q2772" s="23">
        <v>7736</v>
      </c>
      <c r="R2772" s="30" t="s">
        <v>29</v>
      </c>
      <c r="S2772" s="39">
        <v>7736</v>
      </c>
      <c r="T2772" s="45">
        <v>46190</v>
      </c>
      <c r="U2772" s="52"/>
      <c r="V2772" s="53"/>
      <c r="W2772" s="54" t="s">
        <v>12649</v>
      </c>
      <c r="X2772" s="30"/>
      <c r="Y2772" s="31">
        <v>0</v>
      </c>
      <c r="Z2772" s="30"/>
      <c r="AA2772" s="56"/>
      <c r="AB2772" s="74" t="s">
        <v>44</v>
      </c>
      <c r="AC2772" s="30" t="s">
        <v>44</v>
      </c>
      <c r="AD2772" s="30" t="s">
        <v>982</v>
      </c>
    </row>
    <row r="2773" spans="1:30" x14ac:dyDescent="0.2">
      <c r="A2773" s="89">
        <v>46190.766820127319</v>
      </c>
      <c r="B2773" s="35"/>
      <c r="C2773" s="85" t="s">
        <v>31</v>
      </c>
      <c r="D2773" s="30" t="s">
        <v>29</v>
      </c>
      <c r="E2773" s="96" t="s">
        <v>2798</v>
      </c>
      <c r="F2773" s="93" t="s">
        <v>29</v>
      </c>
      <c r="G2773" s="30" t="s">
        <v>47</v>
      </c>
      <c r="H2773" s="93" t="s">
        <v>11829</v>
      </c>
      <c r="I2773" s="36">
        <f ca="1">IFERROR(__xludf.DUMMYFUNCTION("""COMPUTED_VALUE"""),46204)</f>
        <v>46204</v>
      </c>
      <c r="J2773" s="51" t="s">
        <v>12650</v>
      </c>
      <c r="K2773" s="83" t="s">
        <v>12651</v>
      </c>
      <c r="L2773" s="151" t="s">
        <v>12652</v>
      </c>
      <c r="M2773" s="30" t="s">
        <v>633</v>
      </c>
      <c r="N2773" s="30" t="s">
        <v>362</v>
      </c>
      <c r="O2773" s="30" t="s">
        <v>107</v>
      </c>
      <c r="P2773" s="30" t="s">
        <v>12653</v>
      </c>
      <c r="Q2773" s="23">
        <v>16940</v>
      </c>
      <c r="R2773" s="30" t="s">
        <v>2622</v>
      </c>
      <c r="S2773" s="39">
        <v>2468</v>
      </c>
      <c r="T2773" s="45">
        <v>46190</v>
      </c>
      <c r="U2773" s="52"/>
      <c r="V2773" s="53"/>
      <c r="W2773" s="54" t="s">
        <v>12654</v>
      </c>
      <c r="X2773" s="30"/>
      <c r="Y2773" s="31">
        <v>14472</v>
      </c>
      <c r="Z2773" s="30"/>
      <c r="AA2773" s="55"/>
      <c r="AB2773" s="73" t="s">
        <v>44</v>
      </c>
      <c r="AC2773" s="30" t="s">
        <v>44</v>
      </c>
      <c r="AD2773" s="30" t="s">
        <v>982</v>
      </c>
    </row>
    <row r="2774" spans="1:30" x14ac:dyDescent="0.2">
      <c r="A2774" s="89">
        <v>46190.848970636573</v>
      </c>
      <c r="B2774" s="35" t="s">
        <v>408</v>
      </c>
      <c r="C2774" s="85" t="s">
        <v>31</v>
      </c>
      <c r="D2774" s="30" t="s">
        <v>29</v>
      </c>
      <c r="E2774" s="96" t="s">
        <v>32</v>
      </c>
      <c r="F2774" s="93" t="s">
        <v>202</v>
      </c>
      <c r="G2774" s="30" t="s">
        <v>33</v>
      </c>
      <c r="H2774" s="93" t="s">
        <v>11473</v>
      </c>
      <c r="I2774" s="36">
        <f ca="1">IFERROR(__xludf.DUMMYFUNCTION("""COMPUTED_VALUE"""),46194)</f>
        <v>46194</v>
      </c>
      <c r="J2774" s="51" t="s">
        <v>12655</v>
      </c>
      <c r="K2774" s="83" t="s">
        <v>12656</v>
      </c>
      <c r="L2774" s="151" t="s">
        <v>12657</v>
      </c>
      <c r="M2774" s="30" t="s">
        <v>874</v>
      </c>
      <c r="N2774" s="30" t="s">
        <v>4278</v>
      </c>
      <c r="O2774" s="30" t="s">
        <v>107</v>
      </c>
      <c r="P2774" s="30" t="s">
        <v>12658</v>
      </c>
      <c r="Q2774" s="23">
        <v>14972</v>
      </c>
      <c r="R2774" s="30" t="s">
        <v>29</v>
      </c>
      <c r="S2774" s="39">
        <v>3968</v>
      </c>
      <c r="T2774" s="45">
        <v>46190</v>
      </c>
      <c r="U2774" s="52"/>
      <c r="V2774" s="53"/>
      <c r="W2774" s="54" t="s">
        <v>12659</v>
      </c>
      <c r="X2774" s="30"/>
      <c r="Y2774" s="31">
        <v>11004</v>
      </c>
      <c r="Z2774" s="30"/>
      <c r="AA2774" s="56"/>
      <c r="AB2774" s="74" t="s">
        <v>44</v>
      </c>
      <c r="AC2774" s="30" t="s">
        <v>44</v>
      </c>
      <c r="AD2774" s="30" t="s">
        <v>982</v>
      </c>
    </row>
    <row r="2775" spans="1:30" x14ac:dyDescent="0.2">
      <c r="A2775" s="89">
        <v>46190.850203229165</v>
      </c>
      <c r="B2775" s="35" t="s">
        <v>408</v>
      </c>
      <c r="C2775" s="85" t="s">
        <v>31</v>
      </c>
      <c r="D2775" s="30" t="s">
        <v>29</v>
      </c>
      <c r="E2775" s="96" t="s">
        <v>32</v>
      </c>
      <c r="F2775" s="93" t="s">
        <v>202</v>
      </c>
      <c r="G2775" s="30" t="s">
        <v>33</v>
      </c>
      <c r="H2775" s="93" t="s">
        <v>11473</v>
      </c>
      <c r="I2775" s="36">
        <f ca="1">IFERROR(__xludf.DUMMYFUNCTION("""COMPUTED_VALUE"""),46194)</f>
        <v>46194</v>
      </c>
      <c r="J2775" s="51" t="s">
        <v>12660</v>
      </c>
      <c r="K2775" s="83" t="s">
        <v>12661</v>
      </c>
      <c r="L2775" s="151" t="s">
        <v>12662</v>
      </c>
      <c r="M2775" s="30" t="s">
        <v>874</v>
      </c>
      <c r="N2775" s="30" t="s">
        <v>4278</v>
      </c>
      <c r="O2775" s="30" t="s">
        <v>107</v>
      </c>
      <c r="P2775" s="30" t="s">
        <v>12663</v>
      </c>
      <c r="Q2775" s="23">
        <v>14972</v>
      </c>
      <c r="R2775" s="30" t="s">
        <v>29</v>
      </c>
      <c r="S2775" s="39">
        <v>3968</v>
      </c>
      <c r="T2775" s="45">
        <v>46190</v>
      </c>
      <c r="U2775" s="52"/>
      <c r="V2775" s="53"/>
      <c r="W2775" s="54" t="s">
        <v>12664</v>
      </c>
      <c r="X2775" s="30"/>
      <c r="Y2775" s="31">
        <v>11004</v>
      </c>
      <c r="Z2775" s="30"/>
      <c r="AA2775" s="55"/>
      <c r="AB2775" s="73" t="s">
        <v>44</v>
      </c>
      <c r="AC2775" s="30" t="s">
        <v>44</v>
      </c>
      <c r="AD2775" s="30" t="s">
        <v>982</v>
      </c>
    </row>
    <row r="2776" spans="1:30" x14ac:dyDescent="0.2">
      <c r="A2776" s="89">
        <v>46190.884198611107</v>
      </c>
      <c r="B2776" s="35"/>
      <c r="C2776" s="85" t="s">
        <v>31</v>
      </c>
      <c r="D2776" s="30" t="s">
        <v>29</v>
      </c>
      <c r="E2776" s="96" t="s">
        <v>82</v>
      </c>
      <c r="F2776" s="93" t="s">
        <v>202</v>
      </c>
      <c r="G2776" s="30" t="s">
        <v>47</v>
      </c>
      <c r="H2776" s="93" t="s">
        <v>4140</v>
      </c>
      <c r="I2776" s="36">
        <f ca="1">IFERROR(__xludf.DUMMYFUNCTION("""COMPUTED_VALUE"""),46203)</f>
        <v>46203</v>
      </c>
      <c r="J2776" s="51" t="s">
        <v>12665</v>
      </c>
      <c r="K2776" s="83" t="s">
        <v>12666</v>
      </c>
      <c r="L2776" s="38">
        <v>364667248</v>
      </c>
      <c r="M2776" s="30" t="s">
        <v>163</v>
      </c>
      <c r="N2776" s="30" t="s">
        <v>8927</v>
      </c>
      <c r="O2776" s="30" t="s">
        <v>735</v>
      </c>
      <c r="P2776" s="30" t="s">
        <v>12667</v>
      </c>
      <c r="Q2776" s="23">
        <v>9704</v>
      </c>
      <c r="R2776" s="30" t="s">
        <v>29</v>
      </c>
      <c r="S2776" s="39">
        <v>9704</v>
      </c>
      <c r="T2776" s="45">
        <v>46190</v>
      </c>
      <c r="U2776" s="52"/>
      <c r="V2776" s="53"/>
      <c r="W2776" s="54" t="s">
        <v>12668</v>
      </c>
      <c r="X2776" s="30"/>
      <c r="Y2776" s="31">
        <v>0</v>
      </c>
      <c r="Z2776" s="30"/>
      <c r="AA2776" s="56"/>
      <c r="AB2776" s="74" t="s">
        <v>44</v>
      </c>
      <c r="AC2776" s="30" t="s">
        <v>44</v>
      </c>
      <c r="AD2776" s="30" t="s">
        <v>982</v>
      </c>
    </row>
    <row r="2777" spans="1:30" x14ac:dyDescent="0.2">
      <c r="A2777" s="89">
        <v>46190.885841076393</v>
      </c>
      <c r="B2777" s="35"/>
      <c r="C2777" s="85" t="s">
        <v>31</v>
      </c>
      <c r="D2777" s="30" t="s">
        <v>29</v>
      </c>
      <c r="E2777" s="96" t="s">
        <v>46</v>
      </c>
      <c r="F2777" s="93" t="s">
        <v>29</v>
      </c>
      <c r="G2777" s="30" t="s">
        <v>47</v>
      </c>
      <c r="H2777" s="93" t="s">
        <v>4073</v>
      </c>
      <c r="I2777" s="36">
        <f ca="1">IFERROR(__xludf.DUMMYFUNCTION("""COMPUTED_VALUE"""),46219)</f>
        <v>46219</v>
      </c>
      <c r="J2777" s="51" t="s">
        <v>12669</v>
      </c>
      <c r="K2777" s="83" t="s">
        <v>12670</v>
      </c>
      <c r="L2777" s="38">
        <v>353971283</v>
      </c>
      <c r="M2777" s="30" t="s">
        <v>163</v>
      </c>
      <c r="N2777" s="30" t="s">
        <v>1101</v>
      </c>
      <c r="O2777" s="30" t="s">
        <v>735</v>
      </c>
      <c r="P2777" s="30" t="s">
        <v>12671</v>
      </c>
      <c r="Q2777" s="23">
        <v>2468</v>
      </c>
      <c r="R2777" s="30" t="s">
        <v>29</v>
      </c>
      <c r="S2777" s="39">
        <v>100</v>
      </c>
      <c r="T2777" s="45">
        <v>46190</v>
      </c>
      <c r="U2777" s="52"/>
      <c r="V2777" s="53"/>
      <c r="W2777" s="54" t="s">
        <v>12672</v>
      </c>
      <c r="X2777" s="30"/>
      <c r="Y2777" s="31">
        <v>2368</v>
      </c>
      <c r="Z2777" s="30"/>
      <c r="AA2777" s="55"/>
      <c r="AB2777" s="73" t="s">
        <v>44</v>
      </c>
      <c r="AC2777" s="30" t="s">
        <v>44</v>
      </c>
      <c r="AD2777" s="30" t="s">
        <v>74</v>
      </c>
    </row>
    <row r="2778" spans="1:30" x14ac:dyDescent="0.2">
      <c r="A2778" s="89">
        <v>46190.902122974541</v>
      </c>
      <c r="B2778" s="35"/>
      <c r="C2778" s="85" t="s">
        <v>31</v>
      </c>
      <c r="D2778" s="30" t="s">
        <v>29</v>
      </c>
      <c r="E2778" s="96" t="s">
        <v>63</v>
      </c>
      <c r="F2778" s="93" t="s">
        <v>202</v>
      </c>
      <c r="G2778" s="30" t="s">
        <v>47</v>
      </c>
      <c r="H2778" s="93" t="s">
        <v>5055</v>
      </c>
      <c r="I2778" s="36">
        <f ca="1">IFERROR(__xludf.DUMMYFUNCTION("""COMPUTED_VALUE"""),46202)</f>
        <v>46202</v>
      </c>
      <c r="J2778" s="51" t="s">
        <v>12673</v>
      </c>
      <c r="K2778" s="83" t="s">
        <v>12674</v>
      </c>
      <c r="L2778" s="151" t="s">
        <v>12675</v>
      </c>
      <c r="M2778" s="30" t="s">
        <v>874</v>
      </c>
      <c r="N2778" s="30" t="s">
        <v>4278</v>
      </c>
      <c r="O2778" s="30" t="s">
        <v>107</v>
      </c>
      <c r="P2778" s="30" t="s">
        <v>12676</v>
      </c>
      <c r="Q2778" s="23">
        <v>16940</v>
      </c>
      <c r="R2778" s="30" t="s">
        <v>29</v>
      </c>
      <c r="S2778" s="39">
        <v>100</v>
      </c>
      <c r="T2778" s="45">
        <v>46190</v>
      </c>
      <c r="U2778" s="52"/>
      <c r="V2778" s="53"/>
      <c r="W2778" s="54" t="s">
        <v>12677</v>
      </c>
      <c r="X2778" s="30"/>
      <c r="Y2778" s="31">
        <v>16840</v>
      </c>
      <c r="Z2778" s="30"/>
      <c r="AA2778" s="56"/>
      <c r="AB2778" s="74" t="s">
        <v>44</v>
      </c>
      <c r="AC2778" s="30" t="s">
        <v>44</v>
      </c>
      <c r="AD2778" s="30" t="s">
        <v>982</v>
      </c>
    </row>
    <row r="2779" spans="1:30" x14ac:dyDescent="0.2">
      <c r="A2779" s="89">
        <v>46190.929566516206</v>
      </c>
      <c r="B2779" s="35"/>
      <c r="C2779" s="85" t="s">
        <v>31</v>
      </c>
      <c r="D2779" s="30" t="s">
        <v>29</v>
      </c>
      <c r="E2779" s="96" t="s">
        <v>63</v>
      </c>
      <c r="F2779" s="93" t="s">
        <v>202</v>
      </c>
      <c r="G2779" s="30" t="s">
        <v>47</v>
      </c>
      <c r="H2779" s="93" t="s">
        <v>5055</v>
      </c>
      <c r="I2779" s="36">
        <f ca="1">IFERROR(__xludf.DUMMYFUNCTION("""COMPUTED_VALUE"""),46202)</f>
        <v>46202</v>
      </c>
      <c r="J2779" s="51" t="s">
        <v>12678</v>
      </c>
      <c r="K2779" s="83" t="s">
        <v>12679</v>
      </c>
      <c r="L2779" s="151" t="s">
        <v>12680</v>
      </c>
      <c r="M2779" s="30" t="s">
        <v>874</v>
      </c>
      <c r="N2779" s="30" t="s">
        <v>4278</v>
      </c>
      <c r="O2779" s="30" t="s">
        <v>107</v>
      </c>
      <c r="P2779" s="30" t="s">
        <v>12681</v>
      </c>
      <c r="Q2779" s="23">
        <v>16940</v>
      </c>
      <c r="R2779" s="30" t="s">
        <v>29</v>
      </c>
      <c r="S2779" s="39">
        <v>100</v>
      </c>
      <c r="T2779" s="45">
        <v>46190</v>
      </c>
      <c r="U2779" s="52"/>
      <c r="V2779" s="53"/>
      <c r="W2779" s="54" t="s">
        <v>12682</v>
      </c>
      <c r="X2779" s="30"/>
      <c r="Y2779" s="31">
        <v>16840</v>
      </c>
      <c r="Z2779" s="30"/>
      <c r="AA2779" s="55"/>
      <c r="AB2779" s="73" t="s">
        <v>44</v>
      </c>
      <c r="AC2779" s="30" t="s">
        <v>44</v>
      </c>
      <c r="AD2779" s="30" t="s">
        <v>982</v>
      </c>
    </row>
    <row r="2780" spans="1:30" x14ac:dyDescent="0.2">
      <c r="A2780" s="89">
        <v>46190.950327500002</v>
      </c>
      <c r="B2780" s="35"/>
      <c r="C2780" s="85" t="s">
        <v>31</v>
      </c>
      <c r="D2780" s="30" t="s">
        <v>29</v>
      </c>
      <c r="E2780" s="96" t="s">
        <v>63</v>
      </c>
      <c r="F2780" s="93" t="s">
        <v>152</v>
      </c>
      <c r="G2780" s="30" t="s">
        <v>47</v>
      </c>
      <c r="H2780" s="93" t="s">
        <v>153</v>
      </c>
      <c r="I2780" s="36" t="str">
        <f ca="1">IFERROR(__xludf.DUMMYFUNCTION("""COMPUTED_VALUE""")," ")</f>
        <v xml:space="preserve"> </v>
      </c>
      <c r="J2780" s="51" t="s">
        <v>12683</v>
      </c>
      <c r="K2780" s="83" t="s">
        <v>12684</v>
      </c>
      <c r="L2780" s="151" t="s">
        <v>12685</v>
      </c>
      <c r="M2780" s="30" t="s">
        <v>2544</v>
      </c>
      <c r="N2780" s="30" t="s">
        <v>9758</v>
      </c>
      <c r="O2780" s="30" t="s">
        <v>12686</v>
      </c>
      <c r="P2780" s="30" t="s">
        <v>12687</v>
      </c>
      <c r="Q2780" s="23">
        <v>16940</v>
      </c>
      <c r="R2780" s="30" t="s">
        <v>29</v>
      </c>
      <c r="S2780" s="39">
        <v>50</v>
      </c>
      <c r="T2780" s="45">
        <v>46190</v>
      </c>
      <c r="U2780" s="52"/>
      <c r="V2780" s="53"/>
      <c r="W2780" s="54" t="s">
        <v>12688</v>
      </c>
      <c r="X2780" s="30"/>
      <c r="Y2780" s="31">
        <v>16890</v>
      </c>
      <c r="Z2780" s="30"/>
      <c r="AA2780" s="56"/>
      <c r="AB2780" s="74" t="s">
        <v>44</v>
      </c>
      <c r="AC2780" s="30" t="s">
        <v>44</v>
      </c>
      <c r="AD2780" s="30" t="s">
        <v>982</v>
      </c>
    </row>
    <row r="2781" spans="1:30" x14ac:dyDescent="0.2">
      <c r="A2781" s="89">
        <v>46191.152285914352</v>
      </c>
      <c r="B2781" s="35"/>
      <c r="C2781" s="85" t="s">
        <v>31</v>
      </c>
      <c r="D2781" s="30" t="s">
        <v>29</v>
      </c>
      <c r="E2781" s="96" t="s">
        <v>55</v>
      </c>
      <c r="F2781" s="93" t="s">
        <v>29</v>
      </c>
      <c r="G2781" s="30" t="s">
        <v>33</v>
      </c>
      <c r="H2781" s="93" t="s">
        <v>153</v>
      </c>
      <c r="I2781" s="36" t="str">
        <f ca="1">IFERROR(__xludf.DUMMYFUNCTION("""COMPUTED_VALUE""")," ")</f>
        <v xml:space="preserve"> </v>
      </c>
      <c r="J2781" s="51" t="s">
        <v>12689</v>
      </c>
      <c r="K2781" s="83" t="s">
        <v>12690</v>
      </c>
      <c r="L2781" s="151" t="s">
        <v>12691</v>
      </c>
      <c r="M2781" s="30" t="s">
        <v>1614</v>
      </c>
      <c r="N2781" s="30" t="s">
        <v>2886</v>
      </c>
      <c r="O2781" s="30" t="s">
        <v>3469</v>
      </c>
      <c r="P2781" s="30" t="s">
        <v>12692</v>
      </c>
      <c r="Q2781" s="23">
        <v>7736</v>
      </c>
      <c r="R2781" s="30" t="s">
        <v>29</v>
      </c>
      <c r="S2781" s="39">
        <v>200</v>
      </c>
      <c r="T2781" s="45">
        <v>46190</v>
      </c>
      <c r="U2781" s="52"/>
      <c r="V2781" s="53"/>
      <c r="W2781" s="54" t="s">
        <v>12693</v>
      </c>
      <c r="X2781" s="30"/>
      <c r="Y2781" s="31">
        <v>7536</v>
      </c>
      <c r="Z2781" s="30"/>
      <c r="AA2781" s="55"/>
      <c r="AB2781" s="73" t="s">
        <v>44</v>
      </c>
      <c r="AC2781" s="30" t="s">
        <v>44</v>
      </c>
      <c r="AD2781" s="30" t="s">
        <v>982</v>
      </c>
    </row>
    <row r="2782" spans="1:30" x14ac:dyDescent="0.2">
      <c r="A2782" s="89">
        <v>46191.212758136578</v>
      </c>
      <c r="B2782" s="35" t="s">
        <v>252</v>
      </c>
      <c r="C2782" s="85" t="s">
        <v>31</v>
      </c>
      <c r="D2782" s="30" t="s">
        <v>29</v>
      </c>
      <c r="E2782" s="96" t="s">
        <v>32</v>
      </c>
      <c r="F2782" s="93" t="s">
        <v>29</v>
      </c>
      <c r="G2782" s="30" t="s">
        <v>33</v>
      </c>
      <c r="H2782" s="93" t="s">
        <v>11473</v>
      </c>
      <c r="I2782" s="36">
        <f ca="1">IFERROR(__xludf.DUMMYFUNCTION("""COMPUTED_VALUE"""),46194)</f>
        <v>46194</v>
      </c>
      <c r="J2782" s="51" t="s">
        <v>12694</v>
      </c>
      <c r="K2782" s="83" t="s">
        <v>12695</v>
      </c>
      <c r="L2782" s="151" t="s">
        <v>12696</v>
      </c>
      <c r="M2782" s="30" t="s">
        <v>1614</v>
      </c>
      <c r="N2782" s="30" t="s">
        <v>131</v>
      </c>
      <c r="O2782" s="30" t="s">
        <v>2081</v>
      </c>
      <c r="P2782" s="30" t="s">
        <v>12697</v>
      </c>
      <c r="Q2782" s="23">
        <v>14972</v>
      </c>
      <c r="R2782" s="30" t="s">
        <v>29</v>
      </c>
      <c r="S2782" s="39">
        <v>200</v>
      </c>
      <c r="T2782" s="45">
        <v>46190</v>
      </c>
      <c r="U2782" s="52"/>
      <c r="V2782" s="53"/>
      <c r="W2782" s="54" t="s">
        <v>12698</v>
      </c>
      <c r="X2782" s="30"/>
      <c r="Y2782" s="31">
        <v>14772</v>
      </c>
      <c r="Z2782" s="30"/>
      <c r="AA2782" s="56"/>
      <c r="AB2782" s="74" t="s">
        <v>44</v>
      </c>
      <c r="AC2782" s="30" t="s">
        <v>44</v>
      </c>
      <c r="AD2782" s="30" t="s">
        <v>982</v>
      </c>
    </row>
    <row r="2783" spans="1:30" x14ac:dyDescent="0.2">
      <c r="A2783" s="89">
        <v>46191.214650393522</v>
      </c>
      <c r="B2783" s="35" t="s">
        <v>252</v>
      </c>
      <c r="C2783" s="85" t="s">
        <v>31</v>
      </c>
      <c r="D2783" s="30" t="s">
        <v>29</v>
      </c>
      <c r="E2783" s="96" t="s">
        <v>32</v>
      </c>
      <c r="F2783" s="93" t="s">
        <v>29</v>
      </c>
      <c r="G2783" s="30" t="s">
        <v>33</v>
      </c>
      <c r="H2783" s="93" t="s">
        <v>11473</v>
      </c>
      <c r="I2783" s="36">
        <f ca="1">IFERROR(__xludf.DUMMYFUNCTION("""COMPUTED_VALUE"""),46194)</f>
        <v>46194</v>
      </c>
      <c r="J2783" s="51" t="s">
        <v>12699</v>
      </c>
      <c r="K2783" s="83" t="s">
        <v>12700</v>
      </c>
      <c r="L2783" s="151" t="s">
        <v>12701</v>
      </c>
      <c r="M2783" s="30" t="s">
        <v>1614</v>
      </c>
      <c r="N2783" s="30" t="s">
        <v>131</v>
      </c>
      <c r="O2783" s="30" t="s">
        <v>2081</v>
      </c>
      <c r="P2783" s="30" t="s">
        <v>12702</v>
      </c>
      <c r="Q2783" s="23">
        <v>14972</v>
      </c>
      <c r="R2783" s="30" t="s">
        <v>29</v>
      </c>
      <c r="S2783" s="39">
        <v>4000</v>
      </c>
      <c r="T2783" s="45">
        <v>46190</v>
      </c>
      <c r="U2783" s="52"/>
      <c r="V2783" s="53"/>
      <c r="W2783" s="54" t="s">
        <v>12703</v>
      </c>
      <c r="X2783" s="30"/>
      <c r="Y2783" s="31">
        <v>10972</v>
      </c>
      <c r="Z2783" s="30"/>
      <c r="AA2783" s="55"/>
      <c r="AB2783" s="73" t="s">
        <v>44</v>
      </c>
      <c r="AC2783" s="30" t="s">
        <v>44</v>
      </c>
      <c r="AD2783" s="30" t="s">
        <v>982</v>
      </c>
    </row>
    <row r="2784" spans="1:30" x14ac:dyDescent="0.2">
      <c r="A2784" s="89">
        <v>46191.320941759259</v>
      </c>
      <c r="B2784" s="35"/>
      <c r="C2784" s="85" t="s">
        <v>31</v>
      </c>
      <c r="D2784" s="30" t="s">
        <v>29</v>
      </c>
      <c r="E2784" s="96" t="s">
        <v>63</v>
      </c>
      <c r="F2784" s="93" t="s">
        <v>29</v>
      </c>
      <c r="G2784" s="30" t="s">
        <v>47</v>
      </c>
      <c r="H2784" s="93" t="s">
        <v>153</v>
      </c>
      <c r="I2784" s="36" t="str">
        <f ca="1">IFERROR(__xludf.DUMMYFUNCTION("""COMPUTED_VALUE""")," ")</f>
        <v xml:space="preserve"> </v>
      </c>
      <c r="J2784" s="51" t="s">
        <v>12704</v>
      </c>
      <c r="K2784" s="83" t="s">
        <v>12705</v>
      </c>
      <c r="L2784" s="38">
        <v>986350665</v>
      </c>
      <c r="M2784" s="30" t="s">
        <v>758</v>
      </c>
      <c r="N2784" s="30" t="s">
        <v>2028</v>
      </c>
      <c r="O2784" s="30" t="s">
        <v>107</v>
      </c>
      <c r="P2784" s="30" t="s">
        <v>12706</v>
      </c>
      <c r="Q2784" s="23">
        <v>16940</v>
      </c>
      <c r="R2784" s="30" t="s">
        <v>29</v>
      </c>
      <c r="S2784" s="39">
        <v>100</v>
      </c>
      <c r="T2784" s="45">
        <v>46190</v>
      </c>
      <c r="U2784" s="52"/>
      <c r="V2784" s="53"/>
      <c r="W2784" s="54" t="s">
        <v>12707</v>
      </c>
      <c r="X2784" s="30"/>
      <c r="Y2784" s="31">
        <v>16840</v>
      </c>
      <c r="Z2784" s="30"/>
      <c r="AA2784" s="56"/>
      <c r="AB2784" s="74" t="s">
        <v>44</v>
      </c>
      <c r="AC2784" s="30" t="s">
        <v>44</v>
      </c>
      <c r="AD2784" s="30" t="s">
        <v>982</v>
      </c>
    </row>
    <row r="2785" spans="1:30" x14ac:dyDescent="0.2">
      <c r="A2785" s="89">
        <v>46191.32518728009</v>
      </c>
      <c r="B2785" s="35"/>
      <c r="C2785" s="85" t="s">
        <v>31</v>
      </c>
      <c r="D2785" s="30" t="s">
        <v>29</v>
      </c>
      <c r="E2785" s="96" t="s">
        <v>63</v>
      </c>
      <c r="F2785" s="93" t="s">
        <v>202</v>
      </c>
      <c r="G2785" s="30" t="s">
        <v>87</v>
      </c>
      <c r="H2785" s="93" t="s">
        <v>4073</v>
      </c>
      <c r="I2785" s="36">
        <f ca="1">IFERROR(__xludf.DUMMYFUNCTION("""COMPUTED_VALUE"""),46219)</f>
        <v>46219</v>
      </c>
      <c r="J2785" s="51" t="s">
        <v>12708</v>
      </c>
      <c r="K2785" s="83" t="s">
        <v>12709</v>
      </c>
      <c r="L2785" s="151" t="s">
        <v>12710</v>
      </c>
      <c r="M2785" s="30" t="s">
        <v>698</v>
      </c>
      <c r="N2785" s="30" t="s">
        <v>3805</v>
      </c>
      <c r="O2785" s="30" t="s">
        <v>107</v>
      </c>
      <c r="P2785" s="30" t="s">
        <v>12711</v>
      </c>
      <c r="Q2785" s="23">
        <v>16940</v>
      </c>
      <c r="R2785" s="30" t="s">
        <v>29</v>
      </c>
      <c r="S2785" s="39">
        <v>200</v>
      </c>
      <c r="T2785" s="45">
        <v>46190</v>
      </c>
      <c r="U2785" s="52"/>
      <c r="V2785" s="53"/>
      <c r="W2785" s="54" t="s">
        <v>12712</v>
      </c>
      <c r="X2785" s="30"/>
      <c r="Y2785" s="31">
        <v>16740</v>
      </c>
      <c r="Z2785" s="30"/>
      <c r="AA2785" s="55"/>
      <c r="AB2785" s="73" t="s">
        <v>44</v>
      </c>
      <c r="AC2785" s="30" t="s">
        <v>44</v>
      </c>
      <c r="AD2785" s="30" t="s">
        <v>74</v>
      </c>
    </row>
    <row r="2786" spans="1:30" x14ac:dyDescent="0.2">
      <c r="A2786" s="89">
        <v>46191.327042743054</v>
      </c>
      <c r="B2786" s="35"/>
      <c r="C2786" s="85" t="s">
        <v>31</v>
      </c>
      <c r="D2786" s="30" t="s">
        <v>29</v>
      </c>
      <c r="E2786" s="96" t="s">
        <v>46</v>
      </c>
      <c r="F2786" s="93" t="s">
        <v>29</v>
      </c>
      <c r="G2786" s="30" t="s">
        <v>47</v>
      </c>
      <c r="H2786" s="93" t="s">
        <v>5055</v>
      </c>
      <c r="I2786" s="36">
        <f ca="1">IFERROR(__xludf.DUMMYFUNCTION("""COMPUTED_VALUE"""),46202)</f>
        <v>46202</v>
      </c>
      <c r="J2786" s="51" t="s">
        <v>12713</v>
      </c>
      <c r="K2786" s="83" t="s">
        <v>12714</v>
      </c>
      <c r="L2786" s="38">
        <v>373773908</v>
      </c>
      <c r="M2786" s="30" t="s">
        <v>758</v>
      </c>
      <c r="N2786" s="30" t="s">
        <v>7889</v>
      </c>
      <c r="O2786" s="30" t="s">
        <v>107</v>
      </c>
      <c r="P2786" s="30" t="s">
        <v>12715</v>
      </c>
      <c r="Q2786" s="23">
        <v>2468</v>
      </c>
      <c r="R2786" s="30" t="s">
        <v>29</v>
      </c>
      <c r="S2786" s="39">
        <v>2468</v>
      </c>
      <c r="T2786" s="45">
        <v>46190</v>
      </c>
      <c r="U2786" s="52"/>
      <c r="V2786" s="53"/>
      <c r="W2786" s="54" t="s">
        <v>12716</v>
      </c>
      <c r="X2786" s="30"/>
      <c r="Y2786" s="31">
        <v>0</v>
      </c>
      <c r="Z2786" s="30"/>
      <c r="AA2786" s="56"/>
      <c r="AB2786" s="74" t="s">
        <v>44</v>
      </c>
      <c r="AC2786" s="30" t="s">
        <v>44</v>
      </c>
      <c r="AD2786" s="30" t="s">
        <v>982</v>
      </c>
    </row>
    <row r="2787" spans="1:30" x14ac:dyDescent="0.2">
      <c r="A2787" s="89">
        <v>46191.328943194443</v>
      </c>
      <c r="B2787" s="35"/>
      <c r="C2787" s="85" t="s">
        <v>31</v>
      </c>
      <c r="D2787" s="30" t="s">
        <v>29</v>
      </c>
      <c r="E2787" s="96" t="s">
        <v>2895</v>
      </c>
      <c r="F2787" s="93" t="s">
        <v>29</v>
      </c>
      <c r="G2787" s="30" t="s">
        <v>33</v>
      </c>
      <c r="H2787" s="93" t="s">
        <v>153</v>
      </c>
      <c r="I2787" s="36" t="str">
        <f ca="1">IFERROR(__xludf.DUMMYFUNCTION("""COMPUTED_VALUE""")," ")</f>
        <v xml:space="preserve"> </v>
      </c>
      <c r="J2787" s="51" t="s">
        <v>12717</v>
      </c>
      <c r="K2787" s="83" t="s">
        <v>12718</v>
      </c>
      <c r="L2787" s="151" t="s">
        <v>12719</v>
      </c>
      <c r="M2787" s="30" t="s">
        <v>1614</v>
      </c>
      <c r="N2787" s="30" t="s">
        <v>3430</v>
      </c>
      <c r="O2787" s="30" t="s">
        <v>2081</v>
      </c>
      <c r="P2787" s="30" t="s">
        <v>12720</v>
      </c>
      <c r="Q2787" s="23">
        <v>14972</v>
      </c>
      <c r="R2787" s="30" t="s">
        <v>29</v>
      </c>
      <c r="S2787" s="39">
        <v>200</v>
      </c>
      <c r="T2787" s="45">
        <v>46190</v>
      </c>
      <c r="U2787" s="52"/>
      <c r="V2787" s="53"/>
      <c r="W2787" s="54" t="s">
        <v>12721</v>
      </c>
      <c r="X2787" s="30"/>
      <c r="Y2787" s="31">
        <v>14772</v>
      </c>
      <c r="Z2787" s="30"/>
      <c r="AA2787" s="55"/>
      <c r="AB2787" s="73" t="s">
        <v>44</v>
      </c>
      <c r="AC2787" s="30" t="s">
        <v>44</v>
      </c>
      <c r="AD2787" s="30" t="s">
        <v>982</v>
      </c>
    </row>
    <row r="2788" spans="1:30" x14ac:dyDescent="0.2">
      <c r="A2788" s="89">
        <v>46191.330414872689</v>
      </c>
      <c r="B2788" s="35"/>
      <c r="C2788" s="85" t="s">
        <v>31</v>
      </c>
      <c r="D2788" s="30" t="s">
        <v>29</v>
      </c>
      <c r="E2788" s="96" t="s">
        <v>63</v>
      </c>
      <c r="F2788" s="93" t="s">
        <v>29</v>
      </c>
      <c r="G2788" s="30" t="s">
        <v>47</v>
      </c>
      <c r="H2788" s="93" t="s">
        <v>11829</v>
      </c>
      <c r="I2788" s="36">
        <f ca="1">IFERROR(__xludf.DUMMYFUNCTION("""COMPUTED_VALUE"""),46204)</f>
        <v>46204</v>
      </c>
      <c r="J2788" s="51" t="s">
        <v>12722</v>
      </c>
      <c r="K2788" s="83" t="s">
        <v>12723</v>
      </c>
      <c r="L2788" s="151" t="s">
        <v>12724</v>
      </c>
      <c r="M2788" s="30" t="s">
        <v>605</v>
      </c>
      <c r="N2788" s="30" t="s">
        <v>5028</v>
      </c>
      <c r="O2788" s="30" t="s">
        <v>107</v>
      </c>
      <c r="P2788" s="30" t="s">
        <v>12725</v>
      </c>
      <c r="Q2788" s="23">
        <v>16940</v>
      </c>
      <c r="R2788" s="30" t="s">
        <v>29</v>
      </c>
      <c r="S2788" s="39">
        <v>50</v>
      </c>
      <c r="T2788" s="45">
        <v>46191</v>
      </c>
      <c r="U2788" s="52"/>
      <c r="V2788" s="53"/>
      <c r="W2788" s="54" t="s">
        <v>12726</v>
      </c>
      <c r="X2788" s="30"/>
      <c r="Y2788" s="31">
        <v>16890</v>
      </c>
      <c r="Z2788" s="30"/>
      <c r="AA2788" s="56"/>
      <c r="AB2788" s="74" t="s">
        <v>44</v>
      </c>
      <c r="AC2788" s="30" t="s">
        <v>44</v>
      </c>
      <c r="AD2788" s="30" t="s">
        <v>982</v>
      </c>
    </row>
    <row r="2789" spans="1:30" x14ac:dyDescent="0.2">
      <c r="A2789" s="89">
        <v>46191.330781597222</v>
      </c>
      <c r="B2789" s="35"/>
      <c r="C2789" s="85" t="s">
        <v>31</v>
      </c>
      <c r="D2789" s="30" t="s">
        <v>29</v>
      </c>
      <c r="E2789" s="96" t="s">
        <v>63</v>
      </c>
      <c r="F2789" s="93" t="s">
        <v>29</v>
      </c>
      <c r="G2789" s="30" t="s">
        <v>33</v>
      </c>
      <c r="H2789" s="93" t="s">
        <v>11711</v>
      </c>
      <c r="I2789" s="36">
        <f ca="1">IFERROR(__xludf.DUMMYFUNCTION("""COMPUTED_VALUE"""),46203)</f>
        <v>46203</v>
      </c>
      <c r="J2789" s="51" t="s">
        <v>12727</v>
      </c>
      <c r="K2789" s="83" t="s">
        <v>12728</v>
      </c>
      <c r="L2789" s="151" t="s">
        <v>12729</v>
      </c>
      <c r="M2789" s="30" t="s">
        <v>130</v>
      </c>
      <c r="N2789" s="30" t="s">
        <v>6708</v>
      </c>
      <c r="O2789" s="30" t="s">
        <v>2081</v>
      </c>
      <c r="P2789" s="30" t="s">
        <v>12730</v>
      </c>
      <c r="Q2789" s="23">
        <v>16940</v>
      </c>
      <c r="R2789" s="30" t="s">
        <v>29</v>
      </c>
      <c r="S2789" s="39">
        <v>500</v>
      </c>
      <c r="T2789" s="45">
        <v>46190</v>
      </c>
      <c r="U2789" s="52"/>
      <c r="V2789" s="53"/>
      <c r="W2789" s="54" t="s">
        <v>12731</v>
      </c>
      <c r="X2789" s="30"/>
      <c r="Y2789" s="31">
        <v>16440</v>
      </c>
      <c r="Z2789" s="30"/>
      <c r="AA2789" s="55"/>
      <c r="AB2789" s="73" t="s">
        <v>44</v>
      </c>
      <c r="AC2789" s="30" t="s">
        <v>44</v>
      </c>
      <c r="AD2789" s="30" t="s">
        <v>982</v>
      </c>
    </row>
    <row r="2790" spans="1:30" x14ac:dyDescent="0.2">
      <c r="A2790" s="89">
        <v>46191.33211614583</v>
      </c>
      <c r="B2790" s="35"/>
      <c r="C2790" s="85" t="s">
        <v>31</v>
      </c>
      <c r="D2790" s="30" t="s">
        <v>29</v>
      </c>
      <c r="E2790" s="96" t="s">
        <v>63</v>
      </c>
      <c r="F2790" s="93" t="s">
        <v>29</v>
      </c>
      <c r="G2790" s="30" t="s">
        <v>47</v>
      </c>
      <c r="H2790" s="93" t="s">
        <v>2733</v>
      </c>
      <c r="I2790" s="36">
        <f ca="1">IFERROR(__xludf.DUMMYFUNCTION("""COMPUTED_VALUE"""),46204)</f>
        <v>46204</v>
      </c>
      <c r="J2790" s="51" t="s">
        <v>12732</v>
      </c>
      <c r="K2790" s="83" t="s">
        <v>12733</v>
      </c>
      <c r="L2790" s="151" t="s">
        <v>12734</v>
      </c>
      <c r="M2790" s="30" t="s">
        <v>130</v>
      </c>
      <c r="N2790" s="30" t="s">
        <v>3883</v>
      </c>
      <c r="O2790" s="30" t="s">
        <v>2081</v>
      </c>
      <c r="P2790" s="30" t="s">
        <v>12735</v>
      </c>
      <c r="Q2790" s="23">
        <v>16940</v>
      </c>
      <c r="R2790" s="30" t="s">
        <v>29</v>
      </c>
      <c r="S2790" s="39">
        <v>150</v>
      </c>
      <c r="T2790" s="45">
        <v>46190</v>
      </c>
      <c r="U2790" s="52"/>
      <c r="V2790" s="53"/>
      <c r="W2790" s="54" t="s">
        <v>12736</v>
      </c>
      <c r="X2790" s="30"/>
      <c r="Y2790" s="31">
        <v>16790</v>
      </c>
      <c r="Z2790" s="30"/>
      <c r="AA2790" s="56"/>
      <c r="AB2790" s="74" t="s">
        <v>44</v>
      </c>
      <c r="AC2790" s="30" t="s">
        <v>44</v>
      </c>
      <c r="AD2790" s="30" t="s">
        <v>982</v>
      </c>
    </row>
    <row r="2791" spans="1:30" x14ac:dyDescent="0.2">
      <c r="A2791" s="89">
        <v>46191.334195925927</v>
      </c>
      <c r="B2791" s="35"/>
      <c r="C2791" s="85" t="s">
        <v>31</v>
      </c>
      <c r="D2791" s="30" t="s">
        <v>29</v>
      </c>
      <c r="E2791" s="96" t="s">
        <v>63</v>
      </c>
      <c r="F2791" s="93" t="s">
        <v>29</v>
      </c>
      <c r="G2791" s="30" t="s">
        <v>47</v>
      </c>
      <c r="H2791" s="93" t="s">
        <v>12737</v>
      </c>
      <c r="I2791" s="36">
        <f ca="1">IFERROR(__xludf.DUMMYFUNCTION("""COMPUTED_VALUE"""),46203)</f>
        <v>46203</v>
      </c>
      <c r="J2791" s="51"/>
      <c r="K2791" s="83" t="s">
        <v>12738</v>
      </c>
      <c r="L2791" s="151" t="s">
        <v>12739</v>
      </c>
      <c r="M2791" s="30" t="s">
        <v>130</v>
      </c>
      <c r="N2791" s="30" t="s">
        <v>2886</v>
      </c>
      <c r="O2791" s="30" t="s">
        <v>2081</v>
      </c>
      <c r="P2791" s="30" t="s">
        <v>12735</v>
      </c>
      <c r="Q2791" s="23">
        <v>16940</v>
      </c>
      <c r="R2791" s="30" t="s">
        <v>29</v>
      </c>
      <c r="S2791" s="39">
        <v>50</v>
      </c>
      <c r="T2791" s="45">
        <v>46190</v>
      </c>
      <c r="U2791" s="52"/>
      <c r="V2791" s="53"/>
      <c r="W2791" s="54" t="s">
        <v>12740</v>
      </c>
      <c r="X2791" s="30"/>
      <c r="Y2791" s="31">
        <v>16890</v>
      </c>
      <c r="Z2791" s="30"/>
      <c r="AA2791" s="55"/>
      <c r="AB2791" s="73" t="s">
        <v>44</v>
      </c>
      <c r="AC2791" s="30" t="s">
        <v>44</v>
      </c>
      <c r="AD2791" s="30" t="s">
        <v>982</v>
      </c>
    </row>
    <row r="2792" spans="1:30" x14ac:dyDescent="0.2">
      <c r="A2792" s="89">
        <v>46191.335261736109</v>
      </c>
      <c r="B2792" s="35"/>
      <c r="C2792" s="85" t="s">
        <v>31</v>
      </c>
      <c r="D2792" s="30" t="s">
        <v>29</v>
      </c>
      <c r="E2792" s="96" t="s">
        <v>63</v>
      </c>
      <c r="F2792" s="93" t="s">
        <v>29</v>
      </c>
      <c r="G2792" s="30" t="s">
        <v>47</v>
      </c>
      <c r="H2792" s="93" t="s">
        <v>153</v>
      </c>
      <c r="I2792" s="36" t="str">
        <f ca="1">IFERROR(__xludf.DUMMYFUNCTION("""COMPUTED_VALUE""")," ")</f>
        <v xml:space="preserve"> </v>
      </c>
      <c r="J2792" s="51" t="s">
        <v>12741</v>
      </c>
      <c r="K2792" s="83" t="s">
        <v>12742</v>
      </c>
      <c r="L2792" s="151" t="s">
        <v>12743</v>
      </c>
      <c r="M2792" s="30" t="s">
        <v>2544</v>
      </c>
      <c r="N2792" s="30" t="s">
        <v>832</v>
      </c>
      <c r="O2792" s="30" t="s">
        <v>12744</v>
      </c>
      <c r="P2792" s="30" t="s">
        <v>12745</v>
      </c>
      <c r="Q2792" s="23">
        <v>16940</v>
      </c>
      <c r="R2792" s="30" t="s">
        <v>29</v>
      </c>
      <c r="S2792" s="39">
        <v>50</v>
      </c>
      <c r="T2792" s="45">
        <v>46190</v>
      </c>
      <c r="U2792" s="52"/>
      <c r="V2792" s="53"/>
      <c r="W2792" s="54" t="s">
        <v>12746</v>
      </c>
      <c r="X2792" s="30"/>
      <c r="Y2792" s="31">
        <v>16890</v>
      </c>
      <c r="Z2792" s="30"/>
      <c r="AA2792" s="56"/>
      <c r="AB2792" s="74" t="s">
        <v>44</v>
      </c>
      <c r="AC2792" s="30" t="s">
        <v>44</v>
      </c>
      <c r="AD2792" s="30" t="s">
        <v>982</v>
      </c>
    </row>
    <row r="2793" spans="1:30" x14ac:dyDescent="0.2">
      <c r="A2793" s="89">
        <v>46191.337047118053</v>
      </c>
      <c r="B2793" s="35"/>
      <c r="C2793" s="85" t="s">
        <v>31</v>
      </c>
      <c r="D2793" s="30" t="s">
        <v>29</v>
      </c>
      <c r="E2793" s="96" t="s">
        <v>2798</v>
      </c>
      <c r="F2793" s="93" t="s">
        <v>29</v>
      </c>
      <c r="G2793" s="30" t="s">
        <v>47</v>
      </c>
      <c r="H2793" s="93" t="s">
        <v>153</v>
      </c>
      <c r="I2793" s="36" t="str">
        <f ca="1">IFERROR(__xludf.DUMMYFUNCTION("""COMPUTED_VALUE""")," ")</f>
        <v xml:space="preserve"> </v>
      </c>
      <c r="J2793" s="51" t="s">
        <v>12747</v>
      </c>
      <c r="K2793" s="83" t="s">
        <v>12748</v>
      </c>
      <c r="L2793" s="38">
        <v>326483857</v>
      </c>
      <c r="M2793" s="30" t="s">
        <v>664</v>
      </c>
      <c r="N2793" s="30" t="s">
        <v>66</v>
      </c>
      <c r="O2793" s="30" t="s">
        <v>107</v>
      </c>
      <c r="P2793" s="30" t="s">
        <v>12749</v>
      </c>
      <c r="Q2793" s="23">
        <v>16940</v>
      </c>
      <c r="R2793" s="30" t="s">
        <v>29</v>
      </c>
      <c r="S2793" s="39">
        <v>100</v>
      </c>
      <c r="T2793" s="45">
        <v>46190</v>
      </c>
      <c r="U2793" s="52"/>
      <c r="V2793" s="53"/>
      <c r="W2793" s="54" t="s">
        <v>12750</v>
      </c>
      <c r="X2793" s="30"/>
      <c r="Y2793" s="31">
        <v>16840</v>
      </c>
      <c r="Z2793" s="30"/>
      <c r="AA2793" s="55"/>
      <c r="AB2793" s="73" t="s">
        <v>44</v>
      </c>
      <c r="AC2793" s="30" t="s">
        <v>44</v>
      </c>
      <c r="AD2793" s="30" t="s">
        <v>982</v>
      </c>
    </row>
    <row r="2794" spans="1:30" x14ac:dyDescent="0.2">
      <c r="A2794" s="89">
        <v>46191.33993717593</v>
      </c>
      <c r="B2794" s="35"/>
      <c r="C2794" s="85" t="s">
        <v>31</v>
      </c>
      <c r="D2794" s="30" t="s">
        <v>29</v>
      </c>
      <c r="E2794" s="96" t="s">
        <v>2798</v>
      </c>
      <c r="F2794" s="93" t="s">
        <v>29</v>
      </c>
      <c r="G2794" s="30" t="s">
        <v>47</v>
      </c>
      <c r="H2794" s="93" t="s">
        <v>8772</v>
      </c>
      <c r="I2794" s="36">
        <f ca="1">IFERROR(__xludf.DUMMYFUNCTION("""COMPUTED_VALUE"""),46195)</f>
        <v>46195</v>
      </c>
      <c r="J2794" s="51" t="s">
        <v>12751</v>
      </c>
      <c r="K2794" s="83" t="s">
        <v>12752</v>
      </c>
      <c r="L2794" s="151" t="s">
        <v>12753</v>
      </c>
      <c r="M2794" s="30" t="s">
        <v>664</v>
      </c>
      <c r="N2794" s="30" t="s">
        <v>66</v>
      </c>
      <c r="O2794" s="30" t="s">
        <v>107</v>
      </c>
      <c r="P2794" s="30" t="s">
        <v>12754</v>
      </c>
      <c r="Q2794" s="23">
        <v>16940</v>
      </c>
      <c r="R2794" s="30" t="s">
        <v>29</v>
      </c>
      <c r="S2794" s="39">
        <v>2500</v>
      </c>
      <c r="T2794" s="45">
        <v>46190</v>
      </c>
      <c r="U2794" s="52"/>
      <c r="V2794" s="53"/>
      <c r="W2794" s="54" t="s">
        <v>12755</v>
      </c>
      <c r="X2794" s="30"/>
      <c r="Y2794" s="31">
        <v>14440</v>
      </c>
      <c r="Z2794" s="30"/>
      <c r="AA2794" s="56"/>
      <c r="AB2794" s="74" t="s">
        <v>44</v>
      </c>
      <c r="AC2794" s="30" t="s">
        <v>44</v>
      </c>
      <c r="AD2794" s="30" t="s">
        <v>982</v>
      </c>
    </row>
    <row r="2795" spans="1:30" x14ac:dyDescent="0.2">
      <c r="A2795" s="89">
        <v>46191.341133692127</v>
      </c>
      <c r="B2795" s="35"/>
      <c r="C2795" s="85" t="s">
        <v>31</v>
      </c>
      <c r="D2795" s="30" t="s">
        <v>29</v>
      </c>
      <c r="E2795" s="96" t="s">
        <v>63</v>
      </c>
      <c r="F2795" s="93" t="s">
        <v>29</v>
      </c>
      <c r="G2795" s="30" t="s">
        <v>47</v>
      </c>
      <c r="H2795" s="93" t="s">
        <v>5807</v>
      </c>
      <c r="I2795" s="36">
        <f ca="1">IFERROR(__xludf.DUMMYFUNCTION("""COMPUTED_VALUE"""),46197)</f>
        <v>46197</v>
      </c>
      <c r="J2795" s="51" t="s">
        <v>12756</v>
      </c>
      <c r="K2795" s="83" t="s">
        <v>12757</v>
      </c>
      <c r="L2795" s="151" t="s">
        <v>12758</v>
      </c>
      <c r="M2795" s="30" t="s">
        <v>874</v>
      </c>
      <c r="N2795" s="30" t="s">
        <v>8160</v>
      </c>
      <c r="O2795" s="30" t="s">
        <v>107</v>
      </c>
      <c r="P2795" s="30" t="s">
        <v>12759</v>
      </c>
      <c r="Q2795" s="23">
        <v>16940</v>
      </c>
      <c r="R2795" s="30" t="s">
        <v>29</v>
      </c>
      <c r="S2795" s="39">
        <v>100</v>
      </c>
      <c r="T2795" s="45">
        <v>46190</v>
      </c>
      <c r="U2795" s="52"/>
      <c r="V2795" s="53"/>
      <c r="W2795" s="54" t="s">
        <v>12760</v>
      </c>
      <c r="X2795" s="30"/>
      <c r="Y2795" s="31">
        <v>16840</v>
      </c>
      <c r="Z2795" s="30"/>
      <c r="AA2795" s="55"/>
      <c r="AB2795" s="73" t="s">
        <v>44</v>
      </c>
      <c r="AC2795" s="30" t="s">
        <v>44</v>
      </c>
      <c r="AD2795" s="30" t="s">
        <v>982</v>
      </c>
    </row>
    <row r="2796" spans="1:30" x14ac:dyDescent="0.2">
      <c r="A2796" s="89">
        <v>46191.343115428244</v>
      </c>
      <c r="B2796" s="35"/>
      <c r="C2796" s="85" t="s">
        <v>31</v>
      </c>
      <c r="D2796" s="30" t="s">
        <v>29</v>
      </c>
      <c r="E2796" s="96" t="s">
        <v>2798</v>
      </c>
      <c r="F2796" s="93" t="s">
        <v>29</v>
      </c>
      <c r="G2796" s="30" t="s">
        <v>47</v>
      </c>
      <c r="H2796" s="93" t="s">
        <v>153</v>
      </c>
      <c r="I2796" s="36" t="str">
        <f ca="1">IFERROR(__xludf.DUMMYFUNCTION("""COMPUTED_VALUE""")," ")</f>
        <v xml:space="preserve"> </v>
      </c>
      <c r="J2796" s="51" t="s">
        <v>12761</v>
      </c>
      <c r="K2796" s="83" t="s">
        <v>12762</v>
      </c>
      <c r="L2796" s="151" t="s">
        <v>12763</v>
      </c>
      <c r="M2796" s="30" t="s">
        <v>713</v>
      </c>
      <c r="N2796" s="30" t="s">
        <v>2631</v>
      </c>
      <c r="O2796" s="30" t="s">
        <v>107</v>
      </c>
      <c r="P2796" s="30" t="s">
        <v>12764</v>
      </c>
      <c r="Q2796" s="23">
        <v>16940</v>
      </c>
      <c r="R2796" s="30" t="s">
        <v>29</v>
      </c>
      <c r="S2796" s="39">
        <v>100</v>
      </c>
      <c r="T2796" s="45">
        <v>46190</v>
      </c>
      <c r="U2796" s="52"/>
      <c r="V2796" s="53"/>
      <c r="W2796" s="54" t="s">
        <v>12765</v>
      </c>
      <c r="X2796" s="30"/>
      <c r="Y2796" s="31">
        <v>16840</v>
      </c>
      <c r="Z2796" s="30"/>
      <c r="AA2796" s="56"/>
      <c r="AB2796" s="74" t="s">
        <v>44</v>
      </c>
      <c r="AC2796" s="30" t="s">
        <v>44</v>
      </c>
      <c r="AD2796" s="30" t="s">
        <v>982</v>
      </c>
    </row>
    <row r="2797" spans="1:30" x14ac:dyDescent="0.2">
      <c r="A2797" s="89">
        <v>46191.344502210646</v>
      </c>
      <c r="B2797" s="35"/>
      <c r="C2797" s="85" t="s">
        <v>31</v>
      </c>
      <c r="D2797" s="30" t="s">
        <v>29</v>
      </c>
      <c r="E2797" s="96" t="s">
        <v>2798</v>
      </c>
      <c r="F2797" s="93" t="s">
        <v>29</v>
      </c>
      <c r="G2797" s="30" t="s">
        <v>87</v>
      </c>
      <c r="H2797" s="93" t="s">
        <v>4073</v>
      </c>
      <c r="I2797" s="36">
        <f ca="1">IFERROR(__xludf.DUMMYFUNCTION("""COMPUTED_VALUE"""),46219)</f>
        <v>46219</v>
      </c>
      <c r="J2797" s="51" t="s">
        <v>12766</v>
      </c>
      <c r="K2797" s="83" t="s">
        <v>12767</v>
      </c>
      <c r="L2797" s="151" t="s">
        <v>12768</v>
      </c>
      <c r="M2797" s="30" t="s">
        <v>713</v>
      </c>
      <c r="N2797" s="30" t="s">
        <v>2631</v>
      </c>
      <c r="O2797" s="30" t="s">
        <v>107</v>
      </c>
      <c r="P2797" s="30" t="s">
        <v>12769</v>
      </c>
      <c r="Q2797" s="23">
        <v>16940</v>
      </c>
      <c r="R2797" s="30" t="s">
        <v>29</v>
      </c>
      <c r="S2797" s="39">
        <v>100</v>
      </c>
      <c r="T2797" s="45">
        <v>46190</v>
      </c>
      <c r="U2797" s="52"/>
      <c r="V2797" s="53"/>
      <c r="W2797" s="54" t="s">
        <v>12770</v>
      </c>
      <c r="X2797" s="30"/>
      <c r="Y2797" s="31">
        <v>16840</v>
      </c>
      <c r="Z2797" s="30"/>
      <c r="AA2797" s="55"/>
      <c r="AB2797" s="73" t="s">
        <v>44</v>
      </c>
      <c r="AC2797" s="30" t="s">
        <v>44</v>
      </c>
      <c r="AD2797" s="30" t="s">
        <v>982</v>
      </c>
    </row>
    <row r="2798" spans="1:30" x14ac:dyDescent="0.2">
      <c r="A2798" s="89">
        <v>46191.346146134259</v>
      </c>
      <c r="B2798" s="35"/>
      <c r="C2798" s="85" t="s">
        <v>31</v>
      </c>
      <c r="D2798" s="30" t="s">
        <v>29</v>
      </c>
      <c r="E2798" s="96" t="s">
        <v>2798</v>
      </c>
      <c r="F2798" s="93" t="s">
        <v>29</v>
      </c>
      <c r="G2798" s="30" t="s">
        <v>47</v>
      </c>
      <c r="H2798" s="93" t="s">
        <v>5055</v>
      </c>
      <c r="I2798" s="36">
        <f ca="1">IFERROR(__xludf.DUMMYFUNCTION("""COMPUTED_VALUE"""),46202)</f>
        <v>46202</v>
      </c>
      <c r="J2798" s="51" t="s">
        <v>12771</v>
      </c>
      <c r="K2798" s="83" t="s">
        <v>12772</v>
      </c>
      <c r="L2798" s="151" t="s">
        <v>12773</v>
      </c>
      <c r="M2798" s="30" t="s">
        <v>247</v>
      </c>
      <c r="N2798" s="30" t="s">
        <v>4695</v>
      </c>
      <c r="O2798" s="30" t="s">
        <v>107</v>
      </c>
      <c r="P2798" s="30" t="s">
        <v>12774</v>
      </c>
      <c r="Q2798" s="23">
        <v>16940</v>
      </c>
      <c r="R2798" s="30" t="s">
        <v>29</v>
      </c>
      <c r="S2798" s="39">
        <v>200</v>
      </c>
      <c r="T2798" s="45">
        <v>46190</v>
      </c>
      <c r="U2798" s="52"/>
      <c r="V2798" s="53"/>
      <c r="W2798" s="54" t="s">
        <v>12775</v>
      </c>
      <c r="X2798" s="30"/>
      <c r="Y2798" s="31">
        <v>16740</v>
      </c>
      <c r="Z2798" s="30"/>
      <c r="AA2798" s="56"/>
      <c r="AB2798" s="74" t="s">
        <v>44</v>
      </c>
      <c r="AC2798" s="30" t="s">
        <v>44</v>
      </c>
      <c r="AD2798" s="30" t="s">
        <v>982</v>
      </c>
    </row>
    <row r="2799" spans="1:30" x14ac:dyDescent="0.2">
      <c r="A2799" s="89">
        <v>46191.355485798616</v>
      </c>
      <c r="B2799" s="35"/>
      <c r="C2799" s="85" t="s">
        <v>31</v>
      </c>
      <c r="D2799" s="30" t="s">
        <v>29</v>
      </c>
      <c r="E2799" s="96" t="s">
        <v>63</v>
      </c>
      <c r="F2799" s="93" t="s">
        <v>29</v>
      </c>
      <c r="G2799" s="30" t="s">
        <v>47</v>
      </c>
      <c r="H2799" s="93" t="s">
        <v>3950</v>
      </c>
      <c r="I2799" s="36">
        <f ca="1">IFERROR(__xludf.DUMMYFUNCTION("""COMPUTED_VALUE"""),46204)</f>
        <v>46204</v>
      </c>
      <c r="J2799" s="51" t="s">
        <v>12776</v>
      </c>
      <c r="K2799" s="83" t="s">
        <v>12777</v>
      </c>
      <c r="L2799" s="151" t="s">
        <v>12778</v>
      </c>
      <c r="M2799" s="30" t="s">
        <v>874</v>
      </c>
      <c r="N2799" s="30" t="s">
        <v>5034</v>
      </c>
      <c r="O2799" s="30" t="s">
        <v>107</v>
      </c>
      <c r="P2799" s="30" t="s">
        <v>12779</v>
      </c>
      <c r="Q2799" s="23">
        <v>16940</v>
      </c>
      <c r="R2799" s="30" t="s">
        <v>29</v>
      </c>
      <c r="S2799" s="39">
        <v>2500</v>
      </c>
      <c r="T2799" s="45">
        <v>46190</v>
      </c>
      <c r="U2799" s="52"/>
      <c r="V2799" s="53"/>
      <c r="W2799" s="54" t="s">
        <v>12780</v>
      </c>
      <c r="X2799" s="30"/>
      <c r="Y2799" s="31">
        <v>14440</v>
      </c>
      <c r="Z2799" s="30"/>
      <c r="AA2799" s="55"/>
      <c r="AB2799" s="73" t="s">
        <v>44</v>
      </c>
      <c r="AC2799" s="30" t="s">
        <v>44</v>
      </c>
      <c r="AD2799" s="30" t="s">
        <v>982</v>
      </c>
    </row>
    <row r="2800" spans="1:30" x14ac:dyDescent="0.2">
      <c r="A2800" s="89">
        <v>46191.360214780092</v>
      </c>
      <c r="B2800" s="35"/>
      <c r="C2800" s="85" t="s">
        <v>31</v>
      </c>
      <c r="D2800" s="30" t="s">
        <v>29</v>
      </c>
      <c r="E2800" s="96" t="s">
        <v>2798</v>
      </c>
      <c r="F2800" s="93" t="s">
        <v>29</v>
      </c>
      <c r="G2800" s="30" t="s">
        <v>47</v>
      </c>
      <c r="H2800" s="93" t="s">
        <v>153</v>
      </c>
      <c r="I2800" s="36" t="str">
        <f ca="1">IFERROR(__xludf.DUMMYFUNCTION("""COMPUTED_VALUE""")," ")</f>
        <v xml:space="preserve"> </v>
      </c>
      <c r="J2800" s="51" t="s">
        <v>12781</v>
      </c>
      <c r="K2800" s="83" t="s">
        <v>12782</v>
      </c>
      <c r="L2800" s="151" t="s">
        <v>12783</v>
      </c>
      <c r="M2800" s="30" t="s">
        <v>633</v>
      </c>
      <c r="N2800" s="30" t="s">
        <v>164</v>
      </c>
      <c r="O2800" s="30" t="s">
        <v>107</v>
      </c>
      <c r="P2800" s="30" t="s">
        <v>12784</v>
      </c>
      <c r="Q2800" s="23">
        <v>16940</v>
      </c>
      <c r="R2800" s="30" t="s">
        <v>29</v>
      </c>
      <c r="S2800" s="39">
        <v>500</v>
      </c>
      <c r="T2800" s="45">
        <v>46190</v>
      </c>
      <c r="U2800" s="52"/>
      <c r="V2800" s="53"/>
      <c r="W2800" s="54" t="s">
        <v>12785</v>
      </c>
      <c r="X2800" s="30"/>
      <c r="Y2800" s="31">
        <v>16440</v>
      </c>
      <c r="Z2800" s="30"/>
      <c r="AA2800" s="56"/>
      <c r="AB2800" s="74" t="s">
        <v>44</v>
      </c>
      <c r="AC2800" s="30" t="s">
        <v>44</v>
      </c>
      <c r="AD2800" s="30" t="s">
        <v>982</v>
      </c>
    </row>
    <row r="2801" spans="1:30" x14ac:dyDescent="0.2">
      <c r="A2801" s="89">
        <v>46191.37250701389</v>
      </c>
      <c r="B2801" s="35"/>
      <c r="C2801" s="85" t="s">
        <v>31</v>
      </c>
      <c r="D2801" s="30" t="s">
        <v>29</v>
      </c>
      <c r="E2801" s="96" t="s">
        <v>63</v>
      </c>
      <c r="F2801" s="93" t="s">
        <v>29</v>
      </c>
      <c r="G2801" s="30" t="s">
        <v>47</v>
      </c>
      <c r="H2801" s="93" t="s">
        <v>153</v>
      </c>
      <c r="I2801" s="36" t="str">
        <f ca="1">IFERROR(__xludf.DUMMYFUNCTION("""COMPUTED_VALUE""")," ")</f>
        <v xml:space="preserve"> </v>
      </c>
      <c r="J2801" s="51" t="s">
        <v>12786</v>
      </c>
      <c r="K2801" s="83" t="s">
        <v>12787</v>
      </c>
      <c r="L2801" s="151" t="s">
        <v>12788</v>
      </c>
      <c r="M2801" s="30" t="s">
        <v>466</v>
      </c>
      <c r="N2801" s="30" t="s">
        <v>434</v>
      </c>
      <c r="O2801" s="30" t="s">
        <v>11657</v>
      </c>
      <c r="P2801" s="30" t="s">
        <v>12789</v>
      </c>
      <c r="Q2801" s="23">
        <v>16940</v>
      </c>
      <c r="R2801" s="30" t="s">
        <v>29</v>
      </c>
      <c r="S2801" s="39">
        <v>30</v>
      </c>
      <c r="T2801" s="45">
        <v>46190</v>
      </c>
      <c r="U2801" s="52"/>
      <c r="V2801" s="53"/>
      <c r="W2801" s="54" t="s">
        <v>12790</v>
      </c>
      <c r="X2801" s="30"/>
      <c r="Y2801" s="31">
        <v>16910</v>
      </c>
      <c r="Z2801" s="30"/>
      <c r="AA2801" s="55"/>
      <c r="AB2801" s="73" t="s">
        <v>44</v>
      </c>
      <c r="AC2801" s="30" t="s">
        <v>44</v>
      </c>
      <c r="AD2801" s="30" t="s">
        <v>982</v>
      </c>
    </row>
    <row r="2802" spans="1:30" x14ac:dyDescent="0.2">
      <c r="A2802" s="89"/>
      <c r="B2802" s="35"/>
      <c r="C2802" s="30"/>
      <c r="D2802" s="30"/>
      <c r="E2802" s="30"/>
      <c r="F2802" s="30"/>
      <c r="G2802" s="30"/>
      <c r="H2802" s="155"/>
      <c r="I2802" s="36" t="str">
        <f ca="1">IFERROR(__xludf.DUMMYFUNCTION("""COMPUTED_VALUE""")," ")</f>
        <v xml:space="preserve"> </v>
      </c>
      <c r="J2802" s="51"/>
      <c r="K2802" s="56"/>
      <c r="L2802" s="38"/>
      <c r="M2802" s="30"/>
      <c r="N2802" s="30"/>
      <c r="O2802" s="30"/>
      <c r="P2802" s="30"/>
      <c r="Q2802" s="23" t="str">
        <v/>
      </c>
      <c r="R2802" s="30"/>
      <c r="S2802" s="39"/>
      <c r="T2802" s="45"/>
      <c r="U2802" s="52"/>
      <c r="V2802" s="53"/>
      <c r="W2802" s="54"/>
      <c r="X2802" s="30"/>
      <c r="Y2802" s="31" t="str">
        <v/>
      </c>
      <c r="Z2802" s="30"/>
      <c r="AA2802" s="56"/>
      <c r="AB2802" s="56"/>
      <c r="AC2802" s="30"/>
      <c r="AD2802" s="30"/>
    </row>
    <row r="2803" spans="1:30" x14ac:dyDescent="0.2">
      <c r="A2803" s="89"/>
      <c r="B2803" s="35"/>
      <c r="C2803" s="30"/>
      <c r="D2803" s="30"/>
      <c r="E2803" s="30"/>
      <c r="F2803" s="30"/>
      <c r="G2803" s="30"/>
      <c r="H2803" s="155"/>
      <c r="I2803" s="36" t="str">
        <f ca="1">IFERROR(__xludf.DUMMYFUNCTION("""COMPUTED_VALUE""")," ")</f>
        <v xml:space="preserve"> </v>
      </c>
      <c r="J2803" s="51"/>
      <c r="K2803" s="56"/>
      <c r="L2803" s="38"/>
      <c r="M2803" s="30"/>
      <c r="N2803" s="30"/>
      <c r="O2803" s="30"/>
      <c r="P2803" s="30"/>
      <c r="Q2803" s="23" t="str">
        <v/>
      </c>
      <c r="R2803" s="30"/>
      <c r="S2803" s="39"/>
      <c r="T2803" s="45"/>
      <c r="U2803" s="52"/>
      <c r="V2803" s="53"/>
      <c r="W2803" s="54"/>
      <c r="X2803" s="30"/>
      <c r="Y2803" s="31" t="str">
        <v/>
      </c>
      <c r="Z2803" s="30"/>
      <c r="AA2803" s="55"/>
      <c r="AB2803" s="55"/>
      <c r="AC2803" s="30"/>
      <c r="AD2803" s="30"/>
    </row>
    <row r="2804" spans="1:30" x14ac:dyDescent="0.2">
      <c r="A2804" s="89"/>
      <c r="B2804" s="35"/>
      <c r="C2804" s="30"/>
      <c r="D2804" s="30"/>
      <c r="E2804" s="30"/>
      <c r="F2804" s="30"/>
      <c r="G2804" s="30"/>
      <c r="H2804" s="155"/>
      <c r="I2804" s="36" t="str">
        <f ca="1">IFERROR(__xludf.DUMMYFUNCTION("""COMPUTED_VALUE""")," ")</f>
        <v xml:space="preserve"> </v>
      </c>
      <c r="J2804" s="51"/>
      <c r="K2804" s="56"/>
      <c r="L2804" s="38"/>
      <c r="M2804" s="30"/>
      <c r="N2804" s="30"/>
      <c r="O2804" s="30"/>
      <c r="P2804" s="30"/>
      <c r="Q2804" s="23" t="str">
        <v/>
      </c>
      <c r="R2804" s="30"/>
      <c r="S2804" s="39"/>
      <c r="T2804" s="45"/>
      <c r="U2804" s="52"/>
      <c r="V2804" s="53"/>
      <c r="W2804" s="54"/>
      <c r="X2804" s="30"/>
      <c r="Y2804" s="31" t="str">
        <v/>
      </c>
      <c r="Z2804" s="30"/>
      <c r="AA2804" s="56"/>
      <c r="AB2804" s="56"/>
      <c r="AC2804" s="30"/>
      <c r="AD2804" s="30"/>
    </row>
    <row r="2805" spans="1:30" x14ac:dyDescent="0.2">
      <c r="A2805" s="89"/>
      <c r="B2805" s="35"/>
      <c r="C2805" s="30"/>
      <c r="D2805" s="30"/>
      <c r="E2805" s="30"/>
      <c r="F2805" s="30"/>
      <c r="G2805" s="30"/>
      <c r="H2805" s="155"/>
      <c r="I2805" s="36" t="str">
        <f ca="1">IFERROR(__xludf.DUMMYFUNCTION("""COMPUTED_VALUE""")," ")</f>
        <v xml:space="preserve"> </v>
      </c>
      <c r="J2805" s="51"/>
      <c r="K2805" s="56"/>
      <c r="L2805" s="38"/>
      <c r="M2805" s="30"/>
      <c r="N2805" s="30"/>
      <c r="O2805" s="30"/>
      <c r="P2805" s="30"/>
      <c r="Q2805" s="23" t="str">
        <v/>
      </c>
      <c r="R2805" s="30"/>
      <c r="S2805" s="39"/>
      <c r="T2805" s="45"/>
      <c r="U2805" s="52"/>
      <c r="V2805" s="53"/>
      <c r="W2805" s="54"/>
      <c r="X2805" s="30"/>
      <c r="Y2805" s="31" t="str">
        <v/>
      </c>
      <c r="Z2805" s="30"/>
      <c r="AA2805" s="55"/>
      <c r="AB2805" s="55"/>
      <c r="AC2805" s="30"/>
      <c r="AD2805" s="30"/>
    </row>
    <row r="2806" spans="1:30" x14ac:dyDescent="0.2">
      <c r="A2806" s="89"/>
      <c r="B2806" s="35"/>
      <c r="C2806" s="30"/>
      <c r="D2806" s="30"/>
      <c r="E2806" s="30"/>
      <c r="F2806" s="30"/>
      <c r="G2806" s="30"/>
      <c r="H2806" s="155"/>
      <c r="I2806" s="36" t="str">
        <f ca="1">IFERROR(__xludf.DUMMYFUNCTION("""COMPUTED_VALUE""")," ")</f>
        <v xml:space="preserve"> </v>
      </c>
      <c r="J2806" s="51"/>
      <c r="K2806" s="56"/>
      <c r="L2806" s="38"/>
      <c r="M2806" s="30"/>
      <c r="N2806" s="30"/>
      <c r="O2806" s="30"/>
      <c r="P2806" s="30"/>
      <c r="Q2806" s="23" t="str">
        <v/>
      </c>
      <c r="R2806" s="30"/>
      <c r="S2806" s="39"/>
      <c r="T2806" s="45"/>
      <c r="U2806" s="52"/>
      <c r="V2806" s="53"/>
      <c r="W2806" s="54"/>
      <c r="X2806" s="30"/>
      <c r="Y2806" s="31" t="str">
        <v/>
      </c>
      <c r="Z2806" s="30"/>
      <c r="AA2806" s="56"/>
      <c r="AB2806" s="56"/>
      <c r="AC2806" s="30"/>
      <c r="AD2806" s="30"/>
    </row>
    <row r="2807" spans="1:30" x14ac:dyDescent="0.2">
      <c r="A2807" s="89"/>
      <c r="B2807" s="35"/>
      <c r="C2807" s="30"/>
      <c r="D2807" s="30"/>
      <c r="E2807" s="30"/>
      <c r="F2807" s="30"/>
      <c r="G2807" s="30"/>
      <c r="H2807" s="155"/>
      <c r="I2807" s="36" t="str">
        <f ca="1">IFERROR(__xludf.DUMMYFUNCTION("""COMPUTED_VALUE""")," ")</f>
        <v xml:space="preserve"> </v>
      </c>
      <c r="J2807" s="51"/>
      <c r="K2807" s="56"/>
      <c r="L2807" s="38"/>
      <c r="M2807" s="30"/>
      <c r="N2807" s="30"/>
      <c r="O2807" s="30"/>
      <c r="P2807" s="30"/>
      <c r="Q2807" s="23" t="str">
        <v/>
      </c>
      <c r="R2807" s="30"/>
      <c r="S2807" s="39"/>
      <c r="T2807" s="45"/>
      <c r="U2807" s="52"/>
      <c r="V2807" s="53"/>
      <c r="W2807" s="54"/>
      <c r="X2807" s="30"/>
      <c r="Y2807" s="31" t="str">
        <v/>
      </c>
      <c r="Z2807" s="30"/>
      <c r="AA2807" s="55"/>
      <c r="AB2807" s="55"/>
      <c r="AC2807" s="30"/>
      <c r="AD2807" s="30"/>
    </row>
    <row r="2808" spans="1:30" x14ac:dyDescent="0.2">
      <c r="A2808" s="89"/>
      <c r="B2808" s="35"/>
      <c r="C2808" s="30"/>
      <c r="D2808" s="30"/>
      <c r="E2808" s="30"/>
      <c r="F2808" s="30"/>
      <c r="G2808" s="30"/>
      <c r="H2808" s="155"/>
      <c r="I2808" s="36" t="str">
        <f ca="1">IFERROR(__xludf.DUMMYFUNCTION("""COMPUTED_VALUE""")," ")</f>
        <v xml:space="preserve"> </v>
      </c>
      <c r="J2808" s="51"/>
      <c r="K2808" s="56"/>
      <c r="L2808" s="38"/>
      <c r="M2808" s="30"/>
      <c r="N2808" s="30"/>
      <c r="O2808" s="30"/>
      <c r="P2808" s="30"/>
      <c r="Q2808" s="23" t="str">
        <v/>
      </c>
      <c r="R2808" s="30"/>
      <c r="S2808" s="39"/>
      <c r="T2808" s="45"/>
      <c r="U2808" s="52"/>
      <c r="V2808" s="53"/>
      <c r="W2808" s="54"/>
      <c r="X2808" s="30"/>
      <c r="Y2808" s="31" t="str">
        <v/>
      </c>
      <c r="Z2808" s="30"/>
      <c r="AA2808" s="56"/>
      <c r="AB2808" s="56"/>
      <c r="AC2808" s="30"/>
      <c r="AD2808" s="30"/>
    </row>
    <row r="2809" spans="1:30" x14ac:dyDescent="0.2">
      <c r="A2809" s="89"/>
      <c r="B2809" s="35"/>
      <c r="C2809" s="30"/>
      <c r="D2809" s="30"/>
      <c r="E2809" s="30"/>
      <c r="F2809" s="30"/>
      <c r="G2809" s="30"/>
      <c r="H2809" s="155"/>
      <c r="I2809" s="36" t="str">
        <f ca="1">IFERROR(__xludf.DUMMYFUNCTION("""COMPUTED_VALUE""")," ")</f>
        <v xml:space="preserve"> </v>
      </c>
      <c r="J2809" s="51"/>
      <c r="K2809" s="56"/>
      <c r="L2809" s="38"/>
      <c r="M2809" s="30"/>
      <c r="N2809" s="30"/>
      <c r="O2809" s="30"/>
      <c r="P2809" s="30"/>
      <c r="Q2809" s="23" t="str">
        <v/>
      </c>
      <c r="R2809" s="30"/>
      <c r="S2809" s="39"/>
      <c r="T2809" s="45"/>
      <c r="U2809" s="52"/>
      <c r="V2809" s="53"/>
      <c r="W2809" s="54"/>
      <c r="X2809" s="30"/>
      <c r="Y2809" s="31" t="str">
        <v/>
      </c>
      <c r="Z2809" s="30"/>
      <c r="AA2809" s="55"/>
      <c r="AB2809" s="55"/>
      <c r="AC2809" s="30"/>
      <c r="AD2809" s="30"/>
    </row>
    <row r="2810" spans="1:30" x14ac:dyDescent="0.2">
      <c r="A2810" s="89"/>
      <c r="B2810" s="35"/>
      <c r="C2810" s="30"/>
      <c r="D2810" s="30"/>
      <c r="E2810" s="30"/>
      <c r="F2810" s="30"/>
      <c r="G2810" s="30"/>
      <c r="H2810" s="155"/>
      <c r="I2810" s="36" t="str">
        <f ca="1">IFERROR(__xludf.DUMMYFUNCTION("""COMPUTED_VALUE""")," ")</f>
        <v xml:space="preserve"> </v>
      </c>
      <c r="J2810" s="51"/>
      <c r="K2810" s="56"/>
      <c r="L2810" s="38"/>
      <c r="M2810" s="30"/>
      <c r="N2810" s="30"/>
      <c r="O2810" s="30"/>
      <c r="P2810" s="30"/>
      <c r="Q2810" s="23" t="str">
        <v/>
      </c>
      <c r="R2810" s="30"/>
      <c r="S2810" s="39"/>
      <c r="T2810" s="45"/>
      <c r="U2810" s="52"/>
      <c r="V2810" s="53"/>
      <c r="W2810" s="54"/>
      <c r="X2810" s="30"/>
      <c r="Y2810" s="31" t="str">
        <v/>
      </c>
      <c r="Z2810" s="30"/>
      <c r="AA2810" s="56"/>
      <c r="AB2810" s="56"/>
      <c r="AC2810" s="30"/>
      <c r="AD2810" s="30"/>
    </row>
    <row r="2811" spans="1:30" x14ac:dyDescent="0.2">
      <c r="A2811" s="89"/>
      <c r="B2811" s="35"/>
      <c r="C2811" s="30"/>
      <c r="D2811" s="30"/>
      <c r="E2811" s="30"/>
      <c r="F2811" s="30"/>
      <c r="G2811" s="30"/>
      <c r="H2811" s="155"/>
      <c r="I2811" s="36" t="str">
        <f ca="1">IFERROR(__xludf.DUMMYFUNCTION("""COMPUTED_VALUE""")," ")</f>
        <v xml:space="preserve"> </v>
      </c>
      <c r="J2811" s="51"/>
      <c r="K2811" s="56"/>
      <c r="L2811" s="38"/>
      <c r="M2811" s="30"/>
      <c r="N2811" s="30"/>
      <c r="O2811" s="30"/>
      <c r="P2811" s="30"/>
      <c r="Q2811" s="23" t="str">
        <v/>
      </c>
      <c r="R2811" s="30"/>
      <c r="S2811" s="39"/>
      <c r="T2811" s="45"/>
      <c r="U2811" s="52"/>
      <c r="V2811" s="53"/>
      <c r="W2811" s="54"/>
      <c r="X2811" s="30"/>
      <c r="Y2811" s="31" t="str">
        <v/>
      </c>
      <c r="Z2811" s="30"/>
      <c r="AA2811" s="55"/>
      <c r="AB2811" s="55"/>
      <c r="AC2811" s="30"/>
      <c r="AD2811" s="30"/>
    </row>
    <row r="2812" spans="1:30" x14ac:dyDescent="0.2">
      <c r="A2812" s="89"/>
      <c r="B2812" s="35"/>
      <c r="C2812" s="30"/>
      <c r="D2812" s="30"/>
      <c r="E2812" s="30"/>
      <c r="F2812" s="30"/>
      <c r="G2812" s="30"/>
      <c r="H2812" s="155"/>
      <c r="I2812" s="36" t="str">
        <f ca="1">IFERROR(__xludf.DUMMYFUNCTION("""COMPUTED_VALUE""")," ")</f>
        <v xml:space="preserve"> </v>
      </c>
      <c r="J2812" s="51"/>
      <c r="K2812" s="56"/>
      <c r="L2812" s="38"/>
      <c r="M2812" s="30"/>
      <c r="N2812" s="30"/>
      <c r="O2812" s="30"/>
      <c r="P2812" s="30"/>
      <c r="Q2812" s="23" t="str">
        <v/>
      </c>
      <c r="R2812" s="30"/>
      <c r="S2812" s="39"/>
      <c r="T2812" s="45"/>
      <c r="U2812" s="52"/>
      <c r="V2812" s="53"/>
      <c r="W2812" s="54"/>
      <c r="X2812" s="30"/>
      <c r="Y2812" s="31" t="str">
        <v/>
      </c>
      <c r="Z2812" s="30"/>
      <c r="AA2812" s="56"/>
      <c r="AB2812" s="56"/>
      <c r="AC2812" s="30"/>
      <c r="AD2812" s="30"/>
    </row>
    <row r="2813" spans="1:30" x14ac:dyDescent="0.2">
      <c r="A2813" s="89"/>
      <c r="B2813" s="35"/>
      <c r="C2813" s="30"/>
      <c r="D2813" s="30"/>
      <c r="E2813" s="30"/>
      <c r="F2813" s="30"/>
      <c r="G2813" s="30"/>
      <c r="H2813" s="155"/>
      <c r="I2813" s="36" t="str">
        <f ca="1">IFERROR(__xludf.DUMMYFUNCTION("""COMPUTED_VALUE""")," ")</f>
        <v xml:space="preserve"> </v>
      </c>
      <c r="J2813" s="51"/>
      <c r="K2813" s="56"/>
      <c r="L2813" s="38"/>
      <c r="M2813" s="30"/>
      <c r="N2813" s="30"/>
      <c r="O2813" s="30"/>
      <c r="P2813" s="30"/>
      <c r="Q2813" s="23" t="str">
        <v/>
      </c>
      <c r="R2813" s="30"/>
      <c r="S2813" s="39"/>
      <c r="T2813" s="45"/>
      <c r="U2813" s="52"/>
      <c r="V2813" s="53"/>
      <c r="W2813" s="54"/>
      <c r="X2813" s="30"/>
      <c r="Y2813" s="31" t="str">
        <v/>
      </c>
      <c r="Z2813" s="30"/>
      <c r="AA2813" s="55"/>
      <c r="AB2813" s="55"/>
      <c r="AC2813" s="30"/>
      <c r="AD2813" s="30"/>
    </row>
    <row r="2814" spans="1:30" x14ac:dyDescent="0.2">
      <c r="A2814" s="89"/>
      <c r="B2814" s="35"/>
      <c r="C2814" s="30"/>
      <c r="D2814" s="30"/>
      <c r="E2814" s="30"/>
      <c r="F2814" s="30"/>
      <c r="G2814" s="30"/>
      <c r="H2814" s="155"/>
      <c r="I2814" s="36" t="str">
        <f ca="1">IFERROR(__xludf.DUMMYFUNCTION("""COMPUTED_VALUE""")," ")</f>
        <v xml:space="preserve"> </v>
      </c>
      <c r="J2814" s="51"/>
      <c r="K2814" s="56"/>
      <c r="L2814" s="38"/>
      <c r="M2814" s="30"/>
      <c r="N2814" s="30"/>
      <c r="O2814" s="30"/>
      <c r="P2814" s="30"/>
      <c r="Q2814" s="23" t="str">
        <v/>
      </c>
      <c r="R2814" s="30"/>
      <c r="S2814" s="39"/>
      <c r="T2814" s="45"/>
      <c r="U2814" s="52"/>
      <c r="V2814" s="53"/>
      <c r="W2814" s="54"/>
      <c r="X2814" s="30"/>
      <c r="Y2814" s="31" t="str">
        <v/>
      </c>
      <c r="Z2814" s="30"/>
      <c r="AA2814" s="56"/>
      <c r="AB2814" s="56"/>
      <c r="AC2814" s="30"/>
      <c r="AD2814" s="30"/>
    </row>
    <row r="2815" spans="1:30" x14ac:dyDescent="0.2">
      <c r="A2815" s="89"/>
      <c r="B2815" s="35"/>
      <c r="C2815" s="30"/>
      <c r="D2815" s="30"/>
      <c r="E2815" s="30"/>
      <c r="F2815" s="30"/>
      <c r="G2815" s="30"/>
      <c r="H2815" s="155"/>
      <c r="I2815" s="36" t="str">
        <f ca="1">IFERROR(__xludf.DUMMYFUNCTION("""COMPUTED_VALUE""")," ")</f>
        <v xml:space="preserve"> </v>
      </c>
      <c r="J2815" s="51"/>
      <c r="K2815" s="56"/>
      <c r="L2815" s="38"/>
      <c r="M2815" s="30"/>
      <c r="N2815" s="30"/>
      <c r="O2815" s="30"/>
      <c r="P2815" s="30"/>
      <c r="Q2815" s="23" t="str">
        <v/>
      </c>
      <c r="R2815" s="30"/>
      <c r="S2815" s="39"/>
      <c r="T2815" s="45"/>
      <c r="U2815" s="52"/>
      <c r="V2815" s="53"/>
      <c r="W2815" s="54"/>
      <c r="X2815" s="30"/>
      <c r="Y2815" s="31" t="str">
        <v/>
      </c>
      <c r="Z2815" s="30"/>
      <c r="AA2815" s="55"/>
      <c r="AB2815" s="55"/>
      <c r="AC2815" s="30"/>
      <c r="AD2815" s="30"/>
    </row>
    <row r="2816" spans="1:30" x14ac:dyDescent="0.2">
      <c r="A2816" s="89"/>
      <c r="B2816" s="35"/>
      <c r="C2816" s="30"/>
      <c r="D2816" s="30"/>
      <c r="E2816" s="30"/>
      <c r="F2816" s="30"/>
      <c r="G2816" s="30"/>
      <c r="H2816" s="155"/>
      <c r="I2816" s="36" t="str">
        <f ca="1">IFERROR(__xludf.DUMMYFUNCTION("""COMPUTED_VALUE""")," ")</f>
        <v xml:space="preserve"> </v>
      </c>
      <c r="J2816" s="51"/>
      <c r="K2816" s="56"/>
      <c r="L2816" s="38"/>
      <c r="M2816" s="30"/>
      <c r="N2816" s="30"/>
      <c r="O2816" s="30"/>
      <c r="P2816" s="30"/>
      <c r="Q2816" s="23" t="str">
        <v/>
      </c>
      <c r="R2816" s="30"/>
      <c r="S2816" s="39"/>
      <c r="T2816" s="45"/>
      <c r="U2816" s="52"/>
      <c r="V2816" s="53"/>
      <c r="W2816" s="54"/>
      <c r="X2816" s="30"/>
      <c r="Y2816" s="31" t="str">
        <v/>
      </c>
      <c r="Z2816" s="30"/>
      <c r="AA2816" s="56"/>
      <c r="AB2816" s="56"/>
      <c r="AC2816" s="30"/>
      <c r="AD2816" s="30"/>
    </row>
    <row r="2817" spans="1:30" x14ac:dyDescent="0.2">
      <c r="A2817" s="89"/>
      <c r="B2817" s="35"/>
      <c r="C2817" s="30"/>
      <c r="D2817" s="30"/>
      <c r="E2817" s="30"/>
      <c r="F2817" s="30"/>
      <c r="G2817" s="30"/>
      <c r="H2817" s="155"/>
      <c r="I2817" s="36" t="str">
        <f ca="1">IFERROR(__xludf.DUMMYFUNCTION("""COMPUTED_VALUE""")," ")</f>
        <v xml:space="preserve"> </v>
      </c>
      <c r="J2817" s="51"/>
      <c r="K2817" s="56"/>
      <c r="L2817" s="38"/>
      <c r="M2817" s="30"/>
      <c r="N2817" s="30"/>
      <c r="O2817" s="30"/>
      <c r="P2817" s="30"/>
      <c r="Q2817" s="23" t="str">
        <v/>
      </c>
      <c r="R2817" s="30"/>
      <c r="S2817" s="39"/>
      <c r="T2817" s="45"/>
      <c r="U2817" s="52"/>
      <c r="V2817" s="53"/>
      <c r="W2817" s="54"/>
      <c r="X2817" s="30"/>
      <c r="Y2817" s="31" t="str">
        <v/>
      </c>
      <c r="Z2817" s="30"/>
      <c r="AA2817" s="55"/>
      <c r="AB2817" s="55"/>
      <c r="AC2817" s="30"/>
      <c r="AD2817" s="30"/>
    </row>
    <row r="2818" spans="1:30" x14ac:dyDescent="0.2">
      <c r="A2818" s="89"/>
      <c r="B2818" s="35"/>
      <c r="C2818" s="30"/>
      <c r="D2818" s="30"/>
      <c r="E2818" s="30"/>
      <c r="F2818" s="30"/>
      <c r="G2818" s="30"/>
      <c r="H2818" s="155"/>
      <c r="I2818" s="36" t="str">
        <f ca="1">IFERROR(__xludf.DUMMYFUNCTION("""COMPUTED_VALUE""")," ")</f>
        <v xml:space="preserve"> </v>
      </c>
      <c r="J2818" s="51"/>
      <c r="K2818" s="56"/>
      <c r="L2818" s="38"/>
      <c r="M2818" s="30"/>
      <c r="N2818" s="30"/>
      <c r="O2818" s="30"/>
      <c r="P2818" s="30"/>
      <c r="Q2818" s="23" t="str">
        <v/>
      </c>
      <c r="R2818" s="30"/>
      <c r="S2818" s="39"/>
      <c r="T2818" s="45"/>
      <c r="U2818" s="52"/>
      <c r="V2818" s="53"/>
      <c r="W2818" s="54"/>
      <c r="X2818" s="30"/>
      <c r="Y2818" s="31" t="str">
        <v/>
      </c>
      <c r="Z2818" s="30"/>
      <c r="AA2818" s="56"/>
      <c r="AB2818" s="56"/>
      <c r="AC2818" s="30"/>
      <c r="AD2818" s="30"/>
    </row>
    <row r="2819" spans="1:30" x14ac:dyDescent="0.2">
      <c r="A2819" s="89"/>
      <c r="B2819" s="35"/>
      <c r="C2819" s="30"/>
      <c r="D2819" s="30"/>
      <c r="E2819" s="30"/>
      <c r="F2819" s="30"/>
      <c r="G2819" s="30"/>
      <c r="H2819" s="155"/>
      <c r="I2819" s="36" t="str">
        <f ca="1">IFERROR(__xludf.DUMMYFUNCTION("""COMPUTED_VALUE""")," ")</f>
        <v xml:space="preserve"> </v>
      </c>
      <c r="J2819" s="51"/>
      <c r="K2819" s="56"/>
      <c r="L2819" s="38"/>
      <c r="M2819" s="30"/>
      <c r="N2819" s="30"/>
      <c r="O2819" s="30"/>
      <c r="P2819" s="30"/>
      <c r="Q2819" s="23" t="str">
        <v/>
      </c>
      <c r="R2819" s="30"/>
      <c r="S2819" s="39"/>
      <c r="T2819" s="45"/>
      <c r="U2819" s="52"/>
      <c r="V2819" s="53"/>
      <c r="W2819" s="54"/>
      <c r="X2819" s="30"/>
      <c r="Y2819" s="31" t="str">
        <v/>
      </c>
      <c r="Z2819" s="30"/>
      <c r="AA2819" s="55"/>
      <c r="AB2819" s="55"/>
      <c r="AC2819" s="30"/>
      <c r="AD2819" s="30"/>
    </row>
    <row r="2820" spans="1:30" x14ac:dyDescent="0.2">
      <c r="A2820" s="89"/>
      <c r="B2820" s="35"/>
      <c r="C2820" s="30"/>
      <c r="D2820" s="30"/>
      <c r="E2820" s="30"/>
      <c r="F2820" s="30"/>
      <c r="G2820" s="30"/>
      <c r="H2820" s="155"/>
      <c r="I2820" s="36" t="str">
        <f ca="1">IFERROR(__xludf.DUMMYFUNCTION("""COMPUTED_VALUE""")," ")</f>
        <v xml:space="preserve"> </v>
      </c>
      <c r="J2820" s="51"/>
      <c r="K2820" s="56"/>
      <c r="L2820" s="38"/>
      <c r="M2820" s="30"/>
      <c r="N2820" s="30"/>
      <c r="O2820" s="30"/>
      <c r="P2820" s="30"/>
      <c r="Q2820" s="23" t="str">
        <v/>
      </c>
      <c r="R2820" s="30"/>
      <c r="S2820" s="39"/>
      <c r="T2820" s="45"/>
      <c r="U2820" s="52"/>
      <c r="V2820" s="53"/>
      <c r="W2820" s="54"/>
      <c r="X2820" s="30"/>
      <c r="Y2820" s="31" t="str">
        <v/>
      </c>
      <c r="Z2820" s="30"/>
      <c r="AA2820" s="56"/>
      <c r="AB2820" s="56"/>
      <c r="AC2820" s="30"/>
      <c r="AD2820" s="30"/>
    </row>
    <row r="2821" spans="1:30" x14ac:dyDescent="0.2">
      <c r="A2821" s="89"/>
      <c r="B2821" s="35"/>
      <c r="C2821" s="30"/>
      <c r="D2821" s="30"/>
      <c r="E2821" s="30"/>
      <c r="F2821" s="30"/>
      <c r="G2821" s="30"/>
      <c r="H2821" s="155"/>
      <c r="I2821" s="36" t="str">
        <f ca="1">IFERROR(__xludf.DUMMYFUNCTION("""COMPUTED_VALUE""")," ")</f>
        <v xml:space="preserve"> </v>
      </c>
      <c r="J2821" s="51"/>
      <c r="K2821" s="56"/>
      <c r="L2821" s="38"/>
      <c r="M2821" s="30"/>
      <c r="N2821" s="30"/>
      <c r="O2821" s="30"/>
      <c r="P2821" s="30"/>
      <c r="Q2821" s="23" t="str">
        <v/>
      </c>
      <c r="R2821" s="30"/>
      <c r="S2821" s="39"/>
      <c r="T2821" s="45"/>
      <c r="U2821" s="52"/>
      <c r="V2821" s="53"/>
      <c r="W2821" s="54"/>
      <c r="X2821" s="30"/>
      <c r="Y2821" s="31" t="str">
        <v/>
      </c>
      <c r="Z2821" s="30"/>
      <c r="AA2821" s="55"/>
      <c r="AB2821" s="55"/>
      <c r="AC2821" s="30"/>
      <c r="AD2821" s="30"/>
    </row>
    <row r="2822" spans="1:30" x14ac:dyDescent="0.2">
      <c r="A2822" s="89"/>
      <c r="B2822" s="35"/>
      <c r="C2822" s="30"/>
      <c r="D2822" s="30"/>
      <c r="E2822" s="30"/>
      <c r="F2822" s="30"/>
      <c r="G2822" s="30"/>
      <c r="H2822" s="155"/>
      <c r="I2822" s="36" t="str">
        <f ca="1">IFERROR(__xludf.DUMMYFUNCTION("""COMPUTED_VALUE""")," ")</f>
        <v xml:space="preserve"> </v>
      </c>
      <c r="J2822" s="51"/>
      <c r="K2822" s="56"/>
      <c r="L2822" s="38"/>
      <c r="M2822" s="30"/>
      <c r="N2822" s="30"/>
      <c r="O2822" s="30"/>
      <c r="P2822" s="30"/>
      <c r="Q2822" s="23" t="str">
        <v/>
      </c>
      <c r="R2822" s="30"/>
      <c r="S2822" s="39"/>
      <c r="T2822" s="45"/>
      <c r="U2822" s="52"/>
      <c r="V2822" s="53"/>
      <c r="W2822" s="54"/>
      <c r="X2822" s="30"/>
      <c r="Y2822" s="31" t="str">
        <v/>
      </c>
      <c r="Z2822" s="30"/>
      <c r="AA2822" s="56"/>
      <c r="AB2822" s="56"/>
      <c r="AC2822" s="30"/>
      <c r="AD2822" s="30"/>
    </row>
    <row r="2823" spans="1:30" x14ac:dyDescent="0.2">
      <c r="A2823" s="89"/>
      <c r="B2823" s="35"/>
      <c r="C2823" s="30"/>
      <c r="D2823" s="30"/>
      <c r="E2823" s="30"/>
      <c r="F2823" s="30"/>
      <c r="G2823" s="30"/>
      <c r="H2823" s="155"/>
      <c r="I2823" s="36" t="str">
        <f ca="1">IFERROR(__xludf.DUMMYFUNCTION("""COMPUTED_VALUE""")," ")</f>
        <v xml:space="preserve"> </v>
      </c>
      <c r="J2823" s="51"/>
      <c r="K2823" s="56"/>
      <c r="L2823" s="38"/>
      <c r="M2823" s="30"/>
      <c r="N2823" s="30"/>
      <c r="O2823" s="30"/>
      <c r="P2823" s="30"/>
      <c r="Q2823" s="23" t="str">
        <v/>
      </c>
      <c r="R2823" s="30"/>
      <c r="S2823" s="39"/>
      <c r="T2823" s="45"/>
      <c r="U2823" s="52"/>
      <c r="V2823" s="53"/>
      <c r="W2823" s="54"/>
      <c r="X2823" s="30"/>
      <c r="Y2823" s="31" t="str">
        <v/>
      </c>
      <c r="Z2823" s="30"/>
      <c r="AA2823" s="55"/>
      <c r="AB2823" s="55"/>
      <c r="AC2823" s="30"/>
      <c r="AD2823" s="30"/>
    </row>
    <row r="2824" spans="1:30" x14ac:dyDescent="0.2">
      <c r="A2824" s="89"/>
      <c r="B2824" s="35"/>
      <c r="C2824" s="30"/>
      <c r="D2824" s="30"/>
      <c r="E2824" s="30"/>
      <c r="F2824" s="30"/>
      <c r="G2824" s="30"/>
      <c r="H2824" s="155"/>
      <c r="I2824" s="36" t="str">
        <f ca="1">IFERROR(__xludf.DUMMYFUNCTION("""COMPUTED_VALUE""")," ")</f>
        <v xml:space="preserve"> </v>
      </c>
      <c r="J2824" s="51"/>
      <c r="K2824" s="56"/>
      <c r="L2824" s="38"/>
      <c r="M2824" s="30"/>
      <c r="N2824" s="30"/>
      <c r="O2824" s="30"/>
      <c r="P2824" s="30"/>
      <c r="Q2824" s="23" t="str">
        <v/>
      </c>
      <c r="R2824" s="30"/>
      <c r="S2824" s="39"/>
      <c r="T2824" s="45"/>
      <c r="U2824" s="52"/>
      <c r="V2824" s="53"/>
      <c r="W2824" s="54"/>
      <c r="X2824" s="30"/>
      <c r="Y2824" s="31" t="str">
        <v/>
      </c>
      <c r="Z2824" s="30"/>
      <c r="AA2824" s="56"/>
      <c r="AB2824" s="56"/>
      <c r="AC2824" s="30"/>
      <c r="AD2824" s="30"/>
    </row>
    <row r="2825" spans="1:30" x14ac:dyDescent="0.2">
      <c r="A2825" s="89"/>
      <c r="B2825" s="35"/>
      <c r="C2825" s="30"/>
      <c r="D2825" s="30"/>
      <c r="E2825" s="30"/>
      <c r="F2825" s="30"/>
      <c r="G2825" s="30"/>
      <c r="H2825" s="155"/>
      <c r="I2825" s="36" t="str">
        <f ca="1">IFERROR(__xludf.DUMMYFUNCTION("""COMPUTED_VALUE""")," ")</f>
        <v xml:space="preserve"> </v>
      </c>
      <c r="J2825" s="51"/>
      <c r="K2825" s="56"/>
      <c r="L2825" s="38"/>
      <c r="M2825" s="30"/>
      <c r="N2825" s="30"/>
      <c r="O2825" s="30"/>
      <c r="P2825" s="30"/>
      <c r="Q2825" s="23" t="str">
        <v/>
      </c>
      <c r="R2825" s="30"/>
      <c r="S2825" s="39"/>
      <c r="T2825" s="45"/>
      <c r="U2825" s="52"/>
      <c r="V2825" s="53"/>
      <c r="W2825" s="54"/>
      <c r="X2825" s="30"/>
      <c r="Y2825" s="31" t="str">
        <v/>
      </c>
      <c r="Z2825" s="30"/>
      <c r="AA2825" s="55"/>
      <c r="AB2825" s="55"/>
      <c r="AC2825" s="30"/>
      <c r="AD2825" s="30"/>
    </row>
    <row r="2826" spans="1:30" x14ac:dyDescent="0.2">
      <c r="A2826" s="89"/>
      <c r="B2826" s="35"/>
      <c r="C2826" s="30"/>
      <c r="D2826" s="30"/>
      <c r="E2826" s="30"/>
      <c r="F2826" s="30"/>
      <c r="G2826" s="30"/>
      <c r="H2826" s="155"/>
      <c r="I2826" s="36" t="str">
        <f ca="1">IFERROR(__xludf.DUMMYFUNCTION("""COMPUTED_VALUE""")," ")</f>
        <v xml:space="preserve"> </v>
      </c>
      <c r="J2826" s="51"/>
      <c r="K2826" s="56"/>
      <c r="L2826" s="38"/>
      <c r="M2826" s="30"/>
      <c r="N2826" s="30"/>
      <c r="O2826" s="30"/>
      <c r="P2826" s="30"/>
      <c r="Q2826" s="23" t="str">
        <v/>
      </c>
      <c r="R2826" s="30"/>
      <c r="S2826" s="39"/>
      <c r="T2826" s="45"/>
      <c r="U2826" s="52"/>
      <c r="V2826" s="53"/>
      <c r="W2826" s="54"/>
      <c r="X2826" s="30"/>
      <c r="Y2826" s="31" t="str">
        <v/>
      </c>
      <c r="Z2826" s="30"/>
      <c r="AA2826" s="56"/>
      <c r="AB2826" s="56"/>
      <c r="AC2826" s="30"/>
      <c r="AD2826" s="30"/>
    </row>
    <row r="2827" spans="1:30" x14ac:dyDescent="0.2">
      <c r="A2827" s="89"/>
      <c r="B2827" s="35"/>
      <c r="C2827" s="30"/>
      <c r="D2827" s="30"/>
      <c r="E2827" s="30"/>
      <c r="F2827" s="30"/>
      <c r="G2827" s="30"/>
      <c r="H2827" s="155"/>
      <c r="I2827" s="36" t="str">
        <f ca="1">IFERROR(__xludf.DUMMYFUNCTION("""COMPUTED_VALUE""")," ")</f>
        <v xml:space="preserve"> </v>
      </c>
      <c r="J2827" s="51"/>
      <c r="K2827" s="56"/>
      <c r="L2827" s="38"/>
      <c r="M2827" s="30"/>
      <c r="N2827" s="30"/>
      <c r="O2827" s="30"/>
      <c r="P2827" s="30"/>
      <c r="Q2827" s="23" t="str">
        <v/>
      </c>
      <c r="R2827" s="30"/>
      <c r="S2827" s="39"/>
      <c r="T2827" s="45"/>
      <c r="U2827" s="52"/>
      <c r="V2827" s="53"/>
      <c r="W2827" s="54"/>
      <c r="X2827" s="30"/>
      <c r="Y2827" s="31" t="str">
        <v/>
      </c>
      <c r="Z2827" s="30"/>
      <c r="AA2827" s="55"/>
      <c r="AB2827" s="55"/>
      <c r="AC2827" s="30"/>
      <c r="AD2827" s="30"/>
    </row>
    <row r="2828" spans="1:30" x14ac:dyDescent="0.2">
      <c r="A2828" s="89"/>
      <c r="B2828" s="35"/>
      <c r="C2828" s="30"/>
      <c r="D2828" s="30"/>
      <c r="E2828" s="30"/>
      <c r="F2828" s="30"/>
      <c r="G2828" s="30"/>
      <c r="H2828" s="155"/>
      <c r="I2828" s="36" t="str">
        <f ca="1">IFERROR(__xludf.DUMMYFUNCTION("""COMPUTED_VALUE""")," ")</f>
        <v xml:space="preserve"> </v>
      </c>
      <c r="J2828" s="51"/>
      <c r="K2828" s="56"/>
      <c r="L2828" s="38"/>
      <c r="M2828" s="30"/>
      <c r="N2828" s="30"/>
      <c r="O2828" s="30"/>
      <c r="P2828" s="30"/>
      <c r="Q2828" s="23" t="str">
        <v/>
      </c>
      <c r="R2828" s="30"/>
      <c r="S2828" s="39"/>
      <c r="T2828" s="45"/>
      <c r="U2828" s="52"/>
      <c r="V2828" s="53"/>
      <c r="W2828" s="54"/>
      <c r="X2828" s="30"/>
      <c r="Y2828" s="31" t="str">
        <v/>
      </c>
      <c r="Z2828" s="30"/>
      <c r="AA2828" s="56"/>
      <c r="AB2828" s="56"/>
      <c r="AC2828" s="30"/>
      <c r="AD2828" s="30"/>
    </row>
    <row r="2829" spans="1:30" x14ac:dyDescent="0.2">
      <c r="A2829" s="89"/>
      <c r="B2829" s="35"/>
      <c r="C2829" s="30"/>
      <c r="D2829" s="30"/>
      <c r="E2829" s="30"/>
      <c r="F2829" s="30"/>
      <c r="G2829" s="30"/>
      <c r="H2829" s="155"/>
      <c r="I2829" s="36" t="str">
        <f ca="1">IFERROR(__xludf.DUMMYFUNCTION("""COMPUTED_VALUE""")," ")</f>
        <v xml:space="preserve"> </v>
      </c>
      <c r="J2829" s="51"/>
      <c r="K2829" s="56"/>
      <c r="L2829" s="38"/>
      <c r="M2829" s="30"/>
      <c r="N2829" s="30"/>
      <c r="O2829" s="30"/>
      <c r="P2829" s="30"/>
      <c r="Q2829" s="23" t="str">
        <v/>
      </c>
      <c r="R2829" s="30"/>
      <c r="S2829" s="39"/>
      <c r="T2829" s="45"/>
      <c r="U2829" s="52"/>
      <c r="V2829" s="53"/>
      <c r="W2829" s="54"/>
      <c r="X2829" s="30"/>
      <c r="Y2829" s="31" t="str">
        <v/>
      </c>
      <c r="Z2829" s="30"/>
      <c r="AA2829" s="55"/>
      <c r="AB2829" s="55"/>
      <c r="AC2829" s="30"/>
      <c r="AD2829" s="30"/>
    </row>
    <row r="2830" spans="1:30" x14ac:dyDescent="0.2">
      <c r="A2830" s="89"/>
      <c r="B2830" s="35"/>
      <c r="C2830" s="30"/>
      <c r="D2830" s="30"/>
      <c r="E2830" s="30"/>
      <c r="F2830" s="30"/>
      <c r="G2830" s="30"/>
      <c r="H2830" s="155"/>
      <c r="I2830" s="36" t="str">
        <f ca="1">IFERROR(__xludf.DUMMYFUNCTION("""COMPUTED_VALUE""")," ")</f>
        <v xml:space="preserve"> </v>
      </c>
      <c r="J2830" s="51"/>
      <c r="K2830" s="56"/>
      <c r="L2830" s="38"/>
      <c r="M2830" s="30"/>
      <c r="N2830" s="30"/>
      <c r="O2830" s="30"/>
      <c r="P2830" s="30"/>
      <c r="Q2830" s="23" t="str">
        <v/>
      </c>
      <c r="R2830" s="30"/>
      <c r="S2830" s="39"/>
      <c r="T2830" s="45"/>
      <c r="U2830" s="52"/>
      <c r="V2830" s="53"/>
      <c r="W2830" s="54"/>
      <c r="X2830" s="30"/>
      <c r="Y2830" s="31" t="str">
        <v/>
      </c>
      <c r="Z2830" s="30"/>
      <c r="AA2830" s="56"/>
      <c r="AB2830" s="56"/>
      <c r="AC2830" s="30"/>
      <c r="AD2830" s="30"/>
    </row>
    <row r="2831" spans="1:30" x14ac:dyDescent="0.2">
      <c r="A2831" s="89"/>
      <c r="B2831" s="35"/>
      <c r="C2831" s="30"/>
      <c r="D2831" s="30"/>
      <c r="E2831" s="30"/>
      <c r="F2831" s="30"/>
      <c r="G2831" s="30"/>
      <c r="H2831" s="155"/>
      <c r="I2831" s="36" t="str">
        <f ca="1">IFERROR(__xludf.DUMMYFUNCTION("""COMPUTED_VALUE""")," ")</f>
        <v xml:space="preserve"> </v>
      </c>
      <c r="J2831" s="51"/>
      <c r="K2831" s="56"/>
      <c r="L2831" s="38"/>
      <c r="M2831" s="30"/>
      <c r="N2831" s="30"/>
      <c r="O2831" s="30"/>
      <c r="P2831" s="30"/>
      <c r="Q2831" s="23" t="str">
        <v/>
      </c>
      <c r="R2831" s="30"/>
      <c r="S2831" s="39"/>
      <c r="T2831" s="45"/>
      <c r="U2831" s="52"/>
      <c r="V2831" s="53"/>
      <c r="W2831" s="54"/>
      <c r="X2831" s="30"/>
      <c r="Y2831" s="31" t="str">
        <v/>
      </c>
      <c r="Z2831" s="30"/>
      <c r="AA2831" s="55"/>
      <c r="AB2831" s="55"/>
      <c r="AC2831" s="30"/>
      <c r="AD2831" s="30"/>
    </row>
    <row r="2832" spans="1:30" x14ac:dyDescent="0.2">
      <c r="A2832" s="89"/>
      <c r="B2832" s="35"/>
      <c r="C2832" s="30"/>
      <c r="D2832" s="30"/>
      <c r="E2832" s="30"/>
      <c r="F2832" s="30"/>
      <c r="G2832" s="30"/>
      <c r="H2832" s="155"/>
      <c r="I2832" s="36" t="str">
        <f ca="1">IFERROR(__xludf.DUMMYFUNCTION("""COMPUTED_VALUE""")," ")</f>
        <v xml:space="preserve"> </v>
      </c>
      <c r="J2832" s="51"/>
      <c r="K2832" s="56"/>
      <c r="L2832" s="38"/>
      <c r="M2832" s="30"/>
      <c r="N2832" s="30"/>
      <c r="O2832" s="30"/>
      <c r="P2832" s="30"/>
      <c r="Q2832" s="23" t="str">
        <v/>
      </c>
      <c r="R2832" s="30"/>
      <c r="S2832" s="39"/>
      <c r="T2832" s="45"/>
      <c r="U2832" s="52"/>
      <c r="V2832" s="53"/>
      <c r="W2832" s="54"/>
      <c r="X2832" s="30"/>
      <c r="Y2832" s="31" t="str">
        <v/>
      </c>
      <c r="Z2832" s="30"/>
      <c r="AA2832" s="56"/>
      <c r="AB2832" s="56"/>
      <c r="AC2832" s="30"/>
      <c r="AD2832" s="30"/>
    </row>
    <row r="2833" spans="1:30" x14ac:dyDescent="0.2">
      <c r="A2833" s="89"/>
      <c r="B2833" s="35"/>
      <c r="C2833" s="30"/>
      <c r="D2833" s="30"/>
      <c r="E2833" s="30"/>
      <c r="F2833" s="30"/>
      <c r="G2833" s="30"/>
      <c r="H2833" s="155"/>
      <c r="I2833" s="36" t="str">
        <f ca="1">IFERROR(__xludf.DUMMYFUNCTION("""COMPUTED_VALUE""")," ")</f>
        <v xml:space="preserve"> </v>
      </c>
      <c r="J2833" s="51"/>
      <c r="K2833" s="56"/>
      <c r="L2833" s="38"/>
      <c r="M2833" s="30"/>
      <c r="N2833" s="30"/>
      <c r="O2833" s="30"/>
      <c r="P2833" s="30"/>
      <c r="Q2833" s="23" t="str">
        <v/>
      </c>
      <c r="R2833" s="30"/>
      <c r="S2833" s="39"/>
      <c r="T2833" s="45"/>
      <c r="U2833" s="52"/>
      <c r="V2833" s="53"/>
      <c r="W2833" s="54"/>
      <c r="X2833" s="30"/>
      <c r="Y2833" s="31" t="str">
        <v/>
      </c>
      <c r="Z2833" s="30"/>
      <c r="AA2833" s="55"/>
      <c r="AB2833" s="55"/>
      <c r="AC2833" s="30"/>
      <c r="AD2833" s="30"/>
    </row>
    <row r="2834" spans="1:30" x14ac:dyDescent="0.2">
      <c r="A2834" s="89"/>
      <c r="B2834" s="35"/>
      <c r="C2834" s="30"/>
      <c r="D2834" s="30"/>
      <c r="E2834" s="30"/>
      <c r="F2834" s="30"/>
      <c r="G2834" s="30"/>
      <c r="H2834" s="155"/>
      <c r="I2834" s="36" t="str">
        <f ca="1">IFERROR(__xludf.DUMMYFUNCTION("""COMPUTED_VALUE""")," ")</f>
        <v xml:space="preserve"> </v>
      </c>
      <c r="J2834" s="51"/>
      <c r="K2834" s="56"/>
      <c r="L2834" s="38"/>
      <c r="M2834" s="30"/>
      <c r="N2834" s="30"/>
      <c r="O2834" s="30"/>
      <c r="P2834" s="30"/>
      <c r="Q2834" s="23" t="str">
        <v/>
      </c>
      <c r="R2834" s="30"/>
      <c r="S2834" s="39"/>
      <c r="T2834" s="45"/>
      <c r="U2834" s="52"/>
      <c r="V2834" s="53"/>
      <c r="W2834" s="54"/>
      <c r="X2834" s="30"/>
      <c r="Y2834" s="31" t="str">
        <v/>
      </c>
      <c r="Z2834" s="30"/>
      <c r="AA2834" s="56"/>
      <c r="AB2834" s="56"/>
      <c r="AC2834" s="30"/>
      <c r="AD2834" s="30"/>
    </row>
    <row r="2835" spans="1:30" x14ac:dyDescent="0.2">
      <c r="A2835" s="89"/>
      <c r="B2835" s="35"/>
      <c r="C2835" s="30"/>
      <c r="D2835" s="30"/>
      <c r="E2835" s="30"/>
      <c r="F2835" s="30"/>
      <c r="G2835" s="30"/>
      <c r="H2835" s="155"/>
      <c r="I2835" s="36" t="str">
        <f ca="1">IFERROR(__xludf.DUMMYFUNCTION("""COMPUTED_VALUE""")," ")</f>
        <v xml:space="preserve"> </v>
      </c>
      <c r="J2835" s="51"/>
      <c r="K2835" s="56"/>
      <c r="L2835" s="38"/>
      <c r="M2835" s="30"/>
      <c r="N2835" s="30"/>
      <c r="O2835" s="30"/>
      <c r="P2835" s="30"/>
      <c r="Q2835" s="23" t="str">
        <v/>
      </c>
      <c r="R2835" s="30"/>
      <c r="S2835" s="39"/>
      <c r="T2835" s="45"/>
      <c r="U2835" s="52"/>
      <c r="V2835" s="53"/>
      <c r="W2835" s="54"/>
      <c r="X2835" s="30"/>
      <c r="Y2835" s="31" t="str">
        <v/>
      </c>
      <c r="Z2835" s="30"/>
      <c r="AA2835" s="55"/>
      <c r="AB2835" s="55"/>
      <c r="AC2835" s="30"/>
      <c r="AD2835" s="30"/>
    </row>
    <row r="2836" spans="1:30" x14ac:dyDescent="0.2">
      <c r="A2836" s="89"/>
      <c r="B2836" s="35"/>
      <c r="C2836" s="30"/>
      <c r="D2836" s="30"/>
      <c r="E2836" s="30"/>
      <c r="F2836" s="30"/>
      <c r="G2836" s="30"/>
      <c r="H2836" s="155"/>
      <c r="I2836" s="36" t="str">
        <f ca="1">IFERROR(__xludf.DUMMYFUNCTION("""COMPUTED_VALUE""")," ")</f>
        <v xml:space="preserve"> </v>
      </c>
      <c r="J2836" s="51"/>
      <c r="K2836" s="56"/>
      <c r="L2836" s="38"/>
      <c r="M2836" s="30"/>
      <c r="N2836" s="30"/>
      <c r="O2836" s="30"/>
      <c r="P2836" s="30"/>
      <c r="Q2836" s="23" t="str">
        <v/>
      </c>
      <c r="R2836" s="30"/>
      <c r="S2836" s="39"/>
      <c r="T2836" s="45"/>
      <c r="U2836" s="52"/>
      <c r="V2836" s="53"/>
      <c r="W2836" s="54"/>
      <c r="X2836" s="30"/>
      <c r="Y2836" s="31" t="str">
        <v/>
      </c>
      <c r="Z2836" s="30"/>
      <c r="AA2836" s="56"/>
      <c r="AB2836" s="56"/>
      <c r="AC2836" s="30"/>
      <c r="AD2836" s="30"/>
    </row>
    <row r="2837" spans="1:30" x14ac:dyDescent="0.2">
      <c r="A2837" s="89"/>
      <c r="B2837" s="35"/>
      <c r="C2837" s="30"/>
      <c r="D2837" s="30"/>
      <c r="E2837" s="30"/>
      <c r="F2837" s="30"/>
      <c r="G2837" s="30"/>
      <c r="H2837" s="155"/>
      <c r="I2837" s="36" t="str">
        <f ca="1">IFERROR(__xludf.DUMMYFUNCTION("""COMPUTED_VALUE""")," ")</f>
        <v xml:space="preserve"> </v>
      </c>
      <c r="J2837" s="51"/>
      <c r="K2837" s="56"/>
      <c r="L2837" s="38"/>
      <c r="M2837" s="30"/>
      <c r="N2837" s="30"/>
      <c r="O2837" s="30"/>
      <c r="P2837" s="30"/>
      <c r="Q2837" s="23" t="str">
        <v/>
      </c>
      <c r="R2837" s="30"/>
      <c r="S2837" s="39"/>
      <c r="T2837" s="45"/>
      <c r="U2837" s="52"/>
      <c r="V2837" s="53"/>
      <c r="W2837" s="54"/>
      <c r="X2837" s="30"/>
      <c r="Y2837" s="31" t="str">
        <v/>
      </c>
      <c r="Z2837" s="30"/>
      <c r="AA2837" s="55"/>
      <c r="AB2837" s="55"/>
      <c r="AC2837" s="30"/>
      <c r="AD2837" s="30"/>
    </row>
    <row r="2838" spans="1:30" x14ac:dyDescent="0.2">
      <c r="A2838" s="89"/>
      <c r="B2838" s="35"/>
      <c r="C2838" s="30"/>
      <c r="D2838" s="30"/>
      <c r="E2838" s="30"/>
      <c r="F2838" s="30"/>
      <c r="G2838" s="30"/>
      <c r="H2838" s="155"/>
      <c r="I2838" s="36" t="str">
        <f ca="1">IFERROR(__xludf.DUMMYFUNCTION("""COMPUTED_VALUE""")," ")</f>
        <v xml:space="preserve"> </v>
      </c>
      <c r="J2838" s="51"/>
      <c r="K2838" s="56"/>
      <c r="L2838" s="38"/>
      <c r="M2838" s="30"/>
      <c r="N2838" s="30"/>
      <c r="O2838" s="30"/>
      <c r="P2838" s="30"/>
      <c r="Q2838" s="23" t="str">
        <v/>
      </c>
      <c r="R2838" s="30"/>
      <c r="S2838" s="39"/>
      <c r="T2838" s="45"/>
      <c r="U2838" s="52"/>
      <c r="V2838" s="53"/>
      <c r="W2838" s="54"/>
      <c r="X2838" s="30"/>
      <c r="Y2838" s="31" t="str">
        <v/>
      </c>
      <c r="Z2838" s="30"/>
      <c r="AA2838" s="56"/>
      <c r="AB2838" s="56"/>
      <c r="AC2838" s="30"/>
      <c r="AD2838" s="30"/>
    </row>
    <row r="2839" spans="1:30" x14ac:dyDescent="0.2">
      <c r="A2839" s="89"/>
      <c r="B2839" s="35"/>
      <c r="C2839" s="30"/>
      <c r="D2839" s="30"/>
      <c r="E2839" s="30"/>
      <c r="F2839" s="30"/>
      <c r="G2839" s="30"/>
      <c r="H2839" s="155"/>
      <c r="I2839" s="36" t="str">
        <f ca="1">IFERROR(__xludf.DUMMYFUNCTION("""COMPUTED_VALUE""")," ")</f>
        <v xml:space="preserve"> </v>
      </c>
      <c r="J2839" s="51"/>
      <c r="K2839" s="56"/>
      <c r="L2839" s="38"/>
      <c r="M2839" s="30"/>
      <c r="N2839" s="30"/>
      <c r="O2839" s="30"/>
      <c r="P2839" s="30"/>
      <c r="Q2839" s="23" t="str">
        <v/>
      </c>
      <c r="R2839" s="30"/>
      <c r="S2839" s="39"/>
      <c r="T2839" s="45"/>
      <c r="U2839" s="52"/>
      <c r="V2839" s="53"/>
      <c r="W2839" s="54"/>
      <c r="X2839" s="30"/>
      <c r="Y2839" s="31" t="str">
        <v/>
      </c>
      <c r="Z2839" s="30"/>
      <c r="AA2839" s="55"/>
      <c r="AB2839" s="55"/>
      <c r="AC2839" s="30"/>
      <c r="AD2839" s="30"/>
    </row>
    <row r="2840" spans="1:30" x14ac:dyDescent="0.2">
      <c r="A2840" s="89"/>
      <c r="B2840" s="35"/>
      <c r="C2840" s="30"/>
      <c r="D2840" s="30"/>
      <c r="E2840" s="30"/>
      <c r="F2840" s="30"/>
      <c r="G2840" s="30"/>
      <c r="H2840" s="155"/>
      <c r="I2840" s="36" t="str">
        <f ca="1">IFERROR(__xludf.DUMMYFUNCTION("""COMPUTED_VALUE""")," ")</f>
        <v xml:space="preserve"> </v>
      </c>
      <c r="J2840" s="51"/>
      <c r="K2840" s="56"/>
      <c r="L2840" s="38"/>
      <c r="M2840" s="30"/>
      <c r="N2840" s="30"/>
      <c r="O2840" s="30"/>
      <c r="P2840" s="30"/>
      <c r="Q2840" s="23" t="str">
        <v/>
      </c>
      <c r="R2840" s="30"/>
      <c r="S2840" s="39"/>
      <c r="T2840" s="45"/>
      <c r="U2840" s="52"/>
      <c r="V2840" s="53"/>
      <c r="W2840" s="54"/>
      <c r="X2840" s="30"/>
      <c r="Y2840" s="31" t="str">
        <v/>
      </c>
      <c r="Z2840" s="30"/>
      <c r="AA2840" s="56"/>
      <c r="AB2840" s="56"/>
      <c r="AC2840" s="30"/>
      <c r="AD2840" s="30"/>
    </row>
    <row r="2841" spans="1:30" x14ac:dyDescent="0.2">
      <c r="A2841" s="89"/>
      <c r="B2841" s="35"/>
      <c r="C2841" s="30"/>
      <c r="D2841" s="30"/>
      <c r="E2841" s="30"/>
      <c r="F2841" s="30"/>
      <c r="G2841" s="30"/>
      <c r="H2841" s="155"/>
      <c r="I2841" s="36" t="str">
        <f ca="1">IFERROR(__xludf.DUMMYFUNCTION("""COMPUTED_VALUE""")," ")</f>
        <v xml:space="preserve"> </v>
      </c>
      <c r="J2841" s="51"/>
      <c r="K2841" s="56"/>
      <c r="L2841" s="38"/>
      <c r="M2841" s="30"/>
      <c r="N2841" s="30"/>
      <c r="O2841" s="30"/>
      <c r="P2841" s="30"/>
      <c r="Q2841" s="23" t="str">
        <v/>
      </c>
      <c r="R2841" s="30"/>
      <c r="S2841" s="39"/>
      <c r="T2841" s="45"/>
      <c r="U2841" s="52"/>
      <c r="V2841" s="53"/>
      <c r="W2841" s="54"/>
      <c r="X2841" s="30"/>
      <c r="Y2841" s="31" t="str">
        <v/>
      </c>
      <c r="Z2841" s="30"/>
      <c r="AA2841" s="55"/>
      <c r="AB2841" s="55"/>
      <c r="AC2841" s="30"/>
      <c r="AD2841" s="30"/>
    </row>
    <row r="2842" spans="1:30" x14ac:dyDescent="0.2">
      <c r="A2842" s="89"/>
      <c r="B2842" s="35"/>
      <c r="C2842" s="30"/>
      <c r="D2842" s="30"/>
      <c r="E2842" s="30"/>
      <c r="F2842" s="30"/>
      <c r="G2842" s="30"/>
      <c r="H2842" s="155"/>
      <c r="I2842" s="36" t="str">
        <f ca="1">IFERROR(__xludf.DUMMYFUNCTION("""COMPUTED_VALUE""")," ")</f>
        <v xml:space="preserve"> </v>
      </c>
      <c r="J2842" s="51"/>
      <c r="K2842" s="56"/>
      <c r="L2842" s="38"/>
      <c r="M2842" s="30"/>
      <c r="N2842" s="30"/>
      <c r="O2842" s="30"/>
      <c r="P2842" s="30"/>
      <c r="Q2842" s="23" t="str">
        <v/>
      </c>
      <c r="R2842" s="30"/>
      <c r="S2842" s="39"/>
      <c r="T2842" s="45"/>
      <c r="U2842" s="52"/>
      <c r="V2842" s="53"/>
      <c r="W2842" s="54"/>
      <c r="X2842" s="30"/>
      <c r="Y2842" s="31" t="str">
        <v/>
      </c>
      <c r="Z2842" s="30"/>
      <c r="AA2842" s="56"/>
      <c r="AB2842" s="56"/>
      <c r="AC2842" s="30"/>
      <c r="AD2842" s="30"/>
    </row>
    <row r="2843" spans="1:30" x14ac:dyDescent="0.2">
      <c r="A2843" s="89"/>
      <c r="B2843" s="35"/>
      <c r="C2843" s="30"/>
      <c r="D2843" s="30"/>
      <c r="E2843" s="30"/>
      <c r="F2843" s="30"/>
      <c r="G2843" s="30"/>
      <c r="H2843" s="155"/>
      <c r="I2843" s="36" t="str">
        <f ca="1">IFERROR(__xludf.DUMMYFUNCTION("""COMPUTED_VALUE""")," ")</f>
        <v xml:space="preserve"> </v>
      </c>
      <c r="J2843" s="51"/>
      <c r="K2843" s="56"/>
      <c r="L2843" s="38"/>
      <c r="M2843" s="30"/>
      <c r="N2843" s="30"/>
      <c r="O2843" s="30"/>
      <c r="P2843" s="30"/>
      <c r="Q2843" s="23" t="str">
        <v/>
      </c>
      <c r="R2843" s="30"/>
      <c r="S2843" s="39"/>
      <c r="T2843" s="45"/>
      <c r="U2843" s="52"/>
      <c r="V2843" s="53"/>
      <c r="W2843" s="54"/>
      <c r="X2843" s="30"/>
      <c r="Y2843" s="31" t="str">
        <v/>
      </c>
      <c r="Z2843" s="30"/>
      <c r="AA2843" s="55"/>
      <c r="AB2843" s="55"/>
      <c r="AC2843" s="30"/>
      <c r="AD2843" s="30"/>
    </row>
    <row r="2844" spans="1:30" x14ac:dyDescent="0.2">
      <c r="A2844" s="89"/>
      <c r="B2844" s="35"/>
      <c r="C2844" s="30"/>
      <c r="D2844" s="30"/>
      <c r="E2844" s="30"/>
      <c r="F2844" s="30"/>
      <c r="G2844" s="30"/>
      <c r="H2844" s="155"/>
      <c r="I2844" s="36" t="str">
        <f ca="1">IFERROR(__xludf.DUMMYFUNCTION("""COMPUTED_VALUE""")," ")</f>
        <v xml:space="preserve"> </v>
      </c>
      <c r="J2844" s="51"/>
      <c r="K2844" s="56"/>
      <c r="L2844" s="38"/>
      <c r="M2844" s="30"/>
      <c r="N2844" s="30"/>
      <c r="O2844" s="30"/>
      <c r="P2844" s="30"/>
      <c r="Q2844" s="23" t="str">
        <v/>
      </c>
      <c r="R2844" s="30"/>
      <c r="S2844" s="39"/>
      <c r="T2844" s="45"/>
      <c r="U2844" s="52"/>
      <c r="V2844" s="53"/>
      <c r="W2844" s="54"/>
      <c r="X2844" s="30"/>
      <c r="Y2844" s="31" t="str">
        <v/>
      </c>
      <c r="Z2844" s="30"/>
      <c r="AA2844" s="56"/>
      <c r="AB2844" s="56"/>
      <c r="AC2844" s="30"/>
      <c r="AD2844" s="30"/>
    </row>
    <row r="2845" spans="1:30" x14ac:dyDescent="0.2">
      <c r="A2845" s="89"/>
      <c r="B2845" s="35"/>
      <c r="C2845" s="30"/>
      <c r="D2845" s="30"/>
      <c r="E2845" s="30"/>
      <c r="F2845" s="30"/>
      <c r="G2845" s="30"/>
      <c r="H2845" s="155"/>
      <c r="I2845" s="36" t="str">
        <f ca="1">IFERROR(__xludf.DUMMYFUNCTION("""COMPUTED_VALUE""")," ")</f>
        <v xml:space="preserve"> </v>
      </c>
      <c r="J2845" s="51"/>
      <c r="K2845" s="56"/>
      <c r="L2845" s="38"/>
      <c r="M2845" s="30"/>
      <c r="N2845" s="30"/>
      <c r="O2845" s="30"/>
      <c r="P2845" s="30"/>
      <c r="Q2845" s="23" t="str">
        <v/>
      </c>
      <c r="R2845" s="30"/>
      <c r="S2845" s="39"/>
      <c r="T2845" s="45"/>
      <c r="U2845" s="52"/>
      <c r="V2845" s="53"/>
      <c r="W2845" s="54"/>
      <c r="X2845" s="30"/>
      <c r="Y2845" s="31" t="str">
        <v/>
      </c>
      <c r="Z2845" s="30"/>
      <c r="AA2845" s="55"/>
      <c r="AB2845" s="55"/>
      <c r="AC2845" s="30"/>
      <c r="AD2845" s="30"/>
    </row>
    <row r="2846" spans="1:30" x14ac:dyDescent="0.2">
      <c r="A2846" s="89"/>
      <c r="B2846" s="35"/>
      <c r="C2846" s="30"/>
      <c r="D2846" s="30"/>
      <c r="E2846" s="30"/>
      <c r="F2846" s="30"/>
      <c r="G2846" s="30"/>
      <c r="H2846" s="155"/>
      <c r="I2846" s="36" t="str">
        <f ca="1">IFERROR(__xludf.DUMMYFUNCTION("""COMPUTED_VALUE""")," ")</f>
        <v xml:space="preserve"> </v>
      </c>
      <c r="J2846" s="51"/>
      <c r="K2846" s="56"/>
      <c r="L2846" s="38"/>
      <c r="M2846" s="30"/>
      <c r="N2846" s="30"/>
      <c r="O2846" s="30"/>
      <c r="P2846" s="30"/>
      <c r="Q2846" s="23" t="str">
        <v/>
      </c>
      <c r="R2846" s="30"/>
      <c r="S2846" s="39"/>
      <c r="T2846" s="45"/>
      <c r="U2846" s="52"/>
      <c r="V2846" s="53"/>
      <c r="W2846" s="54"/>
      <c r="X2846" s="30"/>
      <c r="Y2846" s="31" t="str">
        <v/>
      </c>
      <c r="Z2846" s="30"/>
      <c r="AA2846" s="56"/>
      <c r="AB2846" s="56"/>
      <c r="AC2846" s="30"/>
      <c r="AD2846" s="30"/>
    </row>
    <row r="2847" spans="1:30" x14ac:dyDescent="0.2">
      <c r="A2847" s="89"/>
      <c r="B2847" s="35"/>
      <c r="C2847" s="30"/>
      <c r="D2847" s="30"/>
      <c r="E2847" s="30"/>
      <c r="F2847" s="30"/>
      <c r="G2847" s="30"/>
      <c r="H2847" s="155"/>
      <c r="I2847" s="36" t="str">
        <f ca="1">IFERROR(__xludf.DUMMYFUNCTION("""COMPUTED_VALUE""")," ")</f>
        <v xml:space="preserve"> </v>
      </c>
      <c r="J2847" s="51"/>
      <c r="K2847" s="56"/>
      <c r="L2847" s="38"/>
      <c r="M2847" s="30"/>
      <c r="N2847" s="30"/>
      <c r="O2847" s="30"/>
      <c r="P2847" s="30"/>
      <c r="Q2847" s="23" t="str">
        <v/>
      </c>
      <c r="R2847" s="30"/>
      <c r="S2847" s="39"/>
      <c r="T2847" s="45"/>
      <c r="U2847" s="52"/>
      <c r="V2847" s="53"/>
      <c r="W2847" s="54"/>
      <c r="X2847" s="30"/>
      <c r="Y2847" s="31" t="str">
        <v/>
      </c>
      <c r="Z2847" s="30"/>
      <c r="AA2847" s="55"/>
      <c r="AB2847" s="55"/>
      <c r="AC2847" s="30"/>
      <c r="AD2847" s="30"/>
    </row>
    <row r="2848" spans="1:30" x14ac:dyDescent="0.2">
      <c r="A2848" s="89"/>
      <c r="B2848" s="35"/>
      <c r="C2848" s="30"/>
      <c r="D2848" s="30"/>
      <c r="E2848" s="30"/>
      <c r="F2848" s="30"/>
      <c r="G2848" s="30"/>
      <c r="H2848" s="155"/>
      <c r="I2848" s="36" t="str">
        <f ca="1">IFERROR(__xludf.DUMMYFUNCTION("""COMPUTED_VALUE""")," ")</f>
        <v xml:space="preserve"> </v>
      </c>
      <c r="J2848" s="51"/>
      <c r="K2848" s="56"/>
      <c r="L2848" s="38"/>
      <c r="M2848" s="30"/>
      <c r="N2848" s="30"/>
      <c r="O2848" s="30"/>
      <c r="P2848" s="30"/>
      <c r="Q2848" s="23" t="str">
        <v/>
      </c>
      <c r="R2848" s="30"/>
      <c r="S2848" s="39"/>
      <c r="T2848" s="45"/>
      <c r="U2848" s="52"/>
      <c r="V2848" s="53"/>
      <c r="W2848" s="54"/>
      <c r="X2848" s="30"/>
      <c r="Y2848" s="31" t="str">
        <v/>
      </c>
      <c r="Z2848" s="30"/>
      <c r="AA2848" s="56"/>
      <c r="AB2848" s="56"/>
      <c r="AC2848" s="30"/>
      <c r="AD2848" s="30"/>
    </row>
    <row r="2849" spans="1:30" x14ac:dyDescent="0.2">
      <c r="A2849" s="89"/>
      <c r="B2849" s="35"/>
      <c r="C2849" s="30"/>
      <c r="D2849" s="30"/>
      <c r="E2849" s="30"/>
      <c r="F2849" s="30"/>
      <c r="G2849" s="30"/>
      <c r="H2849" s="155"/>
      <c r="I2849" s="36" t="str">
        <f ca="1">IFERROR(__xludf.DUMMYFUNCTION("""COMPUTED_VALUE""")," ")</f>
        <v xml:space="preserve"> </v>
      </c>
      <c r="J2849" s="51"/>
      <c r="K2849" s="56"/>
      <c r="L2849" s="38"/>
      <c r="M2849" s="30"/>
      <c r="N2849" s="30"/>
      <c r="O2849" s="30"/>
      <c r="P2849" s="30"/>
      <c r="Q2849" s="23" t="str">
        <v/>
      </c>
      <c r="R2849" s="30"/>
      <c r="S2849" s="39"/>
      <c r="T2849" s="45"/>
      <c r="U2849" s="52"/>
      <c r="V2849" s="53"/>
      <c r="W2849" s="54"/>
      <c r="X2849" s="30"/>
      <c r="Y2849" s="31" t="str">
        <v/>
      </c>
      <c r="Z2849" s="30"/>
      <c r="AA2849" s="55"/>
      <c r="AB2849" s="55"/>
      <c r="AC2849" s="30"/>
      <c r="AD2849" s="30"/>
    </row>
    <row r="2850" spans="1:30" x14ac:dyDescent="0.2">
      <c r="A2850" s="89"/>
      <c r="B2850" s="35"/>
      <c r="C2850" s="30"/>
      <c r="D2850" s="30"/>
      <c r="E2850" s="30"/>
      <c r="F2850" s="30"/>
      <c r="G2850" s="30"/>
      <c r="H2850" s="155"/>
      <c r="I2850" s="36" t="str">
        <f ca="1">IFERROR(__xludf.DUMMYFUNCTION("""COMPUTED_VALUE""")," ")</f>
        <v xml:space="preserve"> </v>
      </c>
      <c r="J2850" s="51"/>
      <c r="K2850" s="56"/>
      <c r="L2850" s="38"/>
      <c r="M2850" s="30"/>
      <c r="N2850" s="30"/>
      <c r="O2850" s="30"/>
      <c r="P2850" s="30"/>
      <c r="Q2850" s="23" t="str">
        <v/>
      </c>
      <c r="R2850" s="30"/>
      <c r="S2850" s="39"/>
      <c r="T2850" s="45"/>
      <c r="U2850" s="52"/>
      <c r="V2850" s="53"/>
      <c r="W2850" s="54"/>
      <c r="X2850" s="30"/>
      <c r="Y2850" s="31" t="str">
        <v/>
      </c>
      <c r="Z2850" s="30"/>
      <c r="AA2850" s="56"/>
      <c r="AB2850" s="56"/>
      <c r="AC2850" s="30"/>
      <c r="AD2850" s="30"/>
    </row>
    <row r="2851" spans="1:30" x14ac:dyDescent="0.2">
      <c r="A2851" s="89"/>
      <c r="B2851" s="35"/>
      <c r="C2851" s="30"/>
      <c r="D2851" s="30"/>
      <c r="E2851" s="30"/>
      <c r="F2851" s="30"/>
      <c r="G2851" s="30"/>
      <c r="H2851" s="155"/>
      <c r="I2851" s="36" t="str">
        <f ca="1">IFERROR(__xludf.DUMMYFUNCTION("""COMPUTED_VALUE""")," ")</f>
        <v xml:space="preserve"> </v>
      </c>
      <c r="J2851" s="51"/>
      <c r="K2851" s="56"/>
      <c r="L2851" s="38"/>
      <c r="M2851" s="30"/>
      <c r="N2851" s="30"/>
      <c r="O2851" s="30"/>
      <c r="P2851" s="30"/>
      <c r="Q2851" s="23" t="str">
        <v/>
      </c>
      <c r="R2851" s="30"/>
      <c r="S2851" s="39"/>
      <c r="T2851" s="45"/>
      <c r="U2851" s="52"/>
      <c r="V2851" s="53"/>
      <c r="W2851" s="54"/>
      <c r="X2851" s="30"/>
      <c r="Y2851" s="31" t="str">
        <v/>
      </c>
      <c r="Z2851" s="30"/>
      <c r="AA2851" s="55"/>
      <c r="AB2851" s="55"/>
      <c r="AC2851" s="30"/>
      <c r="AD2851" s="30"/>
    </row>
    <row r="2852" spans="1:30" x14ac:dyDescent="0.2">
      <c r="A2852" s="89"/>
      <c r="B2852" s="35"/>
      <c r="C2852" s="30"/>
      <c r="D2852" s="30"/>
      <c r="E2852" s="30"/>
      <c r="F2852" s="30"/>
      <c r="G2852" s="30"/>
      <c r="H2852" s="155"/>
      <c r="I2852" s="36" t="str">
        <f ca="1">IFERROR(__xludf.DUMMYFUNCTION("""COMPUTED_VALUE""")," ")</f>
        <v xml:space="preserve"> </v>
      </c>
      <c r="J2852" s="51"/>
      <c r="K2852" s="56"/>
      <c r="L2852" s="38"/>
      <c r="M2852" s="30"/>
      <c r="N2852" s="30"/>
      <c r="O2852" s="30"/>
      <c r="P2852" s="30"/>
      <c r="Q2852" s="23" t="str">
        <v/>
      </c>
      <c r="R2852" s="30"/>
      <c r="S2852" s="39"/>
      <c r="T2852" s="45"/>
      <c r="U2852" s="52"/>
      <c r="V2852" s="53"/>
      <c r="W2852" s="54"/>
      <c r="X2852" s="30"/>
      <c r="Y2852" s="31" t="str">
        <v/>
      </c>
      <c r="Z2852" s="30"/>
      <c r="AA2852" s="56"/>
      <c r="AB2852" s="56"/>
      <c r="AC2852" s="30"/>
      <c r="AD2852" s="30"/>
    </row>
    <row r="2853" spans="1:30" x14ac:dyDescent="0.2">
      <c r="A2853" s="89"/>
      <c r="B2853" s="35"/>
      <c r="C2853" s="30"/>
      <c r="D2853" s="30"/>
      <c r="E2853" s="30"/>
      <c r="F2853" s="30"/>
      <c r="G2853" s="30"/>
      <c r="H2853" s="155"/>
      <c r="I2853" s="36" t="str">
        <f ca="1">IFERROR(__xludf.DUMMYFUNCTION("""COMPUTED_VALUE""")," ")</f>
        <v xml:space="preserve"> </v>
      </c>
      <c r="J2853" s="51"/>
      <c r="K2853" s="56"/>
      <c r="L2853" s="38"/>
      <c r="M2853" s="30"/>
      <c r="N2853" s="30"/>
      <c r="O2853" s="30"/>
      <c r="P2853" s="30"/>
      <c r="Q2853" s="23" t="str">
        <v/>
      </c>
      <c r="R2853" s="30"/>
      <c r="S2853" s="39"/>
      <c r="T2853" s="45"/>
      <c r="U2853" s="52"/>
      <c r="V2853" s="53"/>
      <c r="W2853" s="54"/>
      <c r="X2853" s="30"/>
      <c r="Y2853" s="31" t="str">
        <v/>
      </c>
      <c r="Z2853" s="30"/>
      <c r="AA2853" s="55"/>
      <c r="AB2853" s="55"/>
      <c r="AC2853" s="30"/>
      <c r="AD2853" s="30"/>
    </row>
    <row r="2854" spans="1:30" x14ac:dyDescent="0.2">
      <c r="A2854" s="89"/>
      <c r="B2854" s="35"/>
      <c r="C2854" s="30"/>
      <c r="D2854" s="30"/>
      <c r="E2854" s="30"/>
      <c r="F2854" s="30"/>
      <c r="G2854" s="30"/>
      <c r="H2854" s="155"/>
      <c r="I2854" s="36" t="str">
        <f ca="1">IFERROR(__xludf.DUMMYFUNCTION("""COMPUTED_VALUE""")," ")</f>
        <v xml:space="preserve"> </v>
      </c>
      <c r="J2854" s="51"/>
      <c r="K2854" s="56"/>
      <c r="L2854" s="38"/>
      <c r="M2854" s="30"/>
      <c r="N2854" s="30"/>
      <c r="O2854" s="30"/>
      <c r="P2854" s="30"/>
      <c r="Q2854" s="23" t="str">
        <v/>
      </c>
      <c r="R2854" s="30"/>
      <c r="S2854" s="39"/>
      <c r="T2854" s="45"/>
      <c r="U2854" s="52"/>
      <c r="V2854" s="53"/>
      <c r="W2854" s="54"/>
      <c r="X2854" s="30"/>
      <c r="Y2854" s="31" t="str">
        <v/>
      </c>
      <c r="Z2854" s="30"/>
      <c r="AA2854" s="56"/>
      <c r="AB2854" s="56"/>
      <c r="AC2854" s="30"/>
      <c r="AD2854" s="30"/>
    </row>
    <row r="2855" spans="1:30" x14ac:dyDescent="0.2">
      <c r="A2855" s="89"/>
      <c r="B2855" s="35"/>
      <c r="C2855" s="30"/>
      <c r="D2855" s="30"/>
      <c r="E2855" s="30"/>
      <c r="F2855" s="30"/>
      <c r="G2855" s="30"/>
      <c r="H2855" s="155"/>
      <c r="I2855" s="36" t="str">
        <f ca="1">IFERROR(__xludf.DUMMYFUNCTION("""COMPUTED_VALUE""")," ")</f>
        <v xml:space="preserve"> </v>
      </c>
      <c r="J2855" s="51"/>
      <c r="K2855" s="56"/>
      <c r="L2855" s="38"/>
      <c r="M2855" s="30"/>
      <c r="N2855" s="30"/>
      <c r="O2855" s="30"/>
      <c r="P2855" s="30"/>
      <c r="Q2855" s="23" t="str">
        <v/>
      </c>
      <c r="R2855" s="30"/>
      <c r="S2855" s="39"/>
      <c r="T2855" s="45"/>
      <c r="U2855" s="52"/>
      <c r="V2855" s="53"/>
      <c r="W2855" s="54"/>
      <c r="X2855" s="30"/>
      <c r="Y2855" s="31" t="str">
        <v/>
      </c>
      <c r="Z2855" s="30"/>
      <c r="AA2855" s="55"/>
      <c r="AB2855" s="55"/>
      <c r="AC2855" s="30"/>
      <c r="AD2855" s="30"/>
    </row>
    <row r="2856" spans="1:30" x14ac:dyDescent="0.2">
      <c r="A2856" s="89"/>
      <c r="B2856" s="35"/>
      <c r="C2856" s="30"/>
      <c r="D2856" s="30"/>
      <c r="E2856" s="30"/>
      <c r="F2856" s="30"/>
      <c r="G2856" s="30"/>
      <c r="H2856" s="155"/>
      <c r="I2856" s="36" t="str">
        <f ca="1">IFERROR(__xludf.DUMMYFUNCTION("""COMPUTED_VALUE""")," ")</f>
        <v xml:space="preserve"> </v>
      </c>
      <c r="J2856" s="51"/>
      <c r="K2856" s="56"/>
      <c r="L2856" s="38"/>
      <c r="M2856" s="30"/>
      <c r="N2856" s="30"/>
      <c r="O2856" s="30"/>
      <c r="P2856" s="30"/>
      <c r="Q2856" s="23" t="str">
        <v/>
      </c>
      <c r="R2856" s="30"/>
      <c r="S2856" s="39"/>
      <c r="T2856" s="45"/>
      <c r="U2856" s="52"/>
      <c r="V2856" s="53"/>
      <c r="W2856" s="54"/>
      <c r="X2856" s="30"/>
      <c r="Y2856" s="31" t="str">
        <v/>
      </c>
      <c r="Z2856" s="30"/>
      <c r="AA2856" s="56"/>
      <c r="AB2856" s="56"/>
      <c r="AC2856" s="30"/>
      <c r="AD2856" s="30"/>
    </row>
    <row r="2857" spans="1:30" x14ac:dyDescent="0.2">
      <c r="A2857" s="89"/>
      <c r="B2857" s="35"/>
      <c r="C2857" s="30"/>
      <c r="D2857" s="30"/>
      <c r="E2857" s="30"/>
      <c r="F2857" s="30"/>
      <c r="G2857" s="30"/>
      <c r="H2857" s="155"/>
      <c r="I2857" s="36" t="str">
        <f ca="1">IFERROR(__xludf.DUMMYFUNCTION("""COMPUTED_VALUE""")," ")</f>
        <v xml:space="preserve"> </v>
      </c>
      <c r="J2857" s="51"/>
      <c r="K2857" s="56"/>
      <c r="L2857" s="38"/>
      <c r="M2857" s="30"/>
      <c r="N2857" s="30"/>
      <c r="O2857" s="30"/>
      <c r="P2857" s="30"/>
      <c r="Q2857" s="23" t="str">
        <v/>
      </c>
      <c r="R2857" s="30"/>
      <c r="S2857" s="39"/>
      <c r="T2857" s="45"/>
      <c r="U2857" s="52"/>
      <c r="V2857" s="53"/>
      <c r="W2857" s="54"/>
      <c r="X2857" s="30"/>
      <c r="Y2857" s="31" t="str">
        <v/>
      </c>
      <c r="Z2857" s="30"/>
      <c r="AA2857" s="55"/>
      <c r="AB2857" s="55"/>
      <c r="AC2857" s="30"/>
      <c r="AD2857" s="30"/>
    </row>
    <row r="2858" spans="1:30" x14ac:dyDescent="0.2">
      <c r="A2858" s="89"/>
      <c r="B2858" s="35"/>
      <c r="C2858" s="30"/>
      <c r="D2858" s="30"/>
      <c r="E2858" s="30"/>
      <c r="F2858" s="30"/>
      <c r="G2858" s="30"/>
      <c r="H2858" s="155"/>
      <c r="I2858" s="36" t="str">
        <f ca="1">IFERROR(__xludf.DUMMYFUNCTION("""COMPUTED_VALUE""")," ")</f>
        <v xml:space="preserve"> </v>
      </c>
      <c r="J2858" s="51"/>
      <c r="K2858" s="56"/>
      <c r="L2858" s="38"/>
      <c r="M2858" s="30"/>
      <c r="N2858" s="30"/>
      <c r="O2858" s="30"/>
      <c r="P2858" s="30"/>
      <c r="Q2858" s="23" t="str">
        <v/>
      </c>
      <c r="R2858" s="30"/>
      <c r="S2858" s="39"/>
      <c r="T2858" s="45"/>
      <c r="U2858" s="52"/>
      <c r="V2858" s="53"/>
      <c r="W2858" s="54"/>
      <c r="X2858" s="30"/>
      <c r="Y2858" s="31" t="str">
        <v/>
      </c>
      <c r="Z2858" s="30"/>
      <c r="AA2858" s="56"/>
      <c r="AB2858" s="56"/>
      <c r="AC2858" s="30"/>
      <c r="AD2858" s="30"/>
    </row>
    <row r="2859" spans="1:30" x14ac:dyDescent="0.2">
      <c r="A2859" s="89"/>
      <c r="B2859" s="35"/>
      <c r="C2859" s="30"/>
      <c r="D2859" s="30"/>
      <c r="E2859" s="30"/>
      <c r="F2859" s="30"/>
      <c r="G2859" s="30"/>
      <c r="H2859" s="155"/>
      <c r="I2859" s="36" t="str">
        <f ca="1">IFERROR(__xludf.DUMMYFUNCTION("""COMPUTED_VALUE""")," ")</f>
        <v xml:space="preserve"> </v>
      </c>
      <c r="J2859" s="51"/>
      <c r="K2859" s="56"/>
      <c r="L2859" s="38"/>
      <c r="M2859" s="30"/>
      <c r="N2859" s="30"/>
      <c r="O2859" s="30"/>
      <c r="P2859" s="30"/>
      <c r="Q2859" s="23" t="str">
        <v/>
      </c>
      <c r="R2859" s="30"/>
      <c r="S2859" s="39"/>
      <c r="T2859" s="45"/>
      <c r="U2859" s="52"/>
      <c r="V2859" s="53"/>
      <c r="W2859" s="54"/>
      <c r="X2859" s="30"/>
      <c r="Y2859" s="31" t="str">
        <v/>
      </c>
      <c r="Z2859" s="30"/>
      <c r="AA2859" s="55"/>
      <c r="AB2859" s="55"/>
      <c r="AC2859" s="30"/>
      <c r="AD2859" s="30"/>
    </row>
    <row r="2860" spans="1:30" x14ac:dyDescent="0.2">
      <c r="A2860" s="89"/>
      <c r="B2860" s="35"/>
      <c r="C2860" s="30"/>
      <c r="D2860" s="30"/>
      <c r="E2860" s="30"/>
      <c r="F2860" s="30"/>
      <c r="G2860" s="30"/>
      <c r="H2860" s="155"/>
      <c r="I2860" s="36" t="str">
        <f ca="1">IFERROR(__xludf.DUMMYFUNCTION("""COMPUTED_VALUE""")," ")</f>
        <v xml:space="preserve"> </v>
      </c>
      <c r="J2860" s="51"/>
      <c r="K2860" s="56"/>
      <c r="L2860" s="38"/>
      <c r="M2860" s="30"/>
      <c r="N2860" s="30"/>
      <c r="O2860" s="30"/>
      <c r="P2860" s="30"/>
      <c r="Q2860" s="23" t="str">
        <v/>
      </c>
      <c r="R2860" s="30"/>
      <c r="S2860" s="39"/>
      <c r="T2860" s="45"/>
      <c r="U2860" s="52"/>
      <c r="V2860" s="53"/>
      <c r="W2860" s="54"/>
      <c r="X2860" s="30"/>
      <c r="Y2860" s="31" t="str">
        <v/>
      </c>
      <c r="Z2860" s="30"/>
      <c r="AA2860" s="56"/>
      <c r="AB2860" s="56"/>
      <c r="AC2860" s="30"/>
      <c r="AD2860" s="30"/>
    </row>
    <row r="2861" spans="1:30" x14ac:dyDescent="0.2">
      <c r="A2861" s="89"/>
      <c r="B2861" s="35"/>
      <c r="C2861" s="30"/>
      <c r="D2861" s="30"/>
      <c r="E2861" s="30"/>
      <c r="F2861" s="30"/>
      <c r="G2861" s="30"/>
      <c r="H2861" s="155"/>
      <c r="I2861" s="36" t="str">
        <f ca="1">IFERROR(__xludf.DUMMYFUNCTION("""COMPUTED_VALUE""")," ")</f>
        <v xml:space="preserve"> </v>
      </c>
      <c r="J2861" s="51"/>
      <c r="K2861" s="56"/>
      <c r="L2861" s="38"/>
      <c r="M2861" s="30"/>
      <c r="N2861" s="30"/>
      <c r="O2861" s="30"/>
      <c r="P2861" s="30"/>
      <c r="Q2861" s="23" t="str">
        <v/>
      </c>
      <c r="R2861" s="30"/>
      <c r="S2861" s="39"/>
      <c r="T2861" s="45"/>
      <c r="U2861" s="52"/>
      <c r="V2861" s="53"/>
      <c r="W2861" s="54"/>
      <c r="X2861" s="30"/>
      <c r="Y2861" s="31" t="str">
        <v/>
      </c>
      <c r="Z2861" s="30"/>
      <c r="AA2861" s="55"/>
      <c r="AB2861" s="55"/>
      <c r="AC2861" s="30"/>
      <c r="AD2861" s="30"/>
    </row>
    <row r="2862" spans="1:30" x14ac:dyDescent="0.2">
      <c r="A2862" s="89"/>
      <c r="B2862" s="35"/>
      <c r="C2862" s="30"/>
      <c r="D2862" s="30"/>
      <c r="E2862" s="30"/>
      <c r="F2862" s="30"/>
      <c r="G2862" s="30"/>
      <c r="H2862" s="155"/>
      <c r="I2862" s="36" t="str">
        <f ca="1">IFERROR(__xludf.DUMMYFUNCTION("""COMPUTED_VALUE""")," ")</f>
        <v xml:space="preserve"> </v>
      </c>
      <c r="J2862" s="51"/>
      <c r="K2862" s="56"/>
      <c r="L2862" s="38"/>
      <c r="M2862" s="30"/>
      <c r="N2862" s="30"/>
      <c r="O2862" s="30"/>
      <c r="P2862" s="30"/>
      <c r="Q2862" s="23" t="str">
        <v/>
      </c>
      <c r="R2862" s="30"/>
      <c r="S2862" s="39"/>
      <c r="T2862" s="45"/>
      <c r="U2862" s="52"/>
      <c r="V2862" s="53"/>
      <c r="W2862" s="54"/>
      <c r="X2862" s="30"/>
      <c r="Y2862" s="31" t="str">
        <v/>
      </c>
      <c r="Z2862" s="30"/>
      <c r="AA2862" s="56"/>
      <c r="AB2862" s="56"/>
      <c r="AC2862" s="30"/>
      <c r="AD2862" s="30"/>
    </row>
    <row r="2863" spans="1:30" x14ac:dyDescent="0.2">
      <c r="A2863" s="89"/>
      <c r="B2863" s="35"/>
      <c r="C2863" s="30"/>
      <c r="D2863" s="30"/>
      <c r="E2863" s="30"/>
      <c r="F2863" s="30"/>
      <c r="G2863" s="30"/>
      <c r="H2863" s="155"/>
      <c r="I2863" s="36" t="str">
        <f ca="1">IFERROR(__xludf.DUMMYFUNCTION("""COMPUTED_VALUE""")," ")</f>
        <v xml:space="preserve"> </v>
      </c>
      <c r="J2863" s="51"/>
      <c r="K2863" s="56"/>
      <c r="L2863" s="38"/>
      <c r="M2863" s="30"/>
      <c r="N2863" s="30"/>
      <c r="O2863" s="30"/>
      <c r="P2863" s="30"/>
      <c r="Q2863" s="23" t="str">
        <v/>
      </c>
      <c r="R2863" s="30"/>
      <c r="S2863" s="39"/>
      <c r="T2863" s="45"/>
      <c r="U2863" s="52"/>
      <c r="V2863" s="53"/>
      <c r="W2863" s="54"/>
      <c r="X2863" s="30"/>
      <c r="Y2863" s="31" t="str">
        <v/>
      </c>
      <c r="Z2863" s="30"/>
      <c r="AA2863" s="55"/>
      <c r="AB2863" s="55"/>
      <c r="AC2863" s="30"/>
      <c r="AD2863" s="30"/>
    </row>
    <row r="2864" spans="1:30" x14ac:dyDescent="0.2">
      <c r="A2864" s="89"/>
      <c r="B2864" s="35"/>
      <c r="C2864" s="30"/>
      <c r="D2864" s="30"/>
      <c r="E2864" s="30"/>
      <c r="F2864" s="30"/>
      <c r="G2864" s="30"/>
      <c r="H2864" s="155"/>
      <c r="I2864" s="36" t="str">
        <f ca="1">IFERROR(__xludf.DUMMYFUNCTION("""COMPUTED_VALUE""")," ")</f>
        <v xml:space="preserve"> </v>
      </c>
      <c r="J2864" s="51"/>
      <c r="K2864" s="56"/>
      <c r="L2864" s="38"/>
      <c r="M2864" s="30"/>
      <c r="N2864" s="30"/>
      <c r="O2864" s="30"/>
      <c r="P2864" s="30"/>
      <c r="Q2864" s="23" t="str">
        <v/>
      </c>
      <c r="R2864" s="30"/>
      <c r="S2864" s="39"/>
      <c r="T2864" s="45"/>
      <c r="U2864" s="52"/>
      <c r="V2864" s="53"/>
      <c r="W2864" s="54"/>
      <c r="X2864" s="30"/>
      <c r="Y2864" s="31" t="str">
        <v/>
      </c>
      <c r="Z2864" s="30"/>
      <c r="AA2864" s="56"/>
      <c r="AB2864" s="56"/>
      <c r="AC2864" s="30"/>
      <c r="AD2864" s="30"/>
    </row>
    <row r="2865" spans="1:30" x14ac:dyDescent="0.2">
      <c r="A2865" s="89"/>
      <c r="B2865" s="35"/>
      <c r="C2865" s="30"/>
      <c r="D2865" s="30"/>
      <c r="E2865" s="30"/>
      <c r="F2865" s="30"/>
      <c r="G2865" s="30"/>
      <c r="H2865" s="155"/>
      <c r="I2865" s="36" t="str">
        <f ca="1">IFERROR(__xludf.DUMMYFUNCTION("""COMPUTED_VALUE""")," ")</f>
        <v xml:space="preserve"> </v>
      </c>
      <c r="J2865" s="51"/>
      <c r="K2865" s="56"/>
      <c r="L2865" s="38"/>
      <c r="M2865" s="30"/>
      <c r="N2865" s="30"/>
      <c r="O2865" s="30"/>
      <c r="P2865" s="30"/>
      <c r="Q2865" s="23" t="str">
        <v/>
      </c>
      <c r="R2865" s="30"/>
      <c r="S2865" s="39"/>
      <c r="T2865" s="45"/>
      <c r="U2865" s="52"/>
      <c r="V2865" s="53"/>
      <c r="W2865" s="54"/>
      <c r="X2865" s="30"/>
      <c r="Y2865" s="31" t="str">
        <v/>
      </c>
      <c r="Z2865" s="30"/>
      <c r="AA2865" s="55"/>
      <c r="AB2865" s="55"/>
      <c r="AC2865" s="30"/>
      <c r="AD2865" s="30"/>
    </row>
    <row r="2866" spans="1:30" x14ac:dyDescent="0.2">
      <c r="A2866" s="89"/>
      <c r="B2866" s="35"/>
      <c r="C2866" s="30"/>
      <c r="D2866" s="30"/>
      <c r="E2866" s="30"/>
      <c r="F2866" s="30"/>
      <c r="G2866" s="30"/>
      <c r="H2866" s="155"/>
      <c r="I2866" s="36" t="str">
        <f ca="1">IFERROR(__xludf.DUMMYFUNCTION("""COMPUTED_VALUE""")," ")</f>
        <v xml:space="preserve"> </v>
      </c>
      <c r="J2866" s="51"/>
      <c r="K2866" s="56"/>
      <c r="L2866" s="38"/>
      <c r="M2866" s="30"/>
      <c r="N2866" s="30"/>
      <c r="O2866" s="30"/>
      <c r="P2866" s="30"/>
      <c r="Q2866" s="23" t="str">
        <v/>
      </c>
      <c r="R2866" s="30"/>
      <c r="S2866" s="39"/>
      <c r="T2866" s="45"/>
      <c r="U2866" s="52"/>
      <c r="V2866" s="53"/>
      <c r="W2866" s="54"/>
      <c r="X2866" s="30"/>
      <c r="Y2866" s="31" t="str">
        <v/>
      </c>
      <c r="Z2866" s="30"/>
      <c r="AA2866" s="56"/>
      <c r="AB2866" s="56"/>
      <c r="AC2866" s="30"/>
      <c r="AD2866" s="30"/>
    </row>
    <row r="2867" spans="1:30" x14ac:dyDescent="0.2">
      <c r="A2867" s="89"/>
      <c r="B2867" s="35"/>
      <c r="C2867" s="30"/>
      <c r="D2867" s="30"/>
      <c r="E2867" s="30"/>
      <c r="F2867" s="30"/>
      <c r="G2867" s="30"/>
      <c r="H2867" s="155"/>
      <c r="I2867" s="36" t="str">
        <f ca="1">IFERROR(__xludf.DUMMYFUNCTION("""COMPUTED_VALUE""")," ")</f>
        <v xml:space="preserve"> </v>
      </c>
      <c r="J2867" s="51"/>
      <c r="K2867" s="56"/>
      <c r="L2867" s="38"/>
      <c r="M2867" s="30"/>
      <c r="N2867" s="30"/>
      <c r="O2867" s="30"/>
      <c r="P2867" s="30"/>
      <c r="Q2867" s="23" t="str">
        <v/>
      </c>
      <c r="R2867" s="30"/>
      <c r="S2867" s="39"/>
      <c r="T2867" s="45"/>
      <c r="U2867" s="52"/>
      <c r="V2867" s="53"/>
      <c r="W2867" s="54"/>
      <c r="X2867" s="30"/>
      <c r="Y2867" s="31" t="str">
        <v/>
      </c>
      <c r="Z2867" s="30"/>
      <c r="AA2867" s="55"/>
      <c r="AB2867" s="55"/>
      <c r="AC2867" s="30"/>
      <c r="AD2867" s="30"/>
    </row>
    <row r="2868" spans="1:30" x14ac:dyDescent="0.2">
      <c r="A2868" s="89"/>
      <c r="B2868" s="35"/>
      <c r="C2868" s="30"/>
      <c r="D2868" s="30"/>
      <c r="E2868" s="30"/>
      <c r="F2868" s="30"/>
      <c r="G2868" s="30"/>
      <c r="H2868" s="155"/>
      <c r="I2868" s="36" t="str">
        <f ca="1">IFERROR(__xludf.DUMMYFUNCTION("""COMPUTED_VALUE""")," ")</f>
        <v xml:space="preserve"> </v>
      </c>
      <c r="J2868" s="51"/>
      <c r="K2868" s="56"/>
      <c r="L2868" s="38"/>
      <c r="M2868" s="30"/>
      <c r="N2868" s="30"/>
      <c r="O2868" s="30"/>
      <c r="P2868" s="30"/>
      <c r="Q2868" s="23" t="str">
        <v/>
      </c>
      <c r="R2868" s="30"/>
      <c r="S2868" s="39"/>
      <c r="T2868" s="45"/>
      <c r="U2868" s="52"/>
      <c r="V2868" s="53"/>
      <c r="W2868" s="54"/>
      <c r="X2868" s="30"/>
      <c r="Y2868" s="31" t="str">
        <v/>
      </c>
      <c r="Z2868" s="30"/>
      <c r="AA2868" s="56"/>
      <c r="AB2868" s="56"/>
      <c r="AC2868" s="30"/>
      <c r="AD2868" s="30"/>
    </row>
    <row r="2869" spans="1:30" x14ac:dyDescent="0.2">
      <c r="A2869" s="89"/>
      <c r="B2869" s="35"/>
      <c r="C2869" s="30"/>
      <c r="D2869" s="30"/>
      <c r="E2869" s="30"/>
      <c r="F2869" s="30"/>
      <c r="G2869" s="30"/>
      <c r="H2869" s="155"/>
      <c r="I2869" s="36" t="str">
        <f ca="1">IFERROR(__xludf.DUMMYFUNCTION("""COMPUTED_VALUE""")," ")</f>
        <v xml:space="preserve"> </v>
      </c>
      <c r="J2869" s="51"/>
      <c r="K2869" s="56"/>
      <c r="L2869" s="38"/>
      <c r="M2869" s="30"/>
      <c r="N2869" s="30"/>
      <c r="O2869" s="30"/>
      <c r="P2869" s="30"/>
      <c r="Q2869" s="23" t="str">
        <v/>
      </c>
      <c r="R2869" s="30"/>
      <c r="S2869" s="39"/>
      <c r="T2869" s="45"/>
      <c r="U2869" s="52"/>
      <c r="V2869" s="53"/>
      <c r="W2869" s="54"/>
      <c r="X2869" s="30"/>
      <c r="Y2869" s="31" t="str">
        <v/>
      </c>
      <c r="Z2869" s="30"/>
      <c r="AA2869" s="55"/>
      <c r="AB2869" s="55"/>
      <c r="AC2869" s="30"/>
      <c r="AD2869" s="30"/>
    </row>
    <row r="2870" spans="1:30" x14ac:dyDescent="0.2">
      <c r="A2870" s="89"/>
      <c r="B2870" s="35"/>
      <c r="C2870" s="30"/>
      <c r="D2870" s="30"/>
      <c r="E2870" s="30"/>
      <c r="F2870" s="30"/>
      <c r="G2870" s="30"/>
      <c r="H2870" s="155"/>
      <c r="I2870" s="36" t="str">
        <f ca="1">IFERROR(__xludf.DUMMYFUNCTION("""COMPUTED_VALUE""")," ")</f>
        <v xml:space="preserve"> </v>
      </c>
      <c r="J2870" s="51"/>
      <c r="K2870" s="56"/>
      <c r="L2870" s="38"/>
      <c r="M2870" s="30"/>
      <c r="N2870" s="30"/>
      <c r="O2870" s="30"/>
      <c r="P2870" s="30"/>
      <c r="Q2870" s="23" t="str">
        <v/>
      </c>
      <c r="R2870" s="30"/>
      <c r="S2870" s="39"/>
      <c r="T2870" s="45"/>
      <c r="U2870" s="52"/>
      <c r="V2870" s="53"/>
      <c r="W2870" s="54"/>
      <c r="X2870" s="30"/>
      <c r="Y2870" s="31" t="str">
        <v/>
      </c>
      <c r="Z2870" s="30"/>
      <c r="AA2870" s="56"/>
      <c r="AB2870" s="56"/>
      <c r="AC2870" s="30"/>
      <c r="AD2870" s="30"/>
    </row>
    <row r="2871" spans="1:30" x14ac:dyDescent="0.2">
      <c r="A2871" s="89"/>
      <c r="B2871" s="35"/>
      <c r="C2871" s="30"/>
      <c r="D2871" s="30"/>
      <c r="E2871" s="30"/>
      <c r="F2871" s="30"/>
      <c r="G2871" s="30"/>
      <c r="H2871" s="155"/>
      <c r="I2871" s="36" t="str">
        <f ca="1">IFERROR(__xludf.DUMMYFUNCTION("""COMPUTED_VALUE""")," ")</f>
        <v xml:space="preserve"> </v>
      </c>
      <c r="J2871" s="51"/>
      <c r="K2871" s="56"/>
      <c r="L2871" s="38"/>
      <c r="M2871" s="30"/>
      <c r="N2871" s="30"/>
      <c r="O2871" s="30"/>
      <c r="P2871" s="30"/>
      <c r="Q2871" s="23" t="str">
        <v/>
      </c>
      <c r="R2871" s="30"/>
      <c r="S2871" s="39"/>
      <c r="T2871" s="45"/>
      <c r="U2871" s="52"/>
      <c r="V2871" s="53"/>
      <c r="W2871" s="54"/>
      <c r="X2871" s="30"/>
      <c r="Y2871" s="31" t="str">
        <v/>
      </c>
      <c r="Z2871" s="30"/>
      <c r="AA2871" s="55"/>
      <c r="AB2871" s="55"/>
      <c r="AC2871" s="30"/>
      <c r="AD2871" s="30"/>
    </row>
    <row r="2872" spans="1:30" x14ac:dyDescent="0.2">
      <c r="A2872" s="89"/>
      <c r="B2872" s="35"/>
      <c r="C2872" s="30"/>
      <c r="D2872" s="30"/>
      <c r="E2872" s="30"/>
      <c r="F2872" s="30"/>
      <c r="G2872" s="30"/>
      <c r="H2872" s="155"/>
      <c r="I2872" s="36" t="str">
        <f ca="1">IFERROR(__xludf.DUMMYFUNCTION("""COMPUTED_VALUE""")," ")</f>
        <v xml:space="preserve"> </v>
      </c>
      <c r="J2872" s="51"/>
      <c r="K2872" s="56"/>
      <c r="L2872" s="38"/>
      <c r="M2872" s="30"/>
      <c r="N2872" s="30"/>
      <c r="O2872" s="30"/>
      <c r="P2872" s="30"/>
      <c r="Q2872" s="23" t="str">
        <v/>
      </c>
      <c r="R2872" s="30"/>
      <c r="S2872" s="39"/>
      <c r="T2872" s="45"/>
      <c r="U2872" s="52"/>
      <c r="V2872" s="53"/>
      <c r="W2872" s="54"/>
      <c r="X2872" s="30"/>
      <c r="Y2872" s="31" t="str">
        <v/>
      </c>
      <c r="Z2872" s="30"/>
      <c r="AA2872" s="56"/>
      <c r="AB2872" s="56"/>
      <c r="AC2872" s="30"/>
      <c r="AD2872" s="30"/>
    </row>
    <row r="2873" spans="1:30" x14ac:dyDescent="0.2">
      <c r="A2873" s="89"/>
      <c r="B2873" s="35"/>
      <c r="C2873" s="30"/>
      <c r="D2873" s="30"/>
      <c r="E2873" s="30"/>
      <c r="F2873" s="30"/>
      <c r="G2873" s="30"/>
      <c r="H2873" s="155"/>
      <c r="I2873" s="36" t="str">
        <f ca="1">IFERROR(__xludf.DUMMYFUNCTION("""COMPUTED_VALUE""")," ")</f>
        <v xml:space="preserve"> </v>
      </c>
      <c r="J2873" s="51"/>
      <c r="K2873" s="56"/>
      <c r="L2873" s="38"/>
      <c r="M2873" s="30"/>
      <c r="N2873" s="30"/>
      <c r="O2873" s="30"/>
      <c r="P2873" s="30"/>
      <c r="Q2873" s="23" t="str">
        <v/>
      </c>
      <c r="R2873" s="30"/>
      <c r="S2873" s="39"/>
      <c r="T2873" s="45"/>
      <c r="U2873" s="52"/>
      <c r="V2873" s="53"/>
      <c r="W2873" s="54"/>
      <c r="X2873" s="30"/>
      <c r="Y2873" s="31" t="str">
        <v/>
      </c>
      <c r="Z2873" s="30"/>
      <c r="AA2873" s="55"/>
      <c r="AB2873" s="55"/>
      <c r="AC2873" s="30"/>
      <c r="AD2873" s="30"/>
    </row>
    <row r="2874" spans="1:30" x14ac:dyDescent="0.2">
      <c r="A2874" s="89"/>
      <c r="B2874" s="35"/>
      <c r="C2874" s="30"/>
      <c r="D2874" s="30"/>
      <c r="E2874" s="30"/>
      <c r="F2874" s="30"/>
      <c r="G2874" s="30"/>
      <c r="H2874" s="155"/>
      <c r="I2874" s="36" t="str">
        <f ca="1">IFERROR(__xludf.DUMMYFUNCTION("""COMPUTED_VALUE""")," ")</f>
        <v xml:space="preserve"> </v>
      </c>
      <c r="J2874" s="51"/>
      <c r="K2874" s="56"/>
      <c r="L2874" s="38"/>
      <c r="M2874" s="30"/>
      <c r="N2874" s="30"/>
      <c r="O2874" s="30"/>
      <c r="P2874" s="30"/>
      <c r="Q2874" s="23" t="str">
        <v/>
      </c>
      <c r="R2874" s="30"/>
      <c r="S2874" s="39"/>
      <c r="T2874" s="45"/>
      <c r="U2874" s="52"/>
      <c r="V2874" s="53"/>
      <c r="W2874" s="54"/>
      <c r="X2874" s="30"/>
      <c r="Y2874" s="31" t="str">
        <v/>
      </c>
      <c r="Z2874" s="30"/>
      <c r="AA2874" s="56"/>
      <c r="AB2874" s="56"/>
      <c r="AC2874" s="30"/>
      <c r="AD2874" s="30"/>
    </row>
    <row r="2875" spans="1:30" x14ac:dyDescent="0.2">
      <c r="A2875" s="89"/>
      <c r="B2875" s="35"/>
      <c r="C2875" s="30"/>
      <c r="D2875" s="30"/>
      <c r="E2875" s="30"/>
      <c r="F2875" s="30"/>
      <c r="G2875" s="30"/>
      <c r="H2875" s="155"/>
      <c r="I2875" s="36" t="str">
        <f ca="1">IFERROR(__xludf.DUMMYFUNCTION("""COMPUTED_VALUE""")," ")</f>
        <v xml:space="preserve"> </v>
      </c>
      <c r="J2875" s="51"/>
      <c r="K2875" s="56"/>
      <c r="L2875" s="38"/>
      <c r="M2875" s="30"/>
      <c r="N2875" s="30"/>
      <c r="O2875" s="30"/>
      <c r="P2875" s="30"/>
      <c r="Q2875" s="23" t="str">
        <v/>
      </c>
      <c r="R2875" s="30"/>
      <c r="S2875" s="39"/>
      <c r="T2875" s="45"/>
      <c r="U2875" s="52"/>
      <c r="V2875" s="53"/>
      <c r="W2875" s="54"/>
      <c r="X2875" s="30"/>
      <c r="Y2875" s="31" t="str">
        <v/>
      </c>
      <c r="Z2875" s="30"/>
      <c r="AA2875" s="55"/>
      <c r="AB2875" s="55"/>
      <c r="AC2875" s="30"/>
      <c r="AD2875" s="30"/>
    </row>
    <row r="2876" spans="1:30" x14ac:dyDescent="0.2">
      <c r="A2876" s="89"/>
      <c r="B2876" s="35"/>
      <c r="C2876" s="30"/>
      <c r="D2876" s="30"/>
      <c r="E2876" s="30"/>
      <c r="F2876" s="30"/>
      <c r="G2876" s="30"/>
      <c r="H2876" s="155"/>
      <c r="I2876" s="36" t="str">
        <f ca="1">IFERROR(__xludf.DUMMYFUNCTION("""COMPUTED_VALUE""")," ")</f>
        <v xml:space="preserve"> </v>
      </c>
      <c r="J2876" s="51"/>
      <c r="K2876" s="56"/>
      <c r="L2876" s="38"/>
      <c r="M2876" s="30"/>
      <c r="N2876" s="30"/>
      <c r="O2876" s="30"/>
      <c r="P2876" s="30"/>
      <c r="Q2876" s="23" t="str">
        <v/>
      </c>
      <c r="R2876" s="30"/>
      <c r="S2876" s="39"/>
      <c r="T2876" s="45"/>
      <c r="U2876" s="52"/>
      <c r="V2876" s="53"/>
      <c r="W2876" s="54"/>
      <c r="X2876" s="30"/>
      <c r="Y2876" s="31" t="str">
        <v/>
      </c>
      <c r="Z2876" s="30"/>
      <c r="AA2876" s="56"/>
      <c r="AB2876" s="56"/>
      <c r="AC2876" s="30"/>
      <c r="AD2876" s="30"/>
    </row>
    <row r="2877" spans="1:30" x14ac:dyDescent="0.2">
      <c r="A2877" s="89"/>
      <c r="B2877" s="35"/>
      <c r="C2877" s="30"/>
      <c r="D2877" s="30"/>
      <c r="E2877" s="30"/>
      <c r="F2877" s="30"/>
      <c r="G2877" s="30"/>
      <c r="H2877" s="155"/>
      <c r="I2877" s="36" t="str">
        <f ca="1">IFERROR(__xludf.DUMMYFUNCTION("""COMPUTED_VALUE""")," ")</f>
        <v xml:space="preserve"> </v>
      </c>
      <c r="J2877" s="51"/>
      <c r="K2877" s="56"/>
      <c r="L2877" s="38"/>
      <c r="M2877" s="30"/>
      <c r="N2877" s="30"/>
      <c r="O2877" s="30"/>
      <c r="P2877" s="30"/>
      <c r="Q2877" s="23" t="str">
        <v/>
      </c>
      <c r="R2877" s="30"/>
      <c r="S2877" s="39"/>
      <c r="T2877" s="45"/>
      <c r="U2877" s="52"/>
      <c r="V2877" s="53"/>
      <c r="W2877" s="54"/>
      <c r="X2877" s="30"/>
      <c r="Y2877" s="31" t="str">
        <v/>
      </c>
      <c r="Z2877" s="30"/>
      <c r="AA2877" s="55"/>
      <c r="AB2877" s="55"/>
      <c r="AC2877" s="30"/>
      <c r="AD2877" s="30"/>
    </row>
    <row r="2878" spans="1:30" x14ac:dyDescent="0.2">
      <c r="A2878" s="89"/>
      <c r="B2878" s="35"/>
      <c r="C2878" s="30"/>
      <c r="D2878" s="30"/>
      <c r="E2878" s="30"/>
      <c r="F2878" s="30"/>
      <c r="G2878" s="30"/>
      <c r="H2878" s="155"/>
      <c r="I2878" s="36" t="str">
        <f ca="1">IFERROR(__xludf.DUMMYFUNCTION("""COMPUTED_VALUE""")," ")</f>
        <v xml:space="preserve"> </v>
      </c>
      <c r="J2878" s="51"/>
      <c r="K2878" s="56"/>
      <c r="L2878" s="38"/>
      <c r="M2878" s="30"/>
      <c r="N2878" s="30"/>
      <c r="O2878" s="30"/>
      <c r="P2878" s="30"/>
      <c r="Q2878" s="23" t="str">
        <v/>
      </c>
      <c r="R2878" s="30"/>
      <c r="S2878" s="39"/>
      <c r="T2878" s="45"/>
      <c r="U2878" s="52"/>
      <c r="V2878" s="53"/>
      <c r="W2878" s="54"/>
      <c r="X2878" s="30"/>
      <c r="Y2878" s="31" t="str">
        <v/>
      </c>
      <c r="Z2878" s="30"/>
      <c r="AA2878" s="56"/>
      <c r="AB2878" s="56"/>
      <c r="AC2878" s="30"/>
      <c r="AD2878" s="30"/>
    </row>
    <row r="2879" spans="1:30" x14ac:dyDescent="0.2">
      <c r="A2879" s="89"/>
      <c r="B2879" s="35"/>
      <c r="C2879" s="30"/>
      <c r="D2879" s="30"/>
      <c r="E2879" s="30"/>
      <c r="F2879" s="30"/>
      <c r="G2879" s="30"/>
      <c r="H2879" s="155"/>
      <c r="I2879" s="36" t="str">
        <f ca="1">IFERROR(__xludf.DUMMYFUNCTION("""COMPUTED_VALUE""")," ")</f>
        <v xml:space="preserve"> </v>
      </c>
      <c r="J2879" s="51"/>
      <c r="K2879" s="56"/>
      <c r="L2879" s="38"/>
      <c r="M2879" s="30"/>
      <c r="N2879" s="30"/>
      <c r="O2879" s="30"/>
      <c r="P2879" s="30"/>
      <c r="Q2879" s="23" t="str">
        <v/>
      </c>
      <c r="R2879" s="30"/>
      <c r="S2879" s="39"/>
      <c r="T2879" s="45"/>
      <c r="U2879" s="52"/>
      <c r="V2879" s="53"/>
      <c r="W2879" s="54"/>
      <c r="X2879" s="30"/>
      <c r="Y2879" s="31" t="str">
        <v/>
      </c>
      <c r="Z2879" s="30"/>
      <c r="AA2879" s="55"/>
      <c r="AB2879" s="55"/>
      <c r="AC2879" s="30"/>
      <c r="AD2879" s="30"/>
    </row>
    <row r="2880" spans="1:30" x14ac:dyDescent="0.2">
      <c r="A2880" s="89"/>
      <c r="B2880" s="35"/>
      <c r="C2880" s="30"/>
      <c r="D2880" s="30"/>
      <c r="E2880" s="30"/>
      <c r="F2880" s="30"/>
      <c r="G2880" s="30"/>
      <c r="H2880" s="155"/>
      <c r="I2880" s="36" t="str">
        <f ca="1">IFERROR(__xludf.DUMMYFUNCTION("""COMPUTED_VALUE""")," ")</f>
        <v xml:space="preserve"> </v>
      </c>
      <c r="J2880" s="51"/>
      <c r="K2880" s="56"/>
      <c r="L2880" s="38"/>
      <c r="M2880" s="30"/>
      <c r="N2880" s="30"/>
      <c r="O2880" s="30"/>
      <c r="P2880" s="30"/>
      <c r="Q2880" s="23" t="str">
        <v/>
      </c>
      <c r="R2880" s="30"/>
      <c r="S2880" s="39"/>
      <c r="T2880" s="45"/>
      <c r="U2880" s="52"/>
      <c r="V2880" s="53"/>
      <c r="W2880" s="54"/>
      <c r="X2880" s="30"/>
      <c r="Y2880" s="31" t="str">
        <v/>
      </c>
      <c r="Z2880" s="30"/>
      <c r="AA2880" s="56"/>
      <c r="AB2880" s="56"/>
      <c r="AC2880" s="30"/>
      <c r="AD2880" s="30"/>
    </row>
    <row r="2881" spans="1:30" x14ac:dyDescent="0.2">
      <c r="A2881" s="89"/>
      <c r="B2881" s="35"/>
      <c r="C2881" s="30"/>
      <c r="D2881" s="30"/>
      <c r="E2881" s="30"/>
      <c r="F2881" s="30"/>
      <c r="G2881" s="30"/>
      <c r="H2881" s="155"/>
      <c r="I2881" s="36" t="str">
        <f ca="1">IFERROR(__xludf.DUMMYFUNCTION("""COMPUTED_VALUE""")," ")</f>
        <v xml:space="preserve"> </v>
      </c>
      <c r="J2881" s="51"/>
      <c r="K2881" s="56"/>
      <c r="L2881" s="38"/>
      <c r="M2881" s="30"/>
      <c r="N2881" s="30"/>
      <c r="O2881" s="30"/>
      <c r="P2881" s="30"/>
      <c r="Q2881" s="23" t="str">
        <v/>
      </c>
      <c r="R2881" s="30"/>
      <c r="S2881" s="39"/>
      <c r="T2881" s="45"/>
      <c r="U2881" s="52"/>
      <c r="V2881" s="53"/>
      <c r="W2881" s="54"/>
      <c r="X2881" s="30"/>
      <c r="Y2881" s="31" t="str">
        <v/>
      </c>
      <c r="Z2881" s="30"/>
      <c r="AA2881" s="55"/>
      <c r="AB2881" s="55"/>
      <c r="AC2881" s="30"/>
      <c r="AD2881" s="30"/>
    </row>
    <row r="2882" spans="1:30" x14ac:dyDescent="0.2">
      <c r="A2882" s="89"/>
      <c r="B2882" s="35"/>
      <c r="C2882" s="30"/>
      <c r="D2882" s="30"/>
      <c r="E2882" s="30"/>
      <c r="F2882" s="30"/>
      <c r="G2882" s="30"/>
      <c r="H2882" s="155"/>
      <c r="I2882" s="36" t="str">
        <f ca="1">IFERROR(__xludf.DUMMYFUNCTION("""COMPUTED_VALUE""")," ")</f>
        <v xml:space="preserve"> </v>
      </c>
      <c r="J2882" s="51"/>
      <c r="K2882" s="56"/>
      <c r="L2882" s="38"/>
      <c r="M2882" s="30"/>
      <c r="N2882" s="30"/>
      <c r="O2882" s="30"/>
      <c r="P2882" s="30"/>
      <c r="Q2882" s="23" t="str">
        <v/>
      </c>
      <c r="R2882" s="30"/>
      <c r="S2882" s="39"/>
      <c r="T2882" s="45"/>
      <c r="U2882" s="52"/>
      <c r="V2882" s="53"/>
      <c r="W2882" s="54"/>
      <c r="X2882" s="30"/>
      <c r="Y2882" s="31" t="str">
        <v/>
      </c>
      <c r="Z2882" s="30"/>
      <c r="AA2882" s="56"/>
      <c r="AB2882" s="56"/>
      <c r="AC2882" s="30"/>
      <c r="AD2882" s="30"/>
    </row>
    <row r="2883" spans="1:30" x14ac:dyDescent="0.2">
      <c r="A2883" s="89"/>
      <c r="B2883" s="35"/>
      <c r="C2883" s="30"/>
      <c r="D2883" s="30"/>
      <c r="E2883" s="30"/>
      <c r="F2883" s="30"/>
      <c r="G2883" s="30"/>
      <c r="H2883" s="155"/>
      <c r="I2883" s="36" t="str">
        <f ca="1">IFERROR(__xludf.DUMMYFUNCTION("""COMPUTED_VALUE""")," ")</f>
        <v xml:space="preserve"> </v>
      </c>
      <c r="J2883" s="51"/>
      <c r="K2883" s="56"/>
      <c r="L2883" s="38"/>
      <c r="M2883" s="30"/>
      <c r="N2883" s="30"/>
      <c r="O2883" s="30"/>
      <c r="P2883" s="30"/>
      <c r="Q2883" s="23" t="str">
        <v/>
      </c>
      <c r="R2883" s="30"/>
      <c r="S2883" s="39"/>
      <c r="T2883" s="45"/>
      <c r="U2883" s="52"/>
      <c r="V2883" s="53"/>
      <c r="W2883" s="54"/>
      <c r="X2883" s="30"/>
      <c r="Y2883" s="31" t="str">
        <v/>
      </c>
      <c r="Z2883" s="30"/>
      <c r="AA2883" s="55"/>
      <c r="AB2883" s="55"/>
      <c r="AC2883" s="30"/>
      <c r="AD2883" s="30"/>
    </row>
    <row r="2884" spans="1:30" x14ac:dyDescent="0.2">
      <c r="A2884" s="89"/>
      <c r="B2884" s="35"/>
      <c r="C2884" s="30"/>
      <c r="D2884" s="30"/>
      <c r="E2884" s="30"/>
      <c r="F2884" s="30"/>
      <c r="G2884" s="30"/>
      <c r="H2884" s="155"/>
      <c r="I2884" s="36" t="str">
        <f ca="1">IFERROR(__xludf.DUMMYFUNCTION("""COMPUTED_VALUE""")," ")</f>
        <v xml:space="preserve"> </v>
      </c>
      <c r="J2884" s="51"/>
      <c r="K2884" s="56"/>
      <c r="L2884" s="38"/>
      <c r="M2884" s="30"/>
      <c r="N2884" s="30"/>
      <c r="O2884" s="30"/>
      <c r="P2884" s="30"/>
      <c r="Q2884" s="23" t="str">
        <v/>
      </c>
      <c r="R2884" s="30"/>
      <c r="S2884" s="39"/>
      <c r="T2884" s="45"/>
      <c r="U2884" s="52"/>
      <c r="V2884" s="53"/>
      <c r="W2884" s="54"/>
      <c r="X2884" s="30"/>
      <c r="Y2884" s="31" t="str">
        <v/>
      </c>
      <c r="Z2884" s="30"/>
      <c r="AA2884" s="56"/>
      <c r="AB2884" s="56"/>
      <c r="AC2884" s="30"/>
      <c r="AD2884" s="30"/>
    </row>
    <row r="2885" spans="1:30" x14ac:dyDescent="0.2">
      <c r="A2885" s="89"/>
      <c r="B2885" s="35"/>
      <c r="C2885" s="30"/>
      <c r="D2885" s="30"/>
      <c r="E2885" s="30"/>
      <c r="F2885" s="30"/>
      <c r="G2885" s="30"/>
      <c r="H2885" s="155"/>
      <c r="I2885" s="36" t="str">
        <f ca="1">IFERROR(__xludf.DUMMYFUNCTION("""COMPUTED_VALUE""")," ")</f>
        <v xml:space="preserve"> </v>
      </c>
      <c r="J2885" s="51"/>
      <c r="K2885" s="56"/>
      <c r="L2885" s="38"/>
      <c r="M2885" s="30"/>
      <c r="N2885" s="30"/>
      <c r="O2885" s="30"/>
      <c r="P2885" s="30"/>
      <c r="Q2885" s="23" t="str">
        <v/>
      </c>
      <c r="R2885" s="30"/>
      <c r="S2885" s="39"/>
      <c r="T2885" s="45"/>
      <c r="U2885" s="52"/>
      <c r="V2885" s="53"/>
      <c r="W2885" s="54"/>
      <c r="X2885" s="30"/>
      <c r="Y2885" s="31" t="str">
        <v/>
      </c>
      <c r="Z2885" s="30"/>
      <c r="AA2885" s="55"/>
      <c r="AB2885" s="55"/>
      <c r="AC2885" s="30"/>
      <c r="AD2885" s="30"/>
    </row>
    <row r="2886" spans="1:30" x14ac:dyDescent="0.2">
      <c r="A2886" s="89"/>
      <c r="B2886" s="35"/>
      <c r="C2886" s="30"/>
      <c r="D2886" s="30"/>
      <c r="E2886" s="30"/>
      <c r="F2886" s="30"/>
      <c r="G2886" s="30"/>
      <c r="H2886" s="155"/>
      <c r="I2886" s="36" t="str">
        <f ca="1">IFERROR(__xludf.DUMMYFUNCTION("""COMPUTED_VALUE""")," ")</f>
        <v xml:space="preserve"> </v>
      </c>
      <c r="J2886" s="51"/>
      <c r="K2886" s="56"/>
      <c r="L2886" s="38"/>
      <c r="M2886" s="30"/>
      <c r="N2886" s="30"/>
      <c r="O2886" s="30"/>
      <c r="P2886" s="30"/>
      <c r="Q2886" s="23" t="str">
        <v/>
      </c>
      <c r="R2886" s="30"/>
      <c r="S2886" s="39"/>
      <c r="T2886" s="45"/>
      <c r="U2886" s="52"/>
      <c r="V2886" s="53"/>
      <c r="W2886" s="54"/>
      <c r="X2886" s="30"/>
      <c r="Y2886" s="31" t="str">
        <v/>
      </c>
      <c r="Z2886" s="30"/>
      <c r="AA2886" s="56"/>
      <c r="AB2886" s="56"/>
      <c r="AC2886" s="30"/>
      <c r="AD2886" s="30"/>
    </row>
    <row r="2887" spans="1:30" x14ac:dyDescent="0.2">
      <c r="A2887" s="89"/>
      <c r="B2887" s="35"/>
      <c r="C2887" s="30"/>
      <c r="D2887" s="30"/>
      <c r="E2887" s="30"/>
      <c r="F2887" s="30"/>
      <c r="G2887" s="30"/>
      <c r="H2887" s="155"/>
      <c r="I2887" s="36" t="str">
        <f ca="1">IFERROR(__xludf.DUMMYFUNCTION("""COMPUTED_VALUE""")," ")</f>
        <v xml:space="preserve"> </v>
      </c>
      <c r="J2887" s="51"/>
      <c r="K2887" s="56"/>
      <c r="L2887" s="38"/>
      <c r="M2887" s="30"/>
      <c r="N2887" s="30"/>
      <c r="O2887" s="30"/>
      <c r="P2887" s="30"/>
      <c r="Q2887" s="23" t="str">
        <v/>
      </c>
      <c r="R2887" s="30"/>
      <c r="S2887" s="39"/>
      <c r="T2887" s="45"/>
      <c r="U2887" s="52"/>
      <c r="V2887" s="53"/>
      <c r="W2887" s="54"/>
      <c r="X2887" s="30"/>
      <c r="Y2887" s="31" t="str">
        <v/>
      </c>
      <c r="Z2887" s="30"/>
      <c r="AA2887" s="55"/>
      <c r="AB2887" s="55"/>
      <c r="AC2887" s="30"/>
      <c r="AD2887" s="30"/>
    </row>
    <row r="2888" spans="1:30" x14ac:dyDescent="0.2">
      <c r="A2888" s="89"/>
      <c r="B2888" s="35"/>
      <c r="C2888" s="30"/>
      <c r="D2888" s="30"/>
      <c r="E2888" s="30"/>
      <c r="F2888" s="30"/>
      <c r="G2888" s="30"/>
      <c r="H2888" s="155"/>
      <c r="I2888" s="36" t="str">
        <f ca="1">IFERROR(__xludf.DUMMYFUNCTION("""COMPUTED_VALUE""")," ")</f>
        <v xml:space="preserve"> </v>
      </c>
      <c r="J2888" s="51"/>
      <c r="K2888" s="56"/>
      <c r="L2888" s="38"/>
      <c r="M2888" s="30"/>
      <c r="N2888" s="30"/>
      <c r="O2888" s="30"/>
      <c r="P2888" s="30"/>
      <c r="Q2888" s="23" t="str">
        <v/>
      </c>
      <c r="R2888" s="30"/>
      <c r="S2888" s="39"/>
      <c r="T2888" s="45"/>
      <c r="U2888" s="52"/>
      <c r="V2888" s="53"/>
      <c r="W2888" s="54"/>
      <c r="X2888" s="30"/>
      <c r="Y2888" s="31" t="str">
        <v/>
      </c>
      <c r="Z2888" s="30"/>
      <c r="AA2888" s="56"/>
      <c r="AB2888" s="56"/>
      <c r="AC2888" s="30"/>
      <c r="AD2888" s="30"/>
    </row>
    <row r="2889" spans="1:30" x14ac:dyDescent="0.2">
      <c r="A2889" s="89"/>
      <c r="B2889" s="35"/>
      <c r="C2889" s="30"/>
      <c r="D2889" s="30"/>
      <c r="E2889" s="30"/>
      <c r="F2889" s="30"/>
      <c r="G2889" s="30"/>
      <c r="H2889" s="155"/>
      <c r="I2889" s="36" t="str">
        <f ca="1">IFERROR(__xludf.DUMMYFUNCTION("""COMPUTED_VALUE""")," ")</f>
        <v xml:space="preserve"> </v>
      </c>
      <c r="J2889" s="51"/>
      <c r="K2889" s="56"/>
      <c r="L2889" s="38"/>
      <c r="M2889" s="30"/>
      <c r="N2889" s="30"/>
      <c r="O2889" s="30"/>
      <c r="P2889" s="30"/>
      <c r="Q2889" s="23" t="str">
        <v/>
      </c>
      <c r="R2889" s="30"/>
      <c r="S2889" s="39"/>
      <c r="T2889" s="45"/>
      <c r="U2889" s="52"/>
      <c r="V2889" s="53"/>
      <c r="W2889" s="54"/>
      <c r="X2889" s="30"/>
      <c r="Y2889" s="31" t="str">
        <v/>
      </c>
      <c r="Z2889" s="30"/>
      <c r="AA2889" s="55"/>
      <c r="AB2889" s="55"/>
      <c r="AC2889" s="30"/>
      <c r="AD2889" s="30"/>
    </row>
    <row r="2890" spans="1:30" x14ac:dyDescent="0.2">
      <c r="A2890" s="89"/>
      <c r="B2890" s="35"/>
      <c r="C2890" s="30"/>
      <c r="D2890" s="30"/>
      <c r="E2890" s="30"/>
      <c r="F2890" s="30"/>
      <c r="G2890" s="30"/>
      <c r="H2890" s="155"/>
      <c r="I2890" s="36" t="str">
        <f ca="1">IFERROR(__xludf.DUMMYFUNCTION("""COMPUTED_VALUE""")," ")</f>
        <v xml:space="preserve"> </v>
      </c>
      <c r="J2890" s="51"/>
      <c r="K2890" s="56"/>
      <c r="L2890" s="38"/>
      <c r="M2890" s="30"/>
      <c r="N2890" s="30"/>
      <c r="O2890" s="30"/>
      <c r="P2890" s="30"/>
      <c r="Q2890" s="23" t="str">
        <v/>
      </c>
      <c r="R2890" s="30"/>
      <c r="S2890" s="39"/>
      <c r="T2890" s="45"/>
      <c r="U2890" s="52"/>
      <c r="V2890" s="53"/>
      <c r="W2890" s="54"/>
      <c r="X2890" s="30"/>
      <c r="Y2890" s="31" t="str">
        <v/>
      </c>
      <c r="Z2890" s="30"/>
      <c r="AA2890" s="56"/>
      <c r="AB2890" s="56"/>
      <c r="AC2890" s="30"/>
      <c r="AD2890" s="30"/>
    </row>
    <row r="2891" spans="1:30" x14ac:dyDescent="0.2">
      <c r="A2891" s="89"/>
      <c r="B2891" s="35"/>
      <c r="C2891" s="30"/>
      <c r="D2891" s="30"/>
      <c r="E2891" s="30"/>
      <c r="F2891" s="30"/>
      <c r="G2891" s="30"/>
      <c r="H2891" s="155"/>
      <c r="I2891" s="36" t="str">
        <f ca="1">IFERROR(__xludf.DUMMYFUNCTION("""COMPUTED_VALUE""")," ")</f>
        <v xml:space="preserve"> </v>
      </c>
      <c r="J2891" s="51"/>
      <c r="K2891" s="56"/>
      <c r="L2891" s="38"/>
      <c r="M2891" s="30"/>
      <c r="N2891" s="30"/>
      <c r="O2891" s="30"/>
      <c r="P2891" s="30"/>
      <c r="Q2891" s="23" t="str">
        <v/>
      </c>
      <c r="R2891" s="30"/>
      <c r="S2891" s="39"/>
      <c r="T2891" s="45"/>
      <c r="U2891" s="52"/>
      <c r="V2891" s="53"/>
      <c r="W2891" s="54"/>
      <c r="X2891" s="30"/>
      <c r="Y2891" s="31" t="str">
        <v/>
      </c>
      <c r="Z2891" s="30"/>
      <c r="AA2891" s="55"/>
      <c r="AB2891" s="55"/>
      <c r="AC2891" s="30"/>
      <c r="AD2891" s="30"/>
    </row>
    <row r="2892" spans="1:30" x14ac:dyDescent="0.2">
      <c r="A2892" s="89"/>
      <c r="B2892" s="35"/>
      <c r="C2892" s="30"/>
      <c r="D2892" s="30"/>
      <c r="E2892" s="30"/>
      <c r="F2892" s="30"/>
      <c r="G2892" s="30"/>
      <c r="H2892" s="155"/>
      <c r="I2892" s="36" t="str">
        <f ca="1">IFERROR(__xludf.DUMMYFUNCTION("""COMPUTED_VALUE""")," ")</f>
        <v xml:space="preserve"> </v>
      </c>
      <c r="J2892" s="51"/>
      <c r="K2892" s="56"/>
      <c r="L2892" s="38"/>
      <c r="M2892" s="30"/>
      <c r="N2892" s="30"/>
      <c r="O2892" s="30"/>
      <c r="P2892" s="30"/>
      <c r="Q2892" s="23" t="str">
        <v/>
      </c>
      <c r="R2892" s="30"/>
      <c r="S2892" s="39"/>
      <c r="T2892" s="45"/>
      <c r="U2892" s="52"/>
      <c r="V2892" s="53"/>
      <c r="W2892" s="54"/>
      <c r="X2892" s="30"/>
      <c r="Y2892" s="31" t="str">
        <v/>
      </c>
      <c r="Z2892" s="30"/>
      <c r="AA2892" s="56"/>
      <c r="AB2892" s="56"/>
      <c r="AC2892" s="30"/>
      <c r="AD2892" s="30"/>
    </row>
    <row r="2893" spans="1:30" x14ac:dyDescent="0.2">
      <c r="A2893" s="89"/>
      <c r="B2893" s="35"/>
      <c r="C2893" s="30"/>
      <c r="D2893" s="30"/>
      <c r="E2893" s="30"/>
      <c r="F2893" s="30"/>
      <c r="G2893" s="30"/>
      <c r="H2893" s="155"/>
      <c r="I2893" s="36" t="str">
        <f ca="1">IFERROR(__xludf.DUMMYFUNCTION("""COMPUTED_VALUE""")," ")</f>
        <v xml:space="preserve"> </v>
      </c>
      <c r="J2893" s="51"/>
      <c r="K2893" s="56"/>
      <c r="L2893" s="38"/>
      <c r="M2893" s="30"/>
      <c r="N2893" s="30"/>
      <c r="O2893" s="30"/>
      <c r="P2893" s="30"/>
      <c r="Q2893" s="23" t="str">
        <v/>
      </c>
      <c r="R2893" s="30"/>
      <c r="S2893" s="39"/>
      <c r="T2893" s="45"/>
      <c r="U2893" s="52"/>
      <c r="V2893" s="53"/>
      <c r="W2893" s="54"/>
      <c r="X2893" s="30"/>
      <c r="Y2893" s="31" t="str">
        <v/>
      </c>
      <c r="Z2893" s="30"/>
      <c r="AA2893" s="55"/>
      <c r="AB2893" s="55"/>
      <c r="AC2893" s="30"/>
      <c r="AD2893" s="30"/>
    </row>
    <row r="2894" spans="1:30" x14ac:dyDescent="0.2">
      <c r="A2894" s="89"/>
      <c r="B2894" s="35"/>
      <c r="C2894" s="30"/>
      <c r="D2894" s="30"/>
      <c r="E2894" s="30"/>
      <c r="F2894" s="30"/>
      <c r="G2894" s="30"/>
      <c r="H2894" s="155"/>
      <c r="I2894" s="36" t="str">
        <f ca="1">IFERROR(__xludf.DUMMYFUNCTION("""COMPUTED_VALUE""")," ")</f>
        <v xml:space="preserve"> </v>
      </c>
      <c r="J2894" s="51"/>
      <c r="K2894" s="56"/>
      <c r="L2894" s="38"/>
      <c r="M2894" s="30"/>
      <c r="N2894" s="30"/>
      <c r="O2894" s="30"/>
      <c r="P2894" s="30"/>
      <c r="Q2894" s="23" t="str">
        <v/>
      </c>
      <c r="R2894" s="30"/>
      <c r="S2894" s="39"/>
      <c r="T2894" s="45"/>
      <c r="U2894" s="52"/>
      <c r="V2894" s="53"/>
      <c r="W2894" s="54"/>
      <c r="X2894" s="30"/>
      <c r="Y2894" s="31" t="str">
        <v/>
      </c>
      <c r="Z2894" s="30"/>
      <c r="AA2894" s="56"/>
      <c r="AB2894" s="56"/>
      <c r="AC2894" s="30"/>
      <c r="AD2894" s="30"/>
    </row>
    <row r="2895" spans="1:30" x14ac:dyDescent="0.2">
      <c r="A2895" s="89"/>
      <c r="B2895" s="35"/>
      <c r="C2895" s="30"/>
      <c r="D2895" s="30"/>
      <c r="E2895" s="30"/>
      <c r="F2895" s="30"/>
      <c r="G2895" s="30"/>
      <c r="H2895" s="155"/>
      <c r="I2895" s="36" t="str">
        <f ca="1">IFERROR(__xludf.DUMMYFUNCTION("""COMPUTED_VALUE""")," ")</f>
        <v xml:space="preserve"> </v>
      </c>
      <c r="J2895" s="51"/>
      <c r="K2895" s="56"/>
      <c r="L2895" s="38"/>
      <c r="M2895" s="30"/>
      <c r="N2895" s="30"/>
      <c r="O2895" s="30"/>
      <c r="P2895" s="30"/>
      <c r="Q2895" s="23" t="str">
        <v/>
      </c>
      <c r="R2895" s="30"/>
      <c r="S2895" s="39"/>
      <c r="T2895" s="45"/>
      <c r="U2895" s="52"/>
      <c r="V2895" s="53"/>
      <c r="W2895" s="54"/>
      <c r="X2895" s="30"/>
      <c r="Y2895" s="31" t="str">
        <v/>
      </c>
      <c r="Z2895" s="30"/>
      <c r="AA2895" s="55"/>
      <c r="AB2895" s="55"/>
      <c r="AC2895" s="30"/>
      <c r="AD2895" s="30"/>
    </row>
    <row r="2896" spans="1:30" x14ac:dyDescent="0.2">
      <c r="A2896" s="89"/>
      <c r="B2896" s="35"/>
      <c r="C2896" s="30"/>
      <c r="D2896" s="30"/>
      <c r="E2896" s="30"/>
      <c r="F2896" s="30"/>
      <c r="G2896" s="30"/>
      <c r="H2896" s="155"/>
      <c r="I2896" s="36" t="str">
        <f ca="1">IFERROR(__xludf.DUMMYFUNCTION("""COMPUTED_VALUE""")," ")</f>
        <v xml:space="preserve"> </v>
      </c>
      <c r="J2896" s="51"/>
      <c r="K2896" s="56"/>
      <c r="L2896" s="38"/>
      <c r="M2896" s="30"/>
      <c r="N2896" s="30"/>
      <c r="O2896" s="30"/>
      <c r="P2896" s="30"/>
      <c r="Q2896" s="23" t="str">
        <v/>
      </c>
      <c r="R2896" s="30"/>
      <c r="S2896" s="39"/>
      <c r="T2896" s="45"/>
      <c r="U2896" s="52"/>
      <c r="V2896" s="53"/>
      <c r="W2896" s="54"/>
      <c r="X2896" s="30"/>
      <c r="Y2896" s="31" t="str">
        <v/>
      </c>
      <c r="Z2896" s="30"/>
      <c r="AA2896" s="56"/>
      <c r="AB2896" s="56"/>
      <c r="AC2896" s="30"/>
      <c r="AD2896" s="30"/>
    </row>
    <row r="2897" spans="1:30" x14ac:dyDescent="0.2">
      <c r="A2897" s="89"/>
      <c r="B2897" s="35"/>
      <c r="C2897" s="30"/>
      <c r="D2897" s="30"/>
      <c r="E2897" s="30"/>
      <c r="F2897" s="30"/>
      <c r="G2897" s="30"/>
      <c r="H2897" s="155"/>
      <c r="I2897" s="36" t="str">
        <f ca="1">IFERROR(__xludf.DUMMYFUNCTION("""COMPUTED_VALUE""")," ")</f>
        <v xml:space="preserve"> </v>
      </c>
      <c r="J2897" s="51"/>
      <c r="K2897" s="56"/>
      <c r="L2897" s="38"/>
      <c r="M2897" s="30"/>
      <c r="N2897" s="30"/>
      <c r="O2897" s="30"/>
      <c r="P2897" s="30"/>
      <c r="Q2897" s="23" t="str">
        <v/>
      </c>
      <c r="R2897" s="30"/>
      <c r="S2897" s="39"/>
      <c r="T2897" s="45"/>
      <c r="U2897" s="52"/>
      <c r="V2897" s="53"/>
      <c r="W2897" s="54"/>
      <c r="X2897" s="30"/>
      <c r="Y2897" s="31" t="str">
        <v/>
      </c>
      <c r="Z2897" s="30"/>
      <c r="AA2897" s="55"/>
      <c r="AB2897" s="55"/>
      <c r="AC2897" s="30"/>
      <c r="AD2897" s="30"/>
    </row>
    <row r="2898" spans="1:30" x14ac:dyDescent="0.2">
      <c r="A2898" s="89"/>
      <c r="B2898" s="35"/>
      <c r="C2898" s="30"/>
      <c r="D2898" s="30"/>
      <c r="E2898" s="30"/>
      <c r="F2898" s="30"/>
      <c r="G2898" s="30"/>
      <c r="H2898" s="155"/>
      <c r="I2898" s="36" t="str">
        <f ca="1">IFERROR(__xludf.DUMMYFUNCTION("""COMPUTED_VALUE""")," ")</f>
        <v xml:space="preserve"> </v>
      </c>
      <c r="J2898" s="51"/>
      <c r="K2898" s="56"/>
      <c r="L2898" s="38"/>
      <c r="M2898" s="30"/>
      <c r="N2898" s="30"/>
      <c r="O2898" s="30"/>
      <c r="P2898" s="30"/>
      <c r="Q2898" s="23" t="str">
        <v/>
      </c>
      <c r="R2898" s="30"/>
      <c r="S2898" s="39"/>
      <c r="T2898" s="45"/>
      <c r="U2898" s="52"/>
      <c r="V2898" s="53"/>
      <c r="W2898" s="54"/>
      <c r="X2898" s="30"/>
      <c r="Y2898" s="31" t="str">
        <v/>
      </c>
      <c r="Z2898" s="30"/>
      <c r="AA2898" s="56"/>
      <c r="AB2898" s="56"/>
      <c r="AC2898" s="30"/>
      <c r="AD2898" s="30"/>
    </row>
    <row r="2899" spans="1:30" x14ac:dyDescent="0.2">
      <c r="A2899" s="89"/>
      <c r="B2899" s="35"/>
      <c r="C2899" s="30"/>
      <c r="D2899" s="30"/>
      <c r="E2899" s="30"/>
      <c r="F2899" s="30"/>
      <c r="G2899" s="30"/>
      <c r="H2899" s="155"/>
      <c r="I2899" s="36" t="str">
        <f ca="1">IFERROR(__xludf.DUMMYFUNCTION("""COMPUTED_VALUE""")," ")</f>
        <v xml:space="preserve"> </v>
      </c>
      <c r="J2899" s="51"/>
      <c r="K2899" s="56"/>
      <c r="L2899" s="38"/>
      <c r="M2899" s="30"/>
      <c r="N2899" s="30"/>
      <c r="O2899" s="30"/>
      <c r="P2899" s="30"/>
      <c r="Q2899" s="23" t="str">
        <v/>
      </c>
      <c r="R2899" s="30"/>
      <c r="S2899" s="39"/>
      <c r="T2899" s="45"/>
      <c r="U2899" s="52"/>
      <c r="V2899" s="53"/>
      <c r="W2899" s="54"/>
      <c r="X2899" s="30"/>
      <c r="Y2899" s="31" t="str">
        <v/>
      </c>
      <c r="Z2899" s="30"/>
      <c r="AA2899" s="55"/>
      <c r="AB2899" s="55"/>
      <c r="AC2899" s="30"/>
      <c r="AD2899" s="30"/>
    </row>
    <row r="2900" spans="1:30" x14ac:dyDescent="0.2">
      <c r="A2900" s="89"/>
      <c r="B2900" s="35"/>
      <c r="C2900" s="30"/>
      <c r="D2900" s="30"/>
      <c r="E2900" s="30"/>
      <c r="F2900" s="30"/>
      <c r="G2900" s="30"/>
      <c r="H2900" s="155"/>
      <c r="I2900" s="36" t="str">
        <f ca="1">IFERROR(__xludf.DUMMYFUNCTION("""COMPUTED_VALUE""")," ")</f>
        <v xml:space="preserve"> </v>
      </c>
      <c r="J2900" s="51"/>
      <c r="K2900" s="56"/>
      <c r="L2900" s="38"/>
      <c r="M2900" s="30"/>
      <c r="N2900" s="30"/>
      <c r="O2900" s="30"/>
      <c r="P2900" s="30"/>
      <c r="Q2900" s="23" t="str">
        <v/>
      </c>
      <c r="R2900" s="30"/>
      <c r="S2900" s="39"/>
      <c r="T2900" s="45"/>
      <c r="U2900" s="52"/>
      <c r="V2900" s="53"/>
      <c r="W2900" s="54"/>
      <c r="X2900" s="30"/>
      <c r="Y2900" s="31" t="str">
        <v/>
      </c>
      <c r="Z2900" s="30"/>
      <c r="AA2900" s="56"/>
      <c r="AB2900" s="56"/>
      <c r="AC2900" s="30"/>
      <c r="AD2900" s="30"/>
    </row>
    <row r="2901" spans="1:30" x14ac:dyDescent="0.2">
      <c r="A2901" s="89"/>
      <c r="B2901" s="35"/>
      <c r="C2901" s="30"/>
      <c r="D2901" s="30"/>
      <c r="E2901" s="30"/>
      <c r="F2901" s="30"/>
      <c r="G2901" s="30"/>
      <c r="H2901" s="155"/>
      <c r="I2901" s="36" t="str">
        <f ca="1">IFERROR(__xludf.DUMMYFUNCTION("""COMPUTED_VALUE""")," ")</f>
        <v xml:space="preserve"> </v>
      </c>
      <c r="J2901" s="51"/>
      <c r="K2901" s="56"/>
      <c r="L2901" s="38"/>
      <c r="M2901" s="30"/>
      <c r="N2901" s="30"/>
      <c r="O2901" s="30"/>
      <c r="P2901" s="30"/>
      <c r="Q2901" s="23" t="str">
        <v/>
      </c>
      <c r="R2901" s="30"/>
      <c r="S2901" s="39"/>
      <c r="T2901" s="45"/>
      <c r="U2901" s="52"/>
      <c r="V2901" s="53"/>
      <c r="W2901" s="54"/>
      <c r="X2901" s="30"/>
      <c r="Y2901" s="31" t="str">
        <v/>
      </c>
      <c r="Z2901" s="30"/>
      <c r="AA2901" s="55"/>
      <c r="AB2901" s="55"/>
      <c r="AC2901" s="30"/>
      <c r="AD2901" s="30"/>
    </row>
    <row r="2902" spans="1:30" x14ac:dyDescent="0.2">
      <c r="A2902" s="89"/>
      <c r="B2902" s="35"/>
      <c r="C2902" s="30"/>
      <c r="D2902" s="30"/>
      <c r="E2902" s="30"/>
      <c r="F2902" s="30"/>
      <c r="G2902" s="30"/>
      <c r="H2902" s="155"/>
      <c r="I2902" s="36" t="str">
        <f ca="1">IFERROR(__xludf.DUMMYFUNCTION("""COMPUTED_VALUE""")," ")</f>
        <v xml:space="preserve"> </v>
      </c>
      <c r="J2902" s="51"/>
      <c r="K2902" s="56"/>
      <c r="L2902" s="38"/>
      <c r="M2902" s="30"/>
      <c r="N2902" s="30"/>
      <c r="O2902" s="30"/>
      <c r="P2902" s="30"/>
      <c r="Q2902" s="23" t="str">
        <v/>
      </c>
      <c r="R2902" s="30"/>
      <c r="S2902" s="39"/>
      <c r="T2902" s="45"/>
      <c r="U2902" s="52"/>
      <c r="V2902" s="53"/>
      <c r="W2902" s="54"/>
      <c r="X2902" s="30"/>
      <c r="Y2902" s="31" t="str">
        <v/>
      </c>
      <c r="Z2902" s="30"/>
      <c r="AA2902" s="56"/>
      <c r="AB2902" s="56"/>
      <c r="AC2902" s="30"/>
      <c r="AD2902" s="30"/>
    </row>
    <row r="2903" spans="1:30" x14ac:dyDescent="0.2">
      <c r="A2903" s="89"/>
      <c r="B2903" s="35"/>
      <c r="C2903" s="30"/>
      <c r="D2903" s="30"/>
      <c r="E2903" s="30"/>
      <c r="F2903" s="30"/>
      <c r="G2903" s="30"/>
      <c r="H2903" s="155"/>
      <c r="I2903" s="36" t="str">
        <f ca="1">IFERROR(__xludf.DUMMYFUNCTION("""COMPUTED_VALUE""")," ")</f>
        <v xml:space="preserve"> </v>
      </c>
      <c r="J2903" s="51"/>
      <c r="K2903" s="56"/>
      <c r="L2903" s="38"/>
      <c r="M2903" s="30"/>
      <c r="N2903" s="30"/>
      <c r="O2903" s="30"/>
      <c r="P2903" s="30"/>
      <c r="Q2903" s="23" t="str">
        <v/>
      </c>
      <c r="R2903" s="30"/>
      <c r="S2903" s="39"/>
      <c r="T2903" s="45"/>
      <c r="U2903" s="52"/>
      <c r="V2903" s="53"/>
      <c r="W2903" s="54"/>
      <c r="X2903" s="30"/>
      <c r="Y2903" s="31" t="str">
        <v/>
      </c>
      <c r="Z2903" s="30"/>
      <c r="AA2903" s="55"/>
      <c r="AB2903" s="55"/>
      <c r="AC2903" s="30"/>
      <c r="AD2903" s="30"/>
    </row>
    <row r="2904" spans="1:30" x14ac:dyDescent="0.2">
      <c r="A2904" s="89"/>
      <c r="B2904" s="35"/>
      <c r="C2904" s="30"/>
      <c r="D2904" s="30"/>
      <c r="E2904" s="30"/>
      <c r="F2904" s="30"/>
      <c r="G2904" s="30"/>
      <c r="H2904" s="155"/>
      <c r="I2904" s="36" t="str">
        <f ca="1">IFERROR(__xludf.DUMMYFUNCTION("""COMPUTED_VALUE""")," ")</f>
        <v xml:space="preserve"> </v>
      </c>
      <c r="J2904" s="51"/>
      <c r="K2904" s="56"/>
      <c r="L2904" s="38"/>
      <c r="M2904" s="30"/>
      <c r="N2904" s="30"/>
      <c r="O2904" s="30"/>
      <c r="P2904" s="30"/>
      <c r="Q2904" s="23" t="str">
        <v/>
      </c>
      <c r="R2904" s="30"/>
      <c r="S2904" s="39"/>
      <c r="T2904" s="45"/>
      <c r="U2904" s="52"/>
      <c r="V2904" s="53"/>
      <c r="W2904" s="54"/>
      <c r="X2904" s="30"/>
      <c r="Y2904" s="31" t="str">
        <v/>
      </c>
      <c r="Z2904" s="30"/>
      <c r="AA2904" s="56"/>
      <c r="AB2904" s="56"/>
      <c r="AC2904" s="30"/>
      <c r="AD2904" s="30"/>
    </row>
    <row r="2905" spans="1:30" x14ac:dyDescent="0.2">
      <c r="A2905" s="89"/>
      <c r="B2905" s="35"/>
      <c r="C2905" s="30"/>
      <c r="D2905" s="30"/>
      <c r="E2905" s="30"/>
      <c r="F2905" s="30"/>
      <c r="G2905" s="30"/>
      <c r="H2905" s="155"/>
      <c r="I2905" s="36" t="str">
        <f ca="1">IFERROR(__xludf.DUMMYFUNCTION("""COMPUTED_VALUE""")," ")</f>
        <v xml:space="preserve"> </v>
      </c>
      <c r="J2905" s="51"/>
      <c r="K2905" s="56"/>
      <c r="L2905" s="38"/>
      <c r="M2905" s="30"/>
      <c r="N2905" s="30"/>
      <c r="O2905" s="30"/>
      <c r="P2905" s="30"/>
      <c r="Q2905" s="23" t="str">
        <v/>
      </c>
      <c r="R2905" s="30"/>
      <c r="S2905" s="39"/>
      <c r="T2905" s="45"/>
      <c r="U2905" s="52"/>
      <c r="V2905" s="53"/>
      <c r="W2905" s="54"/>
      <c r="X2905" s="30"/>
      <c r="Y2905" s="31" t="str">
        <v/>
      </c>
      <c r="Z2905" s="30"/>
      <c r="AA2905" s="55"/>
      <c r="AB2905" s="55"/>
      <c r="AC2905" s="30"/>
      <c r="AD2905" s="30"/>
    </row>
    <row r="2906" spans="1:30" x14ac:dyDescent="0.2">
      <c r="A2906" s="89"/>
      <c r="B2906" s="35"/>
      <c r="C2906" s="30"/>
      <c r="D2906" s="30"/>
      <c r="E2906" s="30"/>
      <c r="F2906" s="30"/>
      <c r="G2906" s="30"/>
      <c r="H2906" s="155"/>
      <c r="I2906" s="36" t="str">
        <f ca="1">IFERROR(__xludf.DUMMYFUNCTION("""COMPUTED_VALUE""")," ")</f>
        <v xml:space="preserve"> </v>
      </c>
      <c r="J2906" s="51"/>
      <c r="K2906" s="56"/>
      <c r="L2906" s="38"/>
      <c r="M2906" s="30"/>
      <c r="N2906" s="30"/>
      <c r="O2906" s="30"/>
      <c r="P2906" s="30"/>
      <c r="Q2906" s="23" t="str">
        <v/>
      </c>
      <c r="R2906" s="30"/>
      <c r="S2906" s="39"/>
      <c r="T2906" s="45"/>
      <c r="U2906" s="52"/>
      <c r="V2906" s="53"/>
      <c r="W2906" s="54"/>
      <c r="X2906" s="30"/>
      <c r="Y2906" s="31" t="str">
        <v/>
      </c>
      <c r="Z2906" s="30"/>
      <c r="AA2906" s="56"/>
      <c r="AB2906" s="56"/>
      <c r="AC2906" s="30"/>
      <c r="AD2906" s="30"/>
    </row>
    <row r="2907" spans="1:30" x14ac:dyDescent="0.2">
      <c r="A2907" s="89"/>
      <c r="B2907" s="35"/>
      <c r="C2907" s="30"/>
      <c r="D2907" s="30"/>
      <c r="E2907" s="30"/>
      <c r="F2907" s="30"/>
      <c r="G2907" s="30"/>
      <c r="H2907" s="155"/>
      <c r="I2907" s="36" t="str">
        <f ca="1">IFERROR(__xludf.DUMMYFUNCTION("""COMPUTED_VALUE""")," ")</f>
        <v xml:space="preserve"> </v>
      </c>
      <c r="J2907" s="51"/>
      <c r="K2907" s="56"/>
      <c r="L2907" s="38"/>
      <c r="M2907" s="30"/>
      <c r="N2907" s="30"/>
      <c r="O2907" s="30"/>
      <c r="P2907" s="30"/>
      <c r="Q2907" s="23" t="str">
        <v/>
      </c>
      <c r="R2907" s="30"/>
      <c r="S2907" s="39"/>
      <c r="T2907" s="45"/>
      <c r="U2907" s="52"/>
      <c r="V2907" s="53"/>
      <c r="W2907" s="54"/>
      <c r="X2907" s="30"/>
      <c r="Y2907" s="31" t="str">
        <v/>
      </c>
      <c r="Z2907" s="30"/>
      <c r="AA2907" s="55"/>
      <c r="AB2907" s="55"/>
      <c r="AC2907" s="30"/>
      <c r="AD2907" s="30"/>
    </row>
    <row r="2908" spans="1:30" x14ac:dyDescent="0.2">
      <c r="A2908" s="89"/>
      <c r="B2908" s="35"/>
      <c r="C2908" s="30"/>
      <c r="D2908" s="30"/>
      <c r="E2908" s="30"/>
      <c r="F2908" s="30"/>
      <c r="G2908" s="30"/>
      <c r="H2908" s="155"/>
      <c r="I2908" s="36" t="str">
        <f ca="1">IFERROR(__xludf.DUMMYFUNCTION("""COMPUTED_VALUE""")," ")</f>
        <v xml:space="preserve"> </v>
      </c>
      <c r="J2908" s="51"/>
      <c r="K2908" s="56"/>
      <c r="L2908" s="38"/>
      <c r="M2908" s="30"/>
      <c r="N2908" s="30"/>
      <c r="O2908" s="30"/>
      <c r="P2908" s="30"/>
      <c r="Q2908" s="23" t="str">
        <v/>
      </c>
      <c r="R2908" s="30"/>
      <c r="S2908" s="39"/>
      <c r="T2908" s="45"/>
      <c r="U2908" s="52"/>
      <c r="V2908" s="53"/>
      <c r="W2908" s="54"/>
      <c r="X2908" s="30"/>
      <c r="Y2908" s="31" t="str">
        <v/>
      </c>
      <c r="Z2908" s="30"/>
      <c r="AA2908" s="56"/>
      <c r="AB2908" s="56"/>
      <c r="AC2908" s="30"/>
      <c r="AD2908" s="30"/>
    </row>
    <row r="2909" spans="1:30" x14ac:dyDescent="0.2">
      <c r="A2909" s="89"/>
      <c r="B2909" s="35"/>
      <c r="C2909" s="30"/>
      <c r="D2909" s="30"/>
      <c r="E2909" s="30"/>
      <c r="F2909" s="30"/>
      <c r="G2909" s="30"/>
      <c r="H2909" s="155"/>
      <c r="I2909" s="36" t="str">
        <f ca="1">IFERROR(__xludf.DUMMYFUNCTION("""COMPUTED_VALUE""")," ")</f>
        <v xml:space="preserve"> </v>
      </c>
      <c r="J2909" s="51"/>
      <c r="K2909" s="56"/>
      <c r="L2909" s="38"/>
      <c r="M2909" s="30"/>
      <c r="N2909" s="30"/>
      <c r="O2909" s="30"/>
      <c r="P2909" s="30"/>
      <c r="Q2909" s="23" t="str">
        <v/>
      </c>
      <c r="R2909" s="30"/>
      <c r="S2909" s="39"/>
      <c r="T2909" s="45"/>
      <c r="U2909" s="52"/>
      <c r="V2909" s="53"/>
      <c r="W2909" s="54"/>
      <c r="X2909" s="30"/>
      <c r="Y2909" s="31" t="str">
        <v/>
      </c>
      <c r="Z2909" s="30"/>
      <c r="AA2909" s="55"/>
      <c r="AB2909" s="55"/>
      <c r="AC2909" s="30"/>
      <c r="AD2909" s="30"/>
    </row>
    <row r="2910" spans="1:30" x14ac:dyDescent="0.2">
      <c r="A2910" s="89"/>
      <c r="B2910" s="35"/>
      <c r="C2910" s="30"/>
      <c r="D2910" s="30"/>
      <c r="E2910" s="30"/>
      <c r="F2910" s="30"/>
      <c r="G2910" s="30"/>
      <c r="H2910" s="155"/>
      <c r="I2910" s="36" t="str">
        <f ca="1">IFERROR(__xludf.DUMMYFUNCTION("""COMPUTED_VALUE""")," ")</f>
        <v xml:space="preserve"> </v>
      </c>
      <c r="J2910" s="51"/>
      <c r="K2910" s="56"/>
      <c r="L2910" s="38"/>
      <c r="M2910" s="30"/>
      <c r="N2910" s="30"/>
      <c r="O2910" s="30"/>
      <c r="P2910" s="30"/>
      <c r="Q2910" s="23" t="str">
        <v/>
      </c>
      <c r="R2910" s="30"/>
      <c r="S2910" s="39"/>
      <c r="T2910" s="45"/>
      <c r="U2910" s="52"/>
      <c r="V2910" s="53"/>
      <c r="W2910" s="54"/>
      <c r="X2910" s="30"/>
      <c r="Y2910" s="31" t="str">
        <v/>
      </c>
      <c r="Z2910" s="30"/>
      <c r="AA2910" s="56"/>
      <c r="AB2910" s="56"/>
      <c r="AC2910" s="30"/>
      <c r="AD2910" s="30"/>
    </row>
    <row r="2911" spans="1:30" x14ac:dyDescent="0.2">
      <c r="A2911" s="89"/>
      <c r="B2911" s="35"/>
      <c r="C2911" s="30"/>
      <c r="D2911" s="30"/>
      <c r="E2911" s="30"/>
      <c r="F2911" s="30"/>
      <c r="G2911" s="30"/>
      <c r="H2911" s="155"/>
      <c r="I2911" s="36" t="str">
        <f ca="1">IFERROR(__xludf.DUMMYFUNCTION("""COMPUTED_VALUE""")," ")</f>
        <v xml:space="preserve"> </v>
      </c>
      <c r="J2911" s="51"/>
      <c r="K2911" s="56"/>
      <c r="L2911" s="38"/>
      <c r="M2911" s="30"/>
      <c r="N2911" s="30"/>
      <c r="O2911" s="30"/>
      <c r="P2911" s="30"/>
      <c r="Q2911" s="23" t="str">
        <v/>
      </c>
      <c r="R2911" s="30"/>
      <c r="S2911" s="39"/>
      <c r="T2911" s="45"/>
      <c r="U2911" s="52"/>
      <c r="V2911" s="53"/>
      <c r="W2911" s="54"/>
      <c r="X2911" s="30"/>
      <c r="Y2911" s="31" t="str">
        <v/>
      </c>
      <c r="Z2911" s="30"/>
      <c r="AA2911" s="55"/>
      <c r="AB2911" s="55"/>
      <c r="AC2911" s="30"/>
      <c r="AD2911" s="30"/>
    </row>
    <row r="2912" spans="1:30" x14ac:dyDescent="0.2">
      <c r="A2912" s="89"/>
      <c r="B2912" s="35"/>
      <c r="C2912" s="30"/>
      <c r="D2912" s="30"/>
      <c r="E2912" s="30"/>
      <c r="F2912" s="30"/>
      <c r="G2912" s="30"/>
      <c r="H2912" s="155"/>
      <c r="I2912" s="36" t="str">
        <f ca="1">IFERROR(__xludf.DUMMYFUNCTION("""COMPUTED_VALUE""")," ")</f>
        <v xml:space="preserve"> </v>
      </c>
      <c r="J2912" s="51"/>
      <c r="K2912" s="56"/>
      <c r="L2912" s="38"/>
      <c r="M2912" s="30"/>
      <c r="N2912" s="30"/>
      <c r="O2912" s="30"/>
      <c r="P2912" s="30"/>
      <c r="Q2912" s="23" t="str">
        <v/>
      </c>
      <c r="R2912" s="30"/>
      <c r="S2912" s="39"/>
      <c r="T2912" s="45"/>
      <c r="U2912" s="52"/>
      <c r="V2912" s="53"/>
      <c r="W2912" s="54"/>
      <c r="X2912" s="30"/>
      <c r="Y2912" s="31" t="str">
        <v/>
      </c>
      <c r="Z2912" s="30"/>
      <c r="AA2912" s="56"/>
      <c r="AB2912" s="56"/>
      <c r="AC2912" s="30"/>
      <c r="AD2912" s="30"/>
    </row>
    <row r="2913" spans="1:30" x14ac:dyDescent="0.2">
      <c r="A2913" s="89"/>
      <c r="B2913" s="35"/>
      <c r="C2913" s="30"/>
      <c r="D2913" s="30"/>
      <c r="E2913" s="30"/>
      <c r="F2913" s="30"/>
      <c r="G2913" s="30"/>
      <c r="H2913" s="155"/>
      <c r="I2913" s="36" t="str">
        <f ca="1">IFERROR(__xludf.DUMMYFUNCTION("""COMPUTED_VALUE""")," ")</f>
        <v xml:space="preserve"> </v>
      </c>
      <c r="J2913" s="51"/>
      <c r="K2913" s="56"/>
      <c r="L2913" s="38"/>
      <c r="M2913" s="30"/>
      <c r="N2913" s="30"/>
      <c r="O2913" s="30"/>
      <c r="P2913" s="30"/>
      <c r="Q2913" s="23" t="str">
        <v/>
      </c>
      <c r="R2913" s="30"/>
      <c r="S2913" s="39"/>
      <c r="T2913" s="45"/>
      <c r="U2913" s="52"/>
      <c r="V2913" s="53"/>
      <c r="W2913" s="54"/>
      <c r="X2913" s="30"/>
      <c r="Y2913" s="31" t="str">
        <v/>
      </c>
      <c r="Z2913" s="30"/>
      <c r="AA2913" s="55"/>
      <c r="AB2913" s="55"/>
      <c r="AC2913" s="30"/>
      <c r="AD2913" s="30"/>
    </row>
    <row r="2914" spans="1:30" x14ac:dyDescent="0.2">
      <c r="A2914" s="89"/>
      <c r="B2914" s="35"/>
      <c r="C2914" s="30"/>
      <c r="D2914" s="30"/>
      <c r="E2914" s="30"/>
      <c r="F2914" s="30"/>
      <c r="G2914" s="30"/>
      <c r="H2914" s="155"/>
      <c r="I2914" s="36" t="str">
        <f ca="1">IFERROR(__xludf.DUMMYFUNCTION("""COMPUTED_VALUE""")," ")</f>
        <v xml:space="preserve"> </v>
      </c>
      <c r="J2914" s="51"/>
      <c r="K2914" s="56"/>
      <c r="L2914" s="38"/>
      <c r="M2914" s="30"/>
      <c r="N2914" s="30"/>
      <c r="O2914" s="30"/>
      <c r="P2914" s="30"/>
      <c r="Q2914" s="23" t="str">
        <v/>
      </c>
      <c r="R2914" s="30"/>
      <c r="S2914" s="39"/>
      <c r="T2914" s="45"/>
      <c r="U2914" s="52"/>
      <c r="V2914" s="53"/>
      <c r="W2914" s="54"/>
      <c r="X2914" s="30"/>
      <c r="Y2914" s="31" t="str">
        <v/>
      </c>
      <c r="Z2914" s="30"/>
      <c r="AA2914" s="56"/>
      <c r="AB2914" s="56"/>
      <c r="AC2914" s="30"/>
      <c r="AD2914" s="30"/>
    </row>
    <row r="2915" spans="1:30" x14ac:dyDescent="0.2">
      <c r="A2915" s="89"/>
      <c r="B2915" s="35"/>
      <c r="C2915" s="30"/>
      <c r="D2915" s="30"/>
      <c r="E2915" s="30"/>
      <c r="F2915" s="30"/>
      <c r="G2915" s="30"/>
      <c r="H2915" s="155"/>
      <c r="I2915" s="36" t="str">
        <f ca="1">IFERROR(__xludf.DUMMYFUNCTION("""COMPUTED_VALUE""")," ")</f>
        <v xml:space="preserve"> </v>
      </c>
      <c r="J2915" s="51"/>
      <c r="K2915" s="56"/>
      <c r="L2915" s="38"/>
      <c r="M2915" s="30"/>
      <c r="N2915" s="30"/>
      <c r="O2915" s="30"/>
      <c r="P2915" s="30"/>
      <c r="Q2915" s="23" t="str">
        <v/>
      </c>
      <c r="R2915" s="30"/>
      <c r="S2915" s="39"/>
      <c r="T2915" s="45"/>
      <c r="U2915" s="52"/>
      <c r="V2915" s="53"/>
      <c r="W2915" s="54"/>
      <c r="X2915" s="30"/>
      <c r="Y2915" s="31" t="str">
        <v/>
      </c>
      <c r="Z2915" s="30"/>
      <c r="AA2915" s="55"/>
      <c r="AB2915" s="55"/>
      <c r="AC2915" s="30"/>
      <c r="AD2915" s="30"/>
    </row>
    <row r="2916" spans="1:30" x14ac:dyDescent="0.2">
      <c r="A2916" s="89"/>
      <c r="B2916" s="35"/>
      <c r="C2916" s="30"/>
      <c r="D2916" s="30"/>
      <c r="E2916" s="30"/>
      <c r="F2916" s="30"/>
      <c r="G2916" s="30"/>
      <c r="H2916" s="155"/>
      <c r="I2916" s="36" t="str">
        <f ca="1">IFERROR(__xludf.DUMMYFUNCTION("""COMPUTED_VALUE""")," ")</f>
        <v xml:space="preserve"> </v>
      </c>
      <c r="J2916" s="51"/>
      <c r="K2916" s="56"/>
      <c r="L2916" s="38"/>
      <c r="M2916" s="30"/>
      <c r="N2916" s="30"/>
      <c r="O2916" s="30"/>
      <c r="P2916" s="30"/>
      <c r="Q2916" s="23" t="str">
        <v/>
      </c>
      <c r="R2916" s="30"/>
      <c r="S2916" s="39"/>
      <c r="T2916" s="45"/>
      <c r="U2916" s="52"/>
      <c r="V2916" s="53"/>
      <c r="W2916" s="54"/>
      <c r="X2916" s="30"/>
      <c r="Y2916" s="31" t="str">
        <v/>
      </c>
      <c r="Z2916" s="30"/>
      <c r="AA2916" s="56"/>
      <c r="AB2916" s="56"/>
      <c r="AC2916" s="30"/>
      <c r="AD2916" s="30"/>
    </row>
    <row r="2917" spans="1:30" x14ac:dyDescent="0.2">
      <c r="A2917" s="89"/>
      <c r="B2917" s="35"/>
      <c r="C2917" s="30"/>
      <c r="D2917" s="30"/>
      <c r="E2917" s="30"/>
      <c r="F2917" s="30"/>
      <c r="G2917" s="30"/>
      <c r="H2917" s="155"/>
      <c r="I2917" s="36" t="str">
        <f ca="1">IFERROR(__xludf.DUMMYFUNCTION("""COMPUTED_VALUE""")," ")</f>
        <v xml:space="preserve"> </v>
      </c>
      <c r="J2917" s="51"/>
      <c r="K2917" s="56"/>
      <c r="L2917" s="38"/>
      <c r="M2917" s="30"/>
      <c r="N2917" s="30"/>
      <c r="O2917" s="30"/>
      <c r="P2917" s="30"/>
      <c r="Q2917" s="23" t="str">
        <v/>
      </c>
      <c r="R2917" s="30"/>
      <c r="S2917" s="39"/>
      <c r="T2917" s="45"/>
      <c r="U2917" s="52"/>
      <c r="V2917" s="53"/>
      <c r="W2917" s="54"/>
      <c r="X2917" s="30"/>
      <c r="Y2917" s="31" t="str">
        <v/>
      </c>
      <c r="Z2917" s="30"/>
      <c r="AA2917" s="55"/>
      <c r="AB2917" s="55"/>
      <c r="AC2917" s="30"/>
      <c r="AD2917" s="30"/>
    </row>
    <row r="2918" spans="1:30" x14ac:dyDescent="0.2">
      <c r="A2918" s="89"/>
      <c r="B2918" s="35"/>
      <c r="C2918" s="30"/>
      <c r="D2918" s="30"/>
      <c r="E2918" s="30"/>
      <c r="F2918" s="30"/>
      <c r="G2918" s="30"/>
      <c r="H2918" s="155"/>
      <c r="I2918" s="36" t="str">
        <f ca="1">IFERROR(__xludf.DUMMYFUNCTION("""COMPUTED_VALUE""")," ")</f>
        <v xml:space="preserve"> </v>
      </c>
      <c r="J2918" s="51"/>
      <c r="K2918" s="56"/>
      <c r="L2918" s="38"/>
      <c r="M2918" s="30"/>
      <c r="N2918" s="30"/>
      <c r="O2918" s="30"/>
      <c r="P2918" s="30"/>
      <c r="Q2918" s="23" t="str">
        <v/>
      </c>
      <c r="R2918" s="30"/>
      <c r="S2918" s="39"/>
      <c r="T2918" s="45"/>
      <c r="U2918" s="52"/>
      <c r="V2918" s="53"/>
      <c r="W2918" s="54"/>
      <c r="X2918" s="30"/>
      <c r="Y2918" s="31" t="str">
        <v/>
      </c>
      <c r="Z2918" s="30"/>
      <c r="AA2918" s="56"/>
      <c r="AB2918" s="56"/>
      <c r="AC2918" s="30"/>
      <c r="AD2918" s="30"/>
    </row>
    <row r="2919" spans="1:30" x14ac:dyDescent="0.2">
      <c r="A2919" s="89"/>
      <c r="B2919" s="35"/>
      <c r="C2919" s="30"/>
      <c r="D2919" s="30"/>
      <c r="E2919" s="30"/>
      <c r="F2919" s="30"/>
      <c r="G2919" s="30"/>
      <c r="H2919" s="155"/>
      <c r="I2919" s="36" t="str">
        <f ca="1">IFERROR(__xludf.DUMMYFUNCTION("""COMPUTED_VALUE""")," ")</f>
        <v xml:space="preserve"> </v>
      </c>
      <c r="J2919" s="51"/>
      <c r="K2919" s="56"/>
      <c r="L2919" s="38"/>
      <c r="M2919" s="30"/>
      <c r="N2919" s="30"/>
      <c r="O2919" s="30"/>
      <c r="P2919" s="30"/>
      <c r="Q2919" s="23" t="str">
        <v/>
      </c>
      <c r="R2919" s="30"/>
      <c r="S2919" s="39"/>
      <c r="T2919" s="45"/>
      <c r="U2919" s="52"/>
      <c r="V2919" s="53"/>
      <c r="W2919" s="54"/>
      <c r="X2919" s="30"/>
      <c r="Y2919" s="31" t="str">
        <v/>
      </c>
      <c r="Z2919" s="30"/>
      <c r="AA2919" s="55"/>
      <c r="AB2919" s="55"/>
      <c r="AC2919" s="30"/>
      <c r="AD2919" s="30"/>
    </row>
    <row r="2920" spans="1:30" x14ac:dyDescent="0.2">
      <c r="A2920" s="89"/>
      <c r="B2920" s="35"/>
      <c r="C2920" s="30"/>
      <c r="D2920" s="30"/>
      <c r="E2920" s="30"/>
      <c r="F2920" s="30"/>
      <c r="G2920" s="30"/>
      <c r="H2920" s="155"/>
      <c r="I2920" s="36" t="str">
        <f ca="1">IFERROR(__xludf.DUMMYFUNCTION("""COMPUTED_VALUE""")," ")</f>
        <v xml:space="preserve"> </v>
      </c>
      <c r="J2920" s="51"/>
      <c r="K2920" s="56"/>
      <c r="L2920" s="38"/>
      <c r="M2920" s="30"/>
      <c r="N2920" s="30"/>
      <c r="O2920" s="30"/>
      <c r="P2920" s="30"/>
      <c r="Q2920" s="23" t="str">
        <v/>
      </c>
      <c r="R2920" s="30"/>
      <c r="S2920" s="39"/>
      <c r="T2920" s="45"/>
      <c r="U2920" s="52"/>
      <c r="V2920" s="53"/>
      <c r="W2920" s="54"/>
      <c r="X2920" s="30"/>
      <c r="Y2920" s="31" t="str">
        <v/>
      </c>
      <c r="Z2920" s="30"/>
      <c r="AA2920" s="56"/>
      <c r="AB2920" s="56"/>
      <c r="AC2920" s="30"/>
      <c r="AD2920" s="30"/>
    </row>
    <row r="2921" spans="1:30" x14ac:dyDescent="0.2">
      <c r="A2921" s="89"/>
      <c r="B2921" s="35"/>
      <c r="C2921" s="30"/>
      <c r="D2921" s="30"/>
      <c r="E2921" s="30"/>
      <c r="F2921" s="30"/>
      <c r="G2921" s="30"/>
      <c r="H2921" s="155"/>
      <c r="I2921" s="36" t="str">
        <f ca="1">IFERROR(__xludf.DUMMYFUNCTION("""COMPUTED_VALUE""")," ")</f>
        <v xml:space="preserve"> </v>
      </c>
      <c r="J2921" s="51"/>
      <c r="K2921" s="56"/>
      <c r="L2921" s="38"/>
      <c r="M2921" s="30"/>
      <c r="N2921" s="30"/>
      <c r="O2921" s="30"/>
      <c r="P2921" s="30"/>
      <c r="Q2921" s="23" t="str">
        <v/>
      </c>
      <c r="R2921" s="30"/>
      <c r="S2921" s="39"/>
      <c r="T2921" s="45"/>
      <c r="U2921" s="52"/>
      <c r="V2921" s="53"/>
      <c r="W2921" s="54"/>
      <c r="X2921" s="30"/>
      <c r="Y2921" s="31" t="str">
        <v/>
      </c>
      <c r="Z2921" s="30"/>
      <c r="AA2921" s="55"/>
      <c r="AB2921" s="55"/>
      <c r="AC2921" s="30"/>
      <c r="AD2921" s="30"/>
    </row>
    <row r="2922" spans="1:30" x14ac:dyDescent="0.2">
      <c r="A2922" s="89"/>
      <c r="B2922" s="35"/>
      <c r="C2922" s="30"/>
      <c r="D2922" s="30"/>
      <c r="E2922" s="30"/>
      <c r="F2922" s="30"/>
      <c r="G2922" s="30"/>
      <c r="H2922" s="155"/>
      <c r="I2922" s="36" t="str">
        <f ca="1">IFERROR(__xludf.DUMMYFUNCTION("""COMPUTED_VALUE""")," ")</f>
        <v xml:space="preserve"> </v>
      </c>
      <c r="J2922" s="51"/>
      <c r="K2922" s="56"/>
      <c r="L2922" s="38"/>
      <c r="M2922" s="30"/>
      <c r="N2922" s="30"/>
      <c r="O2922" s="30"/>
      <c r="P2922" s="30"/>
      <c r="Q2922" s="23" t="str">
        <v/>
      </c>
      <c r="R2922" s="30"/>
      <c r="S2922" s="39"/>
      <c r="T2922" s="45"/>
      <c r="U2922" s="52"/>
      <c r="V2922" s="53"/>
      <c r="W2922" s="54"/>
      <c r="X2922" s="30"/>
      <c r="Y2922" s="31" t="str">
        <v/>
      </c>
      <c r="Z2922" s="30"/>
      <c r="AA2922" s="56"/>
      <c r="AB2922" s="56"/>
      <c r="AC2922" s="30"/>
      <c r="AD2922" s="30"/>
    </row>
    <row r="2923" spans="1:30" x14ac:dyDescent="0.2">
      <c r="A2923" s="89"/>
      <c r="B2923" s="35"/>
      <c r="C2923" s="30"/>
      <c r="D2923" s="30"/>
      <c r="E2923" s="30"/>
      <c r="F2923" s="30"/>
      <c r="G2923" s="30"/>
      <c r="H2923" s="155"/>
      <c r="I2923" s="36" t="str">
        <f ca="1">IFERROR(__xludf.DUMMYFUNCTION("""COMPUTED_VALUE""")," ")</f>
        <v xml:space="preserve"> </v>
      </c>
      <c r="J2923" s="51"/>
      <c r="K2923" s="56"/>
      <c r="L2923" s="38"/>
      <c r="M2923" s="30"/>
      <c r="N2923" s="30"/>
      <c r="O2923" s="30"/>
      <c r="P2923" s="30"/>
      <c r="Q2923" s="23" t="str">
        <v/>
      </c>
      <c r="R2923" s="30"/>
      <c r="S2923" s="39"/>
      <c r="T2923" s="45"/>
      <c r="U2923" s="52"/>
      <c r="V2923" s="53"/>
      <c r="W2923" s="54"/>
      <c r="X2923" s="30"/>
      <c r="Y2923" s="31" t="str">
        <v/>
      </c>
      <c r="Z2923" s="30"/>
      <c r="AA2923" s="55"/>
      <c r="AB2923" s="55"/>
      <c r="AC2923" s="30"/>
      <c r="AD2923" s="30"/>
    </row>
    <row r="2924" spans="1:30" x14ac:dyDescent="0.2">
      <c r="A2924" s="89"/>
      <c r="B2924" s="35"/>
      <c r="C2924" s="30"/>
      <c r="D2924" s="30"/>
      <c r="E2924" s="30"/>
      <c r="F2924" s="30"/>
      <c r="G2924" s="30"/>
      <c r="H2924" s="155"/>
      <c r="I2924" s="36" t="str">
        <f ca="1">IFERROR(__xludf.DUMMYFUNCTION("""COMPUTED_VALUE""")," ")</f>
        <v xml:space="preserve"> </v>
      </c>
      <c r="J2924" s="51"/>
      <c r="K2924" s="56"/>
      <c r="L2924" s="38"/>
      <c r="M2924" s="30"/>
      <c r="N2924" s="30"/>
      <c r="O2924" s="30"/>
      <c r="P2924" s="30"/>
      <c r="Q2924" s="23" t="str">
        <v/>
      </c>
      <c r="R2924" s="30"/>
      <c r="S2924" s="39"/>
      <c r="T2924" s="45"/>
      <c r="U2924" s="52"/>
      <c r="V2924" s="53"/>
      <c r="W2924" s="54"/>
      <c r="X2924" s="30"/>
      <c r="Y2924" s="31" t="str">
        <v/>
      </c>
      <c r="Z2924" s="30"/>
      <c r="AA2924" s="56"/>
      <c r="AB2924" s="56"/>
      <c r="AC2924" s="30"/>
      <c r="AD2924" s="30"/>
    </row>
    <row r="2925" spans="1:30" x14ac:dyDescent="0.2">
      <c r="A2925" s="89"/>
      <c r="B2925" s="35"/>
      <c r="C2925" s="30"/>
      <c r="D2925" s="30"/>
      <c r="E2925" s="30"/>
      <c r="F2925" s="30"/>
      <c r="G2925" s="30"/>
      <c r="H2925" s="155"/>
      <c r="I2925" s="36" t="str">
        <f ca="1">IFERROR(__xludf.DUMMYFUNCTION("""COMPUTED_VALUE""")," ")</f>
        <v xml:space="preserve"> </v>
      </c>
      <c r="J2925" s="51"/>
      <c r="K2925" s="56"/>
      <c r="L2925" s="38"/>
      <c r="M2925" s="30"/>
      <c r="N2925" s="30"/>
      <c r="O2925" s="30"/>
      <c r="P2925" s="30"/>
      <c r="Q2925" s="23" t="str">
        <v/>
      </c>
      <c r="R2925" s="30"/>
      <c r="S2925" s="39"/>
      <c r="T2925" s="45"/>
      <c r="U2925" s="52"/>
      <c r="V2925" s="53"/>
      <c r="W2925" s="54"/>
      <c r="X2925" s="30"/>
      <c r="Y2925" s="31" t="str">
        <v/>
      </c>
      <c r="Z2925" s="30"/>
      <c r="AA2925" s="55"/>
      <c r="AB2925" s="55"/>
      <c r="AC2925" s="30"/>
      <c r="AD2925" s="30"/>
    </row>
    <row r="2926" spans="1:30" x14ac:dyDescent="0.2">
      <c r="A2926" s="89"/>
      <c r="B2926" s="35"/>
      <c r="C2926" s="30"/>
      <c r="D2926" s="30"/>
      <c r="E2926" s="30"/>
      <c r="F2926" s="30"/>
      <c r="G2926" s="30"/>
      <c r="H2926" s="155"/>
      <c r="I2926" s="36" t="str">
        <f ca="1">IFERROR(__xludf.DUMMYFUNCTION("""COMPUTED_VALUE""")," ")</f>
        <v xml:space="preserve"> </v>
      </c>
      <c r="J2926" s="51"/>
      <c r="K2926" s="56"/>
      <c r="L2926" s="38"/>
      <c r="M2926" s="30"/>
      <c r="N2926" s="30"/>
      <c r="O2926" s="30"/>
      <c r="P2926" s="30"/>
      <c r="Q2926" s="23" t="str">
        <v/>
      </c>
      <c r="R2926" s="30"/>
      <c r="S2926" s="39"/>
      <c r="T2926" s="45"/>
      <c r="U2926" s="52"/>
      <c r="V2926" s="53"/>
      <c r="W2926" s="54"/>
      <c r="X2926" s="30"/>
      <c r="Y2926" s="31" t="str">
        <v/>
      </c>
      <c r="Z2926" s="30"/>
      <c r="AA2926" s="56"/>
      <c r="AB2926" s="56"/>
      <c r="AC2926" s="30"/>
      <c r="AD2926" s="30"/>
    </row>
    <row r="2927" spans="1:30" x14ac:dyDescent="0.2">
      <c r="A2927" s="89"/>
      <c r="B2927" s="35"/>
      <c r="C2927" s="30"/>
      <c r="D2927" s="30"/>
      <c r="E2927" s="30"/>
      <c r="F2927" s="30"/>
      <c r="G2927" s="30"/>
      <c r="H2927" s="155"/>
      <c r="I2927" s="36" t="str">
        <f ca="1">IFERROR(__xludf.DUMMYFUNCTION("""COMPUTED_VALUE""")," ")</f>
        <v xml:space="preserve"> </v>
      </c>
      <c r="J2927" s="51"/>
      <c r="K2927" s="56"/>
      <c r="L2927" s="38"/>
      <c r="M2927" s="30"/>
      <c r="N2927" s="30"/>
      <c r="O2927" s="30"/>
      <c r="P2927" s="30"/>
      <c r="Q2927" s="23" t="str">
        <v/>
      </c>
      <c r="R2927" s="30"/>
      <c r="S2927" s="39"/>
      <c r="T2927" s="45"/>
      <c r="U2927" s="52"/>
      <c r="V2927" s="53"/>
      <c r="W2927" s="54"/>
      <c r="X2927" s="30"/>
      <c r="Y2927" s="31" t="str">
        <v/>
      </c>
      <c r="Z2927" s="30"/>
      <c r="AA2927" s="55"/>
      <c r="AB2927" s="55"/>
      <c r="AC2927" s="30"/>
      <c r="AD2927" s="30"/>
    </row>
    <row r="2928" spans="1:30" x14ac:dyDescent="0.2">
      <c r="A2928" s="89"/>
      <c r="B2928" s="35"/>
      <c r="C2928" s="30"/>
      <c r="D2928" s="30"/>
      <c r="E2928" s="30"/>
      <c r="F2928" s="30"/>
      <c r="G2928" s="30"/>
      <c r="H2928" s="155"/>
      <c r="I2928" s="36" t="str">
        <f ca="1">IFERROR(__xludf.DUMMYFUNCTION("""COMPUTED_VALUE""")," ")</f>
        <v xml:space="preserve"> </v>
      </c>
      <c r="J2928" s="51"/>
      <c r="K2928" s="56"/>
      <c r="L2928" s="38"/>
      <c r="M2928" s="30"/>
      <c r="N2928" s="30"/>
      <c r="O2928" s="30"/>
      <c r="P2928" s="30"/>
      <c r="Q2928" s="23" t="str">
        <v/>
      </c>
      <c r="R2928" s="30"/>
      <c r="S2928" s="39"/>
      <c r="T2928" s="45"/>
      <c r="U2928" s="52"/>
      <c r="V2928" s="53"/>
      <c r="W2928" s="54"/>
      <c r="X2928" s="30"/>
      <c r="Y2928" s="31" t="str">
        <v/>
      </c>
      <c r="Z2928" s="30"/>
      <c r="AA2928" s="56"/>
      <c r="AB2928" s="56"/>
      <c r="AC2928" s="30"/>
      <c r="AD2928" s="30"/>
    </row>
    <row r="2929" spans="1:30" x14ac:dyDescent="0.2">
      <c r="A2929" s="89"/>
      <c r="B2929" s="35"/>
      <c r="C2929" s="30"/>
      <c r="D2929" s="30"/>
      <c r="E2929" s="30"/>
      <c r="F2929" s="30"/>
      <c r="G2929" s="30"/>
      <c r="H2929" s="155"/>
      <c r="I2929" s="36" t="str">
        <f ca="1">IFERROR(__xludf.DUMMYFUNCTION("""COMPUTED_VALUE""")," ")</f>
        <v xml:space="preserve"> </v>
      </c>
      <c r="J2929" s="51"/>
      <c r="K2929" s="56"/>
      <c r="L2929" s="38"/>
      <c r="M2929" s="30"/>
      <c r="N2929" s="30"/>
      <c r="O2929" s="30"/>
      <c r="P2929" s="30"/>
      <c r="Q2929" s="23" t="str">
        <v/>
      </c>
      <c r="R2929" s="30"/>
      <c r="S2929" s="39"/>
      <c r="T2929" s="45"/>
      <c r="U2929" s="52"/>
      <c r="V2929" s="53"/>
      <c r="W2929" s="54"/>
      <c r="X2929" s="30"/>
      <c r="Y2929" s="31" t="str">
        <v/>
      </c>
      <c r="Z2929" s="30"/>
      <c r="AA2929" s="55"/>
      <c r="AB2929" s="55"/>
      <c r="AC2929" s="30"/>
      <c r="AD2929" s="30"/>
    </row>
    <row r="2930" spans="1:30" x14ac:dyDescent="0.2">
      <c r="A2930" s="89"/>
      <c r="B2930" s="35"/>
      <c r="C2930" s="30"/>
      <c r="D2930" s="30"/>
      <c r="E2930" s="30"/>
      <c r="F2930" s="30"/>
      <c r="G2930" s="30"/>
      <c r="H2930" s="155"/>
      <c r="I2930" s="36" t="str">
        <f ca="1">IFERROR(__xludf.DUMMYFUNCTION("""COMPUTED_VALUE""")," ")</f>
        <v xml:space="preserve"> </v>
      </c>
      <c r="J2930" s="51"/>
      <c r="K2930" s="56"/>
      <c r="L2930" s="38"/>
      <c r="M2930" s="30"/>
      <c r="N2930" s="30"/>
      <c r="O2930" s="30"/>
      <c r="P2930" s="30"/>
      <c r="Q2930" s="23" t="str">
        <v/>
      </c>
      <c r="R2930" s="30"/>
      <c r="S2930" s="39"/>
      <c r="T2930" s="45"/>
      <c r="U2930" s="52"/>
      <c r="V2930" s="53"/>
      <c r="W2930" s="54"/>
      <c r="X2930" s="30"/>
      <c r="Y2930" s="31" t="str">
        <v/>
      </c>
      <c r="Z2930" s="30"/>
      <c r="AA2930" s="56"/>
      <c r="AB2930" s="56"/>
      <c r="AC2930" s="30"/>
      <c r="AD2930" s="30"/>
    </row>
    <row r="2931" spans="1:30" x14ac:dyDescent="0.2">
      <c r="A2931" s="89"/>
      <c r="B2931" s="35"/>
      <c r="C2931" s="30"/>
      <c r="D2931" s="30"/>
      <c r="E2931" s="30"/>
      <c r="F2931" s="30"/>
      <c r="G2931" s="30"/>
      <c r="H2931" s="155"/>
      <c r="I2931" s="36" t="str">
        <f ca="1">IFERROR(__xludf.DUMMYFUNCTION("""COMPUTED_VALUE""")," ")</f>
        <v xml:space="preserve"> </v>
      </c>
      <c r="J2931" s="51"/>
      <c r="K2931" s="56"/>
      <c r="L2931" s="38"/>
      <c r="M2931" s="30"/>
      <c r="N2931" s="30"/>
      <c r="O2931" s="30"/>
      <c r="P2931" s="30"/>
      <c r="Q2931" s="23" t="str">
        <v/>
      </c>
      <c r="R2931" s="30"/>
      <c r="S2931" s="39"/>
      <c r="T2931" s="45"/>
      <c r="U2931" s="52"/>
      <c r="V2931" s="53"/>
      <c r="W2931" s="54"/>
      <c r="X2931" s="30"/>
      <c r="Y2931" s="31" t="str">
        <v/>
      </c>
      <c r="Z2931" s="30"/>
      <c r="AA2931" s="55"/>
      <c r="AB2931" s="55"/>
      <c r="AC2931" s="30"/>
      <c r="AD2931" s="30"/>
    </row>
    <row r="2932" spans="1:30" x14ac:dyDescent="0.2">
      <c r="A2932" s="89"/>
      <c r="B2932" s="35"/>
      <c r="C2932" s="30"/>
      <c r="D2932" s="30"/>
      <c r="E2932" s="30"/>
      <c r="F2932" s="30"/>
      <c r="G2932" s="30"/>
      <c r="H2932" s="155"/>
      <c r="I2932" s="36" t="str">
        <f ca="1">IFERROR(__xludf.DUMMYFUNCTION("""COMPUTED_VALUE""")," ")</f>
        <v xml:space="preserve"> </v>
      </c>
      <c r="J2932" s="51"/>
      <c r="K2932" s="56"/>
      <c r="L2932" s="38"/>
      <c r="M2932" s="30"/>
      <c r="N2932" s="30"/>
      <c r="O2932" s="30"/>
      <c r="P2932" s="30"/>
      <c r="Q2932" s="23" t="str">
        <v/>
      </c>
      <c r="R2932" s="30"/>
      <c r="S2932" s="39"/>
      <c r="T2932" s="45"/>
      <c r="U2932" s="52"/>
      <c r="V2932" s="53"/>
      <c r="W2932" s="54"/>
      <c r="X2932" s="30"/>
      <c r="Y2932" s="31" t="str">
        <v/>
      </c>
      <c r="Z2932" s="30"/>
      <c r="AA2932" s="56"/>
      <c r="AB2932" s="56"/>
      <c r="AC2932" s="30"/>
      <c r="AD2932" s="30"/>
    </row>
    <row r="2933" spans="1:30" x14ac:dyDescent="0.2">
      <c r="A2933" s="89"/>
      <c r="B2933" s="35"/>
      <c r="C2933" s="30"/>
      <c r="D2933" s="30"/>
      <c r="E2933" s="30"/>
      <c r="F2933" s="30"/>
      <c r="G2933" s="30"/>
      <c r="H2933" s="155"/>
      <c r="I2933" s="36" t="str">
        <f ca="1">IFERROR(__xludf.DUMMYFUNCTION("""COMPUTED_VALUE""")," ")</f>
        <v xml:space="preserve"> </v>
      </c>
      <c r="J2933" s="51"/>
      <c r="K2933" s="56"/>
      <c r="L2933" s="38"/>
      <c r="M2933" s="30"/>
      <c r="N2933" s="30"/>
      <c r="O2933" s="30"/>
      <c r="P2933" s="30"/>
      <c r="Q2933" s="23" t="str">
        <v/>
      </c>
      <c r="R2933" s="30"/>
      <c r="S2933" s="39"/>
      <c r="T2933" s="45"/>
      <c r="U2933" s="52"/>
      <c r="V2933" s="53"/>
      <c r="W2933" s="54"/>
      <c r="X2933" s="30"/>
      <c r="Y2933" s="31" t="str">
        <v/>
      </c>
      <c r="Z2933" s="30"/>
      <c r="AA2933" s="55"/>
      <c r="AB2933" s="55"/>
      <c r="AC2933" s="30"/>
      <c r="AD2933" s="30"/>
    </row>
    <row r="2934" spans="1:30" x14ac:dyDescent="0.2">
      <c r="A2934" s="89"/>
      <c r="B2934" s="35"/>
      <c r="C2934" s="30"/>
      <c r="D2934" s="30"/>
      <c r="E2934" s="30"/>
      <c r="F2934" s="30"/>
      <c r="G2934" s="30"/>
      <c r="H2934" s="155"/>
      <c r="I2934" s="36" t="str">
        <f ca="1">IFERROR(__xludf.DUMMYFUNCTION("""COMPUTED_VALUE""")," ")</f>
        <v xml:space="preserve"> </v>
      </c>
      <c r="J2934" s="51"/>
      <c r="K2934" s="56"/>
      <c r="L2934" s="38"/>
      <c r="M2934" s="30"/>
      <c r="N2934" s="30"/>
      <c r="O2934" s="30"/>
      <c r="P2934" s="30"/>
      <c r="Q2934" s="23" t="str">
        <v/>
      </c>
      <c r="R2934" s="30"/>
      <c r="S2934" s="39"/>
      <c r="T2934" s="45"/>
      <c r="U2934" s="52"/>
      <c r="V2934" s="53"/>
      <c r="W2934" s="54"/>
      <c r="X2934" s="30"/>
      <c r="Y2934" s="31" t="str">
        <v/>
      </c>
      <c r="Z2934" s="30"/>
      <c r="AA2934" s="56"/>
      <c r="AB2934" s="56"/>
      <c r="AC2934" s="30"/>
      <c r="AD2934" s="30"/>
    </row>
    <row r="2935" spans="1:30" x14ac:dyDescent="0.2">
      <c r="A2935" s="89"/>
      <c r="B2935" s="35"/>
      <c r="C2935" s="30"/>
      <c r="D2935" s="30"/>
      <c r="E2935" s="30"/>
      <c r="F2935" s="30"/>
      <c r="G2935" s="30"/>
      <c r="H2935" s="155"/>
      <c r="I2935" s="36" t="str">
        <f ca="1">IFERROR(__xludf.DUMMYFUNCTION("""COMPUTED_VALUE""")," ")</f>
        <v xml:space="preserve"> </v>
      </c>
      <c r="J2935" s="51"/>
      <c r="K2935" s="56"/>
      <c r="L2935" s="38"/>
      <c r="M2935" s="30"/>
      <c r="N2935" s="30"/>
      <c r="O2935" s="30"/>
      <c r="P2935" s="30"/>
      <c r="Q2935" s="23" t="str">
        <v/>
      </c>
      <c r="R2935" s="30"/>
      <c r="S2935" s="39"/>
      <c r="T2935" s="45"/>
      <c r="U2935" s="52"/>
      <c r="V2935" s="53"/>
      <c r="W2935" s="54"/>
      <c r="X2935" s="30"/>
      <c r="Y2935" s="31" t="str">
        <v/>
      </c>
      <c r="Z2935" s="30"/>
      <c r="AA2935" s="55"/>
      <c r="AB2935" s="55"/>
      <c r="AC2935" s="30"/>
      <c r="AD2935" s="30"/>
    </row>
    <row r="2936" spans="1:30" x14ac:dyDescent="0.2">
      <c r="A2936" s="89"/>
      <c r="B2936" s="35"/>
      <c r="C2936" s="30"/>
      <c r="D2936" s="30"/>
      <c r="E2936" s="30"/>
      <c r="F2936" s="30"/>
      <c r="G2936" s="30"/>
      <c r="H2936" s="155"/>
      <c r="I2936" s="36" t="str">
        <f ca="1">IFERROR(__xludf.DUMMYFUNCTION("""COMPUTED_VALUE""")," ")</f>
        <v xml:space="preserve"> </v>
      </c>
      <c r="J2936" s="51"/>
      <c r="K2936" s="56"/>
      <c r="L2936" s="38"/>
      <c r="M2936" s="30"/>
      <c r="N2936" s="30"/>
      <c r="O2936" s="30"/>
      <c r="P2936" s="30"/>
      <c r="Q2936" s="23" t="str">
        <v/>
      </c>
      <c r="R2936" s="30"/>
      <c r="S2936" s="39"/>
      <c r="T2936" s="45"/>
      <c r="U2936" s="52"/>
      <c r="V2936" s="53"/>
      <c r="W2936" s="54"/>
      <c r="X2936" s="30"/>
      <c r="Y2936" s="31" t="str">
        <v/>
      </c>
      <c r="Z2936" s="30"/>
      <c r="AA2936" s="56"/>
      <c r="AB2936" s="56"/>
      <c r="AC2936" s="30"/>
      <c r="AD2936" s="30"/>
    </row>
    <row r="2937" spans="1:30" x14ac:dyDescent="0.2">
      <c r="A2937" s="89"/>
      <c r="B2937" s="35"/>
      <c r="C2937" s="30"/>
      <c r="D2937" s="30"/>
      <c r="E2937" s="30"/>
      <c r="F2937" s="30"/>
      <c r="G2937" s="30"/>
      <c r="H2937" s="155"/>
      <c r="I2937" s="36" t="str">
        <f ca="1">IFERROR(__xludf.DUMMYFUNCTION("""COMPUTED_VALUE""")," ")</f>
        <v xml:space="preserve"> </v>
      </c>
      <c r="J2937" s="51"/>
      <c r="K2937" s="56"/>
      <c r="L2937" s="38"/>
      <c r="M2937" s="30"/>
      <c r="N2937" s="30"/>
      <c r="O2937" s="30"/>
      <c r="P2937" s="30"/>
      <c r="Q2937" s="23" t="str">
        <v/>
      </c>
      <c r="R2937" s="30"/>
      <c r="S2937" s="39"/>
      <c r="T2937" s="45"/>
      <c r="U2937" s="52"/>
      <c r="V2937" s="53"/>
      <c r="W2937" s="54"/>
      <c r="X2937" s="30"/>
      <c r="Y2937" s="31" t="str">
        <v/>
      </c>
      <c r="Z2937" s="30"/>
      <c r="AA2937" s="55"/>
      <c r="AB2937" s="55"/>
      <c r="AC2937" s="30"/>
      <c r="AD2937" s="30"/>
    </row>
    <row r="2938" spans="1:30" x14ac:dyDescent="0.2">
      <c r="A2938" s="89"/>
      <c r="B2938" s="35"/>
      <c r="C2938" s="30"/>
      <c r="D2938" s="30"/>
      <c r="E2938" s="30"/>
      <c r="F2938" s="30"/>
      <c r="G2938" s="30"/>
      <c r="H2938" s="155"/>
      <c r="I2938" s="36" t="str">
        <f ca="1">IFERROR(__xludf.DUMMYFUNCTION("""COMPUTED_VALUE""")," ")</f>
        <v xml:space="preserve"> </v>
      </c>
      <c r="J2938" s="51"/>
      <c r="K2938" s="56"/>
      <c r="L2938" s="38"/>
      <c r="M2938" s="30"/>
      <c r="N2938" s="30"/>
      <c r="O2938" s="30"/>
      <c r="P2938" s="30"/>
      <c r="Q2938" s="23" t="str">
        <v/>
      </c>
      <c r="R2938" s="30"/>
      <c r="S2938" s="39"/>
      <c r="T2938" s="45"/>
      <c r="U2938" s="52"/>
      <c r="V2938" s="53"/>
      <c r="W2938" s="54"/>
      <c r="X2938" s="30"/>
      <c r="Y2938" s="31" t="str">
        <v/>
      </c>
      <c r="Z2938" s="30"/>
      <c r="AA2938" s="56"/>
      <c r="AB2938" s="56"/>
      <c r="AC2938" s="30"/>
      <c r="AD2938" s="30"/>
    </row>
    <row r="2939" spans="1:30" x14ac:dyDescent="0.2">
      <c r="A2939" s="89"/>
      <c r="B2939" s="35"/>
      <c r="C2939" s="30"/>
      <c r="D2939" s="30"/>
      <c r="E2939" s="30"/>
      <c r="F2939" s="30"/>
      <c r="G2939" s="30"/>
      <c r="H2939" s="155"/>
      <c r="I2939" s="36" t="str">
        <f ca="1">IFERROR(__xludf.DUMMYFUNCTION("""COMPUTED_VALUE""")," ")</f>
        <v xml:space="preserve"> </v>
      </c>
      <c r="J2939" s="51"/>
      <c r="K2939" s="56"/>
      <c r="L2939" s="38"/>
      <c r="M2939" s="30"/>
      <c r="N2939" s="30"/>
      <c r="O2939" s="30"/>
      <c r="P2939" s="30"/>
      <c r="Q2939" s="23" t="str">
        <v/>
      </c>
      <c r="R2939" s="30"/>
      <c r="S2939" s="39"/>
      <c r="T2939" s="45"/>
      <c r="U2939" s="52"/>
      <c r="V2939" s="53"/>
      <c r="W2939" s="54"/>
      <c r="X2939" s="30"/>
      <c r="Y2939" s="31" t="str">
        <v/>
      </c>
      <c r="Z2939" s="30"/>
      <c r="AA2939" s="55"/>
      <c r="AB2939" s="55"/>
      <c r="AC2939" s="30"/>
      <c r="AD2939" s="30"/>
    </row>
    <row r="2940" spans="1:30" x14ac:dyDescent="0.2">
      <c r="A2940" s="89"/>
      <c r="B2940" s="35"/>
      <c r="C2940" s="30"/>
      <c r="D2940" s="30"/>
      <c r="E2940" s="30"/>
      <c r="F2940" s="30"/>
      <c r="G2940" s="30"/>
      <c r="H2940" s="155"/>
      <c r="I2940" s="36" t="str">
        <f ca="1">IFERROR(__xludf.DUMMYFUNCTION("""COMPUTED_VALUE""")," ")</f>
        <v xml:space="preserve"> </v>
      </c>
      <c r="J2940" s="51"/>
      <c r="K2940" s="56"/>
      <c r="L2940" s="38"/>
      <c r="M2940" s="30"/>
      <c r="N2940" s="30"/>
      <c r="O2940" s="30"/>
      <c r="P2940" s="30"/>
      <c r="Q2940" s="23" t="str">
        <v/>
      </c>
      <c r="R2940" s="30"/>
      <c r="S2940" s="39"/>
      <c r="T2940" s="45"/>
      <c r="U2940" s="52"/>
      <c r="V2940" s="53"/>
      <c r="W2940" s="54"/>
      <c r="X2940" s="30"/>
      <c r="Y2940" s="31" t="str">
        <v/>
      </c>
      <c r="Z2940" s="30"/>
      <c r="AA2940" s="56"/>
      <c r="AB2940" s="56"/>
      <c r="AC2940" s="30"/>
      <c r="AD2940" s="30"/>
    </row>
    <row r="2941" spans="1:30" x14ac:dyDescent="0.2">
      <c r="A2941" s="89"/>
      <c r="B2941" s="35"/>
      <c r="C2941" s="30"/>
      <c r="D2941" s="30"/>
      <c r="E2941" s="30"/>
      <c r="F2941" s="30"/>
      <c r="G2941" s="30"/>
      <c r="H2941" s="155"/>
      <c r="I2941" s="36" t="str">
        <f ca="1">IFERROR(__xludf.DUMMYFUNCTION("""COMPUTED_VALUE""")," ")</f>
        <v xml:space="preserve"> </v>
      </c>
      <c r="J2941" s="51"/>
      <c r="K2941" s="56"/>
      <c r="L2941" s="38"/>
      <c r="M2941" s="30"/>
      <c r="N2941" s="30"/>
      <c r="O2941" s="30"/>
      <c r="P2941" s="30"/>
      <c r="Q2941" s="23" t="str">
        <v/>
      </c>
      <c r="R2941" s="30"/>
      <c r="S2941" s="39"/>
      <c r="T2941" s="45"/>
      <c r="U2941" s="52"/>
      <c r="V2941" s="53"/>
      <c r="W2941" s="54"/>
      <c r="X2941" s="30"/>
      <c r="Y2941" s="31" t="str">
        <v/>
      </c>
      <c r="Z2941" s="30"/>
      <c r="AA2941" s="55"/>
      <c r="AB2941" s="55"/>
      <c r="AC2941" s="30"/>
      <c r="AD2941" s="30"/>
    </row>
    <row r="2942" spans="1:30" x14ac:dyDescent="0.2">
      <c r="A2942" s="89"/>
      <c r="B2942" s="35"/>
      <c r="C2942" s="30"/>
      <c r="D2942" s="30"/>
      <c r="E2942" s="30"/>
      <c r="F2942" s="30"/>
      <c r="G2942" s="30"/>
      <c r="H2942" s="155"/>
      <c r="I2942" s="36" t="str">
        <f ca="1">IFERROR(__xludf.DUMMYFUNCTION("""COMPUTED_VALUE""")," ")</f>
        <v xml:space="preserve"> </v>
      </c>
      <c r="J2942" s="51"/>
      <c r="K2942" s="56"/>
      <c r="L2942" s="38"/>
      <c r="M2942" s="30"/>
      <c r="N2942" s="30"/>
      <c r="O2942" s="30"/>
      <c r="P2942" s="30"/>
      <c r="Q2942" s="23" t="str">
        <v/>
      </c>
      <c r="R2942" s="30"/>
      <c r="S2942" s="39"/>
      <c r="T2942" s="45"/>
      <c r="U2942" s="52"/>
      <c r="V2942" s="53"/>
      <c r="W2942" s="54"/>
      <c r="X2942" s="30"/>
      <c r="Y2942" s="31" t="str">
        <v/>
      </c>
      <c r="Z2942" s="30"/>
      <c r="AA2942" s="56"/>
      <c r="AB2942" s="56"/>
      <c r="AC2942" s="30"/>
      <c r="AD2942" s="30"/>
    </row>
    <row r="2943" spans="1:30" x14ac:dyDescent="0.2">
      <c r="A2943" s="89"/>
      <c r="B2943" s="35"/>
      <c r="C2943" s="30"/>
      <c r="D2943" s="30"/>
      <c r="E2943" s="30"/>
      <c r="F2943" s="30"/>
      <c r="G2943" s="30"/>
      <c r="H2943" s="155"/>
      <c r="I2943" s="36" t="str">
        <f ca="1">IFERROR(__xludf.DUMMYFUNCTION("""COMPUTED_VALUE""")," ")</f>
        <v xml:space="preserve"> </v>
      </c>
      <c r="J2943" s="51"/>
      <c r="K2943" s="56"/>
      <c r="L2943" s="38"/>
      <c r="M2943" s="30"/>
      <c r="N2943" s="30"/>
      <c r="O2943" s="30"/>
      <c r="P2943" s="30"/>
      <c r="Q2943" s="23" t="str">
        <v/>
      </c>
      <c r="R2943" s="30"/>
      <c r="S2943" s="39"/>
      <c r="T2943" s="45"/>
      <c r="U2943" s="52"/>
      <c r="V2943" s="53"/>
      <c r="W2943" s="54"/>
      <c r="X2943" s="30"/>
      <c r="Y2943" s="31" t="str">
        <v/>
      </c>
      <c r="Z2943" s="30"/>
      <c r="AA2943" s="55"/>
      <c r="AB2943" s="55"/>
      <c r="AC2943" s="30"/>
      <c r="AD2943" s="30"/>
    </row>
    <row r="2944" spans="1:30" x14ac:dyDescent="0.2">
      <c r="A2944" s="89"/>
      <c r="B2944" s="35"/>
      <c r="C2944" s="30"/>
      <c r="D2944" s="30"/>
      <c r="E2944" s="30"/>
      <c r="F2944" s="30"/>
      <c r="G2944" s="30"/>
      <c r="H2944" s="155"/>
      <c r="I2944" s="36" t="str">
        <f ca="1">IFERROR(__xludf.DUMMYFUNCTION("""COMPUTED_VALUE""")," ")</f>
        <v xml:space="preserve"> </v>
      </c>
      <c r="J2944" s="51"/>
      <c r="K2944" s="56"/>
      <c r="L2944" s="38"/>
      <c r="M2944" s="30"/>
      <c r="N2944" s="30"/>
      <c r="O2944" s="30"/>
      <c r="P2944" s="30"/>
      <c r="Q2944" s="23" t="str">
        <v/>
      </c>
      <c r="R2944" s="30"/>
      <c r="S2944" s="39"/>
      <c r="T2944" s="45"/>
      <c r="U2944" s="52"/>
      <c r="V2944" s="53"/>
      <c r="W2944" s="54"/>
      <c r="X2944" s="30"/>
      <c r="Y2944" s="31" t="str">
        <v/>
      </c>
      <c r="Z2944" s="30"/>
      <c r="AA2944" s="56"/>
      <c r="AB2944" s="56"/>
      <c r="AC2944" s="30"/>
      <c r="AD2944" s="30"/>
    </row>
    <row r="2945" spans="1:30" x14ac:dyDescent="0.2">
      <c r="A2945" s="89"/>
      <c r="B2945" s="35"/>
      <c r="C2945" s="30"/>
      <c r="D2945" s="30"/>
      <c r="E2945" s="30"/>
      <c r="F2945" s="30"/>
      <c r="G2945" s="30"/>
      <c r="H2945" s="155"/>
      <c r="I2945" s="36" t="str">
        <f ca="1">IFERROR(__xludf.DUMMYFUNCTION("""COMPUTED_VALUE""")," ")</f>
        <v xml:space="preserve"> </v>
      </c>
      <c r="J2945" s="51"/>
      <c r="K2945" s="56"/>
      <c r="L2945" s="38"/>
      <c r="M2945" s="30"/>
      <c r="N2945" s="30"/>
      <c r="O2945" s="30"/>
      <c r="P2945" s="30"/>
      <c r="Q2945" s="23" t="str">
        <v/>
      </c>
      <c r="R2945" s="30"/>
      <c r="S2945" s="39"/>
      <c r="T2945" s="45"/>
      <c r="U2945" s="52"/>
      <c r="V2945" s="53"/>
      <c r="W2945" s="54"/>
      <c r="X2945" s="30"/>
      <c r="Y2945" s="31" t="str">
        <v/>
      </c>
      <c r="Z2945" s="30"/>
      <c r="AA2945" s="55"/>
      <c r="AB2945" s="55"/>
      <c r="AC2945" s="30"/>
      <c r="AD2945" s="30"/>
    </row>
    <row r="2946" spans="1:30" x14ac:dyDescent="0.2">
      <c r="A2946" s="89"/>
      <c r="B2946" s="35"/>
      <c r="C2946" s="30"/>
      <c r="D2946" s="30"/>
      <c r="E2946" s="30"/>
      <c r="F2946" s="30"/>
      <c r="G2946" s="30"/>
      <c r="H2946" s="155"/>
      <c r="I2946" s="36" t="str">
        <f ca="1">IFERROR(__xludf.DUMMYFUNCTION("""COMPUTED_VALUE""")," ")</f>
        <v xml:space="preserve"> </v>
      </c>
      <c r="J2946" s="51"/>
      <c r="K2946" s="56"/>
      <c r="L2946" s="38"/>
      <c r="M2946" s="30"/>
      <c r="N2946" s="30"/>
      <c r="O2946" s="30"/>
      <c r="P2946" s="30"/>
      <c r="Q2946" s="23" t="str">
        <v/>
      </c>
      <c r="R2946" s="30"/>
      <c r="S2946" s="39"/>
      <c r="T2946" s="45"/>
      <c r="U2946" s="52"/>
      <c r="V2946" s="53"/>
      <c r="W2946" s="54"/>
      <c r="X2946" s="30"/>
      <c r="Y2946" s="31" t="str">
        <v/>
      </c>
      <c r="Z2946" s="30"/>
      <c r="AA2946" s="56"/>
      <c r="AB2946" s="56"/>
      <c r="AC2946" s="30"/>
      <c r="AD2946" s="30"/>
    </row>
    <row r="2947" spans="1:30" x14ac:dyDescent="0.2">
      <c r="A2947" s="89"/>
      <c r="B2947" s="35"/>
      <c r="C2947" s="30"/>
      <c r="D2947" s="30"/>
      <c r="E2947" s="30"/>
      <c r="F2947" s="30"/>
      <c r="G2947" s="30"/>
      <c r="H2947" s="155"/>
      <c r="I2947" s="36" t="str">
        <f ca="1">IFERROR(__xludf.DUMMYFUNCTION("""COMPUTED_VALUE""")," ")</f>
        <v xml:space="preserve"> </v>
      </c>
      <c r="J2947" s="51"/>
      <c r="K2947" s="56"/>
      <c r="L2947" s="38"/>
      <c r="M2947" s="30"/>
      <c r="N2947" s="30"/>
      <c r="O2947" s="30"/>
      <c r="P2947" s="30"/>
      <c r="Q2947" s="23" t="str">
        <v/>
      </c>
      <c r="R2947" s="30"/>
      <c r="S2947" s="39"/>
      <c r="T2947" s="45"/>
      <c r="U2947" s="52"/>
      <c r="V2947" s="53"/>
      <c r="W2947" s="54"/>
      <c r="X2947" s="30"/>
      <c r="Y2947" s="31" t="str">
        <v/>
      </c>
      <c r="Z2947" s="30"/>
      <c r="AA2947" s="55"/>
      <c r="AB2947" s="55"/>
      <c r="AC2947" s="30"/>
      <c r="AD2947" s="30"/>
    </row>
    <row r="2948" spans="1:30" x14ac:dyDescent="0.2">
      <c r="A2948" s="89"/>
      <c r="B2948" s="35"/>
      <c r="C2948" s="30"/>
      <c r="D2948" s="30"/>
      <c r="E2948" s="30"/>
      <c r="F2948" s="30"/>
      <c r="G2948" s="30"/>
      <c r="H2948" s="155"/>
      <c r="I2948" s="36" t="str">
        <f ca="1">IFERROR(__xludf.DUMMYFUNCTION("""COMPUTED_VALUE""")," ")</f>
        <v xml:space="preserve"> </v>
      </c>
      <c r="J2948" s="51"/>
      <c r="K2948" s="56"/>
      <c r="L2948" s="38"/>
      <c r="M2948" s="30"/>
      <c r="N2948" s="30"/>
      <c r="O2948" s="30"/>
      <c r="P2948" s="30"/>
      <c r="Q2948" s="23" t="str">
        <v/>
      </c>
      <c r="R2948" s="30"/>
      <c r="S2948" s="39"/>
      <c r="T2948" s="45"/>
      <c r="U2948" s="52"/>
      <c r="V2948" s="53"/>
      <c r="W2948" s="54"/>
      <c r="X2948" s="30"/>
      <c r="Y2948" s="31" t="str">
        <v/>
      </c>
      <c r="Z2948" s="30"/>
      <c r="AA2948" s="56"/>
      <c r="AB2948" s="56"/>
      <c r="AC2948" s="30"/>
      <c r="AD2948" s="30"/>
    </row>
    <row r="2949" spans="1:30" x14ac:dyDescent="0.2">
      <c r="A2949" s="89"/>
      <c r="B2949" s="35"/>
      <c r="C2949" s="30"/>
      <c r="D2949" s="30"/>
      <c r="E2949" s="30"/>
      <c r="F2949" s="30"/>
      <c r="G2949" s="30"/>
      <c r="H2949" s="155"/>
      <c r="I2949" s="36" t="str">
        <f ca="1">IFERROR(__xludf.DUMMYFUNCTION("""COMPUTED_VALUE""")," ")</f>
        <v xml:space="preserve"> </v>
      </c>
      <c r="J2949" s="51"/>
      <c r="K2949" s="56"/>
      <c r="L2949" s="38"/>
      <c r="M2949" s="30"/>
      <c r="N2949" s="30"/>
      <c r="O2949" s="30"/>
      <c r="P2949" s="30"/>
      <c r="Q2949" s="23" t="str">
        <v/>
      </c>
      <c r="R2949" s="30"/>
      <c r="S2949" s="39"/>
      <c r="T2949" s="45"/>
      <c r="U2949" s="52"/>
      <c r="V2949" s="53"/>
      <c r="W2949" s="54"/>
      <c r="X2949" s="30"/>
      <c r="Y2949" s="31" t="str">
        <v/>
      </c>
      <c r="Z2949" s="30"/>
      <c r="AA2949" s="55"/>
      <c r="AB2949" s="55"/>
      <c r="AC2949" s="30"/>
      <c r="AD2949" s="30"/>
    </row>
    <row r="2950" spans="1:30" x14ac:dyDescent="0.2">
      <c r="A2950" s="89"/>
      <c r="B2950" s="35"/>
      <c r="C2950" s="30"/>
      <c r="D2950" s="30"/>
      <c r="E2950" s="30"/>
      <c r="F2950" s="30"/>
      <c r="G2950" s="30"/>
      <c r="H2950" s="155"/>
      <c r="I2950" s="36" t="str">
        <f ca="1">IFERROR(__xludf.DUMMYFUNCTION("""COMPUTED_VALUE""")," ")</f>
        <v xml:space="preserve"> </v>
      </c>
      <c r="J2950" s="51"/>
      <c r="K2950" s="56"/>
      <c r="L2950" s="38"/>
      <c r="M2950" s="30"/>
      <c r="N2950" s="30"/>
      <c r="O2950" s="30"/>
      <c r="P2950" s="30"/>
      <c r="Q2950" s="23" t="str">
        <v/>
      </c>
      <c r="R2950" s="30"/>
      <c r="S2950" s="39"/>
      <c r="T2950" s="45"/>
      <c r="U2950" s="52"/>
      <c r="V2950" s="53"/>
      <c r="W2950" s="54"/>
      <c r="X2950" s="30"/>
      <c r="Y2950" s="31" t="str">
        <v/>
      </c>
      <c r="Z2950" s="30"/>
      <c r="AA2950" s="56"/>
      <c r="AB2950" s="56"/>
      <c r="AC2950" s="30"/>
      <c r="AD2950" s="30"/>
    </row>
    <row r="2951" spans="1:30" x14ac:dyDescent="0.2">
      <c r="A2951" s="89"/>
      <c r="B2951" s="35"/>
      <c r="C2951" s="30"/>
      <c r="D2951" s="30"/>
      <c r="E2951" s="30"/>
      <c r="F2951" s="30"/>
      <c r="G2951" s="30"/>
      <c r="H2951" s="155"/>
      <c r="I2951" s="36" t="str">
        <f ca="1">IFERROR(__xludf.DUMMYFUNCTION("""COMPUTED_VALUE""")," ")</f>
        <v xml:space="preserve"> </v>
      </c>
      <c r="J2951" s="51"/>
      <c r="K2951" s="56"/>
      <c r="L2951" s="38"/>
      <c r="M2951" s="30"/>
      <c r="N2951" s="30"/>
      <c r="O2951" s="30"/>
      <c r="P2951" s="30"/>
      <c r="Q2951" s="23" t="str">
        <v/>
      </c>
      <c r="R2951" s="30"/>
      <c r="S2951" s="39"/>
      <c r="T2951" s="45"/>
      <c r="U2951" s="52"/>
      <c r="V2951" s="53"/>
      <c r="W2951" s="54"/>
      <c r="X2951" s="30"/>
      <c r="Y2951" s="31" t="str">
        <v/>
      </c>
      <c r="Z2951" s="30"/>
      <c r="AA2951" s="55"/>
      <c r="AB2951" s="55"/>
      <c r="AC2951" s="30"/>
      <c r="AD2951" s="30"/>
    </row>
    <row r="2952" spans="1:30" x14ac:dyDescent="0.2">
      <c r="A2952" s="89"/>
      <c r="B2952" s="35"/>
      <c r="C2952" s="30"/>
      <c r="D2952" s="30"/>
      <c r="E2952" s="30"/>
      <c r="F2952" s="30"/>
      <c r="G2952" s="30"/>
      <c r="H2952" s="155"/>
      <c r="I2952" s="36" t="str">
        <f ca="1">IFERROR(__xludf.DUMMYFUNCTION("""COMPUTED_VALUE""")," ")</f>
        <v xml:space="preserve"> </v>
      </c>
      <c r="J2952" s="51"/>
      <c r="K2952" s="56"/>
      <c r="L2952" s="38"/>
      <c r="M2952" s="30"/>
      <c r="N2952" s="30"/>
      <c r="O2952" s="30"/>
      <c r="P2952" s="30"/>
      <c r="Q2952" s="23" t="str">
        <v/>
      </c>
      <c r="R2952" s="30"/>
      <c r="S2952" s="39"/>
      <c r="T2952" s="45"/>
      <c r="U2952" s="52"/>
      <c r="V2952" s="53"/>
      <c r="W2952" s="54"/>
      <c r="X2952" s="30"/>
      <c r="Y2952" s="31" t="str">
        <v/>
      </c>
      <c r="Z2952" s="30"/>
      <c r="AA2952" s="56"/>
      <c r="AB2952" s="56"/>
      <c r="AC2952" s="30"/>
      <c r="AD2952" s="30"/>
    </row>
    <row r="2953" spans="1:30" x14ac:dyDescent="0.2">
      <c r="A2953" s="89"/>
      <c r="B2953" s="35"/>
      <c r="C2953" s="30"/>
      <c r="D2953" s="30"/>
      <c r="E2953" s="30"/>
      <c r="F2953" s="30"/>
      <c r="G2953" s="30"/>
      <c r="H2953" s="155"/>
      <c r="I2953" s="36" t="str">
        <f ca="1">IFERROR(__xludf.DUMMYFUNCTION("""COMPUTED_VALUE""")," ")</f>
        <v xml:space="preserve"> </v>
      </c>
      <c r="J2953" s="51"/>
      <c r="K2953" s="56"/>
      <c r="L2953" s="38"/>
      <c r="M2953" s="30"/>
      <c r="N2953" s="30"/>
      <c r="O2953" s="30"/>
      <c r="P2953" s="30"/>
      <c r="Q2953" s="23" t="str">
        <v/>
      </c>
      <c r="R2953" s="30"/>
      <c r="S2953" s="39"/>
      <c r="T2953" s="45"/>
      <c r="U2953" s="52"/>
      <c r="V2953" s="53"/>
      <c r="W2953" s="54"/>
      <c r="X2953" s="30"/>
      <c r="Y2953" s="31" t="str">
        <v/>
      </c>
      <c r="Z2953" s="30"/>
      <c r="AA2953" s="55"/>
      <c r="AB2953" s="55"/>
      <c r="AC2953" s="30"/>
      <c r="AD2953" s="30"/>
    </row>
    <row r="2954" spans="1:30" x14ac:dyDescent="0.2">
      <c r="A2954" s="89"/>
      <c r="B2954" s="35"/>
      <c r="C2954" s="30"/>
      <c r="D2954" s="30"/>
      <c r="E2954" s="30"/>
      <c r="F2954" s="30"/>
      <c r="G2954" s="30"/>
      <c r="H2954" s="155"/>
      <c r="I2954" s="36" t="str">
        <f ca="1">IFERROR(__xludf.DUMMYFUNCTION("""COMPUTED_VALUE""")," ")</f>
        <v xml:space="preserve"> </v>
      </c>
      <c r="J2954" s="51"/>
      <c r="K2954" s="56"/>
      <c r="L2954" s="38"/>
      <c r="M2954" s="30"/>
      <c r="N2954" s="30"/>
      <c r="O2954" s="30"/>
      <c r="P2954" s="30"/>
      <c r="Q2954" s="23" t="str">
        <v/>
      </c>
      <c r="R2954" s="30"/>
      <c r="S2954" s="39"/>
      <c r="T2954" s="45"/>
      <c r="U2954" s="52"/>
      <c r="V2954" s="53"/>
      <c r="W2954" s="54"/>
      <c r="X2954" s="30"/>
      <c r="Y2954" s="31" t="str">
        <v/>
      </c>
      <c r="Z2954" s="30"/>
      <c r="AA2954" s="56"/>
      <c r="AB2954" s="56"/>
      <c r="AC2954" s="30"/>
      <c r="AD2954" s="30"/>
    </row>
    <row r="2955" spans="1:30" x14ac:dyDescent="0.2">
      <c r="A2955" s="89"/>
      <c r="B2955" s="35"/>
      <c r="C2955" s="30"/>
      <c r="D2955" s="30"/>
      <c r="E2955" s="30"/>
      <c r="F2955" s="30"/>
      <c r="G2955" s="30"/>
      <c r="H2955" s="155"/>
      <c r="I2955" s="36" t="str">
        <f ca="1">IFERROR(__xludf.DUMMYFUNCTION("""COMPUTED_VALUE""")," ")</f>
        <v xml:space="preserve"> </v>
      </c>
      <c r="J2955" s="51"/>
      <c r="K2955" s="56"/>
      <c r="L2955" s="38"/>
      <c r="M2955" s="30"/>
      <c r="N2955" s="30"/>
      <c r="O2955" s="30"/>
      <c r="P2955" s="30"/>
      <c r="Q2955" s="23" t="str">
        <v/>
      </c>
      <c r="R2955" s="30"/>
      <c r="S2955" s="39"/>
      <c r="T2955" s="45"/>
      <c r="U2955" s="52"/>
      <c r="V2955" s="53"/>
      <c r="W2955" s="54"/>
      <c r="X2955" s="30"/>
      <c r="Y2955" s="31" t="str">
        <v/>
      </c>
      <c r="Z2955" s="30"/>
      <c r="AA2955" s="55"/>
      <c r="AB2955" s="55"/>
      <c r="AC2955" s="30"/>
      <c r="AD2955" s="30"/>
    </row>
    <row r="2956" spans="1:30" x14ac:dyDescent="0.2">
      <c r="A2956" s="89"/>
      <c r="B2956" s="35"/>
      <c r="C2956" s="30"/>
      <c r="D2956" s="30"/>
      <c r="E2956" s="30"/>
      <c r="F2956" s="30"/>
      <c r="G2956" s="30"/>
      <c r="H2956" s="155"/>
      <c r="I2956" s="36" t="str">
        <f ca="1">IFERROR(__xludf.DUMMYFUNCTION("""COMPUTED_VALUE""")," ")</f>
        <v xml:space="preserve"> </v>
      </c>
      <c r="J2956" s="51"/>
      <c r="K2956" s="56"/>
      <c r="L2956" s="38"/>
      <c r="M2956" s="30"/>
      <c r="N2956" s="30"/>
      <c r="O2956" s="30"/>
      <c r="P2956" s="30"/>
      <c r="Q2956" s="23" t="str">
        <v/>
      </c>
      <c r="R2956" s="30"/>
      <c r="S2956" s="39"/>
      <c r="T2956" s="45"/>
      <c r="U2956" s="52"/>
      <c r="V2956" s="53"/>
      <c r="W2956" s="54"/>
      <c r="X2956" s="30"/>
      <c r="Y2956" s="31" t="str">
        <v/>
      </c>
      <c r="Z2956" s="30"/>
      <c r="AA2956" s="56"/>
      <c r="AB2956" s="56"/>
      <c r="AC2956" s="30"/>
      <c r="AD2956" s="30"/>
    </row>
    <row r="2957" spans="1:30" x14ac:dyDescent="0.2">
      <c r="A2957" s="89"/>
      <c r="B2957" s="35"/>
      <c r="C2957" s="30"/>
      <c r="D2957" s="30"/>
      <c r="E2957" s="30"/>
      <c r="F2957" s="30"/>
      <c r="G2957" s="30"/>
      <c r="H2957" s="155"/>
      <c r="I2957" s="36" t="str">
        <f ca="1">IFERROR(__xludf.DUMMYFUNCTION("""COMPUTED_VALUE""")," ")</f>
        <v xml:space="preserve"> </v>
      </c>
      <c r="J2957" s="51"/>
      <c r="K2957" s="56"/>
      <c r="L2957" s="38"/>
      <c r="M2957" s="30"/>
      <c r="N2957" s="30"/>
      <c r="O2957" s="30"/>
      <c r="P2957" s="30"/>
      <c r="Q2957" s="23" t="str">
        <v/>
      </c>
      <c r="R2957" s="30"/>
      <c r="S2957" s="39"/>
      <c r="T2957" s="45"/>
      <c r="U2957" s="52"/>
      <c r="V2957" s="53"/>
      <c r="W2957" s="54"/>
      <c r="X2957" s="30"/>
      <c r="Y2957" s="31" t="str">
        <v/>
      </c>
      <c r="Z2957" s="30"/>
      <c r="AA2957" s="55"/>
      <c r="AB2957" s="55"/>
      <c r="AC2957" s="30"/>
      <c r="AD2957" s="30"/>
    </row>
    <row r="2958" spans="1:30" x14ac:dyDescent="0.2">
      <c r="A2958" s="89"/>
      <c r="B2958" s="35"/>
      <c r="C2958" s="30"/>
      <c r="D2958" s="30"/>
      <c r="E2958" s="30"/>
      <c r="F2958" s="30"/>
      <c r="G2958" s="30"/>
      <c r="H2958" s="155"/>
      <c r="I2958" s="36" t="str">
        <f ca="1">IFERROR(__xludf.DUMMYFUNCTION("""COMPUTED_VALUE""")," ")</f>
        <v xml:space="preserve"> </v>
      </c>
      <c r="J2958" s="51"/>
      <c r="K2958" s="56"/>
      <c r="L2958" s="38"/>
      <c r="M2958" s="30"/>
      <c r="N2958" s="30"/>
      <c r="O2958" s="30"/>
      <c r="P2958" s="30"/>
      <c r="Q2958" s="23" t="str">
        <v/>
      </c>
      <c r="R2958" s="30"/>
      <c r="S2958" s="39"/>
      <c r="T2958" s="45"/>
      <c r="U2958" s="52"/>
      <c r="V2958" s="53"/>
      <c r="W2958" s="54"/>
      <c r="X2958" s="30"/>
      <c r="Y2958" s="31" t="str">
        <v/>
      </c>
      <c r="Z2958" s="30"/>
      <c r="AA2958" s="56"/>
      <c r="AB2958" s="56"/>
      <c r="AC2958" s="30"/>
      <c r="AD2958" s="30"/>
    </row>
    <row r="2959" spans="1:30" x14ac:dyDescent="0.2">
      <c r="A2959" s="89"/>
      <c r="B2959" s="35"/>
      <c r="C2959" s="30"/>
      <c r="D2959" s="30"/>
      <c r="E2959" s="30"/>
      <c r="F2959" s="30"/>
      <c r="G2959" s="30"/>
      <c r="H2959" s="155"/>
      <c r="I2959" s="36" t="str">
        <f ca="1">IFERROR(__xludf.DUMMYFUNCTION("""COMPUTED_VALUE""")," ")</f>
        <v xml:space="preserve"> </v>
      </c>
      <c r="J2959" s="51"/>
      <c r="K2959" s="56"/>
      <c r="L2959" s="38"/>
      <c r="M2959" s="30"/>
      <c r="N2959" s="30"/>
      <c r="O2959" s="30"/>
      <c r="P2959" s="30"/>
      <c r="Q2959" s="23" t="str">
        <v/>
      </c>
      <c r="R2959" s="30"/>
      <c r="S2959" s="39"/>
      <c r="T2959" s="45"/>
      <c r="U2959" s="52"/>
      <c r="V2959" s="53"/>
      <c r="W2959" s="54"/>
      <c r="X2959" s="30"/>
      <c r="Y2959" s="31" t="str">
        <v/>
      </c>
      <c r="Z2959" s="30"/>
      <c r="AA2959" s="55"/>
      <c r="AB2959" s="55"/>
      <c r="AC2959" s="30"/>
      <c r="AD2959" s="30"/>
    </row>
    <row r="2960" spans="1:30" x14ac:dyDescent="0.2">
      <c r="A2960" s="89"/>
      <c r="B2960" s="35"/>
      <c r="C2960" s="30"/>
      <c r="D2960" s="30"/>
      <c r="E2960" s="30"/>
      <c r="F2960" s="30"/>
      <c r="G2960" s="30"/>
      <c r="H2960" s="155"/>
      <c r="I2960" s="36" t="str">
        <f ca="1">IFERROR(__xludf.DUMMYFUNCTION("""COMPUTED_VALUE""")," ")</f>
        <v xml:space="preserve"> </v>
      </c>
      <c r="J2960" s="51"/>
      <c r="K2960" s="56"/>
      <c r="L2960" s="38"/>
      <c r="M2960" s="30"/>
      <c r="N2960" s="30"/>
      <c r="O2960" s="30"/>
      <c r="P2960" s="30"/>
      <c r="Q2960" s="23" t="str">
        <v/>
      </c>
      <c r="R2960" s="30"/>
      <c r="S2960" s="39"/>
      <c r="T2960" s="45"/>
      <c r="U2960" s="52"/>
      <c r="V2960" s="53"/>
      <c r="W2960" s="54"/>
      <c r="X2960" s="30"/>
      <c r="Y2960" s="31" t="str">
        <v/>
      </c>
      <c r="Z2960" s="30"/>
      <c r="AA2960" s="56"/>
      <c r="AB2960" s="56"/>
      <c r="AC2960" s="30"/>
      <c r="AD2960" s="30"/>
    </row>
    <row r="2961" spans="1:30" x14ac:dyDescent="0.2">
      <c r="A2961" s="89"/>
      <c r="B2961" s="35"/>
      <c r="C2961" s="30"/>
      <c r="D2961" s="30"/>
      <c r="E2961" s="30"/>
      <c r="F2961" s="30"/>
      <c r="G2961" s="30"/>
      <c r="H2961" s="155"/>
      <c r="I2961" s="36" t="str">
        <f ca="1">IFERROR(__xludf.DUMMYFUNCTION("""COMPUTED_VALUE""")," ")</f>
        <v xml:space="preserve"> </v>
      </c>
      <c r="J2961" s="51"/>
      <c r="K2961" s="56"/>
      <c r="L2961" s="38"/>
      <c r="M2961" s="30"/>
      <c r="N2961" s="30"/>
      <c r="O2961" s="30"/>
      <c r="P2961" s="30"/>
      <c r="Q2961" s="23" t="str">
        <v/>
      </c>
      <c r="R2961" s="30"/>
      <c r="S2961" s="39"/>
      <c r="T2961" s="45"/>
      <c r="U2961" s="52"/>
      <c r="V2961" s="53"/>
      <c r="W2961" s="54"/>
      <c r="X2961" s="30"/>
      <c r="Y2961" s="31" t="str">
        <v/>
      </c>
      <c r="Z2961" s="30"/>
      <c r="AA2961" s="55"/>
      <c r="AB2961" s="55"/>
      <c r="AC2961" s="30"/>
      <c r="AD2961" s="30"/>
    </row>
    <row r="2962" spans="1:30" x14ac:dyDescent="0.2">
      <c r="A2962" s="89"/>
      <c r="B2962" s="35"/>
      <c r="C2962" s="30"/>
      <c r="D2962" s="30"/>
      <c r="E2962" s="30"/>
      <c r="F2962" s="30"/>
      <c r="G2962" s="30"/>
      <c r="H2962" s="155"/>
      <c r="I2962" s="36" t="str">
        <f ca="1">IFERROR(__xludf.DUMMYFUNCTION("""COMPUTED_VALUE""")," ")</f>
        <v xml:space="preserve"> </v>
      </c>
      <c r="J2962" s="51"/>
      <c r="K2962" s="56"/>
      <c r="L2962" s="38"/>
      <c r="M2962" s="30"/>
      <c r="N2962" s="30"/>
      <c r="O2962" s="30"/>
      <c r="P2962" s="30"/>
      <c r="Q2962" s="23" t="str">
        <v/>
      </c>
      <c r="R2962" s="30"/>
      <c r="S2962" s="39"/>
      <c r="T2962" s="45"/>
      <c r="U2962" s="52"/>
      <c r="V2962" s="53"/>
      <c r="W2962" s="54"/>
      <c r="X2962" s="30"/>
      <c r="Y2962" s="31" t="str">
        <v/>
      </c>
      <c r="Z2962" s="30"/>
      <c r="AA2962" s="56"/>
      <c r="AB2962" s="56"/>
      <c r="AC2962" s="30"/>
      <c r="AD2962" s="30"/>
    </row>
    <row r="2963" spans="1:30" x14ac:dyDescent="0.2">
      <c r="A2963" s="89"/>
      <c r="B2963" s="35"/>
      <c r="C2963" s="30"/>
      <c r="D2963" s="30"/>
      <c r="E2963" s="30"/>
      <c r="F2963" s="30"/>
      <c r="G2963" s="30"/>
      <c r="H2963" s="155"/>
      <c r="I2963" s="36" t="str">
        <f ca="1">IFERROR(__xludf.DUMMYFUNCTION("""COMPUTED_VALUE""")," ")</f>
        <v xml:space="preserve"> </v>
      </c>
      <c r="J2963" s="51"/>
      <c r="K2963" s="56"/>
      <c r="L2963" s="38"/>
      <c r="M2963" s="30"/>
      <c r="N2963" s="30"/>
      <c r="O2963" s="30"/>
      <c r="P2963" s="30"/>
      <c r="Q2963" s="23" t="str">
        <v/>
      </c>
      <c r="R2963" s="30"/>
      <c r="S2963" s="39"/>
      <c r="T2963" s="45"/>
      <c r="U2963" s="52"/>
      <c r="V2963" s="53"/>
      <c r="W2963" s="54"/>
      <c r="X2963" s="30"/>
      <c r="Y2963" s="31" t="str">
        <v/>
      </c>
      <c r="Z2963" s="30"/>
      <c r="AA2963" s="55"/>
      <c r="AB2963" s="55"/>
      <c r="AC2963" s="30"/>
      <c r="AD2963" s="30"/>
    </row>
    <row r="2964" spans="1:30" x14ac:dyDescent="0.2">
      <c r="A2964" s="89"/>
      <c r="B2964" s="35"/>
      <c r="C2964" s="30"/>
      <c r="D2964" s="30"/>
      <c r="E2964" s="30"/>
      <c r="F2964" s="30"/>
      <c r="G2964" s="30"/>
      <c r="H2964" s="155"/>
      <c r="I2964" s="36" t="str">
        <f ca="1">IFERROR(__xludf.DUMMYFUNCTION("""COMPUTED_VALUE""")," ")</f>
        <v xml:space="preserve"> </v>
      </c>
      <c r="J2964" s="51"/>
      <c r="K2964" s="56"/>
      <c r="L2964" s="38"/>
      <c r="M2964" s="30"/>
      <c r="N2964" s="30"/>
      <c r="O2964" s="30"/>
      <c r="P2964" s="30"/>
      <c r="Q2964" s="23" t="str">
        <v/>
      </c>
      <c r="R2964" s="30"/>
      <c r="S2964" s="39"/>
      <c r="T2964" s="45"/>
      <c r="U2964" s="52"/>
      <c r="V2964" s="53"/>
      <c r="W2964" s="54"/>
      <c r="X2964" s="30"/>
      <c r="Y2964" s="31" t="str">
        <v/>
      </c>
      <c r="Z2964" s="30"/>
      <c r="AA2964" s="56"/>
      <c r="AB2964" s="56"/>
      <c r="AC2964" s="30"/>
      <c r="AD2964" s="30"/>
    </row>
    <row r="2965" spans="1:30" x14ac:dyDescent="0.2">
      <c r="A2965" s="89"/>
      <c r="B2965" s="35"/>
      <c r="C2965" s="30"/>
      <c r="D2965" s="30"/>
      <c r="E2965" s="30"/>
      <c r="F2965" s="30"/>
      <c r="G2965" s="30"/>
      <c r="H2965" s="155"/>
      <c r="I2965" s="36" t="str">
        <f ca="1">IFERROR(__xludf.DUMMYFUNCTION("""COMPUTED_VALUE""")," ")</f>
        <v xml:space="preserve"> </v>
      </c>
      <c r="J2965" s="51"/>
      <c r="K2965" s="56"/>
      <c r="L2965" s="38"/>
      <c r="M2965" s="30"/>
      <c r="N2965" s="30"/>
      <c r="O2965" s="30"/>
      <c r="P2965" s="30"/>
      <c r="Q2965" s="23" t="str">
        <v/>
      </c>
      <c r="R2965" s="30"/>
      <c r="S2965" s="39"/>
      <c r="T2965" s="45"/>
      <c r="U2965" s="52"/>
      <c r="V2965" s="53"/>
      <c r="W2965" s="54"/>
      <c r="X2965" s="30"/>
      <c r="Y2965" s="31" t="str">
        <v/>
      </c>
      <c r="Z2965" s="30"/>
      <c r="AA2965" s="55"/>
      <c r="AB2965" s="55"/>
      <c r="AC2965" s="30"/>
      <c r="AD2965" s="30"/>
    </row>
    <row r="2966" spans="1:30" x14ac:dyDescent="0.2">
      <c r="A2966" s="89"/>
      <c r="B2966" s="35"/>
      <c r="C2966" s="30"/>
      <c r="D2966" s="30"/>
      <c r="E2966" s="30"/>
      <c r="F2966" s="30"/>
      <c r="G2966" s="30"/>
      <c r="H2966" s="155"/>
      <c r="I2966" s="36" t="str">
        <f ca="1">IFERROR(__xludf.DUMMYFUNCTION("""COMPUTED_VALUE""")," ")</f>
        <v xml:space="preserve"> </v>
      </c>
      <c r="J2966" s="51"/>
      <c r="K2966" s="56"/>
      <c r="L2966" s="38"/>
      <c r="M2966" s="30"/>
      <c r="N2966" s="30"/>
      <c r="O2966" s="30"/>
      <c r="P2966" s="30"/>
      <c r="Q2966" s="23" t="str">
        <v/>
      </c>
      <c r="R2966" s="30"/>
      <c r="S2966" s="39"/>
      <c r="T2966" s="45"/>
      <c r="U2966" s="52"/>
      <c r="V2966" s="53"/>
      <c r="W2966" s="54"/>
      <c r="X2966" s="30"/>
      <c r="Y2966" s="31" t="str">
        <v/>
      </c>
      <c r="Z2966" s="30"/>
      <c r="AA2966" s="56"/>
      <c r="AB2966" s="56"/>
      <c r="AC2966" s="30"/>
      <c r="AD2966" s="30"/>
    </row>
    <row r="2967" spans="1:30" x14ac:dyDescent="0.2">
      <c r="A2967" s="89"/>
      <c r="B2967" s="35"/>
      <c r="C2967" s="30"/>
      <c r="D2967" s="30"/>
      <c r="E2967" s="30"/>
      <c r="F2967" s="30"/>
      <c r="G2967" s="30"/>
      <c r="H2967" s="155"/>
      <c r="I2967" s="36" t="str">
        <f ca="1">IFERROR(__xludf.DUMMYFUNCTION("""COMPUTED_VALUE""")," ")</f>
        <v xml:space="preserve"> </v>
      </c>
      <c r="J2967" s="51"/>
      <c r="K2967" s="56"/>
      <c r="L2967" s="38"/>
      <c r="M2967" s="30"/>
      <c r="N2967" s="30"/>
      <c r="O2967" s="30"/>
      <c r="P2967" s="30"/>
      <c r="Q2967" s="23" t="str">
        <v/>
      </c>
      <c r="R2967" s="30"/>
      <c r="S2967" s="39"/>
      <c r="T2967" s="45"/>
      <c r="U2967" s="52"/>
      <c r="V2967" s="53"/>
      <c r="W2967" s="54"/>
      <c r="X2967" s="30"/>
      <c r="Y2967" s="31" t="str">
        <v/>
      </c>
      <c r="Z2967" s="30"/>
      <c r="AA2967" s="55"/>
      <c r="AB2967" s="55"/>
      <c r="AC2967" s="30"/>
      <c r="AD2967" s="30"/>
    </row>
    <row r="2968" spans="1:30" x14ac:dyDescent="0.2">
      <c r="A2968" s="89"/>
      <c r="B2968" s="35"/>
      <c r="C2968" s="30"/>
      <c r="D2968" s="30"/>
      <c r="E2968" s="30"/>
      <c r="F2968" s="30"/>
      <c r="G2968" s="30"/>
      <c r="H2968" s="155"/>
      <c r="I2968" s="36" t="str">
        <f ca="1">IFERROR(__xludf.DUMMYFUNCTION("""COMPUTED_VALUE""")," ")</f>
        <v xml:space="preserve"> </v>
      </c>
      <c r="J2968" s="51"/>
      <c r="K2968" s="56"/>
      <c r="L2968" s="38"/>
      <c r="M2968" s="30"/>
      <c r="N2968" s="30"/>
      <c r="O2968" s="30"/>
      <c r="P2968" s="30"/>
      <c r="Q2968" s="23" t="str">
        <v/>
      </c>
      <c r="R2968" s="30"/>
      <c r="S2968" s="39"/>
      <c r="T2968" s="45"/>
      <c r="U2968" s="52"/>
      <c r="V2968" s="53"/>
      <c r="W2968" s="54"/>
      <c r="X2968" s="30"/>
      <c r="Y2968" s="31" t="str">
        <v/>
      </c>
      <c r="Z2968" s="30"/>
      <c r="AA2968" s="56"/>
      <c r="AB2968" s="56"/>
      <c r="AC2968" s="30"/>
      <c r="AD2968" s="30"/>
    </row>
    <row r="2969" spans="1:30" x14ac:dyDescent="0.2">
      <c r="A2969" s="89"/>
      <c r="B2969" s="35"/>
      <c r="C2969" s="30"/>
      <c r="D2969" s="30"/>
      <c r="E2969" s="30"/>
      <c r="F2969" s="30"/>
      <c r="G2969" s="30"/>
      <c r="H2969" s="155"/>
      <c r="I2969" s="36" t="str">
        <f ca="1">IFERROR(__xludf.DUMMYFUNCTION("""COMPUTED_VALUE""")," ")</f>
        <v xml:space="preserve"> </v>
      </c>
      <c r="J2969" s="51"/>
      <c r="K2969" s="56"/>
      <c r="L2969" s="38"/>
      <c r="M2969" s="30"/>
      <c r="N2969" s="30"/>
      <c r="O2969" s="30"/>
      <c r="P2969" s="30"/>
      <c r="Q2969" s="23" t="str">
        <v/>
      </c>
      <c r="R2969" s="30"/>
      <c r="S2969" s="39"/>
      <c r="T2969" s="45"/>
      <c r="U2969" s="52"/>
      <c r="V2969" s="53"/>
      <c r="W2969" s="54"/>
      <c r="X2969" s="30"/>
      <c r="Y2969" s="31" t="str">
        <v/>
      </c>
      <c r="Z2969" s="30"/>
      <c r="AA2969" s="55"/>
      <c r="AB2969" s="55"/>
      <c r="AC2969" s="30"/>
      <c r="AD2969" s="30"/>
    </row>
    <row r="2970" spans="1:30" x14ac:dyDescent="0.2">
      <c r="A2970" s="89"/>
      <c r="B2970" s="35"/>
      <c r="C2970" s="30"/>
      <c r="D2970" s="30"/>
      <c r="E2970" s="30"/>
      <c r="F2970" s="30"/>
      <c r="G2970" s="30"/>
      <c r="H2970" s="155"/>
      <c r="I2970" s="36" t="str">
        <f ca="1">IFERROR(__xludf.DUMMYFUNCTION("""COMPUTED_VALUE""")," ")</f>
        <v xml:space="preserve"> </v>
      </c>
      <c r="J2970" s="51"/>
      <c r="K2970" s="56"/>
      <c r="L2970" s="38"/>
      <c r="M2970" s="30"/>
      <c r="N2970" s="30"/>
      <c r="O2970" s="30"/>
      <c r="P2970" s="30"/>
      <c r="Q2970" s="23" t="str">
        <v/>
      </c>
      <c r="R2970" s="30"/>
      <c r="S2970" s="39"/>
      <c r="T2970" s="45"/>
      <c r="U2970" s="52"/>
      <c r="V2970" s="53"/>
      <c r="W2970" s="54"/>
      <c r="X2970" s="30"/>
      <c r="Y2970" s="31" t="str">
        <v/>
      </c>
      <c r="Z2970" s="30"/>
      <c r="AA2970" s="56"/>
      <c r="AB2970" s="56"/>
      <c r="AC2970" s="30"/>
      <c r="AD2970" s="30"/>
    </row>
    <row r="2971" spans="1:30" x14ac:dyDescent="0.2">
      <c r="A2971" s="89"/>
      <c r="B2971" s="35"/>
      <c r="C2971" s="30"/>
      <c r="D2971" s="30"/>
      <c r="E2971" s="30"/>
      <c r="F2971" s="30"/>
      <c r="G2971" s="30"/>
      <c r="H2971" s="155"/>
      <c r="I2971" s="36" t="str">
        <f ca="1">IFERROR(__xludf.DUMMYFUNCTION("""COMPUTED_VALUE""")," ")</f>
        <v xml:space="preserve"> </v>
      </c>
      <c r="J2971" s="51"/>
      <c r="K2971" s="56"/>
      <c r="L2971" s="38"/>
      <c r="M2971" s="30"/>
      <c r="N2971" s="30"/>
      <c r="O2971" s="30"/>
      <c r="P2971" s="30"/>
      <c r="Q2971" s="23" t="str">
        <v/>
      </c>
      <c r="R2971" s="30"/>
      <c r="S2971" s="39"/>
      <c r="T2971" s="45"/>
      <c r="U2971" s="52"/>
      <c r="V2971" s="53"/>
      <c r="W2971" s="54"/>
      <c r="X2971" s="30"/>
      <c r="Y2971" s="31" t="str">
        <v/>
      </c>
      <c r="Z2971" s="30"/>
      <c r="AA2971" s="55"/>
      <c r="AB2971" s="55"/>
      <c r="AC2971" s="30"/>
      <c r="AD2971" s="30"/>
    </row>
    <row r="2972" spans="1:30" x14ac:dyDescent="0.2">
      <c r="A2972" s="89"/>
      <c r="B2972" s="35"/>
      <c r="C2972" s="30"/>
      <c r="D2972" s="30"/>
      <c r="E2972" s="30"/>
      <c r="F2972" s="30"/>
      <c r="G2972" s="30"/>
      <c r="H2972" s="155"/>
      <c r="I2972" s="36" t="str">
        <f ca="1">IFERROR(__xludf.DUMMYFUNCTION("""COMPUTED_VALUE""")," ")</f>
        <v xml:space="preserve"> </v>
      </c>
      <c r="J2972" s="51"/>
      <c r="K2972" s="56"/>
      <c r="L2972" s="38"/>
      <c r="M2972" s="30"/>
      <c r="N2972" s="30"/>
      <c r="O2972" s="30"/>
      <c r="P2972" s="30"/>
      <c r="Q2972" s="23" t="str">
        <v/>
      </c>
      <c r="R2972" s="30"/>
      <c r="S2972" s="39"/>
      <c r="T2972" s="45"/>
      <c r="U2972" s="52"/>
      <c r="V2972" s="53"/>
      <c r="W2972" s="54"/>
      <c r="X2972" s="30"/>
      <c r="Y2972" s="31" t="str">
        <v/>
      </c>
      <c r="Z2972" s="30"/>
      <c r="AA2972" s="56"/>
      <c r="AB2972" s="56"/>
      <c r="AC2972" s="30"/>
      <c r="AD2972" s="30"/>
    </row>
    <row r="2973" spans="1:30" x14ac:dyDescent="0.2">
      <c r="A2973" s="89"/>
      <c r="B2973" s="35"/>
      <c r="C2973" s="30"/>
      <c r="D2973" s="30"/>
      <c r="E2973" s="30"/>
      <c r="F2973" s="30"/>
      <c r="G2973" s="30"/>
      <c r="H2973" s="155"/>
      <c r="I2973" s="36" t="str">
        <f ca="1">IFERROR(__xludf.DUMMYFUNCTION("""COMPUTED_VALUE""")," ")</f>
        <v xml:space="preserve"> </v>
      </c>
      <c r="J2973" s="51"/>
      <c r="K2973" s="56"/>
      <c r="L2973" s="38"/>
      <c r="M2973" s="30"/>
      <c r="N2973" s="30"/>
      <c r="O2973" s="30"/>
      <c r="P2973" s="30"/>
      <c r="Q2973" s="23" t="str">
        <v/>
      </c>
      <c r="R2973" s="30"/>
      <c r="S2973" s="39"/>
      <c r="T2973" s="45"/>
      <c r="U2973" s="52"/>
      <c r="V2973" s="53"/>
      <c r="W2973" s="54"/>
      <c r="X2973" s="30"/>
      <c r="Y2973" s="31" t="str">
        <v/>
      </c>
      <c r="Z2973" s="30"/>
      <c r="AA2973" s="55"/>
      <c r="AB2973" s="55"/>
      <c r="AC2973" s="30"/>
      <c r="AD2973" s="30"/>
    </row>
    <row r="2974" spans="1:30" x14ac:dyDescent="0.2">
      <c r="A2974" s="89"/>
      <c r="B2974" s="35"/>
      <c r="C2974" s="30"/>
      <c r="D2974" s="30"/>
      <c r="E2974" s="30"/>
      <c r="F2974" s="30"/>
      <c r="G2974" s="30"/>
      <c r="H2974" s="155"/>
      <c r="I2974" s="36" t="str">
        <f ca="1">IFERROR(__xludf.DUMMYFUNCTION("""COMPUTED_VALUE""")," ")</f>
        <v xml:space="preserve"> </v>
      </c>
      <c r="J2974" s="51"/>
      <c r="K2974" s="56"/>
      <c r="L2974" s="38"/>
      <c r="M2974" s="30"/>
      <c r="N2974" s="30"/>
      <c r="O2974" s="30"/>
      <c r="P2974" s="30"/>
      <c r="Q2974" s="23" t="str">
        <v/>
      </c>
      <c r="R2974" s="30"/>
      <c r="S2974" s="39"/>
      <c r="T2974" s="45"/>
      <c r="U2974" s="52"/>
      <c r="V2974" s="53"/>
      <c r="W2974" s="54"/>
      <c r="X2974" s="30"/>
      <c r="Y2974" s="31" t="str">
        <v/>
      </c>
      <c r="Z2974" s="30"/>
      <c r="AA2974" s="56"/>
      <c r="AB2974" s="56"/>
      <c r="AC2974" s="30"/>
      <c r="AD2974" s="30"/>
    </row>
    <row r="2975" spans="1:30" x14ac:dyDescent="0.2">
      <c r="A2975" s="89"/>
      <c r="B2975" s="35"/>
      <c r="C2975" s="30"/>
      <c r="D2975" s="30"/>
      <c r="E2975" s="30"/>
      <c r="F2975" s="30"/>
      <c r="G2975" s="30"/>
      <c r="H2975" s="155"/>
      <c r="I2975" s="36" t="str">
        <f ca="1">IFERROR(__xludf.DUMMYFUNCTION("""COMPUTED_VALUE""")," ")</f>
        <v xml:space="preserve"> </v>
      </c>
      <c r="J2975" s="51"/>
      <c r="K2975" s="56"/>
      <c r="L2975" s="38"/>
      <c r="M2975" s="30"/>
      <c r="N2975" s="30"/>
      <c r="O2975" s="30"/>
      <c r="P2975" s="30"/>
      <c r="Q2975" s="23" t="str">
        <v/>
      </c>
      <c r="R2975" s="30"/>
      <c r="S2975" s="39"/>
      <c r="T2975" s="45"/>
      <c r="U2975" s="52"/>
      <c r="V2975" s="53"/>
      <c r="W2975" s="54"/>
      <c r="X2975" s="30"/>
      <c r="Y2975" s="31" t="str">
        <v/>
      </c>
      <c r="Z2975" s="30"/>
      <c r="AA2975" s="55"/>
      <c r="AB2975" s="55"/>
      <c r="AC2975" s="30"/>
      <c r="AD2975" s="30"/>
    </row>
    <row r="2976" spans="1:30" x14ac:dyDescent="0.2">
      <c r="A2976" s="89"/>
      <c r="B2976" s="35"/>
      <c r="C2976" s="30"/>
      <c r="D2976" s="30"/>
      <c r="E2976" s="30"/>
      <c r="F2976" s="30"/>
      <c r="G2976" s="30"/>
      <c r="H2976" s="155"/>
      <c r="I2976" s="36" t="str">
        <f ca="1">IFERROR(__xludf.DUMMYFUNCTION("""COMPUTED_VALUE""")," ")</f>
        <v xml:space="preserve"> </v>
      </c>
      <c r="J2976" s="51"/>
      <c r="K2976" s="56"/>
      <c r="L2976" s="38"/>
      <c r="M2976" s="30"/>
      <c r="N2976" s="30"/>
      <c r="O2976" s="30"/>
      <c r="P2976" s="30"/>
      <c r="Q2976" s="23" t="str">
        <v/>
      </c>
      <c r="R2976" s="30"/>
      <c r="S2976" s="39"/>
      <c r="T2976" s="45"/>
      <c r="U2976" s="52"/>
      <c r="V2976" s="53"/>
      <c r="W2976" s="54"/>
      <c r="X2976" s="30"/>
      <c r="Y2976" s="31" t="str">
        <v/>
      </c>
      <c r="Z2976" s="30"/>
      <c r="AA2976" s="56"/>
      <c r="AB2976" s="56"/>
      <c r="AC2976" s="30"/>
      <c r="AD2976" s="30"/>
    </row>
    <row r="2977" spans="1:30" x14ac:dyDescent="0.2">
      <c r="A2977" s="89"/>
      <c r="B2977" s="35"/>
      <c r="C2977" s="30"/>
      <c r="D2977" s="30"/>
      <c r="E2977" s="30"/>
      <c r="F2977" s="30"/>
      <c r="G2977" s="30"/>
      <c r="H2977" s="155"/>
      <c r="I2977" s="36" t="str">
        <f ca="1">IFERROR(__xludf.DUMMYFUNCTION("""COMPUTED_VALUE""")," ")</f>
        <v xml:space="preserve"> </v>
      </c>
      <c r="J2977" s="51"/>
      <c r="K2977" s="56"/>
      <c r="L2977" s="38"/>
      <c r="M2977" s="30"/>
      <c r="N2977" s="30"/>
      <c r="O2977" s="30"/>
      <c r="P2977" s="30"/>
      <c r="Q2977" s="23" t="str">
        <v/>
      </c>
      <c r="R2977" s="30"/>
      <c r="S2977" s="39"/>
      <c r="T2977" s="45"/>
      <c r="U2977" s="52"/>
      <c r="V2977" s="53"/>
      <c r="W2977" s="54"/>
      <c r="X2977" s="30"/>
      <c r="Y2977" s="31" t="str">
        <v/>
      </c>
      <c r="Z2977" s="30"/>
      <c r="AA2977" s="55"/>
      <c r="AB2977" s="55"/>
      <c r="AC2977" s="30"/>
      <c r="AD2977" s="30"/>
    </row>
    <row r="2978" spans="1:30" x14ac:dyDescent="0.2">
      <c r="A2978" s="89"/>
      <c r="B2978" s="35"/>
      <c r="C2978" s="30"/>
      <c r="D2978" s="30"/>
      <c r="E2978" s="30"/>
      <c r="F2978" s="30"/>
      <c r="G2978" s="30"/>
      <c r="H2978" s="155"/>
      <c r="I2978" s="36" t="str">
        <f ca="1">IFERROR(__xludf.DUMMYFUNCTION("""COMPUTED_VALUE""")," ")</f>
        <v xml:space="preserve"> </v>
      </c>
      <c r="J2978" s="51"/>
      <c r="K2978" s="56"/>
      <c r="L2978" s="38"/>
      <c r="M2978" s="30"/>
      <c r="N2978" s="30"/>
      <c r="O2978" s="30"/>
      <c r="P2978" s="30"/>
      <c r="Q2978" s="23" t="str">
        <v/>
      </c>
      <c r="R2978" s="30"/>
      <c r="S2978" s="39"/>
      <c r="T2978" s="45"/>
      <c r="U2978" s="52"/>
      <c r="V2978" s="53"/>
      <c r="W2978" s="54"/>
      <c r="X2978" s="30"/>
      <c r="Y2978" s="31" t="str">
        <v/>
      </c>
      <c r="Z2978" s="30"/>
      <c r="AA2978" s="56"/>
      <c r="AB2978" s="56"/>
      <c r="AC2978" s="30"/>
      <c r="AD2978" s="30"/>
    </row>
    <row r="2979" spans="1:30" x14ac:dyDescent="0.2">
      <c r="A2979" s="89"/>
      <c r="B2979" s="35"/>
      <c r="C2979" s="30"/>
      <c r="D2979" s="30"/>
      <c r="E2979" s="30"/>
      <c r="F2979" s="30"/>
      <c r="G2979" s="30"/>
      <c r="H2979" s="155"/>
      <c r="I2979" s="36" t="str">
        <f ca="1">IFERROR(__xludf.DUMMYFUNCTION("""COMPUTED_VALUE""")," ")</f>
        <v xml:space="preserve"> </v>
      </c>
      <c r="J2979" s="51"/>
      <c r="K2979" s="56"/>
      <c r="L2979" s="38"/>
      <c r="M2979" s="30"/>
      <c r="N2979" s="30"/>
      <c r="O2979" s="30"/>
      <c r="P2979" s="30"/>
      <c r="Q2979" s="23" t="str">
        <v/>
      </c>
      <c r="R2979" s="30"/>
      <c r="S2979" s="39"/>
      <c r="T2979" s="45"/>
      <c r="U2979" s="52"/>
      <c r="V2979" s="53"/>
      <c r="W2979" s="54"/>
      <c r="X2979" s="30"/>
      <c r="Y2979" s="31" t="str">
        <v/>
      </c>
      <c r="Z2979" s="30"/>
      <c r="AA2979" s="55"/>
      <c r="AB2979" s="55"/>
      <c r="AC2979" s="30"/>
      <c r="AD2979" s="30"/>
    </row>
    <row r="2980" spans="1:30" x14ac:dyDescent="0.2">
      <c r="A2980" s="89"/>
      <c r="B2980" s="35"/>
      <c r="C2980" s="30"/>
      <c r="D2980" s="30"/>
      <c r="E2980" s="30"/>
      <c r="F2980" s="30"/>
      <c r="G2980" s="30"/>
      <c r="H2980" s="155"/>
      <c r="I2980" s="36" t="str">
        <f ca="1">IFERROR(__xludf.DUMMYFUNCTION("""COMPUTED_VALUE""")," ")</f>
        <v xml:space="preserve"> </v>
      </c>
      <c r="J2980" s="51"/>
      <c r="K2980" s="56"/>
      <c r="L2980" s="38"/>
      <c r="M2980" s="30"/>
      <c r="N2980" s="30"/>
      <c r="O2980" s="30"/>
      <c r="P2980" s="30"/>
      <c r="Q2980" s="23" t="str">
        <v/>
      </c>
      <c r="R2980" s="30"/>
      <c r="S2980" s="39"/>
      <c r="T2980" s="45"/>
      <c r="U2980" s="52"/>
      <c r="V2980" s="53"/>
      <c r="W2980" s="54"/>
      <c r="X2980" s="30"/>
      <c r="Y2980" s="31" t="str">
        <v/>
      </c>
      <c r="Z2980" s="30"/>
      <c r="AA2980" s="56"/>
      <c r="AB2980" s="56"/>
      <c r="AC2980" s="30"/>
      <c r="AD2980" s="30"/>
    </row>
    <row r="2981" spans="1:30" x14ac:dyDescent="0.2">
      <c r="A2981" s="89"/>
      <c r="B2981" s="35"/>
      <c r="C2981" s="30"/>
      <c r="D2981" s="30"/>
      <c r="E2981" s="30"/>
      <c r="F2981" s="30"/>
      <c r="G2981" s="30"/>
      <c r="H2981" s="155"/>
      <c r="I2981" s="36" t="str">
        <f ca="1">IFERROR(__xludf.DUMMYFUNCTION("""COMPUTED_VALUE""")," ")</f>
        <v xml:space="preserve"> </v>
      </c>
      <c r="J2981" s="51"/>
      <c r="K2981" s="56"/>
      <c r="L2981" s="38"/>
      <c r="M2981" s="30"/>
      <c r="N2981" s="30"/>
      <c r="O2981" s="30"/>
      <c r="P2981" s="30"/>
      <c r="Q2981" s="23" t="str">
        <v/>
      </c>
      <c r="R2981" s="30"/>
      <c r="S2981" s="39"/>
      <c r="T2981" s="45"/>
      <c r="U2981" s="52"/>
      <c r="V2981" s="53"/>
      <c r="W2981" s="54"/>
      <c r="X2981" s="30"/>
      <c r="Y2981" s="31" t="str">
        <v/>
      </c>
      <c r="Z2981" s="30"/>
      <c r="AA2981" s="55"/>
      <c r="AB2981" s="55"/>
      <c r="AC2981" s="30"/>
      <c r="AD2981" s="30"/>
    </row>
    <row r="2982" spans="1:30" x14ac:dyDescent="0.2">
      <c r="A2982" s="89"/>
      <c r="B2982" s="35"/>
      <c r="C2982" s="30"/>
      <c r="D2982" s="30"/>
      <c r="E2982" s="30"/>
      <c r="F2982" s="30"/>
      <c r="G2982" s="30"/>
      <c r="H2982" s="155"/>
      <c r="I2982" s="36" t="str">
        <f ca="1">IFERROR(__xludf.DUMMYFUNCTION("""COMPUTED_VALUE""")," ")</f>
        <v xml:space="preserve"> </v>
      </c>
      <c r="J2982" s="51"/>
      <c r="K2982" s="56"/>
      <c r="L2982" s="38"/>
      <c r="M2982" s="30"/>
      <c r="N2982" s="30"/>
      <c r="O2982" s="30"/>
      <c r="P2982" s="30"/>
      <c r="Q2982" s="23" t="str">
        <v/>
      </c>
      <c r="R2982" s="30"/>
      <c r="S2982" s="39"/>
      <c r="T2982" s="45"/>
      <c r="U2982" s="52"/>
      <c r="V2982" s="53"/>
      <c r="W2982" s="54"/>
      <c r="X2982" s="30"/>
      <c r="Y2982" s="31" t="str">
        <v/>
      </c>
      <c r="Z2982" s="30"/>
      <c r="AA2982" s="56"/>
      <c r="AB2982" s="56"/>
      <c r="AC2982" s="30"/>
      <c r="AD2982" s="30"/>
    </row>
    <row r="2983" spans="1:30" x14ac:dyDescent="0.2">
      <c r="A2983" s="89"/>
      <c r="B2983" s="35"/>
      <c r="C2983" s="30"/>
      <c r="D2983" s="30"/>
      <c r="E2983" s="30"/>
      <c r="F2983" s="30"/>
      <c r="G2983" s="30"/>
      <c r="H2983" s="155"/>
      <c r="I2983" s="36" t="str">
        <f ca="1">IFERROR(__xludf.DUMMYFUNCTION("""COMPUTED_VALUE""")," ")</f>
        <v xml:space="preserve"> </v>
      </c>
      <c r="J2983" s="51"/>
      <c r="K2983" s="56"/>
      <c r="L2983" s="38"/>
      <c r="M2983" s="30"/>
      <c r="N2983" s="30"/>
      <c r="O2983" s="30"/>
      <c r="P2983" s="30"/>
      <c r="Q2983" s="23" t="str">
        <v/>
      </c>
      <c r="R2983" s="30"/>
      <c r="S2983" s="39"/>
      <c r="T2983" s="45"/>
      <c r="U2983" s="52"/>
      <c r="V2983" s="53"/>
      <c r="W2983" s="54"/>
      <c r="X2983" s="30"/>
      <c r="Y2983" s="31" t="str">
        <v/>
      </c>
      <c r="Z2983" s="30"/>
      <c r="AA2983" s="55"/>
      <c r="AB2983" s="55"/>
      <c r="AC2983" s="30"/>
      <c r="AD2983" s="30"/>
    </row>
    <row r="2984" spans="1:30" x14ac:dyDescent="0.2">
      <c r="A2984" s="89"/>
      <c r="B2984" s="35"/>
      <c r="C2984" s="30"/>
      <c r="D2984" s="30"/>
      <c r="E2984" s="30"/>
      <c r="F2984" s="30"/>
      <c r="G2984" s="30"/>
      <c r="H2984" s="155"/>
      <c r="I2984" s="36" t="str">
        <f ca="1">IFERROR(__xludf.DUMMYFUNCTION("""COMPUTED_VALUE""")," ")</f>
        <v xml:space="preserve"> </v>
      </c>
      <c r="J2984" s="51"/>
      <c r="K2984" s="56"/>
      <c r="L2984" s="38"/>
      <c r="M2984" s="30"/>
      <c r="N2984" s="30"/>
      <c r="O2984" s="30"/>
      <c r="P2984" s="30"/>
      <c r="Q2984" s="23" t="str">
        <v/>
      </c>
      <c r="R2984" s="30"/>
      <c r="S2984" s="39"/>
      <c r="T2984" s="45"/>
      <c r="U2984" s="52"/>
      <c r="V2984" s="53"/>
      <c r="W2984" s="54"/>
      <c r="X2984" s="30"/>
      <c r="Y2984" s="31" t="str">
        <v/>
      </c>
      <c r="Z2984" s="30"/>
      <c r="AA2984" s="56"/>
      <c r="AB2984" s="56"/>
      <c r="AC2984" s="30"/>
      <c r="AD2984" s="30"/>
    </row>
    <row r="2985" spans="1:30" x14ac:dyDescent="0.2">
      <c r="A2985" s="89"/>
      <c r="B2985" s="35"/>
      <c r="C2985" s="30"/>
      <c r="D2985" s="30"/>
      <c r="E2985" s="30"/>
      <c r="F2985" s="30"/>
      <c r="G2985" s="30"/>
      <c r="H2985" s="155"/>
      <c r="I2985" s="36" t="str">
        <f ca="1">IFERROR(__xludf.DUMMYFUNCTION("""COMPUTED_VALUE""")," ")</f>
        <v xml:space="preserve"> </v>
      </c>
      <c r="J2985" s="51"/>
      <c r="K2985" s="56"/>
      <c r="L2985" s="38"/>
      <c r="M2985" s="30"/>
      <c r="N2985" s="30"/>
      <c r="O2985" s="30"/>
      <c r="P2985" s="30"/>
      <c r="Q2985" s="23" t="str">
        <v/>
      </c>
      <c r="R2985" s="30"/>
      <c r="S2985" s="39"/>
      <c r="T2985" s="45"/>
      <c r="U2985" s="52"/>
      <c r="V2985" s="53"/>
      <c r="W2985" s="54"/>
      <c r="X2985" s="30"/>
      <c r="Y2985" s="31" t="str">
        <v/>
      </c>
      <c r="Z2985" s="30"/>
      <c r="AA2985" s="55"/>
      <c r="AB2985" s="55"/>
      <c r="AC2985" s="30"/>
      <c r="AD2985" s="30"/>
    </row>
    <row r="2986" spans="1:30" x14ac:dyDescent="0.2">
      <c r="A2986" s="89"/>
      <c r="B2986" s="35"/>
      <c r="C2986" s="30"/>
      <c r="D2986" s="30"/>
      <c r="E2986" s="30"/>
      <c r="F2986" s="30"/>
      <c r="G2986" s="30"/>
      <c r="H2986" s="155"/>
      <c r="I2986" s="36" t="str">
        <f ca="1">IFERROR(__xludf.DUMMYFUNCTION("""COMPUTED_VALUE""")," ")</f>
        <v xml:space="preserve"> </v>
      </c>
      <c r="J2986" s="51"/>
      <c r="K2986" s="56"/>
      <c r="L2986" s="38"/>
      <c r="M2986" s="30"/>
      <c r="N2986" s="30"/>
      <c r="O2986" s="30"/>
      <c r="P2986" s="30"/>
      <c r="Q2986" s="23" t="str">
        <v/>
      </c>
      <c r="R2986" s="30"/>
      <c r="S2986" s="39"/>
      <c r="T2986" s="45"/>
      <c r="U2986" s="52"/>
      <c r="V2986" s="53"/>
      <c r="W2986" s="54"/>
      <c r="X2986" s="30"/>
      <c r="Y2986" s="31" t="str">
        <v/>
      </c>
      <c r="Z2986" s="30"/>
      <c r="AA2986" s="56"/>
      <c r="AB2986" s="56"/>
      <c r="AC2986" s="30"/>
      <c r="AD2986" s="30"/>
    </row>
    <row r="2987" spans="1:30" x14ac:dyDescent="0.2">
      <c r="A2987" s="89"/>
      <c r="B2987" s="35"/>
      <c r="C2987" s="30"/>
      <c r="D2987" s="30"/>
      <c r="E2987" s="30"/>
      <c r="F2987" s="30"/>
      <c r="G2987" s="30"/>
      <c r="H2987" s="155"/>
      <c r="I2987" s="36" t="str">
        <f ca="1">IFERROR(__xludf.DUMMYFUNCTION("""COMPUTED_VALUE""")," ")</f>
        <v xml:space="preserve"> </v>
      </c>
      <c r="J2987" s="51"/>
      <c r="K2987" s="56"/>
      <c r="L2987" s="38"/>
      <c r="M2987" s="30"/>
      <c r="N2987" s="30"/>
      <c r="O2987" s="30"/>
      <c r="P2987" s="30"/>
      <c r="Q2987" s="23" t="str">
        <v/>
      </c>
      <c r="R2987" s="30"/>
      <c r="S2987" s="39"/>
      <c r="T2987" s="45"/>
      <c r="U2987" s="52"/>
      <c r="V2987" s="53"/>
      <c r="W2987" s="54"/>
      <c r="X2987" s="30"/>
      <c r="Y2987" s="31" t="str">
        <v/>
      </c>
      <c r="Z2987" s="30"/>
      <c r="AA2987" s="55"/>
      <c r="AB2987" s="55"/>
      <c r="AC2987" s="30"/>
      <c r="AD2987" s="30"/>
    </row>
    <row r="2988" spans="1:30" x14ac:dyDescent="0.2">
      <c r="A2988" s="89"/>
      <c r="B2988" s="35"/>
      <c r="C2988" s="30"/>
      <c r="D2988" s="30"/>
      <c r="E2988" s="30"/>
      <c r="F2988" s="30"/>
      <c r="G2988" s="30"/>
      <c r="H2988" s="155"/>
      <c r="I2988" s="36" t="str">
        <f ca="1">IFERROR(__xludf.DUMMYFUNCTION("""COMPUTED_VALUE""")," ")</f>
        <v xml:space="preserve"> </v>
      </c>
      <c r="J2988" s="51"/>
      <c r="K2988" s="56"/>
      <c r="L2988" s="38"/>
      <c r="M2988" s="30"/>
      <c r="N2988" s="30"/>
      <c r="O2988" s="30"/>
      <c r="P2988" s="30"/>
      <c r="Q2988" s="23" t="str">
        <v/>
      </c>
      <c r="R2988" s="30"/>
      <c r="S2988" s="39"/>
      <c r="T2988" s="45"/>
      <c r="U2988" s="52"/>
      <c r="V2988" s="53"/>
      <c r="W2988" s="54"/>
      <c r="X2988" s="30"/>
      <c r="Y2988" s="31" t="str">
        <v/>
      </c>
      <c r="Z2988" s="30"/>
      <c r="AA2988" s="56"/>
      <c r="AB2988" s="56"/>
      <c r="AC2988" s="30"/>
      <c r="AD2988" s="30"/>
    </row>
    <row r="2989" spans="1:30" x14ac:dyDescent="0.2">
      <c r="A2989" s="89"/>
      <c r="B2989" s="35"/>
      <c r="C2989" s="30"/>
      <c r="D2989" s="30"/>
      <c r="E2989" s="30"/>
      <c r="F2989" s="30"/>
      <c r="G2989" s="30"/>
      <c r="H2989" s="155"/>
      <c r="I2989" s="36" t="str">
        <f ca="1">IFERROR(__xludf.DUMMYFUNCTION("""COMPUTED_VALUE""")," ")</f>
        <v xml:space="preserve"> </v>
      </c>
      <c r="J2989" s="51"/>
      <c r="K2989" s="56"/>
      <c r="L2989" s="38"/>
      <c r="M2989" s="30"/>
      <c r="N2989" s="30"/>
      <c r="O2989" s="30"/>
      <c r="P2989" s="30"/>
      <c r="Q2989" s="23" t="str">
        <v/>
      </c>
      <c r="R2989" s="30"/>
      <c r="S2989" s="39"/>
      <c r="T2989" s="45"/>
      <c r="U2989" s="52"/>
      <c r="V2989" s="53"/>
      <c r="W2989" s="54"/>
      <c r="X2989" s="30"/>
      <c r="Y2989" s="31" t="str">
        <v/>
      </c>
      <c r="Z2989" s="30"/>
      <c r="AA2989" s="55"/>
      <c r="AB2989" s="55"/>
      <c r="AC2989" s="30"/>
      <c r="AD2989" s="30"/>
    </row>
    <row r="2990" spans="1:30" x14ac:dyDescent="0.2">
      <c r="A2990" s="89"/>
      <c r="B2990" s="35"/>
      <c r="C2990" s="30"/>
      <c r="D2990" s="30"/>
      <c r="E2990" s="30"/>
      <c r="F2990" s="30"/>
      <c r="G2990" s="30"/>
      <c r="H2990" s="155"/>
      <c r="I2990" s="36" t="str">
        <f ca="1">IFERROR(__xludf.DUMMYFUNCTION("""COMPUTED_VALUE""")," ")</f>
        <v xml:space="preserve"> </v>
      </c>
      <c r="J2990" s="51"/>
      <c r="K2990" s="56"/>
      <c r="L2990" s="38"/>
      <c r="M2990" s="30"/>
      <c r="N2990" s="30"/>
      <c r="O2990" s="30"/>
      <c r="P2990" s="30"/>
      <c r="Q2990" s="23" t="str">
        <v/>
      </c>
      <c r="R2990" s="30"/>
      <c r="S2990" s="39"/>
      <c r="T2990" s="45"/>
      <c r="U2990" s="52"/>
      <c r="V2990" s="53"/>
      <c r="W2990" s="54"/>
      <c r="X2990" s="30"/>
      <c r="Y2990" s="31" t="str">
        <v/>
      </c>
      <c r="Z2990" s="30"/>
      <c r="AA2990" s="56"/>
      <c r="AB2990" s="56"/>
      <c r="AC2990" s="30"/>
      <c r="AD2990" s="30"/>
    </row>
    <row r="2991" spans="1:30" x14ac:dyDescent="0.2">
      <c r="A2991" s="89"/>
      <c r="B2991" s="35"/>
      <c r="C2991" s="30"/>
      <c r="D2991" s="30"/>
      <c r="E2991" s="30"/>
      <c r="F2991" s="30"/>
      <c r="G2991" s="30"/>
      <c r="H2991" s="155"/>
      <c r="I2991" s="36" t="str">
        <f ca="1">IFERROR(__xludf.DUMMYFUNCTION("""COMPUTED_VALUE""")," ")</f>
        <v xml:space="preserve"> </v>
      </c>
      <c r="J2991" s="51"/>
      <c r="K2991" s="56"/>
      <c r="L2991" s="38"/>
      <c r="M2991" s="30"/>
      <c r="N2991" s="30"/>
      <c r="O2991" s="30"/>
      <c r="P2991" s="30"/>
      <c r="Q2991" s="23" t="str">
        <v/>
      </c>
      <c r="R2991" s="30"/>
      <c r="S2991" s="39"/>
      <c r="T2991" s="45"/>
      <c r="U2991" s="52"/>
      <c r="V2991" s="53"/>
      <c r="W2991" s="54"/>
      <c r="X2991" s="30"/>
      <c r="Y2991" s="31" t="str">
        <v/>
      </c>
      <c r="Z2991" s="30"/>
      <c r="AA2991" s="55"/>
      <c r="AB2991" s="55"/>
      <c r="AC2991" s="30"/>
      <c r="AD2991" s="30"/>
    </row>
    <row r="2992" spans="1:30" x14ac:dyDescent="0.2">
      <c r="A2992" s="89"/>
      <c r="B2992" s="35"/>
      <c r="C2992" s="30"/>
      <c r="D2992" s="30"/>
      <c r="E2992" s="30"/>
      <c r="F2992" s="30"/>
      <c r="G2992" s="30"/>
      <c r="H2992" s="155"/>
      <c r="I2992" s="36" t="str">
        <f ca="1">IFERROR(__xludf.DUMMYFUNCTION("""COMPUTED_VALUE""")," ")</f>
        <v xml:space="preserve"> </v>
      </c>
      <c r="J2992" s="51"/>
      <c r="K2992" s="56"/>
      <c r="L2992" s="38"/>
      <c r="M2992" s="30"/>
      <c r="N2992" s="30"/>
      <c r="O2992" s="30"/>
      <c r="P2992" s="30"/>
      <c r="Q2992" s="23" t="str">
        <v/>
      </c>
      <c r="R2992" s="30"/>
      <c r="S2992" s="39"/>
      <c r="T2992" s="45"/>
      <c r="U2992" s="52"/>
      <c r="V2992" s="53"/>
      <c r="W2992" s="54"/>
      <c r="X2992" s="30"/>
      <c r="Y2992" s="31" t="str">
        <v/>
      </c>
      <c r="Z2992" s="30"/>
      <c r="AA2992" s="56"/>
      <c r="AB2992" s="56"/>
      <c r="AC2992" s="30"/>
      <c r="AD2992" s="30"/>
    </row>
    <row r="2993" spans="1:30" x14ac:dyDescent="0.2">
      <c r="A2993" s="89"/>
      <c r="B2993" s="35"/>
      <c r="C2993" s="30"/>
      <c r="D2993" s="30"/>
      <c r="E2993" s="30"/>
      <c r="F2993" s="30"/>
      <c r="G2993" s="30"/>
      <c r="H2993" s="155"/>
      <c r="I2993" s="36" t="str">
        <f ca="1">IFERROR(__xludf.DUMMYFUNCTION("""COMPUTED_VALUE""")," ")</f>
        <v xml:space="preserve"> </v>
      </c>
      <c r="J2993" s="51"/>
      <c r="K2993" s="56"/>
      <c r="L2993" s="38"/>
      <c r="M2993" s="30"/>
      <c r="N2993" s="30"/>
      <c r="O2993" s="30"/>
      <c r="P2993" s="30"/>
      <c r="Q2993" s="23" t="str">
        <v/>
      </c>
      <c r="R2993" s="30"/>
      <c r="S2993" s="39"/>
      <c r="T2993" s="45"/>
      <c r="U2993" s="52"/>
      <c r="V2993" s="53"/>
      <c r="W2993" s="54"/>
      <c r="X2993" s="30"/>
      <c r="Y2993" s="31" t="str">
        <v/>
      </c>
      <c r="Z2993" s="30"/>
      <c r="AA2993" s="55"/>
      <c r="AB2993" s="55"/>
      <c r="AC2993" s="30"/>
      <c r="AD2993" s="30"/>
    </row>
    <row r="2994" spans="1:30" x14ac:dyDescent="0.2">
      <c r="A2994" s="89"/>
      <c r="B2994" s="35"/>
      <c r="C2994" s="30"/>
      <c r="D2994" s="30"/>
      <c r="E2994" s="30"/>
      <c r="F2994" s="30"/>
      <c r="G2994" s="30"/>
      <c r="H2994" s="155"/>
      <c r="I2994" s="36" t="str">
        <f ca="1">IFERROR(__xludf.DUMMYFUNCTION("""COMPUTED_VALUE""")," ")</f>
        <v xml:space="preserve"> </v>
      </c>
      <c r="J2994" s="51"/>
      <c r="K2994" s="56"/>
      <c r="L2994" s="38"/>
      <c r="M2994" s="30"/>
      <c r="N2994" s="30"/>
      <c r="O2994" s="30"/>
      <c r="P2994" s="30"/>
      <c r="Q2994" s="23" t="str">
        <v/>
      </c>
      <c r="R2994" s="30"/>
      <c r="S2994" s="39"/>
      <c r="T2994" s="45"/>
      <c r="U2994" s="52"/>
      <c r="V2994" s="53"/>
      <c r="W2994" s="54"/>
      <c r="X2994" s="30"/>
      <c r="Y2994" s="31" t="str">
        <v/>
      </c>
      <c r="Z2994" s="30"/>
      <c r="AA2994" s="56"/>
      <c r="AB2994" s="56"/>
      <c r="AC2994" s="30"/>
      <c r="AD2994" s="30"/>
    </row>
    <row r="2995" spans="1:30" x14ac:dyDescent="0.2">
      <c r="A2995" s="89"/>
      <c r="B2995" s="35"/>
      <c r="C2995" s="30"/>
      <c r="D2995" s="30"/>
      <c r="E2995" s="30"/>
      <c r="F2995" s="30"/>
      <c r="G2995" s="30"/>
      <c r="H2995" s="155"/>
      <c r="I2995" s="36" t="str">
        <f ca="1">IFERROR(__xludf.DUMMYFUNCTION("""COMPUTED_VALUE""")," ")</f>
        <v xml:space="preserve"> </v>
      </c>
      <c r="J2995" s="51"/>
      <c r="K2995" s="56"/>
      <c r="L2995" s="38"/>
      <c r="M2995" s="30"/>
      <c r="N2995" s="30"/>
      <c r="O2995" s="30"/>
      <c r="P2995" s="30"/>
      <c r="Q2995" s="23" t="str">
        <v/>
      </c>
      <c r="R2995" s="30"/>
      <c r="S2995" s="39"/>
      <c r="T2995" s="45"/>
      <c r="U2995" s="52"/>
      <c r="V2995" s="53"/>
      <c r="W2995" s="54"/>
      <c r="X2995" s="30"/>
      <c r="Y2995" s="31" t="str">
        <v/>
      </c>
      <c r="Z2995" s="30"/>
      <c r="AA2995" s="55"/>
      <c r="AB2995" s="55"/>
      <c r="AC2995" s="30"/>
      <c r="AD2995" s="30"/>
    </row>
    <row r="2996" spans="1:30" x14ac:dyDescent="0.2">
      <c r="A2996" s="89"/>
      <c r="B2996" s="35"/>
      <c r="C2996" s="30"/>
      <c r="D2996" s="30"/>
      <c r="E2996" s="30"/>
      <c r="F2996" s="30"/>
      <c r="G2996" s="30"/>
      <c r="H2996" s="155"/>
      <c r="I2996" s="36" t="str">
        <f ca="1">IFERROR(__xludf.DUMMYFUNCTION("""COMPUTED_VALUE""")," ")</f>
        <v xml:space="preserve"> </v>
      </c>
      <c r="J2996" s="51"/>
      <c r="K2996" s="56"/>
      <c r="L2996" s="38"/>
      <c r="M2996" s="30"/>
      <c r="N2996" s="30"/>
      <c r="O2996" s="30"/>
      <c r="P2996" s="30"/>
      <c r="Q2996" s="23" t="str">
        <v/>
      </c>
      <c r="R2996" s="30"/>
      <c r="S2996" s="39"/>
      <c r="T2996" s="45"/>
      <c r="U2996" s="52"/>
      <c r="V2996" s="53"/>
      <c r="W2996" s="54"/>
      <c r="X2996" s="30"/>
      <c r="Y2996" s="31" t="str">
        <v/>
      </c>
      <c r="Z2996" s="30"/>
      <c r="AA2996" s="56"/>
      <c r="AB2996" s="56"/>
      <c r="AC2996" s="30"/>
      <c r="AD2996" s="30"/>
    </row>
    <row r="2997" spans="1:30" x14ac:dyDescent="0.2">
      <c r="A2997" s="89"/>
      <c r="B2997" s="35"/>
      <c r="C2997" s="30"/>
      <c r="D2997" s="30"/>
      <c r="E2997" s="30"/>
      <c r="F2997" s="30"/>
      <c r="G2997" s="30"/>
      <c r="H2997" s="155"/>
      <c r="I2997" s="36" t="str">
        <f ca="1">IFERROR(__xludf.DUMMYFUNCTION("""COMPUTED_VALUE""")," ")</f>
        <v xml:space="preserve"> </v>
      </c>
      <c r="J2997" s="51"/>
      <c r="K2997" s="56"/>
      <c r="L2997" s="38"/>
      <c r="M2997" s="30"/>
      <c r="N2997" s="30"/>
      <c r="O2997" s="30"/>
      <c r="P2997" s="30"/>
      <c r="Q2997" s="23" t="str">
        <v/>
      </c>
      <c r="R2997" s="30"/>
      <c r="S2997" s="39"/>
      <c r="T2997" s="45"/>
      <c r="U2997" s="52"/>
      <c r="V2997" s="53"/>
      <c r="W2997" s="54"/>
      <c r="X2997" s="30"/>
      <c r="Y2997" s="31" t="str">
        <v/>
      </c>
      <c r="Z2997" s="30"/>
      <c r="AA2997" s="55"/>
      <c r="AB2997" s="55"/>
      <c r="AC2997" s="30"/>
      <c r="AD2997" s="30"/>
    </row>
    <row r="2998" spans="1:30" x14ac:dyDescent="0.2">
      <c r="A2998" s="89"/>
      <c r="B2998" s="35"/>
      <c r="C2998" s="30"/>
      <c r="D2998" s="30"/>
      <c r="E2998" s="30"/>
      <c r="F2998" s="30"/>
      <c r="G2998" s="30"/>
      <c r="H2998" s="155"/>
      <c r="I2998" s="36" t="str">
        <f ca="1">IFERROR(__xludf.DUMMYFUNCTION("""COMPUTED_VALUE""")," ")</f>
        <v xml:space="preserve"> </v>
      </c>
      <c r="J2998" s="51"/>
      <c r="K2998" s="56"/>
      <c r="L2998" s="38"/>
      <c r="M2998" s="30"/>
      <c r="N2998" s="30"/>
      <c r="O2998" s="30"/>
      <c r="P2998" s="30"/>
      <c r="Q2998" s="23" t="str">
        <v/>
      </c>
      <c r="R2998" s="30"/>
      <c r="S2998" s="39"/>
      <c r="T2998" s="45"/>
      <c r="U2998" s="52"/>
      <c r="V2998" s="53"/>
      <c r="W2998" s="54"/>
      <c r="X2998" s="30"/>
      <c r="Y2998" s="31" t="str">
        <v/>
      </c>
      <c r="Z2998" s="30"/>
      <c r="AA2998" s="56"/>
      <c r="AB2998" s="56"/>
      <c r="AC2998" s="30"/>
      <c r="AD2998" s="30"/>
    </row>
    <row r="2999" spans="1:30" x14ac:dyDescent="0.2">
      <c r="A2999" s="89"/>
      <c r="B2999" s="35"/>
      <c r="C2999" s="30"/>
      <c r="D2999" s="30"/>
      <c r="E2999" s="30"/>
      <c r="F2999" s="30"/>
      <c r="G2999" s="30"/>
      <c r="H2999" s="155"/>
      <c r="I2999" s="36" t="str">
        <f ca="1">IFERROR(__xludf.DUMMYFUNCTION("""COMPUTED_VALUE""")," ")</f>
        <v xml:space="preserve"> </v>
      </c>
      <c r="J2999" s="51"/>
      <c r="K2999" s="56"/>
      <c r="L2999" s="38"/>
      <c r="M2999" s="30"/>
      <c r="N2999" s="30"/>
      <c r="O2999" s="30"/>
      <c r="P2999" s="30"/>
      <c r="Q2999" s="23" t="str">
        <v/>
      </c>
      <c r="R2999" s="30"/>
      <c r="S2999" s="39"/>
      <c r="T2999" s="45"/>
      <c r="U2999" s="52"/>
      <c r="V2999" s="53"/>
      <c r="W2999" s="54"/>
      <c r="X2999" s="30"/>
      <c r="Y2999" s="31" t="str">
        <v/>
      </c>
      <c r="Z2999" s="30"/>
      <c r="AA2999" s="55"/>
      <c r="AB2999" s="55"/>
      <c r="AC2999" s="30"/>
      <c r="AD2999" s="30"/>
    </row>
    <row r="3000" spans="1:30" x14ac:dyDescent="0.2">
      <c r="A3000" s="89"/>
      <c r="B3000" s="35"/>
      <c r="C3000" s="30"/>
      <c r="D3000" s="30"/>
      <c r="E3000" s="30"/>
      <c r="F3000" s="30"/>
      <c r="G3000" s="30"/>
      <c r="H3000" s="155"/>
      <c r="I3000" s="36" t="str">
        <f ca="1">IFERROR(__xludf.DUMMYFUNCTION("""COMPUTED_VALUE""")," ")</f>
        <v xml:space="preserve"> </v>
      </c>
      <c r="J3000" s="51"/>
      <c r="K3000" s="56"/>
      <c r="L3000" s="38"/>
      <c r="M3000" s="30"/>
      <c r="N3000" s="30"/>
      <c r="O3000" s="30"/>
      <c r="P3000" s="30"/>
      <c r="Q3000" s="23" t="str">
        <v/>
      </c>
      <c r="R3000" s="30"/>
      <c r="S3000" s="39"/>
      <c r="T3000" s="45"/>
      <c r="U3000" s="52"/>
      <c r="V3000" s="53"/>
      <c r="W3000" s="54"/>
      <c r="X3000" s="30"/>
      <c r="Y3000" s="31" t="str">
        <v/>
      </c>
      <c r="Z3000" s="30"/>
      <c r="AA3000" s="56"/>
      <c r="AB3000" s="56"/>
      <c r="AC3000" s="30"/>
      <c r="AD3000" s="30"/>
    </row>
    <row r="3001" spans="1:30" x14ac:dyDescent="0.2">
      <c r="A3001" s="89"/>
      <c r="B3001" s="35"/>
      <c r="C3001" s="30"/>
      <c r="D3001" s="30"/>
      <c r="E3001" s="30"/>
      <c r="F3001" s="30"/>
      <c r="G3001" s="30"/>
      <c r="H3001" s="155"/>
      <c r="I3001" s="36" t="str">
        <f ca="1">IFERROR(__xludf.DUMMYFUNCTION("""COMPUTED_VALUE""")," ")</f>
        <v xml:space="preserve"> </v>
      </c>
      <c r="J3001" s="51"/>
      <c r="K3001" s="56"/>
      <c r="L3001" s="38"/>
      <c r="M3001" s="30"/>
      <c r="N3001" s="30"/>
      <c r="O3001" s="30"/>
      <c r="P3001" s="30"/>
      <c r="Q3001" s="23" t="str">
        <v/>
      </c>
      <c r="R3001" s="30"/>
      <c r="S3001" s="39"/>
      <c r="T3001" s="45"/>
      <c r="U3001" s="52"/>
      <c r="V3001" s="53"/>
      <c r="W3001" s="54"/>
      <c r="X3001" s="30"/>
      <c r="Y3001" s="31" t="str">
        <v/>
      </c>
      <c r="Z3001" s="30"/>
      <c r="AA3001" s="55"/>
      <c r="AB3001" s="55"/>
      <c r="AC3001" s="30"/>
      <c r="AD3001" s="30"/>
    </row>
    <row r="3002" spans="1:30" x14ac:dyDescent="0.2">
      <c r="A3002" s="89"/>
      <c r="B3002" s="35"/>
      <c r="C3002" s="30"/>
      <c r="D3002" s="30"/>
      <c r="E3002" s="30"/>
      <c r="F3002" s="30"/>
      <c r="G3002" s="30"/>
      <c r="H3002" s="155"/>
      <c r="I3002" s="36" t="str">
        <f ca="1">IFERROR(__xludf.DUMMYFUNCTION("""COMPUTED_VALUE""")," ")</f>
        <v xml:space="preserve"> </v>
      </c>
      <c r="J3002" s="51"/>
      <c r="K3002" s="56"/>
      <c r="L3002" s="38"/>
      <c r="M3002" s="30"/>
      <c r="N3002" s="30"/>
      <c r="O3002" s="30"/>
      <c r="P3002" s="30"/>
      <c r="Q3002" s="23" t="str">
        <v/>
      </c>
      <c r="R3002" s="30"/>
      <c r="S3002" s="39"/>
      <c r="T3002" s="45"/>
      <c r="U3002" s="52"/>
      <c r="V3002" s="53"/>
      <c r="W3002" s="54"/>
      <c r="X3002" s="30"/>
      <c r="Y3002" s="31" t="str">
        <v/>
      </c>
      <c r="Z3002" s="30"/>
      <c r="AA3002" s="56"/>
      <c r="AB3002" s="56"/>
      <c r="AC3002" s="30"/>
      <c r="AD3002" s="30"/>
    </row>
    <row r="3003" spans="1:30" x14ac:dyDescent="0.2">
      <c r="A3003" s="89"/>
      <c r="B3003" s="35"/>
      <c r="C3003" s="30"/>
      <c r="D3003" s="30"/>
      <c r="E3003" s="30"/>
      <c r="F3003" s="30"/>
      <c r="G3003" s="30"/>
      <c r="H3003" s="155"/>
      <c r="I3003" s="36" t="str">
        <f ca="1">IFERROR(__xludf.DUMMYFUNCTION("""COMPUTED_VALUE""")," ")</f>
        <v xml:space="preserve"> </v>
      </c>
      <c r="J3003" s="51"/>
      <c r="K3003" s="56"/>
      <c r="L3003" s="38"/>
      <c r="M3003" s="30"/>
      <c r="N3003" s="30"/>
      <c r="O3003" s="30"/>
      <c r="P3003" s="30"/>
      <c r="Q3003" s="23" t="str">
        <v/>
      </c>
      <c r="R3003" s="30"/>
      <c r="S3003" s="39"/>
      <c r="T3003" s="45"/>
      <c r="U3003" s="52"/>
      <c r="V3003" s="53"/>
      <c r="W3003" s="54"/>
      <c r="X3003" s="30"/>
      <c r="Y3003" s="31" t="str">
        <v/>
      </c>
      <c r="Z3003" s="30"/>
      <c r="AA3003" s="55"/>
      <c r="AB3003" s="55"/>
      <c r="AC3003" s="30"/>
      <c r="AD3003" s="30"/>
    </row>
    <row r="3004" spans="1:30" x14ac:dyDescent="0.2">
      <c r="A3004" s="89"/>
      <c r="B3004" s="35"/>
      <c r="C3004" s="30"/>
      <c r="D3004" s="30"/>
      <c r="E3004" s="30"/>
      <c r="F3004" s="30"/>
      <c r="G3004" s="30"/>
      <c r="H3004" s="155"/>
      <c r="I3004" s="36" t="str">
        <f ca="1">IFERROR(__xludf.DUMMYFUNCTION("""COMPUTED_VALUE""")," ")</f>
        <v xml:space="preserve"> </v>
      </c>
      <c r="J3004" s="51"/>
      <c r="K3004" s="56"/>
      <c r="L3004" s="38"/>
      <c r="M3004" s="30"/>
      <c r="N3004" s="30"/>
      <c r="O3004" s="30"/>
      <c r="P3004" s="30"/>
      <c r="Q3004" s="23" t="str">
        <v/>
      </c>
      <c r="R3004" s="30"/>
      <c r="S3004" s="39"/>
      <c r="T3004" s="45"/>
      <c r="U3004" s="52"/>
      <c r="V3004" s="53"/>
      <c r="W3004" s="54"/>
      <c r="X3004" s="30"/>
      <c r="Y3004" s="31" t="str">
        <v/>
      </c>
      <c r="Z3004" s="30"/>
      <c r="AA3004" s="56"/>
      <c r="AB3004" s="56"/>
      <c r="AC3004" s="30"/>
      <c r="AD3004" s="30"/>
    </row>
    <row r="3005" spans="1:30" x14ac:dyDescent="0.2">
      <c r="A3005" s="89"/>
      <c r="B3005" s="35"/>
      <c r="C3005" s="30"/>
      <c r="D3005" s="30"/>
      <c r="E3005" s="30"/>
      <c r="F3005" s="30"/>
      <c r="G3005" s="30"/>
      <c r="H3005" s="155"/>
      <c r="I3005" s="36" t="str">
        <f ca="1">IFERROR(__xludf.DUMMYFUNCTION("""COMPUTED_VALUE""")," ")</f>
        <v xml:space="preserve"> </v>
      </c>
      <c r="J3005" s="51"/>
      <c r="K3005" s="56"/>
      <c r="L3005" s="38"/>
      <c r="M3005" s="30"/>
      <c r="N3005" s="30"/>
      <c r="O3005" s="30"/>
      <c r="P3005" s="30"/>
      <c r="Q3005" s="23" t="str">
        <v/>
      </c>
      <c r="R3005" s="30"/>
      <c r="S3005" s="39"/>
      <c r="T3005" s="45"/>
      <c r="U3005" s="52"/>
      <c r="V3005" s="53"/>
      <c r="W3005" s="54"/>
      <c r="X3005" s="30"/>
      <c r="Y3005" s="31" t="str">
        <v/>
      </c>
      <c r="Z3005" s="30"/>
      <c r="AA3005" s="55"/>
      <c r="AB3005" s="55"/>
      <c r="AC3005" s="30"/>
      <c r="AD3005" s="30"/>
    </row>
    <row r="3006" spans="1:30" x14ac:dyDescent="0.2">
      <c r="A3006" s="89"/>
      <c r="B3006" s="35"/>
      <c r="C3006" s="30"/>
      <c r="D3006" s="30"/>
      <c r="E3006" s="30"/>
      <c r="F3006" s="30"/>
      <c r="G3006" s="30"/>
      <c r="H3006" s="155"/>
      <c r="I3006" s="36" t="str">
        <f ca="1">IFERROR(__xludf.DUMMYFUNCTION("""COMPUTED_VALUE""")," ")</f>
        <v xml:space="preserve"> </v>
      </c>
      <c r="J3006" s="51"/>
      <c r="K3006" s="56"/>
      <c r="L3006" s="38"/>
      <c r="M3006" s="30"/>
      <c r="N3006" s="30"/>
      <c r="O3006" s="30"/>
      <c r="P3006" s="30"/>
      <c r="Q3006" s="23" t="str">
        <v/>
      </c>
      <c r="R3006" s="30"/>
      <c r="S3006" s="39"/>
      <c r="T3006" s="45"/>
      <c r="U3006" s="52"/>
      <c r="V3006" s="53"/>
      <c r="W3006" s="54"/>
      <c r="X3006" s="30"/>
      <c r="Y3006" s="31" t="str">
        <v/>
      </c>
      <c r="Z3006" s="30"/>
      <c r="AA3006" s="56"/>
      <c r="AB3006" s="56"/>
      <c r="AC3006" s="30"/>
      <c r="AD3006" s="30"/>
    </row>
    <row r="3007" spans="1:30" x14ac:dyDescent="0.2">
      <c r="A3007" s="89"/>
      <c r="B3007" s="35"/>
      <c r="C3007" s="30"/>
      <c r="D3007" s="30"/>
      <c r="E3007" s="30"/>
      <c r="F3007" s="30"/>
      <c r="G3007" s="30"/>
      <c r="H3007" s="155"/>
      <c r="I3007" s="36" t="str">
        <f ca="1">IFERROR(__xludf.DUMMYFUNCTION("""COMPUTED_VALUE""")," ")</f>
        <v xml:space="preserve"> </v>
      </c>
      <c r="J3007" s="51"/>
      <c r="K3007" s="56"/>
      <c r="L3007" s="38"/>
      <c r="M3007" s="30"/>
      <c r="N3007" s="30"/>
      <c r="O3007" s="30"/>
      <c r="P3007" s="30"/>
      <c r="Q3007" s="23" t="str">
        <v/>
      </c>
      <c r="R3007" s="30"/>
      <c r="S3007" s="39"/>
      <c r="T3007" s="45"/>
      <c r="U3007" s="52"/>
      <c r="V3007" s="53"/>
      <c r="W3007" s="54"/>
      <c r="X3007" s="30"/>
      <c r="Y3007" s="31" t="str">
        <v/>
      </c>
      <c r="Z3007" s="30"/>
      <c r="AA3007" s="55"/>
      <c r="AB3007" s="55"/>
      <c r="AC3007" s="30"/>
      <c r="AD3007" s="30"/>
    </row>
    <row r="3008" spans="1:30" x14ac:dyDescent="0.2">
      <c r="A3008" s="89"/>
      <c r="B3008" s="35"/>
      <c r="C3008" s="30"/>
      <c r="D3008" s="30"/>
      <c r="E3008" s="30"/>
      <c r="F3008" s="30"/>
      <c r="G3008" s="30"/>
      <c r="H3008" s="155"/>
      <c r="I3008" s="36" t="str">
        <f ca="1">IFERROR(__xludf.DUMMYFUNCTION("""COMPUTED_VALUE""")," ")</f>
        <v xml:space="preserve"> </v>
      </c>
      <c r="J3008" s="51"/>
      <c r="K3008" s="56"/>
      <c r="L3008" s="38"/>
      <c r="M3008" s="30"/>
      <c r="N3008" s="30"/>
      <c r="O3008" s="30"/>
      <c r="P3008" s="30"/>
      <c r="Q3008" s="23" t="str">
        <v/>
      </c>
      <c r="R3008" s="30"/>
      <c r="S3008" s="39"/>
      <c r="T3008" s="45"/>
      <c r="U3008" s="52"/>
      <c r="V3008" s="53"/>
      <c r="W3008" s="54"/>
      <c r="X3008" s="30"/>
      <c r="Y3008" s="31" t="str">
        <v/>
      </c>
      <c r="Z3008" s="30"/>
      <c r="AA3008" s="56"/>
      <c r="AB3008" s="56"/>
      <c r="AC3008" s="30"/>
      <c r="AD3008" s="30"/>
    </row>
    <row r="3009" spans="1:30" x14ac:dyDescent="0.2">
      <c r="A3009" s="89"/>
      <c r="B3009" s="35"/>
      <c r="C3009" s="30"/>
      <c r="D3009" s="30"/>
      <c r="E3009" s="30"/>
      <c r="F3009" s="30"/>
      <c r="G3009" s="30"/>
      <c r="H3009" s="155"/>
      <c r="I3009" s="36" t="str">
        <f ca="1">IFERROR(__xludf.DUMMYFUNCTION("""COMPUTED_VALUE""")," ")</f>
        <v xml:space="preserve"> </v>
      </c>
      <c r="J3009" s="51"/>
      <c r="K3009" s="56"/>
      <c r="L3009" s="38"/>
      <c r="M3009" s="30"/>
      <c r="N3009" s="30"/>
      <c r="O3009" s="30"/>
      <c r="P3009" s="30"/>
      <c r="Q3009" s="23" t="str">
        <v/>
      </c>
      <c r="R3009" s="30"/>
      <c r="S3009" s="39"/>
      <c r="T3009" s="45"/>
      <c r="U3009" s="52"/>
      <c r="V3009" s="53"/>
      <c r="W3009" s="54"/>
      <c r="X3009" s="30"/>
      <c r="Y3009" s="31" t="str">
        <v/>
      </c>
      <c r="Z3009" s="30"/>
      <c r="AA3009" s="55"/>
      <c r="AB3009" s="55"/>
      <c r="AC3009" s="30"/>
      <c r="AD3009" s="30"/>
    </row>
    <row r="3010" spans="1:30" x14ac:dyDescent="0.2">
      <c r="A3010" s="89"/>
      <c r="B3010" s="35"/>
      <c r="C3010" s="30"/>
      <c r="D3010" s="30"/>
      <c r="E3010" s="30"/>
      <c r="F3010" s="30"/>
      <c r="G3010" s="30"/>
      <c r="H3010" s="155"/>
      <c r="I3010" s="36" t="str">
        <f ca="1">IFERROR(__xludf.DUMMYFUNCTION("""COMPUTED_VALUE""")," ")</f>
        <v xml:space="preserve"> </v>
      </c>
      <c r="J3010" s="51"/>
      <c r="K3010" s="56"/>
      <c r="L3010" s="38"/>
      <c r="M3010" s="30"/>
      <c r="N3010" s="30"/>
      <c r="O3010" s="30"/>
      <c r="P3010" s="30"/>
      <c r="Q3010" s="23" t="str">
        <v/>
      </c>
      <c r="R3010" s="30"/>
      <c r="S3010" s="39"/>
      <c r="T3010" s="45"/>
      <c r="U3010" s="52"/>
      <c r="V3010" s="53"/>
      <c r="W3010" s="54"/>
      <c r="X3010" s="30"/>
      <c r="Y3010" s="31" t="str">
        <v/>
      </c>
      <c r="Z3010" s="30"/>
      <c r="AA3010" s="56"/>
      <c r="AB3010" s="56"/>
      <c r="AC3010" s="30"/>
      <c r="AD3010" s="30"/>
    </row>
    <row r="3011" spans="1:30" x14ac:dyDescent="0.2">
      <c r="A3011" s="89"/>
      <c r="B3011" s="35"/>
      <c r="C3011" s="30"/>
      <c r="D3011" s="30"/>
      <c r="E3011" s="30"/>
      <c r="F3011" s="30"/>
      <c r="G3011" s="30"/>
      <c r="H3011" s="155"/>
      <c r="I3011" s="36" t="str">
        <f ca="1">IFERROR(__xludf.DUMMYFUNCTION("""COMPUTED_VALUE""")," ")</f>
        <v xml:space="preserve"> </v>
      </c>
      <c r="J3011" s="51"/>
      <c r="K3011" s="56"/>
      <c r="L3011" s="38"/>
      <c r="M3011" s="30"/>
      <c r="N3011" s="30"/>
      <c r="O3011" s="30"/>
      <c r="P3011" s="30"/>
      <c r="Q3011" s="23" t="str">
        <v/>
      </c>
      <c r="R3011" s="30"/>
      <c r="S3011" s="39"/>
      <c r="T3011" s="45"/>
      <c r="U3011" s="52"/>
      <c r="V3011" s="53"/>
      <c r="W3011" s="54"/>
      <c r="X3011" s="30"/>
      <c r="Y3011" s="31" t="str">
        <v/>
      </c>
      <c r="Z3011" s="30"/>
      <c r="AA3011" s="55"/>
      <c r="AB3011" s="55"/>
      <c r="AC3011" s="30"/>
      <c r="AD3011" s="30"/>
    </row>
    <row r="3012" spans="1:30" x14ac:dyDescent="0.2">
      <c r="A3012" s="89"/>
      <c r="B3012" s="35"/>
      <c r="C3012" s="30"/>
      <c r="D3012" s="30"/>
      <c r="E3012" s="30"/>
      <c r="F3012" s="30"/>
      <c r="G3012" s="30"/>
      <c r="H3012" s="155"/>
      <c r="I3012" s="36" t="str">
        <f ca="1">IFERROR(__xludf.DUMMYFUNCTION("""COMPUTED_VALUE""")," ")</f>
        <v xml:space="preserve"> </v>
      </c>
      <c r="J3012" s="51"/>
      <c r="K3012" s="56"/>
      <c r="L3012" s="38"/>
      <c r="M3012" s="30"/>
      <c r="N3012" s="30"/>
      <c r="O3012" s="30"/>
      <c r="P3012" s="30"/>
      <c r="Q3012" s="23" t="str">
        <v/>
      </c>
      <c r="R3012" s="30"/>
      <c r="S3012" s="39"/>
      <c r="T3012" s="45"/>
      <c r="U3012" s="52"/>
      <c r="V3012" s="53"/>
      <c r="W3012" s="54"/>
      <c r="X3012" s="30"/>
      <c r="Y3012" s="31" t="str">
        <v/>
      </c>
      <c r="Z3012" s="30"/>
      <c r="AA3012" s="56"/>
      <c r="AB3012" s="56"/>
      <c r="AC3012" s="30"/>
      <c r="AD3012" s="30"/>
    </row>
    <row r="3013" spans="1:30" x14ac:dyDescent="0.2">
      <c r="A3013" s="89"/>
      <c r="B3013" s="35"/>
      <c r="C3013" s="30"/>
      <c r="D3013" s="30"/>
      <c r="E3013" s="30"/>
      <c r="F3013" s="30"/>
      <c r="G3013" s="30"/>
      <c r="H3013" s="155"/>
      <c r="I3013" s="36" t="str">
        <f ca="1">IFERROR(__xludf.DUMMYFUNCTION("""COMPUTED_VALUE""")," ")</f>
        <v xml:space="preserve"> </v>
      </c>
      <c r="J3013" s="51"/>
      <c r="K3013" s="56"/>
      <c r="L3013" s="38"/>
      <c r="M3013" s="30"/>
      <c r="N3013" s="30"/>
      <c r="O3013" s="30"/>
      <c r="P3013" s="30"/>
      <c r="Q3013" s="23" t="str">
        <v/>
      </c>
      <c r="R3013" s="30"/>
      <c r="S3013" s="39"/>
      <c r="T3013" s="45"/>
      <c r="U3013" s="52"/>
      <c r="V3013" s="53"/>
      <c r="W3013" s="54"/>
      <c r="X3013" s="30"/>
      <c r="Y3013" s="31" t="str">
        <v/>
      </c>
      <c r="Z3013" s="30"/>
      <c r="AA3013" s="55"/>
      <c r="AB3013" s="55"/>
      <c r="AC3013" s="30"/>
      <c r="AD3013" s="30"/>
    </row>
    <row r="3014" spans="1:30" x14ac:dyDescent="0.2">
      <c r="A3014" s="89"/>
      <c r="B3014" s="35"/>
      <c r="C3014" s="30"/>
      <c r="D3014" s="30"/>
      <c r="E3014" s="30"/>
      <c r="F3014" s="30"/>
      <c r="G3014" s="30"/>
      <c r="H3014" s="155"/>
      <c r="I3014" s="36" t="str">
        <f ca="1">IFERROR(__xludf.DUMMYFUNCTION("""COMPUTED_VALUE""")," ")</f>
        <v xml:space="preserve"> </v>
      </c>
      <c r="J3014" s="51"/>
      <c r="K3014" s="56"/>
      <c r="L3014" s="38"/>
      <c r="M3014" s="30"/>
      <c r="N3014" s="30"/>
      <c r="O3014" s="30"/>
      <c r="P3014" s="30"/>
      <c r="Q3014" s="23" t="str">
        <v/>
      </c>
      <c r="R3014" s="30"/>
      <c r="S3014" s="39"/>
      <c r="T3014" s="45"/>
      <c r="U3014" s="52"/>
      <c r="V3014" s="53"/>
      <c r="W3014" s="54"/>
      <c r="X3014" s="30"/>
      <c r="Y3014" s="31" t="str">
        <v/>
      </c>
      <c r="Z3014" s="30"/>
      <c r="AA3014" s="56"/>
      <c r="AB3014" s="56"/>
      <c r="AC3014" s="30"/>
      <c r="AD3014" s="30"/>
    </row>
    <row r="3015" spans="1:30" x14ac:dyDescent="0.2">
      <c r="A3015" s="89"/>
      <c r="B3015" s="35"/>
      <c r="C3015" s="30"/>
      <c r="D3015" s="30"/>
      <c r="E3015" s="30"/>
      <c r="F3015" s="30"/>
      <c r="G3015" s="30"/>
      <c r="H3015" s="155"/>
      <c r="I3015" s="36" t="str">
        <f ca="1">IFERROR(__xludf.DUMMYFUNCTION("""COMPUTED_VALUE""")," ")</f>
        <v xml:space="preserve"> </v>
      </c>
      <c r="J3015" s="51"/>
      <c r="K3015" s="56"/>
      <c r="L3015" s="38"/>
      <c r="M3015" s="30"/>
      <c r="N3015" s="30"/>
      <c r="O3015" s="30"/>
      <c r="P3015" s="30"/>
      <c r="Q3015" s="23" t="str">
        <v/>
      </c>
      <c r="R3015" s="30"/>
      <c r="S3015" s="39"/>
      <c r="T3015" s="45"/>
      <c r="U3015" s="52"/>
      <c r="V3015" s="53"/>
      <c r="W3015" s="54"/>
      <c r="X3015" s="30"/>
      <c r="Y3015" s="31" t="str">
        <v/>
      </c>
      <c r="Z3015" s="30"/>
      <c r="AA3015" s="55"/>
      <c r="AB3015" s="55"/>
      <c r="AC3015" s="30"/>
      <c r="AD3015" s="30"/>
    </row>
    <row r="3016" spans="1:30" x14ac:dyDescent="0.2">
      <c r="A3016" s="89"/>
      <c r="B3016" s="35"/>
      <c r="C3016" s="30"/>
      <c r="D3016" s="30"/>
      <c r="E3016" s="30"/>
      <c r="F3016" s="30"/>
      <c r="G3016" s="30"/>
      <c r="H3016" s="155"/>
      <c r="I3016" s="36" t="str">
        <f ca="1">IFERROR(__xludf.DUMMYFUNCTION("""COMPUTED_VALUE""")," ")</f>
        <v xml:space="preserve"> </v>
      </c>
      <c r="J3016" s="51"/>
      <c r="K3016" s="56"/>
      <c r="L3016" s="38"/>
      <c r="M3016" s="30"/>
      <c r="N3016" s="30"/>
      <c r="O3016" s="30"/>
      <c r="P3016" s="30"/>
      <c r="Q3016" s="23" t="str">
        <v/>
      </c>
      <c r="R3016" s="30"/>
      <c r="S3016" s="39"/>
      <c r="T3016" s="45"/>
      <c r="U3016" s="52"/>
      <c r="V3016" s="53"/>
      <c r="W3016" s="54"/>
      <c r="X3016" s="30"/>
      <c r="Y3016" s="31" t="str">
        <v/>
      </c>
      <c r="Z3016" s="30"/>
      <c r="AA3016" s="56"/>
      <c r="AB3016" s="56"/>
      <c r="AC3016" s="30"/>
      <c r="AD3016" s="30"/>
    </row>
    <row r="3017" spans="1:30" x14ac:dyDescent="0.2">
      <c r="A3017" s="89"/>
      <c r="B3017" s="35"/>
      <c r="C3017" s="30"/>
      <c r="D3017" s="30"/>
      <c r="E3017" s="30"/>
      <c r="F3017" s="30"/>
      <c r="G3017" s="30"/>
      <c r="H3017" s="155"/>
      <c r="I3017" s="36" t="str">
        <f ca="1">IFERROR(__xludf.DUMMYFUNCTION("""COMPUTED_VALUE""")," ")</f>
        <v xml:space="preserve"> </v>
      </c>
      <c r="J3017" s="51"/>
      <c r="K3017" s="56"/>
      <c r="L3017" s="38"/>
      <c r="M3017" s="30"/>
      <c r="N3017" s="30"/>
      <c r="O3017" s="30"/>
      <c r="P3017" s="30"/>
      <c r="Q3017" s="23" t="str">
        <v/>
      </c>
      <c r="R3017" s="30"/>
      <c r="S3017" s="39"/>
      <c r="T3017" s="45"/>
      <c r="U3017" s="52"/>
      <c r="V3017" s="53"/>
      <c r="W3017" s="54"/>
      <c r="X3017" s="30"/>
      <c r="Y3017" s="31" t="str">
        <v/>
      </c>
      <c r="Z3017" s="30"/>
      <c r="AA3017" s="55"/>
      <c r="AB3017" s="55"/>
      <c r="AC3017" s="30"/>
      <c r="AD3017" s="30"/>
    </row>
    <row r="3018" spans="1:30" x14ac:dyDescent="0.2">
      <c r="A3018" s="89"/>
      <c r="B3018" s="35"/>
      <c r="C3018" s="30"/>
      <c r="D3018" s="30"/>
      <c r="E3018" s="30"/>
      <c r="F3018" s="30"/>
      <c r="G3018" s="30"/>
      <c r="H3018" s="155"/>
      <c r="I3018" s="36" t="str">
        <f ca="1">IFERROR(__xludf.DUMMYFUNCTION("""COMPUTED_VALUE""")," ")</f>
        <v xml:space="preserve"> </v>
      </c>
      <c r="J3018" s="51"/>
      <c r="K3018" s="56"/>
      <c r="L3018" s="38"/>
      <c r="M3018" s="30"/>
      <c r="N3018" s="30"/>
      <c r="O3018" s="30"/>
      <c r="P3018" s="30"/>
      <c r="Q3018" s="23" t="str">
        <v/>
      </c>
      <c r="R3018" s="30"/>
      <c r="S3018" s="39"/>
      <c r="T3018" s="45"/>
      <c r="U3018" s="52"/>
      <c r="V3018" s="53"/>
      <c r="W3018" s="54"/>
      <c r="X3018" s="30"/>
      <c r="Y3018" s="31" t="str">
        <v/>
      </c>
      <c r="Z3018" s="30"/>
      <c r="AA3018" s="56"/>
      <c r="AB3018" s="56"/>
      <c r="AC3018" s="30"/>
      <c r="AD3018" s="30"/>
    </row>
    <row r="3019" spans="1:30" x14ac:dyDescent="0.2">
      <c r="A3019" s="89"/>
      <c r="B3019" s="35"/>
      <c r="C3019" s="30"/>
      <c r="D3019" s="30"/>
      <c r="E3019" s="30"/>
      <c r="F3019" s="30"/>
      <c r="G3019" s="30"/>
      <c r="H3019" s="155"/>
      <c r="I3019" s="36" t="str">
        <f ca="1">IFERROR(__xludf.DUMMYFUNCTION("""COMPUTED_VALUE""")," ")</f>
        <v xml:space="preserve"> </v>
      </c>
      <c r="J3019" s="51"/>
      <c r="K3019" s="56"/>
      <c r="L3019" s="38"/>
      <c r="M3019" s="30"/>
      <c r="N3019" s="30"/>
      <c r="O3019" s="30"/>
      <c r="P3019" s="30"/>
      <c r="Q3019" s="23" t="str">
        <v/>
      </c>
      <c r="R3019" s="30"/>
      <c r="S3019" s="39"/>
      <c r="T3019" s="45"/>
      <c r="U3019" s="52"/>
      <c r="V3019" s="53"/>
      <c r="W3019" s="54"/>
      <c r="X3019" s="30"/>
      <c r="Y3019" s="31" t="str">
        <v/>
      </c>
      <c r="Z3019" s="30"/>
      <c r="AA3019" s="55"/>
      <c r="AB3019" s="55"/>
      <c r="AC3019" s="30"/>
      <c r="AD3019" s="30"/>
    </row>
    <row r="3020" spans="1:30" x14ac:dyDescent="0.2">
      <c r="A3020" s="89"/>
      <c r="B3020" s="35"/>
      <c r="C3020" s="30"/>
      <c r="D3020" s="30"/>
      <c r="E3020" s="30"/>
      <c r="F3020" s="30"/>
      <c r="G3020" s="30"/>
      <c r="H3020" s="155"/>
      <c r="I3020" s="36" t="str">
        <f ca="1">IFERROR(__xludf.DUMMYFUNCTION("""COMPUTED_VALUE""")," ")</f>
        <v xml:space="preserve"> </v>
      </c>
      <c r="J3020" s="51"/>
      <c r="K3020" s="56"/>
      <c r="L3020" s="38"/>
      <c r="M3020" s="30"/>
      <c r="N3020" s="30"/>
      <c r="O3020" s="30"/>
      <c r="P3020" s="30"/>
      <c r="Q3020" s="23" t="str">
        <v/>
      </c>
      <c r="R3020" s="30"/>
      <c r="S3020" s="39"/>
      <c r="T3020" s="45"/>
      <c r="U3020" s="52"/>
      <c r="V3020" s="53"/>
      <c r="W3020" s="54"/>
      <c r="X3020" s="30"/>
      <c r="Y3020" s="31" t="str">
        <v/>
      </c>
      <c r="Z3020" s="30"/>
      <c r="AA3020" s="56"/>
      <c r="AB3020" s="56"/>
      <c r="AC3020" s="30"/>
      <c r="AD3020" s="30"/>
    </row>
    <row r="3021" spans="1:30" x14ac:dyDescent="0.2">
      <c r="A3021" s="89"/>
      <c r="B3021" s="35"/>
      <c r="C3021" s="30"/>
      <c r="D3021" s="30"/>
      <c r="E3021" s="30"/>
      <c r="F3021" s="30"/>
      <c r="G3021" s="30"/>
      <c r="H3021" s="155"/>
      <c r="I3021" s="36" t="str">
        <f ca="1">IFERROR(__xludf.DUMMYFUNCTION("""COMPUTED_VALUE""")," ")</f>
        <v xml:space="preserve"> </v>
      </c>
      <c r="J3021" s="51"/>
      <c r="K3021" s="56"/>
      <c r="L3021" s="38"/>
      <c r="M3021" s="30"/>
      <c r="N3021" s="30"/>
      <c r="O3021" s="30"/>
      <c r="P3021" s="30"/>
      <c r="Q3021" s="23" t="str">
        <v/>
      </c>
      <c r="R3021" s="30"/>
      <c r="S3021" s="39"/>
      <c r="T3021" s="45"/>
      <c r="U3021" s="52"/>
      <c r="V3021" s="53"/>
      <c r="W3021" s="54"/>
      <c r="X3021" s="30"/>
      <c r="Y3021" s="31" t="str">
        <v/>
      </c>
      <c r="Z3021" s="30"/>
      <c r="AA3021" s="55"/>
      <c r="AB3021" s="55"/>
      <c r="AC3021" s="30"/>
      <c r="AD3021" s="30"/>
    </row>
    <row r="3022" spans="1:30" x14ac:dyDescent="0.2">
      <c r="A3022" s="89"/>
      <c r="B3022" s="35"/>
      <c r="C3022" s="30"/>
      <c r="D3022" s="30"/>
      <c r="E3022" s="30"/>
      <c r="F3022" s="30"/>
      <c r="G3022" s="30"/>
      <c r="H3022" s="155"/>
      <c r="I3022" s="36" t="str">
        <f ca="1">IFERROR(__xludf.DUMMYFUNCTION("""COMPUTED_VALUE""")," ")</f>
        <v xml:space="preserve"> </v>
      </c>
      <c r="J3022" s="51"/>
      <c r="K3022" s="56"/>
      <c r="L3022" s="38"/>
      <c r="M3022" s="30"/>
      <c r="N3022" s="30"/>
      <c r="O3022" s="30"/>
      <c r="P3022" s="30"/>
      <c r="Q3022" s="23" t="str">
        <v/>
      </c>
      <c r="R3022" s="30"/>
      <c r="S3022" s="39"/>
      <c r="T3022" s="45"/>
      <c r="U3022" s="52"/>
      <c r="V3022" s="53"/>
      <c r="W3022" s="54"/>
      <c r="X3022" s="30"/>
      <c r="Y3022" s="31" t="str">
        <v/>
      </c>
      <c r="Z3022" s="30"/>
      <c r="AA3022" s="56"/>
      <c r="AB3022" s="56"/>
      <c r="AC3022" s="30"/>
      <c r="AD3022" s="30"/>
    </row>
    <row r="3023" spans="1:30" x14ac:dyDescent="0.2">
      <c r="A3023" s="89"/>
      <c r="B3023" s="35"/>
      <c r="C3023" s="30"/>
      <c r="D3023" s="30"/>
      <c r="E3023" s="30"/>
      <c r="F3023" s="30"/>
      <c r="G3023" s="30"/>
      <c r="H3023" s="155"/>
      <c r="I3023" s="36" t="str">
        <f ca="1">IFERROR(__xludf.DUMMYFUNCTION("""COMPUTED_VALUE""")," ")</f>
        <v xml:space="preserve"> </v>
      </c>
      <c r="J3023" s="51"/>
      <c r="K3023" s="56"/>
      <c r="L3023" s="38"/>
      <c r="M3023" s="30"/>
      <c r="N3023" s="30"/>
      <c r="O3023" s="30"/>
      <c r="P3023" s="30"/>
      <c r="Q3023" s="23" t="str">
        <v/>
      </c>
      <c r="R3023" s="30"/>
      <c r="S3023" s="39"/>
      <c r="T3023" s="45"/>
      <c r="U3023" s="52"/>
      <c r="V3023" s="53"/>
      <c r="W3023" s="54"/>
      <c r="X3023" s="30"/>
      <c r="Y3023" s="31" t="str">
        <v/>
      </c>
      <c r="Z3023" s="30"/>
      <c r="AA3023" s="55"/>
      <c r="AB3023" s="55"/>
      <c r="AC3023" s="30"/>
      <c r="AD3023" s="30"/>
    </row>
    <row r="3024" spans="1:30" x14ac:dyDescent="0.2">
      <c r="A3024" s="89"/>
      <c r="B3024" s="35"/>
      <c r="C3024" s="30"/>
      <c r="D3024" s="30"/>
      <c r="E3024" s="30"/>
      <c r="F3024" s="30"/>
      <c r="G3024" s="30"/>
      <c r="H3024" s="155"/>
      <c r="I3024" s="36" t="str">
        <f ca="1">IFERROR(__xludf.DUMMYFUNCTION("""COMPUTED_VALUE""")," ")</f>
        <v xml:space="preserve"> </v>
      </c>
      <c r="J3024" s="51"/>
      <c r="K3024" s="56"/>
      <c r="L3024" s="38"/>
      <c r="M3024" s="30"/>
      <c r="N3024" s="30"/>
      <c r="O3024" s="30"/>
      <c r="P3024" s="30"/>
      <c r="Q3024" s="23" t="str">
        <v/>
      </c>
      <c r="R3024" s="30"/>
      <c r="S3024" s="39"/>
      <c r="T3024" s="45"/>
      <c r="U3024" s="52"/>
      <c r="V3024" s="53"/>
      <c r="W3024" s="54"/>
      <c r="X3024" s="30"/>
      <c r="Y3024" s="31" t="str">
        <v/>
      </c>
      <c r="Z3024" s="30"/>
      <c r="AA3024" s="56"/>
      <c r="AB3024" s="56"/>
      <c r="AC3024" s="30"/>
      <c r="AD3024" s="30"/>
    </row>
    <row r="3025" spans="1:30" x14ac:dyDescent="0.2">
      <c r="A3025" s="89"/>
      <c r="B3025" s="35"/>
      <c r="C3025" s="30"/>
      <c r="D3025" s="30"/>
      <c r="E3025" s="30"/>
      <c r="F3025" s="30"/>
      <c r="G3025" s="30"/>
      <c r="H3025" s="155"/>
      <c r="I3025" s="36" t="str">
        <f ca="1">IFERROR(__xludf.DUMMYFUNCTION("""COMPUTED_VALUE""")," ")</f>
        <v xml:space="preserve"> </v>
      </c>
      <c r="J3025" s="51"/>
      <c r="K3025" s="56"/>
      <c r="L3025" s="38"/>
      <c r="M3025" s="30"/>
      <c r="N3025" s="30"/>
      <c r="O3025" s="30"/>
      <c r="P3025" s="30"/>
      <c r="Q3025" s="23" t="str">
        <v/>
      </c>
      <c r="R3025" s="30"/>
      <c r="S3025" s="39"/>
      <c r="T3025" s="45"/>
      <c r="U3025" s="52"/>
      <c r="V3025" s="53"/>
      <c r="W3025" s="54"/>
      <c r="X3025" s="30"/>
      <c r="Y3025" s="31" t="str">
        <v/>
      </c>
      <c r="Z3025" s="30"/>
      <c r="AA3025" s="55"/>
      <c r="AB3025" s="55"/>
      <c r="AC3025" s="30"/>
      <c r="AD3025" s="30"/>
    </row>
    <row r="3026" spans="1:30" x14ac:dyDescent="0.2">
      <c r="A3026" s="89"/>
      <c r="B3026" s="35"/>
      <c r="C3026" s="30"/>
      <c r="D3026" s="30"/>
      <c r="E3026" s="30"/>
      <c r="F3026" s="30"/>
      <c r="G3026" s="30"/>
      <c r="H3026" s="155"/>
      <c r="I3026" s="36" t="str">
        <f ca="1">IFERROR(__xludf.DUMMYFUNCTION("""COMPUTED_VALUE""")," ")</f>
        <v xml:space="preserve"> </v>
      </c>
      <c r="J3026" s="51"/>
      <c r="K3026" s="56"/>
      <c r="L3026" s="38"/>
      <c r="M3026" s="30"/>
      <c r="N3026" s="30"/>
      <c r="O3026" s="30"/>
      <c r="P3026" s="30"/>
      <c r="Q3026" s="23" t="str">
        <v/>
      </c>
      <c r="R3026" s="30"/>
      <c r="S3026" s="39"/>
      <c r="T3026" s="45"/>
      <c r="U3026" s="52"/>
      <c r="V3026" s="53"/>
      <c r="W3026" s="54"/>
      <c r="X3026" s="30"/>
      <c r="Y3026" s="31" t="str">
        <v/>
      </c>
      <c r="Z3026" s="30"/>
      <c r="AA3026" s="56"/>
      <c r="AB3026" s="56"/>
      <c r="AC3026" s="30"/>
      <c r="AD3026" s="30"/>
    </row>
    <row r="3027" spans="1:30" x14ac:dyDescent="0.2">
      <c r="A3027" s="89"/>
      <c r="B3027" s="35"/>
      <c r="C3027" s="30"/>
      <c r="D3027" s="30"/>
      <c r="E3027" s="30"/>
      <c r="F3027" s="30"/>
      <c r="G3027" s="30"/>
      <c r="H3027" s="155"/>
      <c r="I3027" s="36" t="str">
        <f ca="1">IFERROR(__xludf.DUMMYFUNCTION("""COMPUTED_VALUE""")," ")</f>
        <v xml:space="preserve"> </v>
      </c>
      <c r="J3027" s="51"/>
      <c r="K3027" s="56"/>
      <c r="L3027" s="38"/>
      <c r="M3027" s="30"/>
      <c r="N3027" s="30"/>
      <c r="O3027" s="30"/>
      <c r="P3027" s="30"/>
      <c r="Q3027" s="23" t="str">
        <v/>
      </c>
      <c r="R3027" s="30"/>
      <c r="S3027" s="39"/>
      <c r="T3027" s="45"/>
      <c r="U3027" s="52"/>
      <c r="V3027" s="53"/>
      <c r="W3027" s="54"/>
      <c r="X3027" s="30"/>
      <c r="Y3027" s="31" t="str">
        <v/>
      </c>
      <c r="Z3027" s="30"/>
      <c r="AA3027" s="55"/>
      <c r="AB3027" s="55"/>
      <c r="AC3027" s="30"/>
      <c r="AD3027" s="30"/>
    </row>
    <row r="3028" spans="1:30" x14ac:dyDescent="0.2">
      <c r="A3028" s="89"/>
      <c r="B3028" s="35"/>
      <c r="C3028" s="30"/>
      <c r="D3028" s="30"/>
      <c r="E3028" s="30"/>
      <c r="F3028" s="30"/>
      <c r="G3028" s="30"/>
      <c r="H3028" s="155"/>
      <c r="I3028" s="36" t="str">
        <f ca="1">IFERROR(__xludf.DUMMYFUNCTION("""COMPUTED_VALUE""")," ")</f>
        <v xml:space="preserve"> </v>
      </c>
      <c r="J3028" s="51"/>
      <c r="K3028" s="56"/>
      <c r="L3028" s="38"/>
      <c r="M3028" s="30"/>
      <c r="N3028" s="30"/>
      <c r="O3028" s="30"/>
      <c r="P3028" s="30"/>
      <c r="Q3028" s="23" t="str">
        <v/>
      </c>
      <c r="R3028" s="30"/>
      <c r="S3028" s="39"/>
      <c r="T3028" s="45"/>
      <c r="U3028" s="52"/>
      <c r="V3028" s="53"/>
      <c r="W3028" s="54"/>
      <c r="X3028" s="30"/>
      <c r="Y3028" s="31" t="str">
        <v/>
      </c>
      <c r="Z3028" s="30"/>
      <c r="AA3028" s="56"/>
      <c r="AB3028" s="56"/>
      <c r="AC3028" s="30"/>
      <c r="AD3028" s="30"/>
    </row>
    <row r="3029" spans="1:30" x14ac:dyDescent="0.2">
      <c r="A3029" s="89"/>
      <c r="B3029" s="35"/>
      <c r="C3029" s="30"/>
      <c r="D3029" s="30"/>
      <c r="E3029" s="30"/>
      <c r="F3029" s="30"/>
      <c r="G3029" s="30"/>
      <c r="H3029" s="155"/>
      <c r="I3029" s="36" t="str">
        <f ca="1">IFERROR(__xludf.DUMMYFUNCTION("""COMPUTED_VALUE""")," ")</f>
        <v xml:space="preserve"> </v>
      </c>
      <c r="J3029" s="51"/>
      <c r="K3029" s="56"/>
      <c r="L3029" s="38"/>
      <c r="M3029" s="30"/>
      <c r="N3029" s="30"/>
      <c r="O3029" s="30"/>
      <c r="P3029" s="30"/>
      <c r="Q3029" s="23" t="str">
        <v/>
      </c>
      <c r="R3029" s="30"/>
      <c r="S3029" s="39"/>
      <c r="T3029" s="45"/>
      <c r="U3029" s="52"/>
      <c r="V3029" s="53"/>
      <c r="W3029" s="54"/>
      <c r="X3029" s="30"/>
      <c r="Y3029" s="31" t="str">
        <v/>
      </c>
      <c r="Z3029" s="30"/>
      <c r="AA3029" s="55"/>
      <c r="AB3029" s="55"/>
      <c r="AC3029" s="30"/>
      <c r="AD3029" s="30"/>
    </row>
    <row r="3030" spans="1:30" x14ac:dyDescent="0.2">
      <c r="A3030" s="89"/>
      <c r="B3030" s="35"/>
      <c r="C3030" s="30"/>
      <c r="D3030" s="30"/>
      <c r="E3030" s="30"/>
      <c r="F3030" s="30"/>
      <c r="G3030" s="30"/>
      <c r="H3030" s="155"/>
      <c r="I3030" s="36" t="str">
        <f ca="1">IFERROR(__xludf.DUMMYFUNCTION("""COMPUTED_VALUE""")," ")</f>
        <v xml:space="preserve"> </v>
      </c>
      <c r="J3030" s="51"/>
      <c r="K3030" s="56"/>
      <c r="L3030" s="38"/>
      <c r="M3030" s="30"/>
      <c r="N3030" s="30"/>
      <c r="O3030" s="30"/>
      <c r="P3030" s="30"/>
      <c r="Q3030" s="23" t="str">
        <v/>
      </c>
      <c r="R3030" s="30"/>
      <c r="S3030" s="39"/>
      <c r="T3030" s="45"/>
      <c r="U3030" s="52"/>
      <c r="V3030" s="53"/>
      <c r="W3030" s="54"/>
      <c r="X3030" s="30"/>
      <c r="Y3030" s="31" t="str">
        <v/>
      </c>
      <c r="Z3030" s="30"/>
      <c r="AA3030" s="56"/>
      <c r="AB3030" s="56"/>
      <c r="AC3030" s="30"/>
      <c r="AD3030" s="30"/>
    </row>
    <row r="3031" spans="1:30" x14ac:dyDescent="0.2">
      <c r="A3031" s="89"/>
      <c r="B3031" s="35"/>
      <c r="C3031" s="30"/>
      <c r="D3031" s="30"/>
      <c r="E3031" s="30"/>
      <c r="F3031" s="30"/>
      <c r="G3031" s="30"/>
      <c r="H3031" s="155"/>
      <c r="I3031" s="36" t="str">
        <f ca="1">IFERROR(__xludf.DUMMYFUNCTION("""COMPUTED_VALUE""")," ")</f>
        <v xml:space="preserve"> </v>
      </c>
      <c r="J3031" s="51"/>
      <c r="K3031" s="56"/>
      <c r="L3031" s="38"/>
      <c r="M3031" s="30"/>
      <c r="N3031" s="30"/>
      <c r="O3031" s="30"/>
      <c r="P3031" s="30"/>
      <c r="Q3031" s="23" t="str">
        <v/>
      </c>
      <c r="R3031" s="30"/>
      <c r="S3031" s="39"/>
      <c r="T3031" s="45"/>
      <c r="U3031" s="52"/>
      <c r="V3031" s="53"/>
      <c r="W3031" s="54"/>
      <c r="X3031" s="30"/>
      <c r="Y3031" s="31" t="str">
        <v/>
      </c>
      <c r="Z3031" s="30"/>
      <c r="AA3031" s="55"/>
      <c r="AB3031" s="55"/>
      <c r="AC3031" s="30"/>
      <c r="AD3031" s="30"/>
    </row>
    <row r="3032" spans="1:30" x14ac:dyDescent="0.2">
      <c r="A3032" s="89"/>
      <c r="B3032" s="35"/>
      <c r="C3032" s="30"/>
      <c r="D3032" s="30"/>
      <c r="E3032" s="30"/>
      <c r="F3032" s="30"/>
      <c r="G3032" s="30"/>
      <c r="H3032" s="155"/>
      <c r="I3032" s="36" t="str">
        <f ca="1">IFERROR(__xludf.DUMMYFUNCTION("""COMPUTED_VALUE""")," ")</f>
        <v xml:space="preserve"> </v>
      </c>
      <c r="J3032" s="51"/>
      <c r="K3032" s="56"/>
      <c r="L3032" s="38"/>
      <c r="M3032" s="30"/>
      <c r="N3032" s="30"/>
      <c r="O3032" s="30"/>
      <c r="P3032" s="30"/>
      <c r="Q3032" s="23" t="str">
        <v/>
      </c>
      <c r="R3032" s="30"/>
      <c r="S3032" s="39"/>
      <c r="T3032" s="45"/>
      <c r="U3032" s="52"/>
      <c r="V3032" s="53"/>
      <c r="W3032" s="54"/>
      <c r="X3032" s="30"/>
      <c r="Y3032" s="31" t="str">
        <v/>
      </c>
      <c r="Z3032" s="30"/>
      <c r="AA3032" s="56"/>
      <c r="AB3032" s="56"/>
      <c r="AC3032" s="30"/>
      <c r="AD3032" s="30"/>
    </row>
    <row r="3033" spans="1:30" x14ac:dyDescent="0.2">
      <c r="A3033" s="89"/>
      <c r="B3033" s="35"/>
      <c r="C3033" s="30"/>
      <c r="D3033" s="30"/>
      <c r="E3033" s="30"/>
      <c r="F3033" s="30"/>
      <c r="G3033" s="30"/>
      <c r="H3033" s="155"/>
      <c r="I3033" s="36" t="str">
        <f ca="1">IFERROR(__xludf.DUMMYFUNCTION("""COMPUTED_VALUE""")," ")</f>
        <v xml:space="preserve"> </v>
      </c>
      <c r="J3033" s="51"/>
      <c r="K3033" s="56"/>
      <c r="L3033" s="38"/>
      <c r="M3033" s="30"/>
      <c r="N3033" s="30"/>
      <c r="O3033" s="30"/>
      <c r="P3033" s="30"/>
      <c r="Q3033" s="23" t="str">
        <v/>
      </c>
      <c r="R3033" s="30"/>
      <c r="S3033" s="39"/>
      <c r="T3033" s="45"/>
      <c r="U3033" s="52"/>
      <c r="V3033" s="53"/>
      <c r="W3033" s="54"/>
      <c r="X3033" s="30"/>
      <c r="Y3033" s="31" t="str">
        <v/>
      </c>
      <c r="Z3033" s="30"/>
      <c r="AA3033" s="55"/>
      <c r="AB3033" s="55"/>
      <c r="AC3033" s="30"/>
      <c r="AD3033" s="30"/>
    </row>
    <row r="3034" spans="1:30" x14ac:dyDescent="0.2">
      <c r="A3034" s="89"/>
      <c r="B3034" s="35"/>
      <c r="C3034" s="30"/>
      <c r="D3034" s="30"/>
      <c r="E3034" s="30"/>
      <c r="F3034" s="30"/>
      <c r="G3034" s="30"/>
      <c r="H3034" s="155"/>
      <c r="I3034" s="36" t="str">
        <f ca="1">IFERROR(__xludf.DUMMYFUNCTION("""COMPUTED_VALUE""")," ")</f>
        <v xml:space="preserve"> </v>
      </c>
      <c r="J3034" s="51"/>
      <c r="K3034" s="56"/>
      <c r="L3034" s="38"/>
      <c r="M3034" s="30"/>
      <c r="N3034" s="30"/>
      <c r="O3034" s="30"/>
      <c r="P3034" s="30"/>
      <c r="Q3034" s="23" t="str">
        <v/>
      </c>
      <c r="R3034" s="30"/>
      <c r="S3034" s="39"/>
      <c r="T3034" s="45"/>
      <c r="U3034" s="52"/>
      <c r="V3034" s="53"/>
      <c r="W3034" s="54"/>
      <c r="X3034" s="30"/>
      <c r="Y3034" s="31" t="str">
        <v/>
      </c>
      <c r="Z3034" s="30"/>
      <c r="AA3034" s="56"/>
      <c r="AB3034" s="56"/>
      <c r="AC3034" s="30"/>
      <c r="AD3034" s="30"/>
    </row>
    <row r="3035" spans="1:30" x14ac:dyDescent="0.2">
      <c r="A3035" s="89"/>
      <c r="B3035" s="35"/>
      <c r="C3035" s="30"/>
      <c r="D3035" s="30"/>
      <c r="E3035" s="30"/>
      <c r="F3035" s="30"/>
      <c r="G3035" s="30"/>
      <c r="H3035" s="155"/>
      <c r="I3035" s="36" t="str">
        <f ca="1">IFERROR(__xludf.DUMMYFUNCTION("""COMPUTED_VALUE""")," ")</f>
        <v xml:space="preserve"> </v>
      </c>
      <c r="J3035" s="51"/>
      <c r="K3035" s="56"/>
      <c r="L3035" s="38"/>
      <c r="M3035" s="30"/>
      <c r="N3035" s="30"/>
      <c r="O3035" s="30"/>
      <c r="P3035" s="30"/>
      <c r="Q3035" s="23" t="str">
        <v/>
      </c>
      <c r="R3035" s="30"/>
      <c r="S3035" s="39"/>
      <c r="T3035" s="45"/>
      <c r="U3035" s="52"/>
      <c r="V3035" s="53"/>
      <c r="W3035" s="54"/>
      <c r="X3035" s="30"/>
      <c r="Y3035" s="31" t="str">
        <v/>
      </c>
      <c r="Z3035" s="30"/>
      <c r="AA3035" s="55"/>
      <c r="AB3035" s="55"/>
      <c r="AC3035" s="30"/>
      <c r="AD3035" s="30"/>
    </row>
    <row r="3036" spans="1:30" x14ac:dyDescent="0.2">
      <c r="A3036" s="89"/>
      <c r="B3036" s="35"/>
      <c r="C3036" s="30"/>
      <c r="D3036" s="30"/>
      <c r="E3036" s="30"/>
      <c r="F3036" s="30"/>
      <c r="G3036" s="30"/>
      <c r="H3036" s="155"/>
      <c r="I3036" s="36" t="str">
        <f ca="1">IFERROR(__xludf.DUMMYFUNCTION("""COMPUTED_VALUE""")," ")</f>
        <v xml:space="preserve"> </v>
      </c>
      <c r="J3036" s="51"/>
      <c r="K3036" s="56"/>
      <c r="L3036" s="38"/>
      <c r="M3036" s="30"/>
      <c r="N3036" s="30"/>
      <c r="O3036" s="30"/>
      <c r="P3036" s="30"/>
      <c r="Q3036" s="23" t="str">
        <v/>
      </c>
      <c r="R3036" s="30"/>
      <c r="S3036" s="39"/>
      <c r="T3036" s="45"/>
      <c r="U3036" s="52"/>
      <c r="V3036" s="53"/>
      <c r="W3036" s="54"/>
      <c r="X3036" s="30"/>
      <c r="Y3036" s="31" t="str">
        <v/>
      </c>
      <c r="Z3036" s="30"/>
      <c r="AA3036" s="56"/>
      <c r="AB3036" s="56"/>
      <c r="AC3036" s="30"/>
      <c r="AD3036" s="30"/>
    </row>
    <row r="3037" spans="1:30" x14ac:dyDescent="0.2">
      <c r="A3037" s="89"/>
      <c r="B3037" s="35"/>
      <c r="C3037" s="30"/>
      <c r="D3037" s="30"/>
      <c r="E3037" s="30"/>
      <c r="F3037" s="30"/>
      <c r="G3037" s="30"/>
      <c r="H3037" s="155"/>
      <c r="I3037" s="36" t="str">
        <f ca="1">IFERROR(__xludf.DUMMYFUNCTION("""COMPUTED_VALUE""")," ")</f>
        <v xml:space="preserve"> </v>
      </c>
      <c r="J3037" s="51"/>
      <c r="K3037" s="56"/>
      <c r="L3037" s="38"/>
      <c r="M3037" s="30"/>
      <c r="N3037" s="30"/>
      <c r="O3037" s="30"/>
      <c r="P3037" s="30"/>
      <c r="Q3037" s="23" t="str">
        <v/>
      </c>
      <c r="R3037" s="30"/>
      <c r="S3037" s="39"/>
      <c r="T3037" s="45"/>
      <c r="U3037" s="52"/>
      <c r="V3037" s="53"/>
      <c r="W3037" s="54"/>
      <c r="X3037" s="30"/>
      <c r="Y3037" s="31" t="str">
        <v/>
      </c>
      <c r="Z3037" s="30"/>
      <c r="AA3037" s="55"/>
      <c r="AB3037" s="55"/>
      <c r="AC3037" s="30"/>
      <c r="AD3037" s="30"/>
    </row>
    <row r="3038" spans="1:30" x14ac:dyDescent="0.2">
      <c r="A3038" s="89"/>
      <c r="B3038" s="35"/>
      <c r="C3038" s="30"/>
      <c r="D3038" s="30"/>
      <c r="E3038" s="30"/>
      <c r="F3038" s="30"/>
      <c r="G3038" s="30"/>
      <c r="H3038" s="155"/>
      <c r="I3038" s="36" t="str">
        <f ca="1">IFERROR(__xludf.DUMMYFUNCTION("""COMPUTED_VALUE""")," ")</f>
        <v xml:space="preserve"> </v>
      </c>
      <c r="J3038" s="51"/>
      <c r="K3038" s="56"/>
      <c r="L3038" s="38"/>
      <c r="M3038" s="30"/>
      <c r="N3038" s="30"/>
      <c r="O3038" s="30"/>
      <c r="P3038" s="30"/>
      <c r="Q3038" s="23" t="str">
        <v/>
      </c>
      <c r="R3038" s="30"/>
      <c r="S3038" s="39"/>
      <c r="T3038" s="45"/>
      <c r="U3038" s="52"/>
      <c r="V3038" s="53"/>
      <c r="W3038" s="54"/>
      <c r="X3038" s="30"/>
      <c r="Y3038" s="31" t="str">
        <v/>
      </c>
      <c r="Z3038" s="30"/>
      <c r="AA3038" s="56"/>
      <c r="AB3038" s="56"/>
      <c r="AC3038" s="30"/>
      <c r="AD3038" s="30"/>
    </row>
    <row r="3039" spans="1:30" x14ac:dyDescent="0.2">
      <c r="A3039" s="89"/>
      <c r="B3039" s="35"/>
      <c r="C3039" s="30"/>
      <c r="D3039" s="30"/>
      <c r="E3039" s="30"/>
      <c r="F3039" s="30"/>
      <c r="G3039" s="30"/>
      <c r="H3039" s="155"/>
      <c r="I3039" s="36" t="str">
        <f ca="1">IFERROR(__xludf.DUMMYFUNCTION("""COMPUTED_VALUE""")," ")</f>
        <v xml:space="preserve"> </v>
      </c>
      <c r="J3039" s="51"/>
      <c r="K3039" s="56"/>
      <c r="L3039" s="38"/>
      <c r="M3039" s="30"/>
      <c r="N3039" s="30"/>
      <c r="O3039" s="30"/>
      <c r="P3039" s="30"/>
      <c r="Q3039" s="23" t="str">
        <v/>
      </c>
      <c r="R3039" s="30"/>
      <c r="S3039" s="39"/>
      <c r="T3039" s="45"/>
      <c r="U3039" s="52"/>
      <c r="V3039" s="53"/>
      <c r="W3039" s="54"/>
      <c r="X3039" s="30"/>
      <c r="Y3039" s="31" t="str">
        <v/>
      </c>
      <c r="Z3039" s="30"/>
      <c r="AA3039" s="55"/>
      <c r="AB3039" s="55"/>
      <c r="AC3039" s="30"/>
      <c r="AD3039" s="30"/>
    </row>
    <row r="3040" spans="1:30" x14ac:dyDescent="0.2">
      <c r="A3040" s="89"/>
      <c r="B3040" s="35"/>
      <c r="C3040" s="30"/>
      <c r="D3040" s="30"/>
      <c r="E3040" s="30"/>
      <c r="F3040" s="30"/>
      <c r="G3040" s="30"/>
      <c r="H3040" s="155"/>
      <c r="I3040" s="36" t="str">
        <f ca="1">IFERROR(__xludf.DUMMYFUNCTION("""COMPUTED_VALUE""")," ")</f>
        <v xml:space="preserve"> </v>
      </c>
      <c r="J3040" s="51"/>
      <c r="K3040" s="56"/>
      <c r="L3040" s="38"/>
      <c r="M3040" s="30"/>
      <c r="N3040" s="30"/>
      <c r="O3040" s="30"/>
      <c r="P3040" s="30"/>
      <c r="Q3040" s="23" t="str">
        <v/>
      </c>
      <c r="R3040" s="30"/>
      <c r="S3040" s="39"/>
      <c r="T3040" s="45"/>
      <c r="U3040" s="52"/>
      <c r="V3040" s="53"/>
      <c r="W3040" s="54"/>
      <c r="X3040" s="30"/>
      <c r="Y3040" s="31" t="str">
        <v/>
      </c>
      <c r="Z3040" s="30"/>
      <c r="AA3040" s="56"/>
      <c r="AB3040" s="56"/>
      <c r="AC3040" s="30"/>
      <c r="AD3040" s="30"/>
    </row>
    <row r="3041" spans="1:30" x14ac:dyDescent="0.2">
      <c r="A3041" s="89"/>
      <c r="B3041" s="35"/>
      <c r="C3041" s="30"/>
      <c r="D3041" s="30"/>
      <c r="E3041" s="30"/>
      <c r="F3041" s="30"/>
      <c r="G3041" s="30"/>
      <c r="H3041" s="155"/>
      <c r="I3041" s="36" t="str">
        <f ca="1">IFERROR(__xludf.DUMMYFUNCTION("""COMPUTED_VALUE""")," ")</f>
        <v xml:space="preserve"> </v>
      </c>
      <c r="J3041" s="51"/>
      <c r="K3041" s="56"/>
      <c r="L3041" s="38"/>
      <c r="M3041" s="30"/>
      <c r="N3041" s="30"/>
      <c r="O3041" s="30"/>
      <c r="P3041" s="30"/>
      <c r="Q3041" s="23" t="str">
        <v/>
      </c>
      <c r="R3041" s="30"/>
      <c r="S3041" s="39"/>
      <c r="T3041" s="45"/>
      <c r="U3041" s="52"/>
      <c r="V3041" s="53"/>
      <c r="W3041" s="54"/>
      <c r="X3041" s="30"/>
      <c r="Y3041" s="31" t="str">
        <v/>
      </c>
      <c r="Z3041" s="30"/>
      <c r="AA3041" s="55"/>
      <c r="AB3041" s="55"/>
      <c r="AC3041" s="30"/>
      <c r="AD3041" s="30"/>
    </row>
    <row r="3042" spans="1:30" x14ac:dyDescent="0.2">
      <c r="A3042" s="89"/>
      <c r="B3042" s="35"/>
      <c r="C3042" s="30"/>
      <c r="D3042" s="30"/>
      <c r="E3042" s="30"/>
      <c r="F3042" s="30"/>
      <c r="G3042" s="30"/>
      <c r="H3042" s="155"/>
      <c r="I3042" s="36" t="str">
        <f ca="1">IFERROR(__xludf.DUMMYFUNCTION("""COMPUTED_VALUE""")," ")</f>
        <v xml:space="preserve"> </v>
      </c>
      <c r="J3042" s="51"/>
      <c r="K3042" s="56"/>
      <c r="L3042" s="38"/>
      <c r="M3042" s="30"/>
      <c r="N3042" s="30"/>
      <c r="O3042" s="30"/>
      <c r="P3042" s="30"/>
      <c r="Q3042" s="23" t="str">
        <v/>
      </c>
      <c r="R3042" s="30"/>
      <c r="S3042" s="39"/>
      <c r="T3042" s="45"/>
      <c r="U3042" s="52"/>
      <c r="V3042" s="53"/>
      <c r="W3042" s="54"/>
      <c r="X3042" s="30"/>
      <c r="Y3042" s="31" t="str">
        <v/>
      </c>
      <c r="Z3042" s="30"/>
      <c r="AA3042" s="56"/>
      <c r="AB3042" s="56"/>
      <c r="AC3042" s="30"/>
      <c r="AD3042" s="30"/>
    </row>
    <row r="3043" spans="1:30" x14ac:dyDescent="0.2">
      <c r="A3043" s="89"/>
      <c r="B3043" s="35"/>
      <c r="C3043" s="30"/>
      <c r="D3043" s="30"/>
      <c r="E3043" s="30"/>
      <c r="F3043" s="30"/>
      <c r="G3043" s="30"/>
      <c r="H3043" s="155"/>
      <c r="I3043" s="36" t="str">
        <f ca="1">IFERROR(__xludf.DUMMYFUNCTION("""COMPUTED_VALUE""")," ")</f>
        <v xml:space="preserve"> </v>
      </c>
      <c r="J3043" s="51"/>
      <c r="K3043" s="56"/>
      <c r="L3043" s="38"/>
      <c r="M3043" s="30"/>
      <c r="N3043" s="30"/>
      <c r="O3043" s="30"/>
      <c r="P3043" s="30"/>
      <c r="Q3043" s="23" t="str">
        <v/>
      </c>
      <c r="R3043" s="30"/>
      <c r="S3043" s="39"/>
      <c r="T3043" s="45"/>
      <c r="U3043" s="52"/>
      <c r="V3043" s="53"/>
      <c r="W3043" s="54"/>
      <c r="X3043" s="30"/>
      <c r="Y3043" s="31" t="str">
        <v/>
      </c>
      <c r="Z3043" s="30"/>
      <c r="AA3043" s="55"/>
      <c r="AB3043" s="55"/>
      <c r="AC3043" s="30"/>
      <c r="AD3043" s="30"/>
    </row>
    <row r="3044" spans="1:30" x14ac:dyDescent="0.2">
      <c r="A3044" s="89"/>
      <c r="B3044" s="35"/>
      <c r="C3044" s="30"/>
      <c r="D3044" s="30"/>
      <c r="E3044" s="30"/>
      <c r="F3044" s="30"/>
      <c r="G3044" s="30"/>
      <c r="H3044" s="155"/>
      <c r="I3044" s="36" t="str">
        <f ca="1">IFERROR(__xludf.DUMMYFUNCTION("""COMPUTED_VALUE""")," ")</f>
        <v xml:space="preserve"> </v>
      </c>
      <c r="J3044" s="51"/>
      <c r="K3044" s="56"/>
      <c r="L3044" s="38"/>
      <c r="M3044" s="30"/>
      <c r="N3044" s="30"/>
      <c r="O3044" s="30"/>
      <c r="P3044" s="30"/>
      <c r="Q3044" s="23" t="str">
        <v/>
      </c>
      <c r="R3044" s="30"/>
      <c r="S3044" s="39"/>
      <c r="T3044" s="45"/>
      <c r="U3044" s="52"/>
      <c r="V3044" s="53"/>
      <c r="W3044" s="54"/>
      <c r="X3044" s="30"/>
      <c r="Y3044" s="31" t="str">
        <v/>
      </c>
      <c r="Z3044" s="30"/>
      <c r="AA3044" s="56"/>
      <c r="AB3044" s="56"/>
      <c r="AC3044" s="30"/>
      <c r="AD3044" s="30"/>
    </row>
    <row r="3045" spans="1:30" x14ac:dyDescent="0.2">
      <c r="A3045" s="89"/>
      <c r="B3045" s="35"/>
      <c r="C3045" s="30"/>
      <c r="D3045" s="30"/>
      <c r="E3045" s="30"/>
      <c r="F3045" s="30"/>
      <c r="G3045" s="30"/>
      <c r="H3045" s="155"/>
      <c r="I3045" s="36" t="str">
        <f ca="1">IFERROR(__xludf.DUMMYFUNCTION("""COMPUTED_VALUE""")," ")</f>
        <v xml:space="preserve"> </v>
      </c>
      <c r="J3045" s="51"/>
      <c r="K3045" s="56"/>
      <c r="L3045" s="38"/>
      <c r="M3045" s="30"/>
      <c r="N3045" s="30"/>
      <c r="O3045" s="30"/>
      <c r="P3045" s="30"/>
      <c r="Q3045" s="23" t="str">
        <v/>
      </c>
      <c r="R3045" s="30"/>
      <c r="S3045" s="39"/>
      <c r="T3045" s="45"/>
      <c r="U3045" s="52"/>
      <c r="V3045" s="53"/>
      <c r="W3045" s="54"/>
      <c r="X3045" s="30"/>
      <c r="Y3045" s="31" t="str">
        <v/>
      </c>
      <c r="Z3045" s="30"/>
      <c r="AA3045" s="55"/>
      <c r="AB3045" s="55"/>
      <c r="AC3045" s="30"/>
      <c r="AD3045" s="30"/>
    </row>
    <row r="3046" spans="1:30" x14ac:dyDescent="0.2">
      <c r="A3046" s="89"/>
      <c r="B3046" s="35"/>
      <c r="C3046" s="30"/>
      <c r="D3046" s="30"/>
      <c r="E3046" s="30"/>
      <c r="F3046" s="30"/>
      <c r="G3046" s="30"/>
      <c r="H3046" s="155"/>
      <c r="I3046" s="36" t="str">
        <f ca="1">IFERROR(__xludf.DUMMYFUNCTION("""COMPUTED_VALUE""")," ")</f>
        <v xml:space="preserve"> </v>
      </c>
      <c r="J3046" s="51"/>
      <c r="K3046" s="56"/>
      <c r="L3046" s="38"/>
      <c r="M3046" s="30"/>
      <c r="N3046" s="30"/>
      <c r="O3046" s="30"/>
      <c r="P3046" s="30"/>
      <c r="Q3046" s="23" t="str">
        <v/>
      </c>
      <c r="R3046" s="30"/>
      <c r="S3046" s="39"/>
      <c r="T3046" s="45"/>
      <c r="U3046" s="52"/>
      <c r="V3046" s="53"/>
      <c r="W3046" s="54"/>
      <c r="X3046" s="30"/>
      <c r="Y3046" s="31" t="str">
        <v/>
      </c>
      <c r="Z3046" s="30"/>
      <c r="AA3046" s="56"/>
      <c r="AB3046" s="56"/>
      <c r="AC3046" s="30"/>
      <c r="AD3046" s="30"/>
    </row>
    <row r="3047" spans="1:30" x14ac:dyDescent="0.2">
      <c r="A3047" s="89"/>
      <c r="B3047" s="35"/>
      <c r="C3047" s="30"/>
      <c r="D3047" s="30"/>
      <c r="E3047" s="30"/>
      <c r="F3047" s="30"/>
      <c r="G3047" s="30"/>
      <c r="H3047" s="155"/>
      <c r="I3047" s="36" t="str">
        <f ca="1">IFERROR(__xludf.DUMMYFUNCTION("""COMPUTED_VALUE""")," ")</f>
        <v xml:space="preserve"> </v>
      </c>
      <c r="J3047" s="51"/>
      <c r="K3047" s="56"/>
      <c r="L3047" s="38"/>
      <c r="M3047" s="30"/>
      <c r="N3047" s="30"/>
      <c r="O3047" s="30"/>
      <c r="P3047" s="30"/>
      <c r="Q3047" s="23" t="str">
        <v/>
      </c>
      <c r="R3047" s="30"/>
      <c r="S3047" s="39"/>
      <c r="T3047" s="45"/>
      <c r="U3047" s="52"/>
      <c r="V3047" s="53"/>
      <c r="W3047" s="54"/>
      <c r="X3047" s="30"/>
      <c r="Y3047" s="31" t="str">
        <v/>
      </c>
      <c r="Z3047" s="30"/>
      <c r="AA3047" s="55"/>
      <c r="AB3047" s="55"/>
      <c r="AC3047" s="30"/>
      <c r="AD3047" s="30"/>
    </row>
    <row r="3048" spans="1:30" x14ac:dyDescent="0.2">
      <c r="A3048" s="89"/>
      <c r="B3048" s="35"/>
      <c r="C3048" s="30"/>
      <c r="D3048" s="30"/>
      <c r="E3048" s="30"/>
      <c r="F3048" s="30"/>
      <c r="G3048" s="30"/>
      <c r="H3048" s="155"/>
      <c r="I3048" s="36" t="str">
        <f ca="1">IFERROR(__xludf.DUMMYFUNCTION("""COMPUTED_VALUE""")," ")</f>
        <v xml:space="preserve"> </v>
      </c>
      <c r="J3048" s="51"/>
      <c r="K3048" s="56"/>
      <c r="L3048" s="38"/>
      <c r="M3048" s="30"/>
      <c r="N3048" s="30"/>
      <c r="O3048" s="30"/>
      <c r="P3048" s="30"/>
      <c r="Q3048" s="23" t="str">
        <v/>
      </c>
      <c r="R3048" s="30"/>
      <c r="S3048" s="39"/>
      <c r="T3048" s="45"/>
      <c r="U3048" s="52"/>
      <c r="V3048" s="53"/>
      <c r="W3048" s="54"/>
      <c r="X3048" s="30"/>
      <c r="Y3048" s="31" t="str">
        <v/>
      </c>
      <c r="Z3048" s="30"/>
      <c r="AA3048" s="56"/>
      <c r="AB3048" s="56"/>
      <c r="AC3048" s="30"/>
      <c r="AD3048" s="30"/>
    </row>
    <row r="3049" spans="1:30" x14ac:dyDescent="0.2">
      <c r="A3049" s="89"/>
      <c r="B3049" s="35"/>
      <c r="C3049" s="30"/>
      <c r="D3049" s="30"/>
      <c r="E3049" s="30"/>
      <c r="F3049" s="30"/>
      <c r="G3049" s="30"/>
      <c r="H3049" s="155"/>
      <c r="I3049" s="36" t="str">
        <f ca="1">IFERROR(__xludf.DUMMYFUNCTION("""COMPUTED_VALUE""")," ")</f>
        <v xml:space="preserve"> </v>
      </c>
      <c r="J3049" s="51"/>
      <c r="K3049" s="56"/>
      <c r="L3049" s="38"/>
      <c r="M3049" s="30"/>
      <c r="N3049" s="30"/>
      <c r="O3049" s="30"/>
      <c r="P3049" s="30"/>
      <c r="Q3049" s="23" t="str">
        <v/>
      </c>
      <c r="R3049" s="30"/>
      <c r="S3049" s="39"/>
      <c r="T3049" s="45"/>
      <c r="U3049" s="52"/>
      <c r="V3049" s="53"/>
      <c r="W3049" s="54"/>
      <c r="X3049" s="30"/>
      <c r="Y3049" s="31" t="str">
        <v/>
      </c>
      <c r="Z3049" s="30"/>
      <c r="AA3049" s="55"/>
      <c r="AB3049" s="55"/>
      <c r="AC3049" s="30"/>
      <c r="AD3049" s="30"/>
    </row>
    <row r="3050" spans="1:30" x14ac:dyDescent="0.2">
      <c r="A3050" s="89"/>
      <c r="B3050" s="35"/>
      <c r="C3050" s="30"/>
      <c r="D3050" s="30"/>
      <c r="E3050" s="30"/>
      <c r="F3050" s="30"/>
      <c r="G3050" s="30"/>
      <c r="H3050" s="155"/>
      <c r="I3050" s="36" t="str">
        <f ca="1">IFERROR(__xludf.DUMMYFUNCTION("""COMPUTED_VALUE""")," ")</f>
        <v xml:space="preserve"> </v>
      </c>
      <c r="J3050" s="51"/>
      <c r="K3050" s="56"/>
      <c r="L3050" s="38"/>
      <c r="M3050" s="30"/>
      <c r="N3050" s="30"/>
      <c r="O3050" s="30"/>
      <c r="P3050" s="30"/>
      <c r="Q3050" s="23" t="str">
        <v/>
      </c>
      <c r="R3050" s="30"/>
      <c r="S3050" s="39"/>
      <c r="T3050" s="45"/>
      <c r="U3050" s="52"/>
      <c r="V3050" s="53"/>
      <c r="W3050" s="54"/>
      <c r="X3050" s="30"/>
      <c r="Y3050" s="31" t="str">
        <v/>
      </c>
      <c r="Z3050" s="30"/>
      <c r="AA3050" s="56"/>
      <c r="AB3050" s="56"/>
      <c r="AC3050" s="30"/>
      <c r="AD3050" s="30"/>
    </row>
    <row r="3051" spans="1:30" x14ac:dyDescent="0.2">
      <c r="A3051" s="89"/>
      <c r="B3051" s="35"/>
      <c r="C3051" s="30"/>
      <c r="D3051" s="30"/>
      <c r="E3051" s="30"/>
      <c r="F3051" s="30"/>
      <c r="G3051" s="30"/>
      <c r="H3051" s="155"/>
      <c r="I3051" s="36" t="str">
        <f ca="1">IFERROR(__xludf.DUMMYFUNCTION("""COMPUTED_VALUE""")," ")</f>
        <v xml:space="preserve"> </v>
      </c>
      <c r="J3051" s="51"/>
      <c r="K3051" s="56"/>
      <c r="L3051" s="38"/>
      <c r="M3051" s="30"/>
      <c r="N3051" s="30"/>
      <c r="O3051" s="30"/>
      <c r="P3051" s="30"/>
      <c r="Q3051" s="23" t="str">
        <v/>
      </c>
      <c r="R3051" s="30"/>
      <c r="S3051" s="39"/>
      <c r="T3051" s="45"/>
      <c r="U3051" s="52"/>
      <c r="V3051" s="53"/>
      <c r="W3051" s="54"/>
      <c r="X3051" s="30"/>
      <c r="Y3051" s="31" t="str">
        <v/>
      </c>
      <c r="Z3051" s="30"/>
      <c r="AA3051" s="55"/>
      <c r="AB3051" s="55"/>
      <c r="AC3051" s="30"/>
      <c r="AD3051" s="30"/>
    </row>
    <row r="3052" spans="1:30" x14ac:dyDescent="0.2">
      <c r="A3052" s="89"/>
      <c r="B3052" s="35"/>
      <c r="C3052" s="30"/>
      <c r="D3052" s="30"/>
      <c r="E3052" s="30"/>
      <c r="F3052" s="30"/>
      <c r="G3052" s="30"/>
      <c r="H3052" s="155"/>
      <c r="I3052" s="36" t="str">
        <f ca="1">IFERROR(__xludf.DUMMYFUNCTION("""COMPUTED_VALUE""")," ")</f>
        <v xml:space="preserve"> </v>
      </c>
      <c r="J3052" s="51"/>
      <c r="K3052" s="56"/>
      <c r="L3052" s="38"/>
      <c r="M3052" s="30"/>
      <c r="N3052" s="30"/>
      <c r="O3052" s="30"/>
      <c r="P3052" s="30"/>
      <c r="Q3052" s="23" t="str">
        <v/>
      </c>
      <c r="R3052" s="30"/>
      <c r="S3052" s="39"/>
      <c r="T3052" s="45"/>
      <c r="U3052" s="52"/>
      <c r="V3052" s="53"/>
      <c r="W3052" s="54"/>
      <c r="X3052" s="30"/>
      <c r="Y3052" s="31" t="str">
        <v/>
      </c>
      <c r="Z3052" s="30"/>
      <c r="AA3052" s="56"/>
      <c r="AB3052" s="56"/>
      <c r="AC3052" s="30"/>
      <c r="AD3052" s="30"/>
    </row>
    <row r="3053" spans="1:30" x14ac:dyDescent="0.2">
      <c r="A3053" s="89"/>
      <c r="B3053" s="35"/>
      <c r="C3053" s="30"/>
      <c r="D3053" s="30"/>
      <c r="E3053" s="30"/>
      <c r="F3053" s="30"/>
      <c r="G3053" s="30"/>
      <c r="H3053" s="155"/>
      <c r="I3053" s="36" t="str">
        <f ca="1">IFERROR(__xludf.DUMMYFUNCTION("""COMPUTED_VALUE""")," ")</f>
        <v xml:space="preserve"> </v>
      </c>
      <c r="J3053" s="51"/>
      <c r="K3053" s="56"/>
      <c r="L3053" s="38"/>
      <c r="M3053" s="30"/>
      <c r="N3053" s="30"/>
      <c r="O3053" s="30"/>
      <c r="P3053" s="30"/>
      <c r="Q3053" s="23" t="str">
        <v/>
      </c>
      <c r="R3053" s="30"/>
      <c r="S3053" s="39"/>
      <c r="T3053" s="45"/>
      <c r="U3053" s="52"/>
      <c r="V3053" s="53"/>
      <c r="W3053" s="54"/>
      <c r="X3053" s="30"/>
      <c r="Y3053" s="31" t="str">
        <v/>
      </c>
      <c r="Z3053" s="30"/>
      <c r="AA3053" s="55"/>
      <c r="AB3053" s="55"/>
      <c r="AC3053" s="30"/>
      <c r="AD3053" s="30"/>
    </row>
    <row r="3054" spans="1:30" x14ac:dyDescent="0.2">
      <c r="A3054" s="89"/>
      <c r="B3054" s="35"/>
      <c r="C3054" s="30"/>
      <c r="D3054" s="30"/>
      <c r="E3054" s="30"/>
      <c r="F3054" s="30"/>
      <c r="G3054" s="30"/>
      <c r="H3054" s="155"/>
      <c r="I3054" s="36" t="str">
        <f ca="1">IFERROR(__xludf.DUMMYFUNCTION("""COMPUTED_VALUE""")," ")</f>
        <v xml:space="preserve"> </v>
      </c>
      <c r="J3054" s="51"/>
      <c r="K3054" s="56"/>
      <c r="L3054" s="38"/>
      <c r="M3054" s="30"/>
      <c r="N3054" s="30"/>
      <c r="O3054" s="30"/>
      <c r="P3054" s="30"/>
      <c r="Q3054" s="23" t="str">
        <v/>
      </c>
      <c r="R3054" s="30"/>
      <c r="S3054" s="39"/>
      <c r="T3054" s="45"/>
      <c r="U3054" s="52"/>
      <c r="V3054" s="53"/>
      <c r="W3054" s="54"/>
      <c r="X3054" s="30"/>
      <c r="Y3054" s="31" t="str">
        <v/>
      </c>
      <c r="Z3054" s="30"/>
      <c r="AA3054" s="56"/>
      <c r="AB3054" s="56"/>
      <c r="AC3054" s="30"/>
      <c r="AD3054" s="30"/>
    </row>
    <row r="3055" spans="1:30" x14ac:dyDescent="0.2">
      <c r="A3055" s="89"/>
      <c r="B3055" s="35"/>
      <c r="C3055" s="30"/>
      <c r="D3055" s="30"/>
      <c r="E3055" s="30"/>
      <c r="F3055" s="30"/>
      <c r="G3055" s="30"/>
      <c r="H3055" s="155"/>
      <c r="I3055" s="36" t="str">
        <f ca="1">IFERROR(__xludf.DUMMYFUNCTION("""COMPUTED_VALUE""")," ")</f>
        <v xml:space="preserve"> </v>
      </c>
      <c r="J3055" s="51"/>
      <c r="K3055" s="56"/>
      <c r="L3055" s="38"/>
      <c r="M3055" s="30"/>
      <c r="N3055" s="30"/>
      <c r="O3055" s="30"/>
      <c r="P3055" s="30"/>
      <c r="Q3055" s="23" t="str">
        <v/>
      </c>
      <c r="R3055" s="30"/>
      <c r="S3055" s="39"/>
      <c r="T3055" s="45"/>
      <c r="U3055" s="52"/>
      <c r="V3055" s="53"/>
      <c r="W3055" s="54"/>
      <c r="X3055" s="30"/>
      <c r="Y3055" s="31" t="str">
        <v/>
      </c>
      <c r="Z3055" s="30"/>
      <c r="AA3055" s="55"/>
      <c r="AB3055" s="55"/>
      <c r="AC3055" s="30"/>
      <c r="AD3055" s="30"/>
    </row>
    <row r="3056" spans="1:30" x14ac:dyDescent="0.2">
      <c r="A3056" s="89"/>
      <c r="B3056" s="35"/>
      <c r="C3056" s="30"/>
      <c r="D3056" s="30"/>
      <c r="E3056" s="30"/>
      <c r="F3056" s="30"/>
      <c r="G3056" s="30"/>
      <c r="H3056" s="155"/>
      <c r="I3056" s="36" t="str">
        <f ca="1">IFERROR(__xludf.DUMMYFUNCTION("""COMPUTED_VALUE""")," ")</f>
        <v xml:space="preserve"> </v>
      </c>
      <c r="J3056" s="51"/>
      <c r="K3056" s="56"/>
      <c r="L3056" s="38"/>
      <c r="M3056" s="30"/>
      <c r="N3056" s="30"/>
      <c r="O3056" s="30"/>
      <c r="P3056" s="30"/>
      <c r="Q3056" s="23" t="str">
        <v/>
      </c>
      <c r="R3056" s="30"/>
      <c r="S3056" s="39"/>
      <c r="T3056" s="45"/>
      <c r="U3056" s="52"/>
      <c r="V3056" s="53"/>
      <c r="W3056" s="54"/>
      <c r="X3056" s="30"/>
      <c r="Y3056" s="31" t="str">
        <v/>
      </c>
      <c r="Z3056" s="30"/>
      <c r="AA3056" s="56"/>
      <c r="AB3056" s="56"/>
      <c r="AC3056" s="30"/>
      <c r="AD3056" s="30"/>
    </row>
    <row r="3057" spans="1:30" x14ac:dyDescent="0.2">
      <c r="A3057" s="89"/>
      <c r="B3057" s="35"/>
      <c r="C3057" s="30"/>
      <c r="D3057" s="30"/>
      <c r="E3057" s="30"/>
      <c r="F3057" s="30"/>
      <c r="G3057" s="30"/>
      <c r="H3057" s="155"/>
      <c r="I3057" s="36" t="str">
        <f ca="1">IFERROR(__xludf.DUMMYFUNCTION("""COMPUTED_VALUE""")," ")</f>
        <v xml:space="preserve"> </v>
      </c>
      <c r="J3057" s="51"/>
      <c r="K3057" s="56"/>
      <c r="L3057" s="38"/>
      <c r="M3057" s="30"/>
      <c r="N3057" s="30"/>
      <c r="O3057" s="30"/>
      <c r="P3057" s="30"/>
      <c r="Q3057" s="23" t="str">
        <v/>
      </c>
      <c r="R3057" s="30"/>
      <c r="S3057" s="39"/>
      <c r="T3057" s="45"/>
      <c r="U3057" s="52"/>
      <c r="V3057" s="53"/>
      <c r="W3057" s="54"/>
      <c r="X3057" s="30"/>
      <c r="Y3057" s="31" t="str">
        <v/>
      </c>
      <c r="Z3057" s="30"/>
      <c r="AA3057" s="55"/>
      <c r="AB3057" s="55"/>
      <c r="AC3057" s="30"/>
      <c r="AD3057" s="30"/>
    </row>
    <row r="3058" spans="1:30" x14ac:dyDescent="0.2">
      <c r="A3058" s="89"/>
      <c r="B3058" s="35"/>
      <c r="C3058" s="30"/>
      <c r="D3058" s="30"/>
      <c r="E3058" s="30"/>
      <c r="F3058" s="30"/>
      <c r="G3058" s="30"/>
      <c r="H3058" s="155"/>
      <c r="I3058" s="36" t="str">
        <f ca="1">IFERROR(__xludf.DUMMYFUNCTION("""COMPUTED_VALUE""")," ")</f>
        <v xml:space="preserve"> </v>
      </c>
      <c r="J3058" s="51"/>
      <c r="K3058" s="56"/>
      <c r="L3058" s="38"/>
      <c r="M3058" s="30"/>
      <c r="N3058" s="30"/>
      <c r="O3058" s="30"/>
      <c r="P3058" s="30"/>
      <c r="Q3058" s="23" t="str">
        <v/>
      </c>
      <c r="R3058" s="30"/>
      <c r="S3058" s="39"/>
      <c r="T3058" s="45"/>
      <c r="U3058" s="52"/>
      <c r="V3058" s="53"/>
      <c r="W3058" s="54"/>
      <c r="X3058" s="30"/>
      <c r="Y3058" s="31" t="str">
        <v/>
      </c>
      <c r="Z3058" s="30"/>
      <c r="AA3058" s="56"/>
      <c r="AB3058" s="56"/>
      <c r="AC3058" s="30"/>
      <c r="AD3058" s="30"/>
    </row>
    <row r="3059" spans="1:30" x14ac:dyDescent="0.2">
      <c r="A3059" s="89"/>
      <c r="B3059" s="35"/>
      <c r="C3059" s="30"/>
      <c r="D3059" s="30"/>
      <c r="E3059" s="30"/>
      <c r="F3059" s="30"/>
      <c r="G3059" s="30"/>
      <c r="H3059" s="155"/>
      <c r="I3059" s="36" t="str">
        <f ca="1">IFERROR(__xludf.DUMMYFUNCTION("""COMPUTED_VALUE""")," ")</f>
        <v xml:space="preserve"> </v>
      </c>
      <c r="J3059" s="51"/>
      <c r="K3059" s="56"/>
      <c r="L3059" s="38"/>
      <c r="M3059" s="30"/>
      <c r="N3059" s="30"/>
      <c r="O3059" s="30"/>
      <c r="P3059" s="30"/>
      <c r="Q3059" s="23" t="str">
        <v/>
      </c>
      <c r="R3059" s="30"/>
      <c r="S3059" s="39"/>
      <c r="T3059" s="45"/>
      <c r="U3059" s="52"/>
      <c r="V3059" s="53"/>
      <c r="W3059" s="54"/>
      <c r="X3059" s="30"/>
      <c r="Y3059" s="31" t="str">
        <v/>
      </c>
      <c r="Z3059" s="30"/>
      <c r="AA3059" s="55"/>
      <c r="AB3059" s="55"/>
      <c r="AC3059" s="30"/>
      <c r="AD3059" s="30"/>
    </row>
    <row r="3060" spans="1:30" x14ac:dyDescent="0.2">
      <c r="A3060" s="89"/>
      <c r="B3060" s="35"/>
      <c r="C3060" s="30"/>
      <c r="D3060" s="30"/>
      <c r="E3060" s="30"/>
      <c r="F3060" s="30"/>
      <c r="G3060" s="30"/>
      <c r="H3060" s="155"/>
      <c r="I3060" s="36" t="str">
        <f ca="1">IFERROR(__xludf.DUMMYFUNCTION("""COMPUTED_VALUE""")," ")</f>
        <v xml:space="preserve"> </v>
      </c>
      <c r="J3060" s="51"/>
      <c r="K3060" s="56"/>
      <c r="L3060" s="38"/>
      <c r="M3060" s="30"/>
      <c r="N3060" s="30"/>
      <c r="O3060" s="30"/>
      <c r="P3060" s="30"/>
      <c r="Q3060" s="23" t="str">
        <v/>
      </c>
      <c r="R3060" s="30"/>
      <c r="S3060" s="39"/>
      <c r="T3060" s="45"/>
      <c r="U3060" s="52"/>
      <c r="V3060" s="53"/>
      <c r="W3060" s="54"/>
      <c r="X3060" s="30"/>
      <c r="Y3060" s="31" t="str">
        <v/>
      </c>
      <c r="Z3060" s="30"/>
      <c r="AA3060" s="56"/>
      <c r="AB3060" s="56"/>
      <c r="AC3060" s="30"/>
      <c r="AD3060" s="30"/>
    </row>
    <row r="3061" spans="1:30" x14ac:dyDescent="0.2">
      <c r="A3061" s="89"/>
      <c r="B3061" s="35"/>
      <c r="C3061" s="30"/>
      <c r="D3061" s="30"/>
      <c r="E3061" s="30"/>
      <c r="F3061" s="30"/>
      <c r="G3061" s="30"/>
      <c r="H3061" s="155"/>
      <c r="I3061" s="36" t="str">
        <f ca="1">IFERROR(__xludf.DUMMYFUNCTION("""COMPUTED_VALUE""")," ")</f>
        <v xml:space="preserve"> </v>
      </c>
      <c r="J3061" s="51"/>
      <c r="K3061" s="56"/>
      <c r="L3061" s="38"/>
      <c r="M3061" s="30"/>
      <c r="N3061" s="30"/>
      <c r="O3061" s="30"/>
      <c r="P3061" s="30"/>
      <c r="Q3061" s="23" t="str">
        <v/>
      </c>
      <c r="R3061" s="30"/>
      <c r="S3061" s="39"/>
      <c r="T3061" s="45"/>
      <c r="U3061" s="52"/>
      <c r="V3061" s="53"/>
      <c r="W3061" s="54"/>
      <c r="X3061" s="30"/>
      <c r="Y3061" s="31" t="str">
        <v/>
      </c>
      <c r="Z3061" s="30"/>
      <c r="AA3061" s="55"/>
      <c r="AB3061" s="55"/>
      <c r="AC3061" s="30"/>
      <c r="AD3061" s="30"/>
    </row>
    <row r="3062" spans="1:30" x14ac:dyDescent="0.2">
      <c r="A3062" s="89"/>
      <c r="B3062" s="35"/>
      <c r="C3062" s="30"/>
      <c r="D3062" s="30"/>
      <c r="E3062" s="30"/>
      <c r="F3062" s="30"/>
      <c r="G3062" s="30"/>
      <c r="H3062" s="155"/>
      <c r="I3062" s="36" t="str">
        <f ca="1">IFERROR(__xludf.DUMMYFUNCTION("""COMPUTED_VALUE""")," ")</f>
        <v xml:space="preserve"> </v>
      </c>
      <c r="J3062" s="51"/>
      <c r="K3062" s="56"/>
      <c r="L3062" s="38"/>
      <c r="M3062" s="30"/>
      <c r="N3062" s="30"/>
      <c r="O3062" s="30"/>
      <c r="P3062" s="30"/>
      <c r="Q3062" s="23" t="str">
        <v/>
      </c>
      <c r="R3062" s="30"/>
      <c r="S3062" s="39"/>
      <c r="T3062" s="45"/>
      <c r="U3062" s="52"/>
      <c r="V3062" s="53"/>
      <c r="W3062" s="54"/>
      <c r="X3062" s="30"/>
      <c r="Y3062" s="31" t="str">
        <v/>
      </c>
      <c r="Z3062" s="30"/>
      <c r="AA3062" s="56"/>
      <c r="AB3062" s="56"/>
      <c r="AC3062" s="30"/>
      <c r="AD3062" s="30"/>
    </row>
    <row r="3063" spans="1:30" x14ac:dyDescent="0.2">
      <c r="A3063" s="89"/>
      <c r="B3063" s="35"/>
      <c r="C3063" s="30"/>
      <c r="D3063" s="30"/>
      <c r="E3063" s="30"/>
      <c r="F3063" s="30"/>
      <c r="G3063" s="30"/>
      <c r="H3063" s="155"/>
      <c r="I3063" s="36" t="str">
        <f ca="1">IFERROR(__xludf.DUMMYFUNCTION("""COMPUTED_VALUE""")," ")</f>
        <v xml:space="preserve"> </v>
      </c>
      <c r="J3063" s="51"/>
      <c r="K3063" s="56"/>
      <c r="L3063" s="38"/>
      <c r="M3063" s="30"/>
      <c r="N3063" s="30"/>
      <c r="O3063" s="30"/>
      <c r="P3063" s="30"/>
      <c r="Q3063" s="23" t="str">
        <v/>
      </c>
      <c r="R3063" s="30"/>
      <c r="S3063" s="39"/>
      <c r="T3063" s="45"/>
      <c r="U3063" s="52"/>
      <c r="V3063" s="53"/>
      <c r="W3063" s="54"/>
      <c r="X3063" s="30"/>
      <c r="Y3063" s="31" t="str">
        <v/>
      </c>
      <c r="Z3063" s="30"/>
      <c r="AA3063" s="55"/>
      <c r="AB3063" s="55"/>
      <c r="AC3063" s="30"/>
      <c r="AD3063" s="30"/>
    </row>
    <row r="3064" spans="1:30" x14ac:dyDescent="0.2">
      <c r="A3064" s="89"/>
      <c r="B3064" s="35"/>
      <c r="C3064" s="30"/>
      <c r="D3064" s="30"/>
      <c r="E3064" s="30"/>
      <c r="F3064" s="30"/>
      <c r="G3064" s="30"/>
      <c r="H3064" s="155"/>
      <c r="I3064" s="36" t="str">
        <f ca="1">IFERROR(__xludf.DUMMYFUNCTION("""COMPUTED_VALUE""")," ")</f>
        <v xml:space="preserve"> </v>
      </c>
      <c r="J3064" s="51"/>
      <c r="K3064" s="56"/>
      <c r="L3064" s="38"/>
      <c r="M3064" s="30"/>
      <c r="N3064" s="30"/>
      <c r="O3064" s="30"/>
      <c r="P3064" s="30"/>
      <c r="Q3064" s="23" t="str">
        <v/>
      </c>
      <c r="R3064" s="30"/>
      <c r="S3064" s="39"/>
      <c r="T3064" s="45"/>
      <c r="U3064" s="52"/>
      <c r="V3064" s="53"/>
      <c r="W3064" s="54"/>
      <c r="X3064" s="30"/>
      <c r="Y3064" s="31" t="str">
        <v/>
      </c>
      <c r="Z3064" s="30"/>
      <c r="AA3064" s="56"/>
      <c r="AB3064" s="56"/>
      <c r="AC3064" s="30"/>
      <c r="AD3064" s="30"/>
    </row>
    <row r="3065" spans="1:30" x14ac:dyDescent="0.2">
      <c r="A3065" s="89"/>
      <c r="B3065" s="35"/>
      <c r="C3065" s="30"/>
      <c r="D3065" s="30"/>
      <c r="E3065" s="30"/>
      <c r="F3065" s="30"/>
      <c r="G3065" s="30"/>
      <c r="H3065" s="155"/>
      <c r="I3065" s="36" t="str">
        <f ca="1">IFERROR(__xludf.DUMMYFUNCTION("""COMPUTED_VALUE""")," ")</f>
        <v xml:space="preserve"> </v>
      </c>
      <c r="J3065" s="51"/>
      <c r="K3065" s="56"/>
      <c r="L3065" s="38"/>
      <c r="M3065" s="30"/>
      <c r="N3065" s="30"/>
      <c r="O3065" s="30"/>
      <c r="P3065" s="30"/>
      <c r="Q3065" s="23" t="str">
        <v/>
      </c>
      <c r="R3065" s="30"/>
      <c r="S3065" s="39"/>
      <c r="T3065" s="45"/>
      <c r="U3065" s="52"/>
      <c r="V3065" s="53"/>
      <c r="W3065" s="54"/>
      <c r="X3065" s="30"/>
      <c r="Y3065" s="31" t="str">
        <v/>
      </c>
      <c r="Z3065" s="30"/>
      <c r="AA3065" s="55"/>
      <c r="AB3065" s="55"/>
      <c r="AC3065" s="30"/>
      <c r="AD3065" s="30"/>
    </row>
    <row r="3066" spans="1:30" x14ac:dyDescent="0.2">
      <c r="A3066" s="89"/>
      <c r="B3066" s="35"/>
      <c r="C3066" s="30"/>
      <c r="D3066" s="30"/>
      <c r="E3066" s="30"/>
      <c r="F3066" s="30"/>
      <c r="G3066" s="30"/>
      <c r="H3066" s="155"/>
      <c r="I3066" s="36" t="str">
        <f ca="1">IFERROR(__xludf.DUMMYFUNCTION("""COMPUTED_VALUE""")," ")</f>
        <v xml:space="preserve"> </v>
      </c>
      <c r="J3066" s="51"/>
      <c r="K3066" s="56"/>
      <c r="L3066" s="38"/>
      <c r="M3066" s="30"/>
      <c r="N3066" s="30"/>
      <c r="O3066" s="30"/>
      <c r="P3066" s="30"/>
      <c r="Q3066" s="23" t="str">
        <v/>
      </c>
      <c r="R3066" s="30"/>
      <c r="S3066" s="39"/>
      <c r="T3066" s="45"/>
      <c r="U3066" s="52"/>
      <c r="V3066" s="53"/>
      <c r="W3066" s="54"/>
      <c r="X3066" s="30"/>
      <c r="Y3066" s="31" t="str">
        <v/>
      </c>
      <c r="Z3066" s="30"/>
      <c r="AA3066" s="56"/>
      <c r="AB3066" s="56"/>
      <c r="AC3066" s="30"/>
      <c r="AD3066" s="30"/>
    </row>
    <row r="3067" spans="1:30" x14ac:dyDescent="0.2">
      <c r="A3067" s="89"/>
      <c r="B3067" s="35"/>
      <c r="C3067" s="30"/>
      <c r="D3067" s="30"/>
      <c r="E3067" s="30"/>
      <c r="F3067" s="30"/>
      <c r="G3067" s="30"/>
      <c r="H3067" s="155"/>
      <c r="I3067" s="36" t="str">
        <f ca="1">IFERROR(__xludf.DUMMYFUNCTION("""COMPUTED_VALUE""")," ")</f>
        <v xml:space="preserve"> </v>
      </c>
      <c r="J3067" s="51"/>
      <c r="K3067" s="56"/>
      <c r="L3067" s="38"/>
      <c r="M3067" s="30"/>
      <c r="N3067" s="30"/>
      <c r="O3067" s="30"/>
      <c r="P3067" s="30"/>
      <c r="Q3067" s="23" t="str">
        <v/>
      </c>
      <c r="R3067" s="30"/>
      <c r="S3067" s="39"/>
      <c r="T3067" s="45"/>
      <c r="U3067" s="52"/>
      <c r="V3067" s="53"/>
      <c r="W3067" s="54"/>
      <c r="X3067" s="30"/>
      <c r="Y3067" s="31" t="str">
        <v/>
      </c>
      <c r="Z3067" s="30"/>
      <c r="AA3067" s="55"/>
      <c r="AB3067" s="55"/>
      <c r="AC3067" s="30"/>
      <c r="AD3067" s="30"/>
    </row>
    <row r="3068" spans="1:30" x14ac:dyDescent="0.2">
      <c r="A3068" s="89"/>
      <c r="B3068" s="35"/>
      <c r="C3068" s="30"/>
      <c r="D3068" s="30"/>
      <c r="E3068" s="30"/>
      <c r="F3068" s="30"/>
      <c r="G3068" s="30"/>
      <c r="H3068" s="155"/>
      <c r="I3068" s="36" t="str">
        <f ca="1">IFERROR(__xludf.DUMMYFUNCTION("""COMPUTED_VALUE""")," ")</f>
        <v xml:space="preserve"> </v>
      </c>
      <c r="J3068" s="51"/>
      <c r="K3068" s="56"/>
      <c r="L3068" s="38"/>
      <c r="M3068" s="30"/>
      <c r="N3068" s="30"/>
      <c r="O3068" s="30"/>
      <c r="P3068" s="30"/>
      <c r="Q3068" s="23" t="str">
        <v/>
      </c>
      <c r="R3068" s="30"/>
      <c r="S3068" s="39"/>
      <c r="T3068" s="45"/>
      <c r="U3068" s="52"/>
      <c r="V3068" s="53"/>
      <c r="W3068" s="54"/>
      <c r="X3068" s="30"/>
      <c r="Y3068" s="31" t="str">
        <v/>
      </c>
      <c r="Z3068" s="30"/>
      <c r="AA3068" s="56"/>
      <c r="AB3068" s="56"/>
      <c r="AC3068" s="30"/>
      <c r="AD3068" s="30"/>
    </row>
    <row r="3069" spans="1:30" x14ac:dyDescent="0.2">
      <c r="A3069" s="89"/>
      <c r="B3069" s="35"/>
      <c r="C3069" s="30"/>
      <c r="D3069" s="30"/>
      <c r="E3069" s="30"/>
      <c r="F3069" s="30"/>
      <c r="G3069" s="30"/>
      <c r="H3069" s="155"/>
      <c r="I3069" s="36" t="str">
        <f ca="1">IFERROR(__xludf.DUMMYFUNCTION("""COMPUTED_VALUE""")," ")</f>
        <v xml:space="preserve"> </v>
      </c>
      <c r="J3069" s="51"/>
      <c r="K3069" s="56"/>
      <c r="L3069" s="38"/>
      <c r="M3069" s="30"/>
      <c r="N3069" s="30"/>
      <c r="O3069" s="30"/>
      <c r="P3069" s="30"/>
      <c r="Q3069" s="23" t="str">
        <v/>
      </c>
      <c r="R3069" s="30"/>
      <c r="S3069" s="39"/>
      <c r="T3069" s="45"/>
      <c r="U3069" s="52"/>
      <c r="V3069" s="53"/>
      <c r="W3069" s="54"/>
      <c r="X3069" s="30"/>
      <c r="Y3069" s="31" t="str">
        <v/>
      </c>
      <c r="Z3069" s="30"/>
      <c r="AA3069" s="55"/>
      <c r="AB3069" s="55"/>
      <c r="AC3069" s="30"/>
      <c r="AD3069" s="30"/>
    </row>
    <row r="3070" spans="1:30" x14ac:dyDescent="0.2">
      <c r="A3070" s="89"/>
      <c r="B3070" s="35"/>
      <c r="C3070" s="30"/>
      <c r="D3070" s="30"/>
      <c r="E3070" s="30"/>
      <c r="F3070" s="30"/>
      <c r="G3070" s="30"/>
      <c r="H3070" s="155"/>
      <c r="I3070" s="36" t="str">
        <f ca="1">IFERROR(__xludf.DUMMYFUNCTION("""COMPUTED_VALUE""")," ")</f>
        <v xml:space="preserve"> </v>
      </c>
      <c r="J3070" s="51"/>
      <c r="K3070" s="56"/>
      <c r="L3070" s="38"/>
      <c r="M3070" s="30"/>
      <c r="N3070" s="30"/>
      <c r="O3070" s="30"/>
      <c r="P3070" s="30"/>
      <c r="Q3070" s="23" t="str">
        <v/>
      </c>
      <c r="R3070" s="30"/>
      <c r="S3070" s="39"/>
      <c r="T3070" s="45"/>
      <c r="U3070" s="52"/>
      <c r="V3070" s="53"/>
      <c r="W3070" s="54"/>
      <c r="X3070" s="30"/>
      <c r="Y3070" s="31" t="str">
        <v/>
      </c>
      <c r="Z3070" s="30"/>
      <c r="AA3070" s="56"/>
      <c r="AB3070" s="56"/>
      <c r="AC3070" s="30"/>
      <c r="AD3070" s="30"/>
    </row>
    <row r="3071" spans="1:30" x14ac:dyDescent="0.2">
      <c r="A3071" s="89"/>
      <c r="B3071" s="35"/>
      <c r="C3071" s="30"/>
      <c r="D3071" s="30"/>
      <c r="E3071" s="30"/>
      <c r="F3071" s="30"/>
      <c r="G3071" s="30"/>
      <c r="H3071" s="155"/>
      <c r="I3071" s="36" t="str">
        <f ca="1">IFERROR(__xludf.DUMMYFUNCTION("""COMPUTED_VALUE""")," ")</f>
        <v xml:space="preserve"> </v>
      </c>
      <c r="J3071" s="51"/>
      <c r="K3071" s="56"/>
      <c r="L3071" s="38"/>
      <c r="M3071" s="30"/>
      <c r="N3071" s="30"/>
      <c r="O3071" s="30"/>
      <c r="P3071" s="30"/>
      <c r="Q3071" s="23" t="str">
        <v/>
      </c>
      <c r="R3071" s="30"/>
      <c r="S3071" s="39"/>
      <c r="T3071" s="45"/>
      <c r="U3071" s="52"/>
      <c r="V3071" s="53"/>
      <c r="W3071" s="54"/>
      <c r="X3071" s="30"/>
      <c r="Y3071" s="31" t="str">
        <v/>
      </c>
      <c r="Z3071" s="30"/>
      <c r="AA3071" s="55"/>
      <c r="AB3071" s="55"/>
      <c r="AC3071" s="30"/>
      <c r="AD3071" s="30"/>
    </row>
    <row r="3072" spans="1:30" x14ac:dyDescent="0.2">
      <c r="A3072" s="89"/>
      <c r="B3072" s="35"/>
      <c r="C3072" s="30"/>
      <c r="D3072" s="30"/>
      <c r="E3072" s="30"/>
      <c r="F3072" s="30"/>
      <c r="G3072" s="30"/>
      <c r="H3072" s="155"/>
      <c r="I3072" s="36" t="str">
        <f ca="1">IFERROR(__xludf.DUMMYFUNCTION("""COMPUTED_VALUE""")," ")</f>
        <v xml:space="preserve"> </v>
      </c>
      <c r="J3072" s="51"/>
      <c r="K3072" s="56"/>
      <c r="L3072" s="38"/>
      <c r="M3072" s="30"/>
      <c r="N3072" s="30"/>
      <c r="O3072" s="30"/>
      <c r="P3072" s="30"/>
      <c r="Q3072" s="23" t="str">
        <v/>
      </c>
      <c r="R3072" s="30"/>
      <c r="S3072" s="39"/>
      <c r="T3072" s="45"/>
      <c r="U3072" s="52"/>
      <c r="V3072" s="53"/>
      <c r="W3072" s="54"/>
      <c r="X3072" s="30"/>
      <c r="Y3072" s="31" t="str">
        <v/>
      </c>
      <c r="Z3072" s="30"/>
      <c r="AA3072" s="56"/>
      <c r="AB3072" s="56"/>
      <c r="AC3072" s="30"/>
      <c r="AD3072" s="30"/>
    </row>
    <row r="3073" spans="1:30" x14ac:dyDescent="0.2">
      <c r="A3073" s="89"/>
      <c r="B3073" s="35"/>
      <c r="C3073" s="30"/>
      <c r="D3073" s="30"/>
      <c r="E3073" s="30"/>
      <c r="F3073" s="30"/>
      <c r="G3073" s="30"/>
      <c r="H3073" s="155"/>
      <c r="I3073" s="36" t="str">
        <f ca="1">IFERROR(__xludf.DUMMYFUNCTION("""COMPUTED_VALUE""")," ")</f>
        <v xml:space="preserve"> </v>
      </c>
      <c r="J3073" s="51"/>
      <c r="K3073" s="56"/>
      <c r="L3073" s="38"/>
      <c r="M3073" s="30"/>
      <c r="N3073" s="30"/>
      <c r="O3073" s="30"/>
      <c r="P3073" s="30"/>
      <c r="Q3073" s="23" t="str">
        <v/>
      </c>
      <c r="R3073" s="30"/>
      <c r="S3073" s="39"/>
      <c r="T3073" s="45"/>
      <c r="U3073" s="52"/>
      <c r="V3073" s="53"/>
      <c r="W3073" s="54"/>
      <c r="X3073" s="30"/>
      <c r="Y3073" s="31" t="str">
        <v/>
      </c>
      <c r="Z3073" s="30"/>
      <c r="AA3073" s="55"/>
      <c r="AB3073" s="55"/>
      <c r="AC3073" s="30"/>
      <c r="AD3073" s="30"/>
    </row>
    <row r="3074" spans="1:30" x14ac:dyDescent="0.2">
      <c r="A3074" s="89"/>
      <c r="B3074" s="35"/>
      <c r="C3074" s="30"/>
      <c r="D3074" s="30"/>
      <c r="E3074" s="30"/>
      <c r="F3074" s="30"/>
      <c r="G3074" s="30"/>
      <c r="H3074" s="155"/>
      <c r="I3074" s="36" t="str">
        <f ca="1">IFERROR(__xludf.DUMMYFUNCTION("""COMPUTED_VALUE""")," ")</f>
        <v xml:space="preserve"> </v>
      </c>
      <c r="J3074" s="51"/>
      <c r="K3074" s="56"/>
      <c r="L3074" s="38"/>
      <c r="M3074" s="30"/>
      <c r="N3074" s="30"/>
      <c r="O3074" s="30"/>
      <c r="P3074" s="30"/>
      <c r="Q3074" s="23" t="str">
        <v/>
      </c>
      <c r="R3074" s="30"/>
      <c r="S3074" s="39"/>
      <c r="T3074" s="45"/>
      <c r="U3074" s="52"/>
      <c r="V3074" s="53"/>
      <c r="W3074" s="54"/>
      <c r="X3074" s="30"/>
      <c r="Y3074" s="31" t="str">
        <v/>
      </c>
      <c r="Z3074" s="30"/>
      <c r="AA3074" s="56"/>
      <c r="AB3074" s="56"/>
      <c r="AC3074" s="30"/>
      <c r="AD3074" s="30"/>
    </row>
    <row r="3075" spans="1:30" x14ac:dyDescent="0.2">
      <c r="A3075" s="89"/>
      <c r="B3075" s="35"/>
      <c r="C3075" s="30"/>
      <c r="D3075" s="30"/>
      <c r="E3075" s="30"/>
      <c r="F3075" s="30"/>
      <c r="G3075" s="30"/>
      <c r="H3075" s="155"/>
      <c r="I3075" s="36" t="str">
        <f ca="1">IFERROR(__xludf.DUMMYFUNCTION("""COMPUTED_VALUE""")," ")</f>
        <v xml:space="preserve"> </v>
      </c>
      <c r="J3075" s="51"/>
      <c r="K3075" s="56"/>
      <c r="L3075" s="38"/>
      <c r="M3075" s="30"/>
      <c r="N3075" s="30"/>
      <c r="O3075" s="30"/>
      <c r="P3075" s="30"/>
      <c r="Q3075" s="23" t="str">
        <v/>
      </c>
      <c r="R3075" s="30"/>
      <c r="S3075" s="39"/>
      <c r="T3075" s="45"/>
      <c r="U3075" s="52"/>
      <c r="V3075" s="53"/>
      <c r="W3075" s="54"/>
      <c r="X3075" s="30"/>
      <c r="Y3075" s="31" t="str">
        <v/>
      </c>
      <c r="Z3075" s="30"/>
      <c r="AA3075" s="55"/>
      <c r="AB3075" s="55"/>
      <c r="AC3075" s="30"/>
      <c r="AD3075" s="30"/>
    </row>
    <row r="3076" spans="1:30" x14ac:dyDescent="0.2">
      <c r="A3076" s="89"/>
      <c r="B3076" s="35"/>
      <c r="C3076" s="30"/>
      <c r="D3076" s="30"/>
      <c r="E3076" s="30"/>
      <c r="F3076" s="30"/>
      <c r="G3076" s="30"/>
      <c r="H3076" s="155"/>
      <c r="I3076" s="36" t="str">
        <f ca="1">IFERROR(__xludf.DUMMYFUNCTION("""COMPUTED_VALUE""")," ")</f>
        <v xml:space="preserve"> </v>
      </c>
      <c r="J3076" s="51"/>
      <c r="K3076" s="56"/>
      <c r="L3076" s="38"/>
      <c r="M3076" s="30"/>
      <c r="N3076" s="30"/>
      <c r="O3076" s="30"/>
      <c r="P3076" s="30"/>
      <c r="Q3076" s="23" t="str">
        <v/>
      </c>
      <c r="R3076" s="30"/>
      <c r="S3076" s="39"/>
      <c r="T3076" s="45"/>
      <c r="U3076" s="52"/>
      <c r="V3076" s="53"/>
      <c r="W3076" s="54"/>
      <c r="X3076" s="30"/>
      <c r="Y3076" s="31" t="str">
        <v/>
      </c>
      <c r="Z3076" s="30"/>
      <c r="AA3076" s="56"/>
      <c r="AB3076" s="56"/>
      <c r="AC3076" s="30"/>
      <c r="AD3076" s="30"/>
    </row>
    <row r="3077" spans="1:30" x14ac:dyDescent="0.2">
      <c r="A3077" s="89"/>
      <c r="B3077" s="35"/>
      <c r="C3077" s="30"/>
      <c r="D3077" s="30"/>
      <c r="E3077" s="30"/>
      <c r="F3077" s="30"/>
      <c r="G3077" s="30"/>
      <c r="H3077" s="155"/>
      <c r="I3077" s="36" t="str">
        <f ca="1">IFERROR(__xludf.DUMMYFUNCTION("""COMPUTED_VALUE""")," ")</f>
        <v xml:space="preserve"> </v>
      </c>
      <c r="J3077" s="51"/>
      <c r="K3077" s="56"/>
      <c r="L3077" s="38"/>
      <c r="M3077" s="30"/>
      <c r="N3077" s="30"/>
      <c r="O3077" s="30"/>
      <c r="P3077" s="30"/>
      <c r="Q3077" s="23" t="str">
        <v/>
      </c>
      <c r="R3077" s="30"/>
      <c r="S3077" s="39"/>
      <c r="T3077" s="45"/>
      <c r="U3077" s="52"/>
      <c r="V3077" s="53"/>
      <c r="W3077" s="54"/>
      <c r="X3077" s="30"/>
      <c r="Y3077" s="31" t="str">
        <v/>
      </c>
      <c r="Z3077" s="30"/>
      <c r="AA3077" s="55"/>
      <c r="AB3077" s="55"/>
      <c r="AC3077" s="30"/>
      <c r="AD3077" s="30"/>
    </row>
    <row r="3078" spans="1:30" x14ac:dyDescent="0.2">
      <c r="A3078" s="89"/>
      <c r="B3078" s="35"/>
      <c r="C3078" s="30"/>
      <c r="D3078" s="30"/>
      <c r="E3078" s="30"/>
      <c r="F3078" s="30"/>
      <c r="G3078" s="30"/>
      <c r="H3078" s="155"/>
      <c r="I3078" s="36" t="str">
        <f ca="1">IFERROR(__xludf.DUMMYFUNCTION("""COMPUTED_VALUE""")," ")</f>
        <v xml:space="preserve"> </v>
      </c>
      <c r="J3078" s="51"/>
      <c r="K3078" s="56"/>
      <c r="L3078" s="38"/>
      <c r="M3078" s="30"/>
      <c r="N3078" s="30"/>
      <c r="O3078" s="30"/>
      <c r="P3078" s="30"/>
      <c r="Q3078" s="23" t="str">
        <v/>
      </c>
      <c r="R3078" s="30"/>
      <c r="S3078" s="39"/>
      <c r="T3078" s="45"/>
      <c r="U3078" s="52"/>
      <c r="V3078" s="53"/>
      <c r="W3078" s="54"/>
      <c r="X3078" s="30"/>
      <c r="Y3078" s="31" t="str">
        <v/>
      </c>
      <c r="Z3078" s="30"/>
      <c r="AA3078" s="56"/>
      <c r="AB3078" s="56"/>
      <c r="AC3078" s="30"/>
      <c r="AD3078" s="30"/>
    </row>
    <row r="3079" spans="1:30" x14ac:dyDescent="0.2">
      <c r="A3079" s="89"/>
      <c r="B3079" s="35"/>
      <c r="C3079" s="30"/>
      <c r="D3079" s="30"/>
      <c r="E3079" s="30"/>
      <c r="F3079" s="30"/>
      <c r="G3079" s="30"/>
      <c r="H3079" s="155"/>
      <c r="I3079" s="36" t="str">
        <f ca="1">IFERROR(__xludf.DUMMYFUNCTION("""COMPUTED_VALUE""")," ")</f>
        <v xml:space="preserve"> </v>
      </c>
      <c r="J3079" s="51"/>
      <c r="K3079" s="56"/>
      <c r="L3079" s="38"/>
      <c r="M3079" s="30"/>
      <c r="N3079" s="30"/>
      <c r="O3079" s="30"/>
      <c r="P3079" s="30"/>
      <c r="Q3079" s="23" t="str">
        <v/>
      </c>
      <c r="R3079" s="30"/>
      <c r="S3079" s="39"/>
      <c r="T3079" s="45"/>
      <c r="U3079" s="52"/>
      <c r="V3079" s="53"/>
      <c r="W3079" s="54"/>
      <c r="X3079" s="30"/>
      <c r="Y3079" s="31" t="str">
        <v/>
      </c>
      <c r="Z3079" s="30"/>
      <c r="AA3079" s="55"/>
      <c r="AB3079" s="55"/>
      <c r="AC3079" s="30"/>
      <c r="AD3079" s="30"/>
    </row>
    <row r="3080" spans="1:30" x14ac:dyDescent="0.2">
      <c r="A3080" s="89"/>
      <c r="B3080" s="35"/>
      <c r="C3080" s="30"/>
      <c r="D3080" s="30"/>
      <c r="E3080" s="30"/>
      <c r="F3080" s="30"/>
      <c r="G3080" s="30"/>
      <c r="H3080" s="155"/>
      <c r="I3080" s="36" t="str">
        <f ca="1">IFERROR(__xludf.DUMMYFUNCTION("""COMPUTED_VALUE""")," ")</f>
        <v xml:space="preserve"> </v>
      </c>
      <c r="J3080" s="51"/>
      <c r="K3080" s="56"/>
      <c r="L3080" s="38"/>
      <c r="M3080" s="30"/>
      <c r="N3080" s="30"/>
      <c r="O3080" s="30"/>
      <c r="P3080" s="30"/>
      <c r="Q3080" s="23" t="str">
        <v/>
      </c>
      <c r="R3080" s="30"/>
      <c r="S3080" s="39"/>
      <c r="T3080" s="45"/>
      <c r="U3080" s="52"/>
      <c r="V3080" s="53"/>
      <c r="W3080" s="54"/>
      <c r="X3080" s="30"/>
      <c r="Y3080" s="31" t="str">
        <v/>
      </c>
      <c r="Z3080" s="30"/>
      <c r="AA3080" s="56"/>
      <c r="AB3080" s="56"/>
      <c r="AC3080" s="30"/>
      <c r="AD3080" s="30"/>
    </row>
    <row r="3081" spans="1:30" x14ac:dyDescent="0.2">
      <c r="A3081" s="89"/>
      <c r="B3081" s="35"/>
      <c r="C3081" s="30"/>
      <c r="D3081" s="30"/>
      <c r="E3081" s="30"/>
      <c r="F3081" s="30"/>
      <c r="G3081" s="30"/>
      <c r="H3081" s="155"/>
      <c r="I3081" s="36" t="str">
        <f ca="1">IFERROR(__xludf.DUMMYFUNCTION("""COMPUTED_VALUE""")," ")</f>
        <v xml:space="preserve"> </v>
      </c>
      <c r="J3081" s="51"/>
      <c r="K3081" s="56"/>
      <c r="L3081" s="38"/>
      <c r="M3081" s="30"/>
      <c r="N3081" s="30"/>
      <c r="O3081" s="30"/>
      <c r="P3081" s="30"/>
      <c r="Q3081" s="23" t="str">
        <v/>
      </c>
      <c r="R3081" s="30"/>
      <c r="S3081" s="39"/>
      <c r="T3081" s="45"/>
      <c r="U3081" s="52"/>
      <c r="V3081" s="53"/>
      <c r="W3081" s="54"/>
      <c r="X3081" s="30"/>
      <c r="Y3081" s="31" t="str">
        <v/>
      </c>
      <c r="Z3081" s="30"/>
      <c r="AA3081" s="55"/>
      <c r="AB3081" s="55"/>
      <c r="AC3081" s="30"/>
      <c r="AD3081" s="30"/>
    </row>
    <row r="3082" spans="1:30" x14ac:dyDescent="0.2">
      <c r="A3082" s="89"/>
      <c r="B3082" s="35"/>
      <c r="C3082" s="30"/>
      <c r="D3082" s="30"/>
      <c r="E3082" s="30"/>
      <c r="F3082" s="30"/>
      <c r="G3082" s="30"/>
      <c r="H3082" s="155"/>
      <c r="I3082" s="36" t="str">
        <f ca="1">IFERROR(__xludf.DUMMYFUNCTION("""COMPUTED_VALUE""")," ")</f>
        <v xml:space="preserve"> </v>
      </c>
      <c r="J3082" s="51"/>
      <c r="K3082" s="56"/>
      <c r="L3082" s="38"/>
      <c r="M3082" s="30"/>
      <c r="N3082" s="30"/>
      <c r="O3082" s="30"/>
      <c r="P3082" s="30"/>
      <c r="Q3082" s="23" t="str">
        <v/>
      </c>
      <c r="R3082" s="30"/>
      <c r="S3082" s="39"/>
      <c r="T3082" s="45"/>
      <c r="U3082" s="52"/>
      <c r="V3082" s="53"/>
      <c r="W3082" s="54"/>
      <c r="X3082" s="30"/>
      <c r="Y3082" s="31" t="str">
        <v/>
      </c>
      <c r="Z3082" s="30"/>
      <c r="AA3082" s="56"/>
      <c r="AB3082" s="56"/>
      <c r="AC3082" s="30"/>
      <c r="AD3082" s="30"/>
    </row>
    <row r="3083" spans="1:30" x14ac:dyDescent="0.2">
      <c r="A3083" s="89"/>
      <c r="B3083" s="35"/>
      <c r="C3083" s="30"/>
      <c r="D3083" s="30"/>
      <c r="E3083" s="30"/>
      <c r="F3083" s="30"/>
      <c r="G3083" s="30"/>
      <c r="H3083" s="155"/>
      <c r="I3083" s="36" t="str">
        <f ca="1">IFERROR(__xludf.DUMMYFUNCTION("""COMPUTED_VALUE""")," ")</f>
        <v xml:space="preserve"> </v>
      </c>
      <c r="J3083" s="51"/>
      <c r="K3083" s="56"/>
      <c r="L3083" s="38"/>
      <c r="M3083" s="30"/>
      <c r="N3083" s="30"/>
      <c r="O3083" s="30"/>
      <c r="P3083" s="30"/>
      <c r="Q3083" s="23" t="str">
        <v/>
      </c>
      <c r="R3083" s="30"/>
      <c r="S3083" s="39"/>
      <c r="T3083" s="45"/>
      <c r="U3083" s="52"/>
      <c r="V3083" s="53"/>
      <c r="W3083" s="54"/>
      <c r="X3083" s="30"/>
      <c r="Y3083" s="31" t="str">
        <v/>
      </c>
      <c r="Z3083" s="30"/>
      <c r="AA3083" s="55"/>
      <c r="AB3083" s="55"/>
      <c r="AC3083" s="30"/>
      <c r="AD3083" s="30"/>
    </row>
    <row r="3084" spans="1:30" x14ac:dyDescent="0.2">
      <c r="A3084" s="89"/>
      <c r="B3084" s="35"/>
      <c r="C3084" s="30"/>
      <c r="D3084" s="30"/>
      <c r="E3084" s="30"/>
      <c r="F3084" s="30"/>
      <c r="G3084" s="30"/>
      <c r="H3084" s="155"/>
      <c r="I3084" s="36" t="str">
        <f ca="1">IFERROR(__xludf.DUMMYFUNCTION("""COMPUTED_VALUE""")," ")</f>
        <v xml:space="preserve"> </v>
      </c>
      <c r="J3084" s="51"/>
      <c r="K3084" s="56"/>
      <c r="L3084" s="38"/>
      <c r="M3084" s="30"/>
      <c r="N3084" s="30"/>
      <c r="O3084" s="30"/>
      <c r="P3084" s="30"/>
      <c r="Q3084" s="23" t="str">
        <v/>
      </c>
      <c r="R3084" s="30"/>
      <c r="S3084" s="39"/>
      <c r="T3084" s="45"/>
      <c r="U3084" s="52"/>
      <c r="V3084" s="53"/>
      <c r="W3084" s="54"/>
      <c r="X3084" s="30"/>
      <c r="Y3084" s="31" t="str">
        <v/>
      </c>
      <c r="Z3084" s="30"/>
      <c r="AA3084" s="56"/>
      <c r="AB3084" s="56"/>
      <c r="AC3084" s="30"/>
      <c r="AD3084" s="30"/>
    </row>
    <row r="3085" spans="1:30" x14ac:dyDescent="0.2">
      <c r="A3085" s="89"/>
      <c r="B3085" s="35"/>
      <c r="C3085" s="30"/>
      <c r="D3085" s="30"/>
      <c r="E3085" s="30"/>
      <c r="F3085" s="30"/>
      <c r="G3085" s="30"/>
      <c r="H3085" s="155"/>
      <c r="I3085" s="36" t="str">
        <f ca="1">IFERROR(__xludf.DUMMYFUNCTION("""COMPUTED_VALUE""")," ")</f>
        <v xml:space="preserve"> </v>
      </c>
      <c r="J3085" s="51"/>
      <c r="K3085" s="56"/>
      <c r="L3085" s="38"/>
      <c r="M3085" s="30"/>
      <c r="N3085" s="30"/>
      <c r="O3085" s="30"/>
      <c r="P3085" s="30"/>
      <c r="Q3085" s="23" t="str">
        <v/>
      </c>
      <c r="R3085" s="30"/>
      <c r="S3085" s="39"/>
      <c r="T3085" s="45"/>
      <c r="U3085" s="52"/>
      <c r="V3085" s="53"/>
      <c r="W3085" s="54"/>
      <c r="X3085" s="30"/>
      <c r="Y3085" s="31" t="str">
        <v/>
      </c>
      <c r="Z3085" s="30"/>
      <c r="AA3085" s="55"/>
      <c r="AB3085" s="55"/>
      <c r="AC3085" s="30"/>
      <c r="AD3085" s="30"/>
    </row>
    <row r="3086" spans="1:30" x14ac:dyDescent="0.2">
      <c r="A3086" s="89"/>
      <c r="B3086" s="35"/>
      <c r="C3086" s="30"/>
      <c r="D3086" s="30"/>
      <c r="E3086" s="30"/>
      <c r="F3086" s="30"/>
      <c r="G3086" s="30"/>
      <c r="H3086" s="155"/>
      <c r="I3086" s="36" t="str">
        <f ca="1">IFERROR(__xludf.DUMMYFUNCTION("""COMPUTED_VALUE""")," ")</f>
        <v xml:space="preserve"> </v>
      </c>
      <c r="J3086" s="51"/>
      <c r="K3086" s="56"/>
      <c r="L3086" s="38"/>
      <c r="M3086" s="30"/>
      <c r="N3086" s="30"/>
      <c r="O3086" s="30"/>
      <c r="P3086" s="30"/>
      <c r="Q3086" s="23" t="str">
        <v/>
      </c>
      <c r="R3086" s="30"/>
      <c r="S3086" s="39"/>
      <c r="T3086" s="45"/>
      <c r="U3086" s="52"/>
      <c r="V3086" s="53"/>
      <c r="W3086" s="54"/>
      <c r="X3086" s="30"/>
      <c r="Y3086" s="31" t="str">
        <v/>
      </c>
      <c r="Z3086" s="30"/>
      <c r="AA3086" s="56"/>
      <c r="AB3086" s="56"/>
      <c r="AC3086" s="30"/>
      <c r="AD3086" s="30"/>
    </row>
    <row r="3087" spans="1:30" x14ac:dyDescent="0.2">
      <c r="A3087" s="89"/>
      <c r="B3087" s="35"/>
      <c r="C3087" s="30"/>
      <c r="D3087" s="30"/>
      <c r="E3087" s="30"/>
      <c r="F3087" s="30"/>
      <c r="G3087" s="30"/>
      <c r="H3087" s="155"/>
      <c r="I3087" s="36" t="str">
        <f ca="1">IFERROR(__xludf.DUMMYFUNCTION("""COMPUTED_VALUE""")," ")</f>
        <v xml:space="preserve"> </v>
      </c>
      <c r="J3087" s="51"/>
      <c r="K3087" s="56"/>
      <c r="L3087" s="38"/>
      <c r="M3087" s="30"/>
      <c r="N3087" s="30"/>
      <c r="O3087" s="30"/>
      <c r="P3087" s="30"/>
      <c r="Q3087" s="23" t="str">
        <v/>
      </c>
      <c r="R3087" s="30"/>
      <c r="S3087" s="39"/>
      <c r="T3087" s="45"/>
      <c r="U3087" s="52"/>
      <c r="V3087" s="53"/>
      <c r="W3087" s="54"/>
      <c r="X3087" s="30"/>
      <c r="Y3087" s="31" t="str">
        <v/>
      </c>
      <c r="Z3087" s="30"/>
      <c r="AA3087" s="55"/>
      <c r="AB3087" s="55"/>
      <c r="AC3087" s="30"/>
      <c r="AD3087" s="30"/>
    </row>
    <row r="3088" spans="1:30" x14ac:dyDescent="0.2">
      <c r="A3088" s="89"/>
      <c r="B3088" s="35"/>
      <c r="C3088" s="30"/>
      <c r="D3088" s="30"/>
      <c r="E3088" s="30"/>
      <c r="F3088" s="30"/>
      <c r="G3088" s="30"/>
      <c r="H3088" s="155"/>
      <c r="I3088" s="36" t="str">
        <f ca="1">IFERROR(__xludf.DUMMYFUNCTION("""COMPUTED_VALUE""")," ")</f>
        <v xml:space="preserve"> </v>
      </c>
      <c r="J3088" s="51"/>
      <c r="K3088" s="56"/>
      <c r="L3088" s="38"/>
      <c r="M3088" s="30"/>
      <c r="N3088" s="30"/>
      <c r="O3088" s="30"/>
      <c r="P3088" s="30"/>
      <c r="Q3088" s="23" t="str">
        <v/>
      </c>
      <c r="R3088" s="30"/>
      <c r="S3088" s="39"/>
      <c r="T3088" s="45"/>
      <c r="U3088" s="52"/>
      <c r="V3088" s="53"/>
      <c r="W3088" s="54"/>
      <c r="X3088" s="30"/>
      <c r="Y3088" s="31" t="str">
        <v/>
      </c>
      <c r="Z3088" s="30"/>
      <c r="AA3088" s="56"/>
      <c r="AB3088" s="56"/>
      <c r="AC3088" s="30"/>
      <c r="AD3088" s="30"/>
    </row>
    <row r="3089" spans="1:30" x14ac:dyDescent="0.2">
      <c r="A3089" s="89"/>
      <c r="B3089" s="35"/>
      <c r="C3089" s="30"/>
      <c r="D3089" s="30"/>
      <c r="E3089" s="30"/>
      <c r="F3089" s="30"/>
      <c r="G3089" s="30"/>
      <c r="H3089" s="155"/>
      <c r="I3089" s="36" t="str">
        <f ca="1">IFERROR(__xludf.DUMMYFUNCTION("""COMPUTED_VALUE""")," ")</f>
        <v xml:space="preserve"> </v>
      </c>
      <c r="J3089" s="51"/>
      <c r="K3089" s="56"/>
      <c r="L3089" s="38"/>
      <c r="M3089" s="30"/>
      <c r="N3089" s="30"/>
      <c r="O3089" s="30"/>
      <c r="P3089" s="30"/>
      <c r="Q3089" s="23" t="str">
        <v/>
      </c>
      <c r="R3089" s="30"/>
      <c r="S3089" s="39"/>
      <c r="T3089" s="45"/>
      <c r="U3089" s="52"/>
      <c r="V3089" s="53"/>
      <c r="W3089" s="54"/>
      <c r="X3089" s="30"/>
      <c r="Y3089" s="31" t="str">
        <v/>
      </c>
      <c r="Z3089" s="30"/>
      <c r="AA3089" s="55"/>
      <c r="AB3089" s="55"/>
      <c r="AC3089" s="30"/>
      <c r="AD3089" s="30"/>
    </row>
    <row r="3090" spans="1:30" x14ac:dyDescent="0.2">
      <c r="A3090" s="89"/>
      <c r="B3090" s="35"/>
      <c r="C3090" s="30"/>
      <c r="D3090" s="30"/>
      <c r="E3090" s="30"/>
      <c r="F3090" s="30"/>
      <c r="G3090" s="30"/>
      <c r="H3090" s="155"/>
      <c r="I3090" s="36" t="str">
        <f ca="1">IFERROR(__xludf.DUMMYFUNCTION("""COMPUTED_VALUE""")," ")</f>
        <v xml:space="preserve"> </v>
      </c>
      <c r="J3090" s="51"/>
      <c r="K3090" s="56"/>
      <c r="L3090" s="38"/>
      <c r="M3090" s="30"/>
      <c r="N3090" s="30"/>
      <c r="O3090" s="30"/>
      <c r="P3090" s="30"/>
      <c r="Q3090" s="23" t="str">
        <v/>
      </c>
      <c r="R3090" s="30"/>
      <c r="S3090" s="39"/>
      <c r="T3090" s="45"/>
      <c r="U3090" s="52"/>
      <c r="V3090" s="53"/>
      <c r="W3090" s="54"/>
      <c r="X3090" s="30"/>
      <c r="Y3090" s="31" t="str">
        <v/>
      </c>
      <c r="Z3090" s="30"/>
      <c r="AA3090" s="56"/>
      <c r="AB3090" s="56"/>
      <c r="AC3090" s="30"/>
      <c r="AD3090" s="30"/>
    </row>
    <row r="3091" spans="1:30" x14ac:dyDescent="0.2">
      <c r="A3091" s="89"/>
      <c r="B3091" s="35"/>
      <c r="C3091" s="30"/>
      <c r="D3091" s="30"/>
      <c r="E3091" s="30"/>
      <c r="F3091" s="30"/>
      <c r="G3091" s="30"/>
      <c r="H3091" s="155"/>
      <c r="I3091" s="36" t="str">
        <f ca="1">IFERROR(__xludf.DUMMYFUNCTION("""COMPUTED_VALUE""")," ")</f>
        <v xml:space="preserve"> </v>
      </c>
      <c r="J3091" s="51"/>
      <c r="K3091" s="56"/>
      <c r="L3091" s="38"/>
      <c r="M3091" s="30"/>
      <c r="N3091" s="30"/>
      <c r="O3091" s="30"/>
      <c r="P3091" s="30"/>
      <c r="Q3091" s="23" t="str">
        <v/>
      </c>
      <c r="R3091" s="30"/>
      <c r="S3091" s="39"/>
      <c r="T3091" s="45"/>
      <c r="U3091" s="52"/>
      <c r="V3091" s="53"/>
      <c r="W3091" s="54"/>
      <c r="X3091" s="30"/>
      <c r="Y3091" s="31" t="str">
        <v/>
      </c>
      <c r="Z3091" s="30"/>
      <c r="AA3091" s="55"/>
      <c r="AB3091" s="55"/>
      <c r="AC3091" s="30"/>
      <c r="AD3091" s="30"/>
    </row>
    <row r="3092" spans="1:30" x14ac:dyDescent="0.2">
      <c r="A3092" s="89"/>
      <c r="B3092" s="35"/>
      <c r="C3092" s="30"/>
      <c r="D3092" s="30"/>
      <c r="E3092" s="30"/>
      <c r="F3092" s="30"/>
      <c r="G3092" s="30"/>
      <c r="H3092" s="155"/>
      <c r="I3092" s="36" t="str">
        <f ca="1">IFERROR(__xludf.DUMMYFUNCTION("""COMPUTED_VALUE""")," ")</f>
        <v xml:space="preserve"> </v>
      </c>
      <c r="J3092" s="51"/>
      <c r="K3092" s="56"/>
      <c r="L3092" s="38"/>
      <c r="M3092" s="30"/>
      <c r="N3092" s="30"/>
      <c r="O3092" s="30"/>
      <c r="P3092" s="30"/>
      <c r="Q3092" s="23" t="str">
        <v/>
      </c>
      <c r="R3092" s="30"/>
      <c r="S3092" s="39"/>
      <c r="T3092" s="45"/>
      <c r="U3092" s="52"/>
      <c r="V3092" s="53"/>
      <c r="W3092" s="54"/>
      <c r="X3092" s="30"/>
      <c r="Y3092" s="31" t="str">
        <v/>
      </c>
      <c r="Z3092" s="30"/>
      <c r="AA3092" s="56"/>
      <c r="AB3092" s="56"/>
      <c r="AC3092" s="30"/>
      <c r="AD3092" s="30"/>
    </row>
    <row r="3093" spans="1:30" x14ac:dyDescent="0.2">
      <c r="A3093" s="89"/>
      <c r="B3093" s="35"/>
      <c r="C3093" s="30"/>
      <c r="D3093" s="30"/>
      <c r="E3093" s="30"/>
      <c r="F3093" s="30"/>
      <c r="G3093" s="30"/>
      <c r="H3093" s="155"/>
      <c r="I3093" s="36" t="str">
        <f ca="1">IFERROR(__xludf.DUMMYFUNCTION("""COMPUTED_VALUE""")," ")</f>
        <v xml:space="preserve"> </v>
      </c>
      <c r="J3093" s="51"/>
      <c r="K3093" s="56"/>
      <c r="L3093" s="38"/>
      <c r="M3093" s="30"/>
      <c r="N3093" s="30"/>
      <c r="O3093" s="30"/>
      <c r="P3093" s="30"/>
      <c r="Q3093" s="23" t="str">
        <v/>
      </c>
      <c r="R3093" s="30"/>
      <c r="S3093" s="39"/>
      <c r="T3093" s="45"/>
      <c r="U3093" s="52"/>
      <c r="V3093" s="53"/>
      <c r="W3093" s="54"/>
      <c r="X3093" s="30"/>
      <c r="Y3093" s="31" t="str">
        <v/>
      </c>
      <c r="Z3093" s="30"/>
      <c r="AA3093" s="55"/>
      <c r="AB3093" s="55"/>
      <c r="AC3093" s="30"/>
      <c r="AD3093" s="30"/>
    </row>
    <row r="3094" spans="1:30" x14ac:dyDescent="0.2">
      <c r="A3094" s="89"/>
      <c r="B3094" s="35"/>
      <c r="C3094" s="30"/>
      <c r="D3094" s="30"/>
      <c r="E3094" s="30"/>
      <c r="F3094" s="30"/>
      <c r="G3094" s="30"/>
      <c r="H3094" s="155"/>
      <c r="I3094" s="36" t="str">
        <f ca="1">IFERROR(__xludf.DUMMYFUNCTION("""COMPUTED_VALUE""")," ")</f>
        <v xml:space="preserve"> </v>
      </c>
      <c r="J3094" s="51"/>
      <c r="K3094" s="56"/>
      <c r="L3094" s="38"/>
      <c r="M3094" s="30"/>
      <c r="N3094" s="30"/>
      <c r="O3094" s="30"/>
      <c r="P3094" s="30"/>
      <c r="Q3094" s="23" t="str">
        <v/>
      </c>
      <c r="R3094" s="30"/>
      <c r="S3094" s="39"/>
      <c r="T3094" s="45"/>
      <c r="U3094" s="52"/>
      <c r="V3094" s="53"/>
      <c r="W3094" s="54"/>
      <c r="X3094" s="30"/>
      <c r="Y3094" s="31" t="str">
        <v/>
      </c>
      <c r="Z3094" s="30"/>
      <c r="AA3094" s="56"/>
      <c r="AB3094" s="56"/>
      <c r="AC3094" s="30"/>
      <c r="AD3094" s="30"/>
    </row>
    <row r="3095" spans="1:30" x14ac:dyDescent="0.2">
      <c r="A3095" s="89"/>
      <c r="B3095" s="35"/>
      <c r="C3095" s="30"/>
      <c r="D3095" s="30"/>
      <c r="E3095" s="30"/>
      <c r="F3095" s="30"/>
      <c r="G3095" s="30"/>
      <c r="H3095" s="155"/>
      <c r="I3095" s="36" t="str">
        <f ca="1">IFERROR(__xludf.DUMMYFUNCTION("""COMPUTED_VALUE""")," ")</f>
        <v xml:space="preserve"> </v>
      </c>
      <c r="J3095" s="51"/>
      <c r="K3095" s="56"/>
      <c r="L3095" s="38"/>
      <c r="M3095" s="30"/>
      <c r="N3095" s="30"/>
      <c r="O3095" s="30"/>
      <c r="P3095" s="30"/>
      <c r="Q3095" s="23" t="str">
        <v/>
      </c>
      <c r="R3095" s="30"/>
      <c r="S3095" s="39"/>
      <c r="T3095" s="45"/>
      <c r="U3095" s="52"/>
      <c r="V3095" s="53"/>
      <c r="W3095" s="54"/>
      <c r="X3095" s="30"/>
      <c r="Y3095" s="31" t="str">
        <v/>
      </c>
      <c r="Z3095" s="30"/>
      <c r="AA3095" s="55"/>
      <c r="AB3095" s="55"/>
      <c r="AC3095" s="30"/>
      <c r="AD3095" s="30"/>
    </row>
    <row r="3096" spans="1:30" x14ac:dyDescent="0.2">
      <c r="A3096" s="89"/>
      <c r="B3096" s="35"/>
      <c r="C3096" s="30"/>
      <c r="D3096" s="30"/>
      <c r="E3096" s="30"/>
      <c r="F3096" s="30"/>
      <c r="G3096" s="30"/>
      <c r="H3096" s="155"/>
      <c r="I3096" s="36" t="str">
        <f ca="1">IFERROR(__xludf.DUMMYFUNCTION("""COMPUTED_VALUE""")," ")</f>
        <v xml:space="preserve"> </v>
      </c>
      <c r="J3096" s="51"/>
      <c r="K3096" s="56"/>
      <c r="L3096" s="38"/>
      <c r="M3096" s="30"/>
      <c r="N3096" s="30"/>
      <c r="O3096" s="30"/>
      <c r="P3096" s="30"/>
      <c r="Q3096" s="23" t="str">
        <v/>
      </c>
      <c r="R3096" s="30"/>
      <c r="S3096" s="39"/>
      <c r="T3096" s="45"/>
      <c r="U3096" s="52"/>
      <c r="V3096" s="53"/>
      <c r="W3096" s="54"/>
      <c r="X3096" s="30"/>
      <c r="Y3096" s="31" t="str">
        <v/>
      </c>
      <c r="Z3096" s="30"/>
      <c r="AA3096" s="56"/>
      <c r="AB3096" s="56"/>
      <c r="AC3096" s="30"/>
      <c r="AD3096" s="30"/>
    </row>
    <row r="3097" spans="1:30" x14ac:dyDescent="0.2">
      <c r="A3097" s="89"/>
      <c r="B3097" s="35"/>
      <c r="C3097" s="30"/>
      <c r="D3097" s="30"/>
      <c r="E3097" s="30"/>
      <c r="F3097" s="30"/>
      <c r="G3097" s="30"/>
      <c r="H3097" s="155"/>
      <c r="I3097" s="36" t="str">
        <f ca="1">IFERROR(__xludf.DUMMYFUNCTION("""COMPUTED_VALUE""")," ")</f>
        <v xml:space="preserve"> </v>
      </c>
      <c r="J3097" s="51"/>
      <c r="K3097" s="56"/>
      <c r="L3097" s="38"/>
      <c r="M3097" s="30"/>
      <c r="N3097" s="30"/>
      <c r="O3097" s="30"/>
      <c r="P3097" s="30"/>
      <c r="Q3097" s="23" t="str">
        <v/>
      </c>
      <c r="R3097" s="30"/>
      <c r="S3097" s="39"/>
      <c r="T3097" s="45"/>
      <c r="U3097" s="52"/>
      <c r="V3097" s="53"/>
      <c r="W3097" s="54"/>
      <c r="X3097" s="30"/>
      <c r="Y3097" s="31" t="str">
        <v/>
      </c>
      <c r="Z3097" s="30"/>
      <c r="AA3097" s="55"/>
      <c r="AB3097" s="55"/>
      <c r="AC3097" s="30"/>
      <c r="AD3097" s="30"/>
    </row>
    <row r="3098" spans="1:30" x14ac:dyDescent="0.2">
      <c r="A3098" s="89"/>
      <c r="B3098" s="35"/>
      <c r="C3098" s="30"/>
      <c r="D3098" s="30"/>
      <c r="E3098" s="30"/>
      <c r="F3098" s="30"/>
      <c r="G3098" s="30"/>
      <c r="H3098" s="155"/>
      <c r="I3098" s="36" t="str">
        <f ca="1">IFERROR(__xludf.DUMMYFUNCTION("""COMPUTED_VALUE""")," ")</f>
        <v xml:space="preserve"> </v>
      </c>
      <c r="J3098" s="51"/>
      <c r="K3098" s="56"/>
      <c r="L3098" s="38"/>
      <c r="M3098" s="30"/>
      <c r="N3098" s="30"/>
      <c r="O3098" s="30"/>
      <c r="P3098" s="30"/>
      <c r="Q3098" s="23" t="str">
        <v/>
      </c>
      <c r="R3098" s="30"/>
      <c r="S3098" s="39"/>
      <c r="T3098" s="45"/>
      <c r="U3098" s="52"/>
      <c r="V3098" s="53"/>
      <c r="W3098" s="54"/>
      <c r="X3098" s="30"/>
      <c r="Y3098" s="31" t="str">
        <v/>
      </c>
      <c r="Z3098" s="30"/>
      <c r="AA3098" s="56"/>
      <c r="AB3098" s="56"/>
      <c r="AC3098" s="30"/>
      <c r="AD3098" s="30"/>
    </row>
    <row r="3099" spans="1:30" x14ac:dyDescent="0.2">
      <c r="A3099" s="89"/>
      <c r="B3099" s="35"/>
      <c r="C3099" s="30"/>
      <c r="D3099" s="30"/>
      <c r="E3099" s="30"/>
      <c r="F3099" s="30"/>
      <c r="G3099" s="30"/>
      <c r="H3099" s="155"/>
      <c r="I3099" s="36" t="str">
        <f ca="1">IFERROR(__xludf.DUMMYFUNCTION("""COMPUTED_VALUE""")," ")</f>
        <v xml:space="preserve"> </v>
      </c>
      <c r="J3099" s="51"/>
      <c r="K3099" s="56"/>
      <c r="L3099" s="38"/>
      <c r="M3099" s="30"/>
      <c r="N3099" s="30"/>
      <c r="O3099" s="30"/>
      <c r="P3099" s="30"/>
      <c r="Q3099" s="23" t="str">
        <v/>
      </c>
      <c r="R3099" s="30"/>
      <c r="S3099" s="39"/>
      <c r="T3099" s="45"/>
      <c r="U3099" s="52"/>
      <c r="V3099" s="53"/>
      <c r="W3099" s="54"/>
      <c r="X3099" s="30"/>
      <c r="Y3099" s="31" t="str">
        <v/>
      </c>
      <c r="Z3099" s="30"/>
      <c r="AA3099" s="55"/>
      <c r="AB3099" s="55"/>
      <c r="AC3099" s="30"/>
      <c r="AD3099" s="30"/>
    </row>
    <row r="3100" spans="1:30" x14ac:dyDescent="0.2">
      <c r="A3100" s="89"/>
      <c r="B3100" s="35"/>
      <c r="C3100" s="30"/>
      <c r="D3100" s="30"/>
      <c r="E3100" s="30"/>
      <c r="F3100" s="30"/>
      <c r="G3100" s="30"/>
      <c r="H3100" s="155"/>
      <c r="I3100" s="36" t="str">
        <f ca="1">IFERROR(__xludf.DUMMYFUNCTION("""COMPUTED_VALUE""")," ")</f>
        <v xml:space="preserve"> </v>
      </c>
      <c r="J3100" s="51"/>
      <c r="K3100" s="56"/>
      <c r="L3100" s="38"/>
      <c r="M3100" s="30"/>
      <c r="N3100" s="30"/>
      <c r="O3100" s="30"/>
      <c r="P3100" s="30"/>
      <c r="Q3100" s="23" t="str">
        <v/>
      </c>
      <c r="R3100" s="30"/>
      <c r="S3100" s="39"/>
      <c r="T3100" s="45"/>
      <c r="U3100" s="52"/>
      <c r="V3100" s="53"/>
      <c r="W3100" s="54"/>
      <c r="X3100" s="30"/>
      <c r="Y3100" s="31" t="str">
        <v/>
      </c>
      <c r="Z3100" s="30"/>
      <c r="AA3100" s="56"/>
      <c r="AB3100" s="56"/>
      <c r="AC3100" s="30"/>
      <c r="AD3100" s="30"/>
    </row>
    <row r="3101" spans="1:30" x14ac:dyDescent="0.2">
      <c r="A3101" s="89"/>
      <c r="B3101" s="35"/>
      <c r="C3101" s="30"/>
      <c r="D3101" s="30"/>
      <c r="E3101" s="30"/>
      <c r="F3101" s="30"/>
      <c r="G3101" s="30"/>
      <c r="H3101" s="155"/>
      <c r="I3101" s="36" t="str">
        <f ca="1">IFERROR(__xludf.DUMMYFUNCTION("""COMPUTED_VALUE""")," ")</f>
        <v xml:space="preserve"> </v>
      </c>
      <c r="J3101" s="51"/>
      <c r="K3101" s="56"/>
      <c r="L3101" s="38"/>
      <c r="M3101" s="30"/>
      <c r="N3101" s="30"/>
      <c r="O3101" s="30"/>
      <c r="P3101" s="30"/>
      <c r="Q3101" s="23" t="str">
        <v/>
      </c>
      <c r="R3101" s="30"/>
      <c r="S3101" s="39"/>
      <c r="T3101" s="45"/>
      <c r="U3101" s="52"/>
      <c r="V3101" s="53"/>
      <c r="W3101" s="54"/>
      <c r="X3101" s="30"/>
      <c r="Y3101" s="31" t="str">
        <v/>
      </c>
      <c r="Z3101" s="30"/>
      <c r="AA3101" s="55"/>
      <c r="AB3101" s="55"/>
      <c r="AC3101" s="30"/>
      <c r="AD3101" s="30"/>
    </row>
    <row r="3102" spans="1:30" x14ac:dyDescent="0.2">
      <c r="A3102" s="89"/>
      <c r="B3102" s="35"/>
      <c r="C3102" s="30"/>
      <c r="D3102" s="30"/>
      <c r="E3102" s="30"/>
      <c r="F3102" s="30"/>
      <c r="G3102" s="30"/>
      <c r="H3102" s="155"/>
      <c r="I3102" s="36" t="str">
        <f ca="1">IFERROR(__xludf.DUMMYFUNCTION("""COMPUTED_VALUE""")," ")</f>
        <v xml:space="preserve"> </v>
      </c>
      <c r="J3102" s="51"/>
      <c r="K3102" s="56"/>
      <c r="L3102" s="38"/>
      <c r="M3102" s="30"/>
      <c r="N3102" s="30"/>
      <c r="O3102" s="30"/>
      <c r="P3102" s="30"/>
      <c r="Q3102" s="23" t="str">
        <v/>
      </c>
      <c r="R3102" s="30"/>
      <c r="S3102" s="39"/>
      <c r="T3102" s="45"/>
      <c r="U3102" s="52"/>
      <c r="V3102" s="53"/>
      <c r="W3102" s="54"/>
      <c r="X3102" s="30"/>
      <c r="Y3102" s="31" t="str">
        <v/>
      </c>
      <c r="Z3102" s="30"/>
      <c r="AA3102" s="56"/>
      <c r="AB3102" s="56"/>
      <c r="AC3102" s="30"/>
      <c r="AD3102" s="30"/>
    </row>
    <row r="3103" spans="1:30" x14ac:dyDescent="0.2">
      <c r="A3103" s="89"/>
      <c r="B3103" s="35"/>
      <c r="C3103" s="30"/>
      <c r="D3103" s="30"/>
      <c r="E3103" s="30"/>
      <c r="F3103" s="30"/>
      <c r="G3103" s="30"/>
      <c r="H3103" s="155"/>
      <c r="I3103" s="36" t="str">
        <f ca="1">IFERROR(__xludf.DUMMYFUNCTION("""COMPUTED_VALUE""")," ")</f>
        <v xml:space="preserve"> </v>
      </c>
      <c r="J3103" s="51"/>
      <c r="K3103" s="56"/>
      <c r="L3103" s="38"/>
      <c r="M3103" s="30"/>
      <c r="N3103" s="30"/>
      <c r="O3103" s="30"/>
      <c r="P3103" s="30"/>
      <c r="Q3103" s="23" t="str">
        <v/>
      </c>
      <c r="R3103" s="30"/>
      <c r="S3103" s="39"/>
      <c r="T3103" s="45"/>
      <c r="U3103" s="52"/>
      <c r="V3103" s="53"/>
      <c r="W3103" s="54"/>
      <c r="X3103" s="30"/>
      <c r="Y3103" s="31" t="str">
        <v/>
      </c>
      <c r="Z3103" s="30"/>
      <c r="AA3103" s="55"/>
      <c r="AB3103" s="55"/>
      <c r="AC3103" s="30"/>
      <c r="AD3103" s="30"/>
    </row>
    <row r="3104" spans="1:30" x14ac:dyDescent="0.2">
      <c r="A3104" s="89"/>
      <c r="B3104" s="35"/>
      <c r="C3104" s="30"/>
      <c r="D3104" s="30"/>
      <c r="E3104" s="30"/>
      <c r="F3104" s="30"/>
      <c r="G3104" s="30"/>
      <c r="H3104" s="155"/>
      <c r="I3104" s="36" t="str">
        <f ca="1">IFERROR(__xludf.DUMMYFUNCTION("""COMPUTED_VALUE""")," ")</f>
        <v xml:space="preserve"> </v>
      </c>
      <c r="J3104" s="51"/>
      <c r="K3104" s="56"/>
      <c r="L3104" s="38"/>
      <c r="M3104" s="30"/>
      <c r="N3104" s="30"/>
      <c r="O3104" s="30"/>
      <c r="P3104" s="30"/>
      <c r="Q3104" s="23" t="str">
        <v/>
      </c>
      <c r="R3104" s="30"/>
      <c r="S3104" s="39"/>
      <c r="T3104" s="45"/>
      <c r="U3104" s="52"/>
      <c r="V3104" s="53"/>
      <c r="W3104" s="54"/>
      <c r="X3104" s="30"/>
      <c r="Y3104" s="31" t="str">
        <v/>
      </c>
      <c r="Z3104" s="30"/>
      <c r="AA3104" s="56"/>
      <c r="AB3104" s="56"/>
      <c r="AC3104" s="30"/>
      <c r="AD3104" s="30"/>
    </row>
    <row r="3105" spans="1:30" x14ac:dyDescent="0.2">
      <c r="A3105" s="89"/>
      <c r="B3105" s="35"/>
      <c r="C3105" s="30"/>
      <c r="D3105" s="30"/>
      <c r="E3105" s="30"/>
      <c r="F3105" s="30"/>
      <c r="G3105" s="30"/>
      <c r="H3105" s="155"/>
      <c r="I3105" s="36" t="str">
        <f ca="1">IFERROR(__xludf.DUMMYFUNCTION("""COMPUTED_VALUE""")," ")</f>
        <v xml:space="preserve"> </v>
      </c>
      <c r="J3105" s="51"/>
      <c r="K3105" s="56"/>
      <c r="L3105" s="38"/>
      <c r="M3105" s="30"/>
      <c r="N3105" s="30"/>
      <c r="O3105" s="30"/>
      <c r="P3105" s="30"/>
      <c r="Q3105" s="23" t="str">
        <v/>
      </c>
      <c r="R3105" s="30"/>
      <c r="S3105" s="39"/>
      <c r="T3105" s="45"/>
      <c r="U3105" s="52"/>
      <c r="V3105" s="53"/>
      <c r="W3105" s="54"/>
      <c r="X3105" s="30"/>
      <c r="Y3105" s="31" t="str">
        <v/>
      </c>
      <c r="Z3105" s="30"/>
      <c r="AA3105" s="55"/>
      <c r="AB3105" s="55"/>
      <c r="AC3105" s="30"/>
      <c r="AD3105" s="30"/>
    </row>
    <row r="3106" spans="1:30" x14ac:dyDescent="0.2">
      <c r="A3106" s="89"/>
      <c r="B3106" s="35"/>
      <c r="C3106" s="30"/>
      <c r="D3106" s="30"/>
      <c r="E3106" s="30"/>
      <c r="F3106" s="30"/>
      <c r="G3106" s="30"/>
      <c r="H3106" s="155"/>
      <c r="I3106" s="36" t="str">
        <f ca="1">IFERROR(__xludf.DUMMYFUNCTION("""COMPUTED_VALUE""")," ")</f>
        <v xml:space="preserve"> </v>
      </c>
      <c r="J3106" s="51"/>
      <c r="K3106" s="56"/>
      <c r="L3106" s="38"/>
      <c r="M3106" s="30"/>
      <c r="N3106" s="30"/>
      <c r="O3106" s="30"/>
      <c r="P3106" s="30"/>
      <c r="Q3106" s="23" t="str">
        <v/>
      </c>
      <c r="R3106" s="30"/>
      <c r="S3106" s="39"/>
      <c r="T3106" s="45"/>
      <c r="U3106" s="52"/>
      <c r="V3106" s="53"/>
      <c r="W3106" s="54"/>
      <c r="X3106" s="30"/>
      <c r="Y3106" s="31" t="str">
        <v/>
      </c>
      <c r="Z3106" s="30"/>
      <c r="AA3106" s="56"/>
      <c r="AB3106" s="56"/>
      <c r="AC3106" s="30"/>
      <c r="AD3106" s="30"/>
    </row>
    <row r="3107" spans="1:30" x14ac:dyDescent="0.2">
      <c r="A3107" s="89"/>
      <c r="B3107" s="35"/>
      <c r="C3107" s="30"/>
      <c r="D3107" s="30"/>
      <c r="E3107" s="30"/>
      <c r="F3107" s="30"/>
      <c r="G3107" s="30"/>
      <c r="H3107" s="155"/>
      <c r="I3107" s="36" t="str">
        <f ca="1">IFERROR(__xludf.DUMMYFUNCTION("""COMPUTED_VALUE""")," ")</f>
        <v xml:space="preserve"> </v>
      </c>
      <c r="J3107" s="51"/>
      <c r="K3107" s="56"/>
      <c r="L3107" s="38"/>
      <c r="M3107" s="30"/>
      <c r="N3107" s="30"/>
      <c r="O3107" s="30"/>
      <c r="P3107" s="30"/>
      <c r="Q3107" s="23" t="str">
        <v/>
      </c>
      <c r="R3107" s="30"/>
      <c r="S3107" s="39"/>
      <c r="T3107" s="45"/>
      <c r="U3107" s="52"/>
      <c r="V3107" s="53"/>
      <c r="W3107" s="54"/>
      <c r="X3107" s="30"/>
      <c r="Y3107" s="31" t="str">
        <v/>
      </c>
      <c r="Z3107" s="30"/>
      <c r="AA3107" s="55"/>
      <c r="AB3107" s="55"/>
      <c r="AC3107" s="30"/>
      <c r="AD3107" s="30"/>
    </row>
    <row r="3108" spans="1:30" x14ac:dyDescent="0.2">
      <c r="A3108" s="89"/>
      <c r="B3108" s="35"/>
      <c r="C3108" s="30"/>
      <c r="D3108" s="30"/>
      <c r="E3108" s="30"/>
      <c r="F3108" s="30"/>
      <c r="G3108" s="30"/>
      <c r="H3108" s="155"/>
      <c r="I3108" s="36" t="str">
        <f ca="1">IFERROR(__xludf.DUMMYFUNCTION("""COMPUTED_VALUE""")," ")</f>
        <v xml:space="preserve"> </v>
      </c>
      <c r="J3108" s="51"/>
      <c r="K3108" s="56"/>
      <c r="L3108" s="38"/>
      <c r="M3108" s="30"/>
      <c r="N3108" s="30"/>
      <c r="O3108" s="30"/>
      <c r="P3108" s="30"/>
      <c r="Q3108" s="23" t="str">
        <v/>
      </c>
      <c r="R3108" s="30"/>
      <c r="S3108" s="39"/>
      <c r="T3108" s="45"/>
      <c r="U3108" s="52"/>
      <c r="V3108" s="53"/>
      <c r="W3108" s="54"/>
      <c r="X3108" s="30"/>
      <c r="Y3108" s="31" t="str">
        <v/>
      </c>
      <c r="Z3108" s="30"/>
      <c r="AA3108" s="56"/>
      <c r="AB3108" s="56"/>
      <c r="AC3108" s="30"/>
      <c r="AD3108" s="30"/>
    </row>
    <row r="3109" spans="1:30" x14ac:dyDescent="0.2">
      <c r="A3109" s="89"/>
      <c r="B3109" s="35"/>
      <c r="C3109" s="30"/>
      <c r="D3109" s="30"/>
      <c r="E3109" s="30"/>
      <c r="F3109" s="30"/>
      <c r="G3109" s="30"/>
      <c r="H3109" s="155"/>
      <c r="I3109" s="36" t="str">
        <f ca="1">IFERROR(__xludf.DUMMYFUNCTION("""COMPUTED_VALUE""")," ")</f>
        <v xml:space="preserve"> </v>
      </c>
      <c r="J3109" s="51"/>
      <c r="K3109" s="56"/>
      <c r="L3109" s="38"/>
      <c r="M3109" s="30"/>
      <c r="N3109" s="30"/>
      <c r="O3109" s="30"/>
      <c r="P3109" s="30"/>
      <c r="Q3109" s="23" t="str">
        <v/>
      </c>
      <c r="R3109" s="30"/>
      <c r="S3109" s="39"/>
      <c r="T3109" s="45"/>
      <c r="U3109" s="52"/>
      <c r="V3109" s="53"/>
      <c r="W3109" s="54"/>
      <c r="X3109" s="30"/>
      <c r="Y3109" s="31" t="str">
        <v/>
      </c>
      <c r="Z3109" s="30"/>
      <c r="AA3109" s="55"/>
      <c r="AB3109" s="55"/>
      <c r="AC3109" s="30"/>
      <c r="AD3109" s="30"/>
    </row>
    <row r="3110" spans="1:30" x14ac:dyDescent="0.2">
      <c r="A3110" s="89"/>
      <c r="B3110" s="35"/>
      <c r="C3110" s="30"/>
      <c r="D3110" s="30"/>
      <c r="E3110" s="30"/>
      <c r="F3110" s="30"/>
      <c r="G3110" s="30"/>
      <c r="H3110" s="155"/>
      <c r="I3110" s="36" t="str">
        <f ca="1">IFERROR(__xludf.DUMMYFUNCTION("""COMPUTED_VALUE""")," ")</f>
        <v xml:space="preserve"> </v>
      </c>
      <c r="J3110" s="51"/>
      <c r="K3110" s="56"/>
      <c r="L3110" s="38"/>
      <c r="M3110" s="30"/>
      <c r="N3110" s="30"/>
      <c r="O3110" s="30"/>
      <c r="P3110" s="30"/>
      <c r="Q3110" s="23" t="str">
        <v/>
      </c>
      <c r="R3110" s="30"/>
      <c r="S3110" s="39"/>
      <c r="T3110" s="45"/>
      <c r="U3110" s="52"/>
      <c r="V3110" s="53"/>
      <c r="W3110" s="54"/>
      <c r="X3110" s="30"/>
      <c r="Y3110" s="31" t="str">
        <v/>
      </c>
      <c r="Z3110" s="30"/>
      <c r="AA3110" s="56"/>
      <c r="AB3110" s="56"/>
      <c r="AC3110" s="30"/>
      <c r="AD3110" s="30"/>
    </row>
    <row r="3111" spans="1:30" x14ac:dyDescent="0.2">
      <c r="A3111" s="89"/>
      <c r="B3111" s="35"/>
      <c r="C3111" s="30"/>
      <c r="D3111" s="30"/>
      <c r="E3111" s="30"/>
      <c r="F3111" s="30"/>
      <c r="G3111" s="30"/>
      <c r="H3111" s="155"/>
      <c r="I3111" s="36" t="str">
        <f ca="1">IFERROR(__xludf.DUMMYFUNCTION("""COMPUTED_VALUE""")," ")</f>
        <v xml:space="preserve"> </v>
      </c>
      <c r="J3111" s="51"/>
      <c r="K3111" s="56"/>
      <c r="L3111" s="38"/>
      <c r="M3111" s="30"/>
      <c r="N3111" s="30"/>
      <c r="O3111" s="30"/>
      <c r="P3111" s="30"/>
      <c r="Q3111" s="23" t="str">
        <v/>
      </c>
      <c r="R3111" s="30"/>
      <c r="S3111" s="39"/>
      <c r="T3111" s="45"/>
      <c r="U3111" s="52"/>
      <c r="V3111" s="53"/>
      <c r="W3111" s="54"/>
      <c r="X3111" s="30"/>
      <c r="Y3111" s="31" t="str">
        <v/>
      </c>
      <c r="Z3111" s="30"/>
      <c r="AA3111" s="55"/>
      <c r="AB3111" s="55"/>
      <c r="AC3111" s="30"/>
      <c r="AD3111" s="30"/>
    </row>
    <row r="3112" spans="1:30" x14ac:dyDescent="0.2">
      <c r="A3112" s="89"/>
      <c r="B3112" s="35"/>
      <c r="C3112" s="30"/>
      <c r="D3112" s="30"/>
      <c r="E3112" s="30"/>
      <c r="F3112" s="30"/>
      <c r="G3112" s="30"/>
      <c r="H3112" s="155"/>
      <c r="I3112" s="36" t="str">
        <f ca="1">IFERROR(__xludf.DUMMYFUNCTION("""COMPUTED_VALUE""")," ")</f>
        <v xml:space="preserve"> </v>
      </c>
      <c r="J3112" s="51"/>
      <c r="K3112" s="56"/>
      <c r="L3112" s="38"/>
      <c r="M3112" s="30"/>
      <c r="N3112" s="30"/>
      <c r="O3112" s="30"/>
      <c r="P3112" s="30"/>
      <c r="Q3112" s="23" t="str">
        <v/>
      </c>
      <c r="R3112" s="30"/>
      <c r="S3112" s="39"/>
      <c r="T3112" s="45"/>
      <c r="U3112" s="52"/>
      <c r="V3112" s="53"/>
      <c r="W3112" s="54"/>
      <c r="X3112" s="30"/>
      <c r="Y3112" s="31" t="str">
        <v/>
      </c>
      <c r="Z3112" s="30"/>
      <c r="AA3112" s="56"/>
      <c r="AB3112" s="56"/>
      <c r="AC3112" s="30"/>
      <c r="AD3112" s="30"/>
    </row>
    <row r="3113" spans="1:30" x14ac:dyDescent="0.2">
      <c r="A3113" s="89"/>
      <c r="B3113" s="35"/>
      <c r="C3113" s="30"/>
      <c r="D3113" s="30"/>
      <c r="E3113" s="30"/>
      <c r="F3113" s="30"/>
      <c r="G3113" s="30"/>
      <c r="H3113" s="155"/>
      <c r="I3113" s="36" t="str">
        <f ca="1">IFERROR(__xludf.DUMMYFUNCTION("""COMPUTED_VALUE""")," ")</f>
        <v xml:space="preserve"> </v>
      </c>
      <c r="J3113" s="51"/>
      <c r="K3113" s="56"/>
      <c r="L3113" s="38"/>
      <c r="M3113" s="30"/>
      <c r="N3113" s="30"/>
      <c r="O3113" s="30"/>
      <c r="P3113" s="30"/>
      <c r="Q3113" s="23" t="str">
        <v/>
      </c>
      <c r="R3113" s="30"/>
      <c r="S3113" s="39"/>
      <c r="T3113" s="45"/>
      <c r="U3113" s="52"/>
      <c r="V3113" s="53"/>
      <c r="W3113" s="54"/>
      <c r="X3113" s="30"/>
      <c r="Y3113" s="31" t="str">
        <v/>
      </c>
      <c r="Z3113" s="30"/>
      <c r="AA3113" s="55"/>
      <c r="AB3113" s="55"/>
      <c r="AC3113" s="30"/>
      <c r="AD3113" s="30"/>
    </row>
    <row r="3114" spans="1:30" x14ac:dyDescent="0.2">
      <c r="A3114" s="89"/>
      <c r="B3114" s="35"/>
      <c r="C3114" s="30"/>
      <c r="D3114" s="30"/>
      <c r="E3114" s="30"/>
      <c r="F3114" s="30"/>
      <c r="G3114" s="30"/>
      <c r="H3114" s="155"/>
      <c r="I3114" s="36" t="str">
        <f ca="1">IFERROR(__xludf.DUMMYFUNCTION("""COMPUTED_VALUE""")," ")</f>
        <v xml:space="preserve"> </v>
      </c>
      <c r="J3114" s="51"/>
      <c r="K3114" s="56"/>
      <c r="L3114" s="38"/>
      <c r="M3114" s="30"/>
      <c r="N3114" s="30"/>
      <c r="O3114" s="30"/>
      <c r="P3114" s="30"/>
      <c r="Q3114" s="23" t="str">
        <v/>
      </c>
      <c r="R3114" s="30"/>
      <c r="S3114" s="39"/>
      <c r="T3114" s="45"/>
      <c r="U3114" s="52"/>
      <c r="V3114" s="53"/>
      <c r="W3114" s="54"/>
      <c r="X3114" s="30"/>
      <c r="Y3114" s="31" t="str">
        <v/>
      </c>
      <c r="Z3114" s="30"/>
      <c r="AA3114" s="56"/>
      <c r="AB3114" s="56"/>
      <c r="AC3114" s="30"/>
      <c r="AD3114" s="30"/>
    </row>
    <row r="3115" spans="1:30" x14ac:dyDescent="0.2">
      <c r="A3115" s="89"/>
      <c r="B3115" s="35"/>
      <c r="C3115" s="30"/>
      <c r="D3115" s="30"/>
      <c r="E3115" s="30"/>
      <c r="F3115" s="30"/>
      <c r="G3115" s="30"/>
      <c r="H3115" s="155"/>
      <c r="I3115" s="36" t="str">
        <f ca="1">IFERROR(__xludf.DUMMYFUNCTION("""COMPUTED_VALUE""")," ")</f>
        <v xml:space="preserve"> </v>
      </c>
      <c r="J3115" s="51"/>
      <c r="K3115" s="56"/>
      <c r="L3115" s="38"/>
      <c r="M3115" s="30"/>
      <c r="N3115" s="30"/>
      <c r="O3115" s="30"/>
      <c r="P3115" s="30"/>
      <c r="Q3115" s="23" t="str">
        <v/>
      </c>
      <c r="R3115" s="30"/>
      <c r="S3115" s="39"/>
      <c r="T3115" s="45"/>
      <c r="U3115" s="52"/>
      <c r="V3115" s="53"/>
      <c r="W3115" s="54"/>
      <c r="X3115" s="30"/>
      <c r="Y3115" s="31" t="str">
        <v/>
      </c>
      <c r="Z3115" s="30"/>
      <c r="AA3115" s="55"/>
      <c r="AB3115" s="55"/>
      <c r="AC3115" s="30"/>
      <c r="AD3115" s="30"/>
    </row>
    <row r="3116" spans="1:30" x14ac:dyDescent="0.2">
      <c r="A3116" s="89"/>
      <c r="B3116" s="35"/>
      <c r="C3116" s="30"/>
      <c r="D3116" s="30"/>
      <c r="E3116" s="30"/>
      <c r="F3116" s="30"/>
      <c r="G3116" s="30"/>
      <c r="H3116" s="155"/>
      <c r="I3116" s="36" t="str">
        <f ca="1">IFERROR(__xludf.DUMMYFUNCTION("""COMPUTED_VALUE""")," ")</f>
        <v xml:space="preserve"> </v>
      </c>
      <c r="J3116" s="51"/>
      <c r="K3116" s="56"/>
      <c r="L3116" s="38"/>
      <c r="M3116" s="30"/>
      <c r="N3116" s="30"/>
      <c r="O3116" s="30"/>
      <c r="P3116" s="30"/>
      <c r="Q3116" s="23" t="str">
        <v/>
      </c>
      <c r="R3116" s="30"/>
      <c r="S3116" s="39"/>
      <c r="T3116" s="45"/>
      <c r="U3116" s="52"/>
      <c r="V3116" s="53"/>
      <c r="W3116" s="54"/>
      <c r="X3116" s="30"/>
      <c r="Y3116" s="31" t="str">
        <v/>
      </c>
      <c r="Z3116" s="30"/>
      <c r="AA3116" s="56"/>
      <c r="AB3116" s="56"/>
      <c r="AC3116" s="30"/>
      <c r="AD3116" s="30"/>
    </row>
    <row r="3117" spans="1:30" x14ac:dyDescent="0.2">
      <c r="A3117" s="89"/>
      <c r="B3117" s="35"/>
      <c r="C3117" s="30"/>
      <c r="D3117" s="30"/>
      <c r="E3117" s="30"/>
      <c r="F3117" s="30"/>
      <c r="G3117" s="30"/>
      <c r="H3117" s="155"/>
      <c r="I3117" s="36" t="str">
        <f ca="1">IFERROR(__xludf.DUMMYFUNCTION("""COMPUTED_VALUE""")," ")</f>
        <v xml:space="preserve"> </v>
      </c>
      <c r="J3117" s="51"/>
      <c r="K3117" s="56"/>
      <c r="L3117" s="38"/>
      <c r="M3117" s="30"/>
      <c r="N3117" s="30"/>
      <c r="O3117" s="30"/>
      <c r="P3117" s="30"/>
      <c r="Q3117" s="23" t="str">
        <v/>
      </c>
      <c r="R3117" s="30"/>
      <c r="S3117" s="39"/>
      <c r="T3117" s="45"/>
      <c r="U3117" s="52"/>
      <c r="V3117" s="53"/>
      <c r="W3117" s="54"/>
      <c r="X3117" s="30"/>
      <c r="Y3117" s="31" t="str">
        <v/>
      </c>
      <c r="Z3117" s="30"/>
      <c r="AA3117" s="55"/>
      <c r="AB3117" s="55"/>
      <c r="AC3117" s="30"/>
      <c r="AD3117" s="30"/>
    </row>
    <row r="3118" spans="1:30" x14ac:dyDescent="0.2">
      <c r="A3118" s="89"/>
      <c r="B3118" s="35"/>
      <c r="C3118" s="30"/>
      <c r="D3118" s="30"/>
      <c r="E3118" s="30"/>
      <c r="F3118" s="30"/>
      <c r="G3118" s="30"/>
      <c r="H3118" s="155"/>
      <c r="I3118" s="36" t="str">
        <f ca="1">IFERROR(__xludf.DUMMYFUNCTION("""COMPUTED_VALUE""")," ")</f>
        <v xml:space="preserve"> </v>
      </c>
      <c r="J3118" s="51"/>
      <c r="K3118" s="56"/>
      <c r="L3118" s="38"/>
      <c r="M3118" s="30"/>
      <c r="N3118" s="30"/>
      <c r="O3118" s="30"/>
      <c r="P3118" s="30"/>
      <c r="Q3118" s="23" t="str">
        <v/>
      </c>
      <c r="R3118" s="30"/>
      <c r="S3118" s="39"/>
      <c r="T3118" s="45"/>
      <c r="U3118" s="52"/>
      <c r="V3118" s="53"/>
      <c r="W3118" s="54"/>
      <c r="X3118" s="30"/>
      <c r="Y3118" s="31" t="str">
        <v/>
      </c>
      <c r="Z3118" s="30"/>
      <c r="AA3118" s="56"/>
      <c r="AB3118" s="56"/>
      <c r="AC3118" s="30"/>
      <c r="AD3118" s="30"/>
    </row>
    <row r="3119" spans="1:30" x14ac:dyDescent="0.2">
      <c r="A3119" s="89"/>
      <c r="B3119" s="35"/>
      <c r="C3119" s="30"/>
      <c r="D3119" s="30"/>
      <c r="E3119" s="30"/>
      <c r="F3119" s="30"/>
      <c r="G3119" s="30"/>
      <c r="H3119" s="155"/>
      <c r="I3119" s="36" t="str">
        <f ca="1">IFERROR(__xludf.DUMMYFUNCTION("""COMPUTED_VALUE""")," ")</f>
        <v xml:space="preserve"> </v>
      </c>
      <c r="J3119" s="51"/>
      <c r="K3119" s="56"/>
      <c r="L3119" s="38"/>
      <c r="M3119" s="30"/>
      <c r="N3119" s="30"/>
      <c r="O3119" s="30"/>
      <c r="P3119" s="30"/>
      <c r="Q3119" s="23" t="str">
        <v/>
      </c>
      <c r="R3119" s="30"/>
      <c r="S3119" s="39"/>
      <c r="T3119" s="45"/>
      <c r="U3119" s="52"/>
      <c r="V3119" s="53"/>
      <c r="W3119" s="54"/>
      <c r="X3119" s="30"/>
      <c r="Y3119" s="31" t="str">
        <v/>
      </c>
      <c r="Z3119" s="30"/>
      <c r="AA3119" s="55"/>
      <c r="AB3119" s="55"/>
      <c r="AC3119" s="30"/>
      <c r="AD3119" s="30"/>
    </row>
    <row r="3120" spans="1:30" x14ac:dyDescent="0.2">
      <c r="A3120" s="89"/>
      <c r="B3120" s="35"/>
      <c r="C3120" s="30"/>
      <c r="D3120" s="30"/>
      <c r="E3120" s="30"/>
      <c r="F3120" s="30"/>
      <c r="G3120" s="30"/>
      <c r="H3120" s="155"/>
      <c r="I3120" s="36" t="str">
        <f ca="1">IFERROR(__xludf.DUMMYFUNCTION("""COMPUTED_VALUE""")," ")</f>
        <v xml:space="preserve"> </v>
      </c>
      <c r="J3120" s="51"/>
      <c r="K3120" s="56"/>
      <c r="L3120" s="38"/>
      <c r="M3120" s="30"/>
      <c r="N3120" s="30"/>
      <c r="O3120" s="30"/>
      <c r="P3120" s="30"/>
      <c r="Q3120" s="23" t="str">
        <v/>
      </c>
      <c r="R3120" s="30"/>
      <c r="S3120" s="39"/>
      <c r="T3120" s="45"/>
      <c r="U3120" s="52"/>
      <c r="V3120" s="53"/>
      <c r="W3120" s="54"/>
      <c r="X3120" s="30"/>
      <c r="Y3120" s="31" t="str">
        <v/>
      </c>
      <c r="Z3120" s="30"/>
      <c r="AA3120" s="56"/>
      <c r="AB3120" s="56"/>
      <c r="AC3120" s="30"/>
      <c r="AD3120" s="30"/>
    </row>
    <row r="3121" spans="1:30" x14ac:dyDescent="0.2">
      <c r="A3121" s="89"/>
      <c r="B3121" s="35"/>
      <c r="C3121" s="30"/>
      <c r="D3121" s="30"/>
      <c r="E3121" s="30"/>
      <c r="F3121" s="30"/>
      <c r="G3121" s="30"/>
      <c r="H3121" s="155"/>
      <c r="I3121" s="36" t="str">
        <f ca="1">IFERROR(__xludf.DUMMYFUNCTION("""COMPUTED_VALUE""")," ")</f>
        <v xml:space="preserve"> </v>
      </c>
      <c r="J3121" s="51"/>
      <c r="K3121" s="56"/>
      <c r="L3121" s="38"/>
      <c r="M3121" s="30"/>
      <c r="N3121" s="30"/>
      <c r="O3121" s="30"/>
      <c r="P3121" s="30"/>
      <c r="Q3121" s="23" t="str">
        <v/>
      </c>
      <c r="R3121" s="30"/>
      <c r="S3121" s="39"/>
      <c r="T3121" s="45"/>
      <c r="U3121" s="52"/>
      <c r="V3121" s="53"/>
      <c r="W3121" s="54"/>
      <c r="X3121" s="30"/>
      <c r="Y3121" s="31" t="str">
        <v/>
      </c>
      <c r="Z3121" s="30"/>
      <c r="AA3121" s="55"/>
      <c r="AB3121" s="55"/>
      <c r="AC3121" s="30"/>
      <c r="AD3121" s="30"/>
    </row>
    <row r="3122" spans="1:30" x14ac:dyDescent="0.2">
      <c r="A3122" s="89"/>
      <c r="B3122" s="35"/>
      <c r="C3122" s="30"/>
      <c r="D3122" s="30"/>
      <c r="E3122" s="30"/>
      <c r="F3122" s="30"/>
      <c r="G3122" s="30"/>
      <c r="H3122" s="155"/>
      <c r="I3122" s="36" t="str">
        <f ca="1">IFERROR(__xludf.DUMMYFUNCTION("""COMPUTED_VALUE""")," ")</f>
        <v xml:space="preserve"> </v>
      </c>
      <c r="J3122" s="51"/>
      <c r="K3122" s="56"/>
      <c r="L3122" s="38"/>
      <c r="M3122" s="30"/>
      <c r="N3122" s="30"/>
      <c r="O3122" s="30"/>
      <c r="P3122" s="30"/>
      <c r="Q3122" s="23" t="str">
        <v/>
      </c>
      <c r="R3122" s="30"/>
      <c r="S3122" s="39"/>
      <c r="T3122" s="45"/>
      <c r="U3122" s="52"/>
      <c r="V3122" s="53"/>
      <c r="W3122" s="54"/>
      <c r="X3122" s="30"/>
      <c r="Y3122" s="31" t="str">
        <v/>
      </c>
      <c r="Z3122" s="30"/>
      <c r="AA3122" s="56"/>
      <c r="AB3122" s="56"/>
      <c r="AC3122" s="30"/>
      <c r="AD3122" s="30"/>
    </row>
    <row r="3123" spans="1:30" x14ac:dyDescent="0.2">
      <c r="A3123" s="89"/>
      <c r="B3123" s="35"/>
      <c r="C3123" s="30"/>
      <c r="D3123" s="30"/>
      <c r="E3123" s="30"/>
      <c r="F3123" s="30"/>
      <c r="G3123" s="30"/>
      <c r="H3123" s="155"/>
      <c r="I3123" s="36" t="str">
        <f ca="1">IFERROR(__xludf.DUMMYFUNCTION("""COMPUTED_VALUE""")," ")</f>
        <v xml:space="preserve"> </v>
      </c>
      <c r="J3123" s="51"/>
      <c r="K3123" s="56"/>
      <c r="L3123" s="38"/>
      <c r="M3123" s="30"/>
      <c r="N3123" s="30"/>
      <c r="O3123" s="30"/>
      <c r="P3123" s="30"/>
      <c r="Q3123" s="23" t="str">
        <v/>
      </c>
      <c r="R3123" s="30"/>
      <c r="S3123" s="39"/>
      <c r="T3123" s="45"/>
      <c r="U3123" s="52"/>
      <c r="V3123" s="53"/>
      <c r="W3123" s="54"/>
      <c r="X3123" s="30"/>
      <c r="Y3123" s="31" t="str">
        <v/>
      </c>
      <c r="Z3123" s="30"/>
      <c r="AA3123" s="55"/>
      <c r="AB3123" s="55"/>
      <c r="AC3123" s="30"/>
      <c r="AD3123" s="30"/>
    </row>
    <row r="3124" spans="1:30" x14ac:dyDescent="0.2">
      <c r="A3124" s="89"/>
      <c r="B3124" s="35"/>
      <c r="C3124" s="30"/>
      <c r="D3124" s="30"/>
      <c r="E3124" s="30"/>
      <c r="F3124" s="30"/>
      <c r="G3124" s="30"/>
      <c r="H3124" s="155"/>
      <c r="I3124" s="36" t="str">
        <f ca="1">IFERROR(__xludf.DUMMYFUNCTION("""COMPUTED_VALUE""")," ")</f>
        <v xml:space="preserve"> </v>
      </c>
      <c r="J3124" s="51"/>
      <c r="K3124" s="56"/>
      <c r="L3124" s="38"/>
      <c r="M3124" s="30"/>
      <c r="N3124" s="30"/>
      <c r="O3124" s="30"/>
      <c r="P3124" s="30"/>
      <c r="Q3124" s="23" t="str">
        <v/>
      </c>
      <c r="R3124" s="30"/>
      <c r="S3124" s="39"/>
      <c r="T3124" s="45"/>
      <c r="U3124" s="52"/>
      <c r="V3124" s="53"/>
      <c r="W3124" s="54"/>
      <c r="X3124" s="30"/>
      <c r="Y3124" s="31" t="str">
        <v/>
      </c>
      <c r="Z3124" s="30"/>
      <c r="AA3124" s="56"/>
      <c r="AB3124" s="56"/>
      <c r="AC3124" s="30"/>
      <c r="AD3124" s="30"/>
    </row>
    <row r="3125" spans="1:30" x14ac:dyDescent="0.2">
      <c r="A3125" s="89"/>
      <c r="B3125" s="35"/>
      <c r="C3125" s="30"/>
      <c r="D3125" s="30"/>
      <c r="E3125" s="30"/>
      <c r="F3125" s="30"/>
      <c r="G3125" s="30"/>
      <c r="H3125" s="155"/>
      <c r="I3125" s="36" t="str">
        <f ca="1">IFERROR(__xludf.DUMMYFUNCTION("""COMPUTED_VALUE""")," ")</f>
        <v xml:space="preserve"> </v>
      </c>
      <c r="J3125" s="51"/>
      <c r="K3125" s="56"/>
      <c r="L3125" s="38"/>
      <c r="M3125" s="30"/>
      <c r="N3125" s="30"/>
      <c r="O3125" s="30"/>
      <c r="P3125" s="30"/>
      <c r="Q3125" s="23" t="str">
        <v/>
      </c>
      <c r="R3125" s="30"/>
      <c r="S3125" s="39"/>
      <c r="T3125" s="45"/>
      <c r="U3125" s="52"/>
      <c r="V3125" s="53"/>
      <c r="W3125" s="54"/>
      <c r="X3125" s="30"/>
      <c r="Y3125" s="31" t="str">
        <v/>
      </c>
      <c r="Z3125" s="30"/>
      <c r="AA3125" s="55"/>
      <c r="AB3125" s="55"/>
      <c r="AC3125" s="30"/>
      <c r="AD3125" s="30"/>
    </row>
    <row r="3126" spans="1:30" x14ac:dyDescent="0.2">
      <c r="A3126" s="89"/>
      <c r="B3126" s="35"/>
      <c r="C3126" s="30"/>
      <c r="D3126" s="30"/>
      <c r="E3126" s="30"/>
      <c r="F3126" s="30"/>
      <c r="G3126" s="30"/>
      <c r="H3126" s="155"/>
      <c r="I3126" s="36" t="str">
        <f ca="1">IFERROR(__xludf.DUMMYFUNCTION("""COMPUTED_VALUE""")," ")</f>
        <v xml:space="preserve"> </v>
      </c>
      <c r="J3126" s="51"/>
      <c r="K3126" s="56"/>
      <c r="L3126" s="38"/>
      <c r="M3126" s="30"/>
      <c r="N3126" s="30"/>
      <c r="O3126" s="30"/>
      <c r="P3126" s="30"/>
      <c r="Q3126" s="23" t="str">
        <v/>
      </c>
      <c r="R3126" s="30"/>
      <c r="S3126" s="39"/>
      <c r="T3126" s="45"/>
      <c r="U3126" s="52"/>
      <c r="V3126" s="53"/>
      <c r="W3126" s="54"/>
      <c r="X3126" s="30"/>
      <c r="Y3126" s="31" t="str">
        <v/>
      </c>
      <c r="Z3126" s="30"/>
      <c r="AA3126" s="56"/>
      <c r="AB3126" s="56"/>
      <c r="AC3126" s="30"/>
      <c r="AD3126" s="30"/>
    </row>
    <row r="3127" spans="1:30" x14ac:dyDescent="0.2">
      <c r="A3127" s="89"/>
      <c r="B3127" s="35"/>
      <c r="C3127" s="30"/>
      <c r="D3127" s="30"/>
      <c r="E3127" s="30"/>
      <c r="F3127" s="30"/>
      <c r="G3127" s="30"/>
      <c r="H3127" s="155"/>
      <c r="I3127" s="36" t="str">
        <f ca="1">IFERROR(__xludf.DUMMYFUNCTION("""COMPUTED_VALUE""")," ")</f>
        <v xml:space="preserve"> </v>
      </c>
      <c r="J3127" s="51"/>
      <c r="K3127" s="56"/>
      <c r="L3127" s="38"/>
      <c r="M3127" s="30"/>
      <c r="N3127" s="30"/>
      <c r="O3127" s="30"/>
      <c r="P3127" s="30"/>
      <c r="Q3127" s="23" t="str">
        <v/>
      </c>
      <c r="R3127" s="30"/>
      <c r="S3127" s="39"/>
      <c r="T3127" s="45"/>
      <c r="U3127" s="52"/>
      <c r="V3127" s="53"/>
      <c r="W3127" s="54"/>
      <c r="X3127" s="30"/>
      <c r="Y3127" s="31" t="str">
        <v/>
      </c>
      <c r="Z3127" s="30"/>
      <c r="AA3127" s="55"/>
      <c r="AB3127" s="55"/>
      <c r="AC3127" s="30"/>
      <c r="AD3127" s="30"/>
    </row>
    <row r="3128" spans="1:30" x14ac:dyDescent="0.2">
      <c r="A3128" s="89"/>
      <c r="B3128" s="35"/>
      <c r="C3128" s="30"/>
      <c r="D3128" s="30"/>
      <c r="E3128" s="30"/>
      <c r="F3128" s="30"/>
      <c r="G3128" s="30"/>
      <c r="H3128" s="155"/>
      <c r="I3128" s="36" t="str">
        <f ca="1">IFERROR(__xludf.DUMMYFUNCTION("""COMPUTED_VALUE""")," ")</f>
        <v xml:space="preserve"> </v>
      </c>
      <c r="J3128" s="51"/>
      <c r="K3128" s="56"/>
      <c r="L3128" s="38"/>
      <c r="M3128" s="30"/>
      <c r="N3128" s="30"/>
      <c r="O3128" s="30"/>
      <c r="P3128" s="30"/>
      <c r="Q3128" s="23" t="str">
        <v/>
      </c>
      <c r="R3128" s="30"/>
      <c r="S3128" s="39"/>
      <c r="T3128" s="45"/>
      <c r="U3128" s="52"/>
      <c r="V3128" s="53"/>
      <c r="W3128" s="54"/>
      <c r="X3128" s="30"/>
      <c r="Y3128" s="31" t="str">
        <v/>
      </c>
      <c r="Z3128" s="30"/>
      <c r="AA3128" s="56"/>
      <c r="AB3128" s="56"/>
      <c r="AC3128" s="30"/>
      <c r="AD3128" s="30"/>
    </row>
    <row r="3129" spans="1:30" x14ac:dyDescent="0.2">
      <c r="A3129" s="89"/>
      <c r="B3129" s="35"/>
      <c r="C3129" s="30"/>
      <c r="D3129" s="30"/>
      <c r="E3129" s="30"/>
      <c r="F3129" s="30"/>
      <c r="G3129" s="30"/>
      <c r="H3129" s="155"/>
      <c r="I3129" s="36" t="str">
        <f ca="1">IFERROR(__xludf.DUMMYFUNCTION("""COMPUTED_VALUE""")," ")</f>
        <v xml:space="preserve"> </v>
      </c>
      <c r="J3129" s="51"/>
      <c r="K3129" s="56"/>
      <c r="L3129" s="38"/>
      <c r="M3129" s="30"/>
      <c r="N3129" s="30"/>
      <c r="O3129" s="30"/>
      <c r="P3129" s="30"/>
      <c r="Q3129" s="23" t="str">
        <v/>
      </c>
      <c r="R3129" s="30"/>
      <c r="S3129" s="39"/>
      <c r="T3129" s="45"/>
      <c r="U3129" s="52"/>
      <c r="V3129" s="53"/>
      <c r="W3129" s="54"/>
      <c r="X3129" s="30"/>
      <c r="Y3129" s="31" t="str">
        <v/>
      </c>
      <c r="Z3129" s="30"/>
      <c r="AA3129" s="55"/>
      <c r="AB3129" s="55"/>
      <c r="AC3129" s="30"/>
      <c r="AD3129" s="30"/>
    </row>
    <row r="3130" spans="1:30" x14ac:dyDescent="0.2">
      <c r="A3130" s="89"/>
      <c r="B3130" s="35"/>
      <c r="C3130" s="30"/>
      <c r="D3130" s="30"/>
      <c r="E3130" s="30"/>
      <c r="F3130" s="30"/>
      <c r="G3130" s="30"/>
      <c r="H3130" s="155"/>
      <c r="I3130" s="36" t="str">
        <f ca="1">IFERROR(__xludf.DUMMYFUNCTION("""COMPUTED_VALUE""")," ")</f>
        <v xml:space="preserve"> </v>
      </c>
      <c r="J3130" s="51"/>
      <c r="K3130" s="56"/>
      <c r="L3130" s="38"/>
      <c r="M3130" s="30"/>
      <c r="N3130" s="30"/>
      <c r="O3130" s="30"/>
      <c r="P3130" s="30"/>
      <c r="Q3130" s="23" t="str">
        <v/>
      </c>
      <c r="R3130" s="30"/>
      <c r="S3130" s="39"/>
      <c r="T3130" s="45"/>
      <c r="U3130" s="52"/>
      <c r="V3130" s="53"/>
      <c r="W3130" s="54"/>
      <c r="X3130" s="30"/>
      <c r="Y3130" s="31" t="str">
        <v/>
      </c>
      <c r="Z3130" s="30"/>
      <c r="AA3130" s="56"/>
      <c r="AB3130" s="56"/>
      <c r="AC3130" s="30"/>
      <c r="AD3130" s="30"/>
    </row>
    <row r="3131" spans="1:30" x14ac:dyDescent="0.2">
      <c r="A3131" s="89"/>
      <c r="B3131" s="35"/>
      <c r="C3131" s="30"/>
      <c r="D3131" s="30"/>
      <c r="E3131" s="30"/>
      <c r="F3131" s="30"/>
      <c r="G3131" s="30"/>
      <c r="H3131" s="155"/>
      <c r="I3131" s="36" t="str">
        <f ca="1">IFERROR(__xludf.DUMMYFUNCTION("""COMPUTED_VALUE""")," ")</f>
        <v xml:space="preserve"> </v>
      </c>
      <c r="J3131" s="51"/>
      <c r="K3131" s="56"/>
      <c r="L3131" s="38"/>
      <c r="M3131" s="30"/>
      <c r="N3131" s="30"/>
      <c r="O3131" s="30"/>
      <c r="P3131" s="30"/>
      <c r="Q3131" s="23" t="str">
        <v/>
      </c>
      <c r="R3131" s="30"/>
      <c r="S3131" s="39"/>
      <c r="T3131" s="45"/>
      <c r="U3131" s="52"/>
      <c r="V3131" s="53"/>
      <c r="W3131" s="54"/>
      <c r="X3131" s="30"/>
      <c r="Y3131" s="31" t="str">
        <v/>
      </c>
      <c r="Z3131" s="30"/>
      <c r="AA3131" s="55"/>
      <c r="AB3131" s="55"/>
      <c r="AC3131" s="30"/>
      <c r="AD3131" s="30"/>
    </row>
    <row r="3132" spans="1:30" x14ac:dyDescent="0.2">
      <c r="A3132" s="89"/>
      <c r="B3132" s="35"/>
      <c r="C3132" s="30"/>
      <c r="D3132" s="30"/>
      <c r="E3132" s="30"/>
      <c r="F3132" s="30"/>
      <c r="G3132" s="30"/>
      <c r="H3132" s="155"/>
      <c r="I3132" s="36" t="str">
        <f ca="1">IFERROR(__xludf.DUMMYFUNCTION("""COMPUTED_VALUE""")," ")</f>
        <v xml:space="preserve"> </v>
      </c>
      <c r="J3132" s="51"/>
      <c r="K3132" s="56"/>
      <c r="L3132" s="38"/>
      <c r="M3132" s="30"/>
      <c r="N3132" s="30"/>
      <c r="O3132" s="30"/>
      <c r="P3132" s="30"/>
      <c r="Q3132" s="23" t="str">
        <v/>
      </c>
      <c r="R3132" s="30"/>
      <c r="S3132" s="39"/>
      <c r="T3132" s="45"/>
      <c r="U3132" s="52"/>
      <c r="V3132" s="53"/>
      <c r="W3132" s="54"/>
      <c r="X3132" s="30"/>
      <c r="Y3132" s="31" t="str">
        <v/>
      </c>
      <c r="Z3132" s="30"/>
      <c r="AA3132" s="56"/>
      <c r="AB3132" s="56"/>
      <c r="AC3132" s="30"/>
      <c r="AD3132" s="30"/>
    </row>
    <row r="3133" spans="1:30" x14ac:dyDescent="0.2">
      <c r="A3133" s="89"/>
      <c r="B3133" s="35"/>
      <c r="C3133" s="30"/>
      <c r="D3133" s="30"/>
      <c r="E3133" s="30"/>
      <c r="F3133" s="30"/>
      <c r="G3133" s="30"/>
      <c r="H3133" s="155"/>
      <c r="I3133" s="36" t="str">
        <f ca="1">IFERROR(__xludf.DUMMYFUNCTION("""COMPUTED_VALUE""")," ")</f>
        <v xml:space="preserve"> </v>
      </c>
      <c r="J3133" s="51"/>
      <c r="K3133" s="56"/>
      <c r="L3133" s="38"/>
      <c r="M3133" s="30"/>
      <c r="N3133" s="30"/>
      <c r="O3133" s="30"/>
      <c r="P3133" s="30"/>
      <c r="Q3133" s="23" t="str">
        <v/>
      </c>
      <c r="R3133" s="30"/>
      <c r="S3133" s="39"/>
      <c r="T3133" s="45"/>
      <c r="U3133" s="52"/>
      <c r="V3133" s="53"/>
      <c r="W3133" s="54"/>
      <c r="X3133" s="30"/>
      <c r="Y3133" s="31" t="str">
        <v/>
      </c>
      <c r="Z3133" s="30"/>
      <c r="AA3133" s="55"/>
      <c r="AB3133" s="55"/>
      <c r="AC3133" s="30"/>
      <c r="AD3133" s="30"/>
    </row>
    <row r="3134" spans="1:30" x14ac:dyDescent="0.2">
      <c r="A3134" s="89"/>
      <c r="B3134" s="35"/>
      <c r="C3134" s="30"/>
      <c r="D3134" s="30"/>
      <c r="E3134" s="30"/>
      <c r="F3134" s="30"/>
      <c r="G3134" s="30"/>
      <c r="H3134" s="155"/>
      <c r="I3134" s="36" t="str">
        <f ca="1">IFERROR(__xludf.DUMMYFUNCTION("""COMPUTED_VALUE""")," ")</f>
        <v xml:space="preserve"> </v>
      </c>
      <c r="J3134" s="51"/>
      <c r="K3134" s="56"/>
      <c r="L3134" s="38"/>
      <c r="M3134" s="30"/>
      <c r="N3134" s="30"/>
      <c r="O3134" s="30"/>
      <c r="P3134" s="30"/>
      <c r="Q3134" s="23" t="str">
        <v/>
      </c>
      <c r="R3134" s="30"/>
      <c r="S3134" s="39"/>
      <c r="T3134" s="45"/>
      <c r="U3134" s="52"/>
      <c r="V3134" s="53"/>
      <c r="W3134" s="54"/>
      <c r="X3134" s="30"/>
      <c r="Y3134" s="31" t="str">
        <v/>
      </c>
      <c r="Z3134" s="30"/>
      <c r="AA3134" s="56"/>
      <c r="AB3134" s="56"/>
      <c r="AC3134" s="30"/>
      <c r="AD3134" s="30"/>
    </row>
    <row r="3135" spans="1:30" x14ac:dyDescent="0.2">
      <c r="A3135" s="89"/>
      <c r="B3135" s="35"/>
      <c r="C3135" s="30"/>
      <c r="D3135" s="30"/>
      <c r="E3135" s="30"/>
      <c r="F3135" s="30"/>
      <c r="G3135" s="30"/>
      <c r="H3135" s="155"/>
      <c r="I3135" s="36" t="str">
        <f ca="1">IFERROR(__xludf.DUMMYFUNCTION("""COMPUTED_VALUE""")," ")</f>
        <v xml:space="preserve"> </v>
      </c>
      <c r="J3135" s="51"/>
      <c r="K3135" s="56"/>
      <c r="L3135" s="38"/>
      <c r="M3135" s="30"/>
      <c r="N3135" s="30"/>
      <c r="O3135" s="30"/>
      <c r="P3135" s="30"/>
      <c r="Q3135" s="23" t="str">
        <v/>
      </c>
      <c r="R3135" s="30"/>
      <c r="S3135" s="39"/>
      <c r="T3135" s="45"/>
      <c r="U3135" s="52"/>
      <c r="V3135" s="53"/>
      <c r="W3135" s="54"/>
      <c r="X3135" s="30"/>
      <c r="Y3135" s="31" t="str">
        <v/>
      </c>
      <c r="Z3135" s="30"/>
      <c r="AA3135" s="55"/>
      <c r="AB3135" s="55"/>
      <c r="AC3135" s="30"/>
      <c r="AD3135" s="30"/>
    </row>
    <row r="3136" spans="1:30" x14ac:dyDescent="0.2">
      <c r="A3136" s="89"/>
      <c r="B3136" s="35"/>
      <c r="C3136" s="30"/>
      <c r="D3136" s="30"/>
      <c r="E3136" s="30"/>
      <c r="F3136" s="30"/>
      <c r="G3136" s="30"/>
      <c r="H3136" s="155"/>
      <c r="I3136" s="36" t="str">
        <f ca="1">IFERROR(__xludf.DUMMYFUNCTION("""COMPUTED_VALUE""")," ")</f>
        <v xml:space="preserve"> </v>
      </c>
      <c r="J3136" s="51"/>
      <c r="K3136" s="56"/>
      <c r="L3136" s="38"/>
      <c r="M3136" s="30"/>
      <c r="N3136" s="30"/>
      <c r="O3136" s="30"/>
      <c r="P3136" s="30"/>
      <c r="Q3136" s="23" t="str">
        <v/>
      </c>
      <c r="R3136" s="30"/>
      <c r="S3136" s="39"/>
      <c r="T3136" s="45"/>
      <c r="U3136" s="52"/>
      <c r="V3136" s="53"/>
      <c r="W3136" s="54"/>
      <c r="X3136" s="30"/>
      <c r="Y3136" s="31" t="str">
        <v/>
      </c>
      <c r="Z3136" s="30"/>
      <c r="AA3136" s="56"/>
      <c r="AB3136" s="56"/>
      <c r="AC3136" s="30"/>
      <c r="AD3136" s="30"/>
    </row>
    <row r="3137" spans="1:30" x14ac:dyDescent="0.2">
      <c r="A3137" s="89"/>
      <c r="B3137" s="35"/>
      <c r="C3137" s="30"/>
      <c r="D3137" s="30"/>
      <c r="E3137" s="30"/>
      <c r="F3137" s="30"/>
      <c r="G3137" s="30"/>
      <c r="H3137" s="155"/>
      <c r="I3137" s="36" t="str">
        <f ca="1">IFERROR(__xludf.DUMMYFUNCTION("""COMPUTED_VALUE""")," ")</f>
        <v xml:space="preserve"> </v>
      </c>
      <c r="J3137" s="51"/>
      <c r="K3137" s="56"/>
      <c r="L3137" s="38"/>
      <c r="M3137" s="30"/>
      <c r="N3137" s="30"/>
      <c r="O3137" s="30"/>
      <c r="P3137" s="30"/>
      <c r="Q3137" s="23" t="str">
        <v/>
      </c>
      <c r="R3137" s="30"/>
      <c r="S3137" s="39"/>
      <c r="T3137" s="45"/>
      <c r="U3137" s="52"/>
      <c r="V3137" s="53"/>
      <c r="W3137" s="54"/>
      <c r="X3137" s="30"/>
      <c r="Y3137" s="31" t="str">
        <v/>
      </c>
      <c r="Z3137" s="30"/>
      <c r="AA3137" s="55"/>
      <c r="AB3137" s="55"/>
      <c r="AC3137" s="30"/>
      <c r="AD3137" s="30"/>
    </row>
    <row r="3138" spans="1:30" x14ac:dyDescent="0.2">
      <c r="A3138" s="89"/>
      <c r="B3138" s="35"/>
      <c r="C3138" s="30"/>
      <c r="D3138" s="30"/>
      <c r="E3138" s="30"/>
      <c r="F3138" s="30"/>
      <c r="G3138" s="30"/>
      <c r="H3138" s="155"/>
      <c r="I3138" s="36" t="str">
        <f ca="1">IFERROR(__xludf.DUMMYFUNCTION("""COMPUTED_VALUE""")," ")</f>
        <v xml:space="preserve"> </v>
      </c>
      <c r="J3138" s="51"/>
      <c r="K3138" s="56"/>
      <c r="L3138" s="38"/>
      <c r="M3138" s="30"/>
      <c r="N3138" s="30"/>
      <c r="O3138" s="30"/>
      <c r="P3138" s="30"/>
      <c r="Q3138" s="23" t="str">
        <v/>
      </c>
      <c r="R3138" s="30"/>
      <c r="S3138" s="39"/>
      <c r="T3138" s="45"/>
      <c r="U3138" s="52"/>
      <c r="V3138" s="53"/>
      <c r="W3138" s="54"/>
      <c r="X3138" s="30"/>
      <c r="Y3138" s="31" t="str">
        <v/>
      </c>
      <c r="Z3138" s="30"/>
      <c r="AA3138" s="56"/>
      <c r="AB3138" s="56"/>
      <c r="AC3138" s="30"/>
      <c r="AD3138" s="30"/>
    </row>
    <row r="3139" spans="1:30" x14ac:dyDescent="0.2">
      <c r="A3139" s="89"/>
      <c r="B3139" s="35"/>
      <c r="C3139" s="30"/>
      <c r="D3139" s="30"/>
      <c r="E3139" s="30"/>
      <c r="F3139" s="30"/>
      <c r="G3139" s="30"/>
      <c r="H3139" s="155"/>
      <c r="I3139" s="36" t="str">
        <f ca="1">IFERROR(__xludf.DUMMYFUNCTION("""COMPUTED_VALUE""")," ")</f>
        <v xml:space="preserve"> </v>
      </c>
      <c r="J3139" s="51"/>
      <c r="K3139" s="56"/>
      <c r="L3139" s="38"/>
      <c r="M3139" s="30"/>
      <c r="N3139" s="30"/>
      <c r="O3139" s="30"/>
      <c r="P3139" s="30"/>
      <c r="Q3139" s="23" t="str">
        <v/>
      </c>
      <c r="R3139" s="30"/>
      <c r="S3139" s="39"/>
      <c r="T3139" s="45"/>
      <c r="U3139" s="52"/>
      <c r="V3139" s="53"/>
      <c r="W3139" s="54"/>
      <c r="X3139" s="30"/>
      <c r="Y3139" s="31" t="str">
        <v/>
      </c>
      <c r="Z3139" s="30"/>
      <c r="AA3139" s="55"/>
      <c r="AB3139" s="55"/>
      <c r="AC3139" s="30"/>
      <c r="AD3139" s="30"/>
    </row>
    <row r="3140" spans="1:30" x14ac:dyDescent="0.2">
      <c r="A3140" s="89"/>
      <c r="B3140" s="35"/>
      <c r="C3140" s="30"/>
      <c r="D3140" s="30"/>
      <c r="E3140" s="30"/>
      <c r="F3140" s="30"/>
      <c r="G3140" s="30"/>
      <c r="H3140" s="155"/>
      <c r="I3140" s="36" t="str">
        <f ca="1">IFERROR(__xludf.DUMMYFUNCTION("""COMPUTED_VALUE""")," ")</f>
        <v xml:space="preserve"> </v>
      </c>
      <c r="J3140" s="51"/>
      <c r="K3140" s="56"/>
      <c r="L3140" s="38"/>
      <c r="M3140" s="30"/>
      <c r="N3140" s="30"/>
      <c r="O3140" s="30"/>
      <c r="P3140" s="30"/>
      <c r="Q3140" s="23" t="str">
        <v/>
      </c>
      <c r="R3140" s="30"/>
      <c r="S3140" s="39"/>
      <c r="T3140" s="45"/>
      <c r="U3140" s="52"/>
      <c r="V3140" s="53"/>
      <c r="W3140" s="54"/>
      <c r="X3140" s="30"/>
      <c r="Y3140" s="31" t="str">
        <v/>
      </c>
      <c r="Z3140" s="30"/>
      <c r="AA3140" s="56"/>
      <c r="AB3140" s="56"/>
      <c r="AC3140" s="30"/>
      <c r="AD3140" s="30"/>
    </row>
    <row r="3141" spans="1:30" x14ac:dyDescent="0.2">
      <c r="A3141" s="89"/>
      <c r="B3141" s="35"/>
      <c r="C3141" s="30"/>
      <c r="D3141" s="30"/>
      <c r="E3141" s="30"/>
      <c r="F3141" s="30"/>
      <c r="G3141" s="30"/>
      <c r="H3141" s="155"/>
      <c r="I3141" s="36" t="str">
        <f ca="1">IFERROR(__xludf.DUMMYFUNCTION("""COMPUTED_VALUE""")," ")</f>
        <v xml:space="preserve"> </v>
      </c>
      <c r="J3141" s="51"/>
      <c r="K3141" s="56"/>
      <c r="L3141" s="38"/>
      <c r="M3141" s="30"/>
      <c r="N3141" s="30"/>
      <c r="O3141" s="30"/>
      <c r="P3141" s="30"/>
      <c r="Q3141" s="23" t="str">
        <v/>
      </c>
      <c r="R3141" s="30"/>
      <c r="S3141" s="39"/>
      <c r="T3141" s="45"/>
      <c r="U3141" s="52"/>
      <c r="V3141" s="53"/>
      <c r="W3141" s="54"/>
      <c r="X3141" s="30"/>
      <c r="Y3141" s="31" t="str">
        <v/>
      </c>
      <c r="Z3141" s="30"/>
      <c r="AA3141" s="55"/>
      <c r="AB3141" s="55"/>
      <c r="AC3141" s="30"/>
      <c r="AD3141" s="30"/>
    </row>
    <row r="3142" spans="1:30" x14ac:dyDescent="0.2">
      <c r="A3142" s="89"/>
      <c r="B3142" s="35"/>
      <c r="C3142" s="30"/>
      <c r="D3142" s="30"/>
      <c r="E3142" s="30"/>
      <c r="F3142" s="30"/>
      <c r="G3142" s="30"/>
      <c r="H3142" s="155"/>
      <c r="I3142" s="36" t="str">
        <f ca="1">IFERROR(__xludf.DUMMYFUNCTION("""COMPUTED_VALUE""")," ")</f>
        <v xml:space="preserve"> </v>
      </c>
      <c r="J3142" s="51"/>
      <c r="K3142" s="56"/>
      <c r="L3142" s="38"/>
      <c r="M3142" s="30"/>
      <c r="N3142" s="30"/>
      <c r="O3142" s="30"/>
      <c r="P3142" s="30"/>
      <c r="Q3142" s="23" t="str">
        <v/>
      </c>
      <c r="R3142" s="30"/>
      <c r="S3142" s="39"/>
      <c r="T3142" s="45"/>
      <c r="U3142" s="52"/>
      <c r="V3142" s="53"/>
      <c r="W3142" s="54"/>
      <c r="X3142" s="30"/>
      <c r="Y3142" s="31" t="str">
        <v/>
      </c>
      <c r="Z3142" s="30"/>
      <c r="AA3142" s="56"/>
      <c r="AB3142" s="56"/>
      <c r="AC3142" s="30"/>
      <c r="AD3142" s="30"/>
    </row>
    <row r="3143" spans="1:30" x14ac:dyDescent="0.2">
      <c r="A3143" s="89"/>
      <c r="B3143" s="35"/>
      <c r="C3143" s="30"/>
      <c r="D3143" s="30"/>
      <c r="E3143" s="30"/>
      <c r="F3143" s="30"/>
      <c r="G3143" s="30"/>
      <c r="H3143" s="155"/>
      <c r="I3143" s="36" t="str">
        <f ca="1">IFERROR(__xludf.DUMMYFUNCTION("""COMPUTED_VALUE""")," ")</f>
        <v xml:space="preserve"> </v>
      </c>
      <c r="J3143" s="51"/>
      <c r="K3143" s="56"/>
      <c r="L3143" s="38"/>
      <c r="M3143" s="30"/>
      <c r="N3143" s="30"/>
      <c r="O3143" s="30"/>
      <c r="P3143" s="30"/>
      <c r="Q3143" s="23" t="str">
        <v/>
      </c>
      <c r="R3143" s="30"/>
      <c r="S3143" s="39"/>
      <c r="T3143" s="45"/>
      <c r="U3143" s="52"/>
      <c r="V3143" s="53"/>
      <c r="W3143" s="54"/>
      <c r="X3143" s="30"/>
      <c r="Y3143" s="31" t="str">
        <v/>
      </c>
      <c r="Z3143" s="30"/>
      <c r="AA3143" s="55"/>
      <c r="AB3143" s="55"/>
      <c r="AC3143" s="30"/>
      <c r="AD3143" s="30"/>
    </row>
    <row r="3144" spans="1:30" x14ac:dyDescent="0.2">
      <c r="A3144" s="89"/>
      <c r="B3144" s="35"/>
      <c r="C3144" s="30"/>
      <c r="D3144" s="30"/>
      <c r="E3144" s="30"/>
      <c r="F3144" s="30"/>
      <c r="G3144" s="30"/>
      <c r="H3144" s="155"/>
      <c r="I3144" s="36" t="str">
        <f ca="1">IFERROR(__xludf.DUMMYFUNCTION("""COMPUTED_VALUE""")," ")</f>
        <v xml:space="preserve"> </v>
      </c>
      <c r="J3144" s="51"/>
      <c r="K3144" s="56"/>
      <c r="L3144" s="38"/>
      <c r="M3144" s="30"/>
      <c r="N3144" s="30"/>
      <c r="O3144" s="30"/>
      <c r="P3144" s="30"/>
      <c r="Q3144" s="23" t="str">
        <v/>
      </c>
      <c r="R3144" s="30"/>
      <c r="S3144" s="39"/>
      <c r="T3144" s="45"/>
      <c r="U3144" s="52"/>
      <c r="V3144" s="53"/>
      <c r="W3144" s="54"/>
      <c r="X3144" s="30"/>
      <c r="Y3144" s="31" t="str">
        <v/>
      </c>
      <c r="Z3144" s="30"/>
      <c r="AA3144" s="56"/>
      <c r="AB3144" s="56"/>
      <c r="AC3144" s="30"/>
      <c r="AD3144" s="30"/>
    </row>
    <row r="3145" spans="1:30" x14ac:dyDescent="0.2">
      <c r="A3145" s="89"/>
      <c r="B3145" s="35"/>
      <c r="C3145" s="30"/>
      <c r="D3145" s="30"/>
      <c r="E3145" s="30"/>
      <c r="F3145" s="30"/>
      <c r="G3145" s="30"/>
      <c r="H3145" s="155"/>
      <c r="I3145" s="36" t="str">
        <f ca="1">IFERROR(__xludf.DUMMYFUNCTION("""COMPUTED_VALUE""")," ")</f>
        <v xml:space="preserve"> </v>
      </c>
      <c r="J3145" s="51"/>
      <c r="K3145" s="56"/>
      <c r="L3145" s="38"/>
      <c r="M3145" s="30"/>
      <c r="N3145" s="30"/>
      <c r="O3145" s="30"/>
      <c r="P3145" s="30"/>
      <c r="Q3145" s="23" t="str">
        <v/>
      </c>
      <c r="R3145" s="30"/>
      <c r="S3145" s="39"/>
      <c r="T3145" s="45"/>
      <c r="U3145" s="52"/>
      <c r="V3145" s="53"/>
      <c r="W3145" s="54"/>
      <c r="X3145" s="30"/>
      <c r="Y3145" s="31" t="str">
        <v/>
      </c>
      <c r="Z3145" s="30"/>
      <c r="AA3145" s="55"/>
      <c r="AB3145" s="55"/>
      <c r="AC3145" s="30"/>
      <c r="AD3145" s="30"/>
    </row>
    <row r="3146" spans="1:30" x14ac:dyDescent="0.2">
      <c r="A3146" s="89"/>
      <c r="B3146" s="35"/>
      <c r="C3146" s="30"/>
      <c r="D3146" s="30"/>
      <c r="E3146" s="30"/>
      <c r="F3146" s="30"/>
      <c r="G3146" s="30"/>
      <c r="H3146" s="155"/>
      <c r="I3146" s="36" t="str">
        <f ca="1">IFERROR(__xludf.DUMMYFUNCTION("""COMPUTED_VALUE""")," ")</f>
        <v xml:space="preserve"> </v>
      </c>
      <c r="J3146" s="51"/>
      <c r="K3146" s="56"/>
      <c r="L3146" s="38"/>
      <c r="M3146" s="30"/>
      <c r="N3146" s="30"/>
      <c r="O3146" s="30"/>
      <c r="P3146" s="30"/>
      <c r="Q3146" s="23" t="str">
        <v/>
      </c>
      <c r="R3146" s="30"/>
      <c r="S3146" s="39"/>
      <c r="T3146" s="45"/>
      <c r="U3146" s="52"/>
      <c r="V3146" s="53"/>
      <c r="W3146" s="54"/>
      <c r="X3146" s="30"/>
      <c r="Y3146" s="31" t="str">
        <v/>
      </c>
      <c r="Z3146" s="30"/>
      <c r="AA3146" s="56"/>
      <c r="AB3146" s="56"/>
      <c r="AC3146" s="30"/>
      <c r="AD3146" s="30"/>
    </row>
    <row r="3147" spans="1:30" x14ac:dyDescent="0.2">
      <c r="A3147" s="89"/>
      <c r="B3147" s="35"/>
      <c r="C3147" s="30"/>
      <c r="D3147" s="30"/>
      <c r="E3147" s="30"/>
      <c r="F3147" s="30"/>
      <c r="G3147" s="30"/>
      <c r="H3147" s="155"/>
      <c r="I3147" s="36" t="str">
        <f ca="1">IFERROR(__xludf.DUMMYFUNCTION("""COMPUTED_VALUE""")," ")</f>
        <v xml:space="preserve"> </v>
      </c>
      <c r="J3147" s="51"/>
      <c r="K3147" s="56"/>
      <c r="L3147" s="38"/>
      <c r="M3147" s="30"/>
      <c r="N3147" s="30"/>
      <c r="O3147" s="30"/>
      <c r="P3147" s="30"/>
      <c r="Q3147" s="23" t="str">
        <v/>
      </c>
      <c r="R3147" s="30"/>
      <c r="S3147" s="39"/>
      <c r="T3147" s="45"/>
      <c r="U3147" s="52"/>
      <c r="V3147" s="53"/>
      <c r="W3147" s="54"/>
      <c r="X3147" s="30"/>
      <c r="Y3147" s="31" t="str">
        <v/>
      </c>
      <c r="Z3147" s="30"/>
      <c r="AA3147" s="55"/>
      <c r="AB3147" s="55"/>
      <c r="AC3147" s="30"/>
      <c r="AD3147" s="30"/>
    </row>
    <row r="3148" spans="1:30" x14ac:dyDescent="0.2">
      <c r="A3148" s="89"/>
      <c r="B3148" s="35"/>
      <c r="C3148" s="30"/>
      <c r="D3148" s="30"/>
      <c r="E3148" s="30"/>
      <c r="F3148" s="30"/>
      <c r="G3148" s="30"/>
      <c r="H3148" s="155"/>
      <c r="I3148" s="36" t="str">
        <f ca="1">IFERROR(__xludf.DUMMYFUNCTION("""COMPUTED_VALUE""")," ")</f>
        <v xml:space="preserve"> </v>
      </c>
      <c r="J3148" s="51"/>
      <c r="K3148" s="56"/>
      <c r="L3148" s="38"/>
      <c r="M3148" s="30"/>
      <c r="N3148" s="30"/>
      <c r="O3148" s="30"/>
      <c r="P3148" s="30"/>
      <c r="Q3148" s="23" t="str">
        <v/>
      </c>
      <c r="R3148" s="30"/>
      <c r="S3148" s="39"/>
      <c r="T3148" s="45"/>
      <c r="U3148" s="52"/>
      <c r="V3148" s="53"/>
      <c r="W3148" s="54"/>
      <c r="X3148" s="30"/>
      <c r="Y3148" s="31" t="str">
        <v/>
      </c>
      <c r="Z3148" s="30"/>
      <c r="AA3148" s="56"/>
      <c r="AB3148" s="56"/>
      <c r="AC3148" s="30"/>
      <c r="AD3148" s="30"/>
    </row>
    <row r="3149" spans="1:30" x14ac:dyDescent="0.2">
      <c r="A3149" s="89"/>
      <c r="B3149" s="35"/>
      <c r="C3149" s="30"/>
      <c r="D3149" s="30"/>
      <c r="E3149" s="30"/>
      <c r="F3149" s="30"/>
      <c r="G3149" s="30"/>
      <c r="H3149" s="155"/>
      <c r="I3149" s="36" t="str">
        <f ca="1">IFERROR(__xludf.DUMMYFUNCTION("""COMPUTED_VALUE""")," ")</f>
        <v xml:space="preserve"> </v>
      </c>
      <c r="J3149" s="51"/>
      <c r="K3149" s="56"/>
      <c r="L3149" s="38"/>
      <c r="M3149" s="30"/>
      <c r="N3149" s="30"/>
      <c r="O3149" s="30"/>
      <c r="P3149" s="30"/>
      <c r="Q3149" s="23" t="str">
        <v/>
      </c>
      <c r="R3149" s="30"/>
      <c r="S3149" s="39"/>
      <c r="T3149" s="45"/>
      <c r="U3149" s="52"/>
      <c r="V3149" s="53"/>
      <c r="W3149" s="54"/>
      <c r="X3149" s="30"/>
      <c r="Y3149" s="31" t="str">
        <v/>
      </c>
      <c r="Z3149" s="30"/>
      <c r="AA3149" s="55"/>
      <c r="AB3149" s="55"/>
      <c r="AC3149" s="30"/>
      <c r="AD3149" s="30"/>
    </row>
    <row r="3150" spans="1:30" x14ac:dyDescent="0.2">
      <c r="A3150" s="89"/>
      <c r="B3150" s="35"/>
      <c r="C3150" s="30"/>
      <c r="D3150" s="30"/>
      <c r="E3150" s="30"/>
      <c r="F3150" s="30"/>
      <c r="G3150" s="30"/>
      <c r="H3150" s="155"/>
      <c r="I3150" s="36" t="str">
        <f ca="1">IFERROR(__xludf.DUMMYFUNCTION("""COMPUTED_VALUE""")," ")</f>
        <v xml:space="preserve"> </v>
      </c>
      <c r="J3150" s="51"/>
      <c r="K3150" s="56"/>
      <c r="L3150" s="38"/>
      <c r="M3150" s="30"/>
      <c r="N3150" s="30"/>
      <c r="O3150" s="30"/>
      <c r="P3150" s="30"/>
      <c r="Q3150" s="23" t="str">
        <v/>
      </c>
      <c r="R3150" s="30"/>
      <c r="S3150" s="39"/>
      <c r="T3150" s="45"/>
      <c r="U3150" s="52"/>
      <c r="V3150" s="53"/>
      <c r="W3150" s="54"/>
      <c r="X3150" s="30"/>
      <c r="Y3150" s="31" t="str">
        <v/>
      </c>
      <c r="Z3150" s="30"/>
      <c r="AA3150" s="56"/>
      <c r="AB3150" s="56"/>
      <c r="AC3150" s="30"/>
      <c r="AD3150" s="30"/>
    </row>
    <row r="3151" spans="1:30" x14ac:dyDescent="0.2">
      <c r="A3151" s="89"/>
      <c r="B3151" s="35"/>
      <c r="C3151" s="30"/>
      <c r="D3151" s="30"/>
      <c r="E3151" s="30"/>
      <c r="F3151" s="30"/>
      <c r="G3151" s="30"/>
      <c r="H3151" s="155"/>
      <c r="I3151" s="36" t="str">
        <f ca="1">IFERROR(__xludf.DUMMYFUNCTION("""COMPUTED_VALUE""")," ")</f>
        <v xml:space="preserve"> </v>
      </c>
      <c r="J3151" s="51"/>
      <c r="K3151" s="56"/>
      <c r="L3151" s="38"/>
      <c r="M3151" s="30"/>
      <c r="N3151" s="30"/>
      <c r="O3151" s="30"/>
      <c r="P3151" s="30"/>
      <c r="Q3151" s="23" t="str">
        <v/>
      </c>
      <c r="R3151" s="30"/>
      <c r="S3151" s="39"/>
      <c r="T3151" s="45"/>
      <c r="U3151" s="52"/>
      <c r="V3151" s="53"/>
      <c r="W3151" s="54"/>
      <c r="X3151" s="30"/>
      <c r="Y3151" s="31" t="str">
        <v/>
      </c>
      <c r="Z3151" s="30"/>
      <c r="AA3151" s="55"/>
      <c r="AB3151" s="55"/>
      <c r="AC3151" s="30"/>
      <c r="AD3151" s="30"/>
    </row>
    <row r="3152" spans="1:30" x14ac:dyDescent="0.2">
      <c r="A3152" s="89"/>
      <c r="B3152" s="35"/>
      <c r="C3152" s="30"/>
      <c r="D3152" s="30"/>
      <c r="E3152" s="30"/>
      <c r="F3152" s="30"/>
      <c r="G3152" s="30"/>
      <c r="H3152" s="155"/>
      <c r="I3152" s="36" t="str">
        <f ca="1">IFERROR(__xludf.DUMMYFUNCTION("""COMPUTED_VALUE""")," ")</f>
        <v xml:space="preserve"> </v>
      </c>
      <c r="J3152" s="51"/>
      <c r="K3152" s="56"/>
      <c r="L3152" s="38"/>
      <c r="M3152" s="30"/>
      <c r="N3152" s="30"/>
      <c r="O3152" s="30"/>
      <c r="P3152" s="30"/>
      <c r="Q3152" s="23" t="str">
        <v/>
      </c>
      <c r="R3152" s="30"/>
      <c r="S3152" s="39"/>
      <c r="T3152" s="45"/>
      <c r="U3152" s="52"/>
      <c r="V3152" s="53"/>
      <c r="W3152" s="54"/>
      <c r="X3152" s="30"/>
      <c r="Y3152" s="31" t="str">
        <v/>
      </c>
      <c r="Z3152" s="30"/>
      <c r="AA3152" s="56"/>
      <c r="AB3152" s="56"/>
      <c r="AC3152" s="30"/>
      <c r="AD3152" s="30"/>
    </row>
    <row r="3153" spans="1:30" x14ac:dyDescent="0.2">
      <c r="A3153" s="89"/>
      <c r="B3153" s="35"/>
      <c r="C3153" s="30"/>
      <c r="D3153" s="30"/>
      <c r="E3153" s="30"/>
      <c r="F3153" s="30"/>
      <c r="G3153" s="30"/>
      <c r="H3153" s="155"/>
      <c r="I3153" s="36" t="str">
        <f ca="1">IFERROR(__xludf.DUMMYFUNCTION("""COMPUTED_VALUE""")," ")</f>
        <v xml:space="preserve"> </v>
      </c>
      <c r="J3153" s="51"/>
      <c r="K3153" s="56"/>
      <c r="L3153" s="38"/>
      <c r="M3153" s="30"/>
      <c r="N3153" s="30"/>
      <c r="O3153" s="30"/>
      <c r="P3153" s="30"/>
      <c r="Q3153" s="23" t="str">
        <v/>
      </c>
      <c r="R3153" s="30"/>
      <c r="S3153" s="39"/>
      <c r="T3153" s="45"/>
      <c r="U3153" s="52"/>
      <c r="V3153" s="53"/>
      <c r="W3153" s="54"/>
      <c r="X3153" s="30"/>
      <c r="Y3153" s="31" t="str">
        <v/>
      </c>
      <c r="Z3153" s="30"/>
      <c r="AA3153" s="55"/>
      <c r="AB3153" s="55"/>
      <c r="AC3153" s="30"/>
      <c r="AD3153" s="30"/>
    </row>
    <row r="3154" spans="1:30" x14ac:dyDescent="0.2">
      <c r="A3154" s="89"/>
      <c r="B3154" s="35"/>
      <c r="C3154" s="30"/>
      <c r="D3154" s="30"/>
      <c r="E3154" s="30"/>
      <c r="F3154" s="30"/>
      <c r="G3154" s="30"/>
      <c r="H3154" s="155"/>
      <c r="I3154" s="36" t="str">
        <f ca="1">IFERROR(__xludf.DUMMYFUNCTION("""COMPUTED_VALUE""")," ")</f>
        <v xml:space="preserve"> </v>
      </c>
      <c r="J3154" s="51"/>
      <c r="K3154" s="56"/>
      <c r="L3154" s="38"/>
      <c r="M3154" s="30"/>
      <c r="N3154" s="30"/>
      <c r="O3154" s="30"/>
      <c r="P3154" s="30"/>
      <c r="Q3154" s="23" t="str">
        <v/>
      </c>
      <c r="R3154" s="30"/>
      <c r="S3154" s="39"/>
      <c r="T3154" s="45"/>
      <c r="U3154" s="52"/>
      <c r="V3154" s="53"/>
      <c r="W3154" s="54"/>
      <c r="X3154" s="30"/>
      <c r="Y3154" s="31" t="str">
        <v/>
      </c>
      <c r="Z3154" s="30"/>
      <c r="AA3154" s="56"/>
      <c r="AB3154" s="56"/>
      <c r="AC3154" s="30"/>
      <c r="AD3154" s="30"/>
    </row>
    <row r="3155" spans="1:30" x14ac:dyDescent="0.2">
      <c r="A3155" s="89"/>
      <c r="B3155" s="35"/>
      <c r="C3155" s="30"/>
      <c r="D3155" s="30"/>
      <c r="E3155" s="30"/>
      <c r="F3155" s="30"/>
      <c r="G3155" s="30"/>
      <c r="H3155" s="155"/>
      <c r="I3155" s="36" t="str">
        <f ca="1">IFERROR(__xludf.DUMMYFUNCTION("""COMPUTED_VALUE""")," ")</f>
        <v xml:space="preserve"> </v>
      </c>
      <c r="J3155" s="51"/>
      <c r="K3155" s="56"/>
      <c r="L3155" s="38"/>
      <c r="M3155" s="30"/>
      <c r="N3155" s="30"/>
      <c r="O3155" s="30"/>
      <c r="P3155" s="30"/>
      <c r="Q3155" s="23" t="str">
        <v/>
      </c>
      <c r="R3155" s="30"/>
      <c r="S3155" s="39"/>
      <c r="T3155" s="45"/>
      <c r="U3155" s="52"/>
      <c r="V3155" s="53"/>
      <c r="W3155" s="54"/>
      <c r="X3155" s="30"/>
      <c r="Y3155" s="31" t="str">
        <v/>
      </c>
      <c r="Z3155" s="30"/>
      <c r="AA3155" s="55"/>
      <c r="AB3155" s="55"/>
      <c r="AC3155" s="30"/>
      <c r="AD3155" s="30"/>
    </row>
    <row r="3156" spans="1:30" x14ac:dyDescent="0.2">
      <c r="A3156" s="89"/>
      <c r="B3156" s="35"/>
      <c r="C3156" s="30"/>
      <c r="D3156" s="30"/>
      <c r="E3156" s="30"/>
      <c r="F3156" s="30"/>
      <c r="G3156" s="30"/>
      <c r="H3156" s="155"/>
      <c r="I3156" s="36" t="str">
        <f ca="1">IFERROR(__xludf.DUMMYFUNCTION("""COMPUTED_VALUE""")," ")</f>
        <v xml:space="preserve"> </v>
      </c>
      <c r="J3156" s="51"/>
      <c r="K3156" s="56"/>
      <c r="L3156" s="38"/>
      <c r="M3156" s="30"/>
      <c r="N3156" s="30"/>
      <c r="O3156" s="30"/>
      <c r="P3156" s="30"/>
      <c r="Q3156" s="23" t="str">
        <v/>
      </c>
      <c r="R3156" s="30"/>
      <c r="S3156" s="39"/>
      <c r="T3156" s="45"/>
      <c r="U3156" s="52"/>
      <c r="V3156" s="53"/>
      <c r="W3156" s="54"/>
      <c r="X3156" s="30"/>
      <c r="Y3156" s="31" t="str">
        <v/>
      </c>
      <c r="Z3156" s="30"/>
      <c r="AA3156" s="56"/>
      <c r="AB3156" s="56"/>
      <c r="AC3156" s="30"/>
      <c r="AD3156" s="30"/>
    </row>
    <row r="3157" spans="1:30" x14ac:dyDescent="0.2">
      <c r="A3157" s="89"/>
      <c r="B3157" s="35"/>
      <c r="C3157" s="30"/>
      <c r="D3157" s="30"/>
      <c r="E3157" s="30"/>
      <c r="F3157" s="30"/>
      <c r="G3157" s="30"/>
      <c r="H3157" s="155"/>
      <c r="I3157" s="36" t="str">
        <f ca="1">IFERROR(__xludf.DUMMYFUNCTION("""COMPUTED_VALUE""")," ")</f>
        <v xml:space="preserve"> </v>
      </c>
      <c r="J3157" s="51"/>
      <c r="K3157" s="56"/>
      <c r="L3157" s="38"/>
      <c r="M3157" s="30"/>
      <c r="N3157" s="30"/>
      <c r="O3157" s="30"/>
      <c r="P3157" s="30"/>
      <c r="Q3157" s="23" t="str">
        <v/>
      </c>
      <c r="R3157" s="30"/>
      <c r="S3157" s="39"/>
      <c r="T3157" s="45"/>
      <c r="U3157" s="52"/>
      <c r="V3157" s="53"/>
      <c r="W3157" s="54"/>
      <c r="X3157" s="30"/>
      <c r="Y3157" s="31" t="str">
        <v/>
      </c>
      <c r="Z3157" s="30"/>
      <c r="AA3157" s="55"/>
      <c r="AB3157" s="55"/>
      <c r="AC3157" s="30"/>
      <c r="AD3157" s="30"/>
    </row>
    <row r="3158" spans="1:30" x14ac:dyDescent="0.2">
      <c r="A3158" s="89"/>
      <c r="B3158" s="35"/>
      <c r="C3158" s="30"/>
      <c r="D3158" s="30"/>
      <c r="E3158" s="30"/>
      <c r="F3158" s="30"/>
      <c r="G3158" s="30"/>
      <c r="H3158" s="155"/>
      <c r="I3158" s="36" t="str">
        <f ca="1">IFERROR(__xludf.DUMMYFUNCTION("""COMPUTED_VALUE""")," ")</f>
        <v xml:space="preserve"> </v>
      </c>
      <c r="J3158" s="51"/>
      <c r="K3158" s="56"/>
      <c r="L3158" s="38"/>
      <c r="M3158" s="30"/>
      <c r="N3158" s="30"/>
      <c r="O3158" s="30"/>
      <c r="P3158" s="30"/>
      <c r="Q3158" s="23" t="str">
        <v/>
      </c>
      <c r="R3158" s="30"/>
      <c r="S3158" s="39"/>
      <c r="T3158" s="45"/>
      <c r="U3158" s="52"/>
      <c r="V3158" s="53"/>
      <c r="W3158" s="54"/>
      <c r="X3158" s="30"/>
      <c r="Y3158" s="31" t="str">
        <v/>
      </c>
      <c r="Z3158" s="30"/>
      <c r="AA3158" s="56"/>
      <c r="AB3158" s="56"/>
      <c r="AC3158" s="30"/>
      <c r="AD3158" s="30"/>
    </row>
    <row r="3159" spans="1:30" x14ac:dyDescent="0.2">
      <c r="A3159" s="89"/>
      <c r="B3159" s="35"/>
      <c r="C3159" s="30"/>
      <c r="D3159" s="30"/>
      <c r="E3159" s="30"/>
      <c r="F3159" s="30"/>
      <c r="G3159" s="30"/>
      <c r="H3159" s="155"/>
      <c r="I3159" s="36" t="str">
        <f ca="1">IFERROR(__xludf.DUMMYFUNCTION("""COMPUTED_VALUE""")," ")</f>
        <v xml:space="preserve"> </v>
      </c>
      <c r="J3159" s="51"/>
      <c r="K3159" s="56"/>
      <c r="L3159" s="38"/>
      <c r="M3159" s="30"/>
      <c r="N3159" s="30"/>
      <c r="O3159" s="30"/>
      <c r="P3159" s="30"/>
      <c r="Q3159" s="23" t="str">
        <v/>
      </c>
      <c r="R3159" s="30"/>
      <c r="S3159" s="39"/>
      <c r="T3159" s="45"/>
      <c r="U3159" s="52"/>
      <c r="V3159" s="53"/>
      <c r="W3159" s="54"/>
      <c r="X3159" s="30"/>
      <c r="Y3159" s="31" t="str">
        <v/>
      </c>
      <c r="Z3159" s="30"/>
      <c r="AA3159" s="55"/>
      <c r="AB3159" s="55"/>
      <c r="AC3159" s="30"/>
      <c r="AD3159" s="30"/>
    </row>
    <row r="3160" spans="1:30" x14ac:dyDescent="0.2">
      <c r="A3160" s="89"/>
      <c r="B3160" s="35"/>
      <c r="C3160" s="30"/>
      <c r="D3160" s="30"/>
      <c r="E3160" s="30"/>
      <c r="F3160" s="30"/>
      <c r="G3160" s="30"/>
      <c r="H3160" s="155"/>
      <c r="I3160" s="36" t="str">
        <f ca="1">IFERROR(__xludf.DUMMYFUNCTION("""COMPUTED_VALUE""")," ")</f>
        <v xml:space="preserve"> </v>
      </c>
      <c r="J3160" s="51"/>
      <c r="K3160" s="56"/>
      <c r="L3160" s="38"/>
      <c r="M3160" s="30"/>
      <c r="N3160" s="30"/>
      <c r="O3160" s="30"/>
      <c r="P3160" s="30"/>
      <c r="Q3160" s="23" t="str">
        <v/>
      </c>
      <c r="R3160" s="30"/>
      <c r="S3160" s="39"/>
      <c r="T3160" s="45"/>
      <c r="U3160" s="52"/>
      <c r="V3160" s="53"/>
      <c r="W3160" s="54"/>
      <c r="X3160" s="30"/>
      <c r="Y3160" s="31" t="str">
        <v/>
      </c>
      <c r="Z3160" s="30"/>
      <c r="AA3160" s="56"/>
      <c r="AB3160" s="56"/>
      <c r="AC3160" s="30"/>
      <c r="AD3160" s="30"/>
    </row>
    <row r="3161" spans="1:30" x14ac:dyDescent="0.2">
      <c r="A3161" s="89"/>
      <c r="B3161" s="35"/>
      <c r="C3161" s="30"/>
      <c r="D3161" s="30"/>
      <c r="E3161" s="30"/>
      <c r="F3161" s="30"/>
      <c r="G3161" s="30"/>
      <c r="H3161" s="155"/>
      <c r="I3161" s="36" t="str">
        <f ca="1">IFERROR(__xludf.DUMMYFUNCTION("""COMPUTED_VALUE""")," ")</f>
        <v xml:space="preserve"> </v>
      </c>
      <c r="J3161" s="51"/>
      <c r="K3161" s="56"/>
      <c r="L3161" s="38"/>
      <c r="M3161" s="30"/>
      <c r="N3161" s="30"/>
      <c r="O3161" s="30"/>
      <c r="P3161" s="30"/>
      <c r="Q3161" s="23" t="str">
        <v/>
      </c>
      <c r="R3161" s="30"/>
      <c r="S3161" s="39"/>
      <c r="T3161" s="45"/>
      <c r="U3161" s="52"/>
      <c r="V3161" s="53"/>
      <c r="W3161" s="54"/>
      <c r="X3161" s="30"/>
      <c r="Y3161" s="31" t="str">
        <v/>
      </c>
      <c r="Z3161" s="30"/>
      <c r="AA3161" s="55"/>
      <c r="AB3161" s="55"/>
      <c r="AC3161" s="30"/>
      <c r="AD3161" s="30"/>
    </row>
    <row r="3162" spans="1:30" x14ac:dyDescent="0.2">
      <c r="A3162" s="89"/>
      <c r="B3162" s="35"/>
      <c r="C3162" s="30"/>
      <c r="D3162" s="30"/>
      <c r="E3162" s="30"/>
      <c r="F3162" s="30"/>
      <c r="G3162" s="30"/>
      <c r="H3162" s="155"/>
      <c r="I3162" s="36" t="str">
        <f ca="1">IFERROR(__xludf.DUMMYFUNCTION("""COMPUTED_VALUE""")," ")</f>
        <v xml:space="preserve"> </v>
      </c>
      <c r="J3162" s="51"/>
      <c r="K3162" s="56"/>
      <c r="L3162" s="38"/>
      <c r="M3162" s="30"/>
      <c r="N3162" s="30"/>
      <c r="O3162" s="30"/>
      <c r="P3162" s="30"/>
      <c r="Q3162" s="23" t="str">
        <v/>
      </c>
      <c r="R3162" s="30"/>
      <c r="S3162" s="39"/>
      <c r="T3162" s="45"/>
      <c r="U3162" s="52"/>
      <c r="V3162" s="53"/>
      <c r="W3162" s="54"/>
      <c r="X3162" s="30"/>
      <c r="Y3162" s="31" t="str">
        <v/>
      </c>
      <c r="Z3162" s="30"/>
      <c r="AA3162" s="56"/>
      <c r="AB3162" s="56"/>
      <c r="AC3162" s="30"/>
      <c r="AD3162" s="30"/>
    </row>
    <row r="3163" spans="1:30" x14ac:dyDescent="0.2">
      <c r="A3163" s="89"/>
      <c r="B3163" s="35"/>
      <c r="C3163" s="30"/>
      <c r="D3163" s="30"/>
      <c r="E3163" s="30"/>
      <c r="F3163" s="30"/>
      <c r="G3163" s="30"/>
      <c r="H3163" s="155"/>
      <c r="I3163" s="36" t="str">
        <f ca="1">IFERROR(__xludf.DUMMYFUNCTION("""COMPUTED_VALUE""")," ")</f>
        <v xml:space="preserve"> </v>
      </c>
      <c r="J3163" s="51"/>
      <c r="K3163" s="56"/>
      <c r="L3163" s="38"/>
      <c r="M3163" s="30"/>
      <c r="N3163" s="30"/>
      <c r="O3163" s="30"/>
      <c r="P3163" s="30"/>
      <c r="Q3163" s="23" t="str">
        <v/>
      </c>
      <c r="R3163" s="30"/>
      <c r="S3163" s="39"/>
      <c r="T3163" s="45"/>
      <c r="U3163" s="52"/>
      <c r="V3163" s="53"/>
      <c r="W3163" s="54"/>
      <c r="X3163" s="30"/>
      <c r="Y3163" s="31" t="str">
        <v/>
      </c>
      <c r="Z3163" s="30"/>
      <c r="AA3163" s="55"/>
      <c r="AB3163" s="55"/>
      <c r="AC3163" s="30"/>
      <c r="AD3163" s="30"/>
    </row>
    <row r="3164" spans="1:30" x14ac:dyDescent="0.2">
      <c r="A3164" s="89"/>
      <c r="B3164" s="35"/>
      <c r="C3164" s="30"/>
      <c r="D3164" s="30"/>
      <c r="E3164" s="30"/>
      <c r="F3164" s="30"/>
      <c r="G3164" s="30"/>
      <c r="H3164" s="155"/>
      <c r="I3164" s="36" t="str">
        <f ca="1">IFERROR(__xludf.DUMMYFUNCTION("""COMPUTED_VALUE""")," ")</f>
        <v xml:space="preserve"> </v>
      </c>
      <c r="J3164" s="51"/>
      <c r="K3164" s="56"/>
      <c r="L3164" s="38"/>
      <c r="M3164" s="30"/>
      <c r="N3164" s="30"/>
      <c r="O3164" s="30"/>
      <c r="P3164" s="30"/>
      <c r="Q3164" s="23" t="str">
        <v/>
      </c>
      <c r="R3164" s="30"/>
      <c r="S3164" s="39"/>
      <c r="T3164" s="45"/>
      <c r="U3164" s="52"/>
      <c r="V3164" s="53"/>
      <c r="W3164" s="54"/>
      <c r="X3164" s="30"/>
      <c r="Y3164" s="31" t="str">
        <v/>
      </c>
      <c r="Z3164" s="30"/>
      <c r="AA3164" s="56"/>
      <c r="AB3164" s="56"/>
      <c r="AC3164" s="30"/>
      <c r="AD3164" s="30"/>
    </row>
    <row r="3165" spans="1:30" x14ac:dyDescent="0.2">
      <c r="A3165" s="89"/>
      <c r="B3165" s="35"/>
      <c r="C3165" s="30"/>
      <c r="D3165" s="30"/>
      <c r="E3165" s="30"/>
      <c r="F3165" s="30"/>
      <c r="G3165" s="30"/>
      <c r="H3165" s="155"/>
      <c r="I3165" s="36" t="str">
        <f ca="1">IFERROR(__xludf.DUMMYFUNCTION("""COMPUTED_VALUE""")," ")</f>
        <v xml:space="preserve"> </v>
      </c>
      <c r="J3165" s="51"/>
      <c r="K3165" s="56"/>
      <c r="L3165" s="38"/>
      <c r="M3165" s="30"/>
      <c r="N3165" s="30"/>
      <c r="O3165" s="30"/>
      <c r="P3165" s="30"/>
      <c r="Q3165" s="23" t="str">
        <v/>
      </c>
      <c r="R3165" s="30"/>
      <c r="S3165" s="39"/>
      <c r="T3165" s="45"/>
      <c r="U3165" s="52"/>
      <c r="V3165" s="53"/>
      <c r="W3165" s="54"/>
      <c r="X3165" s="30"/>
      <c r="Y3165" s="31" t="str">
        <v/>
      </c>
      <c r="Z3165" s="30"/>
      <c r="AA3165" s="55"/>
      <c r="AB3165" s="55"/>
      <c r="AC3165" s="30"/>
      <c r="AD3165" s="30"/>
    </row>
    <row r="3166" spans="1:30" x14ac:dyDescent="0.2">
      <c r="A3166" s="89"/>
      <c r="B3166" s="35"/>
      <c r="C3166" s="30"/>
      <c r="D3166" s="30"/>
      <c r="E3166" s="30"/>
      <c r="F3166" s="30"/>
      <c r="G3166" s="30"/>
      <c r="H3166" s="155"/>
      <c r="I3166" s="36" t="str">
        <f ca="1">IFERROR(__xludf.DUMMYFUNCTION("""COMPUTED_VALUE""")," ")</f>
        <v xml:space="preserve"> </v>
      </c>
      <c r="J3166" s="51"/>
      <c r="K3166" s="56"/>
      <c r="L3166" s="38"/>
      <c r="M3166" s="30"/>
      <c r="N3166" s="30"/>
      <c r="O3166" s="30"/>
      <c r="P3166" s="30"/>
      <c r="Q3166" s="23" t="str">
        <v/>
      </c>
      <c r="R3166" s="30"/>
      <c r="S3166" s="39"/>
      <c r="T3166" s="45"/>
      <c r="U3166" s="52"/>
      <c r="V3166" s="53"/>
      <c r="W3166" s="54"/>
      <c r="X3166" s="30"/>
      <c r="Y3166" s="31" t="str">
        <v/>
      </c>
      <c r="Z3166" s="30"/>
      <c r="AA3166" s="56"/>
      <c r="AB3166" s="56"/>
      <c r="AC3166" s="30"/>
      <c r="AD3166" s="30"/>
    </row>
    <row r="3167" spans="1:30" x14ac:dyDescent="0.2">
      <c r="A3167" s="89"/>
      <c r="B3167" s="35"/>
      <c r="C3167" s="30"/>
      <c r="D3167" s="30"/>
      <c r="E3167" s="30"/>
      <c r="F3167" s="30"/>
      <c r="G3167" s="30"/>
      <c r="H3167" s="155"/>
      <c r="I3167" s="36" t="str">
        <f ca="1">IFERROR(__xludf.DUMMYFUNCTION("""COMPUTED_VALUE""")," ")</f>
        <v xml:space="preserve"> </v>
      </c>
      <c r="J3167" s="51"/>
      <c r="K3167" s="56"/>
      <c r="L3167" s="38"/>
      <c r="M3167" s="30"/>
      <c r="N3167" s="30"/>
      <c r="O3167" s="30"/>
      <c r="P3167" s="30"/>
      <c r="Q3167" s="23" t="str">
        <v/>
      </c>
      <c r="R3167" s="30"/>
      <c r="S3167" s="39"/>
      <c r="T3167" s="45"/>
      <c r="U3167" s="52"/>
      <c r="V3167" s="53"/>
      <c r="W3167" s="54"/>
      <c r="X3167" s="30"/>
      <c r="Y3167" s="31" t="str">
        <v/>
      </c>
      <c r="Z3167" s="30"/>
      <c r="AA3167" s="55"/>
      <c r="AB3167" s="55"/>
      <c r="AC3167" s="30"/>
      <c r="AD3167" s="30"/>
    </row>
    <row r="3168" spans="1:30" x14ac:dyDescent="0.2">
      <c r="A3168" s="89"/>
      <c r="B3168" s="35"/>
      <c r="C3168" s="30"/>
      <c r="D3168" s="30"/>
      <c r="E3168" s="30"/>
      <c r="F3168" s="30"/>
      <c r="G3168" s="30"/>
      <c r="H3168" s="155"/>
      <c r="I3168" s="36" t="str">
        <f ca="1">IFERROR(__xludf.DUMMYFUNCTION("""COMPUTED_VALUE""")," ")</f>
        <v xml:space="preserve"> </v>
      </c>
      <c r="J3168" s="51"/>
      <c r="K3168" s="56"/>
      <c r="L3168" s="38"/>
      <c r="M3168" s="30"/>
      <c r="N3168" s="30"/>
      <c r="O3168" s="30"/>
      <c r="P3168" s="30"/>
      <c r="Q3168" s="23" t="str">
        <v/>
      </c>
      <c r="R3168" s="30"/>
      <c r="S3168" s="39"/>
      <c r="T3168" s="45"/>
      <c r="U3168" s="52"/>
      <c r="V3168" s="53"/>
      <c r="W3168" s="54"/>
      <c r="X3168" s="30"/>
      <c r="Y3168" s="31" t="str">
        <v/>
      </c>
      <c r="Z3168" s="30"/>
      <c r="AA3168" s="56"/>
      <c r="AB3168" s="56"/>
      <c r="AC3168" s="30"/>
      <c r="AD3168" s="30"/>
    </row>
    <row r="3169" spans="1:30" x14ac:dyDescent="0.2">
      <c r="A3169" s="89"/>
      <c r="B3169" s="35"/>
      <c r="C3169" s="30"/>
      <c r="D3169" s="30"/>
      <c r="E3169" s="30"/>
      <c r="F3169" s="30"/>
      <c r="G3169" s="30"/>
      <c r="H3169" s="155"/>
      <c r="I3169" s="36" t="str">
        <f ca="1">IFERROR(__xludf.DUMMYFUNCTION("""COMPUTED_VALUE""")," ")</f>
        <v xml:space="preserve"> </v>
      </c>
      <c r="J3169" s="51"/>
      <c r="K3169" s="56"/>
      <c r="L3169" s="38"/>
      <c r="M3169" s="30"/>
      <c r="N3169" s="30"/>
      <c r="O3169" s="30"/>
      <c r="P3169" s="30"/>
      <c r="Q3169" s="23" t="str">
        <v/>
      </c>
      <c r="R3169" s="30"/>
      <c r="S3169" s="39"/>
      <c r="T3169" s="45"/>
      <c r="U3169" s="52"/>
      <c r="V3169" s="53"/>
      <c r="W3169" s="54"/>
      <c r="X3169" s="30"/>
      <c r="Y3169" s="31" t="str">
        <v/>
      </c>
      <c r="Z3169" s="30"/>
      <c r="AA3169" s="55"/>
      <c r="AB3169" s="55"/>
      <c r="AC3169" s="30"/>
      <c r="AD3169" s="30"/>
    </row>
    <row r="3170" spans="1:30" x14ac:dyDescent="0.2">
      <c r="A3170" s="89"/>
      <c r="B3170" s="35"/>
      <c r="C3170" s="30"/>
      <c r="D3170" s="30"/>
      <c r="E3170" s="30"/>
      <c r="F3170" s="30"/>
      <c r="G3170" s="30"/>
      <c r="H3170" s="155"/>
      <c r="I3170" s="36" t="str">
        <f ca="1">IFERROR(__xludf.DUMMYFUNCTION("""COMPUTED_VALUE""")," ")</f>
        <v xml:space="preserve"> </v>
      </c>
      <c r="J3170" s="51"/>
      <c r="K3170" s="56"/>
      <c r="L3170" s="38"/>
      <c r="M3170" s="30"/>
      <c r="N3170" s="30"/>
      <c r="O3170" s="30"/>
      <c r="P3170" s="30"/>
      <c r="Q3170" s="23" t="str">
        <v/>
      </c>
      <c r="R3170" s="30"/>
      <c r="S3170" s="39"/>
      <c r="T3170" s="45"/>
      <c r="U3170" s="52"/>
      <c r="V3170" s="53"/>
      <c r="W3170" s="54"/>
      <c r="X3170" s="30"/>
      <c r="Y3170" s="31" t="str">
        <v/>
      </c>
      <c r="Z3170" s="30"/>
      <c r="AA3170" s="56"/>
      <c r="AB3170" s="56"/>
      <c r="AC3170" s="30"/>
      <c r="AD3170" s="30"/>
    </row>
    <row r="3171" spans="1:30" x14ac:dyDescent="0.2">
      <c r="A3171" s="89"/>
      <c r="B3171" s="35"/>
      <c r="C3171" s="30"/>
      <c r="D3171" s="30"/>
      <c r="E3171" s="30"/>
      <c r="F3171" s="30"/>
      <c r="G3171" s="30"/>
      <c r="H3171" s="155"/>
      <c r="I3171" s="36" t="str">
        <f ca="1">IFERROR(__xludf.DUMMYFUNCTION("""COMPUTED_VALUE""")," ")</f>
        <v xml:space="preserve"> </v>
      </c>
      <c r="J3171" s="51"/>
      <c r="K3171" s="56"/>
      <c r="L3171" s="38"/>
      <c r="M3171" s="30"/>
      <c r="N3171" s="30"/>
      <c r="O3171" s="30"/>
      <c r="P3171" s="30"/>
      <c r="Q3171" s="23" t="str">
        <v/>
      </c>
      <c r="R3171" s="30"/>
      <c r="S3171" s="39"/>
      <c r="T3171" s="45"/>
      <c r="U3171" s="52"/>
      <c r="V3171" s="53"/>
      <c r="W3171" s="54"/>
      <c r="X3171" s="30"/>
      <c r="Y3171" s="31" t="str">
        <v/>
      </c>
      <c r="Z3171" s="30"/>
      <c r="AA3171" s="55"/>
      <c r="AB3171" s="55"/>
      <c r="AC3171" s="30"/>
      <c r="AD3171" s="30"/>
    </row>
    <row r="3172" spans="1:30" x14ac:dyDescent="0.2">
      <c r="A3172" s="89"/>
      <c r="B3172" s="35"/>
      <c r="C3172" s="30"/>
      <c r="D3172" s="30"/>
      <c r="E3172" s="30"/>
      <c r="F3172" s="30"/>
      <c r="G3172" s="30"/>
      <c r="H3172" s="155"/>
      <c r="I3172" s="36" t="str">
        <f ca="1">IFERROR(__xludf.DUMMYFUNCTION("""COMPUTED_VALUE""")," ")</f>
        <v xml:space="preserve"> </v>
      </c>
      <c r="J3172" s="51"/>
      <c r="K3172" s="56"/>
      <c r="L3172" s="38"/>
      <c r="M3172" s="30"/>
      <c r="N3172" s="30"/>
      <c r="O3172" s="30"/>
      <c r="P3172" s="30"/>
      <c r="Q3172" s="23" t="str">
        <v/>
      </c>
      <c r="R3172" s="30"/>
      <c r="S3172" s="39"/>
      <c r="T3172" s="45"/>
      <c r="U3172" s="52"/>
      <c r="V3172" s="53"/>
      <c r="W3172" s="54"/>
      <c r="X3172" s="30"/>
      <c r="Y3172" s="31" t="str">
        <v/>
      </c>
      <c r="Z3172" s="30"/>
      <c r="AA3172" s="56"/>
      <c r="AB3172" s="56"/>
      <c r="AC3172" s="30"/>
      <c r="AD3172" s="30"/>
    </row>
    <row r="3173" spans="1:30" x14ac:dyDescent="0.2">
      <c r="A3173" s="89"/>
      <c r="B3173" s="35"/>
      <c r="C3173" s="30"/>
      <c r="D3173" s="30"/>
      <c r="E3173" s="30"/>
      <c r="F3173" s="30"/>
      <c r="G3173" s="30"/>
      <c r="H3173" s="155"/>
      <c r="I3173" s="36" t="str">
        <f ca="1">IFERROR(__xludf.DUMMYFUNCTION("""COMPUTED_VALUE""")," ")</f>
        <v xml:space="preserve"> </v>
      </c>
      <c r="J3173" s="51"/>
      <c r="K3173" s="56"/>
      <c r="L3173" s="38"/>
      <c r="M3173" s="30"/>
      <c r="N3173" s="30"/>
      <c r="O3173" s="30"/>
      <c r="P3173" s="30"/>
      <c r="Q3173" s="23" t="str">
        <v/>
      </c>
      <c r="R3173" s="30"/>
      <c r="S3173" s="39"/>
      <c r="T3173" s="45"/>
      <c r="U3173" s="52"/>
      <c r="V3173" s="53"/>
      <c r="W3173" s="54"/>
      <c r="X3173" s="30"/>
      <c r="Y3173" s="31" t="str">
        <v/>
      </c>
      <c r="Z3173" s="30"/>
      <c r="AA3173" s="55"/>
      <c r="AB3173" s="55"/>
      <c r="AC3173" s="30"/>
      <c r="AD3173" s="30"/>
    </row>
    <row r="3174" spans="1:30" x14ac:dyDescent="0.2">
      <c r="A3174" s="89"/>
      <c r="B3174" s="35"/>
      <c r="C3174" s="30"/>
      <c r="D3174" s="30"/>
      <c r="E3174" s="30"/>
      <c r="F3174" s="30"/>
      <c r="G3174" s="30"/>
      <c r="H3174" s="155"/>
      <c r="I3174" s="36" t="str">
        <f ca="1">IFERROR(__xludf.DUMMYFUNCTION("""COMPUTED_VALUE""")," ")</f>
        <v xml:space="preserve"> </v>
      </c>
      <c r="J3174" s="51"/>
      <c r="K3174" s="56"/>
      <c r="L3174" s="38"/>
      <c r="M3174" s="30"/>
      <c r="N3174" s="30"/>
      <c r="O3174" s="30"/>
      <c r="P3174" s="30"/>
      <c r="Q3174" s="23" t="str">
        <v/>
      </c>
      <c r="R3174" s="30"/>
      <c r="S3174" s="39"/>
      <c r="T3174" s="45"/>
      <c r="U3174" s="52"/>
      <c r="V3174" s="53"/>
      <c r="W3174" s="54"/>
      <c r="X3174" s="30"/>
      <c r="Y3174" s="31" t="str">
        <v/>
      </c>
      <c r="Z3174" s="30"/>
      <c r="AA3174" s="56"/>
      <c r="AB3174" s="56"/>
      <c r="AC3174" s="30"/>
      <c r="AD3174" s="30"/>
    </row>
    <row r="3175" spans="1:30" x14ac:dyDescent="0.2">
      <c r="A3175" s="89"/>
      <c r="B3175" s="35"/>
      <c r="C3175" s="30"/>
      <c r="D3175" s="30"/>
      <c r="E3175" s="30"/>
      <c r="F3175" s="30"/>
      <c r="G3175" s="30"/>
      <c r="H3175" s="155"/>
      <c r="I3175" s="36" t="str">
        <f ca="1">IFERROR(__xludf.DUMMYFUNCTION("""COMPUTED_VALUE""")," ")</f>
        <v xml:space="preserve"> </v>
      </c>
      <c r="J3175" s="51"/>
      <c r="K3175" s="56"/>
      <c r="L3175" s="38"/>
      <c r="M3175" s="30"/>
      <c r="N3175" s="30"/>
      <c r="O3175" s="30"/>
      <c r="P3175" s="30"/>
      <c r="Q3175" s="23" t="str">
        <v/>
      </c>
      <c r="R3175" s="30"/>
      <c r="S3175" s="39"/>
      <c r="T3175" s="45"/>
      <c r="U3175" s="52"/>
      <c r="V3175" s="53"/>
      <c r="W3175" s="54"/>
      <c r="X3175" s="30"/>
      <c r="Y3175" s="31" t="str">
        <v/>
      </c>
      <c r="Z3175" s="30"/>
      <c r="AA3175" s="55"/>
      <c r="AB3175" s="55"/>
      <c r="AC3175" s="30"/>
      <c r="AD3175" s="30"/>
    </row>
    <row r="3176" spans="1:30" x14ac:dyDescent="0.2">
      <c r="A3176" s="89"/>
      <c r="B3176" s="35"/>
      <c r="C3176" s="30"/>
      <c r="D3176" s="30"/>
      <c r="E3176" s="30"/>
      <c r="F3176" s="30"/>
      <c r="G3176" s="30"/>
      <c r="H3176" s="155"/>
      <c r="I3176" s="36" t="str">
        <f ca="1">IFERROR(__xludf.DUMMYFUNCTION("""COMPUTED_VALUE""")," ")</f>
        <v xml:space="preserve"> </v>
      </c>
      <c r="J3176" s="51"/>
      <c r="K3176" s="56"/>
      <c r="L3176" s="38"/>
      <c r="M3176" s="30"/>
      <c r="N3176" s="30"/>
      <c r="O3176" s="30"/>
      <c r="P3176" s="30"/>
      <c r="Q3176" s="23" t="str">
        <v/>
      </c>
      <c r="R3176" s="30"/>
      <c r="S3176" s="39"/>
      <c r="T3176" s="45"/>
      <c r="U3176" s="52"/>
      <c r="V3176" s="53"/>
      <c r="W3176" s="54"/>
      <c r="X3176" s="30"/>
      <c r="Y3176" s="31" t="str">
        <v/>
      </c>
      <c r="Z3176" s="30"/>
      <c r="AA3176" s="56"/>
      <c r="AB3176" s="56"/>
      <c r="AC3176" s="30"/>
      <c r="AD3176" s="30"/>
    </row>
    <row r="3177" spans="1:30" x14ac:dyDescent="0.2">
      <c r="A3177" s="89"/>
      <c r="B3177" s="35"/>
      <c r="C3177" s="30"/>
      <c r="D3177" s="30"/>
      <c r="E3177" s="30"/>
      <c r="F3177" s="30"/>
      <c r="G3177" s="30"/>
      <c r="H3177" s="155"/>
      <c r="I3177" s="36" t="str">
        <f ca="1">IFERROR(__xludf.DUMMYFUNCTION("""COMPUTED_VALUE""")," ")</f>
        <v xml:space="preserve"> </v>
      </c>
      <c r="J3177" s="51"/>
      <c r="K3177" s="56"/>
      <c r="L3177" s="38"/>
      <c r="M3177" s="30"/>
      <c r="N3177" s="30"/>
      <c r="O3177" s="30"/>
      <c r="P3177" s="30"/>
      <c r="Q3177" s="23" t="str">
        <v/>
      </c>
      <c r="R3177" s="30"/>
      <c r="S3177" s="39"/>
      <c r="T3177" s="45"/>
      <c r="U3177" s="52"/>
      <c r="V3177" s="53"/>
      <c r="W3177" s="54"/>
      <c r="X3177" s="30"/>
      <c r="Y3177" s="31" t="str">
        <v/>
      </c>
      <c r="Z3177" s="30"/>
      <c r="AA3177" s="55"/>
      <c r="AB3177" s="55"/>
      <c r="AC3177" s="30"/>
      <c r="AD3177" s="30"/>
    </row>
    <row r="3178" spans="1:30" x14ac:dyDescent="0.2">
      <c r="A3178" s="89"/>
      <c r="B3178" s="35"/>
      <c r="C3178" s="30"/>
      <c r="D3178" s="30"/>
      <c r="E3178" s="30"/>
      <c r="F3178" s="30"/>
      <c r="G3178" s="30"/>
      <c r="H3178" s="155"/>
      <c r="I3178" s="36" t="str">
        <f ca="1">IFERROR(__xludf.DUMMYFUNCTION("""COMPUTED_VALUE""")," ")</f>
        <v xml:space="preserve"> </v>
      </c>
      <c r="J3178" s="51"/>
      <c r="K3178" s="56"/>
      <c r="L3178" s="38"/>
      <c r="M3178" s="30"/>
      <c r="N3178" s="30"/>
      <c r="O3178" s="30"/>
      <c r="P3178" s="30"/>
      <c r="Q3178" s="23" t="str">
        <v/>
      </c>
      <c r="R3178" s="30"/>
      <c r="S3178" s="39"/>
      <c r="T3178" s="45"/>
      <c r="U3178" s="52"/>
      <c r="V3178" s="53"/>
      <c r="W3178" s="54"/>
      <c r="X3178" s="30"/>
      <c r="Y3178" s="31" t="str">
        <v/>
      </c>
      <c r="Z3178" s="30"/>
      <c r="AA3178" s="56"/>
      <c r="AB3178" s="56"/>
      <c r="AC3178" s="30"/>
      <c r="AD3178" s="30"/>
    </row>
    <row r="3179" spans="1:30" x14ac:dyDescent="0.2">
      <c r="A3179" s="89"/>
      <c r="B3179" s="35"/>
      <c r="C3179" s="30"/>
      <c r="D3179" s="30"/>
      <c r="E3179" s="30"/>
      <c r="F3179" s="30"/>
      <c r="G3179" s="30"/>
      <c r="H3179" s="155"/>
      <c r="I3179" s="36" t="str">
        <f ca="1">IFERROR(__xludf.DUMMYFUNCTION("""COMPUTED_VALUE""")," ")</f>
        <v xml:space="preserve"> </v>
      </c>
      <c r="J3179" s="51"/>
      <c r="K3179" s="56"/>
      <c r="L3179" s="38"/>
      <c r="M3179" s="30"/>
      <c r="N3179" s="30"/>
      <c r="O3179" s="30"/>
      <c r="P3179" s="30"/>
      <c r="Q3179" s="23" t="str">
        <v/>
      </c>
      <c r="R3179" s="30"/>
      <c r="S3179" s="39"/>
      <c r="T3179" s="45"/>
      <c r="U3179" s="52"/>
      <c r="V3179" s="53"/>
      <c r="W3179" s="54"/>
      <c r="X3179" s="30"/>
      <c r="Y3179" s="31" t="str">
        <v/>
      </c>
      <c r="Z3179" s="30"/>
      <c r="AA3179" s="55"/>
      <c r="AB3179" s="55"/>
      <c r="AC3179" s="30"/>
      <c r="AD3179" s="30"/>
    </row>
    <row r="3180" spans="1:30" x14ac:dyDescent="0.2">
      <c r="A3180" s="89"/>
      <c r="B3180" s="35"/>
      <c r="C3180" s="30"/>
      <c r="D3180" s="30"/>
      <c r="E3180" s="30"/>
      <c r="F3180" s="30"/>
      <c r="G3180" s="30"/>
      <c r="H3180" s="155"/>
      <c r="I3180" s="36" t="str">
        <f ca="1">IFERROR(__xludf.DUMMYFUNCTION("""COMPUTED_VALUE""")," ")</f>
        <v xml:space="preserve"> </v>
      </c>
      <c r="J3180" s="51"/>
      <c r="K3180" s="56"/>
      <c r="L3180" s="38"/>
      <c r="M3180" s="30"/>
      <c r="N3180" s="30"/>
      <c r="O3180" s="30"/>
      <c r="P3180" s="30"/>
      <c r="Q3180" s="23" t="str">
        <v/>
      </c>
      <c r="R3180" s="30"/>
      <c r="S3180" s="39"/>
      <c r="T3180" s="45"/>
      <c r="U3180" s="52"/>
      <c r="V3180" s="53"/>
      <c r="W3180" s="54"/>
      <c r="X3180" s="30"/>
      <c r="Y3180" s="31" t="str">
        <v/>
      </c>
      <c r="Z3180" s="30"/>
      <c r="AA3180" s="56"/>
      <c r="AB3180" s="56"/>
      <c r="AC3180" s="30"/>
      <c r="AD3180" s="30"/>
    </row>
    <row r="3181" spans="1:30" x14ac:dyDescent="0.2">
      <c r="A3181" s="89"/>
      <c r="B3181" s="35"/>
      <c r="C3181" s="30"/>
      <c r="D3181" s="30"/>
      <c r="E3181" s="30"/>
      <c r="F3181" s="30"/>
      <c r="G3181" s="30"/>
      <c r="H3181" s="155"/>
      <c r="I3181" s="36" t="str">
        <f ca="1">IFERROR(__xludf.DUMMYFUNCTION("""COMPUTED_VALUE""")," ")</f>
        <v xml:space="preserve"> </v>
      </c>
      <c r="J3181" s="51"/>
      <c r="K3181" s="56"/>
      <c r="L3181" s="38"/>
      <c r="M3181" s="30"/>
      <c r="N3181" s="30"/>
      <c r="O3181" s="30"/>
      <c r="P3181" s="30"/>
      <c r="Q3181" s="23" t="str">
        <v/>
      </c>
      <c r="R3181" s="30"/>
      <c r="S3181" s="39"/>
      <c r="T3181" s="45"/>
      <c r="U3181" s="52"/>
      <c r="V3181" s="53"/>
      <c r="W3181" s="54"/>
      <c r="X3181" s="30"/>
      <c r="Y3181" s="31" t="str">
        <v/>
      </c>
      <c r="Z3181" s="30"/>
      <c r="AA3181" s="55"/>
      <c r="AB3181" s="55"/>
      <c r="AC3181" s="30"/>
      <c r="AD3181" s="30"/>
    </row>
    <row r="3182" spans="1:30" x14ac:dyDescent="0.2">
      <c r="A3182" s="89"/>
      <c r="B3182" s="35"/>
      <c r="C3182" s="30"/>
      <c r="D3182" s="30"/>
      <c r="E3182" s="30"/>
      <c r="F3182" s="30"/>
      <c r="G3182" s="30"/>
      <c r="H3182" s="155"/>
      <c r="I3182" s="36" t="str">
        <f ca="1">IFERROR(__xludf.DUMMYFUNCTION("""COMPUTED_VALUE""")," ")</f>
        <v xml:space="preserve"> </v>
      </c>
      <c r="J3182" s="51"/>
      <c r="K3182" s="56"/>
      <c r="L3182" s="38"/>
      <c r="M3182" s="30"/>
      <c r="N3182" s="30"/>
      <c r="O3182" s="30"/>
      <c r="P3182" s="30"/>
      <c r="Q3182" s="23" t="str">
        <v/>
      </c>
      <c r="R3182" s="30"/>
      <c r="S3182" s="39"/>
      <c r="T3182" s="45"/>
      <c r="U3182" s="52"/>
      <c r="V3182" s="53"/>
      <c r="W3182" s="54"/>
      <c r="X3182" s="30"/>
      <c r="Y3182" s="31" t="str">
        <v/>
      </c>
      <c r="Z3182" s="30"/>
      <c r="AA3182" s="56"/>
      <c r="AB3182" s="56"/>
      <c r="AC3182" s="30"/>
      <c r="AD3182" s="30"/>
    </row>
    <row r="3183" spans="1:30" x14ac:dyDescent="0.2">
      <c r="A3183" s="89"/>
      <c r="B3183" s="35"/>
      <c r="C3183" s="30"/>
      <c r="D3183" s="30"/>
      <c r="E3183" s="30"/>
      <c r="F3183" s="30"/>
      <c r="G3183" s="30"/>
      <c r="H3183" s="155"/>
      <c r="I3183" s="36" t="str">
        <f ca="1">IFERROR(__xludf.DUMMYFUNCTION("""COMPUTED_VALUE""")," ")</f>
        <v xml:space="preserve"> </v>
      </c>
      <c r="J3183" s="51"/>
      <c r="K3183" s="56"/>
      <c r="L3183" s="38"/>
      <c r="M3183" s="30"/>
      <c r="N3183" s="30"/>
      <c r="O3183" s="30"/>
      <c r="P3183" s="30"/>
      <c r="Q3183" s="23" t="str">
        <v/>
      </c>
      <c r="R3183" s="30"/>
      <c r="S3183" s="39"/>
      <c r="T3183" s="45"/>
      <c r="U3183" s="52"/>
      <c r="V3183" s="53"/>
      <c r="W3183" s="54"/>
      <c r="X3183" s="30"/>
      <c r="Y3183" s="31" t="str">
        <v/>
      </c>
      <c r="Z3183" s="30"/>
      <c r="AA3183" s="55"/>
      <c r="AB3183" s="55"/>
      <c r="AC3183" s="30"/>
      <c r="AD3183" s="30"/>
    </row>
    <row r="3184" spans="1:30" x14ac:dyDescent="0.2">
      <c r="A3184" s="89"/>
      <c r="B3184" s="35"/>
      <c r="C3184" s="30"/>
      <c r="D3184" s="30"/>
      <c r="E3184" s="30"/>
      <c r="F3184" s="30"/>
      <c r="G3184" s="30"/>
      <c r="H3184" s="155"/>
      <c r="I3184" s="36" t="str">
        <f ca="1">IFERROR(__xludf.DUMMYFUNCTION("""COMPUTED_VALUE""")," ")</f>
        <v xml:space="preserve"> </v>
      </c>
      <c r="J3184" s="51"/>
      <c r="K3184" s="56"/>
      <c r="L3184" s="38"/>
      <c r="M3184" s="30"/>
      <c r="N3184" s="30"/>
      <c r="O3184" s="30"/>
      <c r="P3184" s="30"/>
      <c r="Q3184" s="23" t="str">
        <v/>
      </c>
      <c r="R3184" s="30"/>
      <c r="S3184" s="39"/>
      <c r="T3184" s="45"/>
      <c r="U3184" s="52"/>
      <c r="V3184" s="53"/>
      <c r="W3184" s="54"/>
      <c r="X3184" s="30"/>
      <c r="Y3184" s="31" t="str">
        <v/>
      </c>
      <c r="Z3184" s="30"/>
      <c r="AA3184" s="56"/>
      <c r="AB3184" s="56"/>
      <c r="AC3184" s="30"/>
      <c r="AD3184" s="30"/>
    </row>
    <row r="3185" spans="1:30" x14ac:dyDescent="0.2">
      <c r="A3185" s="89"/>
      <c r="B3185" s="35"/>
      <c r="C3185" s="30"/>
      <c r="D3185" s="30"/>
      <c r="E3185" s="30"/>
      <c r="F3185" s="30"/>
      <c r="G3185" s="30"/>
      <c r="H3185" s="155"/>
      <c r="I3185" s="36" t="str">
        <f ca="1">IFERROR(__xludf.DUMMYFUNCTION("""COMPUTED_VALUE""")," ")</f>
        <v xml:space="preserve"> </v>
      </c>
      <c r="J3185" s="51"/>
      <c r="K3185" s="56"/>
      <c r="L3185" s="38"/>
      <c r="M3185" s="30"/>
      <c r="N3185" s="30"/>
      <c r="O3185" s="30"/>
      <c r="P3185" s="30"/>
      <c r="Q3185" s="23" t="str">
        <v/>
      </c>
      <c r="R3185" s="30"/>
      <c r="S3185" s="39"/>
      <c r="T3185" s="45"/>
      <c r="U3185" s="52"/>
      <c r="V3185" s="53"/>
      <c r="W3185" s="54"/>
      <c r="X3185" s="30"/>
      <c r="Y3185" s="31" t="str">
        <v/>
      </c>
      <c r="Z3185" s="30"/>
      <c r="AA3185" s="55"/>
      <c r="AB3185" s="55"/>
      <c r="AC3185" s="30"/>
      <c r="AD3185" s="30"/>
    </row>
    <row r="3186" spans="1:30" x14ac:dyDescent="0.2">
      <c r="A3186" s="89"/>
      <c r="B3186" s="35"/>
      <c r="C3186" s="30"/>
      <c r="D3186" s="30"/>
      <c r="E3186" s="30"/>
      <c r="F3186" s="30"/>
      <c r="G3186" s="30"/>
      <c r="H3186" s="155"/>
      <c r="I3186" s="36" t="str">
        <f ca="1">IFERROR(__xludf.DUMMYFUNCTION("""COMPUTED_VALUE""")," ")</f>
        <v xml:space="preserve"> </v>
      </c>
      <c r="J3186" s="51"/>
      <c r="K3186" s="56"/>
      <c r="L3186" s="38"/>
      <c r="M3186" s="30"/>
      <c r="N3186" s="30"/>
      <c r="O3186" s="30"/>
      <c r="P3186" s="30"/>
      <c r="Q3186" s="23" t="str">
        <v/>
      </c>
      <c r="R3186" s="30"/>
      <c r="S3186" s="39"/>
      <c r="T3186" s="45"/>
      <c r="U3186" s="52"/>
      <c r="V3186" s="53"/>
      <c r="W3186" s="54"/>
      <c r="X3186" s="30"/>
      <c r="Y3186" s="31" t="str">
        <v/>
      </c>
      <c r="Z3186" s="30"/>
      <c r="AA3186" s="56"/>
      <c r="AB3186" s="56"/>
      <c r="AC3186" s="30"/>
      <c r="AD3186" s="30"/>
    </row>
    <row r="3187" spans="1:30" x14ac:dyDescent="0.2">
      <c r="A3187" s="89"/>
      <c r="B3187" s="35"/>
      <c r="C3187" s="30"/>
      <c r="D3187" s="30"/>
      <c r="E3187" s="30"/>
      <c r="F3187" s="30"/>
      <c r="G3187" s="30"/>
      <c r="H3187" s="155"/>
      <c r="I3187" s="36" t="str">
        <f ca="1">IFERROR(__xludf.DUMMYFUNCTION("""COMPUTED_VALUE""")," ")</f>
        <v xml:space="preserve"> </v>
      </c>
      <c r="J3187" s="51"/>
      <c r="K3187" s="56"/>
      <c r="L3187" s="38"/>
      <c r="M3187" s="30"/>
      <c r="N3187" s="30"/>
      <c r="O3187" s="30"/>
      <c r="P3187" s="30"/>
      <c r="Q3187" s="23" t="str">
        <v/>
      </c>
      <c r="R3187" s="30"/>
      <c r="S3187" s="39"/>
      <c r="T3187" s="45"/>
      <c r="U3187" s="52"/>
      <c r="V3187" s="53"/>
      <c r="W3187" s="54"/>
      <c r="X3187" s="30"/>
      <c r="Y3187" s="31" t="str">
        <v/>
      </c>
      <c r="Z3187" s="30"/>
      <c r="AA3187" s="55"/>
      <c r="AB3187" s="55"/>
      <c r="AC3187" s="30"/>
      <c r="AD3187" s="30"/>
    </row>
    <row r="3188" spans="1:30" x14ac:dyDescent="0.2">
      <c r="A3188" s="89"/>
      <c r="B3188" s="35"/>
      <c r="C3188" s="30"/>
      <c r="D3188" s="30"/>
      <c r="E3188" s="30"/>
      <c r="F3188" s="30"/>
      <c r="G3188" s="30"/>
      <c r="H3188" s="155"/>
      <c r="I3188" s="36" t="str">
        <f ca="1">IFERROR(__xludf.DUMMYFUNCTION("""COMPUTED_VALUE""")," ")</f>
        <v xml:space="preserve"> </v>
      </c>
      <c r="J3188" s="51"/>
      <c r="K3188" s="56"/>
      <c r="L3188" s="38"/>
      <c r="M3188" s="30"/>
      <c r="N3188" s="30"/>
      <c r="O3188" s="30"/>
      <c r="P3188" s="30"/>
      <c r="Q3188" s="23" t="str">
        <v/>
      </c>
      <c r="R3188" s="30"/>
      <c r="S3188" s="39"/>
      <c r="T3188" s="45"/>
      <c r="U3188" s="52"/>
      <c r="V3188" s="53"/>
      <c r="W3188" s="54"/>
      <c r="X3188" s="30"/>
      <c r="Y3188" s="31" t="str">
        <v/>
      </c>
      <c r="Z3188" s="30"/>
      <c r="AA3188" s="56"/>
      <c r="AB3188" s="56"/>
      <c r="AC3188" s="30"/>
      <c r="AD3188" s="30"/>
    </row>
    <row r="3189" spans="1:30" x14ac:dyDescent="0.2">
      <c r="A3189" s="89"/>
      <c r="B3189" s="35"/>
      <c r="C3189" s="30"/>
      <c r="D3189" s="30"/>
      <c r="E3189" s="30"/>
      <c r="F3189" s="30"/>
      <c r="G3189" s="30"/>
      <c r="H3189" s="155"/>
      <c r="I3189" s="36" t="str">
        <f ca="1">IFERROR(__xludf.DUMMYFUNCTION("""COMPUTED_VALUE""")," ")</f>
        <v xml:space="preserve"> </v>
      </c>
      <c r="J3189" s="51"/>
      <c r="K3189" s="56"/>
      <c r="L3189" s="38"/>
      <c r="M3189" s="30"/>
      <c r="N3189" s="30"/>
      <c r="O3189" s="30"/>
      <c r="P3189" s="30"/>
      <c r="Q3189" s="23" t="str">
        <v/>
      </c>
      <c r="R3189" s="30"/>
      <c r="S3189" s="39"/>
      <c r="T3189" s="45"/>
      <c r="U3189" s="52"/>
      <c r="V3189" s="53"/>
      <c r="W3189" s="54"/>
      <c r="X3189" s="30"/>
      <c r="Y3189" s="31" t="str">
        <v/>
      </c>
      <c r="Z3189" s="30"/>
      <c r="AA3189" s="55"/>
      <c r="AB3189" s="55"/>
      <c r="AC3189" s="30"/>
      <c r="AD3189" s="30"/>
    </row>
    <row r="3190" spans="1:30" x14ac:dyDescent="0.2">
      <c r="A3190" s="89"/>
      <c r="B3190" s="35"/>
      <c r="C3190" s="30"/>
      <c r="D3190" s="30"/>
      <c r="E3190" s="30"/>
      <c r="F3190" s="30"/>
      <c r="G3190" s="30"/>
      <c r="H3190" s="155"/>
      <c r="I3190" s="36" t="str">
        <f ca="1">IFERROR(__xludf.DUMMYFUNCTION("""COMPUTED_VALUE""")," ")</f>
        <v xml:space="preserve"> </v>
      </c>
      <c r="J3190" s="51"/>
      <c r="K3190" s="56"/>
      <c r="L3190" s="38"/>
      <c r="M3190" s="30"/>
      <c r="N3190" s="30"/>
      <c r="O3190" s="30"/>
      <c r="P3190" s="30"/>
      <c r="Q3190" s="23" t="str">
        <v/>
      </c>
      <c r="R3190" s="30"/>
      <c r="S3190" s="39"/>
      <c r="T3190" s="45"/>
      <c r="U3190" s="52"/>
      <c r="V3190" s="53"/>
      <c r="W3190" s="54"/>
      <c r="X3190" s="30"/>
      <c r="Y3190" s="31" t="str">
        <v/>
      </c>
      <c r="Z3190" s="30"/>
      <c r="AA3190" s="56"/>
      <c r="AB3190" s="56"/>
      <c r="AC3190" s="30"/>
      <c r="AD3190" s="30"/>
    </row>
    <row r="3191" spans="1:30" x14ac:dyDescent="0.2">
      <c r="A3191" s="89"/>
      <c r="B3191" s="35"/>
      <c r="C3191" s="30"/>
      <c r="D3191" s="30"/>
      <c r="E3191" s="30"/>
      <c r="F3191" s="30"/>
      <c r="G3191" s="30"/>
      <c r="H3191" s="155"/>
      <c r="I3191" s="36" t="str">
        <f ca="1">IFERROR(__xludf.DUMMYFUNCTION("""COMPUTED_VALUE""")," ")</f>
        <v xml:space="preserve"> </v>
      </c>
      <c r="J3191" s="51"/>
      <c r="K3191" s="56"/>
      <c r="L3191" s="38"/>
      <c r="M3191" s="30"/>
      <c r="N3191" s="30"/>
      <c r="O3191" s="30"/>
      <c r="P3191" s="30"/>
      <c r="Q3191" s="23" t="str">
        <v/>
      </c>
      <c r="R3191" s="30"/>
      <c r="S3191" s="39"/>
      <c r="T3191" s="45"/>
      <c r="U3191" s="52"/>
      <c r="V3191" s="53"/>
      <c r="W3191" s="54"/>
      <c r="X3191" s="30"/>
      <c r="Y3191" s="31" t="str">
        <v/>
      </c>
      <c r="Z3191" s="30"/>
      <c r="AA3191" s="55"/>
      <c r="AB3191" s="55"/>
      <c r="AC3191" s="30"/>
      <c r="AD3191" s="30"/>
    </row>
    <row r="3192" spans="1:30" x14ac:dyDescent="0.2">
      <c r="A3192" s="89"/>
      <c r="B3192" s="35"/>
      <c r="C3192" s="30"/>
      <c r="D3192" s="30"/>
      <c r="E3192" s="30"/>
      <c r="F3192" s="30"/>
      <c r="G3192" s="30"/>
      <c r="H3192" s="155"/>
      <c r="I3192" s="36" t="str">
        <f ca="1">IFERROR(__xludf.DUMMYFUNCTION("""COMPUTED_VALUE""")," ")</f>
        <v xml:space="preserve"> </v>
      </c>
      <c r="J3192" s="51"/>
      <c r="K3192" s="56"/>
      <c r="L3192" s="38"/>
      <c r="M3192" s="30"/>
      <c r="N3192" s="30"/>
      <c r="O3192" s="30"/>
      <c r="P3192" s="30"/>
      <c r="Q3192" s="23" t="str">
        <v/>
      </c>
      <c r="R3192" s="30"/>
      <c r="S3192" s="39"/>
      <c r="T3192" s="45"/>
      <c r="U3192" s="52"/>
      <c r="V3192" s="53"/>
      <c r="W3192" s="54"/>
      <c r="X3192" s="30"/>
      <c r="Y3192" s="31" t="str">
        <v/>
      </c>
      <c r="Z3192" s="30"/>
      <c r="AA3192" s="56"/>
      <c r="AB3192" s="56"/>
      <c r="AC3192" s="30"/>
      <c r="AD3192" s="30"/>
    </row>
    <row r="3193" spans="1:30" x14ac:dyDescent="0.2">
      <c r="A3193" s="89"/>
      <c r="B3193" s="35"/>
      <c r="C3193" s="30"/>
      <c r="D3193" s="30"/>
      <c r="E3193" s="30"/>
      <c r="F3193" s="30"/>
      <c r="G3193" s="30"/>
      <c r="H3193" s="155"/>
      <c r="I3193" s="36" t="str">
        <f ca="1">IFERROR(__xludf.DUMMYFUNCTION("""COMPUTED_VALUE""")," ")</f>
        <v xml:space="preserve"> </v>
      </c>
      <c r="J3193" s="51"/>
      <c r="K3193" s="56"/>
      <c r="L3193" s="38"/>
      <c r="M3193" s="30"/>
      <c r="N3193" s="30"/>
      <c r="O3193" s="30"/>
      <c r="P3193" s="30"/>
      <c r="Q3193" s="23" t="str">
        <v/>
      </c>
      <c r="R3193" s="30"/>
      <c r="S3193" s="39"/>
      <c r="T3193" s="45"/>
      <c r="U3193" s="52"/>
      <c r="V3193" s="53"/>
      <c r="W3193" s="54"/>
      <c r="X3193" s="30"/>
      <c r="Y3193" s="31" t="str">
        <v/>
      </c>
      <c r="Z3193" s="30"/>
      <c r="AA3193" s="55"/>
      <c r="AB3193" s="55"/>
      <c r="AC3193" s="30"/>
      <c r="AD3193" s="30"/>
    </row>
    <row r="3194" spans="1:30" x14ac:dyDescent="0.2">
      <c r="A3194" s="89"/>
      <c r="B3194" s="35"/>
      <c r="C3194" s="30"/>
      <c r="D3194" s="30"/>
      <c r="E3194" s="30"/>
      <c r="F3194" s="30"/>
      <c r="G3194" s="30"/>
      <c r="H3194" s="155"/>
      <c r="I3194" s="36" t="str">
        <f ca="1">IFERROR(__xludf.DUMMYFUNCTION("""COMPUTED_VALUE""")," ")</f>
        <v xml:space="preserve"> </v>
      </c>
      <c r="J3194" s="51"/>
      <c r="K3194" s="56"/>
      <c r="L3194" s="38"/>
      <c r="M3194" s="30"/>
      <c r="N3194" s="30"/>
      <c r="O3194" s="30"/>
      <c r="P3194" s="30"/>
      <c r="Q3194" s="23" t="str">
        <v/>
      </c>
      <c r="R3194" s="30"/>
      <c r="S3194" s="39"/>
      <c r="T3194" s="45"/>
      <c r="U3194" s="52"/>
      <c r="V3194" s="53"/>
      <c r="W3194" s="54"/>
      <c r="X3194" s="30"/>
      <c r="Y3194" s="31" t="str">
        <v/>
      </c>
      <c r="Z3194" s="30"/>
      <c r="AA3194" s="56"/>
      <c r="AB3194" s="56"/>
      <c r="AC3194" s="30"/>
      <c r="AD3194" s="30"/>
    </row>
    <row r="3195" spans="1:30" x14ac:dyDescent="0.2">
      <c r="A3195" s="89"/>
      <c r="B3195" s="35"/>
      <c r="C3195" s="30"/>
      <c r="D3195" s="30"/>
      <c r="E3195" s="30"/>
      <c r="F3195" s="30"/>
      <c r="G3195" s="30"/>
      <c r="H3195" s="155"/>
      <c r="I3195" s="36" t="str">
        <f ca="1">IFERROR(__xludf.DUMMYFUNCTION("""COMPUTED_VALUE""")," ")</f>
        <v xml:space="preserve"> </v>
      </c>
      <c r="J3195" s="51"/>
      <c r="K3195" s="56"/>
      <c r="L3195" s="38"/>
      <c r="M3195" s="30"/>
      <c r="N3195" s="30"/>
      <c r="O3195" s="30"/>
      <c r="P3195" s="30"/>
      <c r="Q3195" s="23" t="str">
        <v/>
      </c>
      <c r="R3195" s="30"/>
      <c r="S3195" s="39"/>
      <c r="T3195" s="45"/>
      <c r="U3195" s="52"/>
      <c r="V3195" s="53"/>
      <c r="W3195" s="54"/>
      <c r="X3195" s="30"/>
      <c r="Y3195" s="31" t="str">
        <v/>
      </c>
      <c r="Z3195" s="30"/>
      <c r="AA3195" s="55"/>
      <c r="AB3195" s="55"/>
      <c r="AC3195" s="30"/>
      <c r="AD3195" s="30"/>
    </row>
    <row r="3196" spans="1:30" x14ac:dyDescent="0.2">
      <c r="A3196" s="89"/>
      <c r="B3196" s="35"/>
      <c r="C3196" s="30"/>
      <c r="D3196" s="30"/>
      <c r="E3196" s="30"/>
      <c r="F3196" s="30"/>
      <c r="G3196" s="30"/>
      <c r="H3196" s="155"/>
      <c r="I3196" s="36" t="str">
        <f ca="1">IFERROR(__xludf.DUMMYFUNCTION("""COMPUTED_VALUE""")," ")</f>
        <v xml:space="preserve"> </v>
      </c>
      <c r="J3196" s="51"/>
      <c r="K3196" s="56"/>
      <c r="L3196" s="38"/>
      <c r="M3196" s="30"/>
      <c r="N3196" s="30"/>
      <c r="O3196" s="30"/>
      <c r="P3196" s="30"/>
      <c r="Q3196" s="23" t="str">
        <v/>
      </c>
      <c r="R3196" s="30"/>
      <c r="S3196" s="39"/>
      <c r="T3196" s="45"/>
      <c r="U3196" s="52"/>
      <c r="V3196" s="53"/>
      <c r="W3196" s="54"/>
      <c r="X3196" s="30"/>
      <c r="Y3196" s="31" t="str">
        <v/>
      </c>
      <c r="Z3196" s="30"/>
      <c r="AA3196" s="56"/>
      <c r="AB3196" s="56"/>
      <c r="AC3196" s="30"/>
      <c r="AD3196" s="30"/>
    </row>
    <row r="3197" spans="1:30" x14ac:dyDescent="0.2">
      <c r="A3197" s="89"/>
      <c r="B3197" s="35"/>
      <c r="C3197" s="30"/>
      <c r="D3197" s="30"/>
      <c r="E3197" s="30"/>
      <c r="F3197" s="30"/>
      <c r="G3197" s="30"/>
      <c r="H3197" s="155"/>
      <c r="I3197" s="36" t="str">
        <f ca="1">IFERROR(__xludf.DUMMYFUNCTION("""COMPUTED_VALUE""")," ")</f>
        <v xml:space="preserve"> </v>
      </c>
      <c r="J3197" s="51"/>
      <c r="K3197" s="56"/>
      <c r="L3197" s="38"/>
      <c r="M3197" s="30"/>
      <c r="N3197" s="30"/>
      <c r="O3197" s="30"/>
      <c r="P3197" s="30"/>
      <c r="Q3197" s="23" t="str">
        <v/>
      </c>
      <c r="R3197" s="30"/>
      <c r="S3197" s="39"/>
      <c r="T3197" s="45"/>
      <c r="U3197" s="52"/>
      <c r="V3197" s="53"/>
      <c r="W3197" s="54"/>
      <c r="X3197" s="30"/>
      <c r="Y3197" s="31" t="str">
        <v/>
      </c>
      <c r="Z3197" s="30"/>
      <c r="AA3197" s="55"/>
      <c r="AB3197" s="55"/>
      <c r="AC3197" s="30"/>
      <c r="AD3197" s="30"/>
    </row>
    <row r="3198" spans="1:30" x14ac:dyDescent="0.2">
      <c r="A3198" s="89"/>
      <c r="B3198" s="35"/>
      <c r="C3198" s="30"/>
      <c r="D3198" s="30"/>
      <c r="E3198" s="30"/>
      <c r="F3198" s="30"/>
      <c r="G3198" s="30"/>
      <c r="H3198" s="155"/>
      <c r="I3198" s="36" t="str">
        <f ca="1">IFERROR(__xludf.DUMMYFUNCTION("""COMPUTED_VALUE""")," ")</f>
        <v xml:space="preserve"> </v>
      </c>
      <c r="J3198" s="51"/>
      <c r="K3198" s="56"/>
      <c r="L3198" s="38"/>
      <c r="M3198" s="30"/>
      <c r="N3198" s="30"/>
      <c r="O3198" s="30"/>
      <c r="P3198" s="30"/>
      <c r="Q3198" s="23" t="str">
        <v/>
      </c>
      <c r="R3198" s="30"/>
      <c r="S3198" s="39"/>
      <c r="T3198" s="45"/>
      <c r="U3198" s="52"/>
      <c r="V3198" s="53"/>
      <c r="W3198" s="54"/>
      <c r="X3198" s="30"/>
      <c r="Y3198" s="31" t="str">
        <v/>
      </c>
      <c r="Z3198" s="30"/>
      <c r="AA3198" s="56"/>
      <c r="AB3198" s="56"/>
      <c r="AC3198" s="30"/>
      <c r="AD3198" s="30"/>
    </row>
    <row r="3199" spans="1:30" x14ac:dyDescent="0.2">
      <c r="A3199" s="89"/>
      <c r="B3199" s="35"/>
      <c r="C3199" s="30"/>
      <c r="D3199" s="30"/>
      <c r="E3199" s="30"/>
      <c r="F3199" s="30"/>
      <c r="G3199" s="30"/>
      <c r="H3199" s="155"/>
      <c r="I3199" s="36" t="str">
        <f ca="1">IFERROR(__xludf.DUMMYFUNCTION("""COMPUTED_VALUE""")," ")</f>
        <v xml:space="preserve"> </v>
      </c>
      <c r="J3199" s="51"/>
      <c r="K3199" s="56"/>
      <c r="L3199" s="38"/>
      <c r="M3199" s="30"/>
      <c r="N3199" s="30"/>
      <c r="O3199" s="30"/>
      <c r="P3199" s="30"/>
      <c r="Q3199" s="23" t="str">
        <v/>
      </c>
      <c r="R3199" s="30"/>
      <c r="S3199" s="39"/>
      <c r="T3199" s="45"/>
      <c r="U3199" s="52"/>
      <c r="V3199" s="53"/>
      <c r="W3199" s="54"/>
      <c r="X3199" s="30"/>
      <c r="Y3199" s="31" t="str">
        <v/>
      </c>
      <c r="Z3199" s="30"/>
      <c r="AA3199" s="55"/>
      <c r="AB3199" s="55"/>
      <c r="AC3199" s="30"/>
      <c r="AD3199" s="30"/>
    </row>
    <row r="3200" spans="1:30" x14ac:dyDescent="0.2">
      <c r="A3200" s="89"/>
      <c r="B3200" s="35"/>
      <c r="C3200" s="30"/>
      <c r="D3200" s="30"/>
      <c r="E3200" s="30"/>
      <c r="F3200" s="30"/>
      <c r="G3200" s="30"/>
      <c r="H3200" s="155"/>
      <c r="I3200" s="36" t="str">
        <f ca="1">IFERROR(__xludf.DUMMYFUNCTION("""COMPUTED_VALUE""")," ")</f>
        <v xml:space="preserve"> </v>
      </c>
      <c r="J3200" s="51"/>
      <c r="K3200" s="56"/>
      <c r="L3200" s="38"/>
      <c r="M3200" s="30"/>
      <c r="N3200" s="30"/>
      <c r="O3200" s="30"/>
      <c r="P3200" s="30"/>
      <c r="Q3200" s="23" t="str">
        <v/>
      </c>
      <c r="R3200" s="30"/>
      <c r="S3200" s="39"/>
      <c r="T3200" s="45"/>
      <c r="U3200" s="52"/>
      <c r="V3200" s="53"/>
      <c r="W3200" s="54"/>
      <c r="X3200" s="30"/>
      <c r="Y3200" s="31" t="str">
        <v/>
      </c>
      <c r="Z3200" s="30"/>
      <c r="AA3200" s="56"/>
      <c r="AB3200" s="56"/>
      <c r="AC3200" s="30"/>
      <c r="AD3200" s="30"/>
    </row>
    <row r="3201" spans="1:30" x14ac:dyDescent="0.2">
      <c r="A3201" s="89"/>
      <c r="B3201" s="35"/>
      <c r="C3201" s="30"/>
      <c r="D3201" s="30"/>
      <c r="E3201" s="30"/>
      <c r="F3201" s="30"/>
      <c r="G3201" s="30"/>
      <c r="H3201" s="155"/>
      <c r="I3201" s="36" t="str">
        <f ca="1">IFERROR(__xludf.DUMMYFUNCTION("""COMPUTED_VALUE""")," ")</f>
        <v xml:space="preserve"> </v>
      </c>
      <c r="J3201" s="51"/>
      <c r="K3201" s="56"/>
      <c r="L3201" s="38"/>
      <c r="M3201" s="30"/>
      <c r="N3201" s="30"/>
      <c r="O3201" s="30"/>
      <c r="P3201" s="30"/>
      <c r="Q3201" s="23" t="str">
        <v/>
      </c>
      <c r="R3201" s="30"/>
      <c r="S3201" s="39"/>
      <c r="T3201" s="45"/>
      <c r="U3201" s="52"/>
      <c r="V3201" s="53"/>
      <c r="W3201" s="54"/>
      <c r="X3201" s="30"/>
      <c r="Y3201" s="31" t="str">
        <v/>
      </c>
      <c r="Z3201" s="30"/>
      <c r="AA3201" s="55"/>
      <c r="AB3201" s="55"/>
      <c r="AC3201" s="30"/>
      <c r="AD3201" s="30"/>
    </row>
    <row r="3202" spans="1:30" x14ac:dyDescent="0.2">
      <c r="A3202" s="89"/>
      <c r="B3202" s="35"/>
      <c r="C3202" s="30"/>
      <c r="D3202" s="30"/>
      <c r="E3202" s="30"/>
      <c r="F3202" s="30"/>
      <c r="G3202" s="30"/>
      <c r="H3202" s="155"/>
      <c r="I3202" s="36" t="str">
        <f ca="1">IFERROR(__xludf.DUMMYFUNCTION("""COMPUTED_VALUE""")," ")</f>
        <v xml:space="preserve"> </v>
      </c>
      <c r="J3202" s="51"/>
      <c r="K3202" s="56"/>
      <c r="L3202" s="38"/>
      <c r="M3202" s="30"/>
      <c r="N3202" s="30"/>
      <c r="O3202" s="30"/>
      <c r="P3202" s="30"/>
      <c r="Q3202" s="23" t="str">
        <v/>
      </c>
      <c r="R3202" s="30"/>
      <c r="S3202" s="39"/>
      <c r="T3202" s="45"/>
      <c r="U3202" s="52"/>
      <c r="V3202" s="53"/>
      <c r="W3202" s="54"/>
      <c r="X3202" s="30"/>
      <c r="Y3202" s="31" t="str">
        <v/>
      </c>
      <c r="Z3202" s="30"/>
      <c r="AA3202" s="56"/>
      <c r="AB3202" s="56"/>
      <c r="AC3202" s="30"/>
      <c r="AD3202" s="30"/>
    </row>
    <row r="3203" spans="1:30" x14ac:dyDescent="0.2">
      <c r="A3203" s="89"/>
      <c r="B3203" s="35"/>
      <c r="C3203" s="30"/>
      <c r="D3203" s="30"/>
      <c r="E3203" s="30"/>
      <c r="F3203" s="30"/>
      <c r="G3203" s="30"/>
      <c r="H3203" s="155"/>
      <c r="I3203" s="36" t="str">
        <f ca="1">IFERROR(__xludf.DUMMYFUNCTION("""COMPUTED_VALUE""")," ")</f>
        <v xml:space="preserve"> </v>
      </c>
      <c r="J3203" s="51"/>
      <c r="K3203" s="56"/>
      <c r="L3203" s="38"/>
      <c r="M3203" s="30"/>
      <c r="N3203" s="30"/>
      <c r="O3203" s="30"/>
      <c r="P3203" s="30"/>
      <c r="Q3203" s="23" t="str">
        <v/>
      </c>
      <c r="R3203" s="30"/>
      <c r="S3203" s="39"/>
      <c r="T3203" s="45"/>
      <c r="U3203" s="52"/>
      <c r="V3203" s="53"/>
      <c r="W3203" s="54"/>
      <c r="X3203" s="30"/>
      <c r="Y3203" s="31" t="str">
        <v/>
      </c>
      <c r="Z3203" s="30"/>
      <c r="AA3203" s="55"/>
      <c r="AB3203" s="55"/>
      <c r="AC3203" s="30"/>
      <c r="AD3203" s="30"/>
    </row>
    <row r="3204" spans="1:30" x14ac:dyDescent="0.2">
      <c r="A3204" s="89"/>
      <c r="B3204" s="35"/>
      <c r="C3204" s="30"/>
      <c r="D3204" s="30"/>
      <c r="E3204" s="30"/>
      <c r="F3204" s="30"/>
      <c r="G3204" s="30"/>
      <c r="H3204" s="155"/>
      <c r="I3204" s="36" t="str">
        <f ca="1">IFERROR(__xludf.DUMMYFUNCTION("""COMPUTED_VALUE""")," ")</f>
        <v xml:space="preserve"> </v>
      </c>
      <c r="J3204" s="51"/>
      <c r="K3204" s="56"/>
      <c r="L3204" s="38"/>
      <c r="M3204" s="30"/>
      <c r="N3204" s="30"/>
      <c r="O3204" s="30"/>
      <c r="P3204" s="30"/>
      <c r="Q3204" s="23" t="str">
        <v/>
      </c>
      <c r="R3204" s="30"/>
      <c r="S3204" s="39"/>
      <c r="T3204" s="45"/>
      <c r="U3204" s="52"/>
      <c r="V3204" s="53"/>
      <c r="W3204" s="54"/>
      <c r="X3204" s="30"/>
      <c r="Y3204" s="31" t="str">
        <v/>
      </c>
      <c r="Z3204" s="30"/>
      <c r="AA3204" s="56"/>
      <c r="AB3204" s="56"/>
      <c r="AC3204" s="30"/>
      <c r="AD3204" s="30"/>
    </row>
    <row r="3205" spans="1:30" x14ac:dyDescent="0.2">
      <c r="A3205" s="89"/>
      <c r="B3205" s="35"/>
      <c r="C3205" s="30"/>
      <c r="D3205" s="30"/>
      <c r="E3205" s="30"/>
      <c r="F3205" s="30"/>
      <c r="G3205" s="30"/>
      <c r="H3205" s="155"/>
      <c r="I3205" s="36" t="str">
        <f ca="1">IFERROR(__xludf.DUMMYFUNCTION("""COMPUTED_VALUE""")," ")</f>
        <v xml:space="preserve"> </v>
      </c>
      <c r="J3205" s="51"/>
      <c r="K3205" s="56"/>
      <c r="L3205" s="38"/>
      <c r="M3205" s="30"/>
      <c r="N3205" s="30"/>
      <c r="O3205" s="30"/>
      <c r="P3205" s="30"/>
      <c r="Q3205" s="23" t="str">
        <v/>
      </c>
      <c r="R3205" s="30"/>
      <c r="S3205" s="39"/>
      <c r="T3205" s="45"/>
      <c r="U3205" s="52"/>
      <c r="V3205" s="53"/>
      <c r="W3205" s="54"/>
      <c r="X3205" s="30"/>
      <c r="Y3205" s="31" t="str">
        <v/>
      </c>
      <c r="Z3205" s="30"/>
      <c r="AA3205" s="55"/>
      <c r="AB3205" s="55"/>
      <c r="AC3205" s="30"/>
      <c r="AD3205" s="30"/>
    </row>
    <row r="3206" spans="1:30" x14ac:dyDescent="0.2">
      <c r="A3206" s="89"/>
      <c r="B3206" s="35"/>
      <c r="C3206" s="30"/>
      <c r="D3206" s="30"/>
      <c r="E3206" s="30"/>
      <c r="F3206" s="30"/>
      <c r="G3206" s="30"/>
      <c r="H3206" s="155"/>
      <c r="I3206" s="36" t="str">
        <f ca="1">IFERROR(__xludf.DUMMYFUNCTION("""COMPUTED_VALUE""")," ")</f>
        <v xml:space="preserve"> </v>
      </c>
      <c r="J3206" s="51"/>
      <c r="K3206" s="56"/>
      <c r="L3206" s="38"/>
      <c r="M3206" s="30"/>
      <c r="N3206" s="30"/>
      <c r="O3206" s="30"/>
      <c r="P3206" s="30"/>
      <c r="Q3206" s="23" t="str">
        <v/>
      </c>
      <c r="R3206" s="30"/>
      <c r="S3206" s="39"/>
      <c r="T3206" s="45"/>
      <c r="U3206" s="52"/>
      <c r="V3206" s="53"/>
      <c r="W3206" s="54"/>
      <c r="X3206" s="30"/>
      <c r="Y3206" s="31" t="str">
        <v/>
      </c>
      <c r="Z3206" s="30"/>
      <c r="AA3206" s="56"/>
      <c r="AB3206" s="56"/>
      <c r="AC3206" s="30"/>
      <c r="AD3206" s="30"/>
    </row>
    <row r="3207" spans="1:30" x14ac:dyDescent="0.2">
      <c r="A3207" s="89"/>
      <c r="B3207" s="35"/>
      <c r="C3207" s="30"/>
      <c r="D3207" s="30"/>
      <c r="E3207" s="30"/>
      <c r="F3207" s="30"/>
      <c r="G3207" s="30"/>
      <c r="H3207" s="155"/>
      <c r="I3207" s="36" t="str">
        <f ca="1">IFERROR(__xludf.DUMMYFUNCTION("""COMPUTED_VALUE""")," ")</f>
        <v xml:space="preserve"> </v>
      </c>
      <c r="J3207" s="51"/>
      <c r="K3207" s="56"/>
      <c r="L3207" s="38"/>
      <c r="M3207" s="30"/>
      <c r="N3207" s="30"/>
      <c r="O3207" s="30"/>
      <c r="P3207" s="30"/>
      <c r="Q3207" s="23" t="str">
        <v/>
      </c>
      <c r="R3207" s="30"/>
      <c r="S3207" s="39"/>
      <c r="T3207" s="45"/>
      <c r="U3207" s="52"/>
      <c r="V3207" s="53"/>
      <c r="W3207" s="54"/>
      <c r="X3207" s="30"/>
      <c r="Y3207" s="31" t="str">
        <v/>
      </c>
      <c r="Z3207" s="30"/>
      <c r="AA3207" s="55"/>
      <c r="AB3207" s="55"/>
      <c r="AC3207" s="30"/>
      <c r="AD3207" s="30"/>
    </row>
    <row r="3208" spans="1:30" x14ac:dyDescent="0.2">
      <c r="A3208" s="89"/>
      <c r="B3208" s="35"/>
      <c r="C3208" s="30"/>
      <c r="D3208" s="30"/>
      <c r="E3208" s="30"/>
      <c r="F3208" s="30"/>
      <c r="G3208" s="30"/>
      <c r="H3208" s="155"/>
      <c r="I3208" s="36" t="str">
        <f ca="1">IFERROR(__xludf.DUMMYFUNCTION("""COMPUTED_VALUE""")," ")</f>
        <v xml:space="preserve"> </v>
      </c>
      <c r="J3208" s="51"/>
      <c r="K3208" s="56"/>
      <c r="L3208" s="38"/>
      <c r="M3208" s="30"/>
      <c r="N3208" s="30"/>
      <c r="O3208" s="30"/>
      <c r="P3208" s="30"/>
      <c r="Q3208" s="23" t="str">
        <v/>
      </c>
      <c r="R3208" s="30"/>
      <c r="S3208" s="39"/>
      <c r="T3208" s="45"/>
      <c r="U3208" s="52"/>
      <c r="V3208" s="53"/>
      <c r="W3208" s="54"/>
      <c r="X3208" s="30"/>
      <c r="Y3208" s="31" t="str">
        <v/>
      </c>
      <c r="Z3208" s="30"/>
      <c r="AA3208" s="56"/>
      <c r="AB3208" s="56"/>
      <c r="AC3208" s="30"/>
      <c r="AD3208" s="30"/>
    </row>
    <row r="3209" spans="1:30" x14ac:dyDescent="0.2">
      <c r="A3209" s="89"/>
      <c r="B3209" s="35"/>
      <c r="C3209" s="30"/>
      <c r="D3209" s="30"/>
      <c r="E3209" s="30"/>
      <c r="F3209" s="30"/>
      <c r="G3209" s="30"/>
      <c r="H3209" s="155"/>
      <c r="I3209" s="36" t="str">
        <f ca="1">IFERROR(__xludf.DUMMYFUNCTION("""COMPUTED_VALUE""")," ")</f>
        <v xml:space="preserve"> </v>
      </c>
      <c r="J3209" s="51"/>
      <c r="K3209" s="56"/>
      <c r="L3209" s="38"/>
      <c r="M3209" s="30"/>
      <c r="N3209" s="30"/>
      <c r="O3209" s="30"/>
      <c r="P3209" s="30"/>
      <c r="Q3209" s="23" t="str">
        <v/>
      </c>
      <c r="R3209" s="30"/>
      <c r="S3209" s="39"/>
      <c r="T3209" s="45"/>
      <c r="U3209" s="52"/>
      <c r="V3209" s="53"/>
      <c r="W3209" s="54"/>
      <c r="X3209" s="30"/>
      <c r="Y3209" s="31" t="str">
        <v/>
      </c>
      <c r="Z3209" s="30"/>
      <c r="AA3209" s="55"/>
      <c r="AB3209" s="55"/>
      <c r="AC3209" s="30"/>
      <c r="AD3209" s="30"/>
    </row>
    <row r="3210" spans="1:30" x14ac:dyDescent="0.2">
      <c r="A3210" s="89"/>
      <c r="B3210" s="35"/>
      <c r="C3210" s="30"/>
      <c r="D3210" s="30"/>
      <c r="E3210" s="30"/>
      <c r="F3210" s="30"/>
      <c r="G3210" s="30"/>
      <c r="H3210" s="155"/>
      <c r="I3210" s="36" t="str">
        <f ca="1">IFERROR(__xludf.DUMMYFUNCTION("""COMPUTED_VALUE""")," ")</f>
        <v xml:space="preserve"> </v>
      </c>
      <c r="J3210" s="51"/>
      <c r="K3210" s="56"/>
      <c r="L3210" s="38"/>
      <c r="M3210" s="30"/>
      <c r="N3210" s="30"/>
      <c r="O3210" s="30"/>
      <c r="P3210" s="30"/>
      <c r="Q3210" s="23" t="str">
        <v/>
      </c>
      <c r="R3210" s="30"/>
      <c r="S3210" s="39"/>
      <c r="T3210" s="45"/>
      <c r="U3210" s="52"/>
      <c r="V3210" s="53"/>
      <c r="W3210" s="54"/>
      <c r="X3210" s="30"/>
      <c r="Y3210" s="31" t="str">
        <v/>
      </c>
      <c r="Z3210" s="30"/>
      <c r="AA3210" s="56"/>
      <c r="AB3210" s="56"/>
      <c r="AC3210" s="30"/>
      <c r="AD3210" s="30"/>
    </row>
    <row r="3211" spans="1:30" x14ac:dyDescent="0.2">
      <c r="A3211" s="89"/>
      <c r="B3211" s="35"/>
      <c r="C3211" s="30"/>
      <c r="D3211" s="30"/>
      <c r="E3211" s="30"/>
      <c r="F3211" s="30"/>
      <c r="G3211" s="30"/>
      <c r="H3211" s="155"/>
      <c r="I3211" s="36" t="str">
        <f ca="1">IFERROR(__xludf.DUMMYFUNCTION("""COMPUTED_VALUE""")," ")</f>
        <v xml:space="preserve"> </v>
      </c>
      <c r="J3211" s="51"/>
      <c r="K3211" s="56"/>
      <c r="L3211" s="38"/>
      <c r="M3211" s="30"/>
      <c r="N3211" s="30"/>
      <c r="O3211" s="30"/>
      <c r="P3211" s="30"/>
      <c r="Q3211" s="23" t="str">
        <v/>
      </c>
      <c r="R3211" s="30"/>
      <c r="S3211" s="39"/>
      <c r="T3211" s="45"/>
      <c r="U3211" s="52"/>
      <c r="V3211" s="53"/>
      <c r="W3211" s="54"/>
      <c r="X3211" s="30"/>
      <c r="Y3211" s="31" t="str">
        <v/>
      </c>
      <c r="Z3211" s="30"/>
      <c r="AA3211" s="55"/>
      <c r="AB3211" s="55"/>
      <c r="AC3211" s="30"/>
      <c r="AD3211" s="30"/>
    </row>
    <row r="3212" spans="1:30" x14ac:dyDescent="0.2">
      <c r="A3212" s="89"/>
      <c r="B3212" s="35"/>
      <c r="C3212" s="30"/>
      <c r="D3212" s="30"/>
      <c r="E3212" s="30"/>
      <c r="F3212" s="30"/>
      <c r="G3212" s="30"/>
      <c r="H3212" s="155"/>
      <c r="I3212" s="36" t="str">
        <f ca="1">IFERROR(__xludf.DUMMYFUNCTION("""COMPUTED_VALUE""")," ")</f>
        <v xml:space="preserve"> </v>
      </c>
      <c r="J3212" s="51"/>
      <c r="K3212" s="56"/>
      <c r="L3212" s="38"/>
      <c r="M3212" s="30"/>
      <c r="N3212" s="30"/>
      <c r="O3212" s="30"/>
      <c r="P3212" s="30"/>
      <c r="Q3212" s="23" t="str">
        <v/>
      </c>
      <c r="R3212" s="30"/>
      <c r="S3212" s="39"/>
      <c r="T3212" s="45"/>
      <c r="U3212" s="52"/>
      <c r="V3212" s="53"/>
      <c r="W3212" s="54"/>
      <c r="X3212" s="30"/>
      <c r="Y3212" s="31" t="str">
        <v/>
      </c>
      <c r="Z3212" s="30"/>
      <c r="AA3212" s="56"/>
      <c r="AB3212" s="56"/>
      <c r="AC3212" s="30"/>
      <c r="AD3212" s="30"/>
    </row>
    <row r="3213" spans="1:30" x14ac:dyDescent="0.2">
      <c r="A3213" s="89"/>
      <c r="B3213" s="35"/>
      <c r="C3213" s="30"/>
      <c r="D3213" s="30"/>
      <c r="E3213" s="30"/>
      <c r="F3213" s="30"/>
      <c r="G3213" s="30"/>
      <c r="H3213" s="155"/>
      <c r="I3213" s="36" t="str">
        <f ca="1">IFERROR(__xludf.DUMMYFUNCTION("""COMPUTED_VALUE""")," ")</f>
        <v xml:space="preserve"> </v>
      </c>
      <c r="J3213" s="51"/>
      <c r="K3213" s="56"/>
      <c r="L3213" s="38"/>
      <c r="M3213" s="30"/>
      <c r="N3213" s="30"/>
      <c r="O3213" s="30"/>
      <c r="P3213" s="30"/>
      <c r="Q3213" s="23" t="str">
        <v/>
      </c>
      <c r="R3213" s="30"/>
      <c r="S3213" s="39"/>
      <c r="T3213" s="45"/>
      <c r="U3213" s="52"/>
      <c r="V3213" s="53"/>
      <c r="W3213" s="54"/>
      <c r="X3213" s="30"/>
      <c r="Y3213" s="31" t="str">
        <v/>
      </c>
      <c r="Z3213" s="30"/>
      <c r="AA3213" s="55"/>
      <c r="AB3213" s="55"/>
      <c r="AC3213" s="30"/>
      <c r="AD3213" s="30"/>
    </row>
    <row r="3214" spans="1:30" x14ac:dyDescent="0.2">
      <c r="A3214" s="89"/>
      <c r="B3214" s="35"/>
      <c r="C3214" s="30"/>
      <c r="D3214" s="30"/>
      <c r="E3214" s="30"/>
      <c r="F3214" s="30"/>
      <c r="G3214" s="30"/>
      <c r="H3214" s="155"/>
      <c r="I3214" s="36" t="str">
        <f ca="1">IFERROR(__xludf.DUMMYFUNCTION("""COMPUTED_VALUE""")," ")</f>
        <v xml:space="preserve"> </v>
      </c>
      <c r="J3214" s="51"/>
      <c r="K3214" s="56"/>
      <c r="L3214" s="38"/>
      <c r="M3214" s="30"/>
      <c r="N3214" s="30"/>
      <c r="O3214" s="30"/>
      <c r="P3214" s="30"/>
      <c r="Q3214" s="23" t="str">
        <v/>
      </c>
      <c r="R3214" s="30"/>
      <c r="S3214" s="39"/>
      <c r="T3214" s="45"/>
      <c r="U3214" s="52"/>
      <c r="V3214" s="53"/>
      <c r="W3214" s="54"/>
      <c r="X3214" s="30"/>
      <c r="Y3214" s="31" t="str">
        <v/>
      </c>
      <c r="Z3214" s="30"/>
      <c r="AA3214" s="56"/>
      <c r="AB3214" s="56"/>
      <c r="AC3214" s="30"/>
      <c r="AD3214" s="30"/>
    </row>
    <row r="3215" spans="1:30" x14ac:dyDescent="0.2">
      <c r="A3215" s="89"/>
      <c r="B3215" s="35"/>
      <c r="C3215" s="30"/>
      <c r="D3215" s="30"/>
      <c r="E3215" s="30"/>
      <c r="F3215" s="30"/>
      <c r="G3215" s="30"/>
      <c r="H3215" s="155"/>
      <c r="I3215" s="36" t="str">
        <f ca="1">IFERROR(__xludf.DUMMYFUNCTION("""COMPUTED_VALUE""")," ")</f>
        <v xml:space="preserve"> </v>
      </c>
      <c r="J3215" s="51"/>
      <c r="K3215" s="56"/>
      <c r="L3215" s="38"/>
      <c r="M3215" s="30"/>
      <c r="N3215" s="30"/>
      <c r="O3215" s="30"/>
      <c r="P3215" s="30"/>
      <c r="Q3215" s="23" t="str">
        <v/>
      </c>
      <c r="R3215" s="30"/>
      <c r="S3215" s="39"/>
      <c r="T3215" s="45"/>
      <c r="U3215" s="52"/>
      <c r="V3215" s="53"/>
      <c r="W3215" s="54"/>
      <c r="X3215" s="30"/>
      <c r="Y3215" s="31" t="str">
        <v/>
      </c>
      <c r="Z3215" s="30"/>
      <c r="AA3215" s="55"/>
      <c r="AB3215" s="55"/>
      <c r="AC3215" s="30"/>
      <c r="AD3215" s="30"/>
    </row>
    <row r="3216" spans="1:30" x14ac:dyDescent="0.2">
      <c r="A3216" s="89"/>
      <c r="B3216" s="35"/>
      <c r="C3216" s="30"/>
      <c r="D3216" s="30"/>
      <c r="E3216" s="30"/>
      <c r="F3216" s="30"/>
      <c r="G3216" s="30"/>
      <c r="H3216" s="155"/>
      <c r="I3216" s="36" t="str">
        <f ca="1">IFERROR(__xludf.DUMMYFUNCTION("""COMPUTED_VALUE""")," ")</f>
        <v xml:space="preserve"> </v>
      </c>
      <c r="J3216" s="51"/>
      <c r="K3216" s="56"/>
      <c r="L3216" s="38"/>
      <c r="M3216" s="30"/>
      <c r="N3216" s="30"/>
      <c r="O3216" s="30"/>
      <c r="P3216" s="30"/>
      <c r="Q3216" s="23" t="str">
        <v/>
      </c>
      <c r="R3216" s="30"/>
      <c r="S3216" s="39"/>
      <c r="T3216" s="45"/>
      <c r="U3216" s="52"/>
      <c r="V3216" s="53"/>
      <c r="W3216" s="54"/>
      <c r="X3216" s="30"/>
      <c r="Y3216" s="31" t="str">
        <v/>
      </c>
      <c r="Z3216" s="30"/>
      <c r="AA3216" s="56"/>
      <c r="AB3216" s="56"/>
      <c r="AC3216" s="30"/>
      <c r="AD3216" s="30"/>
    </row>
    <row r="3217" spans="1:30" x14ac:dyDescent="0.2">
      <c r="A3217" s="89"/>
      <c r="B3217" s="35"/>
      <c r="C3217" s="30"/>
      <c r="D3217" s="30"/>
      <c r="E3217" s="30"/>
      <c r="F3217" s="30"/>
      <c r="G3217" s="30"/>
      <c r="H3217" s="155"/>
      <c r="I3217" s="36" t="str">
        <f ca="1">IFERROR(__xludf.DUMMYFUNCTION("""COMPUTED_VALUE""")," ")</f>
        <v xml:space="preserve"> </v>
      </c>
      <c r="J3217" s="51"/>
      <c r="K3217" s="56"/>
      <c r="L3217" s="38"/>
      <c r="M3217" s="30"/>
      <c r="N3217" s="30"/>
      <c r="O3217" s="30"/>
      <c r="P3217" s="30"/>
      <c r="Q3217" s="23" t="str">
        <v/>
      </c>
      <c r="R3217" s="30"/>
      <c r="S3217" s="39"/>
      <c r="T3217" s="45"/>
      <c r="U3217" s="52"/>
      <c r="V3217" s="53"/>
      <c r="W3217" s="54"/>
      <c r="X3217" s="30"/>
      <c r="Y3217" s="31" t="str">
        <v/>
      </c>
      <c r="Z3217" s="30"/>
      <c r="AA3217" s="55"/>
      <c r="AB3217" s="55"/>
      <c r="AC3217" s="30"/>
      <c r="AD3217" s="30"/>
    </row>
    <row r="3218" spans="1:30" x14ac:dyDescent="0.2">
      <c r="A3218" s="89"/>
      <c r="B3218" s="35"/>
      <c r="C3218" s="30"/>
      <c r="D3218" s="30"/>
      <c r="E3218" s="30"/>
      <c r="F3218" s="30"/>
      <c r="G3218" s="30"/>
      <c r="H3218" s="155"/>
      <c r="I3218" s="36" t="str">
        <f ca="1">IFERROR(__xludf.DUMMYFUNCTION("""COMPUTED_VALUE""")," ")</f>
        <v xml:space="preserve"> </v>
      </c>
      <c r="J3218" s="51"/>
      <c r="K3218" s="56"/>
      <c r="L3218" s="38"/>
      <c r="M3218" s="30"/>
      <c r="N3218" s="30"/>
      <c r="O3218" s="30"/>
      <c r="P3218" s="30"/>
      <c r="Q3218" s="23" t="str">
        <v/>
      </c>
      <c r="R3218" s="30"/>
      <c r="S3218" s="39"/>
      <c r="T3218" s="45"/>
      <c r="U3218" s="52"/>
      <c r="V3218" s="53"/>
      <c r="W3218" s="54"/>
      <c r="X3218" s="30"/>
      <c r="Y3218" s="31" t="str">
        <v/>
      </c>
      <c r="Z3218" s="30"/>
      <c r="AA3218" s="56"/>
      <c r="AB3218" s="56"/>
      <c r="AC3218" s="30"/>
      <c r="AD3218" s="30"/>
    </row>
    <row r="3219" spans="1:30" x14ac:dyDescent="0.2">
      <c r="A3219" s="89"/>
      <c r="B3219" s="35"/>
      <c r="C3219" s="30"/>
      <c r="D3219" s="30"/>
      <c r="E3219" s="30"/>
      <c r="F3219" s="30"/>
      <c r="G3219" s="30"/>
      <c r="H3219" s="155"/>
      <c r="I3219" s="36" t="str">
        <f ca="1">IFERROR(__xludf.DUMMYFUNCTION("""COMPUTED_VALUE""")," ")</f>
        <v xml:space="preserve"> </v>
      </c>
      <c r="J3219" s="51"/>
      <c r="K3219" s="56"/>
      <c r="L3219" s="38"/>
      <c r="M3219" s="30"/>
      <c r="N3219" s="30"/>
      <c r="O3219" s="30"/>
      <c r="P3219" s="30"/>
      <c r="Q3219" s="23" t="str">
        <v/>
      </c>
      <c r="R3219" s="30"/>
      <c r="S3219" s="39"/>
      <c r="T3219" s="45"/>
      <c r="U3219" s="52"/>
      <c r="V3219" s="53"/>
      <c r="W3219" s="54"/>
      <c r="X3219" s="30"/>
      <c r="Y3219" s="31" t="str">
        <v/>
      </c>
      <c r="Z3219" s="30"/>
      <c r="AA3219" s="55"/>
      <c r="AB3219" s="55"/>
      <c r="AC3219" s="30"/>
      <c r="AD3219" s="30"/>
    </row>
    <row r="3220" spans="1:30" x14ac:dyDescent="0.2">
      <c r="A3220" s="89"/>
      <c r="B3220" s="35"/>
      <c r="C3220" s="30"/>
      <c r="D3220" s="30"/>
      <c r="E3220" s="30"/>
      <c r="F3220" s="30"/>
      <c r="G3220" s="30"/>
      <c r="H3220" s="155"/>
      <c r="I3220" s="36" t="str">
        <f ca="1">IFERROR(__xludf.DUMMYFUNCTION("""COMPUTED_VALUE""")," ")</f>
        <v xml:space="preserve"> </v>
      </c>
      <c r="J3220" s="51"/>
      <c r="K3220" s="56"/>
      <c r="L3220" s="38"/>
      <c r="M3220" s="30"/>
      <c r="N3220" s="30"/>
      <c r="O3220" s="30"/>
      <c r="P3220" s="30"/>
      <c r="Q3220" s="23" t="str">
        <v/>
      </c>
      <c r="R3220" s="30"/>
      <c r="S3220" s="39"/>
      <c r="T3220" s="45"/>
      <c r="U3220" s="52"/>
      <c r="V3220" s="53"/>
      <c r="W3220" s="54"/>
      <c r="X3220" s="30"/>
      <c r="Y3220" s="31" t="str">
        <v/>
      </c>
      <c r="Z3220" s="30"/>
      <c r="AA3220" s="56"/>
      <c r="AB3220" s="56"/>
      <c r="AC3220" s="30"/>
      <c r="AD3220" s="30"/>
    </row>
    <row r="3221" spans="1:30" x14ac:dyDescent="0.2">
      <c r="A3221" s="89"/>
      <c r="B3221" s="35"/>
      <c r="C3221" s="30"/>
      <c r="D3221" s="30"/>
      <c r="E3221" s="30"/>
      <c r="F3221" s="30"/>
      <c r="G3221" s="30"/>
      <c r="H3221" s="155"/>
      <c r="I3221" s="36" t="str">
        <f ca="1">IFERROR(__xludf.DUMMYFUNCTION("""COMPUTED_VALUE""")," ")</f>
        <v xml:space="preserve"> </v>
      </c>
      <c r="J3221" s="51"/>
      <c r="K3221" s="56"/>
      <c r="L3221" s="38"/>
      <c r="M3221" s="30"/>
      <c r="N3221" s="30"/>
      <c r="O3221" s="30"/>
      <c r="P3221" s="30"/>
      <c r="Q3221" s="23" t="str">
        <v/>
      </c>
      <c r="R3221" s="30"/>
      <c r="S3221" s="39"/>
      <c r="T3221" s="45"/>
      <c r="U3221" s="52"/>
      <c r="V3221" s="53"/>
      <c r="W3221" s="54"/>
      <c r="X3221" s="30"/>
      <c r="Y3221" s="31" t="str">
        <v/>
      </c>
      <c r="Z3221" s="30"/>
      <c r="AA3221" s="55"/>
      <c r="AB3221" s="55"/>
      <c r="AC3221" s="30"/>
      <c r="AD3221" s="30"/>
    </row>
    <row r="3222" spans="1:30" x14ac:dyDescent="0.2">
      <c r="A3222" s="89"/>
      <c r="B3222" s="35"/>
      <c r="C3222" s="30"/>
      <c r="D3222" s="30"/>
      <c r="E3222" s="30"/>
      <c r="F3222" s="30"/>
      <c r="G3222" s="30"/>
      <c r="H3222" s="155"/>
      <c r="I3222" s="36" t="str">
        <f ca="1">IFERROR(__xludf.DUMMYFUNCTION("""COMPUTED_VALUE""")," ")</f>
        <v xml:space="preserve"> </v>
      </c>
      <c r="J3222" s="51"/>
      <c r="K3222" s="56"/>
      <c r="L3222" s="38"/>
      <c r="M3222" s="30"/>
      <c r="N3222" s="30"/>
      <c r="O3222" s="30"/>
      <c r="P3222" s="30"/>
      <c r="Q3222" s="23" t="str">
        <v/>
      </c>
      <c r="R3222" s="30"/>
      <c r="S3222" s="39"/>
      <c r="T3222" s="45"/>
      <c r="U3222" s="52"/>
      <c r="V3222" s="53"/>
      <c r="W3222" s="54"/>
      <c r="X3222" s="30"/>
      <c r="Y3222" s="31" t="str">
        <v/>
      </c>
      <c r="Z3222" s="30"/>
      <c r="AA3222" s="56"/>
      <c r="AB3222" s="56"/>
      <c r="AC3222" s="30"/>
      <c r="AD3222" s="30"/>
    </row>
    <row r="3223" spans="1:30" x14ac:dyDescent="0.2">
      <c r="A3223" s="89"/>
      <c r="B3223" s="35"/>
      <c r="C3223" s="30"/>
      <c r="D3223" s="30"/>
      <c r="E3223" s="30"/>
      <c r="F3223" s="30"/>
      <c r="G3223" s="30"/>
      <c r="H3223" s="155"/>
      <c r="I3223" s="36" t="str">
        <f ca="1">IFERROR(__xludf.DUMMYFUNCTION("""COMPUTED_VALUE""")," ")</f>
        <v xml:space="preserve"> </v>
      </c>
      <c r="J3223" s="51"/>
      <c r="K3223" s="56"/>
      <c r="L3223" s="38"/>
      <c r="M3223" s="30"/>
      <c r="N3223" s="30"/>
      <c r="O3223" s="30"/>
      <c r="P3223" s="30"/>
      <c r="Q3223" s="23" t="str">
        <v/>
      </c>
      <c r="R3223" s="30"/>
      <c r="S3223" s="39"/>
      <c r="T3223" s="45"/>
      <c r="U3223" s="52"/>
      <c r="V3223" s="53"/>
      <c r="W3223" s="54"/>
      <c r="X3223" s="30"/>
      <c r="Y3223" s="31" t="str">
        <v/>
      </c>
      <c r="Z3223" s="30"/>
      <c r="AA3223" s="55"/>
      <c r="AB3223" s="55"/>
      <c r="AC3223" s="30"/>
      <c r="AD3223" s="30"/>
    </row>
    <row r="3224" spans="1:30" x14ac:dyDescent="0.2">
      <c r="A3224" s="89"/>
      <c r="B3224" s="35"/>
      <c r="C3224" s="30"/>
      <c r="D3224" s="30"/>
      <c r="E3224" s="30"/>
      <c r="F3224" s="30"/>
      <c r="G3224" s="30"/>
      <c r="H3224" s="155"/>
      <c r="I3224" s="36" t="str">
        <f ca="1">IFERROR(__xludf.DUMMYFUNCTION("""COMPUTED_VALUE""")," ")</f>
        <v xml:space="preserve"> </v>
      </c>
      <c r="J3224" s="51"/>
      <c r="K3224" s="56"/>
      <c r="L3224" s="38"/>
      <c r="M3224" s="30"/>
      <c r="N3224" s="30"/>
      <c r="O3224" s="30"/>
      <c r="P3224" s="30"/>
      <c r="Q3224" s="23" t="str">
        <v/>
      </c>
      <c r="R3224" s="30"/>
      <c r="S3224" s="39"/>
      <c r="T3224" s="45"/>
      <c r="U3224" s="52"/>
      <c r="V3224" s="53"/>
      <c r="W3224" s="54"/>
      <c r="X3224" s="30"/>
      <c r="Y3224" s="31" t="str">
        <v/>
      </c>
      <c r="Z3224" s="30"/>
      <c r="AA3224" s="56"/>
      <c r="AB3224" s="56"/>
      <c r="AC3224" s="30"/>
      <c r="AD3224" s="30"/>
    </row>
    <row r="3225" spans="1:30" x14ac:dyDescent="0.2">
      <c r="A3225" s="89"/>
      <c r="B3225" s="35"/>
      <c r="C3225" s="30"/>
      <c r="D3225" s="30"/>
      <c r="E3225" s="30"/>
      <c r="F3225" s="30"/>
      <c r="G3225" s="30"/>
      <c r="H3225" s="155"/>
      <c r="I3225" s="36" t="str">
        <f ca="1">IFERROR(__xludf.DUMMYFUNCTION("""COMPUTED_VALUE""")," ")</f>
        <v xml:space="preserve"> </v>
      </c>
      <c r="J3225" s="51"/>
      <c r="K3225" s="56"/>
      <c r="L3225" s="38"/>
      <c r="M3225" s="30"/>
      <c r="N3225" s="30"/>
      <c r="O3225" s="30"/>
      <c r="P3225" s="30"/>
      <c r="Q3225" s="23" t="str">
        <v/>
      </c>
      <c r="R3225" s="30"/>
      <c r="S3225" s="39"/>
      <c r="T3225" s="45"/>
      <c r="U3225" s="52"/>
      <c r="V3225" s="53"/>
      <c r="W3225" s="54"/>
      <c r="X3225" s="30"/>
      <c r="Y3225" s="31" t="str">
        <v/>
      </c>
      <c r="Z3225" s="30"/>
      <c r="AA3225" s="55"/>
      <c r="AB3225" s="55"/>
      <c r="AC3225" s="30"/>
      <c r="AD3225" s="30"/>
    </row>
    <row r="3226" spans="1:30" x14ac:dyDescent="0.2">
      <c r="A3226" s="89"/>
      <c r="B3226" s="35"/>
      <c r="C3226" s="30"/>
      <c r="D3226" s="30"/>
      <c r="E3226" s="30"/>
      <c r="F3226" s="30"/>
      <c r="G3226" s="30"/>
      <c r="H3226" s="155"/>
      <c r="I3226" s="36" t="str">
        <f ca="1">IFERROR(__xludf.DUMMYFUNCTION("""COMPUTED_VALUE""")," ")</f>
        <v xml:space="preserve"> </v>
      </c>
      <c r="J3226" s="51"/>
      <c r="K3226" s="56"/>
      <c r="L3226" s="38"/>
      <c r="M3226" s="30"/>
      <c r="N3226" s="30"/>
      <c r="O3226" s="30"/>
      <c r="P3226" s="30"/>
      <c r="Q3226" s="23" t="str">
        <v/>
      </c>
      <c r="R3226" s="30"/>
      <c r="S3226" s="39"/>
      <c r="T3226" s="45"/>
      <c r="U3226" s="52"/>
      <c r="V3226" s="53"/>
      <c r="W3226" s="54"/>
      <c r="X3226" s="30"/>
      <c r="Y3226" s="31" t="str">
        <v/>
      </c>
      <c r="Z3226" s="30"/>
      <c r="AA3226" s="56"/>
      <c r="AB3226" s="56"/>
      <c r="AC3226" s="30"/>
      <c r="AD3226" s="30"/>
    </row>
    <row r="3227" spans="1:30" x14ac:dyDescent="0.2">
      <c r="A3227" s="89"/>
      <c r="B3227" s="35"/>
      <c r="C3227" s="30"/>
      <c r="D3227" s="30"/>
      <c r="E3227" s="30"/>
      <c r="F3227" s="30"/>
      <c r="G3227" s="30"/>
      <c r="H3227" s="155"/>
      <c r="I3227" s="36" t="str">
        <f ca="1">IFERROR(__xludf.DUMMYFUNCTION("""COMPUTED_VALUE""")," ")</f>
        <v xml:space="preserve"> </v>
      </c>
      <c r="J3227" s="51"/>
      <c r="K3227" s="56"/>
      <c r="L3227" s="38"/>
      <c r="M3227" s="30"/>
      <c r="N3227" s="30"/>
      <c r="O3227" s="30"/>
      <c r="P3227" s="30"/>
      <c r="Q3227" s="23" t="str">
        <v/>
      </c>
      <c r="R3227" s="30"/>
      <c r="S3227" s="39"/>
      <c r="T3227" s="45"/>
      <c r="U3227" s="52"/>
      <c r="V3227" s="53"/>
      <c r="W3227" s="54"/>
      <c r="X3227" s="30"/>
      <c r="Y3227" s="31" t="str">
        <v/>
      </c>
      <c r="Z3227" s="30"/>
      <c r="AA3227" s="55"/>
      <c r="AB3227" s="55"/>
      <c r="AC3227" s="30"/>
      <c r="AD3227" s="30"/>
    </row>
    <row r="3228" spans="1:30" x14ac:dyDescent="0.2">
      <c r="A3228" s="89"/>
      <c r="B3228" s="35"/>
      <c r="C3228" s="30"/>
      <c r="D3228" s="30"/>
      <c r="E3228" s="30"/>
      <c r="F3228" s="30"/>
      <c r="G3228" s="30"/>
      <c r="H3228" s="155"/>
      <c r="I3228" s="36" t="str">
        <f ca="1">IFERROR(__xludf.DUMMYFUNCTION("""COMPUTED_VALUE""")," ")</f>
        <v xml:space="preserve"> </v>
      </c>
      <c r="J3228" s="51"/>
      <c r="K3228" s="56"/>
      <c r="L3228" s="38"/>
      <c r="M3228" s="30"/>
      <c r="N3228" s="30"/>
      <c r="O3228" s="30"/>
      <c r="P3228" s="30"/>
      <c r="Q3228" s="23" t="str">
        <v/>
      </c>
      <c r="R3228" s="30"/>
      <c r="S3228" s="39"/>
      <c r="T3228" s="45"/>
      <c r="U3228" s="52"/>
      <c r="V3228" s="53"/>
      <c r="W3228" s="54"/>
      <c r="X3228" s="30"/>
      <c r="Y3228" s="31" t="str">
        <v/>
      </c>
      <c r="Z3228" s="30"/>
      <c r="AA3228" s="56"/>
      <c r="AB3228" s="56"/>
      <c r="AC3228" s="30"/>
      <c r="AD3228" s="30"/>
    </row>
    <row r="3229" spans="1:30" x14ac:dyDescent="0.2">
      <c r="A3229" s="89"/>
      <c r="B3229" s="35"/>
      <c r="C3229" s="30"/>
      <c r="D3229" s="30"/>
      <c r="E3229" s="30"/>
      <c r="F3229" s="30"/>
      <c r="G3229" s="30"/>
      <c r="H3229" s="155"/>
      <c r="I3229" s="36" t="str">
        <f ca="1">IFERROR(__xludf.DUMMYFUNCTION("""COMPUTED_VALUE""")," ")</f>
        <v xml:space="preserve"> </v>
      </c>
      <c r="J3229" s="51"/>
      <c r="K3229" s="56"/>
      <c r="L3229" s="38"/>
      <c r="M3229" s="30"/>
      <c r="N3229" s="30"/>
      <c r="O3229" s="30"/>
      <c r="P3229" s="30"/>
      <c r="Q3229" s="23" t="str">
        <v/>
      </c>
      <c r="R3229" s="30"/>
      <c r="S3229" s="39"/>
      <c r="T3229" s="45"/>
      <c r="U3229" s="52"/>
      <c r="V3229" s="53"/>
      <c r="W3229" s="54"/>
      <c r="X3229" s="30"/>
      <c r="Y3229" s="31" t="str">
        <v/>
      </c>
      <c r="Z3229" s="30"/>
      <c r="AA3229" s="55"/>
      <c r="AB3229" s="55"/>
      <c r="AC3229" s="30"/>
      <c r="AD3229" s="30"/>
    </row>
    <row r="3230" spans="1:30" x14ac:dyDescent="0.2">
      <c r="A3230" s="89"/>
      <c r="B3230" s="35"/>
      <c r="C3230" s="30"/>
      <c r="D3230" s="30"/>
      <c r="E3230" s="30"/>
      <c r="F3230" s="30"/>
      <c r="G3230" s="30"/>
      <c r="H3230" s="155"/>
      <c r="I3230" s="36" t="str">
        <f ca="1">IFERROR(__xludf.DUMMYFUNCTION("""COMPUTED_VALUE""")," ")</f>
        <v xml:space="preserve"> </v>
      </c>
      <c r="J3230" s="51"/>
      <c r="K3230" s="56"/>
      <c r="L3230" s="38"/>
      <c r="M3230" s="30"/>
      <c r="N3230" s="30"/>
      <c r="O3230" s="30"/>
      <c r="P3230" s="30"/>
      <c r="Q3230" s="23" t="str">
        <v/>
      </c>
      <c r="R3230" s="30"/>
      <c r="S3230" s="39"/>
      <c r="T3230" s="45"/>
      <c r="U3230" s="52"/>
      <c r="V3230" s="53"/>
      <c r="W3230" s="54"/>
      <c r="X3230" s="30"/>
      <c r="Y3230" s="31" t="str">
        <v/>
      </c>
      <c r="Z3230" s="30"/>
      <c r="AA3230" s="56"/>
      <c r="AB3230" s="56"/>
      <c r="AC3230" s="30"/>
      <c r="AD3230" s="30"/>
    </row>
    <row r="3231" spans="1:30" x14ac:dyDescent="0.2">
      <c r="A3231" s="89"/>
      <c r="B3231" s="35"/>
      <c r="C3231" s="30"/>
      <c r="D3231" s="30"/>
      <c r="E3231" s="30"/>
      <c r="F3231" s="30"/>
      <c r="G3231" s="30"/>
      <c r="H3231" s="155"/>
      <c r="I3231" s="36" t="str">
        <f ca="1">IFERROR(__xludf.DUMMYFUNCTION("""COMPUTED_VALUE""")," ")</f>
        <v xml:space="preserve"> </v>
      </c>
      <c r="J3231" s="51"/>
      <c r="K3231" s="56"/>
      <c r="L3231" s="38"/>
      <c r="M3231" s="30"/>
      <c r="N3231" s="30"/>
      <c r="O3231" s="30"/>
      <c r="P3231" s="30"/>
      <c r="Q3231" s="23" t="str">
        <v/>
      </c>
      <c r="R3231" s="30"/>
      <c r="S3231" s="39"/>
      <c r="T3231" s="45"/>
      <c r="U3231" s="52"/>
      <c r="V3231" s="53"/>
      <c r="W3231" s="54"/>
      <c r="X3231" s="30"/>
      <c r="Y3231" s="31" t="str">
        <v/>
      </c>
      <c r="Z3231" s="30"/>
      <c r="AA3231" s="55"/>
      <c r="AB3231" s="55"/>
      <c r="AC3231" s="30"/>
      <c r="AD3231" s="30"/>
    </row>
    <row r="3232" spans="1:30" x14ac:dyDescent="0.2">
      <c r="A3232" s="89"/>
      <c r="B3232" s="35"/>
      <c r="C3232" s="30"/>
      <c r="D3232" s="30"/>
      <c r="E3232" s="30"/>
      <c r="F3232" s="30"/>
      <c r="G3232" s="30"/>
      <c r="H3232" s="155"/>
      <c r="I3232" s="36" t="str">
        <f ca="1">IFERROR(__xludf.DUMMYFUNCTION("""COMPUTED_VALUE""")," ")</f>
        <v xml:space="preserve"> </v>
      </c>
      <c r="J3232" s="51"/>
      <c r="K3232" s="56"/>
      <c r="L3232" s="38"/>
      <c r="M3232" s="30"/>
      <c r="N3232" s="30"/>
      <c r="O3232" s="30"/>
      <c r="P3232" s="30"/>
      <c r="Q3232" s="23" t="str">
        <v/>
      </c>
      <c r="R3232" s="30"/>
      <c r="S3232" s="39"/>
      <c r="T3232" s="45"/>
      <c r="U3232" s="52"/>
      <c r="V3232" s="53"/>
      <c r="W3232" s="54"/>
      <c r="X3232" s="30"/>
      <c r="Y3232" s="31" t="str">
        <v/>
      </c>
      <c r="Z3232" s="30"/>
      <c r="AA3232" s="56"/>
      <c r="AB3232" s="56"/>
      <c r="AC3232" s="30"/>
      <c r="AD3232" s="30"/>
    </row>
    <row r="3233" spans="1:30" x14ac:dyDescent="0.2">
      <c r="A3233" s="89"/>
      <c r="B3233" s="35"/>
      <c r="C3233" s="30"/>
      <c r="D3233" s="30"/>
      <c r="E3233" s="30"/>
      <c r="F3233" s="30"/>
      <c r="G3233" s="30"/>
      <c r="H3233" s="155"/>
      <c r="I3233" s="36" t="str">
        <f ca="1">IFERROR(__xludf.DUMMYFUNCTION("""COMPUTED_VALUE""")," ")</f>
        <v xml:space="preserve"> </v>
      </c>
      <c r="J3233" s="51"/>
      <c r="K3233" s="56"/>
      <c r="L3233" s="38"/>
      <c r="M3233" s="30"/>
      <c r="N3233" s="30"/>
      <c r="O3233" s="30"/>
      <c r="P3233" s="30"/>
      <c r="Q3233" s="23" t="str">
        <v/>
      </c>
      <c r="R3233" s="30"/>
      <c r="S3233" s="39"/>
      <c r="T3233" s="45"/>
      <c r="U3233" s="52"/>
      <c r="V3233" s="53"/>
      <c r="W3233" s="54"/>
      <c r="X3233" s="30"/>
      <c r="Y3233" s="31" t="str">
        <v/>
      </c>
      <c r="Z3233" s="30"/>
      <c r="AA3233" s="55"/>
      <c r="AB3233" s="55"/>
      <c r="AC3233" s="30"/>
      <c r="AD3233" s="30"/>
    </row>
    <row r="3234" spans="1:30" x14ac:dyDescent="0.2">
      <c r="A3234" s="89"/>
      <c r="B3234" s="35"/>
      <c r="C3234" s="30"/>
      <c r="D3234" s="30"/>
      <c r="E3234" s="30"/>
      <c r="F3234" s="30"/>
      <c r="G3234" s="30"/>
      <c r="H3234" s="155"/>
      <c r="I3234" s="36" t="str">
        <f ca="1">IFERROR(__xludf.DUMMYFUNCTION("""COMPUTED_VALUE""")," ")</f>
        <v xml:space="preserve"> </v>
      </c>
      <c r="J3234" s="51"/>
      <c r="K3234" s="56"/>
      <c r="L3234" s="38"/>
      <c r="M3234" s="30"/>
      <c r="N3234" s="30"/>
      <c r="O3234" s="30"/>
      <c r="P3234" s="30"/>
      <c r="Q3234" s="23" t="str">
        <v/>
      </c>
      <c r="R3234" s="30"/>
      <c r="S3234" s="39"/>
      <c r="T3234" s="45"/>
      <c r="U3234" s="52"/>
      <c r="V3234" s="53"/>
      <c r="W3234" s="54"/>
      <c r="X3234" s="30"/>
      <c r="Y3234" s="31" t="str">
        <v/>
      </c>
      <c r="Z3234" s="30"/>
      <c r="AA3234" s="56"/>
      <c r="AB3234" s="56"/>
      <c r="AC3234" s="30"/>
      <c r="AD3234" s="30"/>
    </row>
    <row r="3235" spans="1:30" x14ac:dyDescent="0.2">
      <c r="A3235" s="89"/>
      <c r="B3235" s="35"/>
      <c r="C3235" s="30"/>
      <c r="D3235" s="30"/>
      <c r="E3235" s="30"/>
      <c r="F3235" s="30"/>
      <c r="G3235" s="30"/>
      <c r="H3235" s="155"/>
      <c r="I3235" s="36" t="str">
        <f ca="1">IFERROR(__xludf.DUMMYFUNCTION("""COMPUTED_VALUE""")," ")</f>
        <v xml:space="preserve"> </v>
      </c>
      <c r="J3235" s="51"/>
      <c r="K3235" s="56"/>
      <c r="L3235" s="38"/>
      <c r="M3235" s="30"/>
      <c r="N3235" s="30"/>
      <c r="O3235" s="30"/>
      <c r="P3235" s="30"/>
      <c r="Q3235" s="23" t="str">
        <v/>
      </c>
      <c r="R3235" s="30"/>
      <c r="S3235" s="39"/>
      <c r="T3235" s="45"/>
      <c r="U3235" s="52"/>
      <c r="V3235" s="53"/>
      <c r="W3235" s="54"/>
      <c r="X3235" s="30"/>
      <c r="Y3235" s="31" t="str">
        <v/>
      </c>
      <c r="Z3235" s="30"/>
      <c r="AA3235" s="55"/>
      <c r="AB3235" s="55"/>
      <c r="AC3235" s="30"/>
      <c r="AD3235" s="30"/>
    </row>
    <row r="3236" spans="1:30" x14ac:dyDescent="0.2">
      <c r="A3236" s="89"/>
      <c r="B3236" s="35"/>
      <c r="C3236" s="30"/>
      <c r="D3236" s="30"/>
      <c r="E3236" s="30"/>
      <c r="F3236" s="30"/>
      <c r="G3236" s="30"/>
      <c r="H3236" s="155"/>
      <c r="I3236" s="36" t="str">
        <f ca="1">IFERROR(__xludf.DUMMYFUNCTION("""COMPUTED_VALUE""")," ")</f>
        <v xml:space="preserve"> </v>
      </c>
      <c r="J3236" s="51"/>
      <c r="K3236" s="56"/>
      <c r="L3236" s="38"/>
      <c r="M3236" s="30"/>
      <c r="N3236" s="30"/>
      <c r="O3236" s="30"/>
      <c r="P3236" s="30"/>
      <c r="Q3236" s="23" t="str">
        <v/>
      </c>
      <c r="R3236" s="30"/>
      <c r="S3236" s="39"/>
      <c r="T3236" s="45"/>
      <c r="U3236" s="52"/>
      <c r="V3236" s="53"/>
      <c r="W3236" s="54"/>
      <c r="X3236" s="30"/>
      <c r="Y3236" s="31" t="str">
        <v/>
      </c>
      <c r="Z3236" s="30"/>
      <c r="AA3236" s="56"/>
      <c r="AB3236" s="56"/>
      <c r="AC3236" s="30"/>
      <c r="AD3236" s="30"/>
    </row>
    <row r="3237" spans="1:30" x14ac:dyDescent="0.2">
      <c r="A3237" s="89"/>
      <c r="B3237" s="35"/>
      <c r="C3237" s="30"/>
      <c r="D3237" s="30"/>
      <c r="E3237" s="30"/>
      <c r="F3237" s="30"/>
      <c r="G3237" s="30"/>
      <c r="H3237" s="155"/>
      <c r="I3237" s="36" t="str">
        <f ca="1">IFERROR(__xludf.DUMMYFUNCTION("""COMPUTED_VALUE""")," ")</f>
        <v xml:space="preserve"> </v>
      </c>
      <c r="J3237" s="51"/>
      <c r="K3237" s="56"/>
      <c r="L3237" s="38"/>
      <c r="M3237" s="30"/>
      <c r="N3237" s="30"/>
      <c r="O3237" s="30"/>
      <c r="P3237" s="30"/>
      <c r="Q3237" s="23" t="str">
        <v/>
      </c>
      <c r="R3237" s="30"/>
      <c r="S3237" s="39"/>
      <c r="T3237" s="45"/>
      <c r="U3237" s="52"/>
      <c r="V3237" s="53"/>
      <c r="W3237" s="54"/>
      <c r="X3237" s="30"/>
      <c r="Y3237" s="31" t="str">
        <v/>
      </c>
      <c r="Z3237" s="30"/>
      <c r="AA3237" s="55"/>
      <c r="AB3237" s="55"/>
      <c r="AC3237" s="30"/>
      <c r="AD3237" s="30"/>
    </row>
    <row r="3238" spans="1:30" x14ac:dyDescent="0.2">
      <c r="A3238" s="89"/>
      <c r="B3238" s="35"/>
      <c r="C3238" s="30"/>
      <c r="D3238" s="30"/>
      <c r="E3238" s="30"/>
      <c r="F3238" s="30"/>
      <c r="G3238" s="30"/>
      <c r="H3238" s="155"/>
      <c r="I3238" s="36" t="str">
        <f ca="1">IFERROR(__xludf.DUMMYFUNCTION("""COMPUTED_VALUE""")," ")</f>
        <v xml:space="preserve"> </v>
      </c>
      <c r="J3238" s="51"/>
      <c r="K3238" s="56"/>
      <c r="L3238" s="38"/>
      <c r="M3238" s="30"/>
      <c r="N3238" s="30"/>
      <c r="O3238" s="30"/>
      <c r="P3238" s="30"/>
      <c r="Q3238" s="23" t="str">
        <v/>
      </c>
      <c r="R3238" s="30"/>
      <c r="S3238" s="39"/>
      <c r="T3238" s="45"/>
      <c r="U3238" s="52"/>
      <c r="V3238" s="53"/>
      <c r="W3238" s="54"/>
      <c r="X3238" s="30"/>
      <c r="Y3238" s="31" t="str">
        <v/>
      </c>
      <c r="Z3238" s="30"/>
      <c r="AA3238" s="56"/>
      <c r="AB3238" s="56"/>
      <c r="AC3238" s="30"/>
      <c r="AD3238" s="30"/>
    </row>
    <row r="3239" spans="1:30" x14ac:dyDescent="0.2">
      <c r="A3239" s="89"/>
      <c r="B3239" s="35"/>
      <c r="C3239" s="30"/>
      <c r="D3239" s="30"/>
      <c r="E3239" s="30"/>
      <c r="F3239" s="30"/>
      <c r="G3239" s="30"/>
      <c r="H3239" s="155"/>
      <c r="I3239" s="36" t="str">
        <f ca="1">IFERROR(__xludf.DUMMYFUNCTION("""COMPUTED_VALUE""")," ")</f>
        <v xml:space="preserve"> </v>
      </c>
      <c r="J3239" s="51"/>
      <c r="K3239" s="56"/>
      <c r="L3239" s="38"/>
      <c r="M3239" s="30"/>
      <c r="N3239" s="30"/>
      <c r="O3239" s="30"/>
      <c r="P3239" s="30"/>
      <c r="Q3239" s="23" t="str">
        <v/>
      </c>
      <c r="R3239" s="30"/>
      <c r="S3239" s="39"/>
      <c r="T3239" s="45"/>
      <c r="U3239" s="52"/>
      <c r="V3239" s="53"/>
      <c r="W3239" s="54"/>
      <c r="X3239" s="30"/>
      <c r="Y3239" s="31" t="str">
        <v/>
      </c>
      <c r="Z3239" s="30"/>
      <c r="AA3239" s="55"/>
      <c r="AB3239" s="55"/>
      <c r="AC3239" s="30"/>
      <c r="AD3239" s="30"/>
    </row>
    <row r="3240" spans="1:30" x14ac:dyDescent="0.2">
      <c r="A3240" s="89"/>
      <c r="B3240" s="35"/>
      <c r="C3240" s="30"/>
      <c r="D3240" s="30"/>
      <c r="E3240" s="30"/>
      <c r="F3240" s="30"/>
      <c r="G3240" s="30"/>
      <c r="H3240" s="155"/>
      <c r="I3240" s="36" t="str">
        <f ca="1">IFERROR(__xludf.DUMMYFUNCTION("""COMPUTED_VALUE""")," ")</f>
        <v xml:space="preserve"> </v>
      </c>
      <c r="J3240" s="51"/>
      <c r="K3240" s="56"/>
      <c r="L3240" s="38"/>
      <c r="M3240" s="30"/>
      <c r="N3240" s="30"/>
      <c r="O3240" s="30"/>
      <c r="P3240" s="30"/>
      <c r="Q3240" s="23" t="str">
        <v/>
      </c>
      <c r="R3240" s="30"/>
      <c r="S3240" s="39"/>
      <c r="T3240" s="45"/>
      <c r="U3240" s="52"/>
      <c r="V3240" s="53"/>
      <c r="W3240" s="54"/>
      <c r="X3240" s="30"/>
      <c r="Y3240" s="31" t="str">
        <v/>
      </c>
      <c r="Z3240" s="30"/>
      <c r="AA3240" s="56"/>
      <c r="AB3240" s="56"/>
      <c r="AC3240" s="30"/>
      <c r="AD3240" s="30"/>
    </row>
    <row r="3241" spans="1:30" x14ac:dyDescent="0.2">
      <c r="A3241" s="89"/>
      <c r="B3241" s="35"/>
      <c r="C3241" s="30"/>
      <c r="D3241" s="30"/>
      <c r="E3241" s="30"/>
      <c r="F3241" s="30"/>
      <c r="G3241" s="30"/>
      <c r="H3241" s="155"/>
      <c r="I3241" s="36" t="str">
        <f ca="1">IFERROR(__xludf.DUMMYFUNCTION("""COMPUTED_VALUE""")," ")</f>
        <v xml:space="preserve"> </v>
      </c>
      <c r="J3241" s="51"/>
      <c r="K3241" s="56"/>
      <c r="L3241" s="38"/>
      <c r="M3241" s="30"/>
      <c r="N3241" s="30"/>
      <c r="O3241" s="30"/>
      <c r="P3241" s="30"/>
      <c r="Q3241" s="23" t="str">
        <v/>
      </c>
      <c r="R3241" s="30"/>
      <c r="S3241" s="39"/>
      <c r="T3241" s="45"/>
      <c r="U3241" s="52"/>
      <c r="V3241" s="53"/>
      <c r="W3241" s="54"/>
      <c r="X3241" s="30"/>
      <c r="Y3241" s="31" t="str">
        <v/>
      </c>
      <c r="Z3241" s="30"/>
      <c r="AA3241" s="55"/>
      <c r="AB3241" s="55"/>
      <c r="AC3241" s="30"/>
      <c r="AD3241" s="30"/>
    </row>
    <row r="3242" spans="1:30" x14ac:dyDescent="0.2">
      <c r="A3242" s="89"/>
      <c r="B3242" s="35"/>
      <c r="C3242" s="30"/>
      <c r="D3242" s="30"/>
      <c r="E3242" s="30"/>
      <c r="F3242" s="30"/>
      <c r="G3242" s="30"/>
      <c r="H3242" s="155"/>
      <c r="I3242" s="36" t="str">
        <f ca="1">IFERROR(__xludf.DUMMYFUNCTION("""COMPUTED_VALUE""")," ")</f>
        <v xml:space="preserve"> </v>
      </c>
      <c r="J3242" s="51"/>
      <c r="K3242" s="56"/>
      <c r="L3242" s="38"/>
      <c r="M3242" s="30"/>
      <c r="N3242" s="30"/>
      <c r="O3242" s="30"/>
      <c r="P3242" s="30"/>
      <c r="Q3242" s="23" t="str">
        <v/>
      </c>
      <c r="R3242" s="30"/>
      <c r="S3242" s="39"/>
      <c r="T3242" s="45"/>
      <c r="U3242" s="52"/>
      <c r="V3242" s="53"/>
      <c r="W3242" s="54"/>
      <c r="X3242" s="30"/>
      <c r="Y3242" s="31" t="str">
        <v/>
      </c>
      <c r="Z3242" s="30"/>
      <c r="AA3242" s="56"/>
      <c r="AB3242" s="56"/>
      <c r="AC3242" s="30"/>
      <c r="AD3242" s="30"/>
    </row>
    <row r="3243" spans="1:30" x14ac:dyDescent="0.2">
      <c r="A3243" s="89"/>
      <c r="B3243" s="35"/>
      <c r="C3243" s="30"/>
      <c r="D3243" s="30"/>
      <c r="E3243" s="30"/>
      <c r="F3243" s="30"/>
      <c r="G3243" s="30"/>
      <c r="H3243" s="155"/>
      <c r="I3243" s="36" t="str">
        <f ca="1">IFERROR(__xludf.DUMMYFUNCTION("""COMPUTED_VALUE""")," ")</f>
        <v xml:space="preserve"> </v>
      </c>
      <c r="J3243" s="51"/>
      <c r="K3243" s="56"/>
      <c r="L3243" s="38"/>
      <c r="M3243" s="30"/>
      <c r="N3243" s="30"/>
      <c r="O3243" s="30"/>
      <c r="P3243" s="30"/>
      <c r="Q3243" s="23" t="str">
        <v/>
      </c>
      <c r="R3243" s="30"/>
      <c r="S3243" s="39"/>
      <c r="T3243" s="45"/>
      <c r="U3243" s="52"/>
      <c r="V3243" s="53"/>
      <c r="W3243" s="54"/>
      <c r="X3243" s="30"/>
      <c r="Y3243" s="31" t="str">
        <v/>
      </c>
      <c r="Z3243" s="30"/>
      <c r="AA3243" s="55"/>
      <c r="AB3243" s="55"/>
      <c r="AC3243" s="30"/>
      <c r="AD3243" s="30"/>
    </row>
    <row r="3244" spans="1:30" x14ac:dyDescent="0.2">
      <c r="A3244" s="89"/>
      <c r="B3244" s="35"/>
      <c r="C3244" s="30"/>
      <c r="D3244" s="30"/>
      <c r="E3244" s="30"/>
      <c r="F3244" s="30"/>
      <c r="G3244" s="30"/>
      <c r="H3244" s="155"/>
      <c r="I3244" s="36" t="str">
        <f ca="1">IFERROR(__xludf.DUMMYFUNCTION("""COMPUTED_VALUE""")," ")</f>
        <v xml:space="preserve"> </v>
      </c>
      <c r="J3244" s="51"/>
      <c r="K3244" s="56"/>
      <c r="L3244" s="38"/>
      <c r="M3244" s="30"/>
      <c r="N3244" s="30"/>
      <c r="O3244" s="30"/>
      <c r="P3244" s="30"/>
      <c r="Q3244" s="23" t="str">
        <v/>
      </c>
      <c r="R3244" s="30"/>
      <c r="S3244" s="39"/>
      <c r="T3244" s="45"/>
      <c r="U3244" s="52"/>
      <c r="V3244" s="53"/>
      <c r="W3244" s="54"/>
      <c r="X3244" s="30"/>
      <c r="Y3244" s="31" t="str">
        <v/>
      </c>
      <c r="Z3244" s="30"/>
      <c r="AA3244" s="56"/>
      <c r="AB3244" s="56"/>
      <c r="AC3244" s="30"/>
      <c r="AD3244" s="30"/>
    </row>
    <row r="3245" spans="1:30" x14ac:dyDescent="0.2">
      <c r="A3245" s="89"/>
      <c r="B3245" s="35"/>
      <c r="C3245" s="30"/>
      <c r="D3245" s="30"/>
      <c r="E3245" s="30"/>
      <c r="F3245" s="30"/>
      <c r="G3245" s="30"/>
      <c r="H3245" s="155"/>
      <c r="I3245" s="36" t="str">
        <f ca="1">IFERROR(__xludf.DUMMYFUNCTION("""COMPUTED_VALUE""")," ")</f>
        <v xml:space="preserve"> </v>
      </c>
      <c r="J3245" s="51"/>
      <c r="K3245" s="56"/>
      <c r="L3245" s="38"/>
      <c r="M3245" s="30"/>
      <c r="N3245" s="30"/>
      <c r="O3245" s="30"/>
      <c r="P3245" s="30"/>
      <c r="Q3245" s="23" t="str">
        <v/>
      </c>
      <c r="R3245" s="30"/>
      <c r="S3245" s="39"/>
      <c r="T3245" s="45"/>
      <c r="U3245" s="52"/>
      <c r="V3245" s="53"/>
      <c r="W3245" s="54"/>
      <c r="X3245" s="30"/>
      <c r="Y3245" s="31" t="str">
        <v/>
      </c>
      <c r="Z3245" s="30"/>
      <c r="AA3245" s="55"/>
      <c r="AB3245" s="55"/>
      <c r="AC3245" s="30"/>
      <c r="AD3245" s="30"/>
    </row>
    <row r="3246" spans="1:30" x14ac:dyDescent="0.2">
      <c r="A3246" s="89"/>
      <c r="B3246" s="35"/>
      <c r="C3246" s="30"/>
      <c r="D3246" s="30"/>
      <c r="E3246" s="30"/>
      <c r="F3246" s="30"/>
      <c r="G3246" s="30"/>
      <c r="H3246" s="155"/>
      <c r="I3246" s="36" t="str">
        <f ca="1">IFERROR(__xludf.DUMMYFUNCTION("""COMPUTED_VALUE""")," ")</f>
        <v xml:space="preserve"> </v>
      </c>
      <c r="J3246" s="51"/>
      <c r="K3246" s="56"/>
      <c r="L3246" s="38"/>
      <c r="M3246" s="30"/>
      <c r="N3246" s="30"/>
      <c r="O3246" s="30"/>
      <c r="P3246" s="30"/>
      <c r="Q3246" s="23" t="str">
        <v/>
      </c>
      <c r="R3246" s="30"/>
      <c r="S3246" s="39"/>
      <c r="T3246" s="45"/>
      <c r="U3246" s="52"/>
      <c r="V3246" s="53"/>
      <c r="W3246" s="54"/>
      <c r="X3246" s="30"/>
      <c r="Y3246" s="31" t="str">
        <v/>
      </c>
      <c r="Z3246" s="30"/>
      <c r="AA3246" s="56"/>
      <c r="AB3246" s="56"/>
      <c r="AC3246" s="30"/>
      <c r="AD3246" s="30"/>
    </row>
    <row r="3247" spans="1:30" x14ac:dyDescent="0.2">
      <c r="A3247" s="89"/>
      <c r="B3247" s="35"/>
      <c r="C3247" s="30"/>
      <c r="D3247" s="30"/>
      <c r="E3247" s="30"/>
      <c r="F3247" s="30"/>
      <c r="G3247" s="30"/>
      <c r="H3247" s="155"/>
      <c r="I3247" s="36" t="str">
        <f ca="1">IFERROR(__xludf.DUMMYFUNCTION("""COMPUTED_VALUE""")," ")</f>
        <v xml:space="preserve"> </v>
      </c>
      <c r="J3247" s="51"/>
      <c r="K3247" s="56"/>
      <c r="L3247" s="38"/>
      <c r="M3247" s="30"/>
      <c r="N3247" s="30"/>
      <c r="O3247" s="30"/>
      <c r="P3247" s="30"/>
      <c r="Q3247" s="23" t="str">
        <v/>
      </c>
      <c r="R3247" s="30"/>
      <c r="S3247" s="39"/>
      <c r="T3247" s="45"/>
      <c r="U3247" s="52"/>
      <c r="V3247" s="53"/>
      <c r="W3247" s="54"/>
      <c r="X3247" s="30"/>
      <c r="Y3247" s="31" t="str">
        <v/>
      </c>
      <c r="Z3247" s="30"/>
      <c r="AA3247" s="55"/>
      <c r="AB3247" s="55"/>
      <c r="AC3247" s="30"/>
      <c r="AD3247" s="30"/>
    </row>
    <row r="3248" spans="1:30" x14ac:dyDescent="0.2">
      <c r="A3248" s="89"/>
      <c r="B3248" s="35"/>
      <c r="C3248" s="30"/>
      <c r="D3248" s="30"/>
      <c r="E3248" s="30"/>
      <c r="F3248" s="30"/>
      <c r="G3248" s="30"/>
      <c r="H3248" s="155"/>
      <c r="I3248" s="36" t="str">
        <f ca="1">IFERROR(__xludf.DUMMYFUNCTION("""COMPUTED_VALUE""")," ")</f>
        <v xml:space="preserve"> </v>
      </c>
      <c r="J3248" s="51"/>
      <c r="K3248" s="56"/>
      <c r="L3248" s="38"/>
      <c r="M3248" s="30"/>
      <c r="N3248" s="30"/>
      <c r="O3248" s="30"/>
      <c r="P3248" s="30"/>
      <c r="Q3248" s="23" t="str">
        <v/>
      </c>
      <c r="R3248" s="30"/>
      <c r="S3248" s="39"/>
      <c r="T3248" s="45"/>
      <c r="U3248" s="52"/>
      <c r="V3248" s="53"/>
      <c r="W3248" s="54"/>
      <c r="X3248" s="30"/>
      <c r="Y3248" s="31" t="str">
        <v/>
      </c>
      <c r="Z3248" s="30"/>
      <c r="AA3248" s="56"/>
      <c r="AB3248" s="56"/>
      <c r="AC3248" s="30"/>
      <c r="AD3248" s="30"/>
    </row>
    <row r="3249" spans="1:30" x14ac:dyDescent="0.2">
      <c r="A3249" s="89"/>
      <c r="B3249" s="35"/>
      <c r="C3249" s="30"/>
      <c r="D3249" s="30"/>
      <c r="E3249" s="30"/>
      <c r="F3249" s="30"/>
      <c r="G3249" s="30"/>
      <c r="H3249" s="155"/>
      <c r="I3249" s="36" t="str">
        <f ca="1">IFERROR(__xludf.DUMMYFUNCTION("""COMPUTED_VALUE""")," ")</f>
        <v xml:space="preserve"> </v>
      </c>
      <c r="J3249" s="51"/>
      <c r="K3249" s="56"/>
      <c r="L3249" s="38"/>
      <c r="M3249" s="30"/>
      <c r="N3249" s="30"/>
      <c r="O3249" s="30"/>
      <c r="P3249" s="30"/>
      <c r="Q3249" s="23" t="str">
        <v/>
      </c>
      <c r="R3249" s="30"/>
      <c r="S3249" s="39"/>
      <c r="T3249" s="45"/>
      <c r="U3249" s="52"/>
      <c r="V3249" s="53"/>
      <c r="W3249" s="54"/>
      <c r="X3249" s="30"/>
      <c r="Y3249" s="31" t="str">
        <v/>
      </c>
      <c r="Z3249" s="30"/>
      <c r="AA3249" s="55"/>
      <c r="AB3249" s="55"/>
      <c r="AC3249" s="30"/>
      <c r="AD3249" s="30"/>
    </row>
    <row r="3250" spans="1:30" x14ac:dyDescent="0.2">
      <c r="A3250" s="89"/>
      <c r="B3250" s="35"/>
      <c r="C3250" s="30"/>
      <c r="D3250" s="30"/>
      <c r="E3250" s="30"/>
      <c r="F3250" s="30"/>
      <c r="G3250" s="30"/>
      <c r="H3250" s="155"/>
      <c r="I3250" s="36" t="str">
        <f ca="1">IFERROR(__xludf.DUMMYFUNCTION("""COMPUTED_VALUE""")," ")</f>
        <v xml:space="preserve"> </v>
      </c>
      <c r="J3250" s="51"/>
      <c r="K3250" s="56"/>
      <c r="L3250" s="38"/>
      <c r="M3250" s="30"/>
      <c r="N3250" s="30"/>
      <c r="O3250" s="30"/>
      <c r="P3250" s="30"/>
      <c r="Q3250" s="23" t="str">
        <v/>
      </c>
      <c r="R3250" s="30"/>
      <c r="S3250" s="39"/>
      <c r="T3250" s="45"/>
      <c r="U3250" s="52"/>
      <c r="V3250" s="53"/>
      <c r="W3250" s="54"/>
      <c r="X3250" s="30"/>
      <c r="Y3250" s="31" t="str">
        <v/>
      </c>
      <c r="Z3250" s="30"/>
      <c r="AA3250" s="56"/>
      <c r="AB3250" s="56"/>
      <c r="AC3250" s="30"/>
      <c r="AD3250" s="30"/>
    </row>
    <row r="3251" spans="1:30" x14ac:dyDescent="0.2">
      <c r="A3251" s="89"/>
      <c r="B3251" s="35"/>
      <c r="C3251" s="30"/>
      <c r="D3251" s="30"/>
      <c r="E3251" s="30"/>
      <c r="F3251" s="30"/>
      <c r="G3251" s="30"/>
      <c r="H3251" s="155"/>
      <c r="I3251" s="36" t="str">
        <f ca="1">IFERROR(__xludf.DUMMYFUNCTION("""COMPUTED_VALUE""")," ")</f>
        <v xml:space="preserve"> </v>
      </c>
      <c r="J3251" s="51"/>
      <c r="K3251" s="56"/>
      <c r="L3251" s="38"/>
      <c r="M3251" s="30"/>
      <c r="N3251" s="30"/>
      <c r="O3251" s="30"/>
      <c r="P3251" s="30"/>
      <c r="Q3251" s="23" t="str">
        <v/>
      </c>
      <c r="R3251" s="30"/>
      <c r="S3251" s="39"/>
      <c r="T3251" s="45"/>
      <c r="U3251" s="52"/>
      <c r="V3251" s="53"/>
      <c r="W3251" s="54"/>
      <c r="X3251" s="30"/>
      <c r="Y3251" s="31" t="str">
        <v/>
      </c>
      <c r="Z3251" s="30"/>
      <c r="AA3251" s="55"/>
      <c r="AB3251" s="55"/>
      <c r="AC3251" s="30"/>
      <c r="AD3251" s="30"/>
    </row>
    <row r="3252" spans="1:30" x14ac:dyDescent="0.2">
      <c r="A3252" s="89"/>
      <c r="B3252" s="35"/>
      <c r="C3252" s="30"/>
      <c r="D3252" s="30"/>
      <c r="E3252" s="30"/>
      <c r="F3252" s="30"/>
      <c r="G3252" s="30"/>
      <c r="H3252" s="155"/>
      <c r="I3252" s="36" t="str">
        <f ca="1">IFERROR(__xludf.DUMMYFUNCTION("""COMPUTED_VALUE""")," ")</f>
        <v xml:space="preserve"> </v>
      </c>
      <c r="J3252" s="51"/>
      <c r="K3252" s="56"/>
      <c r="L3252" s="38"/>
      <c r="M3252" s="30"/>
      <c r="N3252" s="30"/>
      <c r="O3252" s="30"/>
      <c r="P3252" s="30"/>
      <c r="Q3252" s="23" t="str">
        <v/>
      </c>
      <c r="R3252" s="30"/>
      <c r="S3252" s="39"/>
      <c r="T3252" s="45"/>
      <c r="U3252" s="52"/>
      <c r="V3252" s="53"/>
      <c r="W3252" s="54"/>
      <c r="X3252" s="30"/>
      <c r="Y3252" s="31" t="str">
        <v/>
      </c>
      <c r="Z3252" s="30"/>
      <c r="AA3252" s="56"/>
      <c r="AB3252" s="56"/>
      <c r="AC3252" s="30"/>
      <c r="AD3252" s="30"/>
    </row>
    <row r="3253" spans="1:30" x14ac:dyDescent="0.2">
      <c r="A3253" s="89"/>
      <c r="B3253" s="35"/>
      <c r="C3253" s="30"/>
      <c r="D3253" s="30"/>
      <c r="E3253" s="30"/>
      <c r="F3253" s="30"/>
      <c r="G3253" s="30"/>
      <c r="H3253" s="155"/>
      <c r="I3253" s="36" t="str">
        <f ca="1">IFERROR(__xludf.DUMMYFUNCTION("""COMPUTED_VALUE""")," ")</f>
        <v xml:space="preserve"> </v>
      </c>
      <c r="J3253" s="51"/>
      <c r="K3253" s="56"/>
      <c r="L3253" s="38"/>
      <c r="M3253" s="30"/>
      <c r="N3253" s="30"/>
      <c r="O3253" s="30"/>
      <c r="P3253" s="30"/>
      <c r="Q3253" s="23" t="str">
        <v/>
      </c>
      <c r="R3253" s="30"/>
      <c r="S3253" s="39"/>
      <c r="T3253" s="45"/>
      <c r="U3253" s="52"/>
      <c r="V3253" s="53"/>
      <c r="W3253" s="54"/>
      <c r="X3253" s="30"/>
      <c r="Y3253" s="31" t="str">
        <v/>
      </c>
      <c r="Z3253" s="30"/>
      <c r="AA3253" s="55"/>
      <c r="AB3253" s="55"/>
      <c r="AC3253" s="30"/>
      <c r="AD3253" s="30"/>
    </row>
    <row r="3254" spans="1:30" x14ac:dyDescent="0.2">
      <c r="A3254" s="89"/>
      <c r="B3254" s="35"/>
      <c r="C3254" s="30"/>
      <c r="D3254" s="30"/>
      <c r="E3254" s="30"/>
      <c r="F3254" s="30"/>
      <c r="G3254" s="30"/>
      <c r="H3254" s="155"/>
      <c r="I3254" s="36" t="str">
        <f ca="1">IFERROR(__xludf.DUMMYFUNCTION("""COMPUTED_VALUE""")," ")</f>
        <v xml:space="preserve"> </v>
      </c>
      <c r="J3254" s="51"/>
      <c r="K3254" s="56"/>
      <c r="L3254" s="38"/>
      <c r="M3254" s="30"/>
      <c r="N3254" s="30"/>
      <c r="O3254" s="30"/>
      <c r="P3254" s="30"/>
      <c r="Q3254" s="23" t="str">
        <v/>
      </c>
      <c r="R3254" s="30"/>
      <c r="S3254" s="39"/>
      <c r="T3254" s="45"/>
      <c r="U3254" s="52"/>
      <c r="V3254" s="53"/>
      <c r="W3254" s="54"/>
      <c r="X3254" s="30"/>
      <c r="Y3254" s="31" t="str">
        <v/>
      </c>
      <c r="Z3254" s="30"/>
      <c r="AA3254" s="56"/>
      <c r="AB3254" s="56"/>
      <c r="AC3254" s="30"/>
      <c r="AD3254" s="30"/>
    </row>
    <row r="3255" spans="1:30" x14ac:dyDescent="0.2">
      <c r="A3255" s="89"/>
      <c r="B3255" s="35"/>
      <c r="C3255" s="30"/>
      <c r="D3255" s="30"/>
      <c r="E3255" s="30"/>
      <c r="F3255" s="30"/>
      <c r="G3255" s="30"/>
      <c r="H3255" s="155"/>
      <c r="I3255" s="36" t="str">
        <f ca="1">IFERROR(__xludf.DUMMYFUNCTION("""COMPUTED_VALUE""")," ")</f>
        <v xml:space="preserve"> </v>
      </c>
      <c r="J3255" s="51"/>
      <c r="K3255" s="56"/>
      <c r="L3255" s="38"/>
      <c r="M3255" s="30"/>
      <c r="N3255" s="30"/>
      <c r="O3255" s="30"/>
      <c r="P3255" s="30"/>
      <c r="Q3255" s="23" t="str">
        <v/>
      </c>
      <c r="R3255" s="30"/>
      <c r="S3255" s="39"/>
      <c r="T3255" s="45"/>
      <c r="U3255" s="52"/>
      <c r="V3255" s="53"/>
      <c r="W3255" s="54"/>
      <c r="X3255" s="30"/>
      <c r="Y3255" s="31" t="str">
        <v/>
      </c>
      <c r="Z3255" s="30"/>
      <c r="AA3255" s="55"/>
      <c r="AB3255" s="55"/>
      <c r="AC3255" s="30"/>
      <c r="AD3255" s="30"/>
    </row>
    <row r="3256" spans="1:30" x14ac:dyDescent="0.2">
      <c r="A3256" s="89"/>
      <c r="B3256" s="35"/>
      <c r="C3256" s="30"/>
      <c r="D3256" s="30"/>
      <c r="E3256" s="30"/>
      <c r="F3256" s="30"/>
      <c r="G3256" s="30"/>
      <c r="H3256" s="155"/>
      <c r="I3256" s="36" t="str">
        <f ca="1">IFERROR(__xludf.DUMMYFUNCTION("""COMPUTED_VALUE""")," ")</f>
        <v xml:space="preserve"> </v>
      </c>
      <c r="J3256" s="51"/>
      <c r="K3256" s="56"/>
      <c r="L3256" s="38"/>
      <c r="M3256" s="30"/>
      <c r="N3256" s="30"/>
      <c r="O3256" s="30"/>
      <c r="P3256" s="30"/>
      <c r="Q3256" s="23" t="str">
        <v/>
      </c>
      <c r="R3256" s="30"/>
      <c r="S3256" s="39"/>
      <c r="T3256" s="45"/>
      <c r="U3256" s="52"/>
      <c r="V3256" s="53"/>
      <c r="W3256" s="54"/>
      <c r="X3256" s="30"/>
      <c r="Y3256" s="31" t="str">
        <v/>
      </c>
      <c r="Z3256" s="30"/>
      <c r="AA3256" s="56"/>
      <c r="AB3256" s="56"/>
      <c r="AC3256" s="30"/>
      <c r="AD3256" s="30"/>
    </row>
    <row r="3257" spans="1:30" x14ac:dyDescent="0.2">
      <c r="A3257" s="89"/>
      <c r="B3257" s="35"/>
      <c r="C3257" s="30"/>
      <c r="D3257" s="30"/>
      <c r="E3257" s="30"/>
      <c r="F3257" s="30"/>
      <c r="G3257" s="30"/>
      <c r="H3257" s="155"/>
      <c r="I3257" s="36" t="str">
        <f ca="1">IFERROR(__xludf.DUMMYFUNCTION("""COMPUTED_VALUE""")," ")</f>
        <v xml:space="preserve"> </v>
      </c>
      <c r="J3257" s="51"/>
      <c r="K3257" s="56"/>
      <c r="L3257" s="38"/>
      <c r="M3257" s="30"/>
      <c r="N3257" s="30"/>
      <c r="O3257" s="30"/>
      <c r="P3257" s="30"/>
      <c r="Q3257" s="23" t="str">
        <v/>
      </c>
      <c r="R3257" s="30"/>
      <c r="S3257" s="39"/>
      <c r="T3257" s="45"/>
      <c r="U3257" s="52"/>
      <c r="V3257" s="53"/>
      <c r="W3257" s="54"/>
      <c r="X3257" s="30"/>
      <c r="Y3257" s="31" t="str">
        <v/>
      </c>
      <c r="Z3257" s="30"/>
      <c r="AA3257" s="55"/>
      <c r="AB3257" s="55"/>
      <c r="AC3257" s="30"/>
      <c r="AD3257" s="30"/>
    </row>
    <row r="3258" spans="1:30" x14ac:dyDescent="0.2">
      <c r="A3258" s="89"/>
      <c r="B3258" s="35"/>
      <c r="C3258" s="30"/>
      <c r="D3258" s="30"/>
      <c r="E3258" s="30"/>
      <c r="F3258" s="30"/>
      <c r="G3258" s="30"/>
      <c r="H3258" s="155"/>
      <c r="I3258" s="36" t="str">
        <f ca="1">IFERROR(__xludf.DUMMYFUNCTION("""COMPUTED_VALUE""")," ")</f>
        <v xml:space="preserve"> </v>
      </c>
      <c r="J3258" s="51"/>
      <c r="K3258" s="56"/>
      <c r="L3258" s="38"/>
      <c r="M3258" s="30"/>
      <c r="N3258" s="30"/>
      <c r="O3258" s="30"/>
      <c r="P3258" s="30"/>
      <c r="Q3258" s="23" t="str">
        <v/>
      </c>
      <c r="R3258" s="30"/>
      <c r="S3258" s="39"/>
      <c r="T3258" s="45"/>
      <c r="U3258" s="52"/>
      <c r="V3258" s="53"/>
      <c r="W3258" s="54"/>
      <c r="X3258" s="30"/>
      <c r="Y3258" s="31" t="str">
        <v/>
      </c>
      <c r="Z3258" s="30"/>
      <c r="AA3258" s="56"/>
      <c r="AB3258" s="56"/>
      <c r="AC3258" s="30"/>
      <c r="AD3258" s="30"/>
    </row>
    <row r="3259" spans="1:30" x14ac:dyDescent="0.2">
      <c r="A3259" s="89"/>
      <c r="B3259" s="35"/>
      <c r="C3259" s="30"/>
      <c r="D3259" s="30"/>
      <c r="E3259" s="30"/>
      <c r="F3259" s="30"/>
      <c r="G3259" s="30"/>
      <c r="H3259" s="155"/>
      <c r="I3259" s="36" t="str">
        <f ca="1">IFERROR(__xludf.DUMMYFUNCTION("""COMPUTED_VALUE""")," ")</f>
        <v xml:space="preserve"> </v>
      </c>
      <c r="J3259" s="51"/>
      <c r="K3259" s="56"/>
      <c r="L3259" s="38"/>
      <c r="M3259" s="30"/>
      <c r="N3259" s="30"/>
      <c r="O3259" s="30"/>
      <c r="P3259" s="30"/>
      <c r="Q3259" s="23" t="str">
        <v/>
      </c>
      <c r="R3259" s="30"/>
      <c r="S3259" s="39"/>
      <c r="T3259" s="45"/>
      <c r="U3259" s="52"/>
      <c r="V3259" s="53"/>
      <c r="W3259" s="54"/>
      <c r="X3259" s="30"/>
      <c r="Y3259" s="31" t="str">
        <v/>
      </c>
      <c r="Z3259" s="30"/>
      <c r="AA3259" s="55"/>
      <c r="AB3259" s="55"/>
      <c r="AC3259" s="30"/>
      <c r="AD3259" s="30"/>
    </row>
    <row r="3260" spans="1:30" x14ac:dyDescent="0.2">
      <c r="A3260" s="89"/>
      <c r="B3260" s="35"/>
      <c r="C3260" s="30"/>
      <c r="D3260" s="30"/>
      <c r="E3260" s="30"/>
      <c r="F3260" s="30"/>
      <c r="G3260" s="30"/>
      <c r="H3260" s="155"/>
      <c r="I3260" s="36" t="str">
        <f ca="1">IFERROR(__xludf.DUMMYFUNCTION("""COMPUTED_VALUE""")," ")</f>
        <v xml:space="preserve"> </v>
      </c>
      <c r="J3260" s="51"/>
      <c r="K3260" s="56"/>
      <c r="L3260" s="38"/>
      <c r="M3260" s="30"/>
      <c r="N3260" s="30"/>
      <c r="O3260" s="30"/>
      <c r="P3260" s="30"/>
      <c r="Q3260" s="23" t="str">
        <v/>
      </c>
      <c r="R3260" s="30"/>
      <c r="S3260" s="39"/>
      <c r="T3260" s="45"/>
      <c r="U3260" s="52"/>
      <c r="V3260" s="53"/>
      <c r="W3260" s="54"/>
      <c r="X3260" s="30"/>
      <c r="Y3260" s="31" t="str">
        <v/>
      </c>
      <c r="Z3260" s="30"/>
      <c r="AA3260" s="56"/>
      <c r="AB3260" s="56"/>
      <c r="AC3260" s="30"/>
      <c r="AD3260" s="30"/>
    </row>
    <row r="3261" spans="1:30" x14ac:dyDescent="0.2">
      <c r="A3261" s="89"/>
      <c r="B3261" s="35"/>
      <c r="C3261" s="30"/>
      <c r="D3261" s="30"/>
      <c r="E3261" s="30"/>
      <c r="F3261" s="30"/>
      <c r="G3261" s="30"/>
      <c r="H3261" s="155"/>
      <c r="I3261" s="36" t="str">
        <f ca="1">IFERROR(__xludf.DUMMYFUNCTION("""COMPUTED_VALUE""")," ")</f>
        <v xml:space="preserve"> </v>
      </c>
      <c r="J3261" s="51"/>
      <c r="K3261" s="56"/>
      <c r="L3261" s="38"/>
      <c r="M3261" s="30"/>
      <c r="N3261" s="30"/>
      <c r="O3261" s="30"/>
      <c r="P3261" s="30"/>
      <c r="Q3261" s="23" t="str">
        <v/>
      </c>
      <c r="R3261" s="30"/>
      <c r="S3261" s="39"/>
      <c r="T3261" s="45"/>
      <c r="U3261" s="52"/>
      <c r="V3261" s="53"/>
      <c r="W3261" s="54"/>
      <c r="X3261" s="30"/>
      <c r="Y3261" s="31" t="str">
        <v/>
      </c>
      <c r="Z3261" s="30"/>
      <c r="AA3261" s="55"/>
      <c r="AB3261" s="55"/>
      <c r="AC3261" s="30"/>
      <c r="AD3261" s="30"/>
    </row>
    <row r="3262" spans="1:30" x14ac:dyDescent="0.2">
      <c r="A3262" s="89"/>
      <c r="B3262" s="35"/>
      <c r="C3262" s="30"/>
      <c r="D3262" s="30"/>
      <c r="E3262" s="30"/>
      <c r="F3262" s="30"/>
      <c r="G3262" s="30"/>
      <c r="H3262" s="155"/>
      <c r="I3262" s="36" t="str">
        <f ca="1">IFERROR(__xludf.DUMMYFUNCTION("""COMPUTED_VALUE""")," ")</f>
        <v xml:space="preserve"> </v>
      </c>
      <c r="J3262" s="51"/>
      <c r="K3262" s="56"/>
      <c r="L3262" s="38"/>
      <c r="M3262" s="30"/>
      <c r="N3262" s="30"/>
      <c r="O3262" s="30"/>
      <c r="P3262" s="30"/>
      <c r="Q3262" s="23" t="str">
        <v/>
      </c>
      <c r="R3262" s="30"/>
      <c r="S3262" s="39"/>
      <c r="T3262" s="45"/>
      <c r="U3262" s="52"/>
      <c r="V3262" s="53"/>
      <c r="W3262" s="54"/>
      <c r="X3262" s="30"/>
      <c r="Y3262" s="31" t="str">
        <v/>
      </c>
      <c r="Z3262" s="30"/>
      <c r="AA3262" s="56"/>
      <c r="AB3262" s="56"/>
      <c r="AC3262" s="30"/>
      <c r="AD3262" s="30"/>
    </row>
    <row r="3263" spans="1:30" x14ac:dyDescent="0.2">
      <c r="A3263" s="89"/>
      <c r="B3263" s="35"/>
      <c r="C3263" s="30"/>
      <c r="D3263" s="30"/>
      <c r="E3263" s="30"/>
      <c r="F3263" s="30"/>
      <c r="G3263" s="30"/>
      <c r="H3263" s="155"/>
      <c r="I3263" s="36" t="str">
        <f ca="1">IFERROR(__xludf.DUMMYFUNCTION("""COMPUTED_VALUE""")," ")</f>
        <v xml:space="preserve"> </v>
      </c>
      <c r="J3263" s="51"/>
      <c r="K3263" s="56"/>
      <c r="L3263" s="38"/>
      <c r="M3263" s="30"/>
      <c r="N3263" s="30"/>
      <c r="O3263" s="30"/>
      <c r="P3263" s="30"/>
      <c r="Q3263" s="23" t="str">
        <v/>
      </c>
      <c r="R3263" s="30"/>
      <c r="S3263" s="39"/>
      <c r="T3263" s="45"/>
      <c r="U3263" s="52"/>
      <c r="V3263" s="53"/>
      <c r="W3263" s="54"/>
      <c r="X3263" s="30"/>
      <c r="Y3263" s="31" t="str">
        <v/>
      </c>
      <c r="Z3263" s="30"/>
      <c r="AA3263" s="55"/>
      <c r="AB3263" s="55"/>
      <c r="AC3263" s="30"/>
      <c r="AD3263" s="30"/>
    </row>
    <row r="3264" spans="1:30" x14ac:dyDescent="0.2">
      <c r="A3264" s="89"/>
      <c r="B3264" s="35"/>
      <c r="C3264" s="30"/>
      <c r="D3264" s="30"/>
      <c r="E3264" s="30"/>
      <c r="F3264" s="30"/>
      <c r="G3264" s="30"/>
      <c r="H3264" s="155"/>
      <c r="I3264" s="36" t="str">
        <f ca="1">IFERROR(__xludf.DUMMYFUNCTION("""COMPUTED_VALUE""")," ")</f>
        <v xml:space="preserve"> </v>
      </c>
      <c r="J3264" s="51"/>
      <c r="K3264" s="56"/>
      <c r="L3264" s="38"/>
      <c r="M3264" s="30"/>
      <c r="N3264" s="30"/>
      <c r="O3264" s="30"/>
      <c r="P3264" s="30"/>
      <c r="Q3264" s="23" t="str">
        <v/>
      </c>
      <c r="R3264" s="30"/>
      <c r="S3264" s="39"/>
      <c r="T3264" s="45"/>
      <c r="U3264" s="52"/>
      <c r="V3264" s="53"/>
      <c r="W3264" s="54"/>
      <c r="X3264" s="30"/>
      <c r="Y3264" s="31" t="str">
        <v/>
      </c>
      <c r="Z3264" s="30"/>
      <c r="AA3264" s="56"/>
      <c r="AB3264" s="56"/>
      <c r="AC3264" s="30"/>
      <c r="AD3264" s="30"/>
    </row>
    <row r="3265" spans="1:30" x14ac:dyDescent="0.2">
      <c r="A3265" s="89"/>
      <c r="B3265" s="35"/>
      <c r="C3265" s="30"/>
      <c r="D3265" s="30"/>
      <c r="E3265" s="30"/>
      <c r="F3265" s="30"/>
      <c r="G3265" s="30"/>
      <c r="H3265" s="155"/>
      <c r="I3265" s="36" t="str">
        <f ca="1">IFERROR(__xludf.DUMMYFUNCTION("""COMPUTED_VALUE""")," ")</f>
        <v xml:space="preserve"> </v>
      </c>
      <c r="J3265" s="51"/>
      <c r="K3265" s="56"/>
      <c r="L3265" s="38"/>
      <c r="M3265" s="30"/>
      <c r="N3265" s="30"/>
      <c r="O3265" s="30"/>
      <c r="P3265" s="30"/>
      <c r="Q3265" s="23" t="str">
        <v/>
      </c>
      <c r="R3265" s="30"/>
      <c r="S3265" s="39"/>
      <c r="T3265" s="45"/>
      <c r="U3265" s="52"/>
      <c r="V3265" s="53"/>
      <c r="W3265" s="54"/>
      <c r="X3265" s="30"/>
      <c r="Y3265" s="31" t="str">
        <v/>
      </c>
      <c r="Z3265" s="30"/>
      <c r="AA3265" s="55"/>
      <c r="AB3265" s="55"/>
      <c r="AC3265" s="30"/>
      <c r="AD3265" s="30"/>
    </row>
    <row r="3266" spans="1:30" x14ac:dyDescent="0.2">
      <c r="A3266" s="89"/>
      <c r="B3266" s="35"/>
      <c r="C3266" s="30"/>
      <c r="D3266" s="30"/>
      <c r="E3266" s="30"/>
      <c r="F3266" s="30"/>
      <c r="G3266" s="30"/>
      <c r="H3266" s="155"/>
      <c r="I3266" s="36" t="str">
        <f ca="1">IFERROR(__xludf.DUMMYFUNCTION("""COMPUTED_VALUE""")," ")</f>
        <v xml:space="preserve"> </v>
      </c>
      <c r="J3266" s="51"/>
      <c r="K3266" s="56"/>
      <c r="L3266" s="38"/>
      <c r="M3266" s="30"/>
      <c r="N3266" s="30"/>
      <c r="O3266" s="30"/>
      <c r="P3266" s="30"/>
      <c r="Q3266" s="23" t="str">
        <v/>
      </c>
      <c r="R3266" s="30"/>
      <c r="S3266" s="39"/>
      <c r="T3266" s="45"/>
      <c r="U3266" s="52"/>
      <c r="V3266" s="53"/>
      <c r="W3266" s="54"/>
      <c r="X3266" s="30"/>
      <c r="Y3266" s="31" t="str">
        <v/>
      </c>
      <c r="Z3266" s="30"/>
      <c r="AA3266" s="56"/>
      <c r="AB3266" s="56"/>
      <c r="AC3266" s="30"/>
      <c r="AD3266" s="30"/>
    </row>
    <row r="3267" spans="1:30" x14ac:dyDescent="0.2">
      <c r="A3267" s="89"/>
      <c r="B3267" s="35"/>
      <c r="C3267" s="30"/>
      <c r="D3267" s="30"/>
      <c r="E3267" s="30"/>
      <c r="F3267" s="30"/>
      <c r="G3267" s="30"/>
      <c r="H3267" s="155"/>
      <c r="I3267" s="36" t="str">
        <f ca="1">IFERROR(__xludf.DUMMYFUNCTION("""COMPUTED_VALUE""")," ")</f>
        <v xml:space="preserve"> </v>
      </c>
      <c r="J3267" s="51"/>
      <c r="K3267" s="56"/>
      <c r="L3267" s="38"/>
      <c r="M3267" s="30"/>
      <c r="N3267" s="30"/>
      <c r="O3267" s="30"/>
      <c r="P3267" s="30"/>
      <c r="Q3267" s="23" t="str">
        <v/>
      </c>
      <c r="R3267" s="30"/>
      <c r="S3267" s="39"/>
      <c r="T3267" s="45"/>
      <c r="U3267" s="52"/>
      <c r="V3267" s="53"/>
      <c r="W3267" s="54"/>
      <c r="X3267" s="30"/>
      <c r="Y3267" s="31" t="str">
        <v/>
      </c>
      <c r="Z3267" s="30"/>
      <c r="AA3267" s="55"/>
      <c r="AB3267" s="55"/>
      <c r="AC3267" s="30"/>
      <c r="AD3267" s="30"/>
    </row>
    <row r="3268" spans="1:30" x14ac:dyDescent="0.2">
      <c r="A3268" s="89"/>
      <c r="B3268" s="35"/>
      <c r="C3268" s="30"/>
      <c r="D3268" s="30"/>
      <c r="E3268" s="30"/>
      <c r="F3268" s="30"/>
      <c r="G3268" s="30"/>
      <c r="H3268" s="155"/>
      <c r="I3268" s="36" t="str">
        <f ca="1">IFERROR(__xludf.DUMMYFUNCTION("""COMPUTED_VALUE""")," ")</f>
        <v xml:space="preserve"> </v>
      </c>
      <c r="J3268" s="51"/>
      <c r="K3268" s="56"/>
      <c r="L3268" s="38"/>
      <c r="M3268" s="30"/>
      <c r="N3268" s="30"/>
      <c r="O3268" s="30"/>
      <c r="P3268" s="30"/>
      <c r="Q3268" s="23" t="str">
        <v/>
      </c>
      <c r="R3268" s="30"/>
      <c r="S3268" s="39"/>
      <c r="T3268" s="45"/>
      <c r="U3268" s="52"/>
      <c r="V3268" s="53"/>
      <c r="W3268" s="54"/>
      <c r="X3268" s="30"/>
      <c r="Y3268" s="31" t="str">
        <v/>
      </c>
      <c r="Z3268" s="30"/>
      <c r="AA3268" s="56"/>
      <c r="AB3268" s="56"/>
      <c r="AC3268" s="30"/>
      <c r="AD3268" s="30"/>
    </row>
    <row r="3269" spans="1:30" x14ac:dyDescent="0.2">
      <c r="A3269" s="89"/>
      <c r="B3269" s="35"/>
      <c r="C3269" s="30"/>
      <c r="D3269" s="30"/>
      <c r="E3269" s="30"/>
      <c r="F3269" s="30"/>
      <c r="G3269" s="30"/>
      <c r="H3269" s="155"/>
      <c r="I3269" s="36" t="str">
        <f ca="1">IFERROR(__xludf.DUMMYFUNCTION("""COMPUTED_VALUE""")," ")</f>
        <v xml:space="preserve"> </v>
      </c>
      <c r="J3269" s="51"/>
      <c r="K3269" s="56"/>
      <c r="L3269" s="38"/>
      <c r="M3269" s="30"/>
      <c r="N3269" s="30"/>
      <c r="O3269" s="30"/>
      <c r="P3269" s="30"/>
      <c r="Q3269" s="23" t="str">
        <v/>
      </c>
      <c r="R3269" s="30"/>
      <c r="S3269" s="39"/>
      <c r="T3269" s="45"/>
      <c r="U3269" s="52"/>
      <c r="V3269" s="53"/>
      <c r="W3269" s="54"/>
      <c r="X3269" s="30"/>
      <c r="Y3269" s="31" t="str">
        <v/>
      </c>
      <c r="Z3269" s="30"/>
      <c r="AA3269" s="55"/>
      <c r="AB3269" s="55"/>
      <c r="AC3269" s="30"/>
      <c r="AD3269" s="30"/>
    </row>
    <row r="3270" spans="1:30" x14ac:dyDescent="0.2">
      <c r="A3270" s="89"/>
      <c r="B3270" s="35"/>
      <c r="C3270" s="30"/>
      <c r="D3270" s="30"/>
      <c r="E3270" s="30"/>
      <c r="F3270" s="30"/>
      <c r="G3270" s="30"/>
      <c r="H3270" s="155"/>
      <c r="I3270" s="36" t="str">
        <f ca="1">IFERROR(__xludf.DUMMYFUNCTION("""COMPUTED_VALUE""")," ")</f>
        <v xml:space="preserve"> </v>
      </c>
      <c r="J3270" s="51"/>
      <c r="K3270" s="56"/>
      <c r="L3270" s="38"/>
      <c r="M3270" s="30"/>
      <c r="N3270" s="30"/>
      <c r="O3270" s="30"/>
      <c r="P3270" s="30"/>
      <c r="Q3270" s="23" t="str">
        <v/>
      </c>
      <c r="R3270" s="30"/>
      <c r="S3270" s="39"/>
      <c r="T3270" s="45"/>
      <c r="U3270" s="52"/>
      <c r="V3270" s="53"/>
      <c r="W3270" s="54"/>
      <c r="X3270" s="30"/>
      <c r="Y3270" s="31" t="str">
        <v/>
      </c>
      <c r="Z3270" s="30"/>
      <c r="AA3270" s="56"/>
      <c r="AB3270" s="56"/>
      <c r="AC3270" s="30"/>
      <c r="AD3270" s="30"/>
    </row>
    <row r="3271" spans="1:30" x14ac:dyDescent="0.2">
      <c r="A3271" s="89"/>
      <c r="B3271" s="35"/>
      <c r="C3271" s="30"/>
      <c r="D3271" s="30"/>
      <c r="E3271" s="30"/>
      <c r="F3271" s="30"/>
      <c r="G3271" s="30"/>
      <c r="H3271" s="155"/>
      <c r="I3271" s="36" t="str">
        <f ca="1">IFERROR(__xludf.DUMMYFUNCTION("""COMPUTED_VALUE""")," ")</f>
        <v xml:space="preserve"> </v>
      </c>
      <c r="J3271" s="51"/>
      <c r="K3271" s="56"/>
      <c r="L3271" s="38"/>
      <c r="M3271" s="30"/>
      <c r="N3271" s="30"/>
      <c r="O3271" s="30"/>
      <c r="P3271" s="30"/>
      <c r="Q3271" s="23" t="str">
        <v/>
      </c>
      <c r="R3271" s="30"/>
      <c r="S3271" s="39"/>
      <c r="T3271" s="45"/>
      <c r="U3271" s="52"/>
      <c r="V3271" s="53"/>
      <c r="W3271" s="54"/>
      <c r="X3271" s="30"/>
      <c r="Y3271" s="31" t="str">
        <v/>
      </c>
      <c r="Z3271" s="30"/>
      <c r="AA3271" s="55"/>
      <c r="AB3271" s="55"/>
      <c r="AC3271" s="30"/>
      <c r="AD3271" s="30"/>
    </row>
    <row r="3272" spans="1:30" x14ac:dyDescent="0.2">
      <c r="A3272" s="89"/>
      <c r="B3272" s="35"/>
      <c r="C3272" s="30"/>
      <c r="D3272" s="30"/>
      <c r="E3272" s="30"/>
      <c r="F3272" s="30"/>
      <c r="G3272" s="30"/>
      <c r="H3272" s="155"/>
      <c r="I3272" s="36" t="str">
        <f ca="1">IFERROR(__xludf.DUMMYFUNCTION("""COMPUTED_VALUE""")," ")</f>
        <v xml:space="preserve"> </v>
      </c>
      <c r="J3272" s="51"/>
      <c r="K3272" s="56"/>
      <c r="L3272" s="38"/>
      <c r="M3272" s="30"/>
      <c r="N3272" s="30"/>
      <c r="O3272" s="30"/>
      <c r="P3272" s="30"/>
      <c r="Q3272" s="23" t="str">
        <v/>
      </c>
      <c r="R3272" s="30"/>
      <c r="S3272" s="39"/>
      <c r="T3272" s="45"/>
      <c r="U3272" s="52"/>
      <c r="V3272" s="53"/>
      <c r="W3272" s="54"/>
      <c r="X3272" s="30"/>
      <c r="Y3272" s="31" t="str">
        <v/>
      </c>
      <c r="Z3272" s="30"/>
      <c r="AA3272" s="56"/>
      <c r="AB3272" s="56"/>
      <c r="AC3272" s="30"/>
      <c r="AD3272" s="30"/>
    </row>
    <row r="3273" spans="1:30" x14ac:dyDescent="0.2">
      <c r="A3273" s="89"/>
      <c r="B3273" s="35"/>
      <c r="C3273" s="30"/>
      <c r="D3273" s="30"/>
      <c r="E3273" s="30"/>
      <c r="F3273" s="30"/>
      <c r="G3273" s="30"/>
      <c r="H3273" s="155"/>
      <c r="I3273" s="36" t="str">
        <f ca="1">IFERROR(__xludf.DUMMYFUNCTION("""COMPUTED_VALUE""")," ")</f>
        <v xml:space="preserve"> </v>
      </c>
      <c r="J3273" s="51"/>
      <c r="K3273" s="56"/>
      <c r="L3273" s="38"/>
      <c r="M3273" s="30"/>
      <c r="N3273" s="30"/>
      <c r="O3273" s="30"/>
      <c r="P3273" s="30"/>
      <c r="Q3273" s="23" t="str">
        <v/>
      </c>
      <c r="R3273" s="30"/>
      <c r="S3273" s="39"/>
      <c r="T3273" s="45"/>
      <c r="U3273" s="52"/>
      <c r="V3273" s="53"/>
      <c r="W3273" s="54"/>
      <c r="X3273" s="30"/>
      <c r="Y3273" s="31" t="str">
        <v/>
      </c>
      <c r="Z3273" s="30"/>
      <c r="AA3273" s="55"/>
      <c r="AB3273" s="55"/>
      <c r="AC3273" s="30"/>
      <c r="AD3273" s="30"/>
    </row>
    <row r="3274" spans="1:30" x14ac:dyDescent="0.2">
      <c r="A3274" s="89"/>
      <c r="B3274" s="35"/>
      <c r="C3274" s="30"/>
      <c r="D3274" s="30"/>
      <c r="E3274" s="30"/>
      <c r="F3274" s="30"/>
      <c r="G3274" s="30"/>
      <c r="H3274" s="155"/>
      <c r="I3274" s="36" t="str">
        <f ca="1">IFERROR(__xludf.DUMMYFUNCTION("""COMPUTED_VALUE""")," ")</f>
        <v xml:space="preserve"> </v>
      </c>
      <c r="J3274" s="51"/>
      <c r="K3274" s="56"/>
      <c r="L3274" s="38"/>
      <c r="M3274" s="30"/>
      <c r="N3274" s="30"/>
      <c r="O3274" s="30"/>
      <c r="P3274" s="30"/>
      <c r="Q3274" s="23" t="str">
        <v/>
      </c>
      <c r="R3274" s="30"/>
      <c r="S3274" s="39"/>
      <c r="T3274" s="45"/>
      <c r="U3274" s="52"/>
      <c r="V3274" s="53"/>
      <c r="W3274" s="54"/>
      <c r="X3274" s="30"/>
      <c r="Y3274" s="31" t="str">
        <v/>
      </c>
      <c r="Z3274" s="30"/>
      <c r="AA3274" s="56"/>
      <c r="AB3274" s="56"/>
      <c r="AC3274" s="30"/>
      <c r="AD3274" s="30"/>
    </row>
    <row r="3275" spans="1:30" x14ac:dyDescent="0.2">
      <c r="A3275" s="89"/>
      <c r="B3275" s="35"/>
      <c r="C3275" s="30"/>
      <c r="D3275" s="30"/>
      <c r="E3275" s="30"/>
      <c r="F3275" s="30"/>
      <c r="G3275" s="30"/>
      <c r="H3275" s="155"/>
      <c r="I3275" s="36" t="str">
        <f ca="1">IFERROR(__xludf.DUMMYFUNCTION("""COMPUTED_VALUE""")," ")</f>
        <v xml:space="preserve"> </v>
      </c>
      <c r="J3275" s="51"/>
      <c r="K3275" s="56"/>
      <c r="L3275" s="38"/>
      <c r="M3275" s="30"/>
      <c r="N3275" s="30"/>
      <c r="O3275" s="30"/>
      <c r="P3275" s="30"/>
      <c r="Q3275" s="23" t="str">
        <v/>
      </c>
      <c r="R3275" s="30"/>
      <c r="S3275" s="39"/>
      <c r="T3275" s="45"/>
      <c r="U3275" s="52"/>
      <c r="V3275" s="53"/>
      <c r="W3275" s="54"/>
      <c r="X3275" s="30"/>
      <c r="Y3275" s="31" t="str">
        <v/>
      </c>
      <c r="Z3275" s="30"/>
      <c r="AA3275" s="55"/>
      <c r="AB3275" s="55"/>
      <c r="AC3275" s="30"/>
      <c r="AD3275" s="30"/>
    </row>
    <row r="3276" spans="1:30" x14ac:dyDescent="0.2">
      <c r="A3276" s="89"/>
      <c r="B3276" s="35"/>
      <c r="C3276" s="30"/>
      <c r="D3276" s="30"/>
      <c r="E3276" s="30"/>
      <c r="F3276" s="30"/>
      <c r="G3276" s="30"/>
      <c r="H3276" s="155"/>
      <c r="I3276" s="36" t="str">
        <f ca="1">IFERROR(__xludf.DUMMYFUNCTION("""COMPUTED_VALUE""")," ")</f>
        <v xml:space="preserve"> </v>
      </c>
      <c r="J3276" s="51"/>
      <c r="K3276" s="56"/>
      <c r="L3276" s="38"/>
      <c r="M3276" s="30"/>
      <c r="N3276" s="30"/>
      <c r="O3276" s="30"/>
      <c r="P3276" s="30"/>
      <c r="Q3276" s="23" t="str">
        <v/>
      </c>
      <c r="R3276" s="30"/>
      <c r="S3276" s="39"/>
      <c r="T3276" s="45"/>
      <c r="U3276" s="52"/>
      <c r="V3276" s="53"/>
      <c r="W3276" s="54"/>
      <c r="X3276" s="30"/>
      <c r="Y3276" s="31" t="str">
        <v/>
      </c>
      <c r="Z3276" s="30"/>
      <c r="AA3276" s="56"/>
      <c r="AB3276" s="56"/>
      <c r="AC3276" s="30"/>
      <c r="AD3276" s="30"/>
    </row>
    <row r="3277" spans="1:30" x14ac:dyDescent="0.2">
      <c r="A3277" s="89"/>
      <c r="B3277" s="35"/>
      <c r="C3277" s="30"/>
      <c r="D3277" s="30"/>
      <c r="E3277" s="30"/>
      <c r="F3277" s="30"/>
      <c r="G3277" s="30"/>
      <c r="H3277" s="155"/>
      <c r="I3277" s="36" t="str">
        <f ca="1">IFERROR(__xludf.DUMMYFUNCTION("""COMPUTED_VALUE""")," ")</f>
        <v xml:space="preserve"> </v>
      </c>
      <c r="J3277" s="51"/>
      <c r="K3277" s="56"/>
      <c r="L3277" s="38"/>
      <c r="M3277" s="30"/>
      <c r="N3277" s="30"/>
      <c r="O3277" s="30"/>
      <c r="P3277" s="30"/>
      <c r="Q3277" s="23" t="str">
        <v/>
      </c>
      <c r="R3277" s="30"/>
      <c r="S3277" s="39"/>
      <c r="T3277" s="45"/>
      <c r="U3277" s="52"/>
      <c r="V3277" s="53"/>
      <c r="W3277" s="54"/>
      <c r="X3277" s="30"/>
      <c r="Y3277" s="31" t="str">
        <v/>
      </c>
      <c r="Z3277" s="30"/>
      <c r="AA3277" s="55"/>
      <c r="AB3277" s="55"/>
      <c r="AC3277" s="30"/>
      <c r="AD3277" s="30"/>
    </row>
    <row r="3278" spans="1:30" x14ac:dyDescent="0.2">
      <c r="A3278" s="89"/>
      <c r="B3278" s="35"/>
      <c r="C3278" s="30"/>
      <c r="D3278" s="30"/>
      <c r="E3278" s="30"/>
      <c r="F3278" s="30"/>
      <c r="G3278" s="30"/>
      <c r="H3278" s="155"/>
      <c r="I3278" s="36" t="str">
        <f ca="1">IFERROR(__xludf.DUMMYFUNCTION("""COMPUTED_VALUE""")," ")</f>
        <v xml:space="preserve"> </v>
      </c>
      <c r="J3278" s="51"/>
      <c r="K3278" s="56"/>
      <c r="L3278" s="38"/>
      <c r="M3278" s="30"/>
      <c r="N3278" s="30"/>
      <c r="O3278" s="30"/>
      <c r="P3278" s="30"/>
      <c r="Q3278" s="23" t="str">
        <v/>
      </c>
      <c r="R3278" s="30"/>
      <c r="S3278" s="39"/>
      <c r="T3278" s="45"/>
      <c r="U3278" s="52"/>
      <c r="V3278" s="53"/>
      <c r="W3278" s="54"/>
      <c r="X3278" s="30"/>
      <c r="Y3278" s="31" t="str">
        <v/>
      </c>
      <c r="Z3278" s="30"/>
      <c r="AA3278" s="56"/>
      <c r="AB3278" s="56"/>
      <c r="AC3278" s="30"/>
      <c r="AD3278" s="30"/>
    </row>
    <row r="3279" spans="1:30" x14ac:dyDescent="0.2">
      <c r="A3279" s="89"/>
      <c r="B3279" s="35"/>
      <c r="C3279" s="30"/>
      <c r="D3279" s="30"/>
      <c r="E3279" s="30"/>
      <c r="F3279" s="30"/>
      <c r="G3279" s="30"/>
      <c r="H3279" s="155"/>
      <c r="I3279" s="36" t="str">
        <f ca="1">IFERROR(__xludf.DUMMYFUNCTION("""COMPUTED_VALUE""")," ")</f>
        <v xml:space="preserve"> </v>
      </c>
      <c r="J3279" s="51"/>
      <c r="K3279" s="56"/>
      <c r="L3279" s="38"/>
      <c r="M3279" s="30"/>
      <c r="N3279" s="30"/>
      <c r="O3279" s="30"/>
      <c r="P3279" s="30"/>
      <c r="Q3279" s="23" t="str">
        <v/>
      </c>
      <c r="R3279" s="30"/>
      <c r="S3279" s="39"/>
      <c r="T3279" s="45"/>
      <c r="U3279" s="52"/>
      <c r="V3279" s="53"/>
      <c r="W3279" s="54"/>
      <c r="X3279" s="30"/>
      <c r="Y3279" s="31" t="str">
        <v/>
      </c>
      <c r="Z3279" s="30"/>
      <c r="AA3279" s="55"/>
      <c r="AB3279" s="55"/>
      <c r="AC3279" s="30"/>
      <c r="AD3279" s="30"/>
    </row>
    <row r="3280" spans="1:30" x14ac:dyDescent="0.2">
      <c r="A3280" s="89"/>
      <c r="B3280" s="35"/>
      <c r="C3280" s="30"/>
      <c r="D3280" s="30"/>
      <c r="E3280" s="30"/>
      <c r="F3280" s="30"/>
      <c r="G3280" s="30"/>
      <c r="H3280" s="155"/>
      <c r="I3280" s="36" t="str">
        <f ca="1">IFERROR(__xludf.DUMMYFUNCTION("""COMPUTED_VALUE""")," ")</f>
        <v xml:space="preserve"> </v>
      </c>
      <c r="J3280" s="51"/>
      <c r="K3280" s="56"/>
      <c r="L3280" s="38"/>
      <c r="M3280" s="30"/>
      <c r="N3280" s="30"/>
      <c r="O3280" s="30"/>
      <c r="P3280" s="30"/>
      <c r="Q3280" s="23" t="str">
        <v/>
      </c>
      <c r="R3280" s="30"/>
      <c r="S3280" s="39"/>
      <c r="T3280" s="45"/>
      <c r="U3280" s="52"/>
      <c r="V3280" s="53"/>
      <c r="W3280" s="54"/>
      <c r="X3280" s="30"/>
      <c r="Y3280" s="31" t="str">
        <v/>
      </c>
      <c r="Z3280" s="30"/>
      <c r="AA3280" s="56"/>
      <c r="AB3280" s="56"/>
      <c r="AC3280" s="30"/>
      <c r="AD3280" s="30"/>
    </row>
    <row r="3281" spans="1:30" x14ac:dyDescent="0.2">
      <c r="A3281" s="89"/>
      <c r="B3281" s="35"/>
      <c r="C3281" s="30"/>
      <c r="D3281" s="30"/>
      <c r="E3281" s="30"/>
      <c r="F3281" s="30"/>
      <c r="G3281" s="30"/>
      <c r="H3281" s="155"/>
      <c r="I3281" s="36" t="str">
        <f ca="1">IFERROR(__xludf.DUMMYFUNCTION("""COMPUTED_VALUE""")," ")</f>
        <v xml:space="preserve"> </v>
      </c>
      <c r="J3281" s="51"/>
      <c r="K3281" s="56"/>
      <c r="L3281" s="38"/>
      <c r="M3281" s="30"/>
      <c r="N3281" s="30"/>
      <c r="O3281" s="30"/>
      <c r="P3281" s="30"/>
      <c r="Q3281" s="23" t="str">
        <v/>
      </c>
      <c r="R3281" s="30"/>
      <c r="S3281" s="39"/>
      <c r="T3281" s="45"/>
      <c r="U3281" s="52"/>
      <c r="V3281" s="53"/>
      <c r="W3281" s="54"/>
      <c r="X3281" s="30"/>
      <c r="Y3281" s="31" t="str">
        <v/>
      </c>
      <c r="Z3281" s="30"/>
      <c r="AA3281" s="55"/>
      <c r="AB3281" s="55"/>
      <c r="AC3281" s="30"/>
      <c r="AD3281" s="30"/>
    </row>
    <row r="3282" spans="1:30" x14ac:dyDescent="0.2">
      <c r="A3282" s="89"/>
      <c r="B3282" s="35"/>
      <c r="C3282" s="30"/>
      <c r="D3282" s="30"/>
      <c r="E3282" s="30"/>
      <c r="F3282" s="30"/>
      <c r="G3282" s="30"/>
      <c r="H3282" s="155"/>
      <c r="I3282" s="36" t="str">
        <f ca="1">IFERROR(__xludf.DUMMYFUNCTION("""COMPUTED_VALUE""")," ")</f>
        <v xml:space="preserve"> </v>
      </c>
      <c r="J3282" s="51"/>
      <c r="K3282" s="56"/>
      <c r="L3282" s="38"/>
      <c r="M3282" s="30"/>
      <c r="N3282" s="30"/>
      <c r="O3282" s="30"/>
      <c r="P3282" s="30"/>
      <c r="Q3282" s="23" t="str">
        <v/>
      </c>
      <c r="R3282" s="30"/>
      <c r="S3282" s="39"/>
      <c r="T3282" s="45"/>
      <c r="U3282" s="52"/>
      <c r="V3282" s="53"/>
      <c r="W3282" s="54"/>
      <c r="X3282" s="30"/>
      <c r="Y3282" s="31" t="str">
        <v/>
      </c>
      <c r="Z3282" s="30"/>
      <c r="AA3282" s="56"/>
      <c r="AB3282" s="56"/>
      <c r="AC3282" s="30"/>
      <c r="AD3282" s="30"/>
    </row>
    <row r="3283" spans="1:30" x14ac:dyDescent="0.2">
      <c r="A3283" s="89"/>
      <c r="B3283" s="35"/>
      <c r="C3283" s="30"/>
      <c r="D3283" s="30"/>
      <c r="E3283" s="30"/>
      <c r="F3283" s="30"/>
      <c r="G3283" s="30"/>
      <c r="H3283" s="155"/>
      <c r="I3283" s="36" t="str">
        <f ca="1">IFERROR(__xludf.DUMMYFUNCTION("""COMPUTED_VALUE""")," ")</f>
        <v xml:space="preserve"> </v>
      </c>
      <c r="J3283" s="51"/>
      <c r="K3283" s="56"/>
      <c r="L3283" s="38"/>
      <c r="M3283" s="30"/>
      <c r="N3283" s="30"/>
      <c r="O3283" s="30"/>
      <c r="P3283" s="30"/>
      <c r="Q3283" s="23" t="str">
        <v/>
      </c>
      <c r="R3283" s="30"/>
      <c r="S3283" s="39"/>
      <c r="T3283" s="45"/>
      <c r="U3283" s="52"/>
      <c r="V3283" s="53"/>
      <c r="W3283" s="54"/>
      <c r="X3283" s="30"/>
      <c r="Y3283" s="31" t="str">
        <v/>
      </c>
      <c r="Z3283" s="30"/>
      <c r="AA3283" s="55"/>
      <c r="AB3283" s="55"/>
      <c r="AC3283" s="30"/>
      <c r="AD3283" s="30"/>
    </row>
    <row r="3284" spans="1:30" x14ac:dyDescent="0.2">
      <c r="A3284" s="89"/>
      <c r="B3284" s="35"/>
      <c r="C3284" s="30"/>
      <c r="D3284" s="30"/>
      <c r="E3284" s="30"/>
      <c r="F3284" s="30"/>
      <c r="G3284" s="30"/>
      <c r="H3284" s="155"/>
      <c r="I3284" s="36" t="str">
        <f ca="1">IFERROR(__xludf.DUMMYFUNCTION("""COMPUTED_VALUE""")," ")</f>
        <v xml:space="preserve"> </v>
      </c>
      <c r="J3284" s="51"/>
      <c r="K3284" s="56"/>
      <c r="L3284" s="38"/>
      <c r="M3284" s="30"/>
      <c r="N3284" s="30"/>
      <c r="O3284" s="30"/>
      <c r="P3284" s="30"/>
      <c r="Q3284" s="23" t="str">
        <v/>
      </c>
      <c r="R3284" s="30"/>
      <c r="S3284" s="39"/>
      <c r="T3284" s="45"/>
      <c r="U3284" s="52"/>
      <c r="V3284" s="53"/>
      <c r="W3284" s="54"/>
      <c r="X3284" s="30"/>
      <c r="Y3284" s="31" t="str">
        <v/>
      </c>
      <c r="Z3284" s="30"/>
      <c r="AA3284" s="56"/>
      <c r="AB3284" s="56"/>
      <c r="AC3284" s="30"/>
      <c r="AD3284" s="30"/>
    </row>
    <row r="3285" spans="1:30" x14ac:dyDescent="0.2">
      <c r="A3285" s="89"/>
      <c r="B3285" s="35"/>
      <c r="C3285" s="30"/>
      <c r="D3285" s="30"/>
      <c r="E3285" s="30"/>
      <c r="F3285" s="30"/>
      <c r="G3285" s="30"/>
      <c r="H3285" s="155"/>
      <c r="I3285" s="36" t="str">
        <f ca="1">IFERROR(__xludf.DUMMYFUNCTION("""COMPUTED_VALUE""")," ")</f>
        <v xml:space="preserve"> </v>
      </c>
      <c r="J3285" s="51"/>
      <c r="K3285" s="56"/>
      <c r="L3285" s="38"/>
      <c r="M3285" s="30"/>
      <c r="N3285" s="30"/>
      <c r="O3285" s="30"/>
      <c r="P3285" s="30"/>
      <c r="Q3285" s="23" t="str">
        <v/>
      </c>
      <c r="R3285" s="30"/>
      <c r="S3285" s="39"/>
      <c r="T3285" s="45"/>
      <c r="U3285" s="52"/>
      <c r="V3285" s="53"/>
      <c r="W3285" s="54"/>
      <c r="X3285" s="30"/>
      <c r="Y3285" s="31" t="str">
        <v/>
      </c>
      <c r="Z3285" s="30"/>
      <c r="AA3285" s="55"/>
      <c r="AB3285" s="55"/>
      <c r="AC3285" s="30"/>
      <c r="AD3285" s="30"/>
    </row>
    <row r="3286" spans="1:30" x14ac:dyDescent="0.2">
      <c r="A3286" s="89"/>
      <c r="B3286" s="35"/>
      <c r="C3286" s="30"/>
      <c r="D3286" s="30"/>
      <c r="E3286" s="30"/>
      <c r="F3286" s="30"/>
      <c r="G3286" s="30"/>
      <c r="H3286" s="155"/>
      <c r="I3286" s="36" t="str">
        <f ca="1">IFERROR(__xludf.DUMMYFUNCTION("""COMPUTED_VALUE""")," ")</f>
        <v xml:space="preserve"> </v>
      </c>
      <c r="J3286" s="51"/>
      <c r="K3286" s="56"/>
      <c r="L3286" s="38"/>
      <c r="M3286" s="30"/>
      <c r="N3286" s="30"/>
      <c r="O3286" s="30"/>
      <c r="P3286" s="30"/>
      <c r="Q3286" s="23" t="str">
        <v/>
      </c>
      <c r="R3286" s="30"/>
      <c r="S3286" s="39"/>
      <c r="T3286" s="45"/>
      <c r="U3286" s="52"/>
      <c r="V3286" s="53"/>
      <c r="W3286" s="54"/>
      <c r="X3286" s="30"/>
      <c r="Y3286" s="31" t="str">
        <v/>
      </c>
      <c r="Z3286" s="30"/>
      <c r="AA3286" s="56"/>
      <c r="AB3286" s="56"/>
      <c r="AC3286" s="30"/>
      <c r="AD3286" s="30"/>
    </row>
    <row r="3287" spans="1:30" x14ac:dyDescent="0.2">
      <c r="A3287" s="89"/>
      <c r="B3287" s="35"/>
      <c r="C3287" s="30"/>
      <c r="D3287" s="30"/>
      <c r="E3287" s="30"/>
      <c r="F3287" s="30"/>
      <c r="G3287" s="30"/>
      <c r="H3287" s="155"/>
      <c r="I3287" s="36" t="str">
        <f ca="1">IFERROR(__xludf.DUMMYFUNCTION("""COMPUTED_VALUE""")," ")</f>
        <v xml:space="preserve"> </v>
      </c>
      <c r="J3287" s="51"/>
      <c r="K3287" s="56"/>
      <c r="L3287" s="38"/>
      <c r="M3287" s="30"/>
      <c r="N3287" s="30"/>
      <c r="O3287" s="30"/>
      <c r="P3287" s="30"/>
      <c r="Q3287" s="23" t="str">
        <v/>
      </c>
      <c r="R3287" s="30"/>
      <c r="S3287" s="39"/>
      <c r="T3287" s="45"/>
      <c r="U3287" s="52"/>
      <c r="V3287" s="53"/>
      <c r="W3287" s="54"/>
      <c r="X3287" s="30"/>
      <c r="Y3287" s="31" t="str">
        <v/>
      </c>
      <c r="Z3287" s="30"/>
      <c r="AA3287" s="55"/>
      <c r="AB3287" s="55"/>
      <c r="AC3287" s="30"/>
      <c r="AD3287" s="30"/>
    </row>
    <row r="3288" spans="1:30" x14ac:dyDescent="0.2">
      <c r="A3288" s="89"/>
      <c r="B3288" s="35"/>
      <c r="C3288" s="30"/>
      <c r="D3288" s="30"/>
      <c r="E3288" s="30"/>
      <c r="F3288" s="30"/>
      <c r="G3288" s="30"/>
      <c r="H3288" s="155"/>
      <c r="I3288" s="36" t="str">
        <f ca="1">IFERROR(__xludf.DUMMYFUNCTION("""COMPUTED_VALUE""")," ")</f>
        <v xml:space="preserve"> </v>
      </c>
      <c r="J3288" s="51"/>
      <c r="K3288" s="56"/>
      <c r="L3288" s="38"/>
      <c r="M3288" s="30"/>
      <c r="N3288" s="30"/>
      <c r="O3288" s="30"/>
      <c r="P3288" s="30"/>
      <c r="Q3288" s="23" t="str">
        <v/>
      </c>
      <c r="R3288" s="30"/>
      <c r="S3288" s="39"/>
      <c r="T3288" s="45"/>
      <c r="U3288" s="52"/>
      <c r="V3288" s="53"/>
      <c r="W3288" s="54"/>
      <c r="X3288" s="30"/>
      <c r="Y3288" s="31" t="str">
        <v/>
      </c>
      <c r="Z3288" s="30"/>
      <c r="AA3288" s="56"/>
      <c r="AB3288" s="56"/>
      <c r="AC3288" s="30"/>
      <c r="AD3288" s="30"/>
    </row>
    <row r="3289" spans="1:30" x14ac:dyDescent="0.2">
      <c r="A3289" s="89"/>
      <c r="B3289" s="35"/>
      <c r="C3289" s="30"/>
      <c r="D3289" s="30"/>
      <c r="E3289" s="30"/>
      <c r="F3289" s="30"/>
      <c r="G3289" s="30"/>
      <c r="H3289" s="155"/>
      <c r="I3289" s="36" t="str">
        <f ca="1">IFERROR(__xludf.DUMMYFUNCTION("""COMPUTED_VALUE""")," ")</f>
        <v xml:space="preserve"> </v>
      </c>
      <c r="J3289" s="51"/>
      <c r="K3289" s="56"/>
      <c r="L3289" s="38"/>
      <c r="M3289" s="30"/>
      <c r="N3289" s="30"/>
      <c r="O3289" s="30"/>
      <c r="P3289" s="30"/>
      <c r="Q3289" s="23" t="str">
        <v/>
      </c>
      <c r="R3289" s="30"/>
      <c r="S3289" s="39"/>
      <c r="T3289" s="45"/>
      <c r="U3289" s="52"/>
      <c r="V3289" s="53"/>
      <c r="W3289" s="54"/>
      <c r="X3289" s="30"/>
      <c r="Y3289" s="31" t="str">
        <v/>
      </c>
      <c r="Z3289" s="30"/>
      <c r="AA3289" s="55"/>
      <c r="AB3289" s="55"/>
      <c r="AC3289" s="30"/>
      <c r="AD3289" s="30"/>
    </row>
    <row r="3290" spans="1:30" x14ac:dyDescent="0.2">
      <c r="A3290" s="89"/>
      <c r="B3290" s="35"/>
      <c r="C3290" s="30"/>
      <c r="D3290" s="30"/>
      <c r="E3290" s="30"/>
      <c r="F3290" s="30"/>
      <c r="G3290" s="30"/>
      <c r="H3290" s="155"/>
      <c r="I3290" s="36" t="str">
        <f ca="1">IFERROR(__xludf.DUMMYFUNCTION("""COMPUTED_VALUE""")," ")</f>
        <v xml:space="preserve"> </v>
      </c>
      <c r="J3290" s="51"/>
      <c r="K3290" s="56"/>
      <c r="L3290" s="38"/>
      <c r="M3290" s="30"/>
      <c r="N3290" s="30"/>
      <c r="O3290" s="30"/>
      <c r="P3290" s="30"/>
      <c r="Q3290" s="23" t="str">
        <v/>
      </c>
      <c r="R3290" s="30"/>
      <c r="S3290" s="39"/>
      <c r="T3290" s="45"/>
      <c r="U3290" s="52"/>
      <c r="V3290" s="53"/>
      <c r="W3290" s="54"/>
      <c r="X3290" s="30"/>
      <c r="Y3290" s="31" t="str">
        <v/>
      </c>
      <c r="Z3290" s="30"/>
      <c r="AA3290" s="56"/>
      <c r="AB3290" s="56"/>
      <c r="AC3290" s="30"/>
      <c r="AD3290" s="30"/>
    </row>
    <row r="3291" spans="1:30" x14ac:dyDescent="0.2">
      <c r="A3291" s="89"/>
      <c r="B3291" s="35"/>
      <c r="C3291" s="30"/>
      <c r="D3291" s="30"/>
      <c r="E3291" s="30"/>
      <c r="F3291" s="30"/>
      <c r="G3291" s="30"/>
      <c r="H3291" s="155"/>
      <c r="I3291" s="36" t="str">
        <f ca="1">IFERROR(__xludf.DUMMYFUNCTION("""COMPUTED_VALUE""")," ")</f>
        <v xml:space="preserve"> </v>
      </c>
      <c r="J3291" s="51"/>
      <c r="K3291" s="56"/>
      <c r="L3291" s="38"/>
      <c r="M3291" s="30"/>
      <c r="N3291" s="30"/>
      <c r="O3291" s="30"/>
      <c r="P3291" s="30"/>
      <c r="Q3291" s="23" t="str">
        <v/>
      </c>
      <c r="R3291" s="30"/>
      <c r="S3291" s="39"/>
      <c r="T3291" s="45"/>
      <c r="U3291" s="52"/>
      <c r="V3291" s="53"/>
      <c r="W3291" s="54"/>
      <c r="X3291" s="30"/>
      <c r="Y3291" s="31" t="str">
        <v/>
      </c>
      <c r="Z3291" s="30"/>
      <c r="AA3291" s="55"/>
      <c r="AB3291" s="55"/>
      <c r="AC3291" s="30"/>
      <c r="AD3291" s="30"/>
    </row>
    <row r="3292" spans="1:30" x14ac:dyDescent="0.2">
      <c r="A3292" s="89"/>
      <c r="B3292" s="35"/>
      <c r="C3292" s="30"/>
      <c r="D3292" s="30"/>
      <c r="E3292" s="30"/>
      <c r="F3292" s="30"/>
      <c r="G3292" s="30"/>
      <c r="H3292" s="155"/>
      <c r="I3292" s="36" t="str">
        <f ca="1">IFERROR(__xludf.DUMMYFUNCTION("""COMPUTED_VALUE""")," ")</f>
        <v xml:space="preserve"> </v>
      </c>
      <c r="J3292" s="51"/>
      <c r="K3292" s="56"/>
      <c r="L3292" s="38"/>
      <c r="M3292" s="30"/>
      <c r="N3292" s="30"/>
      <c r="O3292" s="30"/>
      <c r="P3292" s="30"/>
      <c r="Q3292" s="23" t="str">
        <v/>
      </c>
      <c r="R3292" s="30"/>
      <c r="S3292" s="39"/>
      <c r="T3292" s="45"/>
      <c r="U3292" s="52"/>
      <c r="V3292" s="53"/>
      <c r="W3292" s="54"/>
      <c r="X3292" s="30"/>
      <c r="Y3292" s="31" t="str">
        <v/>
      </c>
      <c r="Z3292" s="30"/>
      <c r="AA3292" s="56"/>
      <c r="AB3292" s="56"/>
      <c r="AC3292" s="30"/>
      <c r="AD3292" s="30"/>
    </row>
    <row r="3293" spans="1:30" x14ac:dyDescent="0.2">
      <c r="A3293" s="89"/>
      <c r="B3293" s="35"/>
      <c r="C3293" s="30"/>
      <c r="D3293" s="30"/>
      <c r="E3293" s="30"/>
      <c r="F3293" s="30"/>
      <c r="G3293" s="30"/>
      <c r="H3293" s="155"/>
      <c r="I3293" s="36" t="str">
        <f ca="1">IFERROR(__xludf.DUMMYFUNCTION("""COMPUTED_VALUE""")," ")</f>
        <v xml:space="preserve"> </v>
      </c>
      <c r="J3293" s="51"/>
      <c r="K3293" s="56"/>
      <c r="L3293" s="38"/>
      <c r="M3293" s="30"/>
      <c r="N3293" s="30"/>
      <c r="O3293" s="30"/>
      <c r="P3293" s="30"/>
      <c r="Q3293" s="23" t="str">
        <v/>
      </c>
      <c r="R3293" s="30"/>
      <c r="S3293" s="39"/>
      <c r="T3293" s="45"/>
      <c r="U3293" s="52"/>
      <c r="V3293" s="53"/>
      <c r="W3293" s="54"/>
      <c r="X3293" s="30"/>
      <c r="Y3293" s="31" t="str">
        <v/>
      </c>
      <c r="Z3293" s="30"/>
      <c r="AA3293" s="55"/>
      <c r="AB3293" s="55"/>
      <c r="AC3293" s="30"/>
      <c r="AD3293" s="30"/>
    </row>
    <row r="3294" spans="1:30" x14ac:dyDescent="0.2">
      <c r="A3294" s="89"/>
      <c r="B3294" s="35"/>
      <c r="C3294" s="30"/>
      <c r="D3294" s="30"/>
      <c r="E3294" s="30"/>
      <c r="F3294" s="30"/>
      <c r="G3294" s="30"/>
      <c r="H3294" s="155"/>
      <c r="I3294" s="36" t="str">
        <f ca="1">IFERROR(__xludf.DUMMYFUNCTION("""COMPUTED_VALUE""")," ")</f>
        <v xml:space="preserve"> </v>
      </c>
      <c r="J3294" s="51"/>
      <c r="K3294" s="56"/>
      <c r="L3294" s="38"/>
      <c r="M3294" s="30"/>
      <c r="N3294" s="30"/>
      <c r="O3294" s="30"/>
      <c r="P3294" s="30"/>
      <c r="Q3294" s="23" t="str">
        <v/>
      </c>
      <c r="R3294" s="30"/>
      <c r="S3294" s="39"/>
      <c r="T3294" s="45"/>
      <c r="U3294" s="52"/>
      <c r="V3294" s="53"/>
      <c r="W3294" s="54"/>
      <c r="X3294" s="30"/>
      <c r="Y3294" s="31" t="str">
        <v/>
      </c>
      <c r="Z3294" s="30"/>
      <c r="AA3294" s="56"/>
      <c r="AB3294" s="56"/>
      <c r="AC3294" s="30"/>
      <c r="AD3294" s="30"/>
    </row>
    <row r="3295" spans="1:30" x14ac:dyDescent="0.2">
      <c r="A3295" s="89"/>
      <c r="B3295" s="35"/>
      <c r="C3295" s="30"/>
      <c r="D3295" s="30"/>
      <c r="E3295" s="30"/>
      <c r="F3295" s="30"/>
      <c r="G3295" s="30"/>
      <c r="H3295" s="155"/>
      <c r="I3295" s="36" t="str">
        <f ca="1">IFERROR(__xludf.DUMMYFUNCTION("""COMPUTED_VALUE""")," ")</f>
        <v xml:space="preserve"> </v>
      </c>
      <c r="J3295" s="51"/>
      <c r="K3295" s="56"/>
      <c r="L3295" s="38"/>
      <c r="M3295" s="30"/>
      <c r="N3295" s="30"/>
      <c r="O3295" s="30"/>
      <c r="P3295" s="30"/>
      <c r="Q3295" s="23" t="str">
        <v/>
      </c>
      <c r="R3295" s="30"/>
      <c r="S3295" s="39"/>
      <c r="T3295" s="45"/>
      <c r="U3295" s="52"/>
      <c r="V3295" s="53"/>
      <c r="W3295" s="54"/>
      <c r="X3295" s="30"/>
      <c r="Y3295" s="31" t="str">
        <v/>
      </c>
      <c r="Z3295" s="30"/>
      <c r="AA3295" s="55"/>
      <c r="AB3295" s="55"/>
      <c r="AC3295" s="30"/>
      <c r="AD3295" s="30"/>
    </row>
    <row r="3296" spans="1:30" x14ac:dyDescent="0.2">
      <c r="A3296" s="89"/>
      <c r="B3296" s="35"/>
      <c r="C3296" s="30"/>
      <c r="D3296" s="30"/>
      <c r="E3296" s="30"/>
      <c r="F3296" s="30"/>
      <c r="G3296" s="30"/>
      <c r="H3296" s="155"/>
      <c r="I3296" s="36" t="str">
        <f ca="1">IFERROR(__xludf.DUMMYFUNCTION("""COMPUTED_VALUE""")," ")</f>
        <v xml:space="preserve"> </v>
      </c>
      <c r="J3296" s="51"/>
      <c r="K3296" s="56"/>
      <c r="L3296" s="38"/>
      <c r="M3296" s="30"/>
      <c r="N3296" s="30"/>
      <c r="O3296" s="30"/>
      <c r="P3296" s="30"/>
      <c r="Q3296" s="23" t="str">
        <v/>
      </c>
      <c r="R3296" s="30"/>
      <c r="S3296" s="39"/>
      <c r="T3296" s="45"/>
      <c r="U3296" s="52"/>
      <c r="V3296" s="53"/>
      <c r="W3296" s="54"/>
      <c r="X3296" s="30"/>
      <c r="Y3296" s="31" t="str">
        <v/>
      </c>
      <c r="Z3296" s="30"/>
      <c r="AA3296" s="56"/>
      <c r="AB3296" s="56"/>
      <c r="AC3296" s="30"/>
      <c r="AD3296" s="30"/>
    </row>
    <row r="3297" spans="1:30" x14ac:dyDescent="0.2">
      <c r="A3297" s="89"/>
      <c r="B3297" s="35"/>
      <c r="C3297" s="30"/>
      <c r="D3297" s="30"/>
      <c r="E3297" s="30"/>
      <c r="F3297" s="30"/>
      <c r="G3297" s="30"/>
      <c r="H3297" s="155"/>
      <c r="I3297" s="36" t="str">
        <f ca="1">IFERROR(__xludf.DUMMYFUNCTION("""COMPUTED_VALUE""")," ")</f>
        <v xml:space="preserve"> </v>
      </c>
      <c r="J3297" s="51"/>
      <c r="K3297" s="56"/>
      <c r="L3297" s="38"/>
      <c r="M3297" s="30"/>
      <c r="N3297" s="30"/>
      <c r="O3297" s="30"/>
      <c r="P3297" s="30"/>
      <c r="Q3297" s="23" t="str">
        <v/>
      </c>
      <c r="R3297" s="30"/>
      <c r="S3297" s="39"/>
      <c r="T3297" s="45"/>
      <c r="U3297" s="52"/>
      <c r="V3297" s="53"/>
      <c r="W3297" s="54"/>
      <c r="X3297" s="30"/>
      <c r="Y3297" s="31" t="str">
        <v/>
      </c>
      <c r="Z3297" s="30"/>
      <c r="AA3297" s="55"/>
      <c r="AB3297" s="55"/>
      <c r="AC3297" s="30"/>
      <c r="AD3297" s="30"/>
    </row>
    <row r="3298" spans="1:30" x14ac:dyDescent="0.2">
      <c r="A3298" s="89"/>
      <c r="B3298" s="35"/>
      <c r="C3298" s="30"/>
      <c r="D3298" s="30"/>
      <c r="E3298" s="30"/>
      <c r="F3298" s="30"/>
      <c r="G3298" s="30"/>
      <c r="H3298" s="155"/>
      <c r="I3298" s="36" t="str">
        <f ca="1">IFERROR(__xludf.DUMMYFUNCTION("""COMPUTED_VALUE""")," ")</f>
        <v xml:space="preserve"> </v>
      </c>
      <c r="J3298" s="51"/>
      <c r="K3298" s="56"/>
      <c r="L3298" s="38"/>
      <c r="M3298" s="30"/>
      <c r="N3298" s="30"/>
      <c r="O3298" s="30"/>
      <c r="P3298" s="30"/>
      <c r="Q3298" s="23" t="str">
        <v/>
      </c>
      <c r="R3298" s="30"/>
      <c r="S3298" s="39"/>
      <c r="T3298" s="45"/>
      <c r="U3298" s="52"/>
      <c r="V3298" s="53"/>
      <c r="W3298" s="54"/>
      <c r="X3298" s="30"/>
      <c r="Y3298" s="31" t="str">
        <v/>
      </c>
      <c r="Z3298" s="30"/>
      <c r="AA3298" s="56"/>
      <c r="AB3298" s="56"/>
      <c r="AC3298" s="30"/>
      <c r="AD3298" s="30"/>
    </row>
    <row r="3299" spans="1:30" x14ac:dyDescent="0.2">
      <c r="A3299" s="89"/>
      <c r="B3299" s="35"/>
      <c r="C3299" s="30"/>
      <c r="D3299" s="30"/>
      <c r="E3299" s="30"/>
      <c r="F3299" s="30"/>
      <c r="G3299" s="30"/>
      <c r="H3299" s="155"/>
      <c r="I3299" s="36" t="str">
        <f ca="1">IFERROR(__xludf.DUMMYFUNCTION("""COMPUTED_VALUE""")," ")</f>
        <v xml:space="preserve"> </v>
      </c>
      <c r="J3299" s="51"/>
      <c r="K3299" s="56"/>
      <c r="L3299" s="38"/>
      <c r="M3299" s="30"/>
      <c r="N3299" s="30"/>
      <c r="O3299" s="30"/>
      <c r="P3299" s="30"/>
      <c r="Q3299" s="23" t="str">
        <v/>
      </c>
      <c r="R3299" s="30"/>
      <c r="S3299" s="39"/>
      <c r="T3299" s="45"/>
      <c r="U3299" s="52"/>
      <c r="V3299" s="53"/>
      <c r="W3299" s="54"/>
      <c r="X3299" s="30"/>
      <c r="Y3299" s="31" t="str">
        <v/>
      </c>
      <c r="Z3299" s="30"/>
      <c r="AA3299" s="55"/>
      <c r="AB3299" s="55"/>
      <c r="AC3299" s="30"/>
      <c r="AD3299" s="30"/>
    </row>
    <row r="3300" spans="1:30" x14ac:dyDescent="0.2">
      <c r="A3300" s="89"/>
      <c r="B3300" s="35"/>
      <c r="C3300" s="30"/>
      <c r="D3300" s="30"/>
      <c r="E3300" s="30"/>
      <c r="F3300" s="30"/>
      <c r="G3300" s="30"/>
      <c r="H3300" s="155"/>
      <c r="I3300" s="36" t="str">
        <f ca="1">IFERROR(__xludf.DUMMYFUNCTION("""COMPUTED_VALUE""")," ")</f>
        <v xml:space="preserve"> </v>
      </c>
      <c r="J3300" s="51"/>
      <c r="K3300" s="56"/>
      <c r="L3300" s="38"/>
      <c r="M3300" s="30"/>
      <c r="N3300" s="30"/>
      <c r="O3300" s="30"/>
      <c r="P3300" s="30"/>
      <c r="Q3300" s="23" t="str">
        <v/>
      </c>
      <c r="R3300" s="30"/>
      <c r="S3300" s="39"/>
      <c r="T3300" s="45"/>
      <c r="U3300" s="52"/>
      <c r="V3300" s="53"/>
      <c r="W3300" s="54"/>
      <c r="X3300" s="30"/>
      <c r="Y3300" s="31" t="str">
        <v/>
      </c>
      <c r="Z3300" s="30"/>
      <c r="AA3300" s="56"/>
      <c r="AB3300" s="56"/>
      <c r="AC3300" s="30"/>
      <c r="AD3300" s="30"/>
    </row>
    <row r="3301" spans="1:30" x14ac:dyDescent="0.2">
      <c r="A3301" s="89"/>
      <c r="B3301" s="35"/>
      <c r="C3301" s="30"/>
      <c r="D3301" s="30"/>
      <c r="E3301" s="30"/>
      <c r="F3301" s="30"/>
      <c r="G3301" s="30"/>
      <c r="H3301" s="155"/>
      <c r="I3301" s="36" t="str">
        <f ca="1">IFERROR(__xludf.DUMMYFUNCTION("""COMPUTED_VALUE""")," ")</f>
        <v xml:space="preserve"> </v>
      </c>
      <c r="J3301" s="51"/>
      <c r="K3301" s="56"/>
      <c r="L3301" s="38"/>
      <c r="M3301" s="30"/>
      <c r="N3301" s="30"/>
      <c r="O3301" s="30"/>
      <c r="P3301" s="30"/>
      <c r="Q3301" s="23" t="str">
        <v/>
      </c>
      <c r="R3301" s="30"/>
      <c r="S3301" s="39"/>
      <c r="T3301" s="45"/>
      <c r="U3301" s="52"/>
      <c r="V3301" s="53"/>
      <c r="W3301" s="54"/>
      <c r="X3301" s="30"/>
      <c r="Y3301" s="31" t="str">
        <v/>
      </c>
      <c r="Z3301" s="30"/>
      <c r="AA3301" s="55"/>
      <c r="AB3301" s="55"/>
      <c r="AC3301" s="30"/>
      <c r="AD3301" s="30"/>
    </row>
    <row r="3302" spans="1:30" x14ac:dyDescent="0.2">
      <c r="A3302" s="89"/>
      <c r="B3302" s="35"/>
      <c r="C3302" s="30"/>
      <c r="D3302" s="30"/>
      <c r="E3302" s="30"/>
      <c r="F3302" s="30"/>
      <c r="G3302" s="30"/>
      <c r="H3302" s="155"/>
      <c r="I3302" s="36" t="str">
        <f ca="1">IFERROR(__xludf.DUMMYFUNCTION("""COMPUTED_VALUE""")," ")</f>
        <v xml:space="preserve"> </v>
      </c>
      <c r="J3302" s="51"/>
      <c r="K3302" s="56"/>
      <c r="L3302" s="38"/>
      <c r="M3302" s="30"/>
      <c r="N3302" s="30"/>
      <c r="O3302" s="30"/>
      <c r="P3302" s="30"/>
      <c r="Q3302" s="23" t="str">
        <v/>
      </c>
      <c r="R3302" s="30"/>
      <c r="S3302" s="39"/>
      <c r="T3302" s="45"/>
      <c r="U3302" s="52"/>
      <c r="V3302" s="53"/>
      <c r="W3302" s="54"/>
      <c r="X3302" s="30"/>
      <c r="Y3302" s="31" t="str">
        <v/>
      </c>
      <c r="Z3302" s="30"/>
      <c r="AA3302" s="56"/>
      <c r="AB3302" s="56"/>
      <c r="AC3302" s="30"/>
      <c r="AD3302" s="30"/>
    </row>
    <row r="3303" spans="1:30" x14ac:dyDescent="0.2">
      <c r="A3303" s="89"/>
      <c r="B3303" s="35"/>
      <c r="C3303" s="30"/>
      <c r="D3303" s="30"/>
      <c r="E3303" s="30"/>
      <c r="F3303" s="30"/>
      <c r="G3303" s="30"/>
      <c r="H3303" s="155"/>
      <c r="I3303" s="36" t="str">
        <f ca="1">IFERROR(__xludf.DUMMYFUNCTION("""COMPUTED_VALUE""")," ")</f>
        <v xml:space="preserve"> </v>
      </c>
      <c r="J3303" s="51"/>
      <c r="K3303" s="56"/>
      <c r="L3303" s="38"/>
      <c r="M3303" s="30"/>
      <c r="N3303" s="30"/>
      <c r="O3303" s="30"/>
      <c r="P3303" s="30"/>
      <c r="Q3303" s="23" t="str">
        <v/>
      </c>
      <c r="R3303" s="30"/>
      <c r="S3303" s="39"/>
      <c r="T3303" s="45"/>
      <c r="U3303" s="52"/>
      <c r="V3303" s="53"/>
      <c r="W3303" s="54"/>
      <c r="X3303" s="30"/>
      <c r="Y3303" s="31" t="str">
        <v/>
      </c>
      <c r="Z3303" s="30"/>
      <c r="AA3303" s="55"/>
      <c r="AB3303" s="55"/>
      <c r="AC3303" s="30"/>
      <c r="AD3303" s="30"/>
    </row>
    <row r="3304" spans="1:30" x14ac:dyDescent="0.2">
      <c r="A3304" s="89"/>
      <c r="B3304" s="35"/>
      <c r="C3304" s="30"/>
      <c r="D3304" s="30"/>
      <c r="E3304" s="30"/>
      <c r="F3304" s="30"/>
      <c r="G3304" s="30"/>
      <c r="H3304" s="155"/>
      <c r="I3304" s="36" t="str">
        <f ca="1">IFERROR(__xludf.DUMMYFUNCTION("""COMPUTED_VALUE""")," ")</f>
        <v xml:space="preserve"> </v>
      </c>
      <c r="J3304" s="51"/>
      <c r="K3304" s="56"/>
      <c r="L3304" s="38"/>
      <c r="M3304" s="30"/>
      <c r="N3304" s="30"/>
      <c r="O3304" s="30"/>
      <c r="P3304" s="30"/>
      <c r="Q3304" s="23" t="str">
        <v/>
      </c>
      <c r="R3304" s="30"/>
      <c r="S3304" s="39"/>
      <c r="T3304" s="45"/>
      <c r="U3304" s="52"/>
      <c r="V3304" s="53"/>
      <c r="W3304" s="54"/>
      <c r="X3304" s="30"/>
      <c r="Y3304" s="31" t="str">
        <v/>
      </c>
      <c r="Z3304" s="30"/>
      <c r="AA3304" s="56"/>
      <c r="AB3304" s="56"/>
      <c r="AC3304" s="30"/>
      <c r="AD3304" s="30"/>
    </row>
    <row r="3305" spans="1:30" x14ac:dyDescent="0.2">
      <c r="A3305" s="89"/>
      <c r="B3305" s="35"/>
      <c r="C3305" s="30"/>
      <c r="D3305" s="30"/>
      <c r="E3305" s="30"/>
      <c r="F3305" s="30"/>
      <c r="G3305" s="30"/>
      <c r="H3305" s="155"/>
      <c r="I3305" s="36" t="str">
        <f ca="1">IFERROR(__xludf.DUMMYFUNCTION("""COMPUTED_VALUE""")," ")</f>
        <v xml:space="preserve"> </v>
      </c>
      <c r="J3305" s="51"/>
      <c r="K3305" s="56"/>
      <c r="L3305" s="38"/>
      <c r="M3305" s="30"/>
      <c r="N3305" s="30"/>
      <c r="O3305" s="30"/>
      <c r="P3305" s="30"/>
      <c r="Q3305" s="23" t="str">
        <v/>
      </c>
      <c r="R3305" s="30"/>
      <c r="S3305" s="39"/>
      <c r="T3305" s="45"/>
      <c r="U3305" s="52"/>
      <c r="V3305" s="53"/>
      <c r="W3305" s="54"/>
      <c r="X3305" s="30"/>
      <c r="Y3305" s="31" t="str">
        <v/>
      </c>
      <c r="Z3305" s="30"/>
      <c r="AA3305" s="55"/>
      <c r="AB3305" s="55"/>
      <c r="AC3305" s="30"/>
      <c r="AD3305" s="30"/>
    </row>
    <row r="3306" spans="1:30" x14ac:dyDescent="0.2">
      <c r="A3306" s="89"/>
      <c r="B3306" s="35"/>
      <c r="C3306" s="30"/>
      <c r="D3306" s="30"/>
      <c r="E3306" s="30"/>
      <c r="F3306" s="30"/>
      <c r="G3306" s="30"/>
      <c r="H3306" s="155"/>
      <c r="I3306" s="36" t="str">
        <f ca="1">IFERROR(__xludf.DUMMYFUNCTION("""COMPUTED_VALUE""")," ")</f>
        <v xml:space="preserve"> </v>
      </c>
      <c r="J3306" s="51"/>
      <c r="K3306" s="56"/>
      <c r="L3306" s="38"/>
      <c r="M3306" s="30"/>
      <c r="N3306" s="30"/>
      <c r="O3306" s="30"/>
      <c r="P3306" s="30"/>
      <c r="Q3306" s="23" t="str">
        <v/>
      </c>
      <c r="R3306" s="30"/>
      <c r="S3306" s="39"/>
      <c r="T3306" s="45"/>
      <c r="U3306" s="52"/>
      <c r="V3306" s="53"/>
      <c r="W3306" s="54"/>
      <c r="X3306" s="30"/>
      <c r="Y3306" s="31" t="str">
        <v/>
      </c>
      <c r="Z3306" s="30"/>
      <c r="AA3306" s="56"/>
      <c r="AB3306" s="56"/>
      <c r="AC3306" s="30"/>
      <c r="AD3306" s="30"/>
    </row>
    <row r="3307" spans="1:30" x14ac:dyDescent="0.2">
      <c r="A3307" s="89"/>
      <c r="B3307" s="35"/>
      <c r="C3307" s="30"/>
      <c r="D3307" s="30"/>
      <c r="E3307" s="30"/>
      <c r="F3307" s="30"/>
      <c r="G3307" s="30"/>
      <c r="H3307" s="155"/>
      <c r="I3307" s="36" t="str">
        <f ca="1">IFERROR(__xludf.DUMMYFUNCTION("""COMPUTED_VALUE""")," ")</f>
        <v xml:space="preserve"> </v>
      </c>
      <c r="J3307" s="51"/>
      <c r="K3307" s="56"/>
      <c r="L3307" s="38"/>
      <c r="M3307" s="30"/>
      <c r="N3307" s="30"/>
      <c r="O3307" s="30"/>
      <c r="P3307" s="30"/>
      <c r="Q3307" s="23" t="str">
        <v/>
      </c>
      <c r="R3307" s="30"/>
      <c r="S3307" s="39"/>
      <c r="T3307" s="45"/>
      <c r="U3307" s="52"/>
      <c r="V3307" s="53"/>
      <c r="W3307" s="54"/>
      <c r="X3307" s="30"/>
      <c r="Y3307" s="31" t="str">
        <v/>
      </c>
      <c r="Z3307" s="30"/>
      <c r="AA3307" s="55"/>
      <c r="AB3307" s="55"/>
      <c r="AC3307" s="30"/>
      <c r="AD3307" s="30"/>
    </row>
    <row r="3308" spans="1:30" x14ac:dyDescent="0.2">
      <c r="A3308" s="89"/>
      <c r="B3308" s="35"/>
      <c r="C3308" s="30"/>
      <c r="D3308" s="30"/>
      <c r="E3308" s="30"/>
      <c r="F3308" s="30"/>
      <c r="G3308" s="30"/>
      <c r="H3308" s="155"/>
      <c r="I3308" s="36" t="str">
        <f ca="1">IFERROR(__xludf.DUMMYFUNCTION("""COMPUTED_VALUE""")," ")</f>
        <v xml:space="preserve"> </v>
      </c>
      <c r="J3308" s="51"/>
      <c r="K3308" s="56"/>
      <c r="L3308" s="38"/>
      <c r="M3308" s="30"/>
      <c r="N3308" s="30"/>
      <c r="O3308" s="30"/>
      <c r="P3308" s="30"/>
      <c r="Q3308" s="23" t="str">
        <v/>
      </c>
      <c r="R3308" s="30"/>
      <c r="S3308" s="39"/>
      <c r="T3308" s="45"/>
      <c r="U3308" s="52"/>
      <c r="V3308" s="53"/>
      <c r="W3308" s="54"/>
      <c r="X3308" s="30"/>
      <c r="Y3308" s="31" t="str">
        <v/>
      </c>
      <c r="Z3308" s="30"/>
      <c r="AA3308" s="56"/>
      <c r="AB3308" s="56"/>
      <c r="AC3308" s="30"/>
      <c r="AD3308" s="30"/>
    </row>
    <row r="3309" spans="1:30" x14ac:dyDescent="0.2">
      <c r="A3309" s="89"/>
      <c r="B3309" s="35"/>
      <c r="C3309" s="30"/>
      <c r="D3309" s="30"/>
      <c r="E3309" s="30"/>
      <c r="F3309" s="30"/>
      <c r="G3309" s="30"/>
      <c r="H3309" s="155"/>
      <c r="I3309" s="36" t="str">
        <f ca="1">IFERROR(__xludf.DUMMYFUNCTION("""COMPUTED_VALUE""")," ")</f>
        <v xml:space="preserve"> </v>
      </c>
      <c r="J3309" s="51"/>
      <c r="K3309" s="56"/>
      <c r="L3309" s="38"/>
      <c r="M3309" s="30"/>
      <c r="N3309" s="30"/>
      <c r="O3309" s="30"/>
      <c r="P3309" s="30"/>
      <c r="Q3309" s="23" t="str">
        <v/>
      </c>
      <c r="R3309" s="30"/>
      <c r="S3309" s="39"/>
      <c r="T3309" s="45"/>
      <c r="U3309" s="52"/>
      <c r="V3309" s="53"/>
      <c r="W3309" s="54"/>
      <c r="X3309" s="30"/>
      <c r="Y3309" s="31" t="str">
        <v/>
      </c>
      <c r="Z3309" s="30"/>
      <c r="AA3309" s="55"/>
      <c r="AB3309" s="55"/>
      <c r="AC3309" s="30"/>
      <c r="AD3309" s="30"/>
    </row>
    <row r="3310" spans="1:30" x14ac:dyDescent="0.2">
      <c r="A3310" s="89"/>
      <c r="B3310" s="35"/>
      <c r="C3310" s="30"/>
      <c r="D3310" s="30"/>
      <c r="E3310" s="30"/>
      <c r="F3310" s="30"/>
      <c r="G3310" s="30"/>
      <c r="H3310" s="155"/>
      <c r="I3310" s="36" t="str">
        <f ca="1">IFERROR(__xludf.DUMMYFUNCTION("""COMPUTED_VALUE""")," ")</f>
        <v xml:space="preserve"> </v>
      </c>
      <c r="J3310" s="51"/>
      <c r="K3310" s="56"/>
      <c r="L3310" s="38"/>
      <c r="M3310" s="30"/>
      <c r="N3310" s="30"/>
      <c r="O3310" s="30"/>
      <c r="P3310" s="30"/>
      <c r="Q3310" s="23" t="str">
        <v/>
      </c>
      <c r="R3310" s="30"/>
      <c r="S3310" s="39"/>
      <c r="T3310" s="45"/>
      <c r="U3310" s="52"/>
      <c r="V3310" s="53"/>
      <c r="W3310" s="54"/>
      <c r="X3310" s="30"/>
      <c r="Y3310" s="31" t="str">
        <v/>
      </c>
      <c r="Z3310" s="30"/>
      <c r="AA3310" s="56"/>
      <c r="AB3310" s="56"/>
      <c r="AC3310" s="30"/>
      <c r="AD3310" s="30"/>
    </row>
    <row r="3311" spans="1:30" x14ac:dyDescent="0.2">
      <c r="A3311" s="89"/>
      <c r="B3311" s="35"/>
      <c r="C3311" s="30"/>
      <c r="D3311" s="30"/>
      <c r="E3311" s="30"/>
      <c r="F3311" s="30"/>
      <c r="G3311" s="30"/>
      <c r="H3311" s="155"/>
      <c r="I3311" s="36" t="str">
        <f ca="1">IFERROR(__xludf.DUMMYFUNCTION("""COMPUTED_VALUE""")," ")</f>
        <v xml:space="preserve"> </v>
      </c>
      <c r="J3311" s="51"/>
      <c r="K3311" s="56"/>
      <c r="L3311" s="38"/>
      <c r="M3311" s="30"/>
      <c r="N3311" s="30"/>
      <c r="O3311" s="30"/>
      <c r="P3311" s="30"/>
      <c r="Q3311" s="23" t="str">
        <v/>
      </c>
      <c r="R3311" s="30"/>
      <c r="S3311" s="39"/>
      <c r="T3311" s="45"/>
      <c r="U3311" s="52"/>
      <c r="V3311" s="53"/>
      <c r="W3311" s="54"/>
      <c r="X3311" s="30"/>
      <c r="Y3311" s="31" t="str">
        <v/>
      </c>
      <c r="Z3311" s="30"/>
      <c r="AA3311" s="55"/>
      <c r="AB3311" s="55"/>
      <c r="AC3311" s="30"/>
      <c r="AD3311" s="30"/>
    </row>
    <row r="3312" spans="1:30" x14ac:dyDescent="0.2">
      <c r="A3312" s="89"/>
      <c r="B3312" s="35"/>
      <c r="C3312" s="30"/>
      <c r="D3312" s="30"/>
      <c r="E3312" s="30"/>
      <c r="F3312" s="30"/>
      <c r="G3312" s="30"/>
      <c r="H3312" s="155"/>
      <c r="I3312" s="36" t="str">
        <f ca="1">IFERROR(__xludf.DUMMYFUNCTION("""COMPUTED_VALUE""")," ")</f>
        <v xml:space="preserve"> </v>
      </c>
      <c r="J3312" s="51"/>
      <c r="K3312" s="56"/>
      <c r="L3312" s="38"/>
      <c r="M3312" s="30"/>
      <c r="N3312" s="30"/>
      <c r="O3312" s="30"/>
      <c r="P3312" s="30"/>
      <c r="Q3312" s="23" t="str">
        <v/>
      </c>
      <c r="R3312" s="30"/>
      <c r="S3312" s="39"/>
      <c r="T3312" s="45"/>
      <c r="U3312" s="52"/>
      <c r="V3312" s="53"/>
      <c r="W3312" s="54"/>
      <c r="X3312" s="30"/>
      <c r="Y3312" s="31" t="str">
        <v/>
      </c>
      <c r="Z3312" s="30"/>
      <c r="AA3312" s="56"/>
      <c r="AB3312" s="56"/>
      <c r="AC3312" s="30"/>
      <c r="AD3312" s="30"/>
    </row>
    <row r="3313" spans="1:30" x14ac:dyDescent="0.2">
      <c r="A3313" s="89"/>
      <c r="B3313" s="35"/>
      <c r="C3313" s="30"/>
      <c r="D3313" s="30"/>
      <c r="E3313" s="30"/>
      <c r="F3313" s="30"/>
      <c r="G3313" s="30"/>
      <c r="H3313" s="155"/>
      <c r="I3313" s="36" t="str">
        <f ca="1">IFERROR(__xludf.DUMMYFUNCTION("""COMPUTED_VALUE""")," ")</f>
        <v xml:space="preserve"> </v>
      </c>
      <c r="J3313" s="51"/>
      <c r="K3313" s="56"/>
      <c r="L3313" s="38"/>
      <c r="M3313" s="30"/>
      <c r="N3313" s="30"/>
      <c r="O3313" s="30"/>
      <c r="P3313" s="30"/>
      <c r="Q3313" s="23" t="str">
        <v/>
      </c>
      <c r="R3313" s="30"/>
      <c r="S3313" s="39"/>
      <c r="T3313" s="45"/>
      <c r="U3313" s="52"/>
      <c r="V3313" s="53"/>
      <c r="W3313" s="54"/>
      <c r="X3313" s="30"/>
      <c r="Y3313" s="31" t="str">
        <v/>
      </c>
      <c r="Z3313" s="30"/>
      <c r="AA3313" s="55"/>
      <c r="AB3313" s="55"/>
      <c r="AC3313" s="30"/>
      <c r="AD3313" s="30"/>
    </row>
    <row r="3314" spans="1:30" x14ac:dyDescent="0.2">
      <c r="A3314" s="89"/>
      <c r="B3314" s="35"/>
      <c r="C3314" s="30"/>
      <c r="D3314" s="30"/>
      <c r="E3314" s="30"/>
      <c r="F3314" s="30"/>
      <c r="G3314" s="30"/>
      <c r="H3314" s="155"/>
      <c r="I3314" s="36" t="str">
        <f ca="1">IFERROR(__xludf.DUMMYFUNCTION("""COMPUTED_VALUE""")," ")</f>
        <v xml:space="preserve"> </v>
      </c>
      <c r="J3314" s="51"/>
      <c r="K3314" s="56"/>
      <c r="L3314" s="38"/>
      <c r="M3314" s="30"/>
      <c r="N3314" s="30"/>
      <c r="O3314" s="30"/>
      <c r="P3314" s="30"/>
      <c r="Q3314" s="23" t="str">
        <v/>
      </c>
      <c r="R3314" s="30"/>
      <c r="S3314" s="39"/>
      <c r="T3314" s="45"/>
      <c r="U3314" s="52"/>
      <c r="V3314" s="53"/>
      <c r="W3314" s="54"/>
      <c r="X3314" s="30"/>
      <c r="Y3314" s="31" t="str">
        <v/>
      </c>
      <c r="Z3314" s="30"/>
      <c r="AA3314" s="56"/>
      <c r="AB3314" s="56"/>
      <c r="AC3314" s="30"/>
      <c r="AD3314" s="30"/>
    </row>
    <row r="3315" spans="1:30" x14ac:dyDescent="0.2">
      <c r="A3315" s="89"/>
      <c r="B3315" s="35"/>
      <c r="C3315" s="30"/>
      <c r="D3315" s="30"/>
      <c r="E3315" s="30"/>
      <c r="F3315" s="30"/>
      <c r="G3315" s="30"/>
      <c r="H3315" s="155"/>
      <c r="I3315" s="36" t="str">
        <f ca="1">IFERROR(__xludf.DUMMYFUNCTION("""COMPUTED_VALUE""")," ")</f>
        <v xml:space="preserve"> </v>
      </c>
      <c r="J3315" s="51"/>
      <c r="K3315" s="56"/>
      <c r="L3315" s="38"/>
      <c r="M3315" s="30"/>
      <c r="N3315" s="30"/>
      <c r="O3315" s="30"/>
      <c r="P3315" s="30"/>
      <c r="Q3315" s="23" t="str">
        <v/>
      </c>
      <c r="R3315" s="30"/>
      <c r="S3315" s="39"/>
      <c r="T3315" s="45"/>
      <c r="U3315" s="52"/>
      <c r="V3315" s="53"/>
      <c r="W3315" s="54"/>
      <c r="X3315" s="30"/>
      <c r="Y3315" s="31" t="str">
        <v/>
      </c>
      <c r="Z3315" s="30"/>
      <c r="AA3315" s="55"/>
      <c r="AB3315" s="55"/>
      <c r="AC3315" s="30"/>
      <c r="AD3315" s="30"/>
    </row>
    <row r="3316" spans="1:30" x14ac:dyDescent="0.2">
      <c r="A3316" s="89"/>
      <c r="B3316" s="35"/>
      <c r="C3316" s="30"/>
      <c r="D3316" s="30"/>
      <c r="E3316" s="30"/>
      <c r="F3316" s="30"/>
      <c r="G3316" s="30"/>
      <c r="H3316" s="155"/>
      <c r="I3316" s="36" t="str">
        <f ca="1">IFERROR(__xludf.DUMMYFUNCTION("""COMPUTED_VALUE""")," ")</f>
        <v xml:space="preserve"> </v>
      </c>
      <c r="J3316" s="51"/>
      <c r="K3316" s="56"/>
      <c r="L3316" s="38"/>
      <c r="M3316" s="30"/>
      <c r="N3316" s="30"/>
      <c r="O3316" s="30"/>
      <c r="P3316" s="30"/>
      <c r="Q3316" s="23" t="str">
        <v/>
      </c>
      <c r="R3316" s="30"/>
      <c r="S3316" s="39"/>
      <c r="T3316" s="45"/>
      <c r="U3316" s="52"/>
      <c r="V3316" s="53"/>
      <c r="W3316" s="54"/>
      <c r="X3316" s="30"/>
      <c r="Y3316" s="31" t="str">
        <v/>
      </c>
      <c r="Z3316" s="30"/>
      <c r="AA3316" s="56"/>
      <c r="AB3316" s="56"/>
      <c r="AC3316" s="30"/>
      <c r="AD3316" s="30"/>
    </row>
    <row r="3317" spans="1:30" x14ac:dyDescent="0.2">
      <c r="A3317" s="89"/>
      <c r="B3317" s="35"/>
      <c r="C3317" s="30"/>
      <c r="D3317" s="30"/>
      <c r="E3317" s="30"/>
      <c r="F3317" s="30"/>
      <c r="G3317" s="30"/>
      <c r="H3317" s="155"/>
      <c r="I3317" s="36" t="str">
        <f ca="1">IFERROR(__xludf.DUMMYFUNCTION("""COMPUTED_VALUE""")," ")</f>
        <v xml:space="preserve"> </v>
      </c>
      <c r="J3317" s="51"/>
      <c r="K3317" s="56"/>
      <c r="L3317" s="38"/>
      <c r="M3317" s="30"/>
      <c r="N3317" s="30"/>
      <c r="O3317" s="30"/>
      <c r="P3317" s="30"/>
      <c r="Q3317" s="23" t="str">
        <v/>
      </c>
      <c r="R3317" s="30"/>
      <c r="S3317" s="39"/>
      <c r="T3317" s="45"/>
      <c r="U3317" s="52"/>
      <c r="V3317" s="53"/>
      <c r="W3317" s="54"/>
      <c r="X3317" s="30"/>
      <c r="Y3317" s="31" t="str">
        <v/>
      </c>
      <c r="Z3317" s="30"/>
      <c r="AA3317" s="55"/>
      <c r="AB3317" s="55"/>
      <c r="AC3317" s="30"/>
      <c r="AD3317" s="30"/>
    </row>
    <row r="3318" spans="1:30" x14ac:dyDescent="0.2">
      <c r="A3318" s="89"/>
      <c r="B3318" s="35"/>
      <c r="C3318" s="30"/>
      <c r="D3318" s="30"/>
      <c r="E3318" s="30"/>
      <c r="F3318" s="30"/>
      <c r="G3318" s="30"/>
      <c r="H3318" s="155"/>
      <c r="I3318" s="36" t="str">
        <f ca="1">IFERROR(__xludf.DUMMYFUNCTION("""COMPUTED_VALUE""")," ")</f>
        <v xml:space="preserve"> </v>
      </c>
      <c r="J3318" s="51"/>
      <c r="K3318" s="56"/>
      <c r="L3318" s="38"/>
      <c r="M3318" s="30"/>
      <c r="N3318" s="30"/>
      <c r="O3318" s="30"/>
      <c r="P3318" s="30"/>
      <c r="Q3318" s="23" t="str">
        <v/>
      </c>
      <c r="R3318" s="30"/>
      <c r="S3318" s="39"/>
      <c r="T3318" s="45"/>
      <c r="U3318" s="52"/>
      <c r="V3318" s="53"/>
      <c r="W3318" s="54"/>
      <c r="X3318" s="30"/>
      <c r="Y3318" s="31" t="str">
        <v/>
      </c>
      <c r="Z3318" s="30"/>
      <c r="AA3318" s="56"/>
      <c r="AB3318" s="56"/>
      <c r="AC3318" s="30"/>
      <c r="AD3318" s="30"/>
    </row>
    <row r="3319" spans="1:30" x14ac:dyDescent="0.2">
      <c r="A3319" s="89"/>
      <c r="B3319" s="35"/>
      <c r="C3319" s="30"/>
      <c r="D3319" s="30"/>
      <c r="E3319" s="30"/>
      <c r="F3319" s="30"/>
      <c r="G3319" s="30"/>
      <c r="H3319" s="155"/>
      <c r="I3319" s="36" t="str">
        <f ca="1">IFERROR(__xludf.DUMMYFUNCTION("""COMPUTED_VALUE""")," ")</f>
        <v xml:space="preserve"> </v>
      </c>
      <c r="J3319" s="51"/>
      <c r="K3319" s="56"/>
      <c r="L3319" s="38"/>
      <c r="M3319" s="30"/>
      <c r="N3319" s="30"/>
      <c r="O3319" s="30"/>
      <c r="P3319" s="30"/>
      <c r="Q3319" s="23" t="str">
        <v/>
      </c>
      <c r="R3319" s="30"/>
      <c r="S3319" s="39"/>
      <c r="T3319" s="45"/>
      <c r="U3319" s="52"/>
      <c r="V3319" s="53"/>
      <c r="W3319" s="54"/>
      <c r="X3319" s="30"/>
      <c r="Y3319" s="31" t="str">
        <v/>
      </c>
      <c r="Z3319" s="30"/>
      <c r="AA3319" s="55"/>
      <c r="AB3319" s="55"/>
      <c r="AC3319" s="30"/>
      <c r="AD3319" s="30"/>
    </row>
    <row r="3320" spans="1:30" x14ac:dyDescent="0.2">
      <c r="A3320" s="89"/>
      <c r="B3320" s="35"/>
      <c r="C3320" s="30"/>
      <c r="D3320" s="30"/>
      <c r="E3320" s="30"/>
      <c r="F3320" s="30"/>
      <c r="G3320" s="30"/>
      <c r="H3320" s="155"/>
      <c r="I3320" s="36" t="str">
        <f ca="1">IFERROR(__xludf.DUMMYFUNCTION("""COMPUTED_VALUE""")," ")</f>
        <v xml:space="preserve"> </v>
      </c>
      <c r="J3320" s="51"/>
      <c r="K3320" s="56"/>
      <c r="L3320" s="38"/>
      <c r="M3320" s="30"/>
      <c r="N3320" s="30"/>
      <c r="O3320" s="30"/>
      <c r="P3320" s="30"/>
      <c r="Q3320" s="23" t="str">
        <v/>
      </c>
      <c r="R3320" s="30"/>
      <c r="S3320" s="39"/>
      <c r="T3320" s="45"/>
      <c r="U3320" s="52"/>
      <c r="V3320" s="53"/>
      <c r="W3320" s="54"/>
      <c r="X3320" s="30"/>
      <c r="Y3320" s="31" t="str">
        <v/>
      </c>
      <c r="Z3320" s="30"/>
      <c r="AA3320" s="56"/>
      <c r="AB3320" s="56"/>
      <c r="AC3320" s="30"/>
      <c r="AD3320" s="30"/>
    </row>
    <row r="3321" spans="1:30" x14ac:dyDescent="0.2">
      <c r="A3321" s="89"/>
      <c r="B3321" s="35"/>
      <c r="C3321" s="30"/>
      <c r="D3321" s="30"/>
      <c r="E3321" s="30"/>
      <c r="F3321" s="30"/>
      <c r="G3321" s="30"/>
      <c r="H3321" s="155"/>
      <c r="I3321" s="36" t="str">
        <f ca="1">IFERROR(__xludf.DUMMYFUNCTION("""COMPUTED_VALUE""")," ")</f>
        <v xml:space="preserve"> </v>
      </c>
      <c r="J3321" s="51"/>
      <c r="K3321" s="56"/>
      <c r="L3321" s="38"/>
      <c r="M3321" s="30"/>
      <c r="N3321" s="30"/>
      <c r="O3321" s="30"/>
      <c r="P3321" s="30"/>
      <c r="Q3321" s="23" t="str">
        <v/>
      </c>
      <c r="R3321" s="30"/>
      <c r="S3321" s="39"/>
      <c r="T3321" s="45"/>
      <c r="U3321" s="52"/>
      <c r="V3321" s="53"/>
      <c r="W3321" s="54"/>
      <c r="X3321" s="30"/>
      <c r="Y3321" s="31" t="str">
        <v/>
      </c>
      <c r="Z3321" s="30"/>
      <c r="AA3321" s="55"/>
      <c r="AB3321" s="55"/>
      <c r="AC3321" s="30"/>
      <c r="AD3321" s="30"/>
    </row>
    <row r="3322" spans="1:30" x14ac:dyDescent="0.2">
      <c r="A3322" s="89"/>
      <c r="B3322" s="35"/>
      <c r="C3322" s="30"/>
      <c r="D3322" s="30"/>
      <c r="E3322" s="30"/>
      <c r="F3322" s="30"/>
      <c r="G3322" s="30"/>
      <c r="H3322" s="155"/>
      <c r="I3322" s="36" t="str">
        <f ca="1">IFERROR(__xludf.DUMMYFUNCTION("""COMPUTED_VALUE""")," ")</f>
        <v xml:space="preserve"> </v>
      </c>
      <c r="J3322" s="51"/>
      <c r="K3322" s="56"/>
      <c r="L3322" s="38"/>
      <c r="M3322" s="30"/>
      <c r="N3322" s="30"/>
      <c r="O3322" s="30"/>
      <c r="P3322" s="30"/>
      <c r="Q3322" s="23" t="str">
        <v/>
      </c>
      <c r="R3322" s="30"/>
      <c r="S3322" s="39"/>
      <c r="T3322" s="45"/>
      <c r="U3322" s="52"/>
      <c r="V3322" s="53"/>
      <c r="W3322" s="54"/>
      <c r="X3322" s="30"/>
      <c r="Y3322" s="31" t="str">
        <v/>
      </c>
      <c r="Z3322" s="30"/>
      <c r="AA3322" s="56"/>
      <c r="AB3322" s="56"/>
      <c r="AC3322" s="30"/>
      <c r="AD3322" s="30"/>
    </row>
    <row r="3323" spans="1:30" x14ac:dyDescent="0.2">
      <c r="A3323" s="89"/>
      <c r="B3323" s="35"/>
      <c r="C3323" s="30"/>
      <c r="D3323" s="30"/>
      <c r="E3323" s="30"/>
      <c r="F3323" s="30"/>
      <c r="G3323" s="30"/>
      <c r="H3323" s="155"/>
      <c r="I3323" s="36" t="str">
        <f ca="1">IFERROR(__xludf.DUMMYFUNCTION("""COMPUTED_VALUE""")," ")</f>
        <v xml:space="preserve"> </v>
      </c>
      <c r="J3323" s="51"/>
      <c r="K3323" s="56"/>
      <c r="L3323" s="38"/>
      <c r="M3323" s="30"/>
      <c r="N3323" s="30"/>
      <c r="O3323" s="30"/>
      <c r="P3323" s="30"/>
      <c r="Q3323" s="23" t="str">
        <v/>
      </c>
      <c r="R3323" s="30"/>
      <c r="S3323" s="39"/>
      <c r="T3323" s="45"/>
      <c r="U3323" s="52"/>
      <c r="V3323" s="53"/>
      <c r="W3323" s="54"/>
      <c r="X3323" s="30"/>
      <c r="Y3323" s="31" t="str">
        <v/>
      </c>
      <c r="Z3323" s="30"/>
      <c r="AA3323" s="55"/>
      <c r="AB3323" s="55"/>
      <c r="AC3323" s="30"/>
      <c r="AD3323" s="30"/>
    </row>
    <row r="3324" spans="1:30" x14ac:dyDescent="0.2">
      <c r="A3324" s="89"/>
      <c r="B3324" s="35"/>
      <c r="C3324" s="30"/>
      <c r="D3324" s="30"/>
      <c r="E3324" s="30"/>
      <c r="F3324" s="30"/>
      <c r="G3324" s="30"/>
      <c r="H3324" s="155"/>
      <c r="I3324" s="36" t="str">
        <f ca="1">IFERROR(__xludf.DUMMYFUNCTION("""COMPUTED_VALUE""")," ")</f>
        <v xml:space="preserve"> </v>
      </c>
      <c r="J3324" s="51"/>
      <c r="K3324" s="56"/>
      <c r="L3324" s="38"/>
      <c r="M3324" s="30"/>
      <c r="N3324" s="30"/>
      <c r="O3324" s="30"/>
      <c r="P3324" s="30"/>
      <c r="Q3324" s="23" t="str">
        <v/>
      </c>
      <c r="R3324" s="30"/>
      <c r="S3324" s="39"/>
      <c r="T3324" s="45"/>
      <c r="U3324" s="52"/>
      <c r="V3324" s="53"/>
      <c r="W3324" s="54"/>
      <c r="X3324" s="30"/>
      <c r="Y3324" s="31" t="str">
        <v/>
      </c>
      <c r="Z3324" s="30"/>
      <c r="AA3324" s="56"/>
      <c r="AB3324" s="56"/>
      <c r="AC3324" s="30"/>
      <c r="AD3324" s="30"/>
    </row>
    <row r="3325" spans="1:30" x14ac:dyDescent="0.2">
      <c r="A3325" s="89"/>
      <c r="B3325" s="35"/>
      <c r="C3325" s="30"/>
      <c r="D3325" s="30"/>
      <c r="E3325" s="30"/>
      <c r="F3325" s="30"/>
      <c r="G3325" s="30"/>
      <c r="H3325" s="155"/>
      <c r="I3325" s="36" t="str">
        <f ca="1">IFERROR(__xludf.DUMMYFUNCTION("""COMPUTED_VALUE""")," ")</f>
        <v xml:space="preserve"> </v>
      </c>
      <c r="J3325" s="51"/>
      <c r="K3325" s="56"/>
      <c r="L3325" s="38"/>
      <c r="M3325" s="30"/>
      <c r="N3325" s="30"/>
      <c r="O3325" s="30"/>
      <c r="P3325" s="30"/>
      <c r="Q3325" s="23" t="str">
        <v/>
      </c>
      <c r="R3325" s="30"/>
      <c r="S3325" s="39"/>
      <c r="T3325" s="45"/>
      <c r="U3325" s="52"/>
      <c r="V3325" s="53"/>
      <c r="W3325" s="54"/>
      <c r="X3325" s="30"/>
      <c r="Y3325" s="31" t="str">
        <v/>
      </c>
      <c r="Z3325" s="30"/>
      <c r="AA3325" s="55"/>
      <c r="AB3325" s="55"/>
      <c r="AC3325" s="30"/>
      <c r="AD3325" s="30"/>
    </row>
    <row r="3326" spans="1:30" x14ac:dyDescent="0.2">
      <c r="A3326" s="89"/>
      <c r="B3326" s="35"/>
      <c r="C3326" s="30"/>
      <c r="D3326" s="30"/>
      <c r="E3326" s="30"/>
      <c r="F3326" s="30"/>
      <c r="G3326" s="30"/>
      <c r="H3326" s="155"/>
      <c r="I3326" s="36" t="str">
        <f ca="1">IFERROR(__xludf.DUMMYFUNCTION("""COMPUTED_VALUE""")," ")</f>
        <v xml:space="preserve"> </v>
      </c>
      <c r="J3326" s="51"/>
      <c r="K3326" s="56"/>
      <c r="L3326" s="38"/>
      <c r="M3326" s="30"/>
      <c r="N3326" s="30"/>
      <c r="O3326" s="30"/>
      <c r="P3326" s="30"/>
      <c r="Q3326" s="23" t="str">
        <v/>
      </c>
      <c r="R3326" s="30"/>
      <c r="S3326" s="39"/>
      <c r="T3326" s="45"/>
      <c r="U3326" s="52"/>
      <c r="V3326" s="53"/>
      <c r="W3326" s="54"/>
      <c r="X3326" s="30"/>
      <c r="Y3326" s="31" t="str">
        <v/>
      </c>
      <c r="Z3326" s="30"/>
      <c r="AA3326" s="56"/>
      <c r="AB3326" s="56"/>
      <c r="AC3326" s="30"/>
      <c r="AD3326" s="30"/>
    </row>
    <row r="3327" spans="1:30" x14ac:dyDescent="0.2">
      <c r="A3327" s="89"/>
      <c r="B3327" s="35"/>
      <c r="C3327" s="30"/>
      <c r="D3327" s="30"/>
      <c r="E3327" s="30"/>
      <c r="F3327" s="30"/>
      <c r="G3327" s="30"/>
      <c r="H3327" s="155"/>
      <c r="I3327" s="36" t="str">
        <f ca="1">IFERROR(__xludf.DUMMYFUNCTION("""COMPUTED_VALUE""")," ")</f>
        <v xml:space="preserve"> </v>
      </c>
      <c r="J3327" s="51"/>
      <c r="K3327" s="56"/>
      <c r="L3327" s="38"/>
      <c r="M3327" s="30"/>
      <c r="N3327" s="30"/>
      <c r="O3327" s="30"/>
      <c r="P3327" s="30"/>
      <c r="Q3327" s="23" t="str">
        <v/>
      </c>
      <c r="R3327" s="30"/>
      <c r="S3327" s="39"/>
      <c r="T3327" s="45"/>
      <c r="U3327" s="52"/>
      <c r="V3327" s="53"/>
      <c r="W3327" s="54"/>
      <c r="X3327" s="30"/>
      <c r="Y3327" s="31" t="str">
        <v/>
      </c>
      <c r="Z3327" s="30"/>
      <c r="AA3327" s="55"/>
      <c r="AB3327" s="55"/>
      <c r="AC3327" s="30"/>
      <c r="AD3327" s="30"/>
    </row>
    <row r="3328" spans="1:30" x14ac:dyDescent="0.2">
      <c r="A3328" s="89"/>
      <c r="B3328" s="35"/>
      <c r="C3328" s="30"/>
      <c r="D3328" s="30"/>
      <c r="E3328" s="30"/>
      <c r="F3328" s="30"/>
      <c r="G3328" s="30"/>
      <c r="H3328" s="155"/>
      <c r="I3328" s="36" t="str">
        <f ca="1">IFERROR(__xludf.DUMMYFUNCTION("""COMPUTED_VALUE""")," ")</f>
        <v xml:space="preserve"> </v>
      </c>
      <c r="J3328" s="51"/>
      <c r="K3328" s="56"/>
      <c r="L3328" s="38"/>
      <c r="M3328" s="30"/>
      <c r="N3328" s="30"/>
      <c r="O3328" s="30"/>
      <c r="P3328" s="30"/>
      <c r="Q3328" s="23" t="str">
        <v/>
      </c>
      <c r="R3328" s="30"/>
      <c r="S3328" s="39"/>
      <c r="T3328" s="45"/>
      <c r="U3328" s="52"/>
      <c r="V3328" s="53"/>
      <c r="W3328" s="54"/>
      <c r="X3328" s="30"/>
      <c r="Y3328" s="31" t="str">
        <v/>
      </c>
      <c r="Z3328" s="30"/>
      <c r="AA3328" s="56"/>
      <c r="AB3328" s="56"/>
      <c r="AC3328" s="30"/>
      <c r="AD3328" s="30"/>
    </row>
    <row r="3329" spans="1:30" x14ac:dyDescent="0.2">
      <c r="A3329" s="89"/>
      <c r="B3329" s="35"/>
      <c r="C3329" s="30"/>
      <c r="D3329" s="30"/>
      <c r="E3329" s="30"/>
      <c r="F3329" s="30"/>
      <c r="G3329" s="30"/>
      <c r="H3329" s="155"/>
      <c r="I3329" s="36" t="str">
        <f ca="1">IFERROR(__xludf.DUMMYFUNCTION("""COMPUTED_VALUE""")," ")</f>
        <v xml:space="preserve"> </v>
      </c>
      <c r="J3329" s="51"/>
      <c r="K3329" s="56"/>
      <c r="L3329" s="38"/>
      <c r="M3329" s="30"/>
      <c r="N3329" s="30"/>
      <c r="O3329" s="30"/>
      <c r="P3329" s="30"/>
      <c r="Q3329" s="23" t="str">
        <v/>
      </c>
      <c r="R3329" s="30"/>
      <c r="S3329" s="39"/>
      <c r="T3329" s="45"/>
      <c r="U3329" s="52"/>
      <c r="V3329" s="53"/>
      <c r="W3329" s="54"/>
      <c r="X3329" s="30"/>
      <c r="Y3329" s="31" t="str">
        <v/>
      </c>
      <c r="Z3329" s="30"/>
      <c r="AA3329" s="55"/>
      <c r="AB3329" s="55"/>
      <c r="AC3329" s="30"/>
      <c r="AD3329" s="30"/>
    </row>
    <row r="3330" spans="1:30" x14ac:dyDescent="0.2">
      <c r="A3330" s="89"/>
      <c r="B3330" s="35"/>
      <c r="C3330" s="30"/>
      <c r="D3330" s="30"/>
      <c r="E3330" s="30"/>
      <c r="F3330" s="30"/>
      <c r="G3330" s="30"/>
      <c r="H3330" s="155"/>
      <c r="I3330" s="36" t="str">
        <f ca="1">IFERROR(__xludf.DUMMYFUNCTION("""COMPUTED_VALUE""")," ")</f>
        <v xml:space="preserve"> </v>
      </c>
      <c r="J3330" s="51"/>
      <c r="K3330" s="56"/>
      <c r="L3330" s="38"/>
      <c r="M3330" s="30"/>
      <c r="N3330" s="30"/>
      <c r="O3330" s="30"/>
      <c r="P3330" s="30"/>
      <c r="Q3330" s="23" t="str">
        <v/>
      </c>
      <c r="R3330" s="30"/>
      <c r="S3330" s="39"/>
      <c r="T3330" s="45"/>
      <c r="U3330" s="52"/>
      <c r="V3330" s="53"/>
      <c r="W3330" s="54"/>
      <c r="X3330" s="30"/>
      <c r="Y3330" s="31" t="str">
        <v/>
      </c>
      <c r="Z3330" s="30"/>
      <c r="AA3330" s="56"/>
      <c r="AB3330" s="56"/>
      <c r="AC3330" s="30"/>
      <c r="AD3330" s="30"/>
    </row>
    <row r="3331" spans="1:30" x14ac:dyDescent="0.2">
      <c r="A3331" s="89"/>
      <c r="B3331" s="35"/>
      <c r="C3331" s="30"/>
      <c r="D3331" s="30"/>
      <c r="E3331" s="30"/>
      <c r="F3331" s="30"/>
      <c r="G3331" s="30"/>
      <c r="H3331" s="155"/>
      <c r="I3331" s="36" t="str">
        <f ca="1">IFERROR(__xludf.DUMMYFUNCTION("""COMPUTED_VALUE""")," ")</f>
        <v xml:space="preserve"> </v>
      </c>
      <c r="J3331" s="51"/>
      <c r="K3331" s="56"/>
      <c r="L3331" s="38"/>
      <c r="M3331" s="30"/>
      <c r="N3331" s="30"/>
      <c r="O3331" s="30"/>
      <c r="P3331" s="30"/>
      <c r="Q3331" s="23" t="str">
        <v/>
      </c>
      <c r="R3331" s="30"/>
      <c r="S3331" s="39"/>
      <c r="T3331" s="45"/>
      <c r="U3331" s="52"/>
      <c r="V3331" s="53"/>
      <c r="W3331" s="54"/>
      <c r="X3331" s="30"/>
      <c r="Y3331" s="31" t="str">
        <v/>
      </c>
      <c r="Z3331" s="30"/>
      <c r="AA3331" s="55"/>
      <c r="AB3331" s="55"/>
      <c r="AC3331" s="30"/>
      <c r="AD3331" s="30"/>
    </row>
    <row r="3332" spans="1:30" x14ac:dyDescent="0.2">
      <c r="A3332" s="89"/>
      <c r="B3332" s="35"/>
      <c r="C3332" s="30"/>
      <c r="D3332" s="30"/>
      <c r="E3332" s="30"/>
      <c r="F3332" s="30"/>
      <c r="G3332" s="30"/>
      <c r="H3332" s="155"/>
      <c r="I3332" s="36" t="str">
        <f ca="1">IFERROR(__xludf.DUMMYFUNCTION("""COMPUTED_VALUE""")," ")</f>
        <v xml:space="preserve"> </v>
      </c>
      <c r="J3332" s="51"/>
      <c r="K3332" s="56"/>
      <c r="L3332" s="38"/>
      <c r="M3332" s="30"/>
      <c r="N3332" s="30"/>
      <c r="O3332" s="30"/>
      <c r="P3332" s="30"/>
      <c r="Q3332" s="23" t="str">
        <v/>
      </c>
      <c r="R3332" s="30"/>
      <c r="S3332" s="39"/>
      <c r="T3332" s="45"/>
      <c r="U3332" s="52"/>
      <c r="V3332" s="53"/>
      <c r="W3332" s="54"/>
      <c r="X3332" s="30"/>
      <c r="Y3332" s="31" t="str">
        <v/>
      </c>
      <c r="Z3332" s="30"/>
      <c r="AA3332" s="56"/>
      <c r="AB3332" s="56"/>
      <c r="AC3332" s="30"/>
      <c r="AD3332" s="30"/>
    </row>
    <row r="3333" spans="1:30" x14ac:dyDescent="0.2">
      <c r="A3333" s="89"/>
      <c r="B3333" s="35"/>
      <c r="C3333" s="30"/>
      <c r="D3333" s="30"/>
      <c r="E3333" s="30"/>
      <c r="F3333" s="30"/>
      <c r="G3333" s="30"/>
      <c r="H3333" s="155"/>
      <c r="I3333" s="36" t="str">
        <f ca="1">IFERROR(__xludf.DUMMYFUNCTION("""COMPUTED_VALUE""")," ")</f>
        <v xml:space="preserve"> </v>
      </c>
      <c r="J3333" s="51"/>
      <c r="K3333" s="56"/>
      <c r="L3333" s="38"/>
      <c r="M3333" s="30"/>
      <c r="N3333" s="30"/>
      <c r="O3333" s="30"/>
      <c r="P3333" s="30"/>
      <c r="Q3333" s="23" t="str">
        <v/>
      </c>
      <c r="R3333" s="30"/>
      <c r="S3333" s="39"/>
      <c r="T3333" s="45"/>
      <c r="U3333" s="52"/>
      <c r="V3333" s="53"/>
      <c r="W3333" s="54"/>
      <c r="X3333" s="30"/>
      <c r="Y3333" s="31" t="str">
        <v/>
      </c>
      <c r="Z3333" s="30"/>
      <c r="AA3333" s="55"/>
      <c r="AB3333" s="55"/>
      <c r="AC3333" s="30"/>
      <c r="AD3333" s="30"/>
    </row>
    <row r="3334" spans="1:30" x14ac:dyDescent="0.2">
      <c r="A3334" s="89"/>
      <c r="B3334" s="35"/>
      <c r="C3334" s="30"/>
      <c r="D3334" s="30"/>
      <c r="E3334" s="30"/>
      <c r="F3334" s="30"/>
      <c r="G3334" s="30"/>
      <c r="H3334" s="155"/>
      <c r="I3334" s="36" t="str">
        <f ca="1">IFERROR(__xludf.DUMMYFUNCTION("""COMPUTED_VALUE""")," ")</f>
        <v xml:space="preserve"> </v>
      </c>
      <c r="J3334" s="51"/>
      <c r="K3334" s="56"/>
      <c r="L3334" s="38"/>
      <c r="M3334" s="30"/>
      <c r="N3334" s="30"/>
      <c r="O3334" s="30"/>
      <c r="P3334" s="30"/>
      <c r="Q3334" s="23" t="str">
        <v/>
      </c>
      <c r="R3334" s="30"/>
      <c r="S3334" s="39"/>
      <c r="T3334" s="45"/>
      <c r="U3334" s="52"/>
      <c r="V3334" s="53"/>
      <c r="W3334" s="54"/>
      <c r="X3334" s="30"/>
      <c r="Y3334" s="31" t="str">
        <v/>
      </c>
      <c r="Z3334" s="30"/>
      <c r="AA3334" s="56"/>
      <c r="AB3334" s="56"/>
      <c r="AC3334" s="30"/>
      <c r="AD3334" s="30"/>
    </row>
    <row r="3335" spans="1:30" x14ac:dyDescent="0.2">
      <c r="A3335" s="89"/>
      <c r="B3335" s="35"/>
      <c r="C3335" s="30"/>
      <c r="D3335" s="30"/>
      <c r="E3335" s="30"/>
      <c r="F3335" s="30"/>
      <c r="G3335" s="30"/>
      <c r="H3335" s="155"/>
      <c r="I3335" s="36" t="str">
        <f ca="1">IFERROR(__xludf.DUMMYFUNCTION("""COMPUTED_VALUE""")," ")</f>
        <v xml:space="preserve"> </v>
      </c>
      <c r="J3335" s="51"/>
      <c r="K3335" s="56"/>
      <c r="L3335" s="38"/>
      <c r="M3335" s="30"/>
      <c r="N3335" s="30"/>
      <c r="O3335" s="30"/>
      <c r="P3335" s="30"/>
      <c r="Q3335" s="23" t="str">
        <v/>
      </c>
      <c r="R3335" s="30"/>
      <c r="S3335" s="39"/>
      <c r="T3335" s="45"/>
      <c r="U3335" s="52"/>
      <c r="V3335" s="53"/>
      <c r="W3335" s="54"/>
      <c r="X3335" s="30"/>
      <c r="Y3335" s="31" t="str">
        <v/>
      </c>
      <c r="Z3335" s="30"/>
      <c r="AA3335" s="55"/>
      <c r="AB3335" s="55"/>
      <c r="AC3335" s="30"/>
      <c r="AD3335" s="30"/>
    </row>
    <row r="3336" spans="1:30" x14ac:dyDescent="0.2">
      <c r="A3336" s="89"/>
      <c r="B3336" s="35"/>
      <c r="C3336" s="30"/>
      <c r="D3336" s="30"/>
      <c r="E3336" s="30"/>
      <c r="F3336" s="30"/>
      <c r="G3336" s="30"/>
      <c r="H3336" s="155"/>
      <c r="I3336" s="36" t="str">
        <f ca="1">IFERROR(__xludf.DUMMYFUNCTION("""COMPUTED_VALUE""")," ")</f>
        <v xml:space="preserve"> </v>
      </c>
      <c r="J3336" s="51"/>
      <c r="K3336" s="56"/>
      <c r="L3336" s="38"/>
      <c r="M3336" s="30"/>
      <c r="N3336" s="30"/>
      <c r="O3336" s="30"/>
      <c r="P3336" s="30"/>
      <c r="Q3336" s="23" t="str">
        <v/>
      </c>
      <c r="R3336" s="30"/>
      <c r="S3336" s="39"/>
      <c r="T3336" s="45"/>
      <c r="U3336" s="52"/>
      <c r="V3336" s="53"/>
      <c r="W3336" s="54"/>
      <c r="X3336" s="30"/>
      <c r="Y3336" s="31" t="str">
        <v/>
      </c>
      <c r="Z3336" s="30"/>
      <c r="AA3336" s="56"/>
      <c r="AB3336" s="56"/>
      <c r="AC3336" s="30"/>
      <c r="AD3336" s="30"/>
    </row>
    <row r="3337" spans="1:30" x14ac:dyDescent="0.2">
      <c r="A3337" s="89"/>
      <c r="B3337" s="35"/>
      <c r="C3337" s="30"/>
      <c r="D3337" s="30"/>
      <c r="E3337" s="30"/>
      <c r="F3337" s="30"/>
      <c r="G3337" s="30"/>
      <c r="H3337" s="155"/>
      <c r="I3337" s="36" t="str">
        <f ca="1">IFERROR(__xludf.DUMMYFUNCTION("""COMPUTED_VALUE""")," ")</f>
        <v xml:space="preserve"> </v>
      </c>
      <c r="J3337" s="51"/>
      <c r="K3337" s="56"/>
      <c r="L3337" s="38"/>
      <c r="M3337" s="30"/>
      <c r="N3337" s="30"/>
      <c r="O3337" s="30"/>
      <c r="P3337" s="30"/>
      <c r="Q3337" s="23" t="str">
        <v/>
      </c>
      <c r="R3337" s="30"/>
      <c r="S3337" s="39"/>
      <c r="T3337" s="45"/>
      <c r="U3337" s="52"/>
      <c r="V3337" s="53"/>
      <c r="W3337" s="54"/>
      <c r="X3337" s="30"/>
      <c r="Y3337" s="31" t="str">
        <v/>
      </c>
      <c r="Z3337" s="30"/>
      <c r="AA3337" s="55"/>
      <c r="AB3337" s="55"/>
      <c r="AC3337" s="30"/>
      <c r="AD3337" s="30"/>
    </row>
    <row r="3338" spans="1:30" x14ac:dyDescent="0.2">
      <c r="A3338" s="89"/>
      <c r="B3338" s="35"/>
      <c r="C3338" s="30"/>
      <c r="D3338" s="30"/>
      <c r="E3338" s="30"/>
      <c r="F3338" s="30"/>
      <c r="G3338" s="30"/>
      <c r="H3338" s="155"/>
      <c r="I3338" s="36" t="str">
        <f ca="1">IFERROR(__xludf.DUMMYFUNCTION("""COMPUTED_VALUE""")," ")</f>
        <v xml:space="preserve"> </v>
      </c>
      <c r="J3338" s="51"/>
      <c r="K3338" s="56"/>
      <c r="L3338" s="38"/>
      <c r="M3338" s="30"/>
      <c r="N3338" s="30"/>
      <c r="O3338" s="30"/>
      <c r="P3338" s="30"/>
      <c r="Q3338" s="23" t="str">
        <v/>
      </c>
      <c r="R3338" s="30"/>
      <c r="S3338" s="39"/>
      <c r="T3338" s="45"/>
      <c r="U3338" s="52"/>
      <c r="V3338" s="53"/>
      <c r="W3338" s="54"/>
      <c r="X3338" s="30"/>
      <c r="Y3338" s="31" t="str">
        <v/>
      </c>
      <c r="Z3338" s="30"/>
      <c r="AA3338" s="56"/>
      <c r="AB3338" s="56"/>
      <c r="AC3338" s="30"/>
      <c r="AD3338" s="30"/>
    </row>
    <row r="3339" spans="1:30" x14ac:dyDescent="0.2">
      <c r="A3339" s="89"/>
      <c r="B3339" s="35"/>
      <c r="C3339" s="30"/>
      <c r="D3339" s="30"/>
      <c r="E3339" s="30"/>
      <c r="F3339" s="30"/>
      <c r="G3339" s="30"/>
      <c r="H3339" s="155"/>
      <c r="I3339" s="36" t="str">
        <f ca="1">IFERROR(__xludf.DUMMYFUNCTION("""COMPUTED_VALUE""")," ")</f>
        <v xml:space="preserve"> </v>
      </c>
      <c r="J3339" s="51"/>
      <c r="K3339" s="56"/>
      <c r="L3339" s="38"/>
      <c r="M3339" s="30"/>
      <c r="N3339" s="30"/>
      <c r="O3339" s="30"/>
      <c r="P3339" s="30"/>
      <c r="Q3339" s="23" t="str">
        <v/>
      </c>
      <c r="R3339" s="30"/>
      <c r="S3339" s="39"/>
      <c r="T3339" s="45"/>
      <c r="U3339" s="52"/>
      <c r="V3339" s="53"/>
      <c r="W3339" s="54"/>
      <c r="X3339" s="30"/>
      <c r="Y3339" s="31" t="str">
        <v/>
      </c>
      <c r="Z3339" s="30"/>
      <c r="AA3339" s="55"/>
      <c r="AB3339" s="55"/>
      <c r="AC3339" s="30"/>
      <c r="AD3339" s="30"/>
    </row>
    <row r="3340" spans="1:30" x14ac:dyDescent="0.2">
      <c r="A3340" s="89"/>
      <c r="B3340" s="35"/>
      <c r="C3340" s="30"/>
      <c r="D3340" s="30"/>
      <c r="E3340" s="30"/>
      <c r="F3340" s="30"/>
      <c r="G3340" s="30"/>
      <c r="H3340" s="155"/>
      <c r="I3340" s="36" t="str">
        <f ca="1">IFERROR(__xludf.DUMMYFUNCTION("""COMPUTED_VALUE""")," ")</f>
        <v xml:space="preserve"> </v>
      </c>
      <c r="J3340" s="51"/>
      <c r="K3340" s="56"/>
      <c r="L3340" s="38"/>
      <c r="M3340" s="30"/>
      <c r="N3340" s="30"/>
      <c r="O3340" s="30"/>
      <c r="P3340" s="30"/>
      <c r="Q3340" s="23" t="str">
        <v/>
      </c>
      <c r="R3340" s="30"/>
      <c r="S3340" s="39"/>
      <c r="T3340" s="45"/>
      <c r="U3340" s="52"/>
      <c r="V3340" s="53"/>
      <c r="W3340" s="54"/>
      <c r="X3340" s="30"/>
      <c r="Y3340" s="31" t="str">
        <v/>
      </c>
      <c r="Z3340" s="30"/>
      <c r="AA3340" s="56"/>
      <c r="AB3340" s="56"/>
      <c r="AC3340" s="30"/>
      <c r="AD3340" s="30"/>
    </row>
    <row r="3341" spans="1:30" x14ac:dyDescent="0.2">
      <c r="A3341" s="89"/>
      <c r="B3341" s="35"/>
      <c r="C3341" s="30"/>
      <c r="D3341" s="30"/>
      <c r="E3341" s="30"/>
      <c r="F3341" s="30"/>
      <c r="G3341" s="30"/>
      <c r="H3341" s="155"/>
      <c r="I3341" s="36" t="str">
        <f ca="1">IFERROR(__xludf.DUMMYFUNCTION("""COMPUTED_VALUE""")," ")</f>
        <v xml:space="preserve"> </v>
      </c>
      <c r="J3341" s="51"/>
      <c r="K3341" s="56"/>
      <c r="L3341" s="38"/>
      <c r="M3341" s="30"/>
      <c r="N3341" s="30"/>
      <c r="O3341" s="30"/>
      <c r="P3341" s="30"/>
      <c r="Q3341" s="23" t="str">
        <v/>
      </c>
      <c r="R3341" s="30"/>
      <c r="S3341" s="39"/>
      <c r="T3341" s="45"/>
      <c r="U3341" s="52"/>
      <c r="V3341" s="53"/>
      <c r="W3341" s="54"/>
      <c r="X3341" s="30"/>
      <c r="Y3341" s="31" t="str">
        <v/>
      </c>
      <c r="Z3341" s="30"/>
      <c r="AA3341" s="55"/>
      <c r="AB3341" s="55"/>
      <c r="AC3341" s="30"/>
      <c r="AD3341" s="30"/>
    </row>
    <row r="3342" spans="1:30" x14ac:dyDescent="0.2">
      <c r="A3342" s="89"/>
      <c r="B3342" s="35"/>
      <c r="C3342" s="30"/>
      <c r="D3342" s="30"/>
      <c r="E3342" s="30"/>
      <c r="F3342" s="30"/>
      <c r="G3342" s="30"/>
      <c r="H3342" s="155"/>
      <c r="I3342" s="36" t="str">
        <f ca="1">IFERROR(__xludf.DUMMYFUNCTION("""COMPUTED_VALUE""")," ")</f>
        <v xml:space="preserve"> </v>
      </c>
      <c r="J3342" s="51"/>
      <c r="K3342" s="56"/>
      <c r="L3342" s="38"/>
      <c r="M3342" s="30"/>
      <c r="N3342" s="30"/>
      <c r="O3342" s="30"/>
      <c r="P3342" s="30"/>
      <c r="Q3342" s="23" t="str">
        <v/>
      </c>
      <c r="R3342" s="30"/>
      <c r="S3342" s="39"/>
      <c r="T3342" s="45"/>
      <c r="U3342" s="52"/>
      <c r="V3342" s="53"/>
      <c r="W3342" s="54"/>
      <c r="X3342" s="30"/>
      <c r="Y3342" s="31" t="str">
        <v/>
      </c>
      <c r="Z3342" s="30"/>
      <c r="AA3342" s="56"/>
      <c r="AB3342" s="56"/>
      <c r="AC3342" s="30"/>
      <c r="AD3342" s="30"/>
    </row>
    <row r="3343" spans="1:30" x14ac:dyDescent="0.2">
      <c r="A3343" s="89"/>
      <c r="B3343" s="35"/>
      <c r="C3343" s="30"/>
      <c r="D3343" s="30"/>
      <c r="E3343" s="30"/>
      <c r="F3343" s="30"/>
      <c r="G3343" s="30"/>
      <c r="H3343" s="155"/>
      <c r="I3343" s="36" t="str">
        <f ca="1">IFERROR(__xludf.DUMMYFUNCTION("""COMPUTED_VALUE""")," ")</f>
        <v xml:space="preserve"> </v>
      </c>
      <c r="J3343" s="51"/>
      <c r="K3343" s="56"/>
      <c r="L3343" s="38"/>
      <c r="M3343" s="30"/>
      <c r="N3343" s="30"/>
      <c r="O3343" s="30"/>
      <c r="P3343" s="30"/>
      <c r="Q3343" s="23" t="str">
        <v/>
      </c>
      <c r="R3343" s="30"/>
      <c r="S3343" s="39"/>
      <c r="T3343" s="45"/>
      <c r="U3343" s="52"/>
      <c r="V3343" s="53"/>
      <c r="W3343" s="54"/>
      <c r="X3343" s="30"/>
      <c r="Y3343" s="31" t="str">
        <v/>
      </c>
      <c r="Z3343" s="30"/>
      <c r="AA3343" s="55"/>
      <c r="AB3343" s="55"/>
      <c r="AC3343" s="30"/>
      <c r="AD3343" s="30"/>
    </row>
    <row r="3344" spans="1:30" x14ac:dyDescent="0.2">
      <c r="A3344" s="89"/>
      <c r="B3344" s="35"/>
      <c r="C3344" s="30"/>
      <c r="D3344" s="30"/>
      <c r="E3344" s="30"/>
      <c r="F3344" s="30"/>
      <c r="G3344" s="30"/>
      <c r="H3344" s="155"/>
      <c r="I3344" s="36" t="str">
        <f ca="1">IFERROR(__xludf.DUMMYFUNCTION("""COMPUTED_VALUE""")," ")</f>
        <v xml:space="preserve"> </v>
      </c>
      <c r="J3344" s="51"/>
      <c r="K3344" s="56"/>
      <c r="L3344" s="38"/>
      <c r="M3344" s="30"/>
      <c r="N3344" s="30"/>
      <c r="O3344" s="30"/>
      <c r="P3344" s="30"/>
      <c r="Q3344" s="23" t="str">
        <v/>
      </c>
      <c r="R3344" s="30"/>
      <c r="S3344" s="39"/>
      <c r="T3344" s="45"/>
      <c r="U3344" s="52"/>
      <c r="V3344" s="53"/>
      <c r="W3344" s="54"/>
      <c r="X3344" s="30"/>
      <c r="Y3344" s="31" t="str">
        <v/>
      </c>
      <c r="Z3344" s="30"/>
      <c r="AA3344" s="56"/>
      <c r="AB3344" s="56"/>
      <c r="AC3344" s="30"/>
      <c r="AD3344" s="30"/>
    </row>
    <row r="3345" spans="1:30" x14ac:dyDescent="0.2">
      <c r="A3345" s="89"/>
      <c r="B3345" s="35"/>
      <c r="C3345" s="30"/>
      <c r="D3345" s="30"/>
      <c r="E3345" s="30"/>
      <c r="F3345" s="30"/>
      <c r="G3345" s="30"/>
      <c r="H3345" s="155"/>
      <c r="I3345" s="36" t="str">
        <f ca="1">IFERROR(__xludf.DUMMYFUNCTION("""COMPUTED_VALUE""")," ")</f>
        <v xml:space="preserve"> </v>
      </c>
      <c r="J3345" s="51"/>
      <c r="K3345" s="56"/>
      <c r="L3345" s="38"/>
      <c r="M3345" s="30"/>
      <c r="N3345" s="30"/>
      <c r="O3345" s="30"/>
      <c r="P3345" s="30"/>
      <c r="Q3345" s="23" t="str">
        <v/>
      </c>
      <c r="R3345" s="30"/>
      <c r="S3345" s="39"/>
      <c r="T3345" s="45"/>
      <c r="U3345" s="52"/>
      <c r="V3345" s="53"/>
      <c r="W3345" s="54"/>
      <c r="X3345" s="30"/>
      <c r="Y3345" s="31" t="str">
        <v/>
      </c>
      <c r="Z3345" s="30"/>
      <c r="AA3345" s="55"/>
      <c r="AB3345" s="55"/>
      <c r="AC3345" s="30"/>
      <c r="AD3345" s="30"/>
    </row>
    <row r="3346" spans="1:30" x14ac:dyDescent="0.2">
      <c r="A3346" s="89"/>
      <c r="B3346" s="35"/>
      <c r="C3346" s="30"/>
      <c r="D3346" s="30"/>
      <c r="E3346" s="30"/>
      <c r="F3346" s="30"/>
      <c r="G3346" s="30"/>
      <c r="H3346" s="155"/>
      <c r="I3346" s="36" t="str">
        <f ca="1">IFERROR(__xludf.DUMMYFUNCTION("""COMPUTED_VALUE""")," ")</f>
        <v xml:space="preserve"> </v>
      </c>
      <c r="J3346" s="51"/>
      <c r="K3346" s="56"/>
      <c r="L3346" s="38"/>
      <c r="M3346" s="30"/>
      <c r="N3346" s="30"/>
      <c r="O3346" s="30"/>
      <c r="P3346" s="30"/>
      <c r="Q3346" s="23" t="str">
        <v/>
      </c>
      <c r="R3346" s="30"/>
      <c r="S3346" s="39"/>
      <c r="T3346" s="45"/>
      <c r="U3346" s="52"/>
      <c r="V3346" s="53"/>
      <c r="W3346" s="54"/>
      <c r="X3346" s="30"/>
      <c r="Y3346" s="31" t="str">
        <v/>
      </c>
      <c r="Z3346" s="30"/>
      <c r="AA3346" s="56"/>
      <c r="AB3346" s="56"/>
      <c r="AC3346" s="30"/>
      <c r="AD3346" s="30"/>
    </row>
    <row r="3347" spans="1:30" x14ac:dyDescent="0.2">
      <c r="A3347" s="89"/>
      <c r="B3347" s="35"/>
      <c r="C3347" s="30"/>
      <c r="D3347" s="30"/>
      <c r="E3347" s="30"/>
      <c r="F3347" s="30"/>
      <c r="G3347" s="30"/>
      <c r="H3347" s="155"/>
      <c r="I3347" s="36" t="str">
        <f ca="1">IFERROR(__xludf.DUMMYFUNCTION("""COMPUTED_VALUE""")," ")</f>
        <v xml:space="preserve"> </v>
      </c>
      <c r="J3347" s="51"/>
      <c r="K3347" s="56"/>
      <c r="L3347" s="38"/>
      <c r="M3347" s="30"/>
      <c r="N3347" s="30"/>
      <c r="O3347" s="30"/>
      <c r="P3347" s="30"/>
      <c r="Q3347" s="23" t="str">
        <v/>
      </c>
      <c r="R3347" s="30"/>
      <c r="S3347" s="39"/>
      <c r="T3347" s="45"/>
      <c r="U3347" s="52"/>
      <c r="V3347" s="53"/>
      <c r="W3347" s="54"/>
      <c r="X3347" s="30"/>
      <c r="Y3347" s="31" t="str">
        <v/>
      </c>
      <c r="Z3347" s="30"/>
      <c r="AA3347" s="55"/>
      <c r="AB3347" s="55"/>
      <c r="AC3347" s="30"/>
      <c r="AD3347" s="30"/>
    </row>
    <row r="3348" spans="1:30" x14ac:dyDescent="0.2">
      <c r="A3348" s="89"/>
      <c r="B3348" s="35"/>
      <c r="C3348" s="30"/>
      <c r="D3348" s="30"/>
      <c r="E3348" s="30"/>
      <c r="F3348" s="30"/>
      <c r="G3348" s="30"/>
      <c r="H3348" s="155"/>
      <c r="I3348" s="36" t="str">
        <f ca="1">IFERROR(__xludf.DUMMYFUNCTION("""COMPUTED_VALUE""")," ")</f>
        <v xml:space="preserve"> </v>
      </c>
      <c r="J3348" s="51"/>
      <c r="K3348" s="56"/>
      <c r="L3348" s="38"/>
      <c r="M3348" s="30"/>
      <c r="N3348" s="30"/>
      <c r="O3348" s="30"/>
      <c r="P3348" s="30"/>
      <c r="Q3348" s="23" t="str">
        <v/>
      </c>
      <c r="R3348" s="30"/>
      <c r="S3348" s="39"/>
      <c r="T3348" s="45"/>
      <c r="U3348" s="52"/>
      <c r="V3348" s="53"/>
      <c r="W3348" s="54"/>
      <c r="X3348" s="30"/>
      <c r="Y3348" s="31" t="str">
        <v/>
      </c>
      <c r="Z3348" s="30"/>
      <c r="AA3348" s="56"/>
      <c r="AB3348" s="56"/>
      <c r="AC3348" s="30"/>
      <c r="AD3348" s="30"/>
    </row>
    <row r="3349" spans="1:30" x14ac:dyDescent="0.2">
      <c r="A3349" s="89"/>
      <c r="B3349" s="35"/>
      <c r="C3349" s="30"/>
      <c r="D3349" s="30"/>
      <c r="E3349" s="30"/>
      <c r="F3349" s="30"/>
      <c r="G3349" s="30"/>
      <c r="H3349" s="155"/>
      <c r="I3349" s="36" t="str">
        <f ca="1">IFERROR(__xludf.DUMMYFUNCTION("""COMPUTED_VALUE""")," ")</f>
        <v xml:space="preserve"> </v>
      </c>
      <c r="J3349" s="51"/>
      <c r="K3349" s="56"/>
      <c r="L3349" s="38"/>
      <c r="M3349" s="30"/>
      <c r="N3349" s="30"/>
      <c r="O3349" s="30"/>
      <c r="P3349" s="30"/>
      <c r="Q3349" s="23" t="str">
        <v/>
      </c>
      <c r="R3349" s="30"/>
      <c r="S3349" s="39"/>
      <c r="T3349" s="45"/>
      <c r="U3349" s="52"/>
      <c r="V3349" s="53"/>
      <c r="W3349" s="54"/>
      <c r="X3349" s="30"/>
      <c r="Y3349" s="31" t="str">
        <v/>
      </c>
      <c r="Z3349" s="30"/>
      <c r="AA3349" s="55"/>
      <c r="AB3349" s="55"/>
      <c r="AC3349" s="30"/>
      <c r="AD3349" s="30"/>
    </row>
    <row r="3350" spans="1:30" x14ac:dyDescent="0.2">
      <c r="A3350" s="89"/>
      <c r="B3350" s="35"/>
      <c r="C3350" s="30"/>
      <c r="D3350" s="30"/>
      <c r="E3350" s="30"/>
      <c r="F3350" s="30"/>
      <c r="G3350" s="30"/>
      <c r="H3350" s="155"/>
      <c r="I3350" s="36" t="str">
        <f ca="1">IFERROR(__xludf.DUMMYFUNCTION("""COMPUTED_VALUE""")," ")</f>
        <v xml:space="preserve"> </v>
      </c>
      <c r="J3350" s="51"/>
      <c r="K3350" s="56"/>
      <c r="L3350" s="38"/>
      <c r="M3350" s="30"/>
      <c r="N3350" s="30"/>
      <c r="O3350" s="30"/>
      <c r="P3350" s="30"/>
      <c r="Q3350" s="23" t="str">
        <v/>
      </c>
      <c r="R3350" s="30"/>
      <c r="S3350" s="39"/>
      <c r="T3350" s="45"/>
      <c r="U3350" s="52"/>
      <c r="V3350" s="53"/>
      <c r="W3350" s="54"/>
      <c r="X3350" s="30"/>
      <c r="Y3350" s="31" t="str">
        <v/>
      </c>
      <c r="Z3350" s="30"/>
      <c r="AA3350" s="56"/>
      <c r="AB3350" s="56"/>
      <c r="AC3350" s="30"/>
      <c r="AD3350" s="30"/>
    </row>
    <row r="3351" spans="1:30" x14ac:dyDescent="0.2">
      <c r="A3351" s="89"/>
      <c r="B3351" s="35"/>
      <c r="C3351" s="30"/>
      <c r="D3351" s="30"/>
      <c r="E3351" s="30"/>
      <c r="F3351" s="30"/>
      <c r="G3351" s="30"/>
      <c r="H3351" s="155"/>
      <c r="I3351" s="36" t="str">
        <f ca="1">IFERROR(__xludf.DUMMYFUNCTION("""COMPUTED_VALUE""")," ")</f>
        <v xml:space="preserve"> </v>
      </c>
      <c r="J3351" s="51"/>
      <c r="K3351" s="56"/>
      <c r="L3351" s="38"/>
      <c r="M3351" s="30"/>
      <c r="N3351" s="30"/>
      <c r="O3351" s="30"/>
      <c r="P3351" s="30"/>
      <c r="Q3351" s="23" t="str">
        <v/>
      </c>
      <c r="R3351" s="30"/>
      <c r="S3351" s="39"/>
      <c r="T3351" s="45"/>
      <c r="U3351" s="52"/>
      <c r="V3351" s="53"/>
      <c r="W3351" s="54"/>
      <c r="X3351" s="30"/>
      <c r="Y3351" s="31" t="str">
        <v/>
      </c>
      <c r="Z3351" s="30"/>
      <c r="AA3351" s="55"/>
      <c r="AB3351" s="55"/>
      <c r="AC3351" s="30"/>
      <c r="AD3351" s="30"/>
    </row>
    <row r="3352" spans="1:30" x14ac:dyDescent="0.2">
      <c r="A3352" s="89"/>
      <c r="B3352" s="35"/>
      <c r="C3352" s="30"/>
      <c r="D3352" s="30"/>
      <c r="E3352" s="30"/>
      <c r="F3352" s="30"/>
      <c r="G3352" s="30"/>
      <c r="H3352" s="155"/>
      <c r="I3352" s="36" t="str">
        <f ca="1">IFERROR(__xludf.DUMMYFUNCTION("""COMPUTED_VALUE""")," ")</f>
        <v xml:space="preserve"> </v>
      </c>
      <c r="J3352" s="51"/>
      <c r="K3352" s="56"/>
      <c r="L3352" s="38"/>
      <c r="M3352" s="30"/>
      <c r="N3352" s="30"/>
      <c r="O3352" s="30"/>
      <c r="P3352" s="30"/>
      <c r="Q3352" s="23" t="str">
        <v/>
      </c>
      <c r="R3352" s="30"/>
      <c r="S3352" s="39"/>
      <c r="T3352" s="45"/>
      <c r="U3352" s="52"/>
      <c r="V3352" s="53"/>
      <c r="W3352" s="54"/>
      <c r="X3352" s="30"/>
      <c r="Y3352" s="31" t="str">
        <v/>
      </c>
      <c r="Z3352" s="30"/>
      <c r="AA3352" s="56"/>
      <c r="AB3352" s="56"/>
      <c r="AC3352" s="30"/>
      <c r="AD3352" s="30"/>
    </row>
    <row r="3353" spans="1:30" x14ac:dyDescent="0.2">
      <c r="A3353" s="89"/>
      <c r="B3353" s="35"/>
      <c r="C3353" s="30"/>
      <c r="D3353" s="30"/>
      <c r="E3353" s="30"/>
      <c r="F3353" s="30"/>
      <c r="G3353" s="30"/>
      <c r="H3353" s="155"/>
      <c r="I3353" s="36" t="str">
        <f ca="1">IFERROR(__xludf.DUMMYFUNCTION("""COMPUTED_VALUE""")," ")</f>
        <v xml:space="preserve"> </v>
      </c>
      <c r="J3353" s="51"/>
      <c r="K3353" s="56"/>
      <c r="L3353" s="38"/>
      <c r="M3353" s="30"/>
      <c r="N3353" s="30"/>
      <c r="O3353" s="30"/>
      <c r="P3353" s="30"/>
      <c r="Q3353" s="23" t="str">
        <v/>
      </c>
      <c r="R3353" s="30"/>
      <c r="S3353" s="39"/>
      <c r="T3353" s="45"/>
      <c r="U3353" s="52"/>
      <c r="V3353" s="53"/>
      <c r="W3353" s="54"/>
      <c r="X3353" s="30"/>
      <c r="Y3353" s="31" t="str">
        <v/>
      </c>
      <c r="Z3353" s="30"/>
      <c r="AA3353" s="55"/>
      <c r="AB3353" s="55"/>
      <c r="AC3353" s="30"/>
      <c r="AD3353" s="30"/>
    </row>
    <row r="3354" spans="1:30" x14ac:dyDescent="0.2">
      <c r="A3354" s="89"/>
      <c r="B3354" s="35"/>
      <c r="C3354" s="30"/>
      <c r="D3354" s="30"/>
      <c r="E3354" s="30"/>
      <c r="F3354" s="30"/>
      <c r="G3354" s="30"/>
      <c r="H3354" s="155"/>
      <c r="I3354" s="36" t="str">
        <f ca="1">IFERROR(__xludf.DUMMYFUNCTION("""COMPUTED_VALUE""")," ")</f>
        <v xml:space="preserve"> </v>
      </c>
      <c r="J3354" s="51"/>
      <c r="K3354" s="56"/>
      <c r="L3354" s="38"/>
      <c r="M3354" s="30"/>
      <c r="N3354" s="30"/>
      <c r="O3354" s="30"/>
      <c r="P3354" s="30"/>
      <c r="Q3354" s="23" t="str">
        <v/>
      </c>
      <c r="R3354" s="30"/>
      <c r="S3354" s="39"/>
      <c r="T3354" s="45"/>
      <c r="U3354" s="52"/>
      <c r="V3354" s="53"/>
      <c r="W3354" s="54"/>
      <c r="X3354" s="30"/>
      <c r="Y3354" s="31" t="str">
        <v/>
      </c>
      <c r="Z3354" s="30"/>
      <c r="AA3354" s="56"/>
      <c r="AB3354" s="56"/>
      <c r="AC3354" s="30"/>
      <c r="AD3354" s="30"/>
    </row>
    <row r="3355" spans="1:30" x14ac:dyDescent="0.2">
      <c r="A3355" s="89"/>
      <c r="B3355" s="35"/>
      <c r="C3355" s="30"/>
      <c r="D3355" s="30"/>
      <c r="E3355" s="30"/>
      <c r="F3355" s="30"/>
      <c r="G3355" s="30"/>
      <c r="H3355" s="155"/>
      <c r="I3355" s="36" t="str">
        <f ca="1">IFERROR(__xludf.DUMMYFUNCTION("""COMPUTED_VALUE""")," ")</f>
        <v xml:space="preserve"> </v>
      </c>
      <c r="J3355" s="51"/>
      <c r="K3355" s="56"/>
      <c r="L3355" s="38"/>
      <c r="M3355" s="30"/>
      <c r="N3355" s="30"/>
      <c r="O3355" s="30"/>
      <c r="P3355" s="30"/>
      <c r="Q3355" s="23" t="str">
        <v/>
      </c>
      <c r="R3355" s="30"/>
      <c r="S3355" s="39"/>
      <c r="T3355" s="45"/>
      <c r="U3355" s="52"/>
      <c r="V3355" s="53"/>
      <c r="W3355" s="54"/>
      <c r="X3355" s="30"/>
      <c r="Y3355" s="31" t="str">
        <v/>
      </c>
      <c r="Z3355" s="30"/>
      <c r="AA3355" s="55"/>
      <c r="AB3355" s="55"/>
      <c r="AC3355" s="30"/>
      <c r="AD3355" s="30"/>
    </row>
    <row r="3356" spans="1:30" x14ac:dyDescent="0.2">
      <c r="A3356" s="89"/>
      <c r="B3356" s="35"/>
      <c r="C3356" s="30"/>
      <c r="D3356" s="30"/>
      <c r="E3356" s="30"/>
      <c r="F3356" s="30"/>
      <c r="G3356" s="30"/>
      <c r="H3356" s="155"/>
      <c r="I3356" s="36" t="str">
        <f ca="1">IFERROR(__xludf.DUMMYFUNCTION("""COMPUTED_VALUE""")," ")</f>
        <v xml:space="preserve"> </v>
      </c>
      <c r="J3356" s="51"/>
      <c r="K3356" s="56"/>
      <c r="L3356" s="38"/>
      <c r="M3356" s="30"/>
      <c r="N3356" s="30"/>
      <c r="O3356" s="30"/>
      <c r="P3356" s="30"/>
      <c r="Q3356" s="23" t="str">
        <v/>
      </c>
      <c r="R3356" s="30"/>
      <c r="S3356" s="39"/>
      <c r="T3356" s="45"/>
      <c r="U3356" s="52"/>
      <c r="V3356" s="53"/>
      <c r="W3356" s="54"/>
      <c r="X3356" s="30"/>
      <c r="Y3356" s="31" t="str">
        <v/>
      </c>
      <c r="Z3356" s="30"/>
      <c r="AA3356" s="56"/>
      <c r="AB3356" s="56"/>
      <c r="AC3356" s="30"/>
      <c r="AD3356" s="30"/>
    </row>
    <row r="3357" spans="1:30" x14ac:dyDescent="0.2">
      <c r="A3357" s="89"/>
      <c r="B3357" s="35"/>
      <c r="C3357" s="30"/>
      <c r="D3357" s="30"/>
      <c r="E3357" s="30"/>
      <c r="F3357" s="30"/>
      <c r="G3357" s="30"/>
      <c r="H3357" s="155"/>
      <c r="I3357" s="36" t="str">
        <f ca="1">IFERROR(__xludf.DUMMYFUNCTION("""COMPUTED_VALUE""")," ")</f>
        <v xml:space="preserve"> </v>
      </c>
      <c r="J3357" s="51"/>
      <c r="K3357" s="56"/>
      <c r="L3357" s="38"/>
      <c r="M3357" s="30"/>
      <c r="N3357" s="30"/>
      <c r="O3357" s="30"/>
      <c r="P3357" s="30"/>
      <c r="Q3357" s="23" t="str">
        <v/>
      </c>
      <c r="R3357" s="30"/>
      <c r="S3357" s="39"/>
      <c r="T3357" s="45"/>
      <c r="U3357" s="52"/>
      <c r="V3357" s="53"/>
      <c r="W3357" s="54"/>
      <c r="X3357" s="30"/>
      <c r="Y3357" s="31" t="str">
        <v/>
      </c>
      <c r="Z3357" s="30"/>
      <c r="AA3357" s="55"/>
      <c r="AB3357" s="55"/>
      <c r="AC3357" s="30"/>
      <c r="AD3357" s="30"/>
    </row>
    <row r="3358" spans="1:30" x14ac:dyDescent="0.2">
      <c r="A3358" s="89"/>
      <c r="B3358" s="35"/>
      <c r="C3358" s="30"/>
      <c r="D3358" s="30"/>
      <c r="E3358" s="30"/>
      <c r="F3358" s="30"/>
      <c r="G3358" s="30"/>
      <c r="H3358" s="155"/>
      <c r="I3358" s="36" t="str">
        <f ca="1">IFERROR(__xludf.DUMMYFUNCTION("""COMPUTED_VALUE""")," ")</f>
        <v xml:space="preserve"> </v>
      </c>
      <c r="J3358" s="51"/>
      <c r="K3358" s="56"/>
      <c r="L3358" s="38"/>
      <c r="M3358" s="30"/>
      <c r="N3358" s="30"/>
      <c r="O3358" s="30"/>
      <c r="P3358" s="30"/>
      <c r="Q3358" s="23" t="str">
        <v/>
      </c>
      <c r="R3358" s="30"/>
      <c r="S3358" s="39"/>
      <c r="T3358" s="45"/>
      <c r="U3358" s="52"/>
      <c r="V3358" s="53"/>
      <c r="W3358" s="54"/>
      <c r="X3358" s="30"/>
      <c r="Y3358" s="31" t="str">
        <v/>
      </c>
      <c r="Z3358" s="30"/>
      <c r="AA3358" s="56"/>
      <c r="AB3358" s="56"/>
      <c r="AC3358" s="30"/>
      <c r="AD3358" s="30"/>
    </row>
    <row r="3359" spans="1:30" x14ac:dyDescent="0.2">
      <c r="A3359" s="89"/>
      <c r="B3359" s="35"/>
      <c r="C3359" s="30"/>
      <c r="D3359" s="30"/>
      <c r="E3359" s="30"/>
      <c r="F3359" s="30"/>
      <c r="G3359" s="30"/>
      <c r="H3359" s="155"/>
      <c r="I3359" s="36" t="str">
        <f ca="1">IFERROR(__xludf.DUMMYFUNCTION("""COMPUTED_VALUE""")," ")</f>
        <v xml:space="preserve"> </v>
      </c>
      <c r="J3359" s="51"/>
      <c r="K3359" s="56"/>
      <c r="L3359" s="38"/>
      <c r="M3359" s="30"/>
      <c r="N3359" s="30"/>
      <c r="O3359" s="30"/>
      <c r="P3359" s="30"/>
      <c r="Q3359" s="23" t="str">
        <v/>
      </c>
      <c r="R3359" s="30"/>
      <c r="S3359" s="39"/>
      <c r="T3359" s="45"/>
      <c r="U3359" s="52"/>
      <c r="V3359" s="53"/>
      <c r="W3359" s="54"/>
      <c r="X3359" s="30"/>
      <c r="Y3359" s="31" t="str">
        <v/>
      </c>
      <c r="Z3359" s="30"/>
      <c r="AA3359" s="55"/>
      <c r="AB3359" s="55"/>
      <c r="AC3359" s="30"/>
      <c r="AD3359" s="30"/>
    </row>
    <row r="3360" spans="1:30" x14ac:dyDescent="0.2">
      <c r="A3360" s="89"/>
      <c r="B3360" s="35"/>
      <c r="C3360" s="30"/>
      <c r="D3360" s="30"/>
      <c r="E3360" s="30"/>
      <c r="F3360" s="30"/>
      <c r="G3360" s="30"/>
      <c r="H3360" s="155"/>
      <c r="I3360" s="36" t="str">
        <f ca="1">IFERROR(__xludf.DUMMYFUNCTION("""COMPUTED_VALUE""")," ")</f>
        <v xml:space="preserve"> </v>
      </c>
      <c r="J3360" s="51"/>
      <c r="K3360" s="56"/>
      <c r="L3360" s="38"/>
      <c r="M3360" s="30"/>
      <c r="N3360" s="30"/>
      <c r="O3360" s="30"/>
      <c r="P3360" s="30"/>
      <c r="Q3360" s="23" t="str">
        <v/>
      </c>
      <c r="R3360" s="30"/>
      <c r="S3360" s="39"/>
      <c r="T3360" s="45"/>
      <c r="U3360" s="52"/>
      <c r="V3360" s="53"/>
      <c r="W3360" s="54"/>
      <c r="X3360" s="30"/>
      <c r="Y3360" s="31" t="str">
        <v/>
      </c>
      <c r="Z3360" s="30"/>
      <c r="AA3360" s="56"/>
      <c r="AB3360" s="56"/>
      <c r="AC3360" s="30"/>
      <c r="AD3360" s="30"/>
    </row>
    <row r="3361" spans="1:30" x14ac:dyDescent="0.2">
      <c r="A3361" s="89"/>
      <c r="B3361" s="35"/>
      <c r="C3361" s="30"/>
      <c r="D3361" s="30"/>
      <c r="E3361" s="30"/>
      <c r="F3361" s="30"/>
      <c r="G3361" s="30"/>
      <c r="H3361" s="155"/>
      <c r="I3361" s="36" t="str">
        <f ca="1">IFERROR(__xludf.DUMMYFUNCTION("""COMPUTED_VALUE""")," ")</f>
        <v xml:space="preserve"> </v>
      </c>
      <c r="J3361" s="51"/>
      <c r="K3361" s="56"/>
      <c r="L3361" s="38"/>
      <c r="M3361" s="30"/>
      <c r="N3361" s="30"/>
      <c r="O3361" s="30"/>
      <c r="P3361" s="30"/>
      <c r="Q3361" s="23" t="str">
        <v/>
      </c>
      <c r="R3361" s="30"/>
      <c r="S3361" s="39"/>
      <c r="T3361" s="45"/>
      <c r="U3361" s="52"/>
      <c r="V3361" s="53"/>
      <c r="W3361" s="54"/>
      <c r="X3361" s="30"/>
      <c r="Y3361" s="31" t="str">
        <v/>
      </c>
      <c r="Z3361" s="30"/>
      <c r="AA3361" s="55"/>
      <c r="AB3361" s="55"/>
      <c r="AC3361" s="30"/>
      <c r="AD3361" s="30"/>
    </row>
    <row r="3362" spans="1:30" x14ac:dyDescent="0.2">
      <c r="A3362" s="89"/>
      <c r="B3362" s="35"/>
      <c r="C3362" s="30"/>
      <c r="D3362" s="30"/>
      <c r="E3362" s="30"/>
      <c r="F3362" s="30"/>
      <c r="G3362" s="30"/>
      <c r="H3362" s="155"/>
      <c r="I3362" s="36" t="str">
        <f ca="1">IFERROR(__xludf.DUMMYFUNCTION("""COMPUTED_VALUE""")," ")</f>
        <v xml:space="preserve"> </v>
      </c>
      <c r="J3362" s="51"/>
      <c r="K3362" s="56"/>
      <c r="L3362" s="38"/>
      <c r="M3362" s="30"/>
      <c r="N3362" s="30"/>
      <c r="O3362" s="30"/>
      <c r="P3362" s="30"/>
      <c r="Q3362" s="23" t="str">
        <v/>
      </c>
      <c r="R3362" s="30"/>
      <c r="S3362" s="39"/>
      <c r="T3362" s="45"/>
      <c r="U3362" s="52"/>
      <c r="V3362" s="53"/>
      <c r="W3362" s="54"/>
      <c r="X3362" s="30"/>
      <c r="Y3362" s="31" t="str">
        <v/>
      </c>
      <c r="Z3362" s="30"/>
      <c r="AA3362" s="56"/>
      <c r="AB3362" s="56"/>
      <c r="AC3362" s="30"/>
      <c r="AD3362" s="30"/>
    </row>
    <row r="3363" spans="1:30" x14ac:dyDescent="0.2">
      <c r="A3363" s="89"/>
      <c r="B3363" s="35"/>
      <c r="C3363" s="30"/>
      <c r="D3363" s="30"/>
      <c r="E3363" s="30"/>
      <c r="F3363" s="30"/>
      <c r="G3363" s="30"/>
      <c r="H3363" s="155"/>
      <c r="I3363" s="36" t="str">
        <f ca="1">IFERROR(__xludf.DUMMYFUNCTION("""COMPUTED_VALUE""")," ")</f>
        <v xml:space="preserve"> </v>
      </c>
      <c r="J3363" s="51"/>
      <c r="K3363" s="56"/>
      <c r="L3363" s="38"/>
      <c r="M3363" s="30"/>
      <c r="N3363" s="30"/>
      <c r="O3363" s="30"/>
      <c r="P3363" s="30"/>
      <c r="Q3363" s="23" t="str">
        <v/>
      </c>
      <c r="R3363" s="30"/>
      <c r="S3363" s="39"/>
      <c r="T3363" s="45"/>
      <c r="U3363" s="52"/>
      <c r="V3363" s="53"/>
      <c r="W3363" s="54"/>
      <c r="X3363" s="30"/>
      <c r="Y3363" s="31" t="str">
        <v/>
      </c>
      <c r="Z3363" s="30"/>
      <c r="AA3363" s="55"/>
      <c r="AB3363" s="55"/>
      <c r="AC3363" s="30"/>
      <c r="AD3363" s="30"/>
    </row>
    <row r="3364" spans="1:30" x14ac:dyDescent="0.2">
      <c r="A3364" s="89"/>
      <c r="B3364" s="35"/>
      <c r="C3364" s="30"/>
      <c r="D3364" s="30"/>
      <c r="E3364" s="30"/>
      <c r="F3364" s="30"/>
      <c r="G3364" s="30"/>
      <c r="H3364" s="155"/>
      <c r="I3364" s="36" t="str">
        <f ca="1">IFERROR(__xludf.DUMMYFUNCTION("""COMPUTED_VALUE""")," ")</f>
        <v xml:space="preserve"> </v>
      </c>
      <c r="J3364" s="51"/>
      <c r="K3364" s="56"/>
      <c r="L3364" s="38"/>
      <c r="M3364" s="30"/>
      <c r="N3364" s="30"/>
      <c r="O3364" s="30"/>
      <c r="P3364" s="30"/>
      <c r="Q3364" s="23" t="str">
        <v/>
      </c>
      <c r="R3364" s="30"/>
      <c r="S3364" s="39"/>
      <c r="T3364" s="45"/>
      <c r="U3364" s="52"/>
      <c r="V3364" s="53"/>
      <c r="W3364" s="54"/>
      <c r="X3364" s="30"/>
      <c r="Y3364" s="31" t="str">
        <v/>
      </c>
      <c r="Z3364" s="30"/>
      <c r="AA3364" s="56"/>
      <c r="AB3364" s="56"/>
      <c r="AC3364" s="30"/>
      <c r="AD3364" s="30"/>
    </row>
    <row r="3365" spans="1:30" x14ac:dyDescent="0.2">
      <c r="A3365" s="89"/>
      <c r="B3365" s="35"/>
      <c r="C3365" s="30"/>
      <c r="D3365" s="30"/>
      <c r="E3365" s="30"/>
      <c r="F3365" s="30"/>
      <c r="G3365" s="30"/>
      <c r="H3365" s="155"/>
      <c r="I3365" s="36" t="str">
        <f ca="1">IFERROR(__xludf.DUMMYFUNCTION("""COMPUTED_VALUE""")," ")</f>
        <v xml:space="preserve"> </v>
      </c>
      <c r="J3365" s="51"/>
      <c r="K3365" s="56"/>
      <c r="L3365" s="38"/>
      <c r="M3365" s="30"/>
      <c r="N3365" s="30"/>
      <c r="O3365" s="30"/>
      <c r="P3365" s="30"/>
      <c r="Q3365" s="23" t="str">
        <v/>
      </c>
      <c r="R3365" s="30"/>
      <c r="S3365" s="39"/>
      <c r="T3365" s="45"/>
      <c r="U3365" s="52"/>
      <c r="V3365" s="53"/>
      <c r="W3365" s="54"/>
      <c r="X3365" s="30"/>
      <c r="Y3365" s="31" t="str">
        <v/>
      </c>
      <c r="Z3365" s="30"/>
      <c r="AA3365" s="55"/>
      <c r="AB3365" s="55"/>
      <c r="AC3365" s="30"/>
      <c r="AD3365" s="30"/>
    </row>
    <row r="3366" spans="1:30" x14ac:dyDescent="0.2">
      <c r="A3366" s="89"/>
      <c r="B3366" s="35"/>
      <c r="C3366" s="30"/>
      <c r="D3366" s="30"/>
      <c r="E3366" s="30"/>
      <c r="F3366" s="30"/>
      <c r="G3366" s="30"/>
      <c r="H3366" s="155"/>
      <c r="I3366" s="36" t="str">
        <f ca="1">IFERROR(__xludf.DUMMYFUNCTION("""COMPUTED_VALUE""")," ")</f>
        <v xml:space="preserve"> </v>
      </c>
      <c r="J3366" s="51"/>
      <c r="K3366" s="56"/>
      <c r="L3366" s="38"/>
      <c r="M3366" s="30"/>
      <c r="N3366" s="30"/>
      <c r="O3366" s="30"/>
      <c r="P3366" s="30"/>
      <c r="Q3366" s="23" t="str">
        <v/>
      </c>
      <c r="R3366" s="30"/>
      <c r="S3366" s="39"/>
      <c r="T3366" s="45"/>
      <c r="U3366" s="52"/>
      <c r="V3366" s="53"/>
      <c r="W3366" s="54"/>
      <c r="X3366" s="30"/>
      <c r="Y3366" s="31" t="str">
        <v/>
      </c>
      <c r="Z3366" s="30"/>
      <c r="AA3366" s="56"/>
      <c r="AB3366" s="56"/>
      <c r="AC3366" s="30"/>
      <c r="AD3366" s="30"/>
    </row>
    <row r="3367" spans="1:30" x14ac:dyDescent="0.2">
      <c r="A3367" s="89"/>
      <c r="B3367" s="35"/>
      <c r="C3367" s="30"/>
      <c r="D3367" s="30"/>
      <c r="E3367" s="30"/>
      <c r="F3367" s="30"/>
      <c r="G3367" s="30"/>
      <c r="H3367" s="155"/>
      <c r="I3367" s="36" t="str">
        <f ca="1">IFERROR(__xludf.DUMMYFUNCTION("""COMPUTED_VALUE""")," ")</f>
        <v xml:space="preserve"> </v>
      </c>
      <c r="J3367" s="51"/>
      <c r="K3367" s="56"/>
      <c r="L3367" s="38"/>
      <c r="M3367" s="30"/>
      <c r="N3367" s="30"/>
      <c r="O3367" s="30"/>
      <c r="P3367" s="30"/>
      <c r="Q3367" s="23" t="str">
        <v/>
      </c>
      <c r="R3367" s="30"/>
      <c r="S3367" s="39"/>
      <c r="T3367" s="45"/>
      <c r="U3367" s="52"/>
      <c r="V3367" s="53"/>
      <c r="W3367" s="54"/>
      <c r="X3367" s="30"/>
      <c r="Y3367" s="31" t="str">
        <v/>
      </c>
      <c r="Z3367" s="30"/>
      <c r="AA3367" s="55"/>
      <c r="AB3367" s="55"/>
      <c r="AC3367" s="30"/>
      <c r="AD3367" s="30"/>
    </row>
    <row r="3368" spans="1:30" x14ac:dyDescent="0.2">
      <c r="A3368" s="89"/>
      <c r="B3368" s="35"/>
      <c r="C3368" s="30"/>
      <c r="D3368" s="30"/>
      <c r="E3368" s="30"/>
      <c r="F3368" s="30"/>
      <c r="G3368" s="30"/>
      <c r="H3368" s="155"/>
      <c r="I3368" s="36" t="str">
        <f ca="1">IFERROR(__xludf.DUMMYFUNCTION("""COMPUTED_VALUE""")," ")</f>
        <v xml:space="preserve"> </v>
      </c>
      <c r="J3368" s="51"/>
      <c r="K3368" s="56"/>
      <c r="L3368" s="38"/>
      <c r="M3368" s="30"/>
      <c r="N3368" s="30"/>
      <c r="O3368" s="30"/>
      <c r="P3368" s="30"/>
      <c r="Q3368" s="23" t="str">
        <v/>
      </c>
      <c r="R3368" s="30"/>
      <c r="S3368" s="39"/>
      <c r="T3368" s="45"/>
      <c r="U3368" s="52"/>
      <c r="V3368" s="53"/>
      <c r="W3368" s="54"/>
      <c r="X3368" s="30"/>
      <c r="Y3368" s="31" t="str">
        <v/>
      </c>
      <c r="Z3368" s="30"/>
      <c r="AA3368" s="56"/>
      <c r="AB3368" s="56"/>
      <c r="AC3368" s="30"/>
      <c r="AD3368" s="30"/>
    </row>
    <row r="3369" spans="1:30" x14ac:dyDescent="0.2">
      <c r="A3369" s="89"/>
      <c r="B3369" s="35"/>
      <c r="C3369" s="30"/>
      <c r="D3369" s="30"/>
      <c r="E3369" s="30"/>
      <c r="F3369" s="30"/>
      <c r="G3369" s="30"/>
      <c r="H3369" s="155"/>
      <c r="I3369" s="36" t="str">
        <f ca="1">IFERROR(__xludf.DUMMYFUNCTION("""COMPUTED_VALUE""")," ")</f>
        <v xml:space="preserve"> </v>
      </c>
      <c r="J3369" s="51"/>
      <c r="K3369" s="56"/>
      <c r="L3369" s="38"/>
      <c r="M3369" s="30"/>
      <c r="N3369" s="30"/>
      <c r="O3369" s="30"/>
      <c r="P3369" s="30"/>
      <c r="Q3369" s="23" t="str">
        <v/>
      </c>
      <c r="R3369" s="30"/>
      <c r="S3369" s="39"/>
      <c r="T3369" s="45"/>
      <c r="U3369" s="52"/>
      <c r="V3369" s="53"/>
      <c r="W3369" s="54"/>
      <c r="X3369" s="30"/>
      <c r="Y3369" s="31" t="str">
        <v/>
      </c>
      <c r="Z3369" s="30"/>
      <c r="AA3369" s="55"/>
      <c r="AB3369" s="55"/>
      <c r="AC3369" s="30"/>
      <c r="AD3369" s="30"/>
    </row>
    <row r="3370" spans="1:30" x14ac:dyDescent="0.2">
      <c r="A3370" s="89"/>
      <c r="B3370" s="35"/>
      <c r="C3370" s="30"/>
      <c r="D3370" s="30"/>
      <c r="E3370" s="30"/>
      <c r="F3370" s="30"/>
      <c r="G3370" s="30"/>
      <c r="H3370" s="155"/>
      <c r="I3370" s="36" t="str">
        <f ca="1">IFERROR(__xludf.DUMMYFUNCTION("""COMPUTED_VALUE""")," ")</f>
        <v xml:space="preserve"> </v>
      </c>
      <c r="J3370" s="51"/>
      <c r="K3370" s="56"/>
      <c r="L3370" s="38"/>
      <c r="M3370" s="30"/>
      <c r="N3370" s="30"/>
      <c r="O3370" s="30"/>
      <c r="P3370" s="30"/>
      <c r="Q3370" s="23" t="str">
        <v/>
      </c>
      <c r="R3370" s="30"/>
      <c r="S3370" s="39"/>
      <c r="T3370" s="45"/>
      <c r="U3370" s="52"/>
      <c r="V3370" s="53"/>
      <c r="W3370" s="54"/>
      <c r="X3370" s="30"/>
      <c r="Y3370" s="31" t="str">
        <v/>
      </c>
      <c r="Z3370" s="30"/>
      <c r="AA3370" s="56"/>
      <c r="AB3370" s="56"/>
      <c r="AC3370" s="30"/>
      <c r="AD3370" s="30"/>
    </row>
    <row r="3371" spans="1:30" x14ac:dyDescent="0.2">
      <c r="A3371" s="89"/>
      <c r="B3371" s="35"/>
      <c r="C3371" s="30"/>
      <c r="D3371" s="30"/>
      <c r="E3371" s="30"/>
      <c r="F3371" s="30"/>
      <c r="G3371" s="30"/>
      <c r="H3371" s="155"/>
      <c r="I3371" s="36" t="str">
        <f ca="1">IFERROR(__xludf.DUMMYFUNCTION("""COMPUTED_VALUE""")," ")</f>
        <v xml:space="preserve"> </v>
      </c>
      <c r="J3371" s="51"/>
      <c r="K3371" s="56"/>
      <c r="L3371" s="38"/>
      <c r="M3371" s="30"/>
      <c r="N3371" s="30"/>
      <c r="O3371" s="30"/>
      <c r="P3371" s="30"/>
      <c r="Q3371" s="23" t="str">
        <v/>
      </c>
      <c r="R3371" s="30"/>
      <c r="S3371" s="39"/>
      <c r="T3371" s="45"/>
      <c r="U3371" s="52"/>
      <c r="V3371" s="53"/>
      <c r="W3371" s="54"/>
      <c r="X3371" s="30"/>
      <c r="Y3371" s="31" t="str">
        <v/>
      </c>
      <c r="Z3371" s="30"/>
      <c r="AA3371" s="55"/>
      <c r="AB3371" s="55"/>
      <c r="AC3371" s="30"/>
      <c r="AD3371" s="30"/>
    </row>
    <row r="3372" spans="1:30" x14ac:dyDescent="0.2">
      <c r="A3372" s="89"/>
      <c r="B3372" s="35"/>
      <c r="C3372" s="30"/>
      <c r="D3372" s="30"/>
      <c r="E3372" s="30"/>
      <c r="F3372" s="30"/>
      <c r="G3372" s="30"/>
      <c r="H3372" s="155"/>
      <c r="I3372" s="36" t="str">
        <f ca="1">IFERROR(__xludf.DUMMYFUNCTION("""COMPUTED_VALUE""")," ")</f>
        <v xml:space="preserve"> </v>
      </c>
      <c r="J3372" s="51"/>
      <c r="K3372" s="56"/>
      <c r="L3372" s="38"/>
      <c r="M3372" s="30"/>
      <c r="N3372" s="30"/>
      <c r="O3372" s="30"/>
      <c r="P3372" s="30"/>
      <c r="Q3372" s="23" t="str">
        <v/>
      </c>
      <c r="R3372" s="30"/>
      <c r="S3372" s="39"/>
      <c r="T3372" s="45"/>
      <c r="U3372" s="52"/>
      <c r="V3372" s="53"/>
      <c r="W3372" s="54"/>
      <c r="X3372" s="30"/>
      <c r="Y3372" s="31" t="str">
        <v/>
      </c>
      <c r="Z3372" s="30"/>
      <c r="AA3372" s="56"/>
      <c r="AB3372" s="56"/>
      <c r="AC3372" s="30"/>
      <c r="AD3372" s="30"/>
    </row>
    <row r="3373" spans="1:30" x14ac:dyDescent="0.2">
      <c r="A3373" s="89"/>
      <c r="B3373" s="35"/>
      <c r="C3373" s="30"/>
      <c r="D3373" s="30"/>
      <c r="E3373" s="30"/>
      <c r="F3373" s="30"/>
      <c r="G3373" s="30"/>
      <c r="H3373" s="155"/>
      <c r="I3373" s="36" t="str">
        <f ca="1">IFERROR(__xludf.DUMMYFUNCTION("""COMPUTED_VALUE""")," ")</f>
        <v xml:space="preserve"> </v>
      </c>
      <c r="J3373" s="51"/>
      <c r="K3373" s="56"/>
      <c r="L3373" s="38"/>
      <c r="M3373" s="30"/>
      <c r="N3373" s="30"/>
      <c r="O3373" s="30"/>
      <c r="P3373" s="30"/>
      <c r="Q3373" s="23" t="str">
        <v/>
      </c>
      <c r="R3373" s="30"/>
      <c r="S3373" s="39"/>
      <c r="T3373" s="45"/>
      <c r="U3373" s="52"/>
      <c r="V3373" s="53"/>
      <c r="W3373" s="54"/>
      <c r="X3373" s="30"/>
      <c r="Y3373" s="31" t="str">
        <v/>
      </c>
      <c r="Z3373" s="30"/>
      <c r="AA3373" s="55"/>
      <c r="AB3373" s="55"/>
      <c r="AC3373" s="30"/>
      <c r="AD3373" s="30"/>
    </row>
    <row r="3374" spans="1:30" x14ac:dyDescent="0.2">
      <c r="A3374" s="89"/>
      <c r="B3374" s="35"/>
      <c r="C3374" s="30"/>
      <c r="D3374" s="30"/>
      <c r="E3374" s="30"/>
      <c r="F3374" s="30"/>
      <c r="G3374" s="30"/>
      <c r="H3374" s="155"/>
      <c r="I3374" s="36" t="str">
        <f ca="1">IFERROR(__xludf.DUMMYFUNCTION("""COMPUTED_VALUE""")," ")</f>
        <v xml:space="preserve"> </v>
      </c>
      <c r="J3374" s="51"/>
      <c r="K3374" s="56"/>
      <c r="L3374" s="38"/>
      <c r="M3374" s="30"/>
      <c r="N3374" s="30"/>
      <c r="O3374" s="30"/>
      <c r="P3374" s="30"/>
      <c r="Q3374" s="23" t="str">
        <v/>
      </c>
      <c r="R3374" s="30"/>
      <c r="S3374" s="39"/>
      <c r="T3374" s="45"/>
      <c r="U3374" s="52"/>
      <c r="V3374" s="53"/>
      <c r="W3374" s="54"/>
      <c r="X3374" s="30"/>
      <c r="Y3374" s="31" t="str">
        <v/>
      </c>
      <c r="Z3374" s="30"/>
      <c r="AA3374" s="56"/>
      <c r="AB3374" s="56"/>
      <c r="AC3374" s="30"/>
      <c r="AD3374" s="30"/>
    </row>
    <row r="3375" spans="1:30" x14ac:dyDescent="0.2">
      <c r="A3375" s="89"/>
      <c r="B3375" s="35"/>
      <c r="C3375" s="30"/>
      <c r="D3375" s="30"/>
      <c r="E3375" s="30"/>
      <c r="F3375" s="30"/>
      <c r="G3375" s="30"/>
      <c r="H3375" s="155"/>
      <c r="I3375" s="36" t="str">
        <f ca="1">IFERROR(__xludf.DUMMYFUNCTION("""COMPUTED_VALUE""")," ")</f>
        <v xml:space="preserve"> </v>
      </c>
      <c r="J3375" s="51"/>
      <c r="K3375" s="56"/>
      <c r="L3375" s="38"/>
      <c r="M3375" s="30"/>
      <c r="N3375" s="30"/>
      <c r="O3375" s="30"/>
      <c r="P3375" s="30"/>
      <c r="Q3375" s="23" t="str">
        <v/>
      </c>
      <c r="R3375" s="30"/>
      <c r="S3375" s="39"/>
      <c r="T3375" s="45"/>
      <c r="U3375" s="52"/>
      <c r="V3375" s="53"/>
      <c r="W3375" s="54"/>
      <c r="X3375" s="30"/>
      <c r="Y3375" s="31" t="str">
        <v/>
      </c>
      <c r="Z3375" s="30"/>
      <c r="AA3375" s="55"/>
      <c r="AB3375" s="55"/>
      <c r="AC3375" s="30"/>
      <c r="AD3375" s="30"/>
    </row>
    <row r="3376" spans="1:30" x14ac:dyDescent="0.2">
      <c r="A3376" s="89"/>
      <c r="B3376" s="35"/>
      <c r="C3376" s="30"/>
      <c r="D3376" s="30"/>
      <c r="E3376" s="30"/>
      <c r="F3376" s="30"/>
      <c r="G3376" s="30"/>
      <c r="H3376" s="155"/>
      <c r="I3376" s="36" t="str">
        <f ca="1">IFERROR(__xludf.DUMMYFUNCTION("""COMPUTED_VALUE""")," ")</f>
        <v xml:space="preserve"> </v>
      </c>
      <c r="J3376" s="51"/>
      <c r="K3376" s="56"/>
      <c r="L3376" s="38"/>
      <c r="M3376" s="30"/>
      <c r="N3376" s="30"/>
      <c r="O3376" s="30"/>
      <c r="P3376" s="30"/>
      <c r="Q3376" s="23" t="str">
        <v/>
      </c>
      <c r="R3376" s="30"/>
      <c r="S3376" s="39"/>
      <c r="T3376" s="45"/>
      <c r="U3376" s="52"/>
      <c r="V3376" s="53"/>
      <c r="W3376" s="54"/>
      <c r="X3376" s="30"/>
      <c r="Y3376" s="31" t="str">
        <v/>
      </c>
      <c r="Z3376" s="30"/>
      <c r="AA3376" s="56"/>
      <c r="AB3376" s="56"/>
      <c r="AC3376" s="30"/>
      <c r="AD3376" s="30"/>
    </row>
    <row r="3377" spans="1:30" x14ac:dyDescent="0.2">
      <c r="A3377" s="89"/>
      <c r="B3377" s="35"/>
      <c r="C3377" s="30"/>
      <c r="D3377" s="30"/>
      <c r="E3377" s="30"/>
      <c r="F3377" s="30"/>
      <c r="G3377" s="30"/>
      <c r="H3377" s="155"/>
      <c r="I3377" s="36" t="str">
        <f ca="1">IFERROR(__xludf.DUMMYFUNCTION("""COMPUTED_VALUE""")," ")</f>
        <v xml:space="preserve"> </v>
      </c>
      <c r="J3377" s="51"/>
      <c r="K3377" s="56"/>
      <c r="L3377" s="38"/>
      <c r="M3377" s="30"/>
      <c r="N3377" s="30"/>
      <c r="O3377" s="30"/>
      <c r="P3377" s="30"/>
      <c r="Q3377" s="23" t="str">
        <v/>
      </c>
      <c r="R3377" s="30"/>
      <c r="S3377" s="39"/>
      <c r="T3377" s="45"/>
      <c r="U3377" s="52"/>
      <c r="V3377" s="53"/>
      <c r="W3377" s="54"/>
      <c r="X3377" s="30"/>
      <c r="Y3377" s="31" t="str">
        <v/>
      </c>
      <c r="Z3377" s="30"/>
      <c r="AA3377" s="55"/>
      <c r="AB3377" s="55"/>
      <c r="AC3377" s="30"/>
      <c r="AD3377" s="30"/>
    </row>
    <row r="3378" spans="1:30" x14ac:dyDescent="0.2">
      <c r="A3378" s="89"/>
      <c r="B3378" s="35"/>
      <c r="C3378" s="30"/>
      <c r="D3378" s="30"/>
      <c r="E3378" s="30"/>
      <c r="F3378" s="30"/>
      <c r="G3378" s="30"/>
      <c r="H3378" s="155"/>
      <c r="I3378" s="36" t="str">
        <f ca="1">IFERROR(__xludf.DUMMYFUNCTION("""COMPUTED_VALUE""")," ")</f>
        <v xml:space="preserve"> </v>
      </c>
      <c r="J3378" s="51"/>
      <c r="K3378" s="56"/>
      <c r="L3378" s="38"/>
      <c r="M3378" s="30"/>
      <c r="N3378" s="30"/>
      <c r="O3378" s="30"/>
      <c r="P3378" s="30"/>
      <c r="Q3378" s="23" t="str">
        <v/>
      </c>
      <c r="R3378" s="30"/>
      <c r="S3378" s="39"/>
      <c r="T3378" s="45"/>
      <c r="U3378" s="52"/>
      <c r="V3378" s="53"/>
      <c r="W3378" s="54"/>
      <c r="X3378" s="30"/>
      <c r="Y3378" s="31" t="str">
        <v/>
      </c>
      <c r="Z3378" s="30"/>
      <c r="AA3378" s="56"/>
      <c r="AB3378" s="56"/>
      <c r="AC3378" s="30"/>
      <c r="AD3378" s="30"/>
    </row>
    <row r="3379" spans="1:30" x14ac:dyDescent="0.2">
      <c r="A3379" s="89"/>
      <c r="B3379" s="35"/>
      <c r="C3379" s="30"/>
      <c r="D3379" s="30"/>
      <c r="E3379" s="30"/>
      <c r="F3379" s="30"/>
      <c r="G3379" s="30"/>
      <c r="H3379" s="155"/>
      <c r="I3379" s="36" t="str">
        <f ca="1">IFERROR(__xludf.DUMMYFUNCTION("""COMPUTED_VALUE""")," ")</f>
        <v xml:space="preserve"> </v>
      </c>
      <c r="J3379" s="51"/>
      <c r="K3379" s="56"/>
      <c r="L3379" s="38"/>
      <c r="M3379" s="30"/>
      <c r="N3379" s="30"/>
      <c r="O3379" s="30"/>
      <c r="P3379" s="30"/>
      <c r="Q3379" s="23" t="str">
        <v/>
      </c>
      <c r="R3379" s="30"/>
      <c r="S3379" s="39"/>
      <c r="T3379" s="45"/>
      <c r="U3379" s="52"/>
      <c r="V3379" s="53"/>
      <c r="W3379" s="54"/>
      <c r="X3379" s="30"/>
      <c r="Y3379" s="31" t="str">
        <v/>
      </c>
      <c r="Z3379" s="30"/>
      <c r="AA3379" s="55"/>
      <c r="AB3379" s="55"/>
      <c r="AC3379" s="30"/>
      <c r="AD3379" s="30"/>
    </row>
    <row r="3380" spans="1:30" x14ac:dyDescent="0.2">
      <c r="A3380" s="89"/>
      <c r="B3380" s="35"/>
      <c r="C3380" s="30"/>
      <c r="D3380" s="30"/>
      <c r="E3380" s="30"/>
      <c r="F3380" s="30"/>
      <c r="G3380" s="30"/>
      <c r="H3380" s="155"/>
      <c r="I3380" s="36" t="str">
        <f ca="1">IFERROR(__xludf.DUMMYFUNCTION("""COMPUTED_VALUE""")," ")</f>
        <v xml:space="preserve"> </v>
      </c>
      <c r="J3380" s="51"/>
      <c r="K3380" s="56"/>
      <c r="L3380" s="38"/>
      <c r="M3380" s="30"/>
      <c r="N3380" s="30"/>
      <c r="O3380" s="30"/>
      <c r="P3380" s="30"/>
      <c r="Q3380" s="23" t="str">
        <v/>
      </c>
      <c r="R3380" s="30"/>
      <c r="S3380" s="39"/>
      <c r="T3380" s="45"/>
      <c r="U3380" s="52"/>
      <c r="V3380" s="53"/>
      <c r="W3380" s="54"/>
      <c r="X3380" s="30"/>
      <c r="Y3380" s="31" t="str">
        <v/>
      </c>
      <c r="Z3380" s="30"/>
      <c r="AA3380" s="56"/>
      <c r="AB3380" s="56"/>
      <c r="AC3380" s="30"/>
      <c r="AD3380" s="30"/>
    </row>
    <row r="3381" spans="1:30" x14ac:dyDescent="0.2">
      <c r="A3381" s="89"/>
      <c r="B3381" s="35"/>
      <c r="C3381" s="30"/>
      <c r="D3381" s="30"/>
      <c r="E3381" s="30"/>
      <c r="F3381" s="30"/>
      <c r="G3381" s="30"/>
      <c r="H3381" s="155"/>
      <c r="I3381" s="36" t="str">
        <f ca="1">IFERROR(__xludf.DUMMYFUNCTION("""COMPUTED_VALUE""")," ")</f>
        <v xml:space="preserve"> </v>
      </c>
      <c r="J3381" s="51"/>
      <c r="K3381" s="56"/>
      <c r="L3381" s="38"/>
      <c r="M3381" s="30"/>
      <c r="N3381" s="30"/>
      <c r="O3381" s="30"/>
      <c r="P3381" s="30"/>
      <c r="Q3381" s="23" t="str">
        <v/>
      </c>
      <c r="R3381" s="30"/>
      <c r="S3381" s="39"/>
      <c r="T3381" s="45"/>
      <c r="U3381" s="52"/>
      <c r="V3381" s="53"/>
      <c r="W3381" s="54"/>
      <c r="X3381" s="30"/>
      <c r="Y3381" s="31" t="str">
        <v/>
      </c>
      <c r="Z3381" s="30"/>
      <c r="AA3381" s="55"/>
      <c r="AB3381" s="55"/>
      <c r="AC3381" s="30"/>
      <c r="AD3381" s="30"/>
    </row>
    <row r="3382" spans="1:30" x14ac:dyDescent="0.2">
      <c r="A3382" s="89"/>
      <c r="B3382" s="35"/>
      <c r="C3382" s="30"/>
      <c r="D3382" s="30"/>
      <c r="E3382" s="30"/>
      <c r="F3382" s="30"/>
      <c r="G3382" s="30"/>
      <c r="H3382" s="155"/>
      <c r="I3382" s="36" t="str">
        <f ca="1">IFERROR(__xludf.DUMMYFUNCTION("""COMPUTED_VALUE""")," ")</f>
        <v xml:space="preserve"> </v>
      </c>
      <c r="J3382" s="51"/>
      <c r="K3382" s="56"/>
      <c r="L3382" s="38"/>
      <c r="M3382" s="30"/>
      <c r="N3382" s="30"/>
      <c r="O3382" s="30"/>
      <c r="P3382" s="30"/>
      <c r="Q3382" s="23" t="str">
        <v/>
      </c>
      <c r="R3382" s="30"/>
      <c r="S3382" s="39"/>
      <c r="T3382" s="45"/>
      <c r="U3382" s="52"/>
      <c r="V3382" s="53"/>
      <c r="W3382" s="54"/>
      <c r="X3382" s="30"/>
      <c r="Y3382" s="31" t="str">
        <v/>
      </c>
      <c r="Z3382" s="30"/>
      <c r="AA3382" s="56"/>
      <c r="AB3382" s="56"/>
      <c r="AC3382" s="30"/>
      <c r="AD3382" s="30"/>
    </row>
    <row r="3383" spans="1:30" x14ac:dyDescent="0.2">
      <c r="A3383" s="89"/>
      <c r="B3383" s="35"/>
      <c r="C3383" s="30"/>
      <c r="D3383" s="30"/>
      <c r="E3383" s="30"/>
      <c r="F3383" s="30"/>
      <c r="G3383" s="30"/>
      <c r="H3383" s="155"/>
      <c r="I3383" s="36" t="str">
        <f ca="1">IFERROR(__xludf.DUMMYFUNCTION("""COMPUTED_VALUE""")," ")</f>
        <v xml:space="preserve"> </v>
      </c>
      <c r="J3383" s="51"/>
      <c r="K3383" s="56"/>
      <c r="L3383" s="38"/>
      <c r="M3383" s="30"/>
      <c r="N3383" s="30"/>
      <c r="O3383" s="30"/>
      <c r="P3383" s="30"/>
      <c r="Q3383" s="23" t="str">
        <v/>
      </c>
      <c r="R3383" s="30"/>
      <c r="S3383" s="39"/>
      <c r="T3383" s="45"/>
      <c r="U3383" s="52"/>
      <c r="V3383" s="53"/>
      <c r="W3383" s="54"/>
      <c r="X3383" s="30"/>
      <c r="Y3383" s="31" t="str">
        <v/>
      </c>
      <c r="Z3383" s="30"/>
      <c r="AA3383" s="55"/>
      <c r="AB3383" s="55"/>
      <c r="AC3383" s="30"/>
      <c r="AD3383" s="30"/>
    </row>
    <row r="3384" spans="1:30" x14ac:dyDescent="0.2">
      <c r="A3384" s="89"/>
      <c r="B3384" s="35"/>
      <c r="C3384" s="30"/>
      <c r="D3384" s="30"/>
      <c r="E3384" s="30"/>
      <c r="F3384" s="30"/>
      <c r="G3384" s="30"/>
      <c r="H3384" s="155"/>
      <c r="I3384" s="36" t="str">
        <f ca="1">IFERROR(__xludf.DUMMYFUNCTION("""COMPUTED_VALUE""")," ")</f>
        <v xml:space="preserve"> </v>
      </c>
      <c r="J3384" s="51"/>
      <c r="K3384" s="56"/>
      <c r="L3384" s="38"/>
      <c r="M3384" s="30"/>
      <c r="N3384" s="30"/>
      <c r="O3384" s="30"/>
      <c r="P3384" s="30"/>
      <c r="Q3384" s="23" t="str">
        <v/>
      </c>
      <c r="R3384" s="30"/>
      <c r="S3384" s="39"/>
      <c r="T3384" s="45"/>
      <c r="U3384" s="52"/>
      <c r="V3384" s="53"/>
      <c r="W3384" s="54"/>
      <c r="X3384" s="30"/>
      <c r="Y3384" s="31" t="str">
        <v/>
      </c>
      <c r="Z3384" s="30"/>
      <c r="AA3384" s="56"/>
      <c r="AB3384" s="56"/>
      <c r="AC3384" s="30"/>
      <c r="AD3384" s="30"/>
    </row>
    <row r="3385" spans="1:30" x14ac:dyDescent="0.2">
      <c r="A3385" s="89"/>
      <c r="B3385" s="35"/>
      <c r="C3385" s="30"/>
      <c r="D3385" s="30"/>
      <c r="E3385" s="30"/>
      <c r="F3385" s="30"/>
      <c r="G3385" s="30"/>
      <c r="H3385" s="155"/>
      <c r="I3385" s="36" t="str">
        <f ca="1">IFERROR(__xludf.DUMMYFUNCTION("""COMPUTED_VALUE""")," ")</f>
        <v xml:space="preserve"> </v>
      </c>
      <c r="J3385" s="51"/>
      <c r="K3385" s="56"/>
      <c r="L3385" s="38"/>
      <c r="M3385" s="30"/>
      <c r="N3385" s="30"/>
      <c r="O3385" s="30"/>
      <c r="P3385" s="30"/>
      <c r="Q3385" s="23" t="str">
        <v/>
      </c>
      <c r="R3385" s="30"/>
      <c r="S3385" s="39"/>
      <c r="T3385" s="45"/>
      <c r="U3385" s="52"/>
      <c r="V3385" s="53"/>
      <c r="W3385" s="54"/>
      <c r="X3385" s="30"/>
      <c r="Y3385" s="31" t="str">
        <v/>
      </c>
      <c r="Z3385" s="30"/>
      <c r="AA3385" s="55"/>
      <c r="AB3385" s="55"/>
      <c r="AC3385" s="30"/>
      <c r="AD3385" s="30"/>
    </row>
    <row r="3386" spans="1:30" x14ac:dyDescent="0.2">
      <c r="A3386" s="89"/>
      <c r="B3386" s="35"/>
      <c r="C3386" s="30"/>
      <c r="D3386" s="30"/>
      <c r="E3386" s="30"/>
      <c r="F3386" s="30"/>
      <c r="G3386" s="30"/>
      <c r="H3386" s="155"/>
      <c r="I3386" s="36" t="str">
        <f ca="1">IFERROR(__xludf.DUMMYFUNCTION("""COMPUTED_VALUE""")," ")</f>
        <v xml:space="preserve"> </v>
      </c>
      <c r="J3386" s="51"/>
      <c r="K3386" s="56"/>
      <c r="L3386" s="38"/>
      <c r="M3386" s="30"/>
      <c r="N3386" s="30"/>
      <c r="O3386" s="30"/>
      <c r="P3386" s="30"/>
      <c r="Q3386" s="23" t="str">
        <v/>
      </c>
      <c r="R3386" s="30"/>
      <c r="S3386" s="39"/>
      <c r="T3386" s="45"/>
      <c r="U3386" s="52"/>
      <c r="V3386" s="53"/>
      <c r="W3386" s="54"/>
      <c r="X3386" s="30"/>
      <c r="Y3386" s="31" t="str">
        <v/>
      </c>
      <c r="Z3386" s="30"/>
      <c r="AA3386" s="56"/>
      <c r="AB3386" s="56"/>
      <c r="AC3386" s="30"/>
      <c r="AD3386" s="30"/>
    </row>
    <row r="3387" spans="1:30" x14ac:dyDescent="0.2">
      <c r="A3387" s="89"/>
      <c r="B3387" s="35"/>
      <c r="C3387" s="30"/>
      <c r="D3387" s="30"/>
      <c r="E3387" s="30"/>
      <c r="F3387" s="30"/>
      <c r="G3387" s="30"/>
      <c r="H3387" s="155"/>
      <c r="I3387" s="36" t="str">
        <f ca="1">IFERROR(__xludf.DUMMYFUNCTION("""COMPUTED_VALUE""")," ")</f>
        <v xml:space="preserve"> </v>
      </c>
      <c r="J3387" s="51"/>
      <c r="K3387" s="56"/>
      <c r="L3387" s="38"/>
      <c r="M3387" s="30"/>
      <c r="N3387" s="30"/>
      <c r="O3387" s="30"/>
      <c r="P3387" s="30"/>
      <c r="Q3387" s="23" t="str">
        <v/>
      </c>
      <c r="R3387" s="30"/>
      <c r="S3387" s="39"/>
      <c r="T3387" s="45"/>
      <c r="U3387" s="52"/>
      <c r="V3387" s="53"/>
      <c r="W3387" s="54"/>
      <c r="X3387" s="30"/>
      <c r="Y3387" s="31" t="str">
        <v/>
      </c>
      <c r="Z3387" s="30"/>
      <c r="AA3387" s="55"/>
      <c r="AB3387" s="55"/>
      <c r="AC3387" s="30"/>
      <c r="AD3387" s="30"/>
    </row>
    <row r="3388" spans="1:30" x14ac:dyDescent="0.2">
      <c r="A3388" s="89"/>
      <c r="B3388" s="35"/>
      <c r="C3388" s="30"/>
      <c r="D3388" s="30"/>
      <c r="E3388" s="30"/>
      <c r="F3388" s="30"/>
      <c r="G3388" s="30"/>
      <c r="H3388" s="155"/>
      <c r="I3388" s="36" t="str">
        <f ca="1">IFERROR(__xludf.DUMMYFUNCTION("""COMPUTED_VALUE""")," ")</f>
        <v xml:space="preserve"> </v>
      </c>
      <c r="J3388" s="51"/>
      <c r="K3388" s="56"/>
      <c r="L3388" s="38"/>
      <c r="M3388" s="30"/>
      <c r="N3388" s="30"/>
      <c r="O3388" s="30"/>
      <c r="P3388" s="30"/>
      <c r="Q3388" s="23" t="str">
        <v/>
      </c>
      <c r="R3388" s="30"/>
      <c r="S3388" s="39"/>
      <c r="T3388" s="45"/>
      <c r="U3388" s="52"/>
      <c r="V3388" s="53"/>
      <c r="W3388" s="54"/>
      <c r="X3388" s="30"/>
      <c r="Y3388" s="31" t="str">
        <v/>
      </c>
      <c r="Z3388" s="30"/>
      <c r="AA3388" s="56"/>
      <c r="AB3388" s="56"/>
      <c r="AC3388" s="30"/>
      <c r="AD3388" s="30"/>
    </row>
    <row r="3389" spans="1:30" x14ac:dyDescent="0.2">
      <c r="A3389" s="89"/>
      <c r="B3389" s="35"/>
      <c r="C3389" s="30"/>
      <c r="D3389" s="30"/>
      <c r="E3389" s="30"/>
      <c r="F3389" s="30"/>
      <c r="G3389" s="30"/>
      <c r="H3389" s="155"/>
      <c r="I3389" s="36" t="str">
        <f ca="1">IFERROR(__xludf.DUMMYFUNCTION("""COMPUTED_VALUE""")," ")</f>
        <v xml:space="preserve"> </v>
      </c>
      <c r="J3389" s="51"/>
      <c r="K3389" s="56"/>
      <c r="L3389" s="38"/>
      <c r="M3389" s="30"/>
      <c r="N3389" s="30"/>
      <c r="O3389" s="30"/>
      <c r="P3389" s="30"/>
      <c r="Q3389" s="23" t="str">
        <v/>
      </c>
      <c r="R3389" s="30"/>
      <c r="S3389" s="39"/>
      <c r="T3389" s="45"/>
      <c r="U3389" s="52"/>
      <c r="V3389" s="53"/>
      <c r="W3389" s="54"/>
      <c r="X3389" s="30"/>
      <c r="Y3389" s="31" t="str">
        <v/>
      </c>
      <c r="Z3389" s="30"/>
      <c r="AA3389" s="55"/>
      <c r="AB3389" s="55"/>
      <c r="AC3389" s="30"/>
      <c r="AD3389" s="30"/>
    </row>
    <row r="3390" spans="1:30" x14ac:dyDescent="0.2">
      <c r="A3390" s="89"/>
      <c r="B3390" s="35"/>
      <c r="C3390" s="30"/>
      <c r="D3390" s="30"/>
      <c r="E3390" s="30"/>
      <c r="F3390" s="30"/>
      <c r="G3390" s="30"/>
      <c r="H3390" s="155"/>
      <c r="I3390" s="36" t="str">
        <f ca="1">IFERROR(__xludf.DUMMYFUNCTION("""COMPUTED_VALUE""")," ")</f>
        <v xml:space="preserve"> </v>
      </c>
      <c r="J3390" s="51"/>
      <c r="K3390" s="56"/>
      <c r="L3390" s="38"/>
      <c r="M3390" s="30"/>
      <c r="N3390" s="30"/>
      <c r="O3390" s="30"/>
      <c r="P3390" s="30"/>
      <c r="Q3390" s="23" t="str">
        <v/>
      </c>
      <c r="R3390" s="30"/>
      <c r="S3390" s="39"/>
      <c r="T3390" s="45"/>
      <c r="U3390" s="52"/>
      <c r="V3390" s="53"/>
      <c r="W3390" s="54"/>
      <c r="X3390" s="30"/>
      <c r="Y3390" s="31" t="str">
        <v/>
      </c>
      <c r="Z3390" s="30"/>
      <c r="AA3390" s="56"/>
      <c r="AB3390" s="56"/>
      <c r="AC3390" s="30"/>
      <c r="AD3390" s="30"/>
    </row>
    <row r="3391" spans="1:30" x14ac:dyDescent="0.2">
      <c r="A3391" s="89"/>
      <c r="B3391" s="35"/>
      <c r="C3391" s="30"/>
      <c r="D3391" s="30"/>
      <c r="E3391" s="30"/>
      <c r="F3391" s="30"/>
      <c r="G3391" s="30"/>
      <c r="H3391" s="155"/>
      <c r="I3391" s="36" t="str">
        <f ca="1">IFERROR(__xludf.DUMMYFUNCTION("""COMPUTED_VALUE""")," ")</f>
        <v xml:space="preserve"> </v>
      </c>
      <c r="J3391" s="51"/>
      <c r="K3391" s="56"/>
      <c r="L3391" s="38"/>
      <c r="M3391" s="30"/>
      <c r="N3391" s="30"/>
      <c r="O3391" s="30"/>
      <c r="P3391" s="30"/>
      <c r="Q3391" s="23" t="str">
        <v/>
      </c>
      <c r="R3391" s="30"/>
      <c r="S3391" s="39"/>
      <c r="T3391" s="45"/>
      <c r="U3391" s="52"/>
      <c r="V3391" s="53"/>
      <c r="W3391" s="54"/>
      <c r="X3391" s="30"/>
      <c r="Y3391" s="31" t="str">
        <v/>
      </c>
      <c r="Z3391" s="30"/>
      <c r="AA3391" s="55"/>
      <c r="AB3391" s="55"/>
      <c r="AC3391" s="30"/>
      <c r="AD3391" s="30"/>
    </row>
    <row r="3392" spans="1:30" x14ac:dyDescent="0.2">
      <c r="A3392" s="89"/>
      <c r="B3392" s="35"/>
      <c r="C3392" s="30"/>
      <c r="D3392" s="30"/>
      <c r="E3392" s="30"/>
      <c r="F3392" s="30"/>
      <c r="G3392" s="30"/>
      <c r="H3392" s="155"/>
      <c r="I3392" s="36" t="str">
        <f ca="1">IFERROR(__xludf.DUMMYFUNCTION("""COMPUTED_VALUE""")," ")</f>
        <v xml:space="preserve"> </v>
      </c>
      <c r="J3392" s="51"/>
      <c r="K3392" s="56"/>
      <c r="L3392" s="38"/>
      <c r="M3392" s="30"/>
      <c r="N3392" s="30"/>
      <c r="O3392" s="30"/>
      <c r="P3392" s="30"/>
      <c r="Q3392" s="23" t="str">
        <v/>
      </c>
      <c r="R3392" s="30"/>
      <c r="S3392" s="39"/>
      <c r="T3392" s="45"/>
      <c r="U3392" s="52"/>
      <c r="V3392" s="53"/>
      <c r="W3392" s="54"/>
      <c r="X3392" s="30"/>
      <c r="Y3392" s="31" t="str">
        <v/>
      </c>
      <c r="Z3392" s="30"/>
      <c r="AA3392" s="56"/>
      <c r="AB3392" s="56"/>
      <c r="AC3392" s="30"/>
      <c r="AD3392" s="30"/>
    </row>
    <row r="3393" spans="1:30" x14ac:dyDescent="0.2">
      <c r="A3393" s="89"/>
      <c r="B3393" s="35"/>
      <c r="C3393" s="30"/>
      <c r="D3393" s="30"/>
      <c r="E3393" s="30"/>
      <c r="F3393" s="30"/>
      <c r="G3393" s="30"/>
      <c r="H3393" s="155"/>
      <c r="I3393" s="36" t="str">
        <f ca="1">IFERROR(__xludf.DUMMYFUNCTION("""COMPUTED_VALUE""")," ")</f>
        <v xml:space="preserve"> </v>
      </c>
      <c r="J3393" s="51"/>
      <c r="K3393" s="56"/>
      <c r="L3393" s="38"/>
      <c r="M3393" s="30"/>
      <c r="N3393" s="30"/>
      <c r="O3393" s="30"/>
      <c r="P3393" s="30"/>
      <c r="Q3393" s="23" t="str">
        <v/>
      </c>
      <c r="R3393" s="30"/>
      <c r="S3393" s="39"/>
      <c r="T3393" s="45"/>
      <c r="U3393" s="52"/>
      <c r="V3393" s="53"/>
      <c r="W3393" s="54"/>
      <c r="X3393" s="30"/>
      <c r="Y3393" s="31" t="str">
        <v/>
      </c>
      <c r="Z3393" s="30"/>
      <c r="AA3393" s="55"/>
      <c r="AB3393" s="55"/>
      <c r="AC3393" s="30"/>
      <c r="AD3393" s="30"/>
    </row>
    <row r="3394" spans="1:30" x14ac:dyDescent="0.2">
      <c r="A3394" s="89"/>
      <c r="B3394" s="35"/>
      <c r="C3394" s="30"/>
      <c r="D3394" s="30"/>
      <c r="E3394" s="30"/>
      <c r="F3394" s="30"/>
      <c r="G3394" s="30"/>
      <c r="H3394" s="155"/>
      <c r="I3394" s="36" t="str">
        <f ca="1">IFERROR(__xludf.DUMMYFUNCTION("""COMPUTED_VALUE""")," ")</f>
        <v xml:space="preserve"> </v>
      </c>
      <c r="J3394" s="51"/>
      <c r="K3394" s="56"/>
      <c r="L3394" s="38"/>
      <c r="M3394" s="30"/>
      <c r="N3394" s="30"/>
      <c r="O3394" s="30"/>
      <c r="P3394" s="30"/>
      <c r="Q3394" s="23" t="str">
        <v/>
      </c>
      <c r="R3394" s="30"/>
      <c r="S3394" s="39"/>
      <c r="T3394" s="45"/>
      <c r="U3394" s="52"/>
      <c r="V3394" s="53"/>
      <c r="W3394" s="54"/>
      <c r="X3394" s="30"/>
      <c r="Y3394" s="31" t="str">
        <v/>
      </c>
      <c r="Z3394" s="30"/>
      <c r="AA3394" s="56"/>
      <c r="AB3394" s="56"/>
      <c r="AC3394" s="30"/>
      <c r="AD3394" s="30"/>
    </row>
    <row r="3395" spans="1:30" x14ac:dyDescent="0.2">
      <c r="A3395" s="89"/>
      <c r="B3395" s="35"/>
      <c r="C3395" s="30"/>
      <c r="D3395" s="30"/>
      <c r="E3395" s="30"/>
      <c r="F3395" s="30"/>
      <c r="G3395" s="30"/>
      <c r="H3395" s="155"/>
      <c r="I3395" s="36" t="str">
        <f ca="1">IFERROR(__xludf.DUMMYFUNCTION("""COMPUTED_VALUE""")," ")</f>
        <v xml:space="preserve"> </v>
      </c>
      <c r="J3395" s="51"/>
      <c r="K3395" s="56"/>
      <c r="L3395" s="38"/>
      <c r="M3395" s="30"/>
      <c r="N3395" s="30"/>
      <c r="O3395" s="30"/>
      <c r="P3395" s="30"/>
      <c r="Q3395" s="23" t="str">
        <v/>
      </c>
      <c r="R3395" s="30"/>
      <c r="S3395" s="39"/>
      <c r="T3395" s="45"/>
      <c r="U3395" s="52"/>
      <c r="V3395" s="53"/>
      <c r="W3395" s="54"/>
      <c r="X3395" s="30"/>
      <c r="Y3395" s="31" t="str">
        <v/>
      </c>
      <c r="Z3395" s="30"/>
      <c r="AA3395" s="55"/>
      <c r="AB3395" s="55"/>
      <c r="AC3395" s="30"/>
      <c r="AD3395" s="30"/>
    </row>
    <row r="3396" spans="1:30" x14ac:dyDescent="0.2">
      <c r="A3396" s="89"/>
      <c r="B3396" s="35"/>
      <c r="C3396" s="30"/>
      <c r="D3396" s="30"/>
      <c r="E3396" s="30"/>
      <c r="F3396" s="30"/>
      <c r="G3396" s="30"/>
      <c r="H3396" s="155"/>
      <c r="I3396" s="36" t="str">
        <f ca="1">IFERROR(__xludf.DUMMYFUNCTION("""COMPUTED_VALUE""")," ")</f>
        <v xml:space="preserve"> </v>
      </c>
      <c r="J3396" s="51"/>
      <c r="K3396" s="56"/>
      <c r="L3396" s="38"/>
      <c r="M3396" s="30"/>
      <c r="N3396" s="30"/>
      <c r="O3396" s="30"/>
      <c r="P3396" s="30"/>
      <c r="Q3396" s="23" t="str">
        <v/>
      </c>
      <c r="R3396" s="30"/>
      <c r="S3396" s="39"/>
      <c r="T3396" s="45"/>
      <c r="U3396" s="52"/>
      <c r="V3396" s="53"/>
      <c r="W3396" s="54"/>
      <c r="X3396" s="30"/>
      <c r="Y3396" s="31" t="str">
        <v/>
      </c>
      <c r="Z3396" s="30"/>
      <c r="AA3396" s="56"/>
      <c r="AB3396" s="56"/>
      <c r="AC3396" s="30"/>
      <c r="AD3396" s="30"/>
    </row>
    <row r="3397" spans="1:30" x14ac:dyDescent="0.2">
      <c r="A3397" s="89"/>
      <c r="B3397" s="35"/>
      <c r="C3397" s="30"/>
      <c r="D3397" s="30"/>
      <c r="E3397" s="30"/>
      <c r="F3397" s="30"/>
      <c r="G3397" s="30"/>
      <c r="H3397" s="155"/>
      <c r="I3397" s="36" t="str">
        <f ca="1">IFERROR(__xludf.DUMMYFUNCTION("""COMPUTED_VALUE""")," ")</f>
        <v xml:space="preserve"> </v>
      </c>
      <c r="J3397" s="51"/>
      <c r="K3397" s="56"/>
      <c r="L3397" s="38"/>
      <c r="M3397" s="30"/>
      <c r="N3397" s="30"/>
      <c r="O3397" s="30"/>
      <c r="P3397" s="30"/>
      <c r="Q3397" s="23" t="str">
        <v/>
      </c>
      <c r="R3397" s="30"/>
      <c r="S3397" s="39"/>
      <c r="T3397" s="45"/>
      <c r="U3397" s="52"/>
      <c r="V3397" s="53"/>
      <c r="W3397" s="54"/>
      <c r="X3397" s="30"/>
      <c r="Y3397" s="31" t="str">
        <v/>
      </c>
      <c r="Z3397" s="30"/>
      <c r="AA3397" s="55"/>
      <c r="AB3397" s="55"/>
      <c r="AC3397" s="30"/>
      <c r="AD3397" s="30"/>
    </row>
    <row r="3398" spans="1:30" x14ac:dyDescent="0.2">
      <c r="A3398" s="89"/>
      <c r="B3398" s="35"/>
      <c r="C3398" s="30"/>
      <c r="D3398" s="30"/>
      <c r="E3398" s="30"/>
      <c r="F3398" s="30"/>
      <c r="G3398" s="30"/>
      <c r="H3398" s="155"/>
      <c r="I3398" s="36" t="str">
        <f ca="1">IFERROR(__xludf.DUMMYFUNCTION("""COMPUTED_VALUE""")," ")</f>
        <v xml:space="preserve"> </v>
      </c>
      <c r="J3398" s="51"/>
      <c r="K3398" s="56"/>
      <c r="L3398" s="38"/>
      <c r="M3398" s="30"/>
      <c r="N3398" s="30"/>
      <c r="O3398" s="30"/>
      <c r="P3398" s="30"/>
      <c r="Q3398" s="23" t="str">
        <v/>
      </c>
      <c r="R3398" s="30"/>
      <c r="S3398" s="39"/>
      <c r="T3398" s="45"/>
      <c r="U3398" s="52"/>
      <c r="V3398" s="53"/>
      <c r="W3398" s="54"/>
      <c r="X3398" s="30"/>
      <c r="Y3398" s="31" t="str">
        <v/>
      </c>
      <c r="Z3398" s="30"/>
      <c r="AA3398" s="56"/>
      <c r="AB3398" s="56"/>
      <c r="AC3398" s="30"/>
      <c r="AD3398" s="30"/>
    </row>
    <row r="3399" spans="1:30" x14ac:dyDescent="0.2">
      <c r="A3399" s="89"/>
      <c r="B3399" s="35"/>
      <c r="C3399" s="30"/>
      <c r="D3399" s="30"/>
      <c r="E3399" s="30"/>
      <c r="F3399" s="30"/>
      <c r="G3399" s="30"/>
      <c r="H3399" s="155"/>
      <c r="I3399" s="36" t="str">
        <f ca="1">IFERROR(__xludf.DUMMYFUNCTION("""COMPUTED_VALUE""")," ")</f>
        <v xml:space="preserve"> </v>
      </c>
      <c r="J3399" s="51"/>
      <c r="K3399" s="56"/>
      <c r="L3399" s="38"/>
      <c r="M3399" s="30"/>
      <c r="N3399" s="30"/>
      <c r="O3399" s="30"/>
      <c r="P3399" s="30"/>
      <c r="Q3399" s="23" t="str">
        <v/>
      </c>
      <c r="R3399" s="30"/>
      <c r="S3399" s="39"/>
      <c r="T3399" s="45"/>
      <c r="U3399" s="52"/>
      <c r="V3399" s="53"/>
      <c r="W3399" s="54"/>
      <c r="X3399" s="30"/>
      <c r="Y3399" s="31" t="str">
        <v/>
      </c>
      <c r="Z3399" s="30"/>
      <c r="AA3399" s="55"/>
      <c r="AB3399" s="55"/>
      <c r="AC3399" s="30"/>
      <c r="AD3399" s="30"/>
    </row>
    <row r="3400" spans="1:30" x14ac:dyDescent="0.2">
      <c r="A3400" s="89"/>
      <c r="B3400" s="35"/>
      <c r="C3400" s="30"/>
      <c r="D3400" s="30"/>
      <c r="E3400" s="30"/>
      <c r="F3400" s="30"/>
      <c r="G3400" s="30"/>
      <c r="H3400" s="155"/>
      <c r="I3400" s="36" t="str">
        <f ca="1">IFERROR(__xludf.DUMMYFUNCTION("""COMPUTED_VALUE""")," ")</f>
        <v xml:space="preserve"> </v>
      </c>
      <c r="J3400" s="51"/>
      <c r="K3400" s="56"/>
      <c r="L3400" s="38"/>
      <c r="M3400" s="30"/>
      <c r="N3400" s="30"/>
      <c r="O3400" s="30"/>
      <c r="P3400" s="30"/>
      <c r="Q3400" s="23" t="str">
        <v/>
      </c>
      <c r="R3400" s="30"/>
      <c r="S3400" s="39"/>
      <c r="T3400" s="45"/>
      <c r="U3400" s="52"/>
      <c r="V3400" s="53"/>
      <c r="W3400" s="54"/>
      <c r="X3400" s="30"/>
      <c r="Y3400" s="31" t="str">
        <v/>
      </c>
      <c r="Z3400" s="30"/>
      <c r="AA3400" s="56"/>
      <c r="AB3400" s="56"/>
      <c r="AC3400" s="30"/>
      <c r="AD3400" s="30"/>
    </row>
    <row r="3401" spans="1:30" x14ac:dyDescent="0.2">
      <c r="A3401" s="89"/>
      <c r="B3401" s="35"/>
      <c r="C3401" s="30"/>
      <c r="D3401" s="30"/>
      <c r="E3401" s="30"/>
      <c r="F3401" s="30"/>
      <c r="G3401" s="30"/>
      <c r="H3401" s="155"/>
      <c r="I3401" s="36" t="str">
        <f ca="1">IFERROR(__xludf.DUMMYFUNCTION("""COMPUTED_VALUE""")," ")</f>
        <v xml:space="preserve"> </v>
      </c>
      <c r="J3401" s="51"/>
      <c r="K3401" s="56"/>
      <c r="L3401" s="38"/>
      <c r="M3401" s="30"/>
      <c r="N3401" s="30"/>
      <c r="O3401" s="30"/>
      <c r="P3401" s="30"/>
      <c r="Q3401" s="23" t="str">
        <v/>
      </c>
      <c r="R3401" s="30"/>
      <c r="S3401" s="39"/>
      <c r="T3401" s="45"/>
      <c r="U3401" s="52"/>
      <c r="V3401" s="53"/>
      <c r="W3401" s="54"/>
      <c r="X3401" s="30"/>
      <c r="Y3401" s="31" t="str">
        <v/>
      </c>
      <c r="Z3401" s="30"/>
      <c r="AA3401" s="55"/>
      <c r="AB3401" s="55"/>
      <c r="AC3401" s="30"/>
      <c r="AD3401" s="30"/>
    </row>
    <row r="3402" spans="1:30" x14ac:dyDescent="0.2">
      <c r="A3402" s="89"/>
      <c r="B3402" s="35"/>
      <c r="C3402" s="30"/>
      <c r="D3402" s="30"/>
      <c r="E3402" s="30"/>
      <c r="F3402" s="30"/>
      <c r="G3402" s="30"/>
      <c r="H3402" s="155"/>
      <c r="I3402" s="36" t="str">
        <f ca="1">IFERROR(__xludf.DUMMYFUNCTION("""COMPUTED_VALUE""")," ")</f>
        <v xml:space="preserve"> </v>
      </c>
      <c r="J3402" s="51"/>
      <c r="K3402" s="56"/>
      <c r="L3402" s="38"/>
      <c r="M3402" s="30"/>
      <c r="N3402" s="30"/>
      <c r="O3402" s="30"/>
      <c r="P3402" s="30"/>
      <c r="Q3402" s="23" t="str">
        <v/>
      </c>
      <c r="R3402" s="30"/>
      <c r="S3402" s="39"/>
      <c r="T3402" s="45"/>
      <c r="U3402" s="52"/>
      <c r="V3402" s="53"/>
      <c r="W3402" s="54"/>
      <c r="X3402" s="30"/>
      <c r="Y3402" s="31" t="str">
        <v/>
      </c>
      <c r="Z3402" s="30"/>
      <c r="AA3402" s="56"/>
      <c r="AB3402" s="56"/>
      <c r="AC3402" s="30"/>
      <c r="AD3402" s="30"/>
    </row>
    <row r="3403" spans="1:30" x14ac:dyDescent="0.2">
      <c r="A3403" s="89"/>
      <c r="B3403" s="35"/>
      <c r="C3403" s="30"/>
      <c r="D3403" s="30"/>
      <c r="E3403" s="30"/>
      <c r="F3403" s="30"/>
      <c r="G3403" s="30"/>
      <c r="H3403" s="155"/>
      <c r="I3403" s="36" t="str">
        <f ca="1">IFERROR(__xludf.DUMMYFUNCTION("""COMPUTED_VALUE""")," ")</f>
        <v xml:space="preserve"> </v>
      </c>
      <c r="J3403" s="51"/>
      <c r="K3403" s="56"/>
      <c r="L3403" s="38"/>
      <c r="M3403" s="30"/>
      <c r="N3403" s="30"/>
      <c r="O3403" s="30"/>
      <c r="P3403" s="30"/>
      <c r="Q3403" s="23" t="str">
        <v/>
      </c>
      <c r="R3403" s="30"/>
      <c r="S3403" s="39"/>
      <c r="T3403" s="45"/>
      <c r="U3403" s="52"/>
      <c r="V3403" s="53"/>
      <c r="W3403" s="54"/>
      <c r="X3403" s="30"/>
      <c r="Y3403" s="31" t="str">
        <v/>
      </c>
      <c r="Z3403" s="30"/>
      <c r="AA3403" s="55"/>
      <c r="AB3403" s="55"/>
      <c r="AC3403" s="30"/>
      <c r="AD3403" s="30"/>
    </row>
    <row r="3404" spans="1:30" x14ac:dyDescent="0.2">
      <c r="A3404" s="89"/>
      <c r="B3404" s="35"/>
      <c r="C3404" s="30"/>
      <c r="D3404" s="30"/>
      <c r="E3404" s="30"/>
      <c r="F3404" s="30"/>
      <c r="G3404" s="30"/>
      <c r="H3404" s="155"/>
      <c r="I3404" s="36" t="str">
        <f ca="1">IFERROR(__xludf.DUMMYFUNCTION("""COMPUTED_VALUE""")," ")</f>
        <v xml:space="preserve"> </v>
      </c>
      <c r="J3404" s="51"/>
      <c r="K3404" s="56"/>
      <c r="L3404" s="38"/>
      <c r="M3404" s="30"/>
      <c r="N3404" s="30"/>
      <c r="O3404" s="30"/>
      <c r="P3404" s="30"/>
      <c r="Q3404" s="23" t="str">
        <v/>
      </c>
      <c r="R3404" s="30"/>
      <c r="S3404" s="39"/>
      <c r="T3404" s="45"/>
      <c r="U3404" s="52"/>
      <c r="V3404" s="53"/>
      <c r="W3404" s="54"/>
      <c r="X3404" s="30"/>
      <c r="Y3404" s="31" t="str">
        <v/>
      </c>
      <c r="Z3404" s="30"/>
      <c r="AA3404" s="56"/>
      <c r="AB3404" s="56"/>
      <c r="AC3404" s="30"/>
      <c r="AD3404" s="30"/>
    </row>
    <row r="3405" spans="1:30" x14ac:dyDescent="0.2">
      <c r="A3405" s="89"/>
      <c r="B3405" s="35"/>
      <c r="C3405" s="30"/>
      <c r="D3405" s="30"/>
      <c r="E3405" s="30"/>
      <c r="F3405" s="30"/>
      <c r="G3405" s="30"/>
      <c r="H3405" s="155"/>
      <c r="I3405" s="36" t="str">
        <f ca="1">IFERROR(__xludf.DUMMYFUNCTION("""COMPUTED_VALUE""")," ")</f>
        <v xml:space="preserve"> </v>
      </c>
      <c r="J3405" s="51"/>
      <c r="K3405" s="56"/>
      <c r="L3405" s="38"/>
      <c r="M3405" s="30"/>
      <c r="N3405" s="30"/>
      <c r="O3405" s="30"/>
      <c r="P3405" s="30"/>
      <c r="Q3405" s="23" t="str">
        <v/>
      </c>
      <c r="R3405" s="30"/>
      <c r="S3405" s="39"/>
      <c r="T3405" s="45"/>
      <c r="U3405" s="52"/>
      <c r="V3405" s="53"/>
      <c r="W3405" s="54"/>
      <c r="X3405" s="30"/>
      <c r="Y3405" s="31" t="str">
        <v/>
      </c>
      <c r="Z3405" s="30"/>
      <c r="AA3405" s="55"/>
      <c r="AB3405" s="55"/>
      <c r="AC3405" s="30"/>
      <c r="AD3405" s="30"/>
    </row>
    <row r="3406" spans="1:30" x14ac:dyDescent="0.2">
      <c r="A3406" s="89"/>
      <c r="B3406" s="35"/>
      <c r="C3406" s="30"/>
      <c r="D3406" s="30"/>
      <c r="E3406" s="30"/>
      <c r="F3406" s="30"/>
      <c r="G3406" s="30"/>
      <c r="H3406" s="155"/>
      <c r="I3406" s="36" t="str">
        <f ca="1">IFERROR(__xludf.DUMMYFUNCTION("""COMPUTED_VALUE""")," ")</f>
        <v xml:space="preserve"> </v>
      </c>
      <c r="J3406" s="51"/>
      <c r="K3406" s="56"/>
      <c r="L3406" s="38"/>
      <c r="M3406" s="30"/>
      <c r="N3406" s="30"/>
      <c r="O3406" s="30"/>
      <c r="P3406" s="30"/>
      <c r="Q3406" s="23" t="str">
        <v/>
      </c>
      <c r="R3406" s="30"/>
      <c r="S3406" s="39"/>
      <c r="T3406" s="45"/>
      <c r="U3406" s="52"/>
      <c r="V3406" s="53"/>
      <c r="W3406" s="54"/>
      <c r="X3406" s="30"/>
      <c r="Y3406" s="31" t="str">
        <v/>
      </c>
      <c r="Z3406" s="30"/>
      <c r="AA3406" s="56"/>
      <c r="AB3406" s="56"/>
      <c r="AC3406" s="30"/>
      <c r="AD3406" s="30"/>
    </row>
    <row r="3407" spans="1:30" x14ac:dyDescent="0.2">
      <c r="A3407" s="89"/>
      <c r="B3407" s="35"/>
      <c r="C3407" s="30"/>
      <c r="D3407" s="30"/>
      <c r="E3407" s="30"/>
      <c r="F3407" s="30"/>
      <c r="G3407" s="30"/>
      <c r="H3407" s="155"/>
      <c r="I3407" s="36" t="str">
        <f ca="1">IFERROR(__xludf.DUMMYFUNCTION("""COMPUTED_VALUE""")," ")</f>
        <v xml:space="preserve"> </v>
      </c>
      <c r="J3407" s="51"/>
      <c r="K3407" s="56"/>
      <c r="L3407" s="38"/>
      <c r="M3407" s="30"/>
      <c r="N3407" s="30"/>
      <c r="O3407" s="30"/>
      <c r="P3407" s="30"/>
      <c r="Q3407" s="23" t="str">
        <v/>
      </c>
      <c r="R3407" s="30"/>
      <c r="S3407" s="39"/>
      <c r="T3407" s="45"/>
      <c r="U3407" s="52"/>
      <c r="V3407" s="53"/>
      <c r="W3407" s="54"/>
      <c r="X3407" s="30"/>
      <c r="Y3407" s="31" t="str">
        <v/>
      </c>
      <c r="Z3407" s="30"/>
      <c r="AA3407" s="55"/>
      <c r="AB3407" s="55"/>
      <c r="AC3407" s="30"/>
      <c r="AD3407" s="30"/>
    </row>
    <row r="3408" spans="1:30" x14ac:dyDescent="0.2">
      <c r="A3408" s="89"/>
      <c r="B3408" s="35"/>
      <c r="C3408" s="30"/>
      <c r="D3408" s="30"/>
      <c r="E3408" s="30"/>
      <c r="F3408" s="30"/>
      <c r="G3408" s="30"/>
      <c r="H3408" s="155"/>
      <c r="I3408" s="36" t="str">
        <f ca="1">IFERROR(__xludf.DUMMYFUNCTION("""COMPUTED_VALUE""")," ")</f>
        <v xml:space="preserve"> </v>
      </c>
      <c r="J3408" s="51"/>
      <c r="K3408" s="56"/>
      <c r="L3408" s="38"/>
      <c r="M3408" s="30"/>
      <c r="N3408" s="30"/>
      <c r="O3408" s="30"/>
      <c r="P3408" s="30"/>
      <c r="Q3408" s="23" t="str">
        <v/>
      </c>
      <c r="R3408" s="30"/>
      <c r="S3408" s="39"/>
      <c r="T3408" s="45"/>
      <c r="U3408" s="52"/>
      <c r="V3408" s="53"/>
      <c r="W3408" s="54"/>
      <c r="X3408" s="30"/>
      <c r="Y3408" s="31" t="str">
        <v/>
      </c>
      <c r="Z3408" s="30"/>
      <c r="AA3408" s="56"/>
      <c r="AB3408" s="56"/>
      <c r="AC3408" s="30"/>
      <c r="AD3408" s="30"/>
    </row>
    <row r="3409" spans="1:30" x14ac:dyDescent="0.2">
      <c r="A3409" s="89"/>
      <c r="B3409" s="35"/>
      <c r="C3409" s="30"/>
      <c r="D3409" s="30"/>
      <c r="E3409" s="30"/>
      <c r="F3409" s="30"/>
      <c r="G3409" s="30"/>
      <c r="H3409" s="155"/>
      <c r="I3409" s="36" t="str">
        <f ca="1">IFERROR(__xludf.DUMMYFUNCTION("""COMPUTED_VALUE""")," ")</f>
        <v xml:space="preserve"> </v>
      </c>
      <c r="J3409" s="51"/>
      <c r="K3409" s="56"/>
      <c r="L3409" s="38"/>
      <c r="M3409" s="30"/>
      <c r="N3409" s="30"/>
      <c r="O3409" s="30"/>
      <c r="P3409" s="30"/>
      <c r="Q3409" s="23" t="str">
        <v/>
      </c>
      <c r="R3409" s="30"/>
      <c r="S3409" s="39"/>
      <c r="T3409" s="45"/>
      <c r="U3409" s="52"/>
      <c r="V3409" s="53"/>
      <c r="W3409" s="54"/>
      <c r="X3409" s="30"/>
      <c r="Y3409" s="31" t="str">
        <v/>
      </c>
      <c r="Z3409" s="30"/>
      <c r="AA3409" s="55"/>
      <c r="AB3409" s="55"/>
      <c r="AC3409" s="30"/>
      <c r="AD3409" s="30"/>
    </row>
    <row r="3410" spans="1:30" x14ac:dyDescent="0.2">
      <c r="A3410" s="89"/>
      <c r="B3410" s="35"/>
      <c r="C3410" s="30"/>
      <c r="D3410" s="30"/>
      <c r="E3410" s="30"/>
      <c r="F3410" s="30"/>
      <c r="G3410" s="30"/>
      <c r="H3410" s="155"/>
      <c r="I3410" s="36" t="str">
        <f ca="1">IFERROR(__xludf.DUMMYFUNCTION("""COMPUTED_VALUE""")," ")</f>
        <v xml:space="preserve"> </v>
      </c>
      <c r="J3410" s="51"/>
      <c r="K3410" s="56"/>
      <c r="L3410" s="38"/>
      <c r="M3410" s="30"/>
      <c r="N3410" s="30"/>
      <c r="O3410" s="30"/>
      <c r="P3410" s="30"/>
      <c r="Q3410" s="23" t="str">
        <v/>
      </c>
      <c r="R3410" s="30"/>
      <c r="S3410" s="39"/>
      <c r="T3410" s="45"/>
      <c r="U3410" s="52"/>
      <c r="V3410" s="53"/>
      <c r="W3410" s="54"/>
      <c r="X3410" s="30"/>
      <c r="Y3410" s="31" t="str">
        <v/>
      </c>
      <c r="Z3410" s="30"/>
      <c r="AA3410" s="56"/>
      <c r="AB3410" s="56"/>
      <c r="AC3410" s="30"/>
      <c r="AD3410" s="30"/>
    </row>
    <row r="3411" spans="1:30" x14ac:dyDescent="0.2">
      <c r="A3411" s="89"/>
      <c r="B3411" s="35"/>
      <c r="C3411" s="30"/>
      <c r="D3411" s="30"/>
      <c r="E3411" s="30"/>
      <c r="F3411" s="30"/>
      <c r="G3411" s="30"/>
      <c r="H3411" s="155"/>
      <c r="I3411" s="36" t="str">
        <f ca="1">IFERROR(__xludf.DUMMYFUNCTION("""COMPUTED_VALUE""")," ")</f>
        <v xml:space="preserve"> </v>
      </c>
      <c r="J3411" s="51"/>
      <c r="K3411" s="56"/>
      <c r="L3411" s="38"/>
      <c r="M3411" s="30"/>
      <c r="N3411" s="30"/>
      <c r="O3411" s="30"/>
      <c r="P3411" s="30"/>
      <c r="Q3411" s="23" t="str">
        <v/>
      </c>
      <c r="R3411" s="30"/>
      <c r="S3411" s="39"/>
      <c r="T3411" s="45"/>
      <c r="U3411" s="52"/>
      <c r="V3411" s="53"/>
      <c r="W3411" s="54"/>
      <c r="X3411" s="30"/>
      <c r="Y3411" s="31" t="str">
        <v/>
      </c>
      <c r="Z3411" s="30"/>
      <c r="AA3411" s="55"/>
      <c r="AB3411" s="55"/>
      <c r="AC3411" s="30"/>
      <c r="AD3411" s="30"/>
    </row>
    <row r="3412" spans="1:30" x14ac:dyDescent="0.2">
      <c r="A3412" s="89"/>
      <c r="B3412" s="35"/>
      <c r="C3412" s="30"/>
      <c r="D3412" s="30"/>
      <c r="E3412" s="30"/>
      <c r="F3412" s="30"/>
      <c r="G3412" s="30"/>
      <c r="H3412" s="155"/>
      <c r="I3412" s="36" t="str">
        <f ca="1">IFERROR(__xludf.DUMMYFUNCTION("""COMPUTED_VALUE""")," ")</f>
        <v xml:space="preserve"> </v>
      </c>
      <c r="J3412" s="51"/>
      <c r="K3412" s="56"/>
      <c r="L3412" s="38"/>
      <c r="M3412" s="30"/>
      <c r="N3412" s="30"/>
      <c r="O3412" s="30"/>
      <c r="P3412" s="30"/>
      <c r="Q3412" s="23" t="str">
        <v/>
      </c>
      <c r="R3412" s="30"/>
      <c r="S3412" s="39"/>
      <c r="T3412" s="45"/>
      <c r="U3412" s="52"/>
      <c r="V3412" s="53"/>
      <c r="W3412" s="54"/>
      <c r="X3412" s="30"/>
      <c r="Y3412" s="31" t="str">
        <v/>
      </c>
      <c r="Z3412" s="30"/>
      <c r="AA3412" s="56"/>
      <c r="AB3412" s="56"/>
      <c r="AC3412" s="30"/>
      <c r="AD3412" s="30"/>
    </row>
    <row r="3413" spans="1:30" x14ac:dyDescent="0.2">
      <c r="A3413" s="89"/>
      <c r="B3413" s="35"/>
      <c r="C3413" s="30"/>
      <c r="D3413" s="30"/>
      <c r="E3413" s="30"/>
      <c r="F3413" s="30"/>
      <c r="G3413" s="30"/>
      <c r="H3413" s="155"/>
      <c r="I3413" s="36" t="str">
        <f ca="1">IFERROR(__xludf.DUMMYFUNCTION("""COMPUTED_VALUE""")," ")</f>
        <v xml:space="preserve"> </v>
      </c>
      <c r="J3413" s="51"/>
      <c r="K3413" s="56"/>
      <c r="L3413" s="38"/>
      <c r="M3413" s="30"/>
      <c r="N3413" s="30"/>
      <c r="O3413" s="30"/>
      <c r="P3413" s="30"/>
      <c r="Q3413" s="23" t="str">
        <v/>
      </c>
      <c r="R3413" s="30"/>
      <c r="S3413" s="39"/>
      <c r="T3413" s="45"/>
      <c r="U3413" s="52"/>
      <c r="V3413" s="53"/>
      <c r="W3413" s="54"/>
      <c r="X3413" s="30"/>
      <c r="Y3413" s="31" t="str">
        <v/>
      </c>
      <c r="Z3413" s="30"/>
      <c r="AA3413" s="55"/>
      <c r="AB3413" s="55"/>
      <c r="AC3413" s="30"/>
      <c r="AD3413" s="30"/>
    </row>
    <row r="3414" spans="1:30" x14ac:dyDescent="0.2">
      <c r="A3414" s="89"/>
      <c r="B3414" s="35"/>
      <c r="C3414" s="30"/>
      <c r="D3414" s="30"/>
      <c r="E3414" s="30"/>
      <c r="F3414" s="30"/>
      <c r="G3414" s="30"/>
      <c r="H3414" s="155"/>
      <c r="I3414" s="36" t="str">
        <f ca="1">IFERROR(__xludf.DUMMYFUNCTION("""COMPUTED_VALUE""")," ")</f>
        <v xml:space="preserve"> </v>
      </c>
      <c r="J3414" s="51"/>
      <c r="K3414" s="56"/>
      <c r="L3414" s="38"/>
      <c r="M3414" s="30"/>
      <c r="N3414" s="30"/>
      <c r="O3414" s="30"/>
      <c r="P3414" s="30"/>
      <c r="Q3414" s="23" t="str">
        <v/>
      </c>
      <c r="R3414" s="30"/>
      <c r="S3414" s="39"/>
      <c r="T3414" s="45"/>
      <c r="U3414" s="52"/>
      <c r="V3414" s="53"/>
      <c r="W3414" s="54"/>
      <c r="X3414" s="30"/>
      <c r="Y3414" s="31" t="str">
        <v/>
      </c>
      <c r="Z3414" s="30"/>
      <c r="AA3414" s="56"/>
      <c r="AB3414" s="56"/>
      <c r="AC3414" s="30"/>
      <c r="AD3414" s="30"/>
    </row>
    <row r="3415" spans="1:30" x14ac:dyDescent="0.2">
      <c r="A3415" s="89"/>
      <c r="B3415" s="35"/>
      <c r="C3415" s="30"/>
      <c r="D3415" s="30"/>
      <c r="E3415" s="30"/>
      <c r="F3415" s="30"/>
      <c r="G3415" s="30"/>
      <c r="H3415" s="155"/>
      <c r="I3415" s="36" t="str">
        <f ca="1">IFERROR(__xludf.DUMMYFUNCTION("""COMPUTED_VALUE""")," ")</f>
        <v xml:space="preserve"> </v>
      </c>
      <c r="J3415" s="51"/>
      <c r="K3415" s="56"/>
      <c r="L3415" s="38"/>
      <c r="M3415" s="30"/>
      <c r="N3415" s="30"/>
      <c r="O3415" s="30"/>
      <c r="P3415" s="30"/>
      <c r="Q3415" s="23" t="str">
        <v/>
      </c>
      <c r="R3415" s="30"/>
      <c r="S3415" s="39"/>
      <c r="T3415" s="45"/>
      <c r="U3415" s="52"/>
      <c r="V3415" s="53"/>
      <c r="W3415" s="54"/>
      <c r="X3415" s="30"/>
      <c r="Y3415" s="31" t="str">
        <v/>
      </c>
      <c r="Z3415" s="30"/>
      <c r="AA3415" s="55"/>
      <c r="AB3415" s="55"/>
      <c r="AC3415" s="30"/>
      <c r="AD3415" s="30"/>
    </row>
    <row r="3416" spans="1:30" x14ac:dyDescent="0.2">
      <c r="A3416" s="89"/>
      <c r="B3416" s="35"/>
      <c r="C3416" s="30"/>
      <c r="D3416" s="30"/>
      <c r="E3416" s="30"/>
      <c r="F3416" s="30"/>
      <c r="G3416" s="30"/>
      <c r="H3416" s="155"/>
      <c r="I3416" s="36" t="str">
        <f ca="1">IFERROR(__xludf.DUMMYFUNCTION("""COMPUTED_VALUE""")," ")</f>
        <v xml:space="preserve"> </v>
      </c>
      <c r="J3416" s="51"/>
      <c r="K3416" s="56"/>
      <c r="L3416" s="38"/>
      <c r="M3416" s="30"/>
      <c r="N3416" s="30"/>
      <c r="O3416" s="30"/>
      <c r="P3416" s="30"/>
      <c r="Q3416" s="23" t="str">
        <v/>
      </c>
      <c r="R3416" s="30"/>
      <c r="S3416" s="39"/>
      <c r="T3416" s="45"/>
      <c r="U3416" s="52"/>
      <c r="V3416" s="53"/>
      <c r="W3416" s="54"/>
      <c r="X3416" s="30"/>
      <c r="Y3416" s="31" t="str">
        <v/>
      </c>
      <c r="Z3416" s="30"/>
      <c r="AA3416" s="56"/>
      <c r="AB3416" s="56"/>
      <c r="AC3416" s="30"/>
      <c r="AD3416" s="30"/>
    </row>
    <row r="3417" spans="1:30" x14ac:dyDescent="0.2">
      <c r="A3417" s="89"/>
      <c r="B3417" s="35"/>
      <c r="C3417" s="30"/>
      <c r="D3417" s="30"/>
      <c r="E3417" s="30"/>
      <c r="F3417" s="30"/>
      <c r="G3417" s="30"/>
      <c r="H3417" s="155"/>
      <c r="I3417" s="36" t="str">
        <f ca="1">IFERROR(__xludf.DUMMYFUNCTION("""COMPUTED_VALUE""")," ")</f>
        <v xml:space="preserve"> </v>
      </c>
      <c r="J3417" s="51"/>
      <c r="K3417" s="56"/>
      <c r="L3417" s="38"/>
      <c r="M3417" s="30"/>
      <c r="N3417" s="30"/>
      <c r="O3417" s="30"/>
      <c r="P3417" s="30"/>
      <c r="Q3417" s="23" t="str">
        <v/>
      </c>
      <c r="R3417" s="30"/>
      <c r="S3417" s="39"/>
      <c r="T3417" s="45"/>
      <c r="U3417" s="52"/>
      <c r="V3417" s="53"/>
      <c r="W3417" s="54"/>
      <c r="X3417" s="30"/>
      <c r="Y3417" s="31" t="str">
        <v/>
      </c>
      <c r="Z3417" s="30"/>
      <c r="AA3417" s="55"/>
      <c r="AB3417" s="55"/>
      <c r="AC3417" s="30"/>
      <c r="AD3417" s="30"/>
    </row>
    <row r="3418" spans="1:30" x14ac:dyDescent="0.2">
      <c r="A3418" s="89"/>
      <c r="B3418" s="35"/>
      <c r="C3418" s="30"/>
      <c r="D3418" s="30"/>
      <c r="E3418" s="30"/>
      <c r="F3418" s="30"/>
      <c r="G3418" s="30"/>
      <c r="H3418" s="155"/>
      <c r="I3418" s="36" t="str">
        <f ca="1">IFERROR(__xludf.DUMMYFUNCTION("""COMPUTED_VALUE""")," ")</f>
        <v xml:space="preserve"> </v>
      </c>
      <c r="J3418" s="51"/>
      <c r="K3418" s="56"/>
      <c r="L3418" s="38"/>
      <c r="M3418" s="30"/>
      <c r="N3418" s="30"/>
      <c r="O3418" s="30"/>
      <c r="P3418" s="30"/>
      <c r="Q3418" s="23" t="str">
        <v/>
      </c>
      <c r="R3418" s="30"/>
      <c r="S3418" s="39"/>
      <c r="T3418" s="45"/>
      <c r="U3418" s="52"/>
      <c r="V3418" s="53"/>
      <c r="W3418" s="54"/>
      <c r="X3418" s="30"/>
      <c r="Y3418" s="31" t="str">
        <v/>
      </c>
      <c r="Z3418" s="30"/>
      <c r="AA3418" s="56"/>
      <c r="AB3418" s="56"/>
      <c r="AC3418" s="30"/>
      <c r="AD3418" s="30"/>
    </row>
    <row r="3419" spans="1:30" x14ac:dyDescent="0.2">
      <c r="A3419" s="89"/>
      <c r="B3419" s="35"/>
      <c r="C3419" s="30"/>
      <c r="D3419" s="30"/>
      <c r="E3419" s="30"/>
      <c r="F3419" s="30"/>
      <c r="G3419" s="30"/>
      <c r="H3419" s="155"/>
      <c r="I3419" s="36" t="str">
        <f ca="1">IFERROR(__xludf.DUMMYFUNCTION("""COMPUTED_VALUE""")," ")</f>
        <v xml:space="preserve"> </v>
      </c>
      <c r="J3419" s="51"/>
      <c r="K3419" s="56"/>
      <c r="L3419" s="38"/>
      <c r="M3419" s="30"/>
      <c r="N3419" s="30"/>
      <c r="O3419" s="30"/>
      <c r="P3419" s="30"/>
      <c r="Q3419" s="23" t="str">
        <v/>
      </c>
      <c r="R3419" s="30"/>
      <c r="S3419" s="39"/>
      <c r="T3419" s="45"/>
      <c r="U3419" s="52"/>
      <c r="V3419" s="53"/>
      <c r="W3419" s="54"/>
      <c r="X3419" s="30"/>
      <c r="Y3419" s="31" t="str">
        <v/>
      </c>
      <c r="Z3419" s="30"/>
      <c r="AA3419" s="55"/>
      <c r="AB3419" s="55"/>
      <c r="AC3419" s="30"/>
      <c r="AD3419" s="30"/>
    </row>
    <row r="3420" spans="1:30" x14ac:dyDescent="0.2">
      <c r="A3420" s="89"/>
      <c r="B3420" s="35"/>
      <c r="C3420" s="30"/>
      <c r="D3420" s="30"/>
      <c r="E3420" s="30"/>
      <c r="F3420" s="30"/>
      <c r="G3420" s="30"/>
      <c r="H3420" s="155"/>
      <c r="I3420" s="36" t="str">
        <f ca="1">IFERROR(__xludf.DUMMYFUNCTION("""COMPUTED_VALUE""")," ")</f>
        <v xml:space="preserve"> </v>
      </c>
      <c r="J3420" s="51"/>
      <c r="K3420" s="56"/>
      <c r="L3420" s="38"/>
      <c r="M3420" s="30"/>
      <c r="N3420" s="30"/>
      <c r="O3420" s="30"/>
      <c r="P3420" s="30"/>
      <c r="Q3420" s="23" t="str">
        <v/>
      </c>
      <c r="R3420" s="30"/>
      <c r="S3420" s="39"/>
      <c r="T3420" s="45"/>
      <c r="U3420" s="52"/>
      <c r="V3420" s="53"/>
      <c r="W3420" s="54"/>
      <c r="X3420" s="30"/>
      <c r="Y3420" s="31" t="str">
        <v/>
      </c>
      <c r="Z3420" s="30"/>
      <c r="AA3420" s="56"/>
      <c r="AB3420" s="56"/>
      <c r="AC3420" s="30"/>
      <c r="AD3420" s="30"/>
    </row>
    <row r="3421" spans="1:30" x14ac:dyDescent="0.2">
      <c r="A3421" s="89"/>
      <c r="B3421" s="35"/>
      <c r="C3421" s="30"/>
      <c r="D3421" s="30"/>
      <c r="E3421" s="30"/>
      <c r="F3421" s="30"/>
      <c r="G3421" s="30"/>
      <c r="H3421" s="155"/>
      <c r="I3421" s="36" t="str">
        <f ca="1">IFERROR(__xludf.DUMMYFUNCTION("""COMPUTED_VALUE""")," ")</f>
        <v xml:space="preserve"> </v>
      </c>
      <c r="J3421" s="51"/>
      <c r="K3421" s="56"/>
      <c r="L3421" s="38"/>
      <c r="M3421" s="30"/>
      <c r="N3421" s="30"/>
      <c r="O3421" s="30"/>
      <c r="P3421" s="30"/>
      <c r="Q3421" s="23" t="str">
        <v/>
      </c>
      <c r="R3421" s="30"/>
      <c r="S3421" s="39"/>
      <c r="T3421" s="45"/>
      <c r="U3421" s="52"/>
      <c r="V3421" s="53"/>
      <c r="W3421" s="54"/>
      <c r="X3421" s="30"/>
      <c r="Y3421" s="31" t="str">
        <v/>
      </c>
      <c r="Z3421" s="30"/>
      <c r="AA3421" s="55"/>
      <c r="AB3421" s="55"/>
      <c r="AC3421" s="30"/>
      <c r="AD3421" s="30"/>
    </row>
    <row r="3422" spans="1:30" x14ac:dyDescent="0.2">
      <c r="A3422" s="89"/>
      <c r="B3422" s="35"/>
      <c r="C3422" s="30"/>
      <c r="D3422" s="30"/>
      <c r="E3422" s="30"/>
      <c r="F3422" s="30"/>
      <c r="G3422" s="30"/>
      <c r="H3422" s="155"/>
      <c r="I3422" s="36" t="str">
        <f ca="1">IFERROR(__xludf.DUMMYFUNCTION("""COMPUTED_VALUE""")," ")</f>
        <v xml:space="preserve"> </v>
      </c>
      <c r="J3422" s="51"/>
      <c r="K3422" s="56"/>
      <c r="L3422" s="38"/>
      <c r="M3422" s="30"/>
      <c r="N3422" s="30"/>
      <c r="O3422" s="30"/>
      <c r="P3422" s="30"/>
      <c r="Q3422" s="23" t="str">
        <v/>
      </c>
      <c r="R3422" s="30"/>
      <c r="S3422" s="39"/>
      <c r="T3422" s="45"/>
      <c r="U3422" s="52"/>
      <c r="V3422" s="53"/>
      <c r="W3422" s="54"/>
      <c r="X3422" s="30"/>
      <c r="Y3422" s="31" t="str">
        <v/>
      </c>
      <c r="Z3422" s="30"/>
      <c r="AA3422" s="56"/>
      <c r="AB3422" s="56"/>
      <c r="AC3422" s="30"/>
      <c r="AD3422" s="30"/>
    </row>
    <row r="3423" spans="1:30" x14ac:dyDescent="0.2">
      <c r="A3423" s="89"/>
      <c r="B3423" s="35"/>
      <c r="C3423" s="30"/>
      <c r="D3423" s="30"/>
      <c r="E3423" s="30"/>
      <c r="F3423" s="30"/>
      <c r="G3423" s="30"/>
      <c r="H3423" s="155"/>
      <c r="I3423" s="36" t="str">
        <f ca="1">IFERROR(__xludf.DUMMYFUNCTION("""COMPUTED_VALUE""")," ")</f>
        <v xml:space="preserve"> </v>
      </c>
      <c r="J3423" s="51"/>
      <c r="K3423" s="56"/>
      <c r="L3423" s="38"/>
      <c r="M3423" s="30"/>
      <c r="N3423" s="30"/>
      <c r="O3423" s="30"/>
      <c r="P3423" s="30"/>
      <c r="Q3423" s="23" t="str">
        <v/>
      </c>
      <c r="R3423" s="30"/>
      <c r="S3423" s="39"/>
      <c r="T3423" s="45"/>
      <c r="U3423" s="52"/>
      <c r="V3423" s="53"/>
      <c r="W3423" s="54"/>
      <c r="X3423" s="30"/>
      <c r="Y3423" s="31" t="str">
        <v/>
      </c>
      <c r="Z3423" s="30"/>
      <c r="AA3423" s="55"/>
      <c r="AB3423" s="55"/>
      <c r="AC3423" s="30"/>
      <c r="AD3423" s="30"/>
    </row>
    <row r="3424" spans="1:30" x14ac:dyDescent="0.2">
      <c r="A3424" s="89"/>
      <c r="B3424" s="35"/>
      <c r="C3424" s="30"/>
      <c r="D3424" s="30"/>
      <c r="E3424" s="30"/>
      <c r="F3424" s="30"/>
      <c r="G3424" s="30"/>
      <c r="H3424" s="155"/>
      <c r="I3424" s="36" t="str">
        <f ca="1">IFERROR(__xludf.DUMMYFUNCTION("""COMPUTED_VALUE""")," ")</f>
        <v xml:space="preserve"> </v>
      </c>
      <c r="J3424" s="51"/>
      <c r="K3424" s="56"/>
      <c r="L3424" s="38"/>
      <c r="M3424" s="30"/>
      <c r="N3424" s="30"/>
      <c r="O3424" s="30"/>
      <c r="P3424" s="30"/>
      <c r="Q3424" s="23" t="str">
        <v/>
      </c>
      <c r="R3424" s="30"/>
      <c r="S3424" s="39"/>
      <c r="T3424" s="45"/>
      <c r="U3424" s="52"/>
      <c r="V3424" s="53"/>
      <c r="W3424" s="54"/>
      <c r="X3424" s="30"/>
      <c r="Y3424" s="31" t="str">
        <v/>
      </c>
      <c r="Z3424" s="30"/>
      <c r="AA3424" s="56"/>
      <c r="AB3424" s="56"/>
      <c r="AC3424" s="30"/>
      <c r="AD3424" s="30"/>
    </row>
    <row r="3425" spans="1:30" x14ac:dyDescent="0.2">
      <c r="A3425" s="89"/>
      <c r="B3425" s="35"/>
      <c r="C3425" s="30"/>
      <c r="D3425" s="30"/>
      <c r="E3425" s="30"/>
      <c r="F3425" s="30"/>
      <c r="G3425" s="30"/>
      <c r="H3425" s="155"/>
      <c r="I3425" s="36" t="str">
        <f ca="1">IFERROR(__xludf.DUMMYFUNCTION("""COMPUTED_VALUE""")," ")</f>
        <v xml:space="preserve"> </v>
      </c>
      <c r="J3425" s="51"/>
      <c r="K3425" s="56"/>
      <c r="L3425" s="38"/>
      <c r="M3425" s="30"/>
      <c r="N3425" s="30"/>
      <c r="O3425" s="30"/>
      <c r="P3425" s="30"/>
      <c r="Q3425" s="23" t="str">
        <v/>
      </c>
      <c r="R3425" s="30"/>
      <c r="S3425" s="39"/>
      <c r="T3425" s="45"/>
      <c r="U3425" s="52"/>
      <c r="V3425" s="53"/>
      <c r="W3425" s="54"/>
      <c r="X3425" s="30"/>
      <c r="Y3425" s="31" t="str">
        <v/>
      </c>
      <c r="Z3425" s="30"/>
      <c r="AA3425" s="55"/>
      <c r="AB3425" s="55"/>
      <c r="AC3425" s="30"/>
      <c r="AD3425" s="30"/>
    </row>
    <row r="3426" spans="1:30" x14ac:dyDescent="0.2">
      <c r="A3426" s="89"/>
      <c r="B3426" s="35"/>
      <c r="C3426" s="30"/>
      <c r="D3426" s="30"/>
      <c r="E3426" s="30"/>
      <c r="F3426" s="30"/>
      <c r="G3426" s="30"/>
      <c r="H3426" s="155"/>
      <c r="I3426" s="36" t="str">
        <f ca="1">IFERROR(__xludf.DUMMYFUNCTION("""COMPUTED_VALUE""")," ")</f>
        <v xml:space="preserve"> </v>
      </c>
      <c r="J3426" s="51"/>
      <c r="K3426" s="56"/>
      <c r="L3426" s="38"/>
      <c r="M3426" s="30"/>
      <c r="N3426" s="30"/>
      <c r="O3426" s="30"/>
      <c r="P3426" s="30"/>
      <c r="Q3426" s="23" t="str">
        <v/>
      </c>
      <c r="R3426" s="30"/>
      <c r="S3426" s="39"/>
      <c r="T3426" s="45"/>
      <c r="U3426" s="52"/>
      <c r="V3426" s="53"/>
      <c r="W3426" s="54"/>
      <c r="X3426" s="30"/>
      <c r="Y3426" s="31" t="str">
        <v/>
      </c>
      <c r="Z3426" s="30"/>
      <c r="AA3426" s="56"/>
      <c r="AB3426" s="56"/>
      <c r="AC3426" s="30"/>
      <c r="AD3426" s="30"/>
    </row>
    <row r="3427" spans="1:30" x14ac:dyDescent="0.2">
      <c r="A3427" s="89"/>
      <c r="B3427" s="35"/>
      <c r="C3427" s="30"/>
      <c r="D3427" s="30"/>
      <c r="E3427" s="30"/>
      <c r="F3427" s="30"/>
      <c r="G3427" s="30"/>
      <c r="H3427" s="155"/>
      <c r="I3427" s="36" t="str">
        <f ca="1">IFERROR(__xludf.DUMMYFUNCTION("""COMPUTED_VALUE""")," ")</f>
        <v xml:space="preserve"> </v>
      </c>
      <c r="J3427" s="51"/>
      <c r="K3427" s="56"/>
      <c r="L3427" s="38"/>
      <c r="M3427" s="30"/>
      <c r="N3427" s="30"/>
      <c r="O3427" s="30"/>
      <c r="P3427" s="30"/>
      <c r="Q3427" s="23" t="str">
        <v/>
      </c>
      <c r="R3427" s="30"/>
      <c r="S3427" s="39"/>
      <c r="T3427" s="45"/>
      <c r="U3427" s="52"/>
      <c r="V3427" s="53"/>
      <c r="W3427" s="54"/>
      <c r="X3427" s="30"/>
      <c r="Y3427" s="31" t="str">
        <v/>
      </c>
      <c r="Z3427" s="30"/>
      <c r="AA3427" s="55"/>
      <c r="AB3427" s="55"/>
      <c r="AC3427" s="30"/>
      <c r="AD3427" s="30"/>
    </row>
    <row r="3428" spans="1:30" x14ac:dyDescent="0.2">
      <c r="A3428" s="89"/>
      <c r="B3428" s="35"/>
      <c r="C3428" s="30"/>
      <c r="D3428" s="30"/>
      <c r="E3428" s="30"/>
      <c r="F3428" s="30"/>
      <c r="G3428" s="30"/>
      <c r="H3428" s="155"/>
      <c r="I3428" s="36" t="str">
        <f ca="1">IFERROR(__xludf.DUMMYFUNCTION("""COMPUTED_VALUE""")," ")</f>
        <v xml:space="preserve"> </v>
      </c>
      <c r="J3428" s="51"/>
      <c r="K3428" s="56"/>
      <c r="L3428" s="38"/>
      <c r="M3428" s="30"/>
      <c r="N3428" s="30"/>
      <c r="O3428" s="30"/>
      <c r="P3428" s="30"/>
      <c r="Q3428" s="23" t="str">
        <v/>
      </c>
      <c r="R3428" s="30"/>
      <c r="S3428" s="39"/>
      <c r="T3428" s="45"/>
      <c r="U3428" s="52"/>
      <c r="V3428" s="53"/>
      <c r="W3428" s="54"/>
      <c r="X3428" s="30"/>
      <c r="Y3428" s="31" t="str">
        <v/>
      </c>
      <c r="Z3428" s="30"/>
      <c r="AA3428" s="56"/>
      <c r="AB3428" s="56"/>
      <c r="AC3428" s="30"/>
      <c r="AD3428" s="30"/>
    </row>
    <row r="3429" spans="1:30" x14ac:dyDescent="0.2">
      <c r="A3429" s="89"/>
      <c r="B3429" s="35"/>
      <c r="C3429" s="30"/>
      <c r="D3429" s="30"/>
      <c r="E3429" s="30"/>
      <c r="F3429" s="30"/>
      <c r="G3429" s="30"/>
      <c r="H3429" s="155"/>
      <c r="I3429" s="36" t="str">
        <f ca="1">IFERROR(__xludf.DUMMYFUNCTION("""COMPUTED_VALUE""")," ")</f>
        <v xml:space="preserve"> </v>
      </c>
      <c r="J3429" s="51"/>
      <c r="K3429" s="56"/>
      <c r="L3429" s="38"/>
      <c r="M3429" s="30"/>
      <c r="N3429" s="30"/>
      <c r="O3429" s="30"/>
      <c r="P3429" s="30"/>
      <c r="Q3429" s="23" t="str">
        <v/>
      </c>
      <c r="R3429" s="30"/>
      <c r="S3429" s="39"/>
      <c r="T3429" s="45"/>
      <c r="U3429" s="52"/>
      <c r="V3429" s="53"/>
      <c r="W3429" s="54"/>
      <c r="X3429" s="30"/>
      <c r="Y3429" s="31" t="str">
        <v/>
      </c>
      <c r="Z3429" s="30"/>
      <c r="AA3429" s="55"/>
      <c r="AB3429" s="55"/>
      <c r="AC3429" s="30"/>
      <c r="AD3429" s="30"/>
    </row>
    <row r="3430" spans="1:30" x14ac:dyDescent="0.2">
      <c r="A3430" s="89"/>
      <c r="B3430" s="35"/>
      <c r="C3430" s="30"/>
      <c r="D3430" s="30"/>
      <c r="E3430" s="30"/>
      <c r="F3430" s="30"/>
      <c r="G3430" s="30"/>
      <c r="H3430" s="155"/>
      <c r="I3430" s="36" t="str">
        <f ca="1">IFERROR(__xludf.DUMMYFUNCTION("""COMPUTED_VALUE""")," ")</f>
        <v xml:space="preserve"> </v>
      </c>
      <c r="J3430" s="51"/>
      <c r="K3430" s="56"/>
      <c r="L3430" s="38"/>
      <c r="M3430" s="30"/>
      <c r="N3430" s="30"/>
      <c r="O3430" s="30"/>
      <c r="P3430" s="30"/>
      <c r="Q3430" s="23" t="str">
        <v/>
      </c>
      <c r="R3430" s="30"/>
      <c r="S3430" s="39"/>
      <c r="T3430" s="45"/>
      <c r="U3430" s="52"/>
      <c r="V3430" s="53"/>
      <c r="W3430" s="54"/>
      <c r="X3430" s="30"/>
      <c r="Y3430" s="31" t="str">
        <v/>
      </c>
      <c r="Z3430" s="30"/>
      <c r="AA3430" s="56"/>
      <c r="AB3430" s="56"/>
      <c r="AC3430" s="30"/>
      <c r="AD3430" s="30"/>
    </row>
    <row r="3431" spans="1:30" x14ac:dyDescent="0.2">
      <c r="A3431" s="89"/>
      <c r="B3431" s="35"/>
      <c r="C3431" s="30"/>
      <c r="D3431" s="30"/>
      <c r="E3431" s="30"/>
      <c r="F3431" s="30"/>
      <c r="G3431" s="30"/>
      <c r="H3431" s="155"/>
      <c r="I3431" s="36" t="str">
        <f ca="1">IFERROR(__xludf.DUMMYFUNCTION("""COMPUTED_VALUE""")," ")</f>
        <v xml:space="preserve"> </v>
      </c>
      <c r="J3431" s="51"/>
      <c r="K3431" s="56"/>
      <c r="L3431" s="38"/>
      <c r="M3431" s="30"/>
      <c r="N3431" s="30"/>
      <c r="O3431" s="30"/>
      <c r="P3431" s="30"/>
      <c r="Q3431" s="23" t="str">
        <v/>
      </c>
      <c r="R3431" s="30"/>
      <c r="S3431" s="39"/>
      <c r="T3431" s="45"/>
      <c r="U3431" s="52"/>
      <c r="V3431" s="53"/>
      <c r="W3431" s="54"/>
      <c r="X3431" s="30"/>
      <c r="Y3431" s="31" t="str">
        <v/>
      </c>
      <c r="Z3431" s="30"/>
      <c r="AA3431" s="55"/>
      <c r="AB3431" s="55"/>
      <c r="AC3431" s="30"/>
      <c r="AD3431" s="30"/>
    </row>
    <row r="3432" spans="1:30" x14ac:dyDescent="0.2">
      <c r="A3432" s="89"/>
      <c r="B3432" s="35"/>
      <c r="C3432" s="30"/>
      <c r="D3432" s="30"/>
      <c r="E3432" s="30"/>
      <c r="F3432" s="30"/>
      <c r="G3432" s="30"/>
      <c r="H3432" s="155"/>
      <c r="I3432" s="36" t="str">
        <f ca="1">IFERROR(__xludf.DUMMYFUNCTION("""COMPUTED_VALUE""")," ")</f>
        <v xml:space="preserve"> </v>
      </c>
      <c r="J3432" s="51"/>
      <c r="K3432" s="56"/>
      <c r="L3432" s="38"/>
      <c r="M3432" s="30"/>
      <c r="N3432" s="30"/>
      <c r="O3432" s="30"/>
      <c r="P3432" s="30"/>
      <c r="Q3432" s="23" t="str">
        <v/>
      </c>
      <c r="R3432" s="30"/>
      <c r="S3432" s="39"/>
      <c r="T3432" s="45"/>
      <c r="U3432" s="52"/>
      <c r="V3432" s="53"/>
      <c r="W3432" s="54"/>
      <c r="X3432" s="30"/>
      <c r="Y3432" s="31" t="str">
        <v/>
      </c>
      <c r="Z3432" s="30"/>
      <c r="AA3432" s="56"/>
      <c r="AB3432" s="56"/>
      <c r="AC3432" s="30"/>
      <c r="AD3432" s="30"/>
    </row>
    <row r="3433" spans="1:30" x14ac:dyDescent="0.2">
      <c r="A3433" s="89"/>
      <c r="B3433" s="35"/>
      <c r="C3433" s="30"/>
      <c r="D3433" s="30"/>
      <c r="E3433" s="30"/>
      <c r="F3433" s="30"/>
      <c r="G3433" s="30"/>
      <c r="H3433" s="155"/>
      <c r="I3433" s="36" t="str">
        <f ca="1">IFERROR(__xludf.DUMMYFUNCTION("""COMPUTED_VALUE""")," ")</f>
        <v xml:space="preserve"> </v>
      </c>
      <c r="J3433" s="51"/>
      <c r="K3433" s="56"/>
      <c r="L3433" s="38"/>
      <c r="M3433" s="30"/>
      <c r="N3433" s="30"/>
      <c r="O3433" s="30"/>
      <c r="P3433" s="30"/>
      <c r="Q3433" s="23" t="str">
        <v/>
      </c>
      <c r="R3433" s="30"/>
      <c r="S3433" s="39"/>
      <c r="T3433" s="45"/>
      <c r="U3433" s="52"/>
      <c r="V3433" s="53"/>
      <c r="W3433" s="54"/>
      <c r="X3433" s="30"/>
      <c r="Y3433" s="31" t="str">
        <v/>
      </c>
      <c r="Z3433" s="30"/>
      <c r="AA3433" s="55"/>
      <c r="AB3433" s="55"/>
      <c r="AC3433" s="30"/>
      <c r="AD3433" s="30"/>
    </row>
    <row r="3434" spans="1:30" x14ac:dyDescent="0.2">
      <c r="A3434" s="89"/>
      <c r="B3434" s="35"/>
      <c r="C3434" s="30"/>
      <c r="D3434" s="30"/>
      <c r="E3434" s="30"/>
      <c r="F3434" s="30"/>
      <c r="G3434" s="30"/>
      <c r="H3434" s="155"/>
      <c r="I3434" s="36" t="str">
        <f ca="1">IFERROR(__xludf.DUMMYFUNCTION("""COMPUTED_VALUE""")," ")</f>
        <v xml:space="preserve"> </v>
      </c>
      <c r="J3434" s="51"/>
      <c r="K3434" s="56"/>
      <c r="L3434" s="38"/>
      <c r="M3434" s="30"/>
      <c r="N3434" s="30"/>
      <c r="O3434" s="30"/>
      <c r="P3434" s="30"/>
      <c r="Q3434" s="23" t="str">
        <v/>
      </c>
      <c r="R3434" s="30"/>
      <c r="S3434" s="39"/>
      <c r="T3434" s="45"/>
      <c r="U3434" s="52"/>
      <c r="V3434" s="53"/>
      <c r="W3434" s="54"/>
      <c r="X3434" s="30"/>
      <c r="Y3434" s="31" t="str">
        <v/>
      </c>
      <c r="Z3434" s="30"/>
      <c r="AA3434" s="56"/>
      <c r="AB3434" s="56"/>
      <c r="AC3434" s="30"/>
      <c r="AD3434" s="30"/>
    </row>
    <row r="3435" spans="1:30" x14ac:dyDescent="0.2">
      <c r="A3435" s="89"/>
      <c r="B3435" s="35"/>
      <c r="C3435" s="30"/>
      <c r="D3435" s="30"/>
      <c r="E3435" s="30"/>
      <c r="F3435" s="30"/>
      <c r="G3435" s="30"/>
      <c r="H3435" s="155"/>
      <c r="I3435" s="36" t="str">
        <f ca="1">IFERROR(__xludf.DUMMYFUNCTION("""COMPUTED_VALUE""")," ")</f>
        <v xml:space="preserve"> </v>
      </c>
      <c r="J3435" s="51"/>
      <c r="K3435" s="56"/>
      <c r="L3435" s="38"/>
      <c r="M3435" s="30"/>
      <c r="N3435" s="30"/>
      <c r="O3435" s="30"/>
      <c r="P3435" s="30"/>
      <c r="Q3435" s="23" t="str">
        <v/>
      </c>
      <c r="R3435" s="30"/>
      <c r="S3435" s="39"/>
      <c r="T3435" s="45"/>
      <c r="U3435" s="52"/>
      <c r="V3435" s="53"/>
      <c r="W3435" s="54"/>
      <c r="X3435" s="30"/>
      <c r="Y3435" s="31" t="str">
        <v/>
      </c>
      <c r="Z3435" s="30"/>
      <c r="AA3435" s="55"/>
      <c r="AB3435" s="55"/>
      <c r="AC3435" s="30"/>
      <c r="AD3435" s="30"/>
    </row>
    <row r="3436" spans="1:30" x14ac:dyDescent="0.2">
      <c r="A3436" s="89"/>
      <c r="B3436" s="35"/>
      <c r="C3436" s="30"/>
      <c r="D3436" s="30"/>
      <c r="E3436" s="30"/>
      <c r="F3436" s="30"/>
      <c r="G3436" s="30"/>
      <c r="H3436" s="155"/>
      <c r="I3436" s="36" t="str">
        <f ca="1">IFERROR(__xludf.DUMMYFUNCTION("""COMPUTED_VALUE""")," ")</f>
        <v xml:space="preserve"> </v>
      </c>
      <c r="J3436" s="51"/>
      <c r="K3436" s="56"/>
      <c r="L3436" s="38"/>
      <c r="M3436" s="30"/>
      <c r="N3436" s="30"/>
      <c r="O3436" s="30"/>
      <c r="P3436" s="30"/>
      <c r="Q3436" s="23" t="str">
        <v/>
      </c>
      <c r="R3436" s="30"/>
      <c r="S3436" s="39"/>
      <c r="T3436" s="45"/>
      <c r="U3436" s="52"/>
      <c r="V3436" s="53"/>
      <c r="W3436" s="54"/>
      <c r="X3436" s="30"/>
      <c r="Y3436" s="31" t="str">
        <v/>
      </c>
      <c r="Z3436" s="30"/>
      <c r="AA3436" s="56"/>
      <c r="AB3436" s="56"/>
      <c r="AC3436" s="30"/>
      <c r="AD3436" s="30"/>
    </row>
    <row r="3437" spans="1:30" x14ac:dyDescent="0.2">
      <c r="A3437" s="89"/>
      <c r="B3437" s="35"/>
      <c r="C3437" s="30"/>
      <c r="D3437" s="30"/>
      <c r="E3437" s="30"/>
      <c r="F3437" s="30"/>
      <c r="G3437" s="30"/>
      <c r="H3437" s="155"/>
      <c r="I3437" s="36" t="str">
        <f ca="1">IFERROR(__xludf.DUMMYFUNCTION("""COMPUTED_VALUE""")," ")</f>
        <v xml:space="preserve"> </v>
      </c>
      <c r="J3437" s="51"/>
      <c r="K3437" s="56"/>
      <c r="L3437" s="38"/>
      <c r="M3437" s="30"/>
      <c r="N3437" s="30"/>
      <c r="O3437" s="30"/>
      <c r="P3437" s="30"/>
      <c r="Q3437" s="23" t="str">
        <v/>
      </c>
      <c r="R3437" s="30"/>
      <c r="S3437" s="39"/>
      <c r="T3437" s="45"/>
      <c r="U3437" s="52"/>
      <c r="V3437" s="53"/>
      <c r="W3437" s="54"/>
      <c r="X3437" s="30"/>
      <c r="Y3437" s="31" t="str">
        <v/>
      </c>
      <c r="Z3437" s="30"/>
      <c r="AA3437" s="55"/>
      <c r="AB3437" s="55"/>
      <c r="AC3437" s="30"/>
      <c r="AD3437" s="30"/>
    </row>
    <row r="3438" spans="1:30" x14ac:dyDescent="0.2">
      <c r="A3438" s="89"/>
      <c r="B3438" s="35"/>
      <c r="C3438" s="30"/>
      <c r="D3438" s="30"/>
      <c r="E3438" s="30"/>
      <c r="F3438" s="30"/>
      <c r="G3438" s="30"/>
      <c r="H3438" s="155"/>
      <c r="I3438" s="36" t="str">
        <f ca="1">IFERROR(__xludf.DUMMYFUNCTION("""COMPUTED_VALUE""")," ")</f>
        <v xml:space="preserve"> </v>
      </c>
      <c r="J3438" s="51"/>
      <c r="K3438" s="56"/>
      <c r="L3438" s="38"/>
      <c r="M3438" s="30"/>
      <c r="N3438" s="30"/>
      <c r="O3438" s="30"/>
      <c r="P3438" s="30"/>
      <c r="Q3438" s="23" t="str">
        <v/>
      </c>
      <c r="R3438" s="30"/>
      <c r="S3438" s="39"/>
      <c r="T3438" s="45"/>
      <c r="U3438" s="52"/>
      <c r="V3438" s="53"/>
      <c r="W3438" s="54"/>
      <c r="X3438" s="30"/>
      <c r="Y3438" s="31" t="str">
        <v/>
      </c>
      <c r="Z3438" s="30"/>
      <c r="AA3438" s="56"/>
      <c r="AB3438" s="56"/>
      <c r="AC3438" s="30"/>
      <c r="AD3438" s="30"/>
    </row>
    <row r="3439" spans="1:30" x14ac:dyDescent="0.2">
      <c r="A3439" s="89"/>
      <c r="B3439" s="35"/>
      <c r="C3439" s="30"/>
      <c r="D3439" s="30"/>
      <c r="E3439" s="30"/>
      <c r="F3439" s="30"/>
      <c r="G3439" s="30"/>
      <c r="H3439" s="155"/>
      <c r="I3439" s="36" t="str">
        <f ca="1">IFERROR(__xludf.DUMMYFUNCTION("""COMPUTED_VALUE""")," ")</f>
        <v xml:space="preserve"> </v>
      </c>
      <c r="J3439" s="51"/>
      <c r="K3439" s="56"/>
      <c r="L3439" s="38"/>
      <c r="M3439" s="30"/>
      <c r="N3439" s="30"/>
      <c r="O3439" s="30"/>
      <c r="P3439" s="30"/>
      <c r="Q3439" s="23" t="str">
        <v/>
      </c>
      <c r="R3439" s="30"/>
      <c r="S3439" s="39"/>
      <c r="T3439" s="45"/>
      <c r="U3439" s="52"/>
      <c r="V3439" s="53"/>
      <c r="W3439" s="54"/>
      <c r="X3439" s="30"/>
      <c r="Y3439" s="31" t="str">
        <v/>
      </c>
      <c r="Z3439" s="30"/>
      <c r="AA3439" s="55"/>
      <c r="AB3439" s="55"/>
      <c r="AC3439" s="30"/>
      <c r="AD3439" s="30"/>
    </row>
    <row r="3440" spans="1:30" x14ac:dyDescent="0.2">
      <c r="A3440" s="89"/>
      <c r="B3440" s="35"/>
      <c r="C3440" s="30"/>
      <c r="D3440" s="30"/>
      <c r="E3440" s="30"/>
      <c r="F3440" s="30"/>
      <c r="G3440" s="30"/>
      <c r="H3440" s="155"/>
      <c r="I3440" s="36" t="str">
        <f ca="1">IFERROR(__xludf.DUMMYFUNCTION("""COMPUTED_VALUE""")," ")</f>
        <v xml:space="preserve"> </v>
      </c>
      <c r="J3440" s="51"/>
      <c r="K3440" s="56"/>
      <c r="L3440" s="38"/>
      <c r="M3440" s="30"/>
      <c r="N3440" s="30"/>
      <c r="O3440" s="30"/>
      <c r="P3440" s="30"/>
      <c r="Q3440" s="23" t="str">
        <v/>
      </c>
      <c r="R3440" s="30"/>
      <c r="S3440" s="39"/>
      <c r="T3440" s="45"/>
      <c r="U3440" s="52"/>
      <c r="V3440" s="53"/>
      <c r="W3440" s="54"/>
      <c r="X3440" s="30"/>
      <c r="Y3440" s="31" t="str">
        <v/>
      </c>
      <c r="Z3440" s="30"/>
      <c r="AA3440" s="56"/>
      <c r="AB3440" s="56"/>
      <c r="AC3440" s="30"/>
      <c r="AD3440" s="30"/>
    </row>
    <row r="3441" spans="1:30" x14ac:dyDescent="0.2">
      <c r="A3441" s="89"/>
      <c r="B3441" s="35"/>
      <c r="C3441" s="30"/>
      <c r="D3441" s="30"/>
      <c r="E3441" s="30"/>
      <c r="F3441" s="30"/>
      <c r="G3441" s="30"/>
      <c r="H3441" s="155"/>
      <c r="I3441" s="36" t="str">
        <f ca="1">IFERROR(__xludf.DUMMYFUNCTION("""COMPUTED_VALUE""")," ")</f>
        <v xml:space="preserve"> </v>
      </c>
      <c r="J3441" s="51"/>
      <c r="K3441" s="56"/>
      <c r="L3441" s="38"/>
      <c r="M3441" s="30"/>
      <c r="N3441" s="30"/>
      <c r="O3441" s="30"/>
      <c r="P3441" s="30"/>
      <c r="Q3441" s="23" t="str">
        <v/>
      </c>
      <c r="R3441" s="30"/>
      <c r="S3441" s="39"/>
      <c r="T3441" s="45"/>
      <c r="U3441" s="52"/>
      <c r="V3441" s="53"/>
      <c r="W3441" s="54"/>
      <c r="X3441" s="30"/>
      <c r="Y3441" s="31" t="str">
        <v/>
      </c>
      <c r="Z3441" s="30"/>
      <c r="AA3441" s="55"/>
      <c r="AB3441" s="55"/>
      <c r="AC3441" s="30"/>
      <c r="AD3441" s="30"/>
    </row>
    <row r="3442" spans="1:30" x14ac:dyDescent="0.2">
      <c r="A3442" s="89"/>
      <c r="B3442" s="35"/>
      <c r="C3442" s="30"/>
      <c r="D3442" s="30"/>
      <c r="E3442" s="30"/>
      <c r="F3442" s="30"/>
      <c r="G3442" s="30"/>
      <c r="H3442" s="155"/>
      <c r="I3442" s="36" t="str">
        <f ca="1">IFERROR(__xludf.DUMMYFUNCTION("""COMPUTED_VALUE""")," ")</f>
        <v xml:space="preserve"> </v>
      </c>
      <c r="J3442" s="51"/>
      <c r="K3442" s="56"/>
      <c r="L3442" s="38"/>
      <c r="M3442" s="30"/>
      <c r="N3442" s="30"/>
      <c r="O3442" s="30"/>
      <c r="P3442" s="30"/>
      <c r="Q3442" s="23" t="str">
        <v/>
      </c>
      <c r="R3442" s="30"/>
      <c r="S3442" s="39"/>
      <c r="T3442" s="45"/>
      <c r="U3442" s="52"/>
      <c r="V3442" s="53"/>
      <c r="W3442" s="54"/>
      <c r="X3442" s="30"/>
      <c r="Y3442" s="31" t="str">
        <v/>
      </c>
      <c r="Z3442" s="30"/>
      <c r="AA3442" s="56"/>
      <c r="AB3442" s="56"/>
      <c r="AC3442" s="30"/>
      <c r="AD3442" s="30"/>
    </row>
    <row r="3443" spans="1:30" x14ac:dyDescent="0.2">
      <c r="A3443" s="89"/>
      <c r="B3443" s="35"/>
      <c r="C3443" s="30"/>
      <c r="D3443" s="30"/>
      <c r="E3443" s="30"/>
      <c r="F3443" s="30"/>
      <c r="G3443" s="30"/>
      <c r="H3443" s="155"/>
      <c r="I3443" s="36" t="str">
        <f ca="1">IFERROR(__xludf.DUMMYFUNCTION("""COMPUTED_VALUE""")," ")</f>
        <v xml:space="preserve"> </v>
      </c>
      <c r="J3443" s="51"/>
      <c r="K3443" s="56"/>
      <c r="L3443" s="38"/>
      <c r="M3443" s="30"/>
      <c r="N3443" s="30"/>
      <c r="O3443" s="30"/>
      <c r="P3443" s="30"/>
      <c r="Q3443" s="23" t="str">
        <v/>
      </c>
      <c r="R3443" s="30"/>
      <c r="S3443" s="39"/>
      <c r="T3443" s="45"/>
      <c r="U3443" s="52"/>
      <c r="V3443" s="53"/>
      <c r="W3443" s="54"/>
      <c r="X3443" s="30"/>
      <c r="Y3443" s="31" t="str">
        <v/>
      </c>
      <c r="Z3443" s="30"/>
      <c r="AA3443" s="55"/>
      <c r="AB3443" s="55"/>
      <c r="AC3443" s="30"/>
      <c r="AD3443" s="30"/>
    </row>
    <row r="3444" spans="1:30" x14ac:dyDescent="0.2">
      <c r="A3444" s="89"/>
      <c r="B3444" s="35"/>
      <c r="C3444" s="30"/>
      <c r="D3444" s="30"/>
      <c r="E3444" s="30"/>
      <c r="F3444" s="30"/>
      <c r="G3444" s="30"/>
      <c r="H3444" s="155"/>
      <c r="I3444" s="36" t="str">
        <f ca="1">IFERROR(__xludf.DUMMYFUNCTION("""COMPUTED_VALUE""")," ")</f>
        <v xml:space="preserve"> </v>
      </c>
      <c r="J3444" s="51"/>
      <c r="K3444" s="56"/>
      <c r="L3444" s="38"/>
      <c r="M3444" s="30"/>
      <c r="N3444" s="30"/>
      <c r="O3444" s="30"/>
      <c r="P3444" s="30"/>
      <c r="Q3444" s="23" t="str">
        <v/>
      </c>
      <c r="R3444" s="30"/>
      <c r="S3444" s="39"/>
      <c r="T3444" s="45"/>
      <c r="U3444" s="52"/>
      <c r="V3444" s="53"/>
      <c r="W3444" s="54"/>
      <c r="X3444" s="30"/>
      <c r="Y3444" s="31" t="str">
        <v/>
      </c>
      <c r="Z3444" s="30"/>
      <c r="AA3444" s="56"/>
      <c r="AB3444" s="56"/>
      <c r="AC3444" s="30"/>
      <c r="AD3444" s="30"/>
    </row>
    <row r="3445" spans="1:30" x14ac:dyDescent="0.2">
      <c r="A3445" s="89"/>
      <c r="B3445" s="35"/>
      <c r="C3445" s="30"/>
      <c r="D3445" s="30"/>
      <c r="E3445" s="30"/>
      <c r="F3445" s="30"/>
      <c r="G3445" s="30"/>
      <c r="H3445" s="155"/>
      <c r="I3445" s="36" t="str">
        <f ca="1">IFERROR(__xludf.DUMMYFUNCTION("""COMPUTED_VALUE""")," ")</f>
        <v xml:space="preserve"> </v>
      </c>
      <c r="J3445" s="51"/>
      <c r="K3445" s="56"/>
      <c r="L3445" s="38"/>
      <c r="M3445" s="30"/>
      <c r="N3445" s="30"/>
      <c r="O3445" s="30"/>
      <c r="P3445" s="30"/>
      <c r="Q3445" s="23" t="str">
        <v/>
      </c>
      <c r="R3445" s="30"/>
      <c r="S3445" s="39"/>
      <c r="T3445" s="45"/>
      <c r="U3445" s="52"/>
      <c r="V3445" s="53"/>
      <c r="W3445" s="54"/>
      <c r="X3445" s="30"/>
      <c r="Y3445" s="31" t="str">
        <v/>
      </c>
      <c r="Z3445" s="30"/>
      <c r="AA3445" s="55"/>
      <c r="AB3445" s="55"/>
      <c r="AC3445" s="30"/>
      <c r="AD3445" s="30"/>
    </row>
    <row r="3446" spans="1:30" x14ac:dyDescent="0.2">
      <c r="A3446" s="89"/>
      <c r="B3446" s="35"/>
      <c r="C3446" s="30"/>
      <c r="D3446" s="30"/>
      <c r="E3446" s="30"/>
      <c r="F3446" s="30"/>
      <c r="G3446" s="30"/>
      <c r="H3446" s="155"/>
      <c r="I3446" s="36" t="str">
        <f ca="1">IFERROR(__xludf.DUMMYFUNCTION("""COMPUTED_VALUE""")," ")</f>
        <v xml:space="preserve"> </v>
      </c>
      <c r="J3446" s="51"/>
      <c r="K3446" s="56"/>
      <c r="L3446" s="38"/>
      <c r="M3446" s="30"/>
      <c r="N3446" s="30"/>
      <c r="O3446" s="30"/>
      <c r="P3446" s="30"/>
      <c r="Q3446" s="23" t="str">
        <v/>
      </c>
      <c r="R3446" s="30"/>
      <c r="S3446" s="39"/>
      <c r="T3446" s="45"/>
      <c r="U3446" s="52"/>
      <c r="V3446" s="53"/>
      <c r="W3446" s="54"/>
      <c r="X3446" s="30"/>
      <c r="Y3446" s="31" t="str">
        <v/>
      </c>
      <c r="Z3446" s="30"/>
      <c r="AA3446" s="56"/>
      <c r="AB3446" s="56"/>
      <c r="AC3446" s="30"/>
      <c r="AD3446" s="30"/>
    </row>
    <row r="3447" spans="1:30" x14ac:dyDescent="0.2">
      <c r="A3447" s="89"/>
      <c r="B3447" s="35"/>
      <c r="C3447" s="30"/>
      <c r="D3447" s="30"/>
      <c r="E3447" s="30"/>
      <c r="F3447" s="30"/>
      <c r="G3447" s="30"/>
      <c r="H3447" s="155"/>
      <c r="I3447" s="36" t="str">
        <f ca="1">IFERROR(__xludf.DUMMYFUNCTION("""COMPUTED_VALUE""")," ")</f>
        <v xml:space="preserve"> </v>
      </c>
      <c r="J3447" s="51"/>
      <c r="K3447" s="56"/>
      <c r="L3447" s="38"/>
      <c r="M3447" s="30"/>
      <c r="N3447" s="30"/>
      <c r="O3447" s="30"/>
      <c r="P3447" s="30"/>
      <c r="Q3447" s="23" t="str">
        <v/>
      </c>
      <c r="R3447" s="30"/>
      <c r="S3447" s="39"/>
      <c r="T3447" s="45"/>
      <c r="U3447" s="52"/>
      <c r="V3447" s="53"/>
      <c r="W3447" s="54"/>
      <c r="X3447" s="30"/>
      <c r="Y3447" s="31" t="str">
        <v/>
      </c>
      <c r="Z3447" s="30"/>
      <c r="AA3447" s="55"/>
      <c r="AB3447" s="55"/>
      <c r="AC3447" s="30"/>
      <c r="AD3447" s="30"/>
    </row>
    <row r="3448" spans="1:30" x14ac:dyDescent="0.2">
      <c r="A3448" s="89"/>
      <c r="B3448" s="35"/>
      <c r="C3448" s="30"/>
      <c r="D3448" s="30"/>
      <c r="E3448" s="30"/>
      <c r="F3448" s="30"/>
      <c r="G3448" s="30"/>
      <c r="H3448" s="155"/>
      <c r="I3448" s="36" t="str">
        <f ca="1">IFERROR(__xludf.DUMMYFUNCTION("""COMPUTED_VALUE""")," ")</f>
        <v xml:space="preserve"> </v>
      </c>
      <c r="J3448" s="51"/>
      <c r="K3448" s="56"/>
      <c r="L3448" s="38"/>
      <c r="M3448" s="30"/>
      <c r="N3448" s="30"/>
      <c r="O3448" s="30"/>
      <c r="P3448" s="30"/>
      <c r="Q3448" s="23" t="str">
        <v/>
      </c>
      <c r="R3448" s="30"/>
      <c r="S3448" s="39"/>
      <c r="T3448" s="45"/>
      <c r="U3448" s="52"/>
      <c r="V3448" s="53"/>
      <c r="W3448" s="54"/>
      <c r="X3448" s="30"/>
      <c r="Y3448" s="31" t="str">
        <v/>
      </c>
      <c r="Z3448" s="30"/>
      <c r="AA3448" s="56"/>
      <c r="AB3448" s="56"/>
      <c r="AC3448" s="30"/>
      <c r="AD3448" s="30"/>
    </row>
    <row r="3449" spans="1:30" x14ac:dyDescent="0.2">
      <c r="A3449" s="89"/>
      <c r="B3449" s="35"/>
      <c r="C3449" s="30"/>
      <c r="D3449" s="30"/>
      <c r="E3449" s="30"/>
      <c r="F3449" s="30"/>
      <c r="G3449" s="30"/>
      <c r="H3449" s="155"/>
      <c r="I3449" s="36" t="str">
        <f ca="1">IFERROR(__xludf.DUMMYFUNCTION("""COMPUTED_VALUE""")," ")</f>
        <v xml:space="preserve"> </v>
      </c>
      <c r="J3449" s="51"/>
      <c r="K3449" s="56"/>
      <c r="L3449" s="38"/>
      <c r="M3449" s="30"/>
      <c r="N3449" s="30"/>
      <c r="O3449" s="30"/>
      <c r="P3449" s="30"/>
      <c r="Q3449" s="23" t="str">
        <v/>
      </c>
      <c r="R3449" s="30"/>
      <c r="S3449" s="39"/>
      <c r="T3449" s="45"/>
      <c r="U3449" s="52"/>
      <c r="V3449" s="53"/>
      <c r="W3449" s="54"/>
      <c r="X3449" s="30"/>
      <c r="Y3449" s="31" t="str">
        <v/>
      </c>
      <c r="Z3449" s="30"/>
      <c r="AA3449" s="55"/>
      <c r="AB3449" s="55"/>
      <c r="AC3449" s="30"/>
      <c r="AD3449" s="30"/>
    </row>
    <row r="3450" spans="1:30" x14ac:dyDescent="0.2">
      <c r="A3450" s="89"/>
      <c r="B3450" s="35"/>
      <c r="C3450" s="30"/>
      <c r="D3450" s="30"/>
      <c r="E3450" s="30"/>
      <c r="F3450" s="30"/>
      <c r="G3450" s="30"/>
      <c r="H3450" s="155"/>
      <c r="I3450" s="36" t="str">
        <f ca="1">IFERROR(__xludf.DUMMYFUNCTION("""COMPUTED_VALUE""")," ")</f>
        <v xml:space="preserve"> </v>
      </c>
      <c r="J3450" s="51"/>
      <c r="K3450" s="56"/>
      <c r="L3450" s="38"/>
      <c r="M3450" s="30"/>
      <c r="N3450" s="30"/>
      <c r="O3450" s="30"/>
      <c r="P3450" s="30"/>
      <c r="Q3450" s="23" t="str">
        <v/>
      </c>
      <c r="R3450" s="30"/>
      <c r="S3450" s="39"/>
      <c r="T3450" s="45"/>
      <c r="U3450" s="52"/>
      <c r="V3450" s="53"/>
      <c r="W3450" s="54"/>
      <c r="X3450" s="30"/>
      <c r="Y3450" s="31" t="str">
        <v/>
      </c>
      <c r="Z3450" s="30"/>
      <c r="AA3450" s="56"/>
      <c r="AB3450" s="56"/>
      <c r="AC3450" s="30"/>
      <c r="AD3450" s="30"/>
    </row>
    <row r="3451" spans="1:30" x14ac:dyDescent="0.2">
      <c r="A3451" s="89"/>
      <c r="B3451" s="35"/>
      <c r="C3451" s="30"/>
      <c r="D3451" s="30"/>
      <c r="E3451" s="30"/>
      <c r="F3451" s="30"/>
      <c r="G3451" s="30"/>
      <c r="H3451" s="155"/>
      <c r="I3451" s="36" t="str">
        <f ca="1">IFERROR(__xludf.DUMMYFUNCTION("""COMPUTED_VALUE""")," ")</f>
        <v xml:space="preserve"> </v>
      </c>
      <c r="J3451" s="51"/>
      <c r="K3451" s="56"/>
      <c r="L3451" s="38"/>
      <c r="M3451" s="30"/>
      <c r="N3451" s="30"/>
      <c r="O3451" s="30"/>
      <c r="P3451" s="30"/>
      <c r="Q3451" s="23" t="str">
        <v/>
      </c>
      <c r="R3451" s="30"/>
      <c r="S3451" s="39"/>
      <c r="T3451" s="45"/>
      <c r="U3451" s="52"/>
      <c r="V3451" s="53"/>
      <c r="W3451" s="54"/>
      <c r="X3451" s="30"/>
      <c r="Y3451" s="31" t="str">
        <v/>
      </c>
      <c r="Z3451" s="30"/>
      <c r="AA3451" s="55"/>
      <c r="AB3451" s="55"/>
      <c r="AC3451" s="30"/>
      <c r="AD3451" s="30"/>
    </row>
    <row r="3452" spans="1:30" x14ac:dyDescent="0.2">
      <c r="A3452" s="89"/>
      <c r="B3452" s="35"/>
      <c r="C3452" s="30"/>
      <c r="D3452" s="30"/>
      <c r="E3452" s="30"/>
      <c r="F3452" s="30"/>
      <c r="G3452" s="30"/>
      <c r="H3452" s="155"/>
      <c r="I3452" s="36" t="str">
        <f ca="1">IFERROR(__xludf.DUMMYFUNCTION("""COMPUTED_VALUE""")," ")</f>
        <v xml:space="preserve"> </v>
      </c>
      <c r="J3452" s="51"/>
      <c r="K3452" s="56"/>
      <c r="L3452" s="38"/>
      <c r="M3452" s="30"/>
      <c r="N3452" s="30"/>
      <c r="O3452" s="30"/>
      <c r="P3452" s="30"/>
      <c r="Q3452" s="23" t="str">
        <v/>
      </c>
      <c r="R3452" s="30"/>
      <c r="S3452" s="39"/>
      <c r="T3452" s="45"/>
      <c r="U3452" s="52"/>
      <c r="V3452" s="53"/>
      <c r="W3452" s="54"/>
      <c r="X3452" s="30"/>
      <c r="Y3452" s="31" t="str">
        <v/>
      </c>
      <c r="Z3452" s="30"/>
      <c r="AA3452" s="56"/>
      <c r="AB3452" s="56"/>
      <c r="AC3452" s="30"/>
      <c r="AD3452" s="30"/>
    </row>
    <row r="3453" spans="1:30" x14ac:dyDescent="0.2">
      <c r="A3453" s="89"/>
      <c r="B3453" s="35"/>
      <c r="C3453" s="30"/>
      <c r="D3453" s="30"/>
      <c r="E3453" s="30"/>
      <c r="F3453" s="30"/>
      <c r="G3453" s="30"/>
      <c r="H3453" s="155"/>
      <c r="I3453" s="36" t="str">
        <f ca="1">IFERROR(__xludf.DUMMYFUNCTION("""COMPUTED_VALUE""")," ")</f>
        <v xml:space="preserve"> </v>
      </c>
      <c r="J3453" s="51"/>
      <c r="K3453" s="56"/>
      <c r="L3453" s="38"/>
      <c r="M3453" s="30"/>
      <c r="N3453" s="30"/>
      <c r="O3453" s="30"/>
      <c r="P3453" s="30"/>
      <c r="Q3453" s="23" t="str">
        <v/>
      </c>
      <c r="R3453" s="30"/>
      <c r="S3453" s="39"/>
      <c r="T3453" s="45"/>
      <c r="U3453" s="52"/>
      <c r="V3453" s="53"/>
      <c r="W3453" s="54"/>
      <c r="X3453" s="30"/>
      <c r="Y3453" s="31" t="str">
        <v/>
      </c>
      <c r="Z3453" s="30"/>
      <c r="AA3453" s="55"/>
      <c r="AB3453" s="55"/>
      <c r="AC3453" s="30"/>
      <c r="AD3453" s="30"/>
    </row>
    <row r="3454" spans="1:30" x14ac:dyDescent="0.2">
      <c r="A3454" s="89"/>
      <c r="B3454" s="35"/>
      <c r="C3454" s="30"/>
      <c r="D3454" s="30"/>
      <c r="E3454" s="30"/>
      <c r="F3454" s="30"/>
      <c r="G3454" s="30"/>
      <c r="H3454" s="155"/>
      <c r="I3454" s="36" t="str">
        <f ca="1">IFERROR(__xludf.DUMMYFUNCTION("""COMPUTED_VALUE""")," ")</f>
        <v xml:space="preserve"> </v>
      </c>
      <c r="J3454" s="51"/>
      <c r="K3454" s="56"/>
      <c r="L3454" s="38"/>
      <c r="M3454" s="30"/>
      <c r="N3454" s="30"/>
      <c r="O3454" s="30"/>
      <c r="P3454" s="30"/>
      <c r="Q3454" s="23" t="str">
        <v/>
      </c>
      <c r="R3454" s="30"/>
      <c r="S3454" s="39"/>
      <c r="T3454" s="45"/>
      <c r="U3454" s="52"/>
      <c r="V3454" s="53"/>
      <c r="W3454" s="54"/>
      <c r="X3454" s="30"/>
      <c r="Y3454" s="31" t="str">
        <v/>
      </c>
      <c r="Z3454" s="30"/>
      <c r="AA3454" s="56"/>
      <c r="AB3454" s="56"/>
      <c r="AC3454" s="30"/>
      <c r="AD3454" s="30"/>
    </row>
    <row r="3455" spans="1:30" x14ac:dyDescent="0.2">
      <c r="A3455" s="89"/>
      <c r="B3455" s="35"/>
      <c r="C3455" s="30"/>
      <c r="D3455" s="30"/>
      <c r="E3455" s="30"/>
      <c r="F3455" s="30"/>
      <c r="G3455" s="30"/>
      <c r="H3455" s="155"/>
      <c r="I3455" s="36" t="str">
        <f ca="1">IFERROR(__xludf.DUMMYFUNCTION("""COMPUTED_VALUE""")," ")</f>
        <v xml:space="preserve"> </v>
      </c>
      <c r="J3455" s="51"/>
      <c r="K3455" s="56"/>
      <c r="L3455" s="38"/>
      <c r="M3455" s="30"/>
      <c r="N3455" s="30"/>
      <c r="O3455" s="30"/>
      <c r="P3455" s="30"/>
      <c r="Q3455" s="23" t="str">
        <v/>
      </c>
      <c r="R3455" s="30"/>
      <c r="S3455" s="39"/>
      <c r="T3455" s="45"/>
      <c r="U3455" s="52"/>
      <c r="V3455" s="53"/>
      <c r="W3455" s="54"/>
      <c r="X3455" s="30"/>
      <c r="Y3455" s="31" t="str">
        <v/>
      </c>
      <c r="Z3455" s="30"/>
      <c r="AA3455" s="55"/>
      <c r="AB3455" s="55"/>
      <c r="AC3455" s="30"/>
      <c r="AD3455" s="30"/>
    </row>
    <row r="3456" spans="1:30" x14ac:dyDescent="0.2">
      <c r="A3456" s="89"/>
      <c r="B3456" s="35"/>
      <c r="C3456" s="30"/>
      <c r="D3456" s="30"/>
      <c r="E3456" s="30"/>
      <c r="F3456" s="30"/>
      <c r="G3456" s="30"/>
      <c r="H3456" s="155"/>
      <c r="I3456" s="36" t="str">
        <f ca="1">IFERROR(__xludf.DUMMYFUNCTION("""COMPUTED_VALUE""")," ")</f>
        <v xml:space="preserve"> </v>
      </c>
      <c r="J3456" s="51"/>
      <c r="K3456" s="56"/>
      <c r="L3456" s="38"/>
      <c r="M3456" s="30"/>
      <c r="N3456" s="30"/>
      <c r="O3456" s="30"/>
      <c r="P3456" s="30"/>
      <c r="Q3456" s="23" t="str">
        <v/>
      </c>
      <c r="R3456" s="30"/>
      <c r="S3456" s="39"/>
      <c r="T3456" s="45"/>
      <c r="U3456" s="52"/>
      <c r="V3456" s="53"/>
      <c r="W3456" s="54"/>
      <c r="X3456" s="30"/>
      <c r="Y3456" s="31" t="str">
        <v/>
      </c>
      <c r="Z3456" s="30"/>
      <c r="AA3456" s="56"/>
      <c r="AB3456" s="56"/>
      <c r="AC3456" s="30"/>
      <c r="AD3456" s="30"/>
    </row>
    <row r="3457" spans="1:30" x14ac:dyDescent="0.2">
      <c r="A3457" s="89"/>
      <c r="B3457" s="35"/>
      <c r="C3457" s="30"/>
      <c r="D3457" s="30"/>
      <c r="E3457" s="30"/>
      <c r="F3457" s="30"/>
      <c r="G3457" s="30"/>
      <c r="H3457" s="155"/>
      <c r="I3457" s="36" t="str">
        <f ca="1">IFERROR(__xludf.DUMMYFUNCTION("""COMPUTED_VALUE""")," ")</f>
        <v xml:space="preserve"> </v>
      </c>
      <c r="J3457" s="51"/>
      <c r="K3457" s="56"/>
      <c r="L3457" s="38"/>
      <c r="M3457" s="30"/>
      <c r="N3457" s="30"/>
      <c r="O3457" s="30"/>
      <c r="P3457" s="30"/>
      <c r="Q3457" s="23" t="str">
        <v/>
      </c>
      <c r="R3457" s="30"/>
      <c r="S3457" s="39"/>
      <c r="T3457" s="45"/>
      <c r="U3457" s="52"/>
      <c r="V3457" s="53"/>
      <c r="W3457" s="54"/>
      <c r="X3457" s="30"/>
      <c r="Y3457" s="31" t="str">
        <v/>
      </c>
      <c r="Z3457" s="30"/>
      <c r="AA3457" s="55"/>
      <c r="AB3457" s="55"/>
      <c r="AC3457" s="30"/>
      <c r="AD3457" s="30"/>
    </row>
    <row r="3458" spans="1:30" x14ac:dyDescent="0.2">
      <c r="A3458" s="89"/>
      <c r="B3458" s="35"/>
      <c r="C3458" s="30"/>
      <c r="D3458" s="30"/>
      <c r="E3458" s="30"/>
      <c r="F3458" s="30"/>
      <c r="G3458" s="30"/>
      <c r="H3458" s="155"/>
      <c r="I3458" s="36" t="str">
        <f ca="1">IFERROR(__xludf.DUMMYFUNCTION("""COMPUTED_VALUE""")," ")</f>
        <v xml:space="preserve"> </v>
      </c>
      <c r="J3458" s="51"/>
      <c r="K3458" s="56"/>
      <c r="L3458" s="38"/>
      <c r="M3458" s="30"/>
      <c r="N3458" s="30"/>
      <c r="O3458" s="30"/>
      <c r="P3458" s="30"/>
      <c r="Q3458" s="23" t="str">
        <v/>
      </c>
      <c r="R3458" s="30"/>
      <c r="S3458" s="39"/>
      <c r="T3458" s="45"/>
      <c r="U3458" s="52"/>
      <c r="V3458" s="53"/>
      <c r="W3458" s="54"/>
      <c r="X3458" s="30"/>
      <c r="Y3458" s="31" t="str">
        <v/>
      </c>
      <c r="Z3458" s="30"/>
      <c r="AA3458" s="56"/>
      <c r="AB3458" s="56"/>
      <c r="AC3458" s="30"/>
      <c r="AD3458" s="30"/>
    </row>
    <row r="3459" spans="1:30" x14ac:dyDescent="0.2">
      <c r="A3459" s="89"/>
      <c r="B3459" s="35"/>
      <c r="C3459" s="30"/>
      <c r="D3459" s="30"/>
      <c r="E3459" s="30"/>
      <c r="F3459" s="30"/>
      <c r="G3459" s="30"/>
      <c r="H3459" s="155"/>
      <c r="I3459" s="36" t="str">
        <f ca="1">IFERROR(__xludf.DUMMYFUNCTION("""COMPUTED_VALUE""")," ")</f>
        <v xml:space="preserve"> </v>
      </c>
      <c r="J3459" s="51"/>
      <c r="K3459" s="56"/>
      <c r="L3459" s="38"/>
      <c r="M3459" s="30"/>
      <c r="N3459" s="30"/>
      <c r="O3459" s="30"/>
      <c r="P3459" s="30"/>
      <c r="Q3459" s="23" t="str">
        <v/>
      </c>
      <c r="R3459" s="30"/>
      <c r="S3459" s="39"/>
      <c r="T3459" s="45"/>
      <c r="U3459" s="52"/>
      <c r="V3459" s="53"/>
      <c r="W3459" s="54"/>
      <c r="X3459" s="30"/>
      <c r="Y3459" s="31" t="str">
        <v/>
      </c>
      <c r="Z3459" s="30"/>
      <c r="AA3459" s="55"/>
      <c r="AB3459" s="55"/>
      <c r="AC3459" s="30"/>
      <c r="AD3459" s="30"/>
    </row>
    <row r="3460" spans="1:30" x14ac:dyDescent="0.2">
      <c r="A3460" s="89"/>
      <c r="B3460" s="35"/>
      <c r="C3460" s="30"/>
      <c r="D3460" s="30"/>
      <c r="E3460" s="30"/>
      <c r="F3460" s="30"/>
      <c r="G3460" s="30"/>
      <c r="H3460" s="155"/>
      <c r="I3460" s="36" t="str">
        <f ca="1">IFERROR(__xludf.DUMMYFUNCTION("""COMPUTED_VALUE""")," ")</f>
        <v xml:space="preserve"> </v>
      </c>
      <c r="J3460" s="51"/>
      <c r="K3460" s="56"/>
      <c r="L3460" s="38"/>
      <c r="M3460" s="30"/>
      <c r="N3460" s="30"/>
      <c r="O3460" s="30"/>
      <c r="P3460" s="30"/>
      <c r="Q3460" s="23" t="str">
        <v/>
      </c>
      <c r="R3460" s="30"/>
      <c r="S3460" s="39"/>
      <c r="T3460" s="45"/>
      <c r="U3460" s="52"/>
      <c r="V3460" s="53"/>
      <c r="W3460" s="54"/>
      <c r="X3460" s="30"/>
      <c r="Y3460" s="31" t="str">
        <v/>
      </c>
      <c r="Z3460" s="30"/>
      <c r="AA3460" s="56"/>
      <c r="AB3460" s="56"/>
      <c r="AC3460" s="30"/>
      <c r="AD3460" s="30"/>
    </row>
    <row r="3461" spans="1:30" x14ac:dyDescent="0.2">
      <c r="A3461" s="89"/>
      <c r="B3461" s="35"/>
      <c r="C3461" s="30"/>
      <c r="D3461" s="30"/>
      <c r="E3461" s="30"/>
      <c r="F3461" s="30"/>
      <c r="G3461" s="30"/>
      <c r="H3461" s="155"/>
      <c r="I3461" s="36" t="str">
        <f ca="1">IFERROR(__xludf.DUMMYFUNCTION("""COMPUTED_VALUE""")," ")</f>
        <v xml:space="preserve"> </v>
      </c>
      <c r="J3461" s="51"/>
      <c r="K3461" s="56"/>
      <c r="L3461" s="38"/>
      <c r="M3461" s="30"/>
      <c r="N3461" s="30"/>
      <c r="O3461" s="30"/>
      <c r="P3461" s="30"/>
      <c r="Q3461" s="23" t="str">
        <v/>
      </c>
      <c r="R3461" s="30"/>
      <c r="S3461" s="39"/>
      <c r="T3461" s="45"/>
      <c r="U3461" s="52"/>
      <c r="V3461" s="53"/>
      <c r="W3461" s="54"/>
      <c r="X3461" s="30"/>
      <c r="Y3461" s="31" t="str">
        <v/>
      </c>
      <c r="Z3461" s="30"/>
      <c r="AA3461" s="55"/>
      <c r="AB3461" s="55"/>
      <c r="AC3461" s="30"/>
      <c r="AD3461" s="30"/>
    </row>
    <row r="3462" spans="1:30" x14ac:dyDescent="0.2">
      <c r="A3462" s="89"/>
      <c r="B3462" s="35"/>
      <c r="C3462" s="30"/>
      <c r="D3462" s="30"/>
      <c r="E3462" s="30"/>
      <c r="F3462" s="30"/>
      <c r="G3462" s="30"/>
      <c r="H3462" s="155"/>
      <c r="I3462" s="36" t="str">
        <f ca="1">IFERROR(__xludf.DUMMYFUNCTION("""COMPUTED_VALUE""")," ")</f>
        <v xml:space="preserve"> </v>
      </c>
      <c r="J3462" s="51"/>
      <c r="K3462" s="56"/>
      <c r="L3462" s="38"/>
      <c r="M3462" s="30"/>
      <c r="N3462" s="30"/>
      <c r="O3462" s="30"/>
      <c r="P3462" s="30"/>
      <c r="Q3462" s="23" t="str">
        <v/>
      </c>
      <c r="R3462" s="30"/>
      <c r="S3462" s="39"/>
      <c r="T3462" s="45"/>
      <c r="U3462" s="52"/>
      <c r="V3462" s="53"/>
      <c r="W3462" s="54"/>
      <c r="X3462" s="30"/>
      <c r="Y3462" s="31" t="str">
        <v/>
      </c>
      <c r="Z3462" s="30"/>
      <c r="AA3462" s="56"/>
      <c r="AB3462" s="56"/>
      <c r="AC3462" s="30"/>
      <c r="AD3462" s="30"/>
    </row>
    <row r="3463" spans="1:30" x14ac:dyDescent="0.2">
      <c r="A3463" s="89"/>
      <c r="B3463" s="35"/>
      <c r="C3463" s="30"/>
      <c r="D3463" s="30"/>
      <c r="E3463" s="30"/>
      <c r="F3463" s="30"/>
      <c r="G3463" s="30"/>
      <c r="H3463" s="155"/>
      <c r="I3463" s="36" t="str">
        <f ca="1">IFERROR(__xludf.DUMMYFUNCTION("""COMPUTED_VALUE""")," ")</f>
        <v xml:space="preserve"> </v>
      </c>
      <c r="J3463" s="51"/>
      <c r="K3463" s="56"/>
      <c r="L3463" s="38"/>
      <c r="M3463" s="30"/>
      <c r="N3463" s="30"/>
      <c r="O3463" s="30"/>
      <c r="P3463" s="30"/>
      <c r="Q3463" s="23" t="str">
        <v/>
      </c>
      <c r="R3463" s="30"/>
      <c r="S3463" s="39"/>
      <c r="T3463" s="45"/>
      <c r="U3463" s="52"/>
      <c r="V3463" s="53"/>
      <c r="W3463" s="54"/>
      <c r="X3463" s="30"/>
      <c r="Y3463" s="31" t="str">
        <v/>
      </c>
      <c r="Z3463" s="30"/>
      <c r="AA3463" s="55"/>
      <c r="AB3463" s="55"/>
      <c r="AC3463" s="30"/>
      <c r="AD3463" s="30"/>
    </row>
    <row r="3464" spans="1:30" x14ac:dyDescent="0.2">
      <c r="A3464" s="89"/>
      <c r="B3464" s="35"/>
      <c r="C3464" s="30"/>
      <c r="D3464" s="30"/>
      <c r="E3464" s="30"/>
      <c r="F3464" s="30"/>
      <c r="G3464" s="30"/>
      <c r="H3464" s="155"/>
      <c r="I3464" s="36" t="str">
        <f ca="1">IFERROR(__xludf.DUMMYFUNCTION("""COMPUTED_VALUE""")," ")</f>
        <v xml:space="preserve"> </v>
      </c>
      <c r="J3464" s="51"/>
      <c r="K3464" s="56"/>
      <c r="L3464" s="38"/>
      <c r="M3464" s="30"/>
      <c r="N3464" s="30"/>
      <c r="O3464" s="30"/>
      <c r="P3464" s="30"/>
      <c r="Q3464" s="23" t="str">
        <v/>
      </c>
      <c r="R3464" s="30"/>
      <c r="S3464" s="39"/>
      <c r="T3464" s="45"/>
      <c r="U3464" s="52"/>
      <c r="V3464" s="53"/>
      <c r="W3464" s="54"/>
      <c r="X3464" s="30"/>
      <c r="Y3464" s="31" t="str">
        <v/>
      </c>
      <c r="Z3464" s="30"/>
      <c r="AA3464" s="56"/>
      <c r="AB3464" s="56"/>
      <c r="AC3464" s="30"/>
      <c r="AD3464" s="30"/>
    </row>
    <row r="3465" spans="1:30" x14ac:dyDescent="0.2">
      <c r="A3465" s="89"/>
      <c r="B3465" s="35"/>
      <c r="C3465" s="30"/>
      <c r="D3465" s="30"/>
      <c r="E3465" s="30"/>
      <c r="F3465" s="30"/>
      <c r="G3465" s="30"/>
      <c r="H3465" s="155"/>
      <c r="I3465" s="36" t="str">
        <f ca="1">IFERROR(__xludf.DUMMYFUNCTION("""COMPUTED_VALUE""")," ")</f>
        <v xml:space="preserve"> </v>
      </c>
      <c r="J3465" s="51"/>
      <c r="K3465" s="56"/>
      <c r="L3465" s="38"/>
      <c r="M3465" s="30"/>
      <c r="N3465" s="30"/>
      <c r="O3465" s="30"/>
      <c r="P3465" s="30"/>
      <c r="Q3465" s="23" t="str">
        <v/>
      </c>
      <c r="R3465" s="30"/>
      <c r="S3465" s="39"/>
      <c r="T3465" s="45"/>
      <c r="U3465" s="52"/>
      <c r="V3465" s="53"/>
      <c r="W3465" s="54"/>
      <c r="X3465" s="30"/>
      <c r="Y3465" s="31" t="str">
        <v/>
      </c>
      <c r="Z3465" s="30"/>
      <c r="AA3465" s="55"/>
      <c r="AB3465" s="55"/>
      <c r="AC3465" s="30"/>
      <c r="AD3465" s="30"/>
    </row>
    <row r="3466" spans="1:30" x14ac:dyDescent="0.2">
      <c r="A3466" s="89"/>
      <c r="B3466" s="35"/>
      <c r="C3466" s="30"/>
      <c r="D3466" s="30"/>
      <c r="E3466" s="30"/>
      <c r="F3466" s="30"/>
      <c r="G3466" s="30"/>
      <c r="H3466" s="155"/>
      <c r="I3466" s="36" t="str">
        <f ca="1">IFERROR(__xludf.DUMMYFUNCTION("""COMPUTED_VALUE""")," ")</f>
        <v xml:space="preserve"> </v>
      </c>
      <c r="J3466" s="51"/>
      <c r="K3466" s="56"/>
      <c r="L3466" s="38"/>
      <c r="M3466" s="30"/>
      <c r="N3466" s="30"/>
      <c r="O3466" s="30"/>
      <c r="P3466" s="30"/>
      <c r="Q3466" s="23" t="str">
        <v/>
      </c>
      <c r="R3466" s="30"/>
      <c r="S3466" s="39"/>
      <c r="T3466" s="45"/>
      <c r="U3466" s="52"/>
      <c r="V3466" s="53"/>
      <c r="W3466" s="54"/>
      <c r="X3466" s="30"/>
      <c r="Y3466" s="31" t="str">
        <v/>
      </c>
      <c r="Z3466" s="30"/>
      <c r="AA3466" s="56"/>
      <c r="AB3466" s="56"/>
      <c r="AC3466" s="30"/>
      <c r="AD3466" s="30"/>
    </row>
    <row r="3467" spans="1:30" x14ac:dyDescent="0.2">
      <c r="A3467" s="89"/>
      <c r="B3467" s="35"/>
      <c r="C3467" s="30"/>
      <c r="D3467" s="30"/>
      <c r="E3467" s="30"/>
      <c r="F3467" s="30"/>
      <c r="G3467" s="30"/>
      <c r="H3467" s="155"/>
      <c r="I3467" s="36" t="str">
        <f ca="1">IFERROR(__xludf.DUMMYFUNCTION("""COMPUTED_VALUE""")," ")</f>
        <v xml:space="preserve"> </v>
      </c>
      <c r="J3467" s="51"/>
      <c r="K3467" s="56"/>
      <c r="L3467" s="38"/>
      <c r="M3467" s="30"/>
      <c r="N3467" s="30"/>
      <c r="O3467" s="30"/>
      <c r="P3467" s="30"/>
      <c r="Q3467" s="23" t="str">
        <v/>
      </c>
      <c r="R3467" s="30"/>
      <c r="S3467" s="39"/>
      <c r="T3467" s="45"/>
      <c r="U3467" s="52"/>
      <c r="V3467" s="53"/>
      <c r="W3467" s="54"/>
      <c r="X3467" s="30"/>
      <c r="Y3467" s="31" t="str">
        <v/>
      </c>
      <c r="Z3467" s="30"/>
      <c r="AA3467" s="55"/>
      <c r="AB3467" s="55"/>
      <c r="AC3467" s="30"/>
      <c r="AD3467" s="30"/>
    </row>
    <row r="3468" spans="1:30" x14ac:dyDescent="0.2">
      <c r="A3468" s="89"/>
      <c r="B3468" s="35"/>
      <c r="C3468" s="30"/>
      <c r="D3468" s="30"/>
      <c r="E3468" s="30"/>
      <c r="F3468" s="30"/>
      <c r="G3468" s="30"/>
      <c r="H3468" s="155"/>
      <c r="I3468" s="36" t="str">
        <f ca="1">IFERROR(__xludf.DUMMYFUNCTION("""COMPUTED_VALUE""")," ")</f>
        <v xml:space="preserve"> </v>
      </c>
      <c r="J3468" s="51"/>
      <c r="K3468" s="56"/>
      <c r="L3468" s="38"/>
      <c r="M3468" s="30"/>
      <c r="N3468" s="30"/>
      <c r="O3468" s="30"/>
      <c r="P3468" s="30"/>
      <c r="Q3468" s="23" t="str">
        <v/>
      </c>
      <c r="R3468" s="30"/>
      <c r="S3468" s="39"/>
      <c r="T3468" s="45"/>
      <c r="U3468" s="52"/>
      <c r="V3468" s="53"/>
      <c r="W3468" s="54"/>
      <c r="X3468" s="30"/>
      <c r="Y3468" s="31" t="str">
        <v/>
      </c>
      <c r="Z3468" s="30"/>
      <c r="AA3468" s="56"/>
      <c r="AB3468" s="56"/>
      <c r="AC3468" s="30"/>
      <c r="AD3468" s="30"/>
    </row>
    <row r="3469" spans="1:30" x14ac:dyDescent="0.2">
      <c r="A3469" s="89"/>
      <c r="B3469" s="35"/>
      <c r="C3469" s="30"/>
      <c r="D3469" s="30"/>
      <c r="E3469" s="30"/>
      <c r="F3469" s="30"/>
      <c r="G3469" s="30"/>
      <c r="H3469" s="155"/>
      <c r="I3469" s="36" t="str">
        <f ca="1">IFERROR(__xludf.DUMMYFUNCTION("""COMPUTED_VALUE""")," ")</f>
        <v xml:space="preserve"> </v>
      </c>
      <c r="J3469" s="51"/>
      <c r="K3469" s="56"/>
      <c r="L3469" s="38"/>
      <c r="M3469" s="30"/>
      <c r="N3469" s="30"/>
      <c r="O3469" s="30"/>
      <c r="P3469" s="30"/>
      <c r="Q3469" s="23" t="str">
        <v/>
      </c>
      <c r="R3469" s="30"/>
      <c r="S3469" s="39"/>
      <c r="T3469" s="45"/>
      <c r="U3469" s="52"/>
      <c r="V3469" s="53"/>
      <c r="W3469" s="54"/>
      <c r="X3469" s="30"/>
      <c r="Y3469" s="31" t="str">
        <v/>
      </c>
      <c r="Z3469" s="30"/>
      <c r="AA3469" s="55"/>
      <c r="AB3469" s="55"/>
      <c r="AC3469" s="30"/>
      <c r="AD3469" s="30"/>
    </row>
    <row r="3470" spans="1:30" x14ac:dyDescent="0.2">
      <c r="A3470" s="89"/>
      <c r="B3470" s="35"/>
      <c r="C3470" s="30"/>
      <c r="D3470" s="30"/>
      <c r="E3470" s="30"/>
      <c r="F3470" s="30"/>
      <c r="G3470" s="30"/>
      <c r="H3470" s="155"/>
      <c r="I3470" s="36" t="str">
        <f ca="1">IFERROR(__xludf.DUMMYFUNCTION("""COMPUTED_VALUE""")," ")</f>
        <v xml:space="preserve"> </v>
      </c>
      <c r="J3470" s="51"/>
      <c r="K3470" s="56"/>
      <c r="L3470" s="38"/>
      <c r="M3470" s="30"/>
      <c r="N3470" s="30"/>
      <c r="O3470" s="30"/>
      <c r="P3470" s="30"/>
      <c r="Q3470" s="23" t="str">
        <v/>
      </c>
      <c r="R3470" s="30"/>
      <c r="S3470" s="39"/>
      <c r="T3470" s="45"/>
      <c r="U3470" s="52"/>
      <c r="V3470" s="53"/>
      <c r="W3470" s="54"/>
      <c r="X3470" s="30"/>
      <c r="Y3470" s="31" t="str">
        <v/>
      </c>
      <c r="Z3470" s="30"/>
      <c r="AA3470" s="56"/>
      <c r="AB3470" s="56"/>
      <c r="AC3470" s="30"/>
      <c r="AD3470" s="30"/>
    </row>
    <row r="3471" spans="1:30" x14ac:dyDescent="0.2">
      <c r="A3471" s="89"/>
      <c r="B3471" s="35"/>
      <c r="C3471" s="30"/>
      <c r="D3471" s="30"/>
      <c r="E3471" s="30"/>
      <c r="F3471" s="30"/>
      <c r="G3471" s="30"/>
      <c r="H3471" s="155"/>
      <c r="I3471" s="36" t="str">
        <f ca="1">IFERROR(__xludf.DUMMYFUNCTION("""COMPUTED_VALUE""")," ")</f>
        <v xml:space="preserve"> </v>
      </c>
      <c r="J3471" s="51"/>
      <c r="K3471" s="56"/>
      <c r="L3471" s="38"/>
      <c r="M3471" s="30"/>
      <c r="N3471" s="30"/>
      <c r="O3471" s="30"/>
      <c r="P3471" s="30"/>
      <c r="Q3471" s="23" t="str">
        <v/>
      </c>
      <c r="R3471" s="30"/>
      <c r="S3471" s="39"/>
      <c r="T3471" s="45"/>
      <c r="U3471" s="52"/>
      <c r="V3471" s="53"/>
      <c r="W3471" s="54"/>
      <c r="X3471" s="30"/>
      <c r="Y3471" s="31" t="str">
        <v/>
      </c>
      <c r="Z3471" s="30"/>
      <c r="AA3471" s="55"/>
      <c r="AB3471" s="55"/>
      <c r="AC3471" s="30"/>
      <c r="AD3471" s="30"/>
    </row>
    <row r="3472" spans="1:30" x14ac:dyDescent="0.2">
      <c r="A3472" s="89"/>
      <c r="B3472" s="35"/>
      <c r="C3472" s="30"/>
      <c r="D3472" s="30"/>
      <c r="E3472" s="30"/>
      <c r="F3472" s="30"/>
      <c r="G3472" s="30"/>
      <c r="H3472" s="155"/>
      <c r="I3472" s="36" t="str">
        <f ca="1">IFERROR(__xludf.DUMMYFUNCTION("""COMPUTED_VALUE""")," ")</f>
        <v xml:space="preserve"> </v>
      </c>
      <c r="J3472" s="51"/>
      <c r="K3472" s="56"/>
      <c r="L3472" s="38"/>
      <c r="M3472" s="30"/>
      <c r="N3472" s="30"/>
      <c r="O3472" s="30"/>
      <c r="P3472" s="30"/>
      <c r="Q3472" s="23" t="str">
        <v/>
      </c>
      <c r="R3472" s="30"/>
      <c r="S3472" s="39"/>
      <c r="T3472" s="45"/>
      <c r="U3472" s="52"/>
      <c r="V3472" s="53"/>
      <c r="W3472" s="54"/>
      <c r="X3472" s="30"/>
      <c r="Y3472" s="31" t="str">
        <v/>
      </c>
      <c r="Z3472" s="30"/>
      <c r="AA3472" s="56"/>
      <c r="AB3472" s="56"/>
      <c r="AC3472" s="30"/>
      <c r="AD3472" s="30"/>
    </row>
    <row r="3473" spans="1:30" x14ac:dyDescent="0.2">
      <c r="A3473" s="89"/>
      <c r="B3473" s="35"/>
      <c r="C3473" s="30"/>
      <c r="D3473" s="30"/>
      <c r="E3473" s="30"/>
      <c r="F3473" s="30"/>
      <c r="G3473" s="30"/>
      <c r="H3473" s="155"/>
      <c r="I3473" s="36" t="str">
        <f ca="1">IFERROR(__xludf.DUMMYFUNCTION("""COMPUTED_VALUE""")," ")</f>
        <v xml:space="preserve"> </v>
      </c>
      <c r="J3473" s="51"/>
      <c r="K3473" s="56"/>
      <c r="L3473" s="38"/>
      <c r="M3473" s="30"/>
      <c r="N3473" s="30"/>
      <c r="O3473" s="30"/>
      <c r="P3473" s="30"/>
      <c r="Q3473" s="23" t="str">
        <v/>
      </c>
      <c r="R3473" s="30"/>
      <c r="S3473" s="39"/>
      <c r="T3473" s="45"/>
      <c r="U3473" s="52"/>
      <c r="V3473" s="53"/>
      <c r="W3473" s="54"/>
      <c r="X3473" s="30"/>
      <c r="Y3473" s="31" t="str">
        <v/>
      </c>
      <c r="Z3473" s="30"/>
      <c r="AA3473" s="55"/>
      <c r="AB3473" s="55"/>
      <c r="AC3473" s="30"/>
      <c r="AD3473" s="30"/>
    </row>
    <row r="3474" spans="1:30" x14ac:dyDescent="0.2">
      <c r="A3474" s="89"/>
      <c r="B3474" s="35"/>
      <c r="C3474" s="30"/>
      <c r="D3474" s="30"/>
      <c r="E3474" s="30"/>
      <c r="F3474" s="30"/>
      <c r="G3474" s="30"/>
      <c r="H3474" s="155"/>
      <c r="I3474" s="36" t="str">
        <f ca="1">IFERROR(__xludf.DUMMYFUNCTION("""COMPUTED_VALUE""")," ")</f>
        <v xml:space="preserve"> </v>
      </c>
      <c r="J3474" s="51"/>
      <c r="K3474" s="56"/>
      <c r="L3474" s="38"/>
      <c r="M3474" s="30"/>
      <c r="N3474" s="30"/>
      <c r="O3474" s="30"/>
      <c r="P3474" s="30"/>
      <c r="Q3474" s="23" t="str">
        <v/>
      </c>
      <c r="R3474" s="30"/>
      <c r="S3474" s="39"/>
      <c r="T3474" s="45"/>
      <c r="U3474" s="52"/>
      <c r="V3474" s="53"/>
      <c r="W3474" s="54"/>
      <c r="X3474" s="30"/>
      <c r="Y3474" s="31" t="str">
        <v/>
      </c>
      <c r="Z3474" s="30"/>
      <c r="AA3474" s="56"/>
      <c r="AB3474" s="56"/>
      <c r="AC3474" s="30"/>
      <c r="AD3474" s="30"/>
    </row>
    <row r="3475" spans="1:30" x14ac:dyDescent="0.2">
      <c r="A3475" s="89"/>
      <c r="B3475" s="35"/>
      <c r="C3475" s="30"/>
      <c r="D3475" s="30"/>
      <c r="E3475" s="30"/>
      <c r="F3475" s="30"/>
      <c r="G3475" s="30"/>
      <c r="H3475" s="155"/>
      <c r="I3475" s="36" t="str">
        <f ca="1">IFERROR(__xludf.DUMMYFUNCTION("""COMPUTED_VALUE""")," ")</f>
        <v xml:space="preserve"> </v>
      </c>
      <c r="J3475" s="51"/>
      <c r="K3475" s="56"/>
      <c r="L3475" s="38"/>
      <c r="M3475" s="30"/>
      <c r="N3475" s="30"/>
      <c r="O3475" s="30"/>
      <c r="P3475" s="30"/>
      <c r="Q3475" s="23" t="str">
        <v/>
      </c>
      <c r="R3475" s="30"/>
      <c r="S3475" s="39"/>
      <c r="T3475" s="45"/>
      <c r="U3475" s="52"/>
      <c r="V3475" s="53"/>
      <c r="W3475" s="54"/>
      <c r="X3475" s="30"/>
      <c r="Y3475" s="31" t="str">
        <v/>
      </c>
      <c r="Z3475" s="30"/>
      <c r="AA3475" s="55"/>
      <c r="AB3475" s="55"/>
      <c r="AC3475" s="30"/>
      <c r="AD3475" s="30"/>
    </row>
    <row r="3476" spans="1:30" x14ac:dyDescent="0.2">
      <c r="A3476" s="89"/>
      <c r="B3476" s="35"/>
      <c r="C3476" s="30"/>
      <c r="D3476" s="30"/>
      <c r="E3476" s="30"/>
      <c r="F3476" s="30"/>
      <c r="G3476" s="30"/>
      <c r="H3476" s="155"/>
      <c r="I3476" s="36" t="str">
        <f ca="1">IFERROR(__xludf.DUMMYFUNCTION("""COMPUTED_VALUE""")," ")</f>
        <v xml:space="preserve"> </v>
      </c>
      <c r="J3476" s="51"/>
      <c r="K3476" s="56"/>
      <c r="L3476" s="38"/>
      <c r="M3476" s="30"/>
      <c r="N3476" s="30"/>
      <c r="O3476" s="30"/>
      <c r="P3476" s="30"/>
      <c r="Q3476" s="23" t="str">
        <v/>
      </c>
      <c r="R3476" s="30"/>
      <c r="S3476" s="39"/>
      <c r="T3476" s="45"/>
      <c r="U3476" s="52"/>
      <c r="V3476" s="53"/>
      <c r="W3476" s="54"/>
      <c r="X3476" s="30"/>
      <c r="Y3476" s="31" t="str">
        <v/>
      </c>
      <c r="Z3476" s="30"/>
      <c r="AA3476" s="56"/>
      <c r="AB3476" s="56"/>
      <c r="AC3476" s="30"/>
      <c r="AD3476" s="30"/>
    </row>
    <row r="3477" spans="1:30" x14ac:dyDescent="0.2">
      <c r="A3477" s="89"/>
      <c r="B3477" s="35"/>
      <c r="C3477" s="30"/>
      <c r="D3477" s="30"/>
      <c r="E3477" s="30"/>
      <c r="F3477" s="30"/>
      <c r="G3477" s="30"/>
      <c r="H3477" s="155"/>
      <c r="I3477" s="36" t="str">
        <f ca="1">IFERROR(__xludf.DUMMYFUNCTION("""COMPUTED_VALUE""")," ")</f>
        <v xml:space="preserve"> </v>
      </c>
      <c r="J3477" s="51"/>
      <c r="K3477" s="56"/>
      <c r="L3477" s="38"/>
      <c r="M3477" s="30"/>
      <c r="N3477" s="30"/>
      <c r="O3477" s="30"/>
      <c r="P3477" s="30"/>
      <c r="Q3477" s="23" t="str">
        <v/>
      </c>
      <c r="R3477" s="30"/>
      <c r="S3477" s="39"/>
      <c r="T3477" s="45"/>
      <c r="U3477" s="52"/>
      <c r="V3477" s="53"/>
      <c r="W3477" s="54"/>
      <c r="X3477" s="30"/>
      <c r="Y3477" s="31" t="str">
        <v/>
      </c>
      <c r="Z3477" s="30"/>
      <c r="AA3477" s="55"/>
      <c r="AB3477" s="55"/>
      <c r="AC3477" s="30"/>
      <c r="AD3477" s="30"/>
    </row>
    <row r="3478" spans="1:30" x14ac:dyDescent="0.2">
      <c r="A3478" s="89"/>
      <c r="B3478" s="35"/>
      <c r="C3478" s="30"/>
      <c r="D3478" s="30"/>
      <c r="E3478" s="30"/>
      <c r="F3478" s="30"/>
      <c r="G3478" s="30"/>
      <c r="H3478" s="155"/>
      <c r="I3478" s="36" t="str">
        <f ca="1">IFERROR(__xludf.DUMMYFUNCTION("""COMPUTED_VALUE""")," ")</f>
        <v xml:space="preserve"> </v>
      </c>
      <c r="J3478" s="51"/>
      <c r="K3478" s="56"/>
      <c r="L3478" s="38"/>
      <c r="M3478" s="30"/>
      <c r="N3478" s="30"/>
      <c r="O3478" s="30"/>
      <c r="P3478" s="30"/>
      <c r="Q3478" s="23" t="str">
        <v/>
      </c>
      <c r="R3478" s="30"/>
      <c r="S3478" s="39"/>
      <c r="T3478" s="45"/>
      <c r="U3478" s="52"/>
      <c r="V3478" s="53"/>
      <c r="W3478" s="54"/>
      <c r="X3478" s="30"/>
      <c r="Y3478" s="31" t="str">
        <v/>
      </c>
      <c r="Z3478" s="30"/>
      <c r="AA3478" s="56"/>
      <c r="AB3478" s="56"/>
      <c r="AC3478" s="30"/>
      <c r="AD3478" s="30"/>
    </row>
    <row r="3479" spans="1:30" x14ac:dyDescent="0.2">
      <c r="A3479" s="89"/>
      <c r="B3479" s="35"/>
      <c r="C3479" s="30"/>
      <c r="D3479" s="30"/>
      <c r="E3479" s="30"/>
      <c r="F3479" s="30"/>
      <c r="G3479" s="30"/>
      <c r="H3479" s="155"/>
      <c r="I3479" s="36" t="str">
        <f ca="1">IFERROR(__xludf.DUMMYFUNCTION("""COMPUTED_VALUE""")," ")</f>
        <v xml:space="preserve"> </v>
      </c>
      <c r="J3479" s="51"/>
      <c r="K3479" s="56"/>
      <c r="L3479" s="38"/>
      <c r="M3479" s="30"/>
      <c r="N3479" s="30"/>
      <c r="O3479" s="30"/>
      <c r="P3479" s="30"/>
      <c r="Q3479" s="23" t="str">
        <v/>
      </c>
      <c r="R3479" s="30"/>
      <c r="S3479" s="39"/>
      <c r="T3479" s="45"/>
      <c r="U3479" s="52"/>
      <c r="V3479" s="53"/>
      <c r="W3479" s="54"/>
      <c r="X3479" s="30"/>
      <c r="Y3479" s="31" t="str">
        <v/>
      </c>
      <c r="Z3479" s="30"/>
      <c r="AA3479" s="55"/>
      <c r="AB3479" s="55"/>
      <c r="AC3479" s="30"/>
      <c r="AD3479" s="30"/>
    </row>
    <row r="3480" spans="1:30" x14ac:dyDescent="0.2">
      <c r="A3480" s="89"/>
      <c r="B3480" s="35"/>
      <c r="C3480" s="30"/>
      <c r="D3480" s="30"/>
      <c r="E3480" s="30"/>
      <c r="F3480" s="30"/>
      <c r="G3480" s="30"/>
      <c r="H3480" s="155"/>
      <c r="I3480" s="36" t="str">
        <f ca="1">IFERROR(__xludf.DUMMYFUNCTION("""COMPUTED_VALUE""")," ")</f>
        <v xml:space="preserve"> </v>
      </c>
      <c r="J3480" s="51"/>
      <c r="K3480" s="56"/>
      <c r="L3480" s="38"/>
      <c r="M3480" s="30"/>
      <c r="N3480" s="30"/>
      <c r="O3480" s="30"/>
      <c r="P3480" s="30"/>
      <c r="Q3480" s="23" t="str">
        <v/>
      </c>
      <c r="R3480" s="30"/>
      <c r="S3480" s="39"/>
      <c r="T3480" s="45"/>
      <c r="U3480" s="52"/>
      <c r="V3480" s="53"/>
      <c r="W3480" s="54"/>
      <c r="X3480" s="30"/>
      <c r="Y3480" s="31" t="str">
        <v/>
      </c>
      <c r="Z3480" s="30"/>
      <c r="AA3480" s="56"/>
      <c r="AB3480" s="56"/>
      <c r="AC3480" s="30"/>
      <c r="AD3480" s="30"/>
    </row>
    <row r="3481" spans="1:30" x14ac:dyDescent="0.2">
      <c r="A3481" s="89"/>
      <c r="B3481" s="35"/>
      <c r="C3481" s="30"/>
      <c r="D3481" s="30"/>
      <c r="E3481" s="30"/>
      <c r="F3481" s="30"/>
      <c r="G3481" s="30"/>
      <c r="H3481" s="155"/>
      <c r="I3481" s="36" t="str">
        <f ca="1">IFERROR(__xludf.DUMMYFUNCTION("""COMPUTED_VALUE""")," ")</f>
        <v xml:space="preserve"> </v>
      </c>
      <c r="J3481" s="51"/>
      <c r="K3481" s="56"/>
      <c r="L3481" s="38"/>
      <c r="M3481" s="30"/>
      <c r="N3481" s="30"/>
      <c r="O3481" s="30"/>
      <c r="P3481" s="30"/>
      <c r="Q3481" s="23" t="str">
        <v/>
      </c>
      <c r="R3481" s="30"/>
      <c r="S3481" s="39"/>
      <c r="T3481" s="45"/>
      <c r="U3481" s="52"/>
      <c r="V3481" s="53"/>
      <c r="W3481" s="54"/>
      <c r="X3481" s="30"/>
      <c r="Y3481" s="31" t="str">
        <v/>
      </c>
      <c r="Z3481" s="30"/>
      <c r="AA3481" s="55"/>
      <c r="AB3481" s="55"/>
      <c r="AC3481" s="30"/>
      <c r="AD3481" s="30"/>
    </row>
    <row r="3482" spans="1:30" x14ac:dyDescent="0.2">
      <c r="A3482" s="89"/>
      <c r="B3482" s="35"/>
      <c r="C3482" s="30"/>
      <c r="D3482" s="30"/>
      <c r="E3482" s="30"/>
      <c r="F3482" s="30"/>
      <c r="G3482" s="30"/>
      <c r="H3482" s="155"/>
      <c r="I3482" s="36" t="str">
        <f ca="1">IFERROR(__xludf.DUMMYFUNCTION("""COMPUTED_VALUE""")," ")</f>
        <v xml:space="preserve"> </v>
      </c>
      <c r="J3482" s="51"/>
      <c r="K3482" s="56"/>
      <c r="L3482" s="38"/>
      <c r="M3482" s="30"/>
      <c r="N3482" s="30"/>
      <c r="O3482" s="30"/>
      <c r="P3482" s="30"/>
      <c r="Q3482" s="23" t="str">
        <v/>
      </c>
      <c r="R3482" s="30"/>
      <c r="S3482" s="39"/>
      <c r="T3482" s="45"/>
      <c r="U3482" s="52"/>
      <c r="V3482" s="53"/>
      <c r="W3482" s="54"/>
      <c r="X3482" s="30"/>
      <c r="Y3482" s="31" t="str">
        <v/>
      </c>
      <c r="Z3482" s="30"/>
      <c r="AA3482" s="56"/>
      <c r="AB3482" s="56"/>
      <c r="AC3482" s="30"/>
      <c r="AD3482" s="30"/>
    </row>
    <row r="3483" spans="1:30" x14ac:dyDescent="0.2">
      <c r="A3483" s="89"/>
      <c r="B3483" s="35"/>
      <c r="C3483" s="30"/>
      <c r="D3483" s="30"/>
      <c r="E3483" s="30"/>
      <c r="F3483" s="30"/>
      <c r="G3483" s="30"/>
      <c r="H3483" s="155"/>
      <c r="I3483" s="36" t="str">
        <f ca="1">IFERROR(__xludf.DUMMYFUNCTION("""COMPUTED_VALUE""")," ")</f>
        <v xml:space="preserve"> </v>
      </c>
      <c r="J3483" s="51"/>
      <c r="K3483" s="56"/>
      <c r="L3483" s="38"/>
      <c r="M3483" s="30"/>
      <c r="N3483" s="30"/>
      <c r="O3483" s="30"/>
      <c r="P3483" s="30"/>
      <c r="Q3483" s="23" t="str">
        <v/>
      </c>
      <c r="R3483" s="30"/>
      <c r="S3483" s="39"/>
      <c r="T3483" s="45"/>
      <c r="U3483" s="52"/>
      <c r="V3483" s="53"/>
      <c r="W3483" s="54"/>
      <c r="X3483" s="30"/>
      <c r="Y3483" s="31" t="str">
        <v/>
      </c>
      <c r="Z3483" s="30"/>
      <c r="AA3483" s="55"/>
      <c r="AB3483" s="55"/>
      <c r="AC3483" s="30"/>
      <c r="AD3483" s="30"/>
    </row>
    <row r="3484" spans="1:30" x14ac:dyDescent="0.2">
      <c r="A3484" s="89"/>
      <c r="B3484" s="35"/>
      <c r="C3484" s="30"/>
      <c r="D3484" s="30"/>
      <c r="E3484" s="30"/>
      <c r="F3484" s="30"/>
      <c r="G3484" s="30"/>
      <c r="H3484" s="155"/>
      <c r="I3484" s="36" t="str">
        <f ca="1">IFERROR(__xludf.DUMMYFUNCTION("""COMPUTED_VALUE""")," ")</f>
        <v xml:space="preserve"> </v>
      </c>
      <c r="J3484" s="51"/>
      <c r="K3484" s="56"/>
      <c r="L3484" s="38"/>
      <c r="M3484" s="30"/>
      <c r="N3484" s="30"/>
      <c r="O3484" s="30"/>
      <c r="P3484" s="30"/>
      <c r="Q3484" s="23" t="str">
        <v/>
      </c>
      <c r="R3484" s="30"/>
      <c r="S3484" s="39"/>
      <c r="T3484" s="45"/>
      <c r="U3484" s="52"/>
      <c r="V3484" s="53"/>
      <c r="W3484" s="54"/>
      <c r="X3484" s="30"/>
      <c r="Y3484" s="31" t="str">
        <v/>
      </c>
      <c r="Z3484" s="30"/>
      <c r="AA3484" s="56"/>
      <c r="AB3484" s="56"/>
      <c r="AC3484" s="30"/>
      <c r="AD3484" s="30"/>
    </row>
    <row r="3485" spans="1:30" x14ac:dyDescent="0.2">
      <c r="A3485" s="89"/>
      <c r="B3485" s="35"/>
      <c r="C3485" s="30"/>
      <c r="D3485" s="30"/>
      <c r="E3485" s="30"/>
      <c r="F3485" s="30"/>
      <c r="G3485" s="30"/>
      <c r="H3485" s="155"/>
      <c r="I3485" s="36" t="str">
        <f ca="1">IFERROR(__xludf.DUMMYFUNCTION("""COMPUTED_VALUE""")," ")</f>
        <v xml:space="preserve"> </v>
      </c>
      <c r="J3485" s="51"/>
      <c r="K3485" s="56"/>
      <c r="L3485" s="38"/>
      <c r="M3485" s="30"/>
      <c r="N3485" s="30"/>
      <c r="O3485" s="30"/>
      <c r="P3485" s="30"/>
      <c r="Q3485" s="23" t="str">
        <v/>
      </c>
      <c r="R3485" s="30"/>
      <c r="S3485" s="39"/>
      <c r="T3485" s="45"/>
      <c r="U3485" s="52"/>
      <c r="V3485" s="53"/>
      <c r="W3485" s="54"/>
      <c r="X3485" s="30"/>
      <c r="Y3485" s="31" t="str">
        <v/>
      </c>
      <c r="Z3485" s="30"/>
      <c r="AA3485" s="55"/>
      <c r="AB3485" s="55"/>
      <c r="AC3485" s="30"/>
      <c r="AD3485" s="30"/>
    </row>
    <row r="3486" spans="1:30" x14ac:dyDescent="0.2">
      <c r="A3486" s="89"/>
      <c r="B3486" s="35"/>
      <c r="C3486" s="30"/>
      <c r="D3486" s="30"/>
      <c r="E3486" s="30"/>
      <c r="F3486" s="30"/>
      <c r="G3486" s="30"/>
      <c r="H3486" s="155"/>
      <c r="I3486" s="36" t="str">
        <f ca="1">IFERROR(__xludf.DUMMYFUNCTION("""COMPUTED_VALUE""")," ")</f>
        <v xml:space="preserve"> </v>
      </c>
      <c r="J3486" s="51"/>
      <c r="K3486" s="56"/>
      <c r="L3486" s="38"/>
      <c r="M3486" s="30"/>
      <c r="N3486" s="30"/>
      <c r="O3486" s="30"/>
      <c r="P3486" s="30"/>
      <c r="Q3486" s="23" t="str">
        <v/>
      </c>
      <c r="R3486" s="30"/>
      <c r="S3486" s="39"/>
      <c r="T3486" s="45"/>
      <c r="U3486" s="52"/>
      <c r="V3486" s="53"/>
      <c r="W3486" s="54"/>
      <c r="X3486" s="30"/>
      <c r="Y3486" s="31" t="str">
        <v/>
      </c>
      <c r="Z3486" s="30"/>
      <c r="AA3486" s="56"/>
      <c r="AB3486" s="56"/>
      <c r="AC3486" s="30"/>
      <c r="AD3486" s="30"/>
    </row>
    <row r="3487" spans="1:30" x14ac:dyDescent="0.2">
      <c r="A3487" s="89"/>
      <c r="B3487" s="35"/>
      <c r="C3487" s="30"/>
      <c r="D3487" s="30"/>
      <c r="E3487" s="30"/>
      <c r="F3487" s="30"/>
      <c r="G3487" s="30"/>
      <c r="H3487" s="155"/>
      <c r="I3487" s="36" t="str">
        <f ca="1">IFERROR(__xludf.DUMMYFUNCTION("""COMPUTED_VALUE""")," ")</f>
        <v xml:space="preserve"> </v>
      </c>
      <c r="J3487" s="51"/>
      <c r="K3487" s="56"/>
      <c r="L3487" s="38"/>
      <c r="M3487" s="30"/>
      <c r="N3487" s="30"/>
      <c r="O3487" s="30"/>
      <c r="P3487" s="30"/>
      <c r="Q3487" s="23" t="str">
        <v/>
      </c>
      <c r="R3487" s="30"/>
      <c r="S3487" s="39"/>
      <c r="T3487" s="45"/>
      <c r="U3487" s="52"/>
      <c r="V3487" s="53"/>
      <c r="W3487" s="54"/>
      <c r="X3487" s="30"/>
      <c r="Y3487" s="31" t="str">
        <v/>
      </c>
      <c r="Z3487" s="30"/>
      <c r="AA3487" s="55"/>
      <c r="AB3487" s="55"/>
      <c r="AC3487" s="30"/>
      <c r="AD3487" s="30"/>
    </row>
    <row r="3488" spans="1:30" x14ac:dyDescent="0.2">
      <c r="A3488" s="89"/>
      <c r="B3488" s="35"/>
      <c r="C3488" s="30"/>
      <c r="D3488" s="30"/>
      <c r="E3488" s="30"/>
      <c r="F3488" s="30"/>
      <c r="G3488" s="30"/>
      <c r="H3488" s="155"/>
      <c r="I3488" s="36" t="str">
        <f ca="1">IFERROR(__xludf.DUMMYFUNCTION("""COMPUTED_VALUE""")," ")</f>
        <v xml:space="preserve"> </v>
      </c>
      <c r="J3488" s="51"/>
      <c r="K3488" s="56"/>
      <c r="L3488" s="38"/>
      <c r="M3488" s="30"/>
      <c r="N3488" s="30"/>
      <c r="O3488" s="30"/>
      <c r="P3488" s="30"/>
      <c r="Q3488" s="23" t="str">
        <v/>
      </c>
      <c r="R3488" s="30"/>
      <c r="S3488" s="39"/>
      <c r="T3488" s="45"/>
      <c r="U3488" s="52"/>
      <c r="V3488" s="53"/>
      <c r="W3488" s="54"/>
      <c r="X3488" s="30"/>
      <c r="Y3488" s="31" t="str">
        <v/>
      </c>
      <c r="Z3488" s="30"/>
      <c r="AA3488" s="56"/>
      <c r="AB3488" s="56"/>
      <c r="AC3488" s="30"/>
      <c r="AD3488" s="30"/>
    </row>
    <row r="3489" spans="1:30" x14ac:dyDescent="0.2">
      <c r="A3489" s="89"/>
      <c r="B3489" s="35"/>
      <c r="C3489" s="30"/>
      <c r="D3489" s="30"/>
      <c r="E3489" s="30"/>
      <c r="F3489" s="30"/>
      <c r="G3489" s="30"/>
      <c r="H3489" s="155"/>
      <c r="I3489" s="36" t="str">
        <f ca="1">IFERROR(__xludf.DUMMYFUNCTION("""COMPUTED_VALUE""")," ")</f>
        <v xml:space="preserve"> </v>
      </c>
      <c r="J3489" s="51"/>
      <c r="K3489" s="56"/>
      <c r="L3489" s="38"/>
      <c r="M3489" s="30"/>
      <c r="N3489" s="30"/>
      <c r="O3489" s="30"/>
      <c r="P3489" s="30"/>
      <c r="Q3489" s="23" t="str">
        <v/>
      </c>
      <c r="R3489" s="30"/>
      <c r="S3489" s="39"/>
      <c r="T3489" s="45"/>
      <c r="U3489" s="52"/>
      <c r="V3489" s="53"/>
      <c r="W3489" s="54"/>
      <c r="X3489" s="30"/>
      <c r="Y3489" s="31" t="str">
        <v/>
      </c>
      <c r="Z3489" s="30"/>
      <c r="AA3489" s="55"/>
      <c r="AB3489" s="55"/>
      <c r="AC3489" s="30"/>
      <c r="AD3489" s="30"/>
    </row>
    <row r="3490" spans="1:30" x14ac:dyDescent="0.2">
      <c r="A3490" s="89"/>
      <c r="B3490" s="35"/>
      <c r="C3490" s="30"/>
      <c r="D3490" s="30"/>
      <c r="E3490" s="30"/>
      <c r="F3490" s="30"/>
      <c r="G3490" s="30"/>
      <c r="H3490" s="155"/>
      <c r="I3490" s="36" t="str">
        <f ca="1">IFERROR(__xludf.DUMMYFUNCTION("""COMPUTED_VALUE""")," ")</f>
        <v xml:space="preserve"> </v>
      </c>
      <c r="J3490" s="51"/>
      <c r="K3490" s="56"/>
      <c r="L3490" s="38"/>
      <c r="M3490" s="30"/>
      <c r="N3490" s="30"/>
      <c r="O3490" s="30"/>
      <c r="P3490" s="30"/>
      <c r="Q3490" s="23" t="str">
        <v/>
      </c>
      <c r="R3490" s="30"/>
      <c r="S3490" s="39"/>
      <c r="T3490" s="45"/>
      <c r="U3490" s="52"/>
      <c r="V3490" s="53"/>
      <c r="W3490" s="54"/>
      <c r="X3490" s="30"/>
      <c r="Y3490" s="31" t="str">
        <v/>
      </c>
      <c r="Z3490" s="30"/>
      <c r="AA3490" s="56"/>
      <c r="AB3490" s="56"/>
      <c r="AC3490" s="30"/>
      <c r="AD3490" s="30"/>
    </row>
    <row r="3491" spans="1:30" x14ac:dyDescent="0.2">
      <c r="A3491" s="89"/>
      <c r="B3491" s="35"/>
      <c r="C3491" s="30"/>
      <c r="D3491" s="30"/>
      <c r="E3491" s="30"/>
      <c r="F3491" s="30"/>
      <c r="G3491" s="30"/>
      <c r="H3491" s="155"/>
      <c r="I3491" s="36" t="str">
        <f ca="1">IFERROR(__xludf.DUMMYFUNCTION("""COMPUTED_VALUE""")," ")</f>
        <v xml:space="preserve"> </v>
      </c>
      <c r="J3491" s="51"/>
      <c r="K3491" s="56"/>
      <c r="L3491" s="38"/>
      <c r="M3491" s="30"/>
      <c r="N3491" s="30"/>
      <c r="O3491" s="30"/>
      <c r="P3491" s="30"/>
      <c r="Q3491" s="23" t="str">
        <v/>
      </c>
      <c r="R3491" s="30"/>
      <c r="S3491" s="39"/>
      <c r="T3491" s="45"/>
      <c r="U3491" s="52"/>
      <c r="V3491" s="53"/>
      <c r="W3491" s="54"/>
      <c r="X3491" s="30"/>
      <c r="Y3491" s="31" t="str">
        <v/>
      </c>
      <c r="Z3491" s="30"/>
      <c r="AA3491" s="55"/>
      <c r="AB3491" s="55"/>
      <c r="AC3491" s="30"/>
      <c r="AD3491" s="30"/>
    </row>
    <row r="3492" spans="1:30" x14ac:dyDescent="0.2">
      <c r="A3492" s="89"/>
      <c r="B3492" s="35"/>
      <c r="C3492" s="30"/>
      <c r="D3492" s="30"/>
      <c r="E3492" s="30"/>
      <c r="F3492" s="30"/>
      <c r="G3492" s="30"/>
      <c r="H3492" s="155"/>
      <c r="I3492" s="36" t="str">
        <f ca="1">IFERROR(__xludf.DUMMYFUNCTION("""COMPUTED_VALUE""")," ")</f>
        <v xml:space="preserve"> </v>
      </c>
      <c r="J3492" s="51"/>
      <c r="K3492" s="56"/>
      <c r="L3492" s="38"/>
      <c r="M3492" s="30"/>
      <c r="N3492" s="30"/>
      <c r="O3492" s="30"/>
      <c r="P3492" s="30"/>
      <c r="Q3492" s="23" t="str">
        <v/>
      </c>
      <c r="R3492" s="30"/>
      <c r="S3492" s="39"/>
      <c r="T3492" s="45"/>
      <c r="U3492" s="52"/>
      <c r="V3492" s="53"/>
      <c r="W3492" s="54"/>
      <c r="X3492" s="30"/>
      <c r="Y3492" s="31" t="str">
        <v/>
      </c>
      <c r="Z3492" s="30"/>
      <c r="AA3492" s="56"/>
      <c r="AB3492" s="56"/>
      <c r="AC3492" s="30"/>
      <c r="AD3492" s="30"/>
    </row>
    <row r="3493" spans="1:30" x14ac:dyDescent="0.2">
      <c r="A3493" s="89"/>
      <c r="B3493" s="35"/>
      <c r="C3493" s="30"/>
      <c r="D3493" s="30"/>
      <c r="E3493" s="30"/>
      <c r="F3493" s="30"/>
      <c r="G3493" s="30"/>
      <c r="H3493" s="155"/>
      <c r="I3493" s="36" t="str">
        <f ca="1">IFERROR(__xludf.DUMMYFUNCTION("""COMPUTED_VALUE""")," ")</f>
        <v xml:space="preserve"> </v>
      </c>
      <c r="J3493" s="51"/>
      <c r="K3493" s="56"/>
      <c r="L3493" s="38"/>
      <c r="M3493" s="30"/>
      <c r="N3493" s="30"/>
      <c r="O3493" s="30"/>
      <c r="P3493" s="30"/>
      <c r="Q3493" s="23" t="str">
        <v/>
      </c>
      <c r="R3493" s="30"/>
      <c r="S3493" s="39"/>
      <c r="T3493" s="45"/>
      <c r="U3493" s="52"/>
      <c r="V3493" s="53"/>
      <c r="W3493" s="54"/>
      <c r="X3493" s="30"/>
      <c r="Y3493" s="31" t="str">
        <v/>
      </c>
      <c r="Z3493" s="30"/>
      <c r="AA3493" s="55"/>
      <c r="AB3493" s="55"/>
      <c r="AC3493" s="30"/>
      <c r="AD3493" s="30"/>
    </row>
    <row r="3494" spans="1:30" x14ac:dyDescent="0.2">
      <c r="A3494" s="89"/>
      <c r="B3494" s="35"/>
      <c r="C3494" s="30"/>
      <c r="D3494" s="30"/>
      <c r="E3494" s="30"/>
      <c r="F3494" s="30"/>
      <c r="G3494" s="30"/>
      <c r="H3494" s="155"/>
      <c r="I3494" s="36" t="str">
        <f ca="1">IFERROR(__xludf.DUMMYFUNCTION("""COMPUTED_VALUE""")," ")</f>
        <v xml:space="preserve"> </v>
      </c>
      <c r="J3494" s="51"/>
      <c r="K3494" s="56"/>
      <c r="L3494" s="38"/>
      <c r="M3494" s="30"/>
      <c r="N3494" s="30"/>
      <c r="O3494" s="30"/>
      <c r="P3494" s="30"/>
      <c r="Q3494" s="23" t="str">
        <v/>
      </c>
      <c r="R3494" s="30"/>
      <c r="S3494" s="39"/>
      <c r="T3494" s="45"/>
      <c r="U3494" s="52"/>
      <c r="V3494" s="53"/>
      <c r="W3494" s="54"/>
      <c r="X3494" s="30"/>
      <c r="Y3494" s="31" t="str">
        <v/>
      </c>
      <c r="Z3494" s="30"/>
      <c r="AA3494" s="56"/>
      <c r="AB3494" s="56"/>
      <c r="AC3494" s="30"/>
      <c r="AD3494" s="30"/>
    </row>
    <row r="3495" spans="1:30" x14ac:dyDescent="0.2">
      <c r="A3495" s="89"/>
      <c r="B3495" s="35"/>
      <c r="C3495" s="30"/>
      <c r="D3495" s="30"/>
      <c r="E3495" s="30"/>
      <c r="F3495" s="30"/>
      <c r="G3495" s="30"/>
      <c r="H3495" s="155"/>
      <c r="I3495" s="36" t="str">
        <f ca="1">IFERROR(__xludf.DUMMYFUNCTION("""COMPUTED_VALUE""")," ")</f>
        <v xml:space="preserve"> </v>
      </c>
      <c r="J3495" s="51"/>
      <c r="K3495" s="56"/>
      <c r="L3495" s="38"/>
      <c r="M3495" s="30"/>
      <c r="N3495" s="30"/>
      <c r="O3495" s="30"/>
      <c r="P3495" s="30"/>
      <c r="Q3495" s="23" t="str">
        <v/>
      </c>
      <c r="R3495" s="30"/>
      <c r="S3495" s="39"/>
      <c r="T3495" s="45"/>
      <c r="U3495" s="52"/>
      <c r="V3495" s="53"/>
      <c r="W3495" s="54"/>
      <c r="X3495" s="30"/>
      <c r="Y3495" s="31" t="str">
        <v/>
      </c>
      <c r="Z3495" s="30"/>
      <c r="AA3495" s="55"/>
      <c r="AB3495" s="55"/>
      <c r="AC3495" s="30"/>
      <c r="AD3495" s="30"/>
    </row>
    <row r="3496" spans="1:30" x14ac:dyDescent="0.2">
      <c r="A3496" s="89"/>
      <c r="B3496" s="35"/>
      <c r="C3496" s="30"/>
      <c r="D3496" s="30"/>
      <c r="E3496" s="30"/>
      <c r="F3496" s="30"/>
      <c r="G3496" s="30"/>
      <c r="H3496" s="155"/>
      <c r="I3496" s="36" t="str">
        <f ca="1">IFERROR(__xludf.DUMMYFUNCTION("""COMPUTED_VALUE""")," ")</f>
        <v xml:space="preserve"> </v>
      </c>
      <c r="J3496" s="51"/>
      <c r="K3496" s="56"/>
      <c r="L3496" s="38"/>
      <c r="M3496" s="30"/>
      <c r="N3496" s="30"/>
      <c r="O3496" s="30"/>
      <c r="P3496" s="30"/>
      <c r="Q3496" s="23" t="str">
        <v/>
      </c>
      <c r="R3496" s="30"/>
      <c r="S3496" s="39"/>
      <c r="T3496" s="45"/>
      <c r="U3496" s="52"/>
      <c r="V3496" s="53"/>
      <c r="W3496" s="54"/>
      <c r="X3496" s="30"/>
      <c r="Y3496" s="31" t="str">
        <v/>
      </c>
      <c r="Z3496" s="30"/>
      <c r="AA3496" s="56"/>
      <c r="AB3496" s="56"/>
      <c r="AC3496" s="30"/>
      <c r="AD3496" s="30"/>
    </row>
    <row r="3497" spans="1:30" x14ac:dyDescent="0.2">
      <c r="A3497" s="89"/>
      <c r="B3497" s="35"/>
      <c r="C3497" s="30"/>
      <c r="D3497" s="30"/>
      <c r="E3497" s="30"/>
      <c r="F3497" s="30"/>
      <c r="G3497" s="30"/>
      <c r="H3497" s="155"/>
      <c r="I3497" s="36" t="str">
        <f ca="1">IFERROR(__xludf.DUMMYFUNCTION("""COMPUTED_VALUE""")," ")</f>
        <v xml:space="preserve"> </v>
      </c>
      <c r="J3497" s="51"/>
      <c r="K3497" s="56"/>
      <c r="L3497" s="38"/>
      <c r="M3497" s="30"/>
      <c r="N3497" s="30"/>
      <c r="O3497" s="30"/>
      <c r="P3497" s="30"/>
      <c r="Q3497" s="23" t="str">
        <v/>
      </c>
      <c r="R3497" s="30"/>
      <c r="S3497" s="39"/>
      <c r="T3497" s="45"/>
      <c r="U3497" s="52"/>
      <c r="V3497" s="53"/>
      <c r="W3497" s="54"/>
      <c r="X3497" s="30"/>
      <c r="Y3497" s="31" t="str">
        <v/>
      </c>
      <c r="Z3497" s="30"/>
      <c r="AA3497" s="55"/>
      <c r="AB3497" s="55"/>
      <c r="AC3497" s="30"/>
      <c r="AD3497" s="30"/>
    </row>
    <row r="3498" spans="1:30" x14ac:dyDescent="0.2">
      <c r="A3498" s="89"/>
      <c r="B3498" s="35"/>
      <c r="C3498" s="30"/>
      <c r="D3498" s="30"/>
      <c r="E3498" s="30"/>
      <c r="F3498" s="30"/>
      <c r="G3498" s="30"/>
      <c r="H3498" s="155"/>
      <c r="I3498" s="36" t="str">
        <f ca="1">IFERROR(__xludf.DUMMYFUNCTION("""COMPUTED_VALUE""")," ")</f>
        <v xml:space="preserve"> </v>
      </c>
      <c r="J3498" s="51"/>
      <c r="K3498" s="56"/>
      <c r="L3498" s="38"/>
      <c r="M3498" s="30"/>
      <c r="N3498" s="30"/>
      <c r="O3498" s="30"/>
      <c r="P3498" s="30"/>
      <c r="Q3498" s="23" t="str">
        <v/>
      </c>
      <c r="R3498" s="30"/>
      <c r="S3498" s="39"/>
      <c r="T3498" s="45"/>
      <c r="U3498" s="52"/>
      <c r="V3498" s="53"/>
      <c r="W3498" s="54"/>
      <c r="X3498" s="30"/>
      <c r="Y3498" s="31" t="str">
        <v/>
      </c>
      <c r="Z3498" s="30"/>
      <c r="AA3498" s="56"/>
      <c r="AB3498" s="56"/>
      <c r="AC3498" s="30"/>
      <c r="AD3498" s="30"/>
    </row>
    <row r="3499" spans="1:30" x14ac:dyDescent="0.2">
      <c r="A3499" s="89"/>
      <c r="B3499" s="35"/>
      <c r="C3499" s="30"/>
      <c r="D3499" s="30"/>
      <c r="E3499" s="30"/>
      <c r="F3499" s="30"/>
      <c r="G3499" s="30"/>
      <c r="H3499" s="155"/>
      <c r="I3499" s="36" t="str">
        <f ca="1">IFERROR(__xludf.DUMMYFUNCTION("""COMPUTED_VALUE""")," ")</f>
        <v xml:space="preserve"> </v>
      </c>
      <c r="J3499" s="51"/>
      <c r="K3499" s="56"/>
      <c r="L3499" s="38"/>
      <c r="M3499" s="30"/>
      <c r="N3499" s="30"/>
      <c r="O3499" s="30"/>
      <c r="P3499" s="30"/>
      <c r="Q3499" s="23" t="str">
        <v/>
      </c>
      <c r="R3499" s="30"/>
      <c r="S3499" s="39"/>
      <c r="T3499" s="45"/>
      <c r="U3499" s="52"/>
      <c r="V3499" s="53"/>
      <c r="W3499" s="54"/>
      <c r="X3499" s="30"/>
      <c r="Y3499" s="31" t="str">
        <v/>
      </c>
      <c r="Z3499" s="30"/>
      <c r="AA3499" s="55"/>
      <c r="AB3499" s="55"/>
      <c r="AC3499" s="30"/>
      <c r="AD3499" s="30"/>
    </row>
    <row r="3500" spans="1:30" x14ac:dyDescent="0.2">
      <c r="A3500" s="89"/>
      <c r="B3500" s="35"/>
      <c r="C3500" s="30"/>
      <c r="D3500" s="30"/>
      <c r="E3500" s="30"/>
      <c r="F3500" s="30"/>
      <c r="G3500" s="30"/>
      <c r="H3500" s="155"/>
      <c r="I3500" s="36" t="str">
        <f ca="1">IFERROR(__xludf.DUMMYFUNCTION("""COMPUTED_VALUE""")," ")</f>
        <v xml:space="preserve"> </v>
      </c>
      <c r="J3500" s="51"/>
      <c r="K3500" s="56"/>
      <c r="L3500" s="38"/>
      <c r="M3500" s="30"/>
      <c r="N3500" s="30"/>
      <c r="O3500" s="30"/>
      <c r="P3500" s="30"/>
      <c r="Q3500" s="23" t="str">
        <v/>
      </c>
      <c r="R3500" s="30"/>
      <c r="S3500" s="39"/>
      <c r="T3500" s="45"/>
      <c r="U3500" s="52"/>
      <c r="V3500" s="53"/>
      <c r="W3500" s="54"/>
      <c r="X3500" s="30"/>
      <c r="Y3500" s="31" t="str">
        <v/>
      </c>
      <c r="Z3500" s="30"/>
      <c r="AA3500" s="56"/>
      <c r="AB3500" s="56"/>
      <c r="AC3500" s="30"/>
      <c r="AD3500" s="30"/>
    </row>
    <row r="3501" spans="1:30" x14ac:dyDescent="0.2">
      <c r="A3501" s="89"/>
      <c r="B3501" s="35"/>
      <c r="C3501" s="30"/>
      <c r="D3501" s="30"/>
      <c r="E3501" s="30"/>
      <c r="F3501" s="30"/>
      <c r="G3501" s="30"/>
      <c r="H3501" s="155"/>
      <c r="I3501" s="36" t="str">
        <f ca="1">IFERROR(__xludf.DUMMYFUNCTION("""COMPUTED_VALUE""")," ")</f>
        <v xml:space="preserve"> </v>
      </c>
      <c r="J3501" s="51"/>
      <c r="K3501" s="56"/>
      <c r="L3501" s="38"/>
      <c r="M3501" s="30"/>
      <c r="N3501" s="30"/>
      <c r="O3501" s="30"/>
      <c r="P3501" s="30"/>
      <c r="Q3501" s="23" t="str">
        <v/>
      </c>
      <c r="R3501" s="30"/>
      <c r="S3501" s="39"/>
      <c r="T3501" s="45"/>
      <c r="U3501" s="52"/>
      <c r="V3501" s="53"/>
      <c r="W3501" s="54"/>
      <c r="X3501" s="30"/>
      <c r="Y3501" s="31" t="str">
        <v/>
      </c>
      <c r="Z3501" s="30"/>
      <c r="AA3501" s="55"/>
      <c r="AB3501" s="55"/>
      <c r="AC3501" s="30"/>
      <c r="AD3501" s="30"/>
    </row>
    <row r="3502" spans="1:30" x14ac:dyDescent="0.2">
      <c r="A3502" s="89"/>
      <c r="B3502" s="35"/>
      <c r="C3502" s="30"/>
      <c r="D3502" s="30"/>
      <c r="E3502" s="30"/>
      <c r="F3502" s="30"/>
      <c r="G3502" s="30"/>
      <c r="H3502" s="155"/>
      <c r="I3502" s="36" t="str">
        <f ca="1">IFERROR(__xludf.DUMMYFUNCTION("""COMPUTED_VALUE""")," ")</f>
        <v xml:space="preserve"> </v>
      </c>
      <c r="J3502" s="51"/>
      <c r="K3502" s="56"/>
      <c r="L3502" s="38"/>
      <c r="M3502" s="30"/>
      <c r="N3502" s="30"/>
      <c r="O3502" s="30"/>
      <c r="P3502" s="30"/>
      <c r="Q3502" s="23" t="str">
        <v/>
      </c>
      <c r="R3502" s="30"/>
      <c r="S3502" s="39"/>
      <c r="T3502" s="45"/>
      <c r="U3502" s="52"/>
      <c r="V3502" s="53"/>
      <c r="W3502" s="54"/>
      <c r="X3502" s="30"/>
      <c r="Y3502" s="31" t="str">
        <v/>
      </c>
      <c r="Z3502" s="30"/>
      <c r="AA3502" s="56"/>
      <c r="AB3502" s="56"/>
      <c r="AC3502" s="30"/>
      <c r="AD3502" s="30"/>
    </row>
    <row r="3503" spans="1:30" x14ac:dyDescent="0.2">
      <c r="A3503" s="89"/>
      <c r="B3503" s="35"/>
      <c r="C3503" s="30"/>
      <c r="D3503" s="30"/>
      <c r="E3503" s="30"/>
      <c r="F3503" s="30"/>
      <c r="G3503" s="30"/>
      <c r="H3503" s="155"/>
      <c r="I3503" s="36" t="str">
        <f ca="1">IFERROR(__xludf.DUMMYFUNCTION("""COMPUTED_VALUE""")," ")</f>
        <v xml:space="preserve"> </v>
      </c>
      <c r="J3503" s="51"/>
      <c r="K3503" s="56"/>
      <c r="L3503" s="38"/>
      <c r="M3503" s="30"/>
      <c r="N3503" s="30"/>
      <c r="O3503" s="30"/>
      <c r="P3503" s="30"/>
      <c r="Q3503" s="23" t="str">
        <v/>
      </c>
      <c r="R3503" s="30"/>
      <c r="S3503" s="39"/>
      <c r="T3503" s="45"/>
      <c r="U3503" s="52"/>
      <c r="V3503" s="53"/>
      <c r="W3503" s="54"/>
      <c r="X3503" s="30"/>
      <c r="Y3503" s="31" t="str">
        <v/>
      </c>
      <c r="Z3503" s="30"/>
      <c r="AA3503" s="55"/>
      <c r="AB3503" s="55"/>
      <c r="AC3503" s="30"/>
      <c r="AD3503" s="30"/>
    </row>
    <row r="3504" spans="1:30" x14ac:dyDescent="0.2">
      <c r="A3504" s="89"/>
      <c r="B3504" s="35"/>
      <c r="C3504" s="30"/>
      <c r="D3504" s="30"/>
      <c r="E3504" s="30"/>
      <c r="F3504" s="30"/>
      <c r="G3504" s="30"/>
      <c r="H3504" s="155"/>
      <c r="I3504" s="36" t="str">
        <f ca="1">IFERROR(__xludf.DUMMYFUNCTION("""COMPUTED_VALUE""")," ")</f>
        <v xml:space="preserve"> </v>
      </c>
      <c r="J3504" s="51"/>
      <c r="K3504" s="56"/>
      <c r="L3504" s="38"/>
      <c r="M3504" s="30"/>
      <c r="N3504" s="30"/>
      <c r="O3504" s="30"/>
      <c r="P3504" s="30"/>
      <c r="Q3504" s="23" t="str">
        <v/>
      </c>
      <c r="R3504" s="30"/>
      <c r="S3504" s="39"/>
      <c r="T3504" s="45"/>
      <c r="U3504" s="52"/>
      <c r="V3504" s="53"/>
      <c r="W3504" s="54"/>
      <c r="X3504" s="30"/>
      <c r="Y3504" s="31" t="str">
        <v/>
      </c>
      <c r="Z3504" s="30"/>
      <c r="AA3504" s="56"/>
      <c r="AB3504" s="56"/>
      <c r="AC3504" s="30"/>
      <c r="AD3504" s="30"/>
    </row>
    <row r="3505" spans="1:30" x14ac:dyDescent="0.2">
      <c r="A3505" s="89"/>
      <c r="B3505" s="35"/>
      <c r="C3505" s="30"/>
      <c r="D3505" s="30"/>
      <c r="E3505" s="30"/>
      <c r="F3505" s="30"/>
      <c r="G3505" s="30"/>
      <c r="H3505" s="155"/>
      <c r="I3505" s="36" t="str">
        <f ca="1">IFERROR(__xludf.DUMMYFUNCTION("""COMPUTED_VALUE""")," ")</f>
        <v xml:space="preserve"> </v>
      </c>
      <c r="J3505" s="51"/>
      <c r="K3505" s="56"/>
      <c r="L3505" s="38"/>
      <c r="M3505" s="30"/>
      <c r="N3505" s="30"/>
      <c r="O3505" s="30"/>
      <c r="P3505" s="30"/>
      <c r="Q3505" s="23" t="str">
        <v/>
      </c>
      <c r="R3505" s="30"/>
      <c r="S3505" s="39"/>
      <c r="T3505" s="45"/>
      <c r="U3505" s="52"/>
      <c r="V3505" s="53"/>
      <c r="W3505" s="54"/>
      <c r="X3505" s="30"/>
      <c r="Y3505" s="31" t="str">
        <v/>
      </c>
      <c r="Z3505" s="30"/>
      <c r="AA3505" s="55"/>
      <c r="AB3505" s="55"/>
      <c r="AC3505" s="30"/>
      <c r="AD3505" s="30"/>
    </row>
    <row r="3506" spans="1:30" x14ac:dyDescent="0.2">
      <c r="A3506" s="89"/>
      <c r="B3506" s="35"/>
      <c r="C3506" s="30"/>
      <c r="D3506" s="30"/>
      <c r="E3506" s="30"/>
      <c r="F3506" s="30"/>
      <c r="G3506" s="30"/>
      <c r="H3506" s="155"/>
      <c r="I3506" s="36" t="str">
        <f ca="1">IFERROR(__xludf.DUMMYFUNCTION("""COMPUTED_VALUE""")," ")</f>
        <v xml:space="preserve"> </v>
      </c>
      <c r="J3506" s="51"/>
      <c r="K3506" s="56"/>
      <c r="L3506" s="38"/>
      <c r="M3506" s="30"/>
      <c r="N3506" s="30"/>
      <c r="O3506" s="30"/>
      <c r="P3506" s="30"/>
      <c r="Q3506" s="23" t="str">
        <v/>
      </c>
      <c r="R3506" s="30"/>
      <c r="S3506" s="39"/>
      <c r="T3506" s="45"/>
      <c r="U3506" s="52"/>
      <c r="V3506" s="53"/>
      <c r="W3506" s="54"/>
      <c r="X3506" s="30"/>
      <c r="Y3506" s="31" t="str">
        <v/>
      </c>
      <c r="Z3506" s="30"/>
      <c r="AA3506" s="56"/>
      <c r="AB3506" s="56"/>
      <c r="AC3506" s="30"/>
      <c r="AD3506" s="30"/>
    </row>
    <row r="3507" spans="1:30" x14ac:dyDescent="0.2">
      <c r="A3507" s="89"/>
      <c r="B3507" s="35"/>
      <c r="C3507" s="30"/>
      <c r="D3507" s="30"/>
      <c r="E3507" s="30"/>
      <c r="F3507" s="30"/>
      <c r="G3507" s="30"/>
      <c r="H3507" s="155"/>
      <c r="I3507" s="36" t="str">
        <f ca="1">IFERROR(__xludf.DUMMYFUNCTION("""COMPUTED_VALUE""")," ")</f>
        <v xml:space="preserve"> </v>
      </c>
      <c r="J3507" s="51"/>
      <c r="K3507" s="56"/>
      <c r="L3507" s="38"/>
      <c r="M3507" s="30"/>
      <c r="N3507" s="30"/>
      <c r="O3507" s="30"/>
      <c r="P3507" s="30"/>
      <c r="Q3507" s="23" t="str">
        <v/>
      </c>
      <c r="R3507" s="30"/>
      <c r="S3507" s="39"/>
      <c r="T3507" s="45"/>
      <c r="U3507" s="52"/>
      <c r="V3507" s="53"/>
      <c r="W3507" s="54"/>
      <c r="X3507" s="30"/>
      <c r="Y3507" s="31" t="str">
        <v/>
      </c>
      <c r="Z3507" s="30"/>
      <c r="AA3507" s="55"/>
      <c r="AB3507" s="55"/>
      <c r="AC3507" s="30"/>
      <c r="AD3507" s="30"/>
    </row>
    <row r="3508" spans="1:30" x14ac:dyDescent="0.2">
      <c r="A3508" s="89"/>
      <c r="B3508" s="35"/>
      <c r="C3508" s="30"/>
      <c r="D3508" s="30"/>
      <c r="E3508" s="30"/>
      <c r="F3508" s="30"/>
      <c r="G3508" s="30"/>
      <c r="H3508" s="155"/>
      <c r="I3508" s="36" t="str">
        <f ca="1">IFERROR(__xludf.DUMMYFUNCTION("""COMPUTED_VALUE""")," ")</f>
        <v xml:space="preserve"> </v>
      </c>
      <c r="J3508" s="51"/>
      <c r="K3508" s="56"/>
      <c r="L3508" s="38"/>
      <c r="M3508" s="30"/>
      <c r="N3508" s="30"/>
      <c r="O3508" s="30"/>
      <c r="P3508" s="30"/>
      <c r="Q3508" s="23" t="str">
        <v/>
      </c>
      <c r="R3508" s="30"/>
      <c r="S3508" s="39"/>
      <c r="T3508" s="45"/>
      <c r="U3508" s="52"/>
      <c r="V3508" s="53"/>
      <c r="W3508" s="54"/>
      <c r="X3508" s="30"/>
      <c r="Y3508" s="31" t="str">
        <v/>
      </c>
      <c r="Z3508" s="30"/>
      <c r="AA3508" s="56"/>
      <c r="AB3508" s="56"/>
      <c r="AC3508" s="30"/>
      <c r="AD3508" s="30"/>
    </row>
    <row r="3509" spans="1:30" x14ac:dyDescent="0.2">
      <c r="A3509" s="89"/>
      <c r="B3509" s="35"/>
      <c r="C3509" s="30"/>
      <c r="D3509" s="30"/>
      <c r="E3509" s="30"/>
      <c r="F3509" s="30"/>
      <c r="G3509" s="30"/>
      <c r="H3509" s="155"/>
      <c r="I3509" s="36" t="str">
        <f ca="1">IFERROR(__xludf.DUMMYFUNCTION("""COMPUTED_VALUE""")," ")</f>
        <v xml:space="preserve"> </v>
      </c>
      <c r="J3509" s="51"/>
      <c r="K3509" s="56"/>
      <c r="L3509" s="38"/>
      <c r="M3509" s="30"/>
      <c r="N3509" s="30"/>
      <c r="O3509" s="30"/>
      <c r="P3509" s="30"/>
      <c r="Q3509" s="23" t="str">
        <v/>
      </c>
      <c r="R3509" s="30"/>
      <c r="S3509" s="39"/>
      <c r="T3509" s="45"/>
      <c r="U3509" s="52"/>
      <c r="V3509" s="53"/>
      <c r="W3509" s="54"/>
      <c r="X3509" s="30"/>
      <c r="Y3509" s="31" t="str">
        <v/>
      </c>
      <c r="Z3509" s="30"/>
      <c r="AA3509" s="55"/>
      <c r="AB3509" s="55"/>
      <c r="AC3509" s="30"/>
      <c r="AD3509" s="30"/>
    </row>
    <row r="3510" spans="1:30" x14ac:dyDescent="0.2">
      <c r="A3510" s="89"/>
      <c r="B3510" s="35"/>
      <c r="C3510" s="30"/>
      <c r="D3510" s="30"/>
      <c r="E3510" s="30"/>
      <c r="F3510" s="30"/>
      <c r="G3510" s="30"/>
      <c r="H3510" s="155"/>
      <c r="I3510" s="36" t="str">
        <f ca="1">IFERROR(__xludf.DUMMYFUNCTION("""COMPUTED_VALUE""")," ")</f>
        <v xml:space="preserve"> </v>
      </c>
      <c r="J3510" s="51"/>
      <c r="K3510" s="56"/>
      <c r="L3510" s="38"/>
      <c r="M3510" s="30"/>
      <c r="N3510" s="30"/>
      <c r="O3510" s="30"/>
      <c r="P3510" s="30"/>
      <c r="Q3510" s="23" t="str">
        <v/>
      </c>
      <c r="R3510" s="30"/>
      <c r="S3510" s="39"/>
      <c r="T3510" s="45"/>
      <c r="U3510" s="52"/>
      <c r="V3510" s="53"/>
      <c r="W3510" s="54"/>
      <c r="X3510" s="30"/>
      <c r="Y3510" s="31" t="str">
        <v/>
      </c>
      <c r="Z3510" s="30"/>
      <c r="AA3510" s="56"/>
      <c r="AB3510" s="56"/>
      <c r="AC3510" s="30"/>
      <c r="AD3510" s="30"/>
    </row>
    <row r="3511" spans="1:30" x14ac:dyDescent="0.2">
      <c r="A3511" s="89"/>
      <c r="B3511" s="35"/>
      <c r="C3511" s="30"/>
      <c r="D3511" s="30"/>
      <c r="E3511" s="30"/>
      <c r="F3511" s="30"/>
      <c r="G3511" s="30"/>
      <c r="H3511" s="155"/>
      <c r="I3511" s="36" t="str">
        <f ca="1">IFERROR(__xludf.DUMMYFUNCTION("""COMPUTED_VALUE""")," ")</f>
        <v xml:space="preserve"> </v>
      </c>
      <c r="J3511" s="51"/>
      <c r="K3511" s="56"/>
      <c r="L3511" s="38"/>
      <c r="M3511" s="30"/>
      <c r="N3511" s="30"/>
      <c r="O3511" s="30"/>
      <c r="P3511" s="30"/>
      <c r="Q3511" s="23" t="str">
        <v/>
      </c>
      <c r="R3511" s="30"/>
      <c r="S3511" s="39"/>
      <c r="T3511" s="45"/>
      <c r="U3511" s="52"/>
      <c r="V3511" s="53"/>
      <c r="W3511" s="54"/>
      <c r="X3511" s="30"/>
      <c r="Y3511" s="31" t="str">
        <v/>
      </c>
      <c r="Z3511" s="30"/>
      <c r="AA3511" s="55"/>
      <c r="AB3511" s="55"/>
      <c r="AC3511" s="30"/>
      <c r="AD3511" s="30"/>
    </row>
    <row r="3512" spans="1:30" x14ac:dyDescent="0.2">
      <c r="A3512" s="89"/>
      <c r="B3512" s="35"/>
      <c r="C3512" s="30"/>
      <c r="D3512" s="30"/>
      <c r="E3512" s="30"/>
      <c r="F3512" s="30"/>
      <c r="G3512" s="30"/>
      <c r="H3512" s="155"/>
      <c r="I3512" s="36" t="str">
        <f ca="1">IFERROR(__xludf.DUMMYFUNCTION("""COMPUTED_VALUE""")," ")</f>
        <v xml:space="preserve"> </v>
      </c>
      <c r="J3512" s="51"/>
      <c r="K3512" s="56"/>
      <c r="L3512" s="38"/>
      <c r="M3512" s="30"/>
      <c r="N3512" s="30"/>
      <c r="O3512" s="30"/>
      <c r="P3512" s="30"/>
      <c r="Q3512" s="23" t="str">
        <v/>
      </c>
      <c r="R3512" s="30"/>
      <c r="S3512" s="39"/>
      <c r="T3512" s="45"/>
      <c r="U3512" s="52"/>
      <c r="V3512" s="53"/>
      <c r="W3512" s="54"/>
      <c r="X3512" s="30"/>
      <c r="Y3512" s="31" t="str">
        <v/>
      </c>
      <c r="Z3512" s="30"/>
      <c r="AA3512" s="56"/>
      <c r="AB3512" s="56"/>
      <c r="AC3512" s="30"/>
      <c r="AD3512" s="30"/>
    </row>
    <row r="3513" spans="1:30" x14ac:dyDescent="0.2">
      <c r="A3513" s="89"/>
      <c r="B3513" s="35"/>
      <c r="C3513" s="30"/>
      <c r="D3513" s="30"/>
      <c r="E3513" s="30"/>
      <c r="F3513" s="30"/>
      <c r="G3513" s="30"/>
      <c r="H3513" s="155"/>
      <c r="I3513" s="36" t="str">
        <f ca="1">IFERROR(__xludf.DUMMYFUNCTION("""COMPUTED_VALUE""")," ")</f>
        <v xml:space="preserve"> </v>
      </c>
      <c r="J3513" s="51"/>
      <c r="K3513" s="56"/>
      <c r="L3513" s="38"/>
      <c r="M3513" s="30"/>
      <c r="N3513" s="30"/>
      <c r="O3513" s="30"/>
      <c r="P3513" s="30"/>
      <c r="Q3513" s="23" t="str">
        <v/>
      </c>
      <c r="R3513" s="30"/>
      <c r="S3513" s="39"/>
      <c r="T3513" s="45"/>
      <c r="U3513" s="52"/>
      <c r="V3513" s="53"/>
      <c r="W3513" s="54"/>
      <c r="X3513" s="30"/>
      <c r="Y3513" s="31" t="str">
        <v/>
      </c>
      <c r="Z3513" s="30"/>
      <c r="AA3513" s="55"/>
      <c r="AB3513" s="55"/>
      <c r="AC3513" s="30"/>
      <c r="AD3513" s="30"/>
    </row>
    <row r="3514" spans="1:30" x14ac:dyDescent="0.2">
      <c r="A3514" s="89"/>
      <c r="B3514" s="35"/>
      <c r="C3514" s="30"/>
      <c r="D3514" s="30"/>
      <c r="E3514" s="30"/>
      <c r="F3514" s="30"/>
      <c r="G3514" s="30"/>
      <c r="H3514" s="155"/>
      <c r="I3514" s="36" t="str">
        <f ca="1">IFERROR(__xludf.DUMMYFUNCTION("""COMPUTED_VALUE""")," ")</f>
        <v xml:space="preserve"> </v>
      </c>
      <c r="J3514" s="51"/>
      <c r="K3514" s="56"/>
      <c r="L3514" s="38"/>
      <c r="M3514" s="30"/>
      <c r="N3514" s="30"/>
      <c r="O3514" s="30"/>
      <c r="P3514" s="30"/>
      <c r="Q3514" s="23" t="str">
        <v/>
      </c>
      <c r="R3514" s="30"/>
      <c r="S3514" s="39"/>
      <c r="T3514" s="45"/>
      <c r="U3514" s="52"/>
      <c r="V3514" s="53"/>
      <c r="W3514" s="54"/>
      <c r="X3514" s="30"/>
      <c r="Y3514" s="31" t="str">
        <v/>
      </c>
      <c r="Z3514" s="30"/>
      <c r="AA3514" s="56"/>
      <c r="AB3514" s="56"/>
      <c r="AC3514" s="30"/>
      <c r="AD3514" s="30"/>
    </row>
    <row r="3515" spans="1:30" x14ac:dyDescent="0.2">
      <c r="A3515" s="89"/>
      <c r="B3515" s="35"/>
      <c r="C3515" s="30"/>
      <c r="D3515" s="30"/>
      <c r="E3515" s="30"/>
      <c r="F3515" s="30"/>
      <c r="G3515" s="30"/>
      <c r="H3515" s="155"/>
      <c r="I3515" s="36" t="str">
        <f ca="1">IFERROR(__xludf.DUMMYFUNCTION("""COMPUTED_VALUE""")," ")</f>
        <v xml:space="preserve"> </v>
      </c>
      <c r="J3515" s="51"/>
      <c r="K3515" s="56"/>
      <c r="L3515" s="38"/>
      <c r="M3515" s="30"/>
      <c r="N3515" s="30"/>
      <c r="O3515" s="30"/>
      <c r="P3515" s="30"/>
      <c r="Q3515" s="23" t="str">
        <v/>
      </c>
      <c r="R3515" s="30"/>
      <c r="S3515" s="39"/>
      <c r="T3515" s="45"/>
      <c r="U3515" s="52"/>
      <c r="V3515" s="53"/>
      <c r="W3515" s="54"/>
      <c r="X3515" s="30"/>
      <c r="Y3515" s="31" t="str">
        <v/>
      </c>
      <c r="Z3515" s="30"/>
      <c r="AA3515" s="55"/>
      <c r="AB3515" s="55"/>
      <c r="AC3515" s="30"/>
      <c r="AD3515" s="30"/>
    </row>
    <row r="3516" spans="1:30" x14ac:dyDescent="0.2">
      <c r="A3516" s="89"/>
      <c r="B3516" s="35"/>
      <c r="C3516" s="30"/>
      <c r="D3516" s="30"/>
      <c r="E3516" s="30"/>
      <c r="F3516" s="30"/>
      <c r="G3516" s="30"/>
      <c r="H3516" s="155"/>
      <c r="I3516" s="36" t="str">
        <f ca="1">IFERROR(__xludf.DUMMYFUNCTION("""COMPUTED_VALUE""")," ")</f>
        <v xml:space="preserve"> </v>
      </c>
      <c r="J3516" s="51"/>
      <c r="K3516" s="56"/>
      <c r="L3516" s="38"/>
      <c r="M3516" s="30"/>
      <c r="N3516" s="30"/>
      <c r="O3516" s="30"/>
      <c r="P3516" s="30"/>
      <c r="Q3516" s="23" t="str">
        <v/>
      </c>
      <c r="R3516" s="30"/>
      <c r="S3516" s="39"/>
      <c r="T3516" s="45"/>
      <c r="U3516" s="52"/>
      <c r="V3516" s="53"/>
      <c r="W3516" s="54"/>
      <c r="X3516" s="30"/>
      <c r="Y3516" s="31" t="str">
        <v/>
      </c>
      <c r="Z3516" s="30"/>
      <c r="AA3516" s="56"/>
      <c r="AB3516" s="56"/>
      <c r="AC3516" s="30"/>
      <c r="AD3516" s="30"/>
    </row>
    <row r="3517" spans="1:30" x14ac:dyDescent="0.2">
      <c r="A3517" s="89"/>
      <c r="B3517" s="35"/>
      <c r="C3517" s="30"/>
      <c r="D3517" s="30"/>
      <c r="E3517" s="30"/>
      <c r="F3517" s="30"/>
      <c r="G3517" s="30"/>
      <c r="H3517" s="155"/>
      <c r="I3517" s="36" t="str">
        <f ca="1">IFERROR(__xludf.DUMMYFUNCTION("""COMPUTED_VALUE""")," ")</f>
        <v xml:space="preserve"> </v>
      </c>
      <c r="J3517" s="51"/>
      <c r="K3517" s="56"/>
      <c r="L3517" s="38"/>
      <c r="M3517" s="30"/>
      <c r="N3517" s="30"/>
      <c r="O3517" s="30"/>
      <c r="P3517" s="30"/>
      <c r="Q3517" s="23" t="str">
        <v/>
      </c>
      <c r="R3517" s="30"/>
      <c r="S3517" s="39"/>
      <c r="T3517" s="45"/>
      <c r="U3517" s="52"/>
      <c r="V3517" s="53"/>
      <c r="W3517" s="54"/>
      <c r="X3517" s="30"/>
      <c r="Y3517" s="31" t="str">
        <v/>
      </c>
      <c r="Z3517" s="30"/>
      <c r="AA3517" s="55"/>
      <c r="AB3517" s="55"/>
      <c r="AC3517" s="30"/>
      <c r="AD3517" s="30"/>
    </row>
    <row r="3518" spans="1:30" x14ac:dyDescent="0.2">
      <c r="A3518" s="89"/>
      <c r="B3518" s="35"/>
      <c r="C3518" s="30"/>
      <c r="D3518" s="30"/>
      <c r="E3518" s="30"/>
      <c r="F3518" s="30"/>
      <c r="G3518" s="30"/>
      <c r="H3518" s="155"/>
      <c r="I3518" s="36" t="str">
        <f ca="1">IFERROR(__xludf.DUMMYFUNCTION("""COMPUTED_VALUE""")," ")</f>
        <v xml:space="preserve"> </v>
      </c>
      <c r="J3518" s="51"/>
      <c r="K3518" s="56"/>
      <c r="L3518" s="38"/>
      <c r="M3518" s="30"/>
      <c r="N3518" s="30"/>
      <c r="O3518" s="30"/>
      <c r="P3518" s="30"/>
      <c r="Q3518" s="23" t="str">
        <v/>
      </c>
      <c r="R3518" s="30"/>
      <c r="S3518" s="39"/>
      <c r="T3518" s="45"/>
      <c r="U3518" s="52"/>
      <c r="V3518" s="53"/>
      <c r="W3518" s="54"/>
      <c r="X3518" s="30"/>
      <c r="Y3518" s="31" t="str">
        <v/>
      </c>
      <c r="Z3518" s="30"/>
      <c r="AA3518" s="56"/>
      <c r="AB3518" s="56"/>
      <c r="AC3518" s="30"/>
      <c r="AD3518" s="30"/>
    </row>
    <row r="3519" spans="1:30" x14ac:dyDescent="0.2">
      <c r="A3519" s="89"/>
      <c r="B3519" s="35"/>
      <c r="C3519" s="30"/>
      <c r="D3519" s="30"/>
      <c r="E3519" s="30"/>
      <c r="F3519" s="30"/>
      <c r="G3519" s="30"/>
      <c r="H3519" s="155"/>
      <c r="I3519" s="36" t="str">
        <f ca="1">IFERROR(__xludf.DUMMYFUNCTION("""COMPUTED_VALUE""")," ")</f>
        <v xml:space="preserve"> </v>
      </c>
      <c r="J3519" s="51"/>
      <c r="K3519" s="56"/>
      <c r="L3519" s="38"/>
      <c r="M3519" s="30"/>
      <c r="N3519" s="30"/>
      <c r="O3519" s="30"/>
      <c r="P3519" s="30"/>
      <c r="Q3519" s="23" t="str">
        <v/>
      </c>
      <c r="R3519" s="30"/>
      <c r="S3519" s="39"/>
      <c r="T3519" s="45"/>
      <c r="U3519" s="52"/>
      <c r="V3519" s="53"/>
      <c r="W3519" s="54"/>
      <c r="X3519" s="30"/>
      <c r="Y3519" s="31" t="str">
        <v/>
      </c>
      <c r="Z3519" s="30"/>
      <c r="AA3519" s="55"/>
      <c r="AB3519" s="55"/>
      <c r="AC3519" s="30"/>
      <c r="AD3519" s="30"/>
    </row>
    <row r="3520" spans="1:30" x14ac:dyDescent="0.2">
      <c r="A3520" s="89"/>
      <c r="B3520" s="35"/>
      <c r="C3520" s="30"/>
      <c r="D3520" s="30"/>
      <c r="E3520" s="30"/>
      <c r="F3520" s="30"/>
      <c r="G3520" s="30"/>
      <c r="H3520" s="155"/>
      <c r="I3520" s="36" t="str">
        <f ca="1">IFERROR(__xludf.DUMMYFUNCTION("""COMPUTED_VALUE""")," ")</f>
        <v xml:space="preserve"> </v>
      </c>
      <c r="J3520" s="51"/>
      <c r="K3520" s="56"/>
      <c r="L3520" s="38"/>
      <c r="M3520" s="30"/>
      <c r="N3520" s="30"/>
      <c r="O3520" s="30"/>
      <c r="P3520" s="30"/>
      <c r="Q3520" s="23" t="str">
        <v/>
      </c>
      <c r="R3520" s="30"/>
      <c r="S3520" s="39"/>
      <c r="T3520" s="45"/>
      <c r="U3520" s="52"/>
      <c r="V3520" s="53"/>
      <c r="W3520" s="54"/>
      <c r="X3520" s="30"/>
      <c r="Y3520" s="31" t="str">
        <v/>
      </c>
      <c r="Z3520" s="30"/>
      <c r="AA3520" s="56"/>
      <c r="AB3520" s="56"/>
      <c r="AC3520" s="30"/>
      <c r="AD3520" s="30"/>
    </row>
    <row r="3521" spans="1:30" x14ac:dyDescent="0.2">
      <c r="A3521" s="89"/>
      <c r="B3521" s="35"/>
      <c r="C3521" s="30"/>
      <c r="D3521" s="30"/>
      <c r="E3521" s="30"/>
      <c r="F3521" s="30"/>
      <c r="G3521" s="30"/>
      <c r="H3521" s="155"/>
      <c r="I3521" s="36" t="str">
        <f ca="1">IFERROR(__xludf.DUMMYFUNCTION("""COMPUTED_VALUE""")," ")</f>
        <v xml:space="preserve"> </v>
      </c>
      <c r="J3521" s="51"/>
      <c r="K3521" s="56"/>
      <c r="L3521" s="38"/>
      <c r="M3521" s="30"/>
      <c r="N3521" s="30"/>
      <c r="O3521" s="30"/>
      <c r="P3521" s="30"/>
      <c r="Q3521" s="23" t="str">
        <v/>
      </c>
      <c r="R3521" s="30"/>
      <c r="S3521" s="39"/>
      <c r="T3521" s="45"/>
      <c r="U3521" s="52"/>
      <c r="V3521" s="53"/>
      <c r="W3521" s="54"/>
      <c r="X3521" s="30"/>
      <c r="Y3521" s="31" t="str">
        <v/>
      </c>
      <c r="Z3521" s="30"/>
      <c r="AA3521" s="55"/>
      <c r="AB3521" s="55"/>
      <c r="AC3521" s="30"/>
      <c r="AD3521" s="30"/>
    </row>
    <row r="3522" spans="1:30" x14ac:dyDescent="0.2">
      <c r="A3522" s="89"/>
      <c r="B3522" s="35"/>
      <c r="C3522" s="30"/>
      <c r="D3522" s="30"/>
      <c r="E3522" s="30"/>
      <c r="F3522" s="30"/>
      <c r="G3522" s="30"/>
      <c r="H3522" s="155"/>
      <c r="I3522" s="36" t="str">
        <f ca="1">IFERROR(__xludf.DUMMYFUNCTION("""COMPUTED_VALUE""")," ")</f>
        <v xml:space="preserve"> </v>
      </c>
      <c r="J3522" s="51"/>
      <c r="K3522" s="56"/>
      <c r="L3522" s="38"/>
      <c r="M3522" s="30"/>
      <c r="N3522" s="30"/>
      <c r="O3522" s="30"/>
      <c r="P3522" s="30"/>
      <c r="Q3522" s="23" t="str">
        <v/>
      </c>
      <c r="R3522" s="30"/>
      <c r="S3522" s="39"/>
      <c r="T3522" s="45"/>
      <c r="U3522" s="52"/>
      <c r="V3522" s="53"/>
      <c r="W3522" s="54"/>
      <c r="X3522" s="30"/>
      <c r="Y3522" s="31" t="str">
        <v/>
      </c>
      <c r="Z3522" s="30"/>
      <c r="AA3522" s="56"/>
      <c r="AB3522" s="56"/>
      <c r="AC3522" s="30"/>
      <c r="AD3522" s="30"/>
    </row>
    <row r="3523" spans="1:30" x14ac:dyDescent="0.2">
      <c r="A3523" s="89"/>
      <c r="B3523" s="35"/>
      <c r="C3523" s="30"/>
      <c r="D3523" s="30"/>
      <c r="E3523" s="30"/>
      <c r="F3523" s="30"/>
      <c r="G3523" s="30"/>
      <c r="H3523" s="155"/>
      <c r="I3523" s="36" t="str">
        <f ca="1">IFERROR(__xludf.DUMMYFUNCTION("""COMPUTED_VALUE""")," ")</f>
        <v xml:space="preserve"> </v>
      </c>
      <c r="J3523" s="51"/>
      <c r="K3523" s="56"/>
      <c r="L3523" s="38"/>
      <c r="M3523" s="30"/>
      <c r="N3523" s="30"/>
      <c r="O3523" s="30"/>
      <c r="P3523" s="30"/>
      <c r="Q3523" s="23" t="str">
        <v/>
      </c>
      <c r="R3523" s="30"/>
      <c r="S3523" s="39"/>
      <c r="T3523" s="45"/>
      <c r="U3523" s="52"/>
      <c r="V3523" s="53"/>
      <c r="W3523" s="54"/>
      <c r="X3523" s="30"/>
      <c r="Y3523" s="31" t="str">
        <v/>
      </c>
      <c r="Z3523" s="30"/>
      <c r="AA3523" s="55"/>
      <c r="AB3523" s="55"/>
      <c r="AC3523" s="30"/>
      <c r="AD3523" s="30"/>
    </row>
    <row r="3524" spans="1:30" x14ac:dyDescent="0.2">
      <c r="A3524" s="89"/>
      <c r="B3524" s="35"/>
      <c r="C3524" s="30"/>
      <c r="D3524" s="30"/>
      <c r="E3524" s="30"/>
      <c r="F3524" s="30"/>
      <c r="G3524" s="30"/>
      <c r="H3524" s="155"/>
      <c r="I3524" s="36" t="str">
        <f ca="1">IFERROR(__xludf.DUMMYFUNCTION("""COMPUTED_VALUE""")," ")</f>
        <v xml:space="preserve"> </v>
      </c>
      <c r="J3524" s="51"/>
      <c r="K3524" s="56"/>
      <c r="L3524" s="38"/>
      <c r="M3524" s="30"/>
      <c r="N3524" s="30"/>
      <c r="O3524" s="30"/>
      <c r="P3524" s="30"/>
      <c r="Q3524" s="23" t="str">
        <v/>
      </c>
      <c r="R3524" s="30"/>
      <c r="S3524" s="39"/>
      <c r="T3524" s="45"/>
      <c r="U3524" s="52"/>
      <c r="V3524" s="53"/>
      <c r="W3524" s="54"/>
      <c r="X3524" s="30"/>
      <c r="Y3524" s="31" t="str">
        <v/>
      </c>
      <c r="Z3524" s="30"/>
      <c r="AA3524" s="56"/>
      <c r="AB3524" s="56"/>
      <c r="AC3524" s="30"/>
      <c r="AD3524" s="30"/>
    </row>
    <row r="3525" spans="1:30" x14ac:dyDescent="0.2">
      <c r="A3525" s="89"/>
      <c r="B3525" s="35"/>
      <c r="C3525" s="30"/>
      <c r="D3525" s="30"/>
      <c r="E3525" s="30"/>
      <c r="F3525" s="30"/>
      <c r="G3525" s="30"/>
      <c r="H3525" s="155"/>
      <c r="I3525" s="36" t="str">
        <f ca="1">IFERROR(__xludf.DUMMYFUNCTION("""COMPUTED_VALUE""")," ")</f>
        <v xml:space="preserve"> </v>
      </c>
      <c r="J3525" s="51"/>
      <c r="K3525" s="56"/>
      <c r="L3525" s="38"/>
      <c r="M3525" s="30"/>
      <c r="N3525" s="30"/>
      <c r="O3525" s="30"/>
      <c r="P3525" s="30"/>
      <c r="Q3525" s="23" t="str">
        <v/>
      </c>
      <c r="R3525" s="30"/>
      <c r="S3525" s="39"/>
      <c r="T3525" s="45"/>
      <c r="U3525" s="52"/>
      <c r="V3525" s="53"/>
      <c r="W3525" s="54"/>
      <c r="X3525" s="30"/>
      <c r="Y3525" s="31" t="str">
        <v/>
      </c>
      <c r="Z3525" s="30"/>
      <c r="AA3525" s="55"/>
      <c r="AB3525" s="55"/>
      <c r="AC3525" s="30"/>
      <c r="AD3525" s="30"/>
    </row>
    <row r="3526" spans="1:30" x14ac:dyDescent="0.2">
      <c r="A3526" s="89"/>
      <c r="B3526" s="35"/>
      <c r="C3526" s="30"/>
      <c r="D3526" s="30"/>
      <c r="E3526" s="30"/>
      <c r="F3526" s="30"/>
      <c r="G3526" s="30"/>
      <c r="H3526" s="155"/>
      <c r="I3526" s="36" t="str">
        <f ca="1">IFERROR(__xludf.DUMMYFUNCTION("""COMPUTED_VALUE""")," ")</f>
        <v xml:space="preserve"> </v>
      </c>
      <c r="J3526" s="51"/>
      <c r="K3526" s="56"/>
      <c r="L3526" s="38"/>
      <c r="M3526" s="30"/>
      <c r="N3526" s="30"/>
      <c r="O3526" s="30"/>
      <c r="P3526" s="30"/>
      <c r="Q3526" s="23" t="str">
        <v/>
      </c>
      <c r="R3526" s="30"/>
      <c r="S3526" s="39"/>
      <c r="T3526" s="45"/>
      <c r="U3526" s="52"/>
      <c r="V3526" s="53"/>
      <c r="W3526" s="54"/>
      <c r="X3526" s="30"/>
      <c r="Y3526" s="31" t="str">
        <v/>
      </c>
      <c r="Z3526" s="30"/>
      <c r="AA3526" s="56"/>
      <c r="AB3526" s="56"/>
      <c r="AC3526" s="30"/>
      <c r="AD3526" s="30"/>
    </row>
    <row r="3527" spans="1:30" x14ac:dyDescent="0.2">
      <c r="A3527" s="89"/>
      <c r="B3527" s="35"/>
      <c r="C3527" s="30"/>
      <c r="D3527" s="30"/>
      <c r="E3527" s="30"/>
      <c r="F3527" s="30"/>
      <c r="G3527" s="30"/>
      <c r="H3527" s="155"/>
      <c r="I3527" s="36" t="str">
        <f ca="1">IFERROR(__xludf.DUMMYFUNCTION("""COMPUTED_VALUE""")," ")</f>
        <v xml:space="preserve"> </v>
      </c>
      <c r="J3527" s="51"/>
      <c r="K3527" s="56"/>
      <c r="L3527" s="38"/>
      <c r="M3527" s="30"/>
      <c r="N3527" s="30"/>
      <c r="O3527" s="30"/>
      <c r="P3527" s="30"/>
      <c r="Q3527" s="23" t="str">
        <v/>
      </c>
      <c r="R3527" s="30"/>
      <c r="S3527" s="39"/>
      <c r="T3527" s="45"/>
      <c r="U3527" s="52"/>
      <c r="V3527" s="53"/>
      <c r="W3527" s="54"/>
      <c r="X3527" s="30"/>
      <c r="Y3527" s="31" t="str">
        <v/>
      </c>
      <c r="Z3527" s="30"/>
      <c r="AA3527" s="55"/>
      <c r="AB3527" s="55"/>
      <c r="AC3527" s="30"/>
      <c r="AD3527" s="30"/>
    </row>
    <row r="3528" spans="1:30" x14ac:dyDescent="0.2">
      <c r="A3528" s="89"/>
      <c r="B3528" s="35"/>
      <c r="C3528" s="30"/>
      <c r="D3528" s="30"/>
      <c r="E3528" s="30"/>
      <c r="F3528" s="30"/>
      <c r="G3528" s="30"/>
      <c r="H3528" s="155"/>
      <c r="I3528" s="36" t="str">
        <f ca="1">IFERROR(__xludf.DUMMYFUNCTION("""COMPUTED_VALUE""")," ")</f>
        <v xml:space="preserve"> </v>
      </c>
      <c r="J3528" s="51"/>
      <c r="K3528" s="56"/>
      <c r="L3528" s="38"/>
      <c r="M3528" s="30"/>
      <c r="N3528" s="30"/>
      <c r="O3528" s="30"/>
      <c r="P3528" s="30"/>
      <c r="Q3528" s="23" t="str">
        <v/>
      </c>
      <c r="R3528" s="30"/>
      <c r="S3528" s="39"/>
      <c r="T3528" s="45"/>
      <c r="U3528" s="52"/>
      <c r="V3528" s="53"/>
      <c r="W3528" s="54"/>
      <c r="X3528" s="30"/>
      <c r="Y3528" s="31" t="str">
        <v/>
      </c>
      <c r="Z3528" s="30"/>
      <c r="AA3528" s="56"/>
      <c r="AB3528" s="56"/>
      <c r="AC3528" s="30"/>
      <c r="AD3528" s="30"/>
    </row>
    <row r="3529" spans="1:30" x14ac:dyDescent="0.2">
      <c r="A3529" s="89"/>
      <c r="B3529" s="35"/>
      <c r="C3529" s="30"/>
      <c r="D3529" s="30"/>
      <c r="E3529" s="30"/>
      <c r="F3529" s="30"/>
      <c r="G3529" s="30"/>
      <c r="H3529" s="155"/>
      <c r="I3529" s="36" t="str">
        <f ca="1">IFERROR(__xludf.DUMMYFUNCTION("""COMPUTED_VALUE""")," ")</f>
        <v xml:space="preserve"> </v>
      </c>
      <c r="J3529" s="51"/>
      <c r="K3529" s="56"/>
      <c r="L3529" s="38"/>
      <c r="M3529" s="30"/>
      <c r="N3529" s="30"/>
      <c r="O3529" s="30"/>
      <c r="P3529" s="30"/>
      <c r="Q3529" s="23" t="str">
        <v/>
      </c>
      <c r="R3529" s="30"/>
      <c r="S3529" s="39"/>
      <c r="T3529" s="45"/>
      <c r="U3529" s="52"/>
      <c r="V3529" s="53"/>
      <c r="W3529" s="54"/>
      <c r="X3529" s="30"/>
      <c r="Y3529" s="31" t="str">
        <v/>
      </c>
      <c r="Z3529" s="30"/>
      <c r="AA3529" s="55"/>
      <c r="AB3529" s="55"/>
      <c r="AC3529" s="30"/>
      <c r="AD3529" s="30"/>
    </row>
    <row r="3530" spans="1:30" x14ac:dyDescent="0.2">
      <c r="A3530" s="89"/>
      <c r="B3530" s="35"/>
      <c r="C3530" s="30"/>
      <c r="D3530" s="30"/>
      <c r="E3530" s="30"/>
      <c r="F3530" s="30"/>
      <c r="G3530" s="30"/>
      <c r="H3530" s="155"/>
      <c r="I3530" s="36" t="str">
        <f ca="1">IFERROR(__xludf.DUMMYFUNCTION("""COMPUTED_VALUE""")," ")</f>
        <v xml:space="preserve"> </v>
      </c>
      <c r="J3530" s="51"/>
      <c r="K3530" s="56"/>
      <c r="L3530" s="38"/>
      <c r="M3530" s="30"/>
      <c r="N3530" s="30"/>
      <c r="O3530" s="30"/>
      <c r="P3530" s="30"/>
      <c r="Q3530" s="23" t="str">
        <v/>
      </c>
      <c r="R3530" s="30"/>
      <c r="S3530" s="39"/>
      <c r="T3530" s="45"/>
      <c r="U3530" s="52"/>
      <c r="V3530" s="53"/>
      <c r="W3530" s="54"/>
      <c r="X3530" s="30"/>
      <c r="Y3530" s="31" t="str">
        <v/>
      </c>
      <c r="Z3530" s="30"/>
      <c r="AA3530" s="56"/>
      <c r="AB3530" s="56"/>
      <c r="AC3530" s="30"/>
      <c r="AD3530" s="30"/>
    </row>
    <row r="3531" spans="1:30" x14ac:dyDescent="0.2">
      <c r="A3531" s="89"/>
      <c r="B3531" s="35"/>
      <c r="C3531" s="30"/>
      <c r="D3531" s="30"/>
      <c r="E3531" s="30"/>
      <c r="F3531" s="30"/>
      <c r="G3531" s="30"/>
      <c r="H3531" s="155"/>
      <c r="I3531" s="36" t="str">
        <f ca="1">IFERROR(__xludf.DUMMYFUNCTION("""COMPUTED_VALUE""")," ")</f>
        <v xml:space="preserve"> </v>
      </c>
      <c r="J3531" s="51"/>
      <c r="K3531" s="56"/>
      <c r="L3531" s="38"/>
      <c r="M3531" s="30"/>
      <c r="N3531" s="30"/>
      <c r="O3531" s="30"/>
      <c r="P3531" s="30"/>
      <c r="Q3531" s="23" t="str">
        <v/>
      </c>
      <c r="R3531" s="30"/>
      <c r="S3531" s="39"/>
      <c r="T3531" s="45"/>
      <c r="U3531" s="52"/>
      <c r="V3531" s="53"/>
      <c r="W3531" s="54"/>
      <c r="X3531" s="30"/>
      <c r="Y3531" s="31" t="str">
        <v/>
      </c>
      <c r="Z3531" s="30"/>
      <c r="AA3531" s="55"/>
      <c r="AB3531" s="55"/>
      <c r="AC3531" s="30"/>
      <c r="AD3531" s="30"/>
    </row>
    <row r="3532" spans="1:30" x14ac:dyDescent="0.2">
      <c r="A3532" s="89"/>
      <c r="B3532" s="35"/>
      <c r="C3532" s="30"/>
      <c r="D3532" s="30"/>
      <c r="E3532" s="30"/>
      <c r="F3532" s="30"/>
      <c r="G3532" s="30"/>
      <c r="H3532" s="155"/>
      <c r="I3532" s="36" t="str">
        <f ca="1">IFERROR(__xludf.DUMMYFUNCTION("""COMPUTED_VALUE""")," ")</f>
        <v xml:space="preserve"> </v>
      </c>
      <c r="J3532" s="51"/>
      <c r="K3532" s="56"/>
      <c r="L3532" s="38"/>
      <c r="M3532" s="30"/>
      <c r="N3532" s="30"/>
      <c r="O3532" s="30"/>
      <c r="P3532" s="30"/>
      <c r="Q3532" s="23" t="str">
        <v/>
      </c>
      <c r="R3532" s="30"/>
      <c r="S3532" s="39"/>
      <c r="T3532" s="45"/>
      <c r="U3532" s="52"/>
      <c r="V3532" s="53"/>
      <c r="W3532" s="54"/>
      <c r="X3532" s="30"/>
      <c r="Y3532" s="31" t="str">
        <v/>
      </c>
      <c r="Z3532" s="30"/>
      <c r="AA3532" s="56"/>
      <c r="AB3532" s="56"/>
      <c r="AC3532" s="30"/>
      <c r="AD3532" s="30"/>
    </row>
    <row r="3533" spans="1:30" x14ac:dyDescent="0.2">
      <c r="A3533" s="89"/>
      <c r="B3533" s="35"/>
      <c r="C3533" s="30"/>
      <c r="D3533" s="30"/>
      <c r="E3533" s="30"/>
      <c r="F3533" s="30"/>
      <c r="G3533" s="30"/>
      <c r="H3533" s="155"/>
      <c r="I3533" s="36" t="str">
        <f ca="1">IFERROR(__xludf.DUMMYFUNCTION("""COMPUTED_VALUE""")," ")</f>
        <v xml:space="preserve"> </v>
      </c>
      <c r="J3533" s="51"/>
      <c r="K3533" s="56"/>
      <c r="L3533" s="38"/>
      <c r="M3533" s="30"/>
      <c r="N3533" s="30"/>
      <c r="O3533" s="30"/>
      <c r="P3533" s="30"/>
      <c r="Q3533" s="23" t="str">
        <v/>
      </c>
      <c r="R3533" s="30"/>
      <c r="S3533" s="39"/>
      <c r="T3533" s="45"/>
      <c r="U3533" s="52"/>
      <c r="V3533" s="53"/>
      <c r="W3533" s="54"/>
      <c r="X3533" s="30"/>
      <c r="Y3533" s="31" t="str">
        <v/>
      </c>
      <c r="Z3533" s="30"/>
      <c r="AA3533" s="55"/>
      <c r="AB3533" s="55"/>
      <c r="AC3533" s="30"/>
      <c r="AD3533" s="30"/>
    </row>
    <row r="3534" spans="1:30" x14ac:dyDescent="0.2">
      <c r="A3534" s="89"/>
      <c r="B3534" s="35"/>
      <c r="C3534" s="30"/>
      <c r="D3534" s="30"/>
      <c r="E3534" s="30"/>
      <c r="F3534" s="30"/>
      <c r="G3534" s="30"/>
      <c r="H3534" s="155"/>
      <c r="I3534" s="36" t="str">
        <f ca="1">IFERROR(__xludf.DUMMYFUNCTION("""COMPUTED_VALUE""")," ")</f>
        <v xml:space="preserve"> </v>
      </c>
      <c r="J3534" s="51"/>
      <c r="K3534" s="56"/>
      <c r="L3534" s="38"/>
      <c r="M3534" s="30"/>
      <c r="N3534" s="30"/>
      <c r="O3534" s="30"/>
      <c r="P3534" s="30"/>
      <c r="Q3534" s="23" t="str">
        <v/>
      </c>
      <c r="R3534" s="30"/>
      <c r="S3534" s="39"/>
      <c r="T3534" s="45"/>
      <c r="U3534" s="52"/>
      <c r="V3534" s="53"/>
      <c r="W3534" s="54"/>
      <c r="X3534" s="30"/>
      <c r="Y3534" s="31" t="str">
        <v/>
      </c>
      <c r="Z3534" s="30"/>
      <c r="AA3534" s="56"/>
      <c r="AB3534" s="56"/>
      <c r="AC3534" s="30"/>
      <c r="AD3534" s="30"/>
    </row>
    <row r="3535" spans="1:30" x14ac:dyDescent="0.2">
      <c r="A3535" s="89"/>
      <c r="B3535" s="35"/>
      <c r="C3535" s="30"/>
      <c r="D3535" s="30"/>
      <c r="E3535" s="30"/>
      <c r="F3535" s="30"/>
      <c r="G3535" s="30"/>
      <c r="H3535" s="155"/>
      <c r="I3535" s="36" t="str">
        <f ca="1">IFERROR(__xludf.DUMMYFUNCTION("""COMPUTED_VALUE""")," ")</f>
        <v xml:space="preserve"> </v>
      </c>
      <c r="J3535" s="51"/>
      <c r="K3535" s="56"/>
      <c r="L3535" s="38"/>
      <c r="M3535" s="30"/>
      <c r="N3535" s="30"/>
      <c r="O3535" s="30"/>
      <c r="P3535" s="30"/>
      <c r="Q3535" s="23" t="str">
        <v/>
      </c>
      <c r="R3535" s="30"/>
      <c r="S3535" s="39"/>
      <c r="T3535" s="45"/>
      <c r="U3535" s="52"/>
      <c r="V3535" s="53"/>
      <c r="W3535" s="54"/>
      <c r="X3535" s="30"/>
      <c r="Y3535" s="31" t="str">
        <v/>
      </c>
      <c r="Z3535" s="30"/>
      <c r="AA3535" s="55"/>
      <c r="AB3535" s="55"/>
      <c r="AC3535" s="30"/>
      <c r="AD3535" s="30"/>
    </row>
    <row r="3536" spans="1:30" x14ac:dyDescent="0.2">
      <c r="A3536" s="89"/>
      <c r="B3536" s="35"/>
      <c r="C3536" s="30"/>
      <c r="D3536" s="30"/>
      <c r="E3536" s="30"/>
      <c r="F3536" s="30"/>
      <c r="G3536" s="30"/>
      <c r="H3536" s="155"/>
      <c r="I3536" s="36" t="str">
        <f ca="1">IFERROR(__xludf.DUMMYFUNCTION("""COMPUTED_VALUE""")," ")</f>
        <v xml:space="preserve"> </v>
      </c>
      <c r="J3536" s="51"/>
      <c r="K3536" s="56"/>
      <c r="L3536" s="38"/>
      <c r="M3536" s="30"/>
      <c r="N3536" s="30"/>
      <c r="O3536" s="30"/>
      <c r="P3536" s="30"/>
      <c r="Q3536" s="23" t="str">
        <v/>
      </c>
      <c r="R3536" s="30"/>
      <c r="S3536" s="39"/>
      <c r="T3536" s="45"/>
      <c r="U3536" s="52"/>
      <c r="V3536" s="53"/>
      <c r="W3536" s="54"/>
      <c r="X3536" s="30"/>
      <c r="Y3536" s="31" t="str">
        <v/>
      </c>
      <c r="Z3536" s="30"/>
      <c r="AA3536" s="56"/>
      <c r="AB3536" s="56"/>
      <c r="AC3536" s="30"/>
      <c r="AD3536" s="30"/>
    </row>
    <row r="3537" spans="1:30" x14ac:dyDescent="0.2">
      <c r="A3537" s="89"/>
      <c r="B3537" s="35"/>
      <c r="C3537" s="30"/>
      <c r="D3537" s="30"/>
      <c r="E3537" s="30"/>
      <c r="F3537" s="30"/>
      <c r="G3537" s="30"/>
      <c r="H3537" s="155"/>
      <c r="I3537" s="36" t="str">
        <f ca="1">IFERROR(__xludf.DUMMYFUNCTION("""COMPUTED_VALUE""")," ")</f>
        <v xml:space="preserve"> </v>
      </c>
      <c r="J3537" s="51"/>
      <c r="K3537" s="56"/>
      <c r="L3537" s="38"/>
      <c r="M3537" s="30"/>
      <c r="N3537" s="30"/>
      <c r="O3537" s="30"/>
      <c r="P3537" s="30"/>
      <c r="Q3537" s="23" t="str">
        <v/>
      </c>
      <c r="R3537" s="30"/>
      <c r="S3537" s="39"/>
      <c r="T3537" s="45"/>
      <c r="U3537" s="52"/>
      <c r="V3537" s="53"/>
      <c r="W3537" s="54"/>
      <c r="X3537" s="30"/>
      <c r="Y3537" s="31" t="str">
        <v/>
      </c>
      <c r="Z3537" s="30"/>
      <c r="AA3537" s="55"/>
      <c r="AB3537" s="55"/>
      <c r="AC3537" s="30"/>
      <c r="AD3537" s="30"/>
    </row>
    <row r="3538" spans="1:30" x14ac:dyDescent="0.2">
      <c r="A3538" s="89"/>
      <c r="B3538" s="35"/>
      <c r="C3538" s="30"/>
      <c r="D3538" s="30"/>
      <c r="E3538" s="30"/>
      <c r="F3538" s="30"/>
      <c r="G3538" s="30"/>
      <c r="H3538" s="155"/>
      <c r="I3538" s="36" t="str">
        <f ca="1">IFERROR(__xludf.DUMMYFUNCTION("""COMPUTED_VALUE""")," ")</f>
        <v xml:space="preserve"> </v>
      </c>
      <c r="J3538" s="51"/>
      <c r="K3538" s="56"/>
      <c r="L3538" s="38"/>
      <c r="M3538" s="30"/>
      <c r="N3538" s="30"/>
      <c r="O3538" s="30"/>
      <c r="P3538" s="30"/>
      <c r="Q3538" s="23" t="str">
        <v/>
      </c>
      <c r="R3538" s="30"/>
      <c r="S3538" s="39"/>
      <c r="T3538" s="45"/>
      <c r="U3538" s="52"/>
      <c r="V3538" s="53"/>
      <c r="W3538" s="54"/>
      <c r="X3538" s="30"/>
      <c r="Y3538" s="31" t="str">
        <v/>
      </c>
      <c r="Z3538" s="30"/>
      <c r="AA3538" s="56"/>
      <c r="AB3538" s="56"/>
      <c r="AC3538" s="30"/>
      <c r="AD3538" s="30"/>
    </row>
    <row r="3539" spans="1:30" x14ac:dyDescent="0.2">
      <c r="A3539" s="89"/>
      <c r="B3539" s="35"/>
      <c r="C3539" s="30"/>
      <c r="D3539" s="30"/>
      <c r="E3539" s="30"/>
      <c r="F3539" s="30"/>
      <c r="G3539" s="30"/>
      <c r="H3539" s="155"/>
      <c r="I3539" s="36" t="str">
        <f ca="1">IFERROR(__xludf.DUMMYFUNCTION("""COMPUTED_VALUE""")," ")</f>
        <v xml:space="preserve"> </v>
      </c>
      <c r="J3539" s="51"/>
      <c r="K3539" s="56"/>
      <c r="L3539" s="38"/>
      <c r="M3539" s="30"/>
      <c r="N3539" s="30"/>
      <c r="O3539" s="30"/>
      <c r="P3539" s="30"/>
      <c r="Q3539" s="23" t="str">
        <v/>
      </c>
      <c r="R3539" s="30"/>
      <c r="S3539" s="39"/>
      <c r="T3539" s="45"/>
      <c r="U3539" s="52"/>
      <c r="V3539" s="53"/>
      <c r="W3539" s="54"/>
      <c r="X3539" s="30"/>
      <c r="Y3539" s="31" t="str">
        <v/>
      </c>
      <c r="Z3539" s="30"/>
      <c r="AA3539" s="55"/>
      <c r="AB3539" s="55"/>
      <c r="AC3539" s="30"/>
      <c r="AD3539" s="30"/>
    </row>
    <row r="3540" spans="1:30" x14ac:dyDescent="0.2">
      <c r="A3540" s="89"/>
      <c r="B3540" s="35"/>
      <c r="C3540" s="30"/>
      <c r="D3540" s="30"/>
      <c r="E3540" s="30"/>
      <c r="F3540" s="30"/>
      <c r="G3540" s="30"/>
      <c r="H3540" s="155"/>
      <c r="I3540" s="36" t="str">
        <f ca="1">IFERROR(__xludf.DUMMYFUNCTION("""COMPUTED_VALUE""")," ")</f>
        <v xml:space="preserve"> </v>
      </c>
      <c r="J3540" s="51"/>
      <c r="K3540" s="56"/>
      <c r="L3540" s="38"/>
      <c r="M3540" s="30"/>
      <c r="N3540" s="30"/>
      <c r="O3540" s="30"/>
      <c r="P3540" s="30"/>
      <c r="Q3540" s="23" t="str">
        <v/>
      </c>
      <c r="R3540" s="30"/>
      <c r="S3540" s="39"/>
      <c r="T3540" s="45"/>
      <c r="U3540" s="52"/>
      <c r="V3540" s="53"/>
      <c r="W3540" s="54"/>
      <c r="X3540" s="30"/>
      <c r="Y3540" s="31" t="str">
        <v/>
      </c>
      <c r="Z3540" s="30"/>
      <c r="AA3540" s="56"/>
      <c r="AB3540" s="56"/>
      <c r="AC3540" s="30"/>
      <c r="AD3540" s="30"/>
    </row>
    <row r="3541" spans="1:30" x14ac:dyDescent="0.2">
      <c r="A3541" s="89"/>
      <c r="B3541" s="35"/>
      <c r="C3541" s="30"/>
      <c r="D3541" s="30"/>
      <c r="E3541" s="30"/>
      <c r="F3541" s="30"/>
      <c r="G3541" s="30"/>
      <c r="H3541" s="155"/>
      <c r="I3541" s="36" t="str">
        <f ca="1">IFERROR(__xludf.DUMMYFUNCTION("""COMPUTED_VALUE""")," ")</f>
        <v xml:space="preserve"> </v>
      </c>
      <c r="J3541" s="51"/>
      <c r="K3541" s="56"/>
      <c r="L3541" s="38"/>
      <c r="M3541" s="30"/>
      <c r="N3541" s="30"/>
      <c r="O3541" s="30"/>
      <c r="P3541" s="30"/>
      <c r="Q3541" s="23" t="str">
        <v/>
      </c>
      <c r="R3541" s="30"/>
      <c r="S3541" s="39"/>
      <c r="T3541" s="45"/>
      <c r="U3541" s="52"/>
      <c r="V3541" s="53"/>
      <c r="W3541" s="54"/>
      <c r="X3541" s="30"/>
      <c r="Y3541" s="31" t="str">
        <v/>
      </c>
      <c r="Z3541" s="30"/>
      <c r="AA3541" s="55"/>
      <c r="AB3541" s="55"/>
      <c r="AC3541" s="30"/>
      <c r="AD3541" s="30"/>
    </row>
    <row r="3542" spans="1:30" x14ac:dyDescent="0.2">
      <c r="A3542" s="89"/>
      <c r="B3542" s="35"/>
      <c r="C3542" s="30"/>
      <c r="D3542" s="30"/>
      <c r="E3542" s="30"/>
      <c r="F3542" s="30"/>
      <c r="G3542" s="30"/>
      <c r="H3542" s="155"/>
      <c r="I3542" s="36" t="str">
        <f ca="1">IFERROR(__xludf.DUMMYFUNCTION("""COMPUTED_VALUE""")," ")</f>
        <v xml:space="preserve"> </v>
      </c>
      <c r="J3542" s="51"/>
      <c r="K3542" s="56"/>
      <c r="L3542" s="38"/>
      <c r="M3542" s="30"/>
      <c r="N3542" s="30"/>
      <c r="O3542" s="30"/>
      <c r="P3542" s="30"/>
      <c r="Q3542" s="23" t="str">
        <v/>
      </c>
      <c r="R3542" s="30"/>
      <c r="S3542" s="39"/>
      <c r="T3542" s="45"/>
      <c r="U3542" s="52"/>
      <c r="V3542" s="53"/>
      <c r="W3542" s="54"/>
      <c r="X3542" s="30"/>
      <c r="Y3542" s="31" t="str">
        <v/>
      </c>
      <c r="Z3542" s="30"/>
      <c r="AA3542" s="56"/>
      <c r="AB3542" s="56"/>
      <c r="AC3542" s="30"/>
      <c r="AD3542" s="30"/>
    </row>
    <row r="3543" spans="1:30" x14ac:dyDescent="0.2">
      <c r="A3543" s="89"/>
      <c r="B3543" s="35"/>
      <c r="C3543" s="30"/>
      <c r="D3543" s="30"/>
      <c r="E3543" s="30"/>
      <c r="F3543" s="30"/>
      <c r="G3543" s="30"/>
      <c r="H3543" s="155"/>
      <c r="I3543" s="36" t="str">
        <f ca="1">IFERROR(__xludf.DUMMYFUNCTION("""COMPUTED_VALUE""")," ")</f>
        <v xml:space="preserve"> </v>
      </c>
      <c r="J3543" s="51"/>
      <c r="K3543" s="56"/>
      <c r="L3543" s="38"/>
      <c r="M3543" s="30"/>
      <c r="N3543" s="30"/>
      <c r="O3543" s="30"/>
      <c r="P3543" s="30"/>
      <c r="Q3543" s="23" t="str">
        <v/>
      </c>
      <c r="R3543" s="30"/>
      <c r="S3543" s="39"/>
      <c r="T3543" s="45"/>
      <c r="U3543" s="52"/>
      <c r="V3543" s="53"/>
      <c r="W3543" s="54"/>
      <c r="X3543" s="30"/>
      <c r="Y3543" s="31" t="str">
        <v/>
      </c>
      <c r="Z3543" s="30"/>
      <c r="AA3543" s="55"/>
      <c r="AB3543" s="55"/>
      <c r="AC3543" s="30"/>
      <c r="AD3543" s="30"/>
    </row>
    <row r="3544" spans="1:30" x14ac:dyDescent="0.2">
      <c r="A3544" s="89"/>
      <c r="B3544" s="35"/>
      <c r="C3544" s="30"/>
      <c r="D3544" s="30"/>
      <c r="E3544" s="30"/>
      <c r="F3544" s="30"/>
      <c r="G3544" s="30"/>
      <c r="H3544" s="155"/>
      <c r="I3544" s="36" t="str">
        <f ca="1">IFERROR(__xludf.DUMMYFUNCTION("""COMPUTED_VALUE""")," ")</f>
        <v xml:space="preserve"> </v>
      </c>
      <c r="J3544" s="51"/>
      <c r="K3544" s="56"/>
      <c r="L3544" s="38"/>
      <c r="M3544" s="30"/>
      <c r="N3544" s="30"/>
      <c r="O3544" s="30"/>
      <c r="P3544" s="30"/>
      <c r="Q3544" s="23" t="str">
        <v/>
      </c>
      <c r="R3544" s="30"/>
      <c r="S3544" s="39"/>
      <c r="T3544" s="45"/>
      <c r="U3544" s="52"/>
      <c r="V3544" s="53"/>
      <c r="W3544" s="54"/>
      <c r="X3544" s="30"/>
      <c r="Y3544" s="31" t="str">
        <v/>
      </c>
      <c r="Z3544" s="30"/>
      <c r="AA3544" s="56"/>
      <c r="AB3544" s="56"/>
      <c r="AC3544" s="30"/>
      <c r="AD3544" s="30"/>
    </row>
    <row r="3545" spans="1:30" x14ac:dyDescent="0.2">
      <c r="A3545" s="89"/>
      <c r="B3545" s="35"/>
      <c r="C3545" s="30"/>
      <c r="D3545" s="30"/>
      <c r="E3545" s="30"/>
      <c r="F3545" s="30"/>
      <c r="G3545" s="30"/>
      <c r="H3545" s="155"/>
      <c r="I3545" s="36" t="str">
        <f ca="1">IFERROR(__xludf.DUMMYFUNCTION("""COMPUTED_VALUE""")," ")</f>
        <v xml:space="preserve"> </v>
      </c>
      <c r="J3545" s="51"/>
      <c r="K3545" s="56"/>
      <c r="L3545" s="38"/>
      <c r="M3545" s="30"/>
      <c r="N3545" s="30"/>
      <c r="O3545" s="30"/>
      <c r="P3545" s="30"/>
      <c r="Q3545" s="23" t="str">
        <v/>
      </c>
      <c r="R3545" s="30"/>
      <c r="S3545" s="39"/>
      <c r="T3545" s="45"/>
      <c r="U3545" s="52"/>
      <c r="V3545" s="53"/>
      <c r="W3545" s="54"/>
      <c r="X3545" s="30"/>
      <c r="Y3545" s="31" t="str">
        <v/>
      </c>
      <c r="Z3545" s="30"/>
      <c r="AA3545" s="55"/>
      <c r="AB3545" s="55"/>
      <c r="AC3545" s="30"/>
      <c r="AD3545" s="30"/>
    </row>
    <row r="3546" spans="1:30" x14ac:dyDescent="0.2">
      <c r="A3546" s="89"/>
      <c r="B3546" s="35"/>
      <c r="C3546" s="30"/>
      <c r="D3546" s="30"/>
      <c r="E3546" s="30"/>
      <c r="F3546" s="30"/>
      <c r="G3546" s="30"/>
      <c r="H3546" s="155"/>
      <c r="I3546" s="36" t="str">
        <f ca="1">IFERROR(__xludf.DUMMYFUNCTION("""COMPUTED_VALUE""")," ")</f>
        <v xml:space="preserve"> </v>
      </c>
      <c r="J3546" s="51"/>
      <c r="K3546" s="56"/>
      <c r="L3546" s="38"/>
      <c r="M3546" s="30"/>
      <c r="N3546" s="30"/>
      <c r="O3546" s="30"/>
      <c r="P3546" s="30"/>
      <c r="Q3546" s="23" t="str">
        <v/>
      </c>
      <c r="R3546" s="30"/>
      <c r="S3546" s="39"/>
      <c r="T3546" s="45"/>
      <c r="U3546" s="52"/>
      <c r="V3546" s="53"/>
      <c r="W3546" s="54"/>
      <c r="X3546" s="30"/>
      <c r="Y3546" s="31" t="str">
        <v/>
      </c>
      <c r="Z3546" s="30"/>
      <c r="AA3546" s="56"/>
      <c r="AB3546" s="56"/>
      <c r="AC3546" s="30"/>
      <c r="AD3546" s="30"/>
    </row>
    <row r="3547" spans="1:30" x14ac:dyDescent="0.2">
      <c r="A3547" s="89"/>
      <c r="B3547" s="35"/>
      <c r="C3547" s="30"/>
      <c r="D3547" s="30"/>
      <c r="E3547" s="30"/>
      <c r="F3547" s="30"/>
      <c r="G3547" s="30"/>
      <c r="H3547" s="155"/>
      <c r="I3547" s="36" t="str">
        <f ca="1">IFERROR(__xludf.DUMMYFUNCTION("""COMPUTED_VALUE""")," ")</f>
        <v xml:space="preserve"> </v>
      </c>
      <c r="J3547" s="51"/>
      <c r="K3547" s="56"/>
      <c r="L3547" s="38"/>
      <c r="M3547" s="30"/>
      <c r="N3547" s="30"/>
      <c r="O3547" s="30"/>
      <c r="P3547" s="30"/>
      <c r="Q3547" s="23" t="str">
        <v/>
      </c>
      <c r="R3547" s="30"/>
      <c r="S3547" s="39"/>
      <c r="T3547" s="45"/>
      <c r="U3547" s="52"/>
      <c r="V3547" s="53"/>
      <c r="W3547" s="54"/>
      <c r="X3547" s="30"/>
      <c r="Y3547" s="31" t="str">
        <v/>
      </c>
      <c r="Z3547" s="30"/>
      <c r="AA3547" s="55"/>
      <c r="AB3547" s="55"/>
      <c r="AC3547" s="30"/>
      <c r="AD3547" s="30"/>
    </row>
    <row r="3548" spans="1:30" x14ac:dyDescent="0.2">
      <c r="A3548" s="89"/>
      <c r="B3548" s="35"/>
      <c r="C3548" s="30"/>
      <c r="D3548" s="30"/>
      <c r="E3548" s="30"/>
      <c r="F3548" s="30"/>
      <c r="G3548" s="30"/>
      <c r="H3548" s="155"/>
      <c r="I3548" s="36" t="str">
        <f ca="1">IFERROR(__xludf.DUMMYFUNCTION("""COMPUTED_VALUE""")," ")</f>
        <v xml:space="preserve"> </v>
      </c>
      <c r="J3548" s="51"/>
      <c r="K3548" s="56"/>
      <c r="L3548" s="38"/>
      <c r="M3548" s="30"/>
      <c r="N3548" s="30"/>
      <c r="O3548" s="30"/>
      <c r="P3548" s="30"/>
      <c r="Q3548" s="23" t="str">
        <v/>
      </c>
      <c r="R3548" s="30"/>
      <c r="S3548" s="39"/>
      <c r="T3548" s="45"/>
      <c r="U3548" s="52"/>
      <c r="V3548" s="53"/>
      <c r="W3548" s="54"/>
      <c r="X3548" s="30"/>
      <c r="Y3548" s="31" t="str">
        <v/>
      </c>
      <c r="Z3548" s="30"/>
      <c r="AA3548" s="56"/>
      <c r="AB3548" s="56"/>
      <c r="AC3548" s="30"/>
      <c r="AD3548" s="30"/>
    </row>
    <row r="3549" spans="1:30" x14ac:dyDescent="0.2">
      <c r="A3549" s="89"/>
      <c r="B3549" s="35"/>
      <c r="C3549" s="30"/>
      <c r="D3549" s="30"/>
      <c r="E3549" s="30"/>
      <c r="F3549" s="30"/>
      <c r="G3549" s="30"/>
      <c r="H3549" s="155"/>
      <c r="I3549" s="36" t="str">
        <f ca="1">IFERROR(__xludf.DUMMYFUNCTION("""COMPUTED_VALUE""")," ")</f>
        <v xml:space="preserve"> </v>
      </c>
      <c r="J3549" s="51"/>
      <c r="K3549" s="56"/>
      <c r="L3549" s="38"/>
      <c r="M3549" s="30"/>
      <c r="N3549" s="30"/>
      <c r="O3549" s="30"/>
      <c r="P3549" s="30"/>
      <c r="Q3549" s="23" t="str">
        <v/>
      </c>
      <c r="R3549" s="30"/>
      <c r="S3549" s="39"/>
      <c r="T3549" s="45"/>
      <c r="U3549" s="52"/>
      <c r="V3549" s="53"/>
      <c r="W3549" s="54"/>
      <c r="X3549" s="30"/>
      <c r="Y3549" s="31" t="str">
        <v/>
      </c>
      <c r="Z3549" s="30"/>
      <c r="AA3549" s="55"/>
      <c r="AB3549" s="55"/>
      <c r="AC3549" s="30"/>
      <c r="AD3549" s="30"/>
    </row>
    <row r="3550" spans="1:30" x14ac:dyDescent="0.2">
      <c r="A3550" s="89"/>
      <c r="B3550" s="35"/>
      <c r="C3550" s="30"/>
      <c r="D3550" s="30"/>
      <c r="E3550" s="30"/>
      <c r="F3550" s="30"/>
      <c r="G3550" s="30"/>
      <c r="H3550" s="155"/>
      <c r="I3550" s="36" t="str">
        <f ca="1">IFERROR(__xludf.DUMMYFUNCTION("""COMPUTED_VALUE""")," ")</f>
        <v xml:space="preserve"> </v>
      </c>
      <c r="J3550" s="51"/>
      <c r="K3550" s="56"/>
      <c r="L3550" s="38"/>
      <c r="M3550" s="30"/>
      <c r="N3550" s="30"/>
      <c r="O3550" s="30"/>
      <c r="P3550" s="30"/>
      <c r="Q3550" s="23" t="str">
        <v/>
      </c>
      <c r="R3550" s="30"/>
      <c r="S3550" s="39"/>
      <c r="T3550" s="45"/>
      <c r="U3550" s="52"/>
      <c r="V3550" s="53"/>
      <c r="W3550" s="54"/>
      <c r="X3550" s="30"/>
      <c r="Y3550" s="31" t="str">
        <v/>
      </c>
      <c r="Z3550" s="30"/>
      <c r="AA3550" s="56"/>
      <c r="AB3550" s="56"/>
      <c r="AC3550" s="30"/>
      <c r="AD3550" s="30"/>
    </row>
    <row r="3551" spans="1:30" x14ac:dyDescent="0.2">
      <c r="A3551" s="89"/>
      <c r="B3551" s="35"/>
      <c r="C3551" s="30"/>
      <c r="D3551" s="30"/>
      <c r="E3551" s="30"/>
      <c r="F3551" s="30"/>
      <c r="G3551" s="30"/>
      <c r="H3551" s="155"/>
      <c r="I3551" s="36" t="str">
        <f ca="1">IFERROR(__xludf.DUMMYFUNCTION("""COMPUTED_VALUE""")," ")</f>
        <v xml:space="preserve"> </v>
      </c>
      <c r="J3551" s="51"/>
      <c r="K3551" s="56"/>
      <c r="L3551" s="38"/>
      <c r="M3551" s="30"/>
      <c r="N3551" s="30"/>
      <c r="O3551" s="30"/>
      <c r="P3551" s="30"/>
      <c r="Q3551" s="23" t="str">
        <v/>
      </c>
      <c r="R3551" s="30"/>
      <c r="S3551" s="39"/>
      <c r="T3551" s="45"/>
      <c r="U3551" s="52"/>
      <c r="V3551" s="53"/>
      <c r="W3551" s="54"/>
      <c r="X3551" s="30"/>
      <c r="Y3551" s="31" t="str">
        <v/>
      </c>
      <c r="Z3551" s="30"/>
      <c r="AA3551" s="55"/>
      <c r="AB3551" s="55"/>
      <c r="AC3551" s="30"/>
      <c r="AD3551" s="30"/>
    </row>
    <row r="3552" spans="1:30" x14ac:dyDescent="0.2">
      <c r="A3552" s="89"/>
      <c r="B3552" s="35"/>
      <c r="C3552" s="30"/>
      <c r="D3552" s="30"/>
      <c r="E3552" s="30"/>
      <c r="F3552" s="30"/>
      <c r="G3552" s="30"/>
      <c r="H3552" s="155"/>
      <c r="I3552" s="36" t="str">
        <f ca="1">IFERROR(__xludf.DUMMYFUNCTION("""COMPUTED_VALUE""")," ")</f>
        <v xml:space="preserve"> </v>
      </c>
      <c r="J3552" s="51"/>
      <c r="K3552" s="56"/>
      <c r="L3552" s="38"/>
      <c r="M3552" s="30"/>
      <c r="N3552" s="30"/>
      <c r="O3552" s="30"/>
      <c r="P3552" s="30"/>
      <c r="Q3552" s="23" t="str">
        <v/>
      </c>
      <c r="R3552" s="30"/>
      <c r="S3552" s="39"/>
      <c r="T3552" s="45"/>
      <c r="U3552" s="52"/>
      <c r="V3552" s="53"/>
      <c r="W3552" s="54"/>
      <c r="X3552" s="30"/>
      <c r="Y3552" s="31" t="str">
        <v/>
      </c>
      <c r="Z3552" s="30"/>
      <c r="AA3552" s="56"/>
      <c r="AB3552" s="56"/>
      <c r="AC3552" s="30"/>
      <c r="AD3552" s="30"/>
    </row>
    <row r="3553" spans="1:30" x14ac:dyDescent="0.2">
      <c r="A3553" s="89"/>
      <c r="B3553" s="35"/>
      <c r="C3553" s="30"/>
      <c r="D3553" s="30"/>
      <c r="E3553" s="30"/>
      <c r="F3553" s="30"/>
      <c r="G3553" s="30"/>
      <c r="H3553" s="155"/>
      <c r="I3553" s="36" t="str">
        <f ca="1">IFERROR(__xludf.DUMMYFUNCTION("""COMPUTED_VALUE""")," ")</f>
        <v xml:space="preserve"> </v>
      </c>
      <c r="J3553" s="51"/>
      <c r="K3553" s="56"/>
      <c r="L3553" s="38"/>
      <c r="M3553" s="30"/>
      <c r="N3553" s="30"/>
      <c r="O3553" s="30"/>
      <c r="P3553" s="30"/>
      <c r="Q3553" s="23" t="str">
        <v/>
      </c>
      <c r="R3553" s="30"/>
      <c r="S3553" s="39"/>
      <c r="T3553" s="45"/>
      <c r="U3553" s="52"/>
      <c r="V3553" s="53"/>
      <c r="W3553" s="54"/>
      <c r="X3553" s="30"/>
      <c r="Y3553" s="31" t="str">
        <v/>
      </c>
      <c r="Z3553" s="30"/>
      <c r="AA3553" s="55"/>
      <c r="AB3553" s="55"/>
      <c r="AC3553" s="30"/>
      <c r="AD3553" s="30"/>
    </row>
    <row r="3554" spans="1:30" x14ac:dyDescent="0.2">
      <c r="A3554" s="89"/>
      <c r="B3554" s="35"/>
      <c r="C3554" s="30"/>
      <c r="D3554" s="30"/>
      <c r="E3554" s="30"/>
      <c r="F3554" s="30"/>
      <c r="G3554" s="30"/>
      <c r="H3554" s="155"/>
      <c r="I3554" s="36" t="str">
        <f ca="1">IFERROR(__xludf.DUMMYFUNCTION("""COMPUTED_VALUE""")," ")</f>
        <v xml:space="preserve"> </v>
      </c>
      <c r="J3554" s="51"/>
      <c r="K3554" s="56"/>
      <c r="L3554" s="38"/>
      <c r="M3554" s="30"/>
      <c r="N3554" s="30"/>
      <c r="O3554" s="30"/>
      <c r="P3554" s="30"/>
      <c r="Q3554" s="23" t="str">
        <v/>
      </c>
      <c r="R3554" s="30"/>
      <c r="S3554" s="39"/>
      <c r="T3554" s="45"/>
      <c r="U3554" s="52"/>
      <c r="V3554" s="53"/>
      <c r="W3554" s="54"/>
      <c r="X3554" s="30"/>
      <c r="Y3554" s="31" t="str">
        <v/>
      </c>
      <c r="Z3554" s="30"/>
      <c r="AA3554" s="56"/>
      <c r="AB3554" s="56"/>
      <c r="AC3554" s="30"/>
      <c r="AD3554" s="30"/>
    </row>
    <row r="3555" spans="1:30" x14ac:dyDescent="0.2">
      <c r="A3555" s="89"/>
      <c r="B3555" s="35"/>
      <c r="C3555" s="30"/>
      <c r="D3555" s="30"/>
      <c r="E3555" s="30"/>
      <c r="F3555" s="30"/>
      <c r="G3555" s="30"/>
      <c r="H3555" s="155"/>
      <c r="I3555" s="36" t="str">
        <f ca="1">IFERROR(__xludf.DUMMYFUNCTION("""COMPUTED_VALUE""")," ")</f>
        <v xml:space="preserve"> </v>
      </c>
      <c r="J3555" s="51"/>
      <c r="K3555" s="56"/>
      <c r="L3555" s="38"/>
      <c r="M3555" s="30"/>
      <c r="N3555" s="30"/>
      <c r="O3555" s="30"/>
      <c r="P3555" s="30"/>
      <c r="Q3555" s="23" t="str">
        <v/>
      </c>
      <c r="R3555" s="30"/>
      <c r="S3555" s="39"/>
      <c r="T3555" s="45"/>
      <c r="U3555" s="52"/>
      <c r="V3555" s="53"/>
      <c r="W3555" s="54"/>
      <c r="X3555" s="30"/>
      <c r="Y3555" s="31" t="str">
        <v/>
      </c>
      <c r="Z3555" s="30"/>
      <c r="AA3555" s="55"/>
      <c r="AB3555" s="55"/>
      <c r="AC3555" s="30"/>
      <c r="AD3555" s="30"/>
    </row>
    <row r="3556" spans="1:30" x14ac:dyDescent="0.2">
      <c r="A3556" s="89"/>
      <c r="B3556" s="35"/>
      <c r="C3556" s="30"/>
      <c r="D3556" s="30"/>
      <c r="E3556" s="30"/>
      <c r="F3556" s="30"/>
      <c r="G3556" s="30"/>
      <c r="H3556" s="155"/>
      <c r="I3556" s="36" t="str">
        <f ca="1">IFERROR(__xludf.DUMMYFUNCTION("""COMPUTED_VALUE""")," ")</f>
        <v xml:space="preserve"> </v>
      </c>
      <c r="J3556" s="51"/>
      <c r="K3556" s="56"/>
      <c r="L3556" s="38"/>
      <c r="M3556" s="30"/>
      <c r="N3556" s="30"/>
      <c r="O3556" s="30"/>
      <c r="P3556" s="30"/>
      <c r="Q3556" s="23" t="str">
        <v/>
      </c>
      <c r="R3556" s="30"/>
      <c r="S3556" s="39"/>
      <c r="T3556" s="45"/>
      <c r="U3556" s="52"/>
      <c r="V3556" s="53"/>
      <c r="W3556" s="54"/>
      <c r="X3556" s="30"/>
      <c r="Y3556" s="31" t="str">
        <v/>
      </c>
      <c r="Z3556" s="30"/>
      <c r="AA3556" s="56"/>
      <c r="AB3556" s="56"/>
      <c r="AC3556" s="30"/>
      <c r="AD3556" s="30"/>
    </row>
    <row r="3557" spans="1:30" x14ac:dyDescent="0.2">
      <c r="A3557" s="89"/>
      <c r="B3557" s="35"/>
      <c r="C3557" s="30"/>
      <c r="D3557" s="30"/>
      <c r="E3557" s="30"/>
      <c r="F3557" s="30"/>
      <c r="G3557" s="30"/>
      <c r="H3557" s="155"/>
      <c r="I3557" s="36" t="str">
        <f ca="1">IFERROR(__xludf.DUMMYFUNCTION("""COMPUTED_VALUE""")," ")</f>
        <v xml:space="preserve"> </v>
      </c>
      <c r="J3557" s="51"/>
      <c r="K3557" s="56"/>
      <c r="L3557" s="38"/>
      <c r="M3557" s="30"/>
      <c r="N3557" s="30"/>
      <c r="O3557" s="30"/>
      <c r="P3557" s="30"/>
      <c r="Q3557" s="23" t="str">
        <v/>
      </c>
      <c r="R3557" s="30"/>
      <c r="S3557" s="39"/>
      <c r="T3557" s="45"/>
      <c r="U3557" s="52"/>
      <c r="V3557" s="53"/>
      <c r="W3557" s="54"/>
      <c r="X3557" s="30"/>
      <c r="Y3557" s="31" t="str">
        <v/>
      </c>
      <c r="Z3557" s="30"/>
      <c r="AA3557" s="55"/>
      <c r="AB3557" s="55"/>
      <c r="AC3557" s="30"/>
      <c r="AD3557" s="30"/>
    </row>
    <row r="3558" spans="1:30" x14ac:dyDescent="0.2">
      <c r="A3558" s="89"/>
      <c r="B3558" s="35"/>
      <c r="C3558" s="30"/>
      <c r="D3558" s="30"/>
      <c r="E3558" s="30"/>
      <c r="F3558" s="30"/>
      <c r="G3558" s="30"/>
      <c r="H3558" s="155"/>
      <c r="I3558" s="36" t="str">
        <f ca="1">IFERROR(__xludf.DUMMYFUNCTION("""COMPUTED_VALUE""")," ")</f>
        <v xml:space="preserve"> </v>
      </c>
      <c r="J3558" s="51"/>
      <c r="K3558" s="56"/>
      <c r="L3558" s="38"/>
      <c r="M3558" s="30"/>
      <c r="N3558" s="30"/>
      <c r="O3558" s="30"/>
      <c r="P3558" s="30"/>
      <c r="Q3558" s="23" t="str">
        <v/>
      </c>
      <c r="R3558" s="30"/>
      <c r="S3558" s="39"/>
      <c r="T3558" s="45"/>
      <c r="U3558" s="52"/>
      <c r="V3558" s="53"/>
      <c r="W3558" s="54"/>
      <c r="X3558" s="30"/>
      <c r="Y3558" s="31" t="str">
        <v/>
      </c>
      <c r="Z3558" s="30"/>
      <c r="AA3558" s="56"/>
      <c r="AB3558" s="56"/>
      <c r="AC3558" s="30"/>
      <c r="AD3558" s="30"/>
    </row>
    <row r="3559" spans="1:30" x14ac:dyDescent="0.2">
      <c r="A3559" s="89"/>
      <c r="B3559" s="35"/>
      <c r="C3559" s="30"/>
      <c r="D3559" s="30"/>
      <c r="E3559" s="30"/>
      <c r="F3559" s="30"/>
      <c r="G3559" s="30"/>
      <c r="H3559" s="155"/>
      <c r="I3559" s="36" t="str">
        <f ca="1">IFERROR(__xludf.DUMMYFUNCTION("""COMPUTED_VALUE""")," ")</f>
        <v xml:space="preserve"> </v>
      </c>
      <c r="J3559" s="51"/>
      <c r="K3559" s="56"/>
      <c r="L3559" s="38"/>
      <c r="M3559" s="30"/>
      <c r="N3559" s="30"/>
      <c r="O3559" s="30"/>
      <c r="P3559" s="30"/>
      <c r="Q3559" s="23" t="str">
        <v/>
      </c>
      <c r="R3559" s="30"/>
      <c r="S3559" s="39"/>
      <c r="T3559" s="45"/>
      <c r="U3559" s="52"/>
      <c r="V3559" s="53"/>
      <c r="W3559" s="54"/>
      <c r="X3559" s="30"/>
      <c r="Y3559" s="31" t="str">
        <v/>
      </c>
      <c r="Z3559" s="30"/>
      <c r="AA3559" s="55"/>
      <c r="AB3559" s="55"/>
      <c r="AC3559" s="30"/>
      <c r="AD3559" s="30"/>
    </row>
    <row r="3560" spans="1:30" x14ac:dyDescent="0.2">
      <c r="A3560" s="89"/>
      <c r="B3560" s="35"/>
      <c r="C3560" s="30"/>
      <c r="D3560" s="30"/>
      <c r="E3560" s="30"/>
      <c r="F3560" s="30"/>
      <c r="G3560" s="30"/>
      <c r="H3560" s="155"/>
      <c r="I3560" s="36" t="str">
        <f ca="1">IFERROR(__xludf.DUMMYFUNCTION("""COMPUTED_VALUE""")," ")</f>
        <v xml:space="preserve"> </v>
      </c>
      <c r="J3560" s="51"/>
      <c r="K3560" s="56"/>
      <c r="L3560" s="38"/>
      <c r="M3560" s="30"/>
      <c r="N3560" s="30"/>
      <c r="O3560" s="30"/>
      <c r="P3560" s="30"/>
      <c r="Q3560" s="23" t="str">
        <v/>
      </c>
      <c r="R3560" s="30"/>
      <c r="S3560" s="39"/>
      <c r="T3560" s="45"/>
      <c r="U3560" s="52"/>
      <c r="V3560" s="53"/>
      <c r="W3560" s="54"/>
      <c r="X3560" s="30"/>
      <c r="Y3560" s="31" t="str">
        <v/>
      </c>
      <c r="Z3560" s="30"/>
      <c r="AA3560" s="56"/>
      <c r="AB3560" s="56"/>
      <c r="AC3560" s="30"/>
      <c r="AD3560" s="30"/>
    </row>
    <row r="3561" spans="1:30" x14ac:dyDescent="0.2">
      <c r="A3561" s="89"/>
      <c r="B3561" s="35"/>
      <c r="C3561" s="30"/>
      <c r="D3561" s="30"/>
      <c r="E3561" s="30"/>
      <c r="F3561" s="30"/>
      <c r="G3561" s="30"/>
      <c r="H3561" s="155"/>
      <c r="I3561" s="36" t="str">
        <f ca="1">IFERROR(__xludf.DUMMYFUNCTION("""COMPUTED_VALUE""")," ")</f>
        <v xml:space="preserve"> </v>
      </c>
      <c r="J3561" s="51"/>
      <c r="K3561" s="56"/>
      <c r="L3561" s="38"/>
      <c r="M3561" s="30"/>
      <c r="N3561" s="30"/>
      <c r="O3561" s="30"/>
      <c r="P3561" s="30"/>
      <c r="Q3561" s="23" t="str">
        <v/>
      </c>
      <c r="R3561" s="30"/>
      <c r="S3561" s="39"/>
      <c r="T3561" s="45"/>
      <c r="U3561" s="52"/>
      <c r="V3561" s="53"/>
      <c r="W3561" s="54"/>
      <c r="X3561" s="30"/>
      <c r="Y3561" s="31" t="str">
        <v/>
      </c>
      <c r="Z3561" s="30"/>
      <c r="AA3561" s="55"/>
      <c r="AB3561" s="55"/>
      <c r="AC3561" s="30"/>
      <c r="AD3561" s="30"/>
    </row>
    <row r="3562" spans="1:30" x14ac:dyDescent="0.2">
      <c r="A3562" s="89"/>
      <c r="B3562" s="35"/>
      <c r="C3562" s="30"/>
      <c r="D3562" s="30"/>
      <c r="E3562" s="30"/>
      <c r="F3562" s="30"/>
      <c r="G3562" s="30"/>
      <c r="H3562" s="155"/>
      <c r="I3562" s="36" t="str">
        <f ca="1">IFERROR(__xludf.DUMMYFUNCTION("""COMPUTED_VALUE""")," ")</f>
        <v xml:space="preserve"> </v>
      </c>
      <c r="J3562" s="51"/>
      <c r="K3562" s="56"/>
      <c r="L3562" s="38"/>
      <c r="M3562" s="30"/>
      <c r="N3562" s="30"/>
      <c r="O3562" s="30"/>
      <c r="P3562" s="30"/>
      <c r="Q3562" s="23" t="str">
        <v/>
      </c>
      <c r="R3562" s="30"/>
      <c r="S3562" s="39"/>
      <c r="T3562" s="45"/>
      <c r="U3562" s="52"/>
      <c r="V3562" s="53"/>
      <c r="W3562" s="54"/>
      <c r="X3562" s="30"/>
      <c r="Y3562" s="31" t="str">
        <v/>
      </c>
      <c r="Z3562" s="30"/>
      <c r="AA3562" s="56"/>
      <c r="AB3562" s="56"/>
      <c r="AC3562" s="30"/>
      <c r="AD3562" s="30"/>
    </row>
    <row r="3563" spans="1:30" x14ac:dyDescent="0.2">
      <c r="A3563" s="89"/>
      <c r="B3563" s="35"/>
      <c r="C3563" s="30"/>
      <c r="D3563" s="30"/>
      <c r="E3563" s="30"/>
      <c r="F3563" s="30"/>
      <c r="G3563" s="30"/>
      <c r="H3563" s="155"/>
      <c r="I3563" s="36" t="str">
        <f ca="1">IFERROR(__xludf.DUMMYFUNCTION("""COMPUTED_VALUE""")," ")</f>
        <v xml:space="preserve"> </v>
      </c>
      <c r="J3563" s="51"/>
      <c r="K3563" s="56"/>
      <c r="L3563" s="38"/>
      <c r="M3563" s="30"/>
      <c r="N3563" s="30"/>
      <c r="O3563" s="30"/>
      <c r="P3563" s="30"/>
      <c r="Q3563" s="23" t="str">
        <v/>
      </c>
      <c r="R3563" s="30"/>
      <c r="S3563" s="39"/>
      <c r="T3563" s="45"/>
      <c r="U3563" s="52"/>
      <c r="V3563" s="53"/>
      <c r="W3563" s="54"/>
      <c r="X3563" s="30"/>
      <c r="Y3563" s="31" t="str">
        <v/>
      </c>
      <c r="Z3563" s="30"/>
      <c r="AA3563" s="55"/>
      <c r="AB3563" s="55"/>
      <c r="AC3563" s="30"/>
      <c r="AD3563" s="30"/>
    </row>
    <row r="3564" spans="1:30" x14ac:dyDescent="0.2">
      <c r="A3564" s="89"/>
      <c r="B3564" s="35"/>
      <c r="C3564" s="30"/>
      <c r="D3564" s="30"/>
      <c r="E3564" s="30"/>
      <c r="F3564" s="30"/>
      <c r="G3564" s="30"/>
      <c r="H3564" s="155"/>
      <c r="I3564" s="36" t="str">
        <f ca="1">IFERROR(__xludf.DUMMYFUNCTION("""COMPUTED_VALUE""")," ")</f>
        <v xml:space="preserve"> </v>
      </c>
      <c r="J3564" s="51"/>
      <c r="K3564" s="56"/>
      <c r="L3564" s="38"/>
      <c r="M3564" s="30"/>
      <c r="N3564" s="30"/>
      <c r="O3564" s="30"/>
      <c r="P3564" s="30"/>
      <c r="Q3564" s="23" t="str">
        <v/>
      </c>
      <c r="R3564" s="30"/>
      <c r="S3564" s="39"/>
      <c r="T3564" s="45"/>
      <c r="U3564" s="52"/>
      <c r="V3564" s="53"/>
      <c r="W3564" s="54"/>
      <c r="X3564" s="30"/>
      <c r="Y3564" s="31" t="str">
        <v/>
      </c>
      <c r="Z3564" s="30"/>
      <c r="AA3564" s="56"/>
      <c r="AB3564" s="56"/>
      <c r="AC3564" s="30"/>
      <c r="AD3564" s="30"/>
    </row>
    <row r="3565" spans="1:30" x14ac:dyDescent="0.2">
      <c r="A3565" s="89"/>
      <c r="B3565" s="35"/>
      <c r="C3565" s="30"/>
      <c r="D3565" s="30"/>
      <c r="E3565" s="30"/>
      <c r="F3565" s="30"/>
      <c r="G3565" s="30"/>
      <c r="H3565" s="155"/>
      <c r="I3565" s="36" t="str">
        <f ca="1">IFERROR(__xludf.DUMMYFUNCTION("""COMPUTED_VALUE""")," ")</f>
        <v xml:space="preserve"> </v>
      </c>
      <c r="J3565" s="51"/>
      <c r="K3565" s="56"/>
      <c r="L3565" s="38"/>
      <c r="M3565" s="30"/>
      <c r="N3565" s="30"/>
      <c r="O3565" s="30"/>
      <c r="P3565" s="30"/>
      <c r="Q3565" s="23" t="str">
        <v/>
      </c>
      <c r="R3565" s="30"/>
      <c r="S3565" s="39"/>
      <c r="T3565" s="45"/>
      <c r="U3565" s="52"/>
      <c r="V3565" s="53"/>
      <c r="W3565" s="54"/>
      <c r="X3565" s="30"/>
      <c r="Y3565" s="31" t="str">
        <v/>
      </c>
      <c r="Z3565" s="30"/>
      <c r="AA3565" s="55"/>
      <c r="AB3565" s="55"/>
      <c r="AC3565" s="30"/>
      <c r="AD3565" s="30"/>
    </row>
    <row r="3566" spans="1:30" x14ac:dyDescent="0.2">
      <c r="A3566" s="89"/>
      <c r="B3566" s="35"/>
      <c r="C3566" s="30"/>
      <c r="D3566" s="30"/>
      <c r="E3566" s="30"/>
      <c r="F3566" s="30"/>
      <c r="G3566" s="30"/>
      <c r="H3566" s="155"/>
      <c r="I3566" s="36" t="str">
        <f ca="1">IFERROR(__xludf.DUMMYFUNCTION("""COMPUTED_VALUE""")," ")</f>
        <v xml:space="preserve"> </v>
      </c>
      <c r="J3566" s="51"/>
      <c r="K3566" s="56"/>
      <c r="L3566" s="38"/>
      <c r="M3566" s="30"/>
      <c r="N3566" s="30"/>
      <c r="O3566" s="30"/>
      <c r="P3566" s="30"/>
      <c r="Q3566" s="23" t="str">
        <v/>
      </c>
      <c r="R3566" s="30"/>
      <c r="S3566" s="39"/>
      <c r="T3566" s="45"/>
      <c r="U3566" s="52"/>
      <c r="V3566" s="53"/>
      <c r="W3566" s="54"/>
      <c r="X3566" s="30"/>
      <c r="Y3566" s="31" t="str">
        <v/>
      </c>
      <c r="Z3566" s="30"/>
      <c r="AA3566" s="56"/>
      <c r="AB3566" s="56"/>
      <c r="AC3566" s="30"/>
      <c r="AD3566" s="30"/>
    </row>
    <row r="3567" spans="1:30" x14ac:dyDescent="0.2">
      <c r="A3567" s="89"/>
      <c r="B3567" s="35"/>
      <c r="C3567" s="30"/>
      <c r="D3567" s="30"/>
      <c r="E3567" s="30"/>
      <c r="F3567" s="30"/>
      <c r="G3567" s="30"/>
      <c r="H3567" s="155"/>
      <c r="I3567" s="36" t="str">
        <f ca="1">IFERROR(__xludf.DUMMYFUNCTION("""COMPUTED_VALUE""")," ")</f>
        <v xml:space="preserve"> </v>
      </c>
      <c r="J3567" s="51"/>
      <c r="K3567" s="56"/>
      <c r="L3567" s="38"/>
      <c r="M3567" s="30"/>
      <c r="N3567" s="30"/>
      <c r="O3567" s="30"/>
      <c r="P3567" s="30"/>
      <c r="Q3567" s="23" t="str">
        <v/>
      </c>
      <c r="R3567" s="30"/>
      <c r="S3567" s="39"/>
      <c r="T3567" s="45"/>
      <c r="U3567" s="52"/>
      <c r="V3567" s="53"/>
      <c r="W3567" s="54"/>
      <c r="X3567" s="30"/>
      <c r="Y3567" s="31" t="str">
        <v/>
      </c>
      <c r="Z3567" s="30"/>
      <c r="AA3567" s="55"/>
      <c r="AB3567" s="55"/>
      <c r="AC3567" s="30"/>
      <c r="AD3567" s="30"/>
    </row>
    <row r="3568" spans="1:30" x14ac:dyDescent="0.2">
      <c r="A3568" s="89"/>
      <c r="B3568" s="35"/>
      <c r="C3568" s="30"/>
      <c r="D3568" s="30"/>
      <c r="E3568" s="30"/>
      <c r="F3568" s="30"/>
      <c r="G3568" s="30"/>
      <c r="H3568" s="155"/>
      <c r="I3568" s="36" t="str">
        <f ca="1">IFERROR(__xludf.DUMMYFUNCTION("""COMPUTED_VALUE""")," ")</f>
        <v xml:space="preserve"> </v>
      </c>
      <c r="J3568" s="51"/>
      <c r="K3568" s="56"/>
      <c r="L3568" s="38"/>
      <c r="M3568" s="30"/>
      <c r="N3568" s="30"/>
      <c r="O3568" s="30"/>
      <c r="P3568" s="30"/>
      <c r="Q3568" s="23" t="str">
        <v/>
      </c>
      <c r="R3568" s="30"/>
      <c r="S3568" s="39"/>
      <c r="T3568" s="45"/>
      <c r="U3568" s="52"/>
      <c r="V3568" s="53"/>
      <c r="W3568" s="54"/>
      <c r="X3568" s="30"/>
      <c r="Y3568" s="31" t="str">
        <v/>
      </c>
      <c r="Z3568" s="30"/>
      <c r="AA3568" s="56"/>
      <c r="AB3568" s="56"/>
      <c r="AC3568" s="30"/>
      <c r="AD3568" s="30"/>
    </row>
    <row r="3569" spans="1:30" x14ac:dyDescent="0.2">
      <c r="A3569" s="89"/>
      <c r="B3569" s="35"/>
      <c r="C3569" s="30"/>
      <c r="D3569" s="30"/>
      <c r="E3569" s="30"/>
      <c r="F3569" s="30"/>
      <c r="G3569" s="30"/>
      <c r="H3569" s="155"/>
      <c r="I3569" s="36" t="str">
        <f ca="1">IFERROR(__xludf.DUMMYFUNCTION("""COMPUTED_VALUE""")," ")</f>
        <v xml:space="preserve"> </v>
      </c>
      <c r="J3569" s="51"/>
      <c r="K3569" s="56"/>
      <c r="L3569" s="38"/>
      <c r="M3569" s="30"/>
      <c r="N3569" s="30"/>
      <c r="O3569" s="30"/>
      <c r="P3569" s="30"/>
      <c r="Q3569" s="23" t="str">
        <v/>
      </c>
      <c r="R3569" s="30"/>
      <c r="S3569" s="39"/>
      <c r="T3569" s="45"/>
      <c r="U3569" s="52"/>
      <c r="V3569" s="53"/>
      <c r="W3569" s="54"/>
      <c r="X3569" s="30"/>
      <c r="Y3569" s="31" t="str">
        <v/>
      </c>
      <c r="Z3569" s="30"/>
      <c r="AA3569" s="55"/>
      <c r="AB3569" s="55"/>
      <c r="AC3569" s="30"/>
      <c r="AD3569" s="30"/>
    </row>
    <row r="3570" spans="1:30" x14ac:dyDescent="0.2">
      <c r="A3570" s="89"/>
      <c r="B3570" s="35"/>
      <c r="C3570" s="30"/>
      <c r="D3570" s="30"/>
      <c r="E3570" s="30"/>
      <c r="F3570" s="30"/>
      <c r="G3570" s="30"/>
      <c r="H3570" s="155"/>
      <c r="I3570" s="36" t="str">
        <f ca="1">IFERROR(__xludf.DUMMYFUNCTION("""COMPUTED_VALUE""")," ")</f>
        <v xml:space="preserve"> </v>
      </c>
      <c r="J3570" s="51"/>
      <c r="K3570" s="56"/>
      <c r="L3570" s="38"/>
      <c r="M3570" s="30"/>
      <c r="N3570" s="30"/>
      <c r="O3570" s="30"/>
      <c r="P3570" s="30"/>
      <c r="Q3570" s="23" t="str">
        <v/>
      </c>
      <c r="R3570" s="30"/>
      <c r="S3570" s="39"/>
      <c r="T3570" s="45"/>
      <c r="U3570" s="52"/>
      <c r="V3570" s="53"/>
      <c r="W3570" s="54"/>
      <c r="X3570" s="30"/>
      <c r="Y3570" s="31" t="str">
        <v/>
      </c>
      <c r="Z3570" s="30"/>
      <c r="AA3570" s="56"/>
      <c r="AB3570" s="56"/>
      <c r="AC3570" s="30"/>
      <c r="AD3570" s="30"/>
    </row>
    <row r="3571" spans="1:30" x14ac:dyDescent="0.2">
      <c r="A3571" s="89"/>
      <c r="B3571" s="35"/>
      <c r="C3571" s="30"/>
      <c r="D3571" s="30"/>
      <c r="E3571" s="30"/>
      <c r="F3571" s="30"/>
      <c r="G3571" s="30"/>
      <c r="H3571" s="155"/>
      <c r="I3571" s="36" t="str">
        <f ca="1">IFERROR(__xludf.DUMMYFUNCTION("""COMPUTED_VALUE""")," ")</f>
        <v xml:space="preserve"> </v>
      </c>
      <c r="J3571" s="51"/>
      <c r="K3571" s="56"/>
      <c r="L3571" s="38"/>
      <c r="M3571" s="30"/>
      <c r="N3571" s="30"/>
      <c r="O3571" s="30"/>
      <c r="P3571" s="30"/>
      <c r="Q3571" s="23" t="str">
        <v/>
      </c>
      <c r="R3571" s="30"/>
      <c r="S3571" s="39"/>
      <c r="T3571" s="45"/>
      <c r="U3571" s="52"/>
      <c r="V3571" s="53"/>
      <c r="W3571" s="54"/>
      <c r="X3571" s="30"/>
      <c r="Y3571" s="31" t="str">
        <v/>
      </c>
      <c r="Z3571" s="30"/>
      <c r="AA3571" s="55"/>
      <c r="AB3571" s="55"/>
      <c r="AC3571" s="30"/>
      <c r="AD3571" s="30"/>
    </row>
    <row r="3572" spans="1:30" x14ac:dyDescent="0.2">
      <c r="A3572" s="89"/>
      <c r="B3572" s="35"/>
      <c r="C3572" s="30"/>
      <c r="D3572" s="30"/>
      <c r="E3572" s="30"/>
      <c r="F3572" s="30"/>
      <c r="G3572" s="30"/>
      <c r="H3572" s="155"/>
      <c r="I3572" s="36" t="str">
        <f ca="1">IFERROR(__xludf.DUMMYFUNCTION("""COMPUTED_VALUE""")," ")</f>
        <v xml:space="preserve"> </v>
      </c>
      <c r="J3572" s="51"/>
      <c r="K3572" s="56"/>
      <c r="L3572" s="38"/>
      <c r="M3572" s="30"/>
      <c r="N3572" s="30"/>
      <c r="O3572" s="30"/>
      <c r="P3572" s="30"/>
      <c r="Q3572" s="23" t="str">
        <v/>
      </c>
      <c r="R3572" s="30"/>
      <c r="S3572" s="39"/>
      <c r="T3572" s="45"/>
      <c r="U3572" s="52"/>
      <c r="V3572" s="53"/>
      <c r="W3572" s="54"/>
      <c r="X3572" s="30"/>
      <c r="Y3572" s="31" t="str">
        <v/>
      </c>
      <c r="Z3572" s="30"/>
      <c r="AA3572" s="56"/>
      <c r="AB3572" s="56"/>
      <c r="AC3572" s="30"/>
      <c r="AD3572" s="30"/>
    </row>
    <row r="3573" spans="1:30" x14ac:dyDescent="0.2">
      <c r="A3573" s="89"/>
      <c r="B3573" s="35"/>
      <c r="C3573" s="30"/>
      <c r="D3573" s="30"/>
      <c r="E3573" s="30"/>
      <c r="F3573" s="30"/>
      <c r="G3573" s="30"/>
      <c r="H3573" s="155"/>
      <c r="I3573" s="36" t="str">
        <f ca="1">IFERROR(__xludf.DUMMYFUNCTION("""COMPUTED_VALUE""")," ")</f>
        <v xml:space="preserve"> </v>
      </c>
      <c r="J3573" s="51"/>
      <c r="K3573" s="56"/>
      <c r="L3573" s="38"/>
      <c r="M3573" s="30"/>
      <c r="N3573" s="30"/>
      <c r="O3573" s="30"/>
      <c r="P3573" s="30"/>
      <c r="Q3573" s="23" t="str">
        <v/>
      </c>
      <c r="R3573" s="30"/>
      <c r="S3573" s="39"/>
      <c r="T3573" s="45"/>
      <c r="U3573" s="52"/>
      <c r="V3573" s="53"/>
      <c r="W3573" s="54"/>
      <c r="X3573" s="30"/>
      <c r="Y3573" s="31" t="str">
        <v/>
      </c>
      <c r="Z3573" s="30"/>
      <c r="AA3573" s="55"/>
      <c r="AB3573" s="55"/>
      <c r="AC3573" s="30"/>
      <c r="AD3573" s="30"/>
    </row>
    <row r="3574" spans="1:30" x14ac:dyDescent="0.2">
      <c r="A3574" s="89"/>
      <c r="B3574" s="35"/>
      <c r="C3574" s="30"/>
      <c r="D3574" s="30"/>
      <c r="E3574" s="30"/>
      <c r="F3574" s="30"/>
      <c r="G3574" s="30"/>
      <c r="H3574" s="155"/>
      <c r="I3574" s="36" t="str">
        <f ca="1">IFERROR(__xludf.DUMMYFUNCTION("""COMPUTED_VALUE""")," ")</f>
        <v xml:space="preserve"> </v>
      </c>
      <c r="J3574" s="51"/>
      <c r="K3574" s="56"/>
      <c r="L3574" s="38"/>
      <c r="M3574" s="30"/>
      <c r="N3574" s="30"/>
      <c r="O3574" s="30"/>
      <c r="P3574" s="30"/>
      <c r="Q3574" s="23" t="str">
        <v/>
      </c>
      <c r="R3574" s="30"/>
      <c r="S3574" s="39"/>
      <c r="T3574" s="45"/>
      <c r="U3574" s="52"/>
      <c r="V3574" s="53"/>
      <c r="W3574" s="54"/>
      <c r="X3574" s="30"/>
      <c r="Y3574" s="31" t="str">
        <v/>
      </c>
      <c r="Z3574" s="30"/>
      <c r="AA3574" s="56"/>
      <c r="AB3574" s="56"/>
      <c r="AC3574" s="30"/>
      <c r="AD3574" s="30"/>
    </row>
    <row r="3575" spans="1:30" x14ac:dyDescent="0.2">
      <c r="A3575" s="89"/>
      <c r="B3575" s="35"/>
      <c r="C3575" s="30"/>
      <c r="D3575" s="30"/>
      <c r="E3575" s="30"/>
      <c r="F3575" s="30"/>
      <c r="G3575" s="30"/>
      <c r="H3575" s="155"/>
      <c r="I3575" s="36" t="str">
        <f ca="1">IFERROR(__xludf.DUMMYFUNCTION("""COMPUTED_VALUE""")," ")</f>
        <v xml:space="preserve"> </v>
      </c>
      <c r="J3575" s="51"/>
      <c r="K3575" s="56"/>
      <c r="L3575" s="38"/>
      <c r="M3575" s="30"/>
      <c r="N3575" s="30"/>
      <c r="O3575" s="30"/>
      <c r="P3575" s="30"/>
      <c r="Q3575" s="23" t="str">
        <v/>
      </c>
      <c r="R3575" s="30"/>
      <c r="S3575" s="39"/>
      <c r="T3575" s="45"/>
      <c r="U3575" s="52"/>
      <c r="V3575" s="53"/>
      <c r="W3575" s="54"/>
      <c r="X3575" s="30"/>
      <c r="Y3575" s="31" t="str">
        <v/>
      </c>
      <c r="Z3575" s="30"/>
      <c r="AA3575" s="55"/>
      <c r="AB3575" s="55"/>
      <c r="AC3575" s="30"/>
      <c r="AD3575" s="30"/>
    </row>
    <row r="3576" spans="1:30" x14ac:dyDescent="0.2">
      <c r="A3576" s="89"/>
      <c r="B3576" s="35"/>
      <c r="C3576" s="30"/>
      <c r="D3576" s="30"/>
      <c r="E3576" s="30"/>
      <c r="F3576" s="30"/>
      <c r="G3576" s="30"/>
      <c r="H3576" s="155"/>
      <c r="I3576" s="36" t="str">
        <f ca="1">IFERROR(__xludf.DUMMYFUNCTION("""COMPUTED_VALUE""")," ")</f>
        <v xml:space="preserve"> </v>
      </c>
      <c r="J3576" s="51"/>
      <c r="K3576" s="56"/>
      <c r="L3576" s="38"/>
      <c r="M3576" s="30"/>
      <c r="N3576" s="30"/>
      <c r="O3576" s="30"/>
      <c r="P3576" s="30"/>
      <c r="Q3576" s="23" t="str">
        <v/>
      </c>
      <c r="R3576" s="30"/>
      <c r="S3576" s="39"/>
      <c r="T3576" s="45"/>
      <c r="U3576" s="52"/>
      <c r="V3576" s="53"/>
      <c r="W3576" s="54"/>
      <c r="X3576" s="30"/>
      <c r="Y3576" s="31" t="str">
        <v/>
      </c>
      <c r="Z3576" s="30"/>
      <c r="AA3576" s="56"/>
      <c r="AB3576" s="56"/>
      <c r="AC3576" s="30"/>
      <c r="AD3576" s="30"/>
    </row>
    <row r="3577" spans="1:30" x14ac:dyDescent="0.2">
      <c r="A3577" s="89"/>
      <c r="B3577" s="35"/>
      <c r="C3577" s="30"/>
      <c r="D3577" s="30"/>
      <c r="E3577" s="30"/>
      <c r="F3577" s="30"/>
      <c r="G3577" s="30"/>
      <c r="H3577" s="155"/>
      <c r="I3577" s="36" t="str">
        <f ca="1">IFERROR(__xludf.DUMMYFUNCTION("""COMPUTED_VALUE""")," ")</f>
        <v xml:space="preserve"> </v>
      </c>
      <c r="J3577" s="51"/>
      <c r="K3577" s="56"/>
      <c r="L3577" s="38"/>
      <c r="M3577" s="30"/>
      <c r="N3577" s="30"/>
      <c r="O3577" s="30"/>
      <c r="P3577" s="30"/>
      <c r="Q3577" s="23" t="str">
        <v/>
      </c>
      <c r="R3577" s="30"/>
      <c r="S3577" s="39"/>
      <c r="T3577" s="45"/>
      <c r="U3577" s="52"/>
      <c r="V3577" s="53"/>
      <c r="W3577" s="54"/>
      <c r="X3577" s="30"/>
      <c r="Y3577" s="31" t="str">
        <v/>
      </c>
      <c r="Z3577" s="30"/>
      <c r="AA3577" s="55"/>
      <c r="AB3577" s="55"/>
      <c r="AC3577" s="30"/>
      <c r="AD3577" s="30"/>
    </row>
    <row r="3578" spans="1:30" x14ac:dyDescent="0.2">
      <c r="A3578" s="89"/>
      <c r="B3578" s="35"/>
      <c r="C3578" s="30"/>
      <c r="D3578" s="30"/>
      <c r="E3578" s="30"/>
      <c r="F3578" s="30"/>
      <c r="G3578" s="30"/>
      <c r="H3578" s="155"/>
      <c r="I3578" s="36" t="str">
        <f ca="1">IFERROR(__xludf.DUMMYFUNCTION("""COMPUTED_VALUE""")," ")</f>
        <v xml:space="preserve"> </v>
      </c>
      <c r="J3578" s="51"/>
      <c r="K3578" s="56"/>
      <c r="L3578" s="38"/>
      <c r="M3578" s="30"/>
      <c r="N3578" s="30"/>
      <c r="O3578" s="30"/>
      <c r="P3578" s="30"/>
      <c r="Q3578" s="23" t="str">
        <v/>
      </c>
      <c r="R3578" s="30"/>
      <c r="S3578" s="39"/>
      <c r="T3578" s="45"/>
      <c r="U3578" s="52"/>
      <c r="V3578" s="53"/>
      <c r="W3578" s="54"/>
      <c r="X3578" s="30"/>
      <c r="Y3578" s="31" t="str">
        <v/>
      </c>
      <c r="Z3578" s="30"/>
      <c r="AA3578" s="56"/>
      <c r="AB3578" s="56"/>
      <c r="AC3578" s="30"/>
      <c r="AD3578" s="30"/>
    </row>
    <row r="3579" spans="1:30" x14ac:dyDescent="0.2">
      <c r="A3579" s="89"/>
      <c r="B3579" s="35"/>
      <c r="C3579" s="30"/>
      <c r="D3579" s="30"/>
      <c r="E3579" s="30"/>
      <c r="F3579" s="30"/>
      <c r="G3579" s="30"/>
      <c r="H3579" s="155"/>
      <c r="I3579" s="36" t="str">
        <f ca="1">IFERROR(__xludf.DUMMYFUNCTION("""COMPUTED_VALUE""")," ")</f>
        <v xml:space="preserve"> </v>
      </c>
      <c r="J3579" s="51"/>
      <c r="K3579" s="56"/>
      <c r="L3579" s="38"/>
      <c r="M3579" s="30"/>
      <c r="N3579" s="30"/>
      <c r="O3579" s="30"/>
      <c r="P3579" s="30"/>
      <c r="Q3579" s="23" t="str">
        <v/>
      </c>
      <c r="R3579" s="30"/>
      <c r="S3579" s="39"/>
      <c r="T3579" s="45"/>
      <c r="U3579" s="52"/>
      <c r="V3579" s="53"/>
      <c r="W3579" s="54"/>
      <c r="X3579" s="30"/>
      <c r="Y3579" s="31" t="str">
        <v/>
      </c>
      <c r="Z3579" s="30"/>
      <c r="AA3579" s="55"/>
      <c r="AB3579" s="55"/>
      <c r="AC3579" s="30"/>
      <c r="AD3579" s="30"/>
    </row>
    <row r="3580" spans="1:30" x14ac:dyDescent="0.2">
      <c r="A3580" s="89"/>
      <c r="B3580" s="35"/>
      <c r="C3580" s="30"/>
      <c r="D3580" s="30"/>
      <c r="E3580" s="30"/>
      <c r="F3580" s="30"/>
      <c r="G3580" s="30"/>
      <c r="H3580" s="155"/>
      <c r="I3580" s="36" t="str">
        <f ca="1">IFERROR(__xludf.DUMMYFUNCTION("""COMPUTED_VALUE""")," ")</f>
        <v xml:space="preserve"> </v>
      </c>
      <c r="J3580" s="51"/>
      <c r="K3580" s="56"/>
      <c r="L3580" s="38"/>
      <c r="M3580" s="30"/>
      <c r="N3580" s="30"/>
      <c r="O3580" s="30"/>
      <c r="P3580" s="30"/>
      <c r="Q3580" s="23" t="str">
        <v/>
      </c>
      <c r="R3580" s="30"/>
      <c r="S3580" s="39"/>
      <c r="T3580" s="45"/>
      <c r="U3580" s="52"/>
      <c r="V3580" s="53"/>
      <c r="W3580" s="54"/>
      <c r="X3580" s="30"/>
      <c r="Y3580" s="31" t="str">
        <v/>
      </c>
      <c r="Z3580" s="30"/>
      <c r="AA3580" s="56"/>
      <c r="AB3580" s="56"/>
      <c r="AC3580" s="30"/>
      <c r="AD3580" s="30"/>
    </row>
    <row r="3581" spans="1:30" x14ac:dyDescent="0.2">
      <c r="A3581" s="89"/>
      <c r="B3581" s="35"/>
      <c r="C3581" s="30"/>
      <c r="D3581" s="30"/>
      <c r="E3581" s="30"/>
      <c r="F3581" s="30"/>
      <c r="G3581" s="30"/>
      <c r="H3581" s="155"/>
      <c r="I3581" s="36" t="str">
        <f ca="1">IFERROR(__xludf.DUMMYFUNCTION("""COMPUTED_VALUE""")," ")</f>
        <v xml:space="preserve"> </v>
      </c>
      <c r="J3581" s="51"/>
      <c r="K3581" s="56"/>
      <c r="L3581" s="38"/>
      <c r="M3581" s="30"/>
      <c r="N3581" s="30"/>
      <c r="O3581" s="30"/>
      <c r="P3581" s="30"/>
      <c r="Q3581" s="23" t="str">
        <v/>
      </c>
      <c r="R3581" s="30"/>
      <c r="S3581" s="39"/>
      <c r="T3581" s="45"/>
      <c r="U3581" s="52"/>
      <c r="V3581" s="53"/>
      <c r="W3581" s="54"/>
      <c r="X3581" s="30"/>
      <c r="Y3581" s="31" t="str">
        <v/>
      </c>
      <c r="Z3581" s="30"/>
      <c r="AA3581" s="55"/>
      <c r="AB3581" s="55"/>
      <c r="AC3581" s="30"/>
      <c r="AD3581" s="30"/>
    </row>
    <row r="3582" spans="1:30" x14ac:dyDescent="0.2">
      <c r="A3582" s="89"/>
      <c r="B3582" s="35"/>
      <c r="C3582" s="30"/>
      <c r="D3582" s="30"/>
      <c r="E3582" s="30"/>
      <c r="F3582" s="30"/>
      <c r="G3582" s="30"/>
      <c r="H3582" s="155"/>
      <c r="I3582" s="36" t="str">
        <f ca="1">IFERROR(__xludf.DUMMYFUNCTION("""COMPUTED_VALUE""")," ")</f>
        <v xml:space="preserve"> </v>
      </c>
      <c r="J3582" s="51"/>
      <c r="K3582" s="56"/>
      <c r="L3582" s="38"/>
      <c r="M3582" s="30"/>
      <c r="N3582" s="30"/>
      <c r="O3582" s="30"/>
      <c r="P3582" s="30"/>
      <c r="Q3582" s="23" t="str">
        <v/>
      </c>
      <c r="R3582" s="30"/>
      <c r="S3582" s="39"/>
      <c r="T3582" s="45"/>
      <c r="U3582" s="52"/>
      <c r="V3582" s="53"/>
      <c r="W3582" s="54"/>
      <c r="X3582" s="30"/>
      <c r="Y3582" s="31" t="str">
        <v/>
      </c>
      <c r="Z3582" s="30"/>
      <c r="AA3582" s="56"/>
      <c r="AB3582" s="56"/>
      <c r="AC3582" s="30"/>
      <c r="AD3582" s="30"/>
    </row>
    <row r="3583" spans="1:30" x14ac:dyDescent="0.2">
      <c r="A3583" s="89"/>
      <c r="B3583" s="35"/>
      <c r="C3583" s="30"/>
      <c r="D3583" s="30"/>
      <c r="E3583" s="30"/>
      <c r="F3583" s="30"/>
      <c r="G3583" s="30"/>
      <c r="H3583" s="155"/>
      <c r="I3583" s="36" t="str">
        <f ca="1">IFERROR(__xludf.DUMMYFUNCTION("""COMPUTED_VALUE""")," ")</f>
        <v xml:space="preserve"> </v>
      </c>
      <c r="J3583" s="51"/>
      <c r="K3583" s="56"/>
      <c r="L3583" s="38"/>
      <c r="M3583" s="30"/>
      <c r="N3583" s="30"/>
      <c r="O3583" s="30"/>
      <c r="P3583" s="30"/>
      <c r="Q3583" s="23" t="str">
        <v/>
      </c>
      <c r="R3583" s="30"/>
      <c r="S3583" s="39"/>
      <c r="T3583" s="45"/>
      <c r="U3583" s="52"/>
      <c r="V3583" s="53"/>
      <c r="W3583" s="54"/>
      <c r="X3583" s="30"/>
      <c r="Y3583" s="31" t="str">
        <v/>
      </c>
      <c r="Z3583" s="30"/>
      <c r="AA3583" s="55"/>
      <c r="AB3583" s="55"/>
      <c r="AC3583" s="30"/>
      <c r="AD3583" s="30"/>
    </row>
    <row r="3584" spans="1:30" x14ac:dyDescent="0.2">
      <c r="A3584" s="89"/>
      <c r="B3584" s="35"/>
      <c r="C3584" s="30"/>
      <c r="D3584" s="30"/>
      <c r="E3584" s="30"/>
      <c r="F3584" s="30"/>
      <c r="G3584" s="30"/>
      <c r="H3584" s="155"/>
      <c r="I3584" s="36" t="str">
        <f ca="1">IFERROR(__xludf.DUMMYFUNCTION("""COMPUTED_VALUE""")," ")</f>
        <v xml:space="preserve"> </v>
      </c>
      <c r="J3584" s="51"/>
      <c r="K3584" s="56"/>
      <c r="L3584" s="38"/>
      <c r="M3584" s="30"/>
      <c r="N3584" s="30"/>
      <c r="O3584" s="30"/>
      <c r="P3584" s="30"/>
      <c r="Q3584" s="23" t="str">
        <v/>
      </c>
      <c r="R3584" s="30"/>
      <c r="S3584" s="39"/>
      <c r="T3584" s="45"/>
      <c r="U3584" s="52"/>
      <c r="V3584" s="53"/>
      <c r="W3584" s="54"/>
      <c r="X3584" s="30"/>
      <c r="Y3584" s="31" t="str">
        <v/>
      </c>
      <c r="Z3584" s="30"/>
      <c r="AA3584" s="56"/>
      <c r="AB3584" s="56"/>
      <c r="AC3584" s="30"/>
      <c r="AD3584" s="30"/>
    </row>
    <row r="3585" spans="1:30" x14ac:dyDescent="0.2">
      <c r="A3585" s="89"/>
      <c r="B3585" s="35"/>
      <c r="C3585" s="30"/>
      <c r="D3585" s="30"/>
      <c r="E3585" s="30"/>
      <c r="F3585" s="30"/>
      <c r="G3585" s="30"/>
      <c r="H3585" s="155"/>
      <c r="I3585" s="36" t="str">
        <f ca="1">IFERROR(__xludf.DUMMYFUNCTION("""COMPUTED_VALUE""")," ")</f>
        <v xml:space="preserve"> </v>
      </c>
      <c r="J3585" s="51"/>
      <c r="K3585" s="56"/>
      <c r="L3585" s="38"/>
      <c r="M3585" s="30"/>
      <c r="N3585" s="30"/>
      <c r="O3585" s="30"/>
      <c r="P3585" s="30"/>
      <c r="Q3585" s="23" t="str">
        <v/>
      </c>
      <c r="R3585" s="30"/>
      <c r="S3585" s="39"/>
      <c r="T3585" s="45"/>
      <c r="U3585" s="52"/>
      <c r="V3585" s="53"/>
      <c r="W3585" s="54"/>
      <c r="X3585" s="30"/>
      <c r="Y3585" s="31" t="str">
        <v/>
      </c>
      <c r="Z3585" s="30"/>
      <c r="AA3585" s="55"/>
      <c r="AB3585" s="55"/>
      <c r="AC3585" s="30"/>
      <c r="AD3585" s="30"/>
    </row>
    <row r="3586" spans="1:30" x14ac:dyDescent="0.2">
      <c r="A3586" s="89"/>
      <c r="B3586" s="35"/>
      <c r="C3586" s="30"/>
      <c r="D3586" s="30"/>
      <c r="E3586" s="30"/>
      <c r="F3586" s="30"/>
      <c r="G3586" s="30"/>
      <c r="H3586" s="155"/>
      <c r="I3586" s="36" t="str">
        <f ca="1">IFERROR(__xludf.DUMMYFUNCTION("""COMPUTED_VALUE""")," ")</f>
        <v xml:space="preserve"> </v>
      </c>
      <c r="J3586" s="51"/>
      <c r="K3586" s="56"/>
      <c r="L3586" s="38"/>
      <c r="M3586" s="30"/>
      <c r="N3586" s="30"/>
      <c r="O3586" s="30"/>
      <c r="P3586" s="30"/>
      <c r="Q3586" s="23" t="str">
        <v/>
      </c>
      <c r="R3586" s="30"/>
      <c r="S3586" s="39"/>
      <c r="T3586" s="45"/>
      <c r="U3586" s="52"/>
      <c r="V3586" s="53"/>
      <c r="W3586" s="54"/>
      <c r="X3586" s="30"/>
      <c r="Y3586" s="31" t="str">
        <v/>
      </c>
      <c r="Z3586" s="30"/>
      <c r="AA3586" s="56"/>
      <c r="AB3586" s="56"/>
      <c r="AC3586" s="30"/>
      <c r="AD3586" s="30"/>
    </row>
    <row r="3587" spans="1:30" x14ac:dyDescent="0.2">
      <c r="A3587" s="89"/>
      <c r="B3587" s="35"/>
      <c r="C3587" s="30"/>
      <c r="D3587" s="30"/>
      <c r="E3587" s="30"/>
      <c r="F3587" s="30"/>
      <c r="G3587" s="30"/>
      <c r="H3587" s="155"/>
      <c r="I3587" s="36" t="str">
        <f ca="1">IFERROR(__xludf.DUMMYFUNCTION("""COMPUTED_VALUE""")," ")</f>
        <v xml:space="preserve"> </v>
      </c>
      <c r="J3587" s="51"/>
      <c r="K3587" s="56"/>
      <c r="L3587" s="38"/>
      <c r="M3587" s="30"/>
      <c r="N3587" s="30"/>
      <c r="O3587" s="30"/>
      <c r="P3587" s="30"/>
      <c r="Q3587" s="23" t="str">
        <v/>
      </c>
      <c r="R3587" s="30"/>
      <c r="S3587" s="39"/>
      <c r="T3587" s="45"/>
      <c r="U3587" s="52"/>
      <c r="V3587" s="53"/>
      <c r="W3587" s="54"/>
      <c r="X3587" s="30"/>
      <c r="Y3587" s="31" t="str">
        <v/>
      </c>
      <c r="Z3587" s="30"/>
      <c r="AA3587" s="55"/>
      <c r="AB3587" s="55"/>
      <c r="AC3587" s="30"/>
      <c r="AD3587" s="30"/>
    </row>
    <row r="3588" spans="1:30" x14ac:dyDescent="0.2">
      <c r="A3588" s="89"/>
      <c r="B3588" s="35"/>
      <c r="C3588" s="30"/>
      <c r="D3588" s="30"/>
      <c r="E3588" s="30"/>
      <c r="F3588" s="30"/>
      <c r="G3588" s="30"/>
      <c r="H3588" s="155"/>
      <c r="I3588" s="36" t="str">
        <f ca="1">IFERROR(__xludf.DUMMYFUNCTION("""COMPUTED_VALUE""")," ")</f>
        <v xml:space="preserve"> </v>
      </c>
      <c r="J3588" s="51"/>
      <c r="K3588" s="56"/>
      <c r="L3588" s="38"/>
      <c r="M3588" s="30"/>
      <c r="N3588" s="30"/>
      <c r="O3588" s="30"/>
      <c r="P3588" s="30"/>
      <c r="Q3588" s="23" t="str">
        <v/>
      </c>
      <c r="R3588" s="30"/>
      <c r="S3588" s="39"/>
      <c r="T3588" s="45"/>
      <c r="U3588" s="52"/>
      <c r="V3588" s="53"/>
      <c r="W3588" s="54"/>
      <c r="X3588" s="30"/>
      <c r="Y3588" s="31" t="str">
        <v/>
      </c>
      <c r="Z3588" s="30"/>
      <c r="AA3588" s="56"/>
      <c r="AB3588" s="56"/>
      <c r="AC3588" s="30"/>
      <c r="AD3588" s="30"/>
    </row>
    <row r="3589" spans="1:30" x14ac:dyDescent="0.2">
      <c r="A3589" s="89"/>
      <c r="B3589" s="35"/>
      <c r="C3589" s="30"/>
      <c r="D3589" s="30"/>
      <c r="E3589" s="30"/>
      <c r="F3589" s="30"/>
      <c r="G3589" s="30"/>
      <c r="H3589" s="155"/>
      <c r="I3589" s="36" t="str">
        <f ca="1">IFERROR(__xludf.DUMMYFUNCTION("""COMPUTED_VALUE""")," ")</f>
        <v xml:space="preserve"> </v>
      </c>
      <c r="J3589" s="51"/>
      <c r="K3589" s="56"/>
      <c r="L3589" s="38"/>
      <c r="M3589" s="30"/>
      <c r="N3589" s="30"/>
      <c r="O3589" s="30"/>
      <c r="P3589" s="30"/>
      <c r="Q3589" s="23" t="str">
        <v/>
      </c>
      <c r="R3589" s="30"/>
      <c r="S3589" s="39"/>
      <c r="T3589" s="45"/>
      <c r="U3589" s="52"/>
      <c r="V3589" s="53"/>
      <c r="W3589" s="54"/>
      <c r="X3589" s="30"/>
      <c r="Y3589" s="31" t="str">
        <v/>
      </c>
      <c r="Z3589" s="30"/>
      <c r="AA3589" s="55"/>
      <c r="AB3589" s="55"/>
      <c r="AC3589" s="30"/>
      <c r="AD3589" s="30"/>
    </row>
    <row r="3590" spans="1:30" x14ac:dyDescent="0.2">
      <c r="A3590" s="89"/>
      <c r="B3590" s="35"/>
      <c r="C3590" s="30"/>
      <c r="D3590" s="30"/>
      <c r="E3590" s="30"/>
      <c r="F3590" s="30"/>
      <c r="G3590" s="30"/>
      <c r="H3590" s="155"/>
      <c r="I3590" s="36" t="str">
        <f ca="1">IFERROR(__xludf.DUMMYFUNCTION("""COMPUTED_VALUE""")," ")</f>
        <v xml:space="preserve"> </v>
      </c>
      <c r="J3590" s="51"/>
      <c r="K3590" s="56"/>
      <c r="L3590" s="38"/>
      <c r="M3590" s="30"/>
      <c r="N3590" s="30"/>
      <c r="O3590" s="30"/>
      <c r="P3590" s="30"/>
      <c r="Q3590" s="23" t="str">
        <v/>
      </c>
      <c r="R3590" s="30"/>
      <c r="S3590" s="39"/>
      <c r="T3590" s="45"/>
      <c r="U3590" s="52"/>
      <c r="V3590" s="53"/>
      <c r="W3590" s="54"/>
      <c r="X3590" s="30"/>
      <c r="Y3590" s="31" t="str">
        <v/>
      </c>
      <c r="Z3590" s="30"/>
      <c r="AA3590" s="56"/>
      <c r="AB3590" s="56"/>
      <c r="AC3590" s="30"/>
      <c r="AD3590" s="30"/>
    </row>
    <row r="3591" spans="1:30" x14ac:dyDescent="0.2">
      <c r="A3591" s="89"/>
      <c r="B3591" s="35"/>
      <c r="C3591" s="30"/>
      <c r="D3591" s="30"/>
      <c r="E3591" s="30"/>
      <c r="F3591" s="30"/>
      <c r="G3591" s="30"/>
      <c r="H3591" s="155"/>
      <c r="I3591" s="36" t="str">
        <f ca="1">IFERROR(__xludf.DUMMYFUNCTION("""COMPUTED_VALUE""")," ")</f>
        <v xml:space="preserve"> </v>
      </c>
      <c r="J3591" s="51"/>
      <c r="K3591" s="56"/>
      <c r="L3591" s="38"/>
      <c r="M3591" s="30"/>
      <c r="N3591" s="30"/>
      <c r="O3591" s="30"/>
      <c r="P3591" s="30"/>
      <c r="Q3591" s="23" t="str">
        <v/>
      </c>
      <c r="R3591" s="30"/>
      <c r="S3591" s="39"/>
      <c r="T3591" s="45"/>
      <c r="U3591" s="52"/>
      <c r="V3591" s="53"/>
      <c r="W3591" s="54"/>
      <c r="X3591" s="30"/>
      <c r="Y3591" s="31" t="str">
        <v/>
      </c>
      <c r="Z3591" s="30"/>
      <c r="AA3591" s="55"/>
      <c r="AB3591" s="55"/>
      <c r="AC3591" s="30"/>
      <c r="AD3591" s="30"/>
    </row>
    <row r="3592" spans="1:30" x14ac:dyDescent="0.2">
      <c r="A3592" s="89"/>
      <c r="B3592" s="35"/>
      <c r="C3592" s="30"/>
      <c r="D3592" s="30"/>
      <c r="E3592" s="30"/>
      <c r="F3592" s="30"/>
      <c r="G3592" s="30"/>
      <c r="H3592" s="155"/>
      <c r="I3592" s="36" t="str">
        <f ca="1">IFERROR(__xludf.DUMMYFUNCTION("""COMPUTED_VALUE""")," ")</f>
        <v xml:space="preserve"> </v>
      </c>
      <c r="J3592" s="51"/>
      <c r="K3592" s="56"/>
      <c r="L3592" s="38"/>
      <c r="M3592" s="30"/>
      <c r="N3592" s="30"/>
      <c r="O3592" s="30"/>
      <c r="P3592" s="30"/>
      <c r="Q3592" s="23" t="str">
        <v/>
      </c>
      <c r="R3592" s="30"/>
      <c r="S3592" s="39"/>
      <c r="T3592" s="45"/>
      <c r="U3592" s="52"/>
      <c r="V3592" s="53"/>
      <c r="W3592" s="54"/>
      <c r="X3592" s="30"/>
      <c r="Y3592" s="31" t="str">
        <v/>
      </c>
      <c r="Z3592" s="30"/>
      <c r="AA3592" s="56"/>
      <c r="AB3592" s="56"/>
      <c r="AC3592" s="30"/>
      <c r="AD3592" s="30"/>
    </row>
    <row r="3593" spans="1:30" x14ac:dyDescent="0.2">
      <c r="A3593" s="89"/>
      <c r="B3593" s="35"/>
      <c r="C3593" s="30"/>
      <c r="D3593" s="30"/>
      <c r="E3593" s="30"/>
      <c r="F3593" s="30"/>
      <c r="G3593" s="30"/>
      <c r="H3593" s="155"/>
      <c r="I3593" s="36" t="str">
        <f ca="1">IFERROR(__xludf.DUMMYFUNCTION("""COMPUTED_VALUE""")," ")</f>
        <v xml:space="preserve"> </v>
      </c>
      <c r="J3593" s="51"/>
      <c r="K3593" s="56"/>
      <c r="L3593" s="38"/>
      <c r="M3593" s="30"/>
      <c r="N3593" s="30"/>
      <c r="O3593" s="30"/>
      <c r="P3593" s="30"/>
      <c r="Q3593" s="23" t="str">
        <v/>
      </c>
      <c r="R3593" s="30"/>
      <c r="S3593" s="39"/>
      <c r="T3593" s="45"/>
      <c r="U3593" s="52"/>
      <c r="V3593" s="53"/>
      <c r="W3593" s="54"/>
      <c r="X3593" s="30"/>
      <c r="Y3593" s="31" t="str">
        <v/>
      </c>
      <c r="Z3593" s="30"/>
      <c r="AA3593" s="55"/>
      <c r="AB3593" s="55"/>
      <c r="AC3593" s="30"/>
      <c r="AD3593" s="30"/>
    </row>
    <row r="3594" spans="1:30" x14ac:dyDescent="0.2">
      <c r="A3594" s="89"/>
      <c r="B3594" s="35"/>
      <c r="C3594" s="30"/>
      <c r="D3594" s="30"/>
      <c r="E3594" s="30"/>
      <c r="F3594" s="30"/>
      <c r="G3594" s="30"/>
      <c r="H3594" s="155"/>
      <c r="I3594" s="36" t="str">
        <f ca="1">IFERROR(__xludf.DUMMYFUNCTION("""COMPUTED_VALUE""")," ")</f>
        <v xml:space="preserve"> </v>
      </c>
      <c r="J3594" s="51"/>
      <c r="K3594" s="56"/>
      <c r="L3594" s="38"/>
      <c r="M3594" s="30"/>
      <c r="N3594" s="30"/>
      <c r="O3594" s="30"/>
      <c r="P3594" s="30"/>
      <c r="Q3594" s="23" t="str">
        <v/>
      </c>
      <c r="R3594" s="30"/>
      <c r="S3594" s="39"/>
      <c r="T3594" s="45"/>
      <c r="U3594" s="52"/>
      <c r="V3594" s="53"/>
      <c r="W3594" s="54"/>
      <c r="X3594" s="30"/>
      <c r="Y3594" s="31" t="str">
        <v/>
      </c>
      <c r="Z3594" s="30"/>
      <c r="AA3594" s="56"/>
      <c r="AB3594" s="56"/>
      <c r="AC3594" s="30"/>
      <c r="AD3594" s="30"/>
    </row>
    <row r="3595" spans="1:30" x14ac:dyDescent="0.2">
      <c r="A3595" s="89"/>
      <c r="B3595" s="35"/>
      <c r="C3595" s="30"/>
      <c r="D3595" s="30"/>
      <c r="E3595" s="30"/>
      <c r="F3595" s="30"/>
      <c r="G3595" s="30"/>
      <c r="H3595" s="155"/>
      <c r="I3595" s="36" t="str">
        <f ca="1">IFERROR(__xludf.DUMMYFUNCTION("""COMPUTED_VALUE""")," ")</f>
        <v xml:space="preserve"> </v>
      </c>
      <c r="J3595" s="51"/>
      <c r="K3595" s="56"/>
      <c r="L3595" s="38"/>
      <c r="M3595" s="30"/>
      <c r="N3595" s="30"/>
      <c r="O3595" s="30"/>
      <c r="P3595" s="30"/>
      <c r="Q3595" s="23" t="str">
        <v/>
      </c>
      <c r="R3595" s="30"/>
      <c r="S3595" s="39"/>
      <c r="T3595" s="45"/>
      <c r="U3595" s="52"/>
      <c r="V3595" s="53"/>
      <c r="W3595" s="54"/>
      <c r="X3595" s="30"/>
      <c r="Y3595" s="31" t="str">
        <v/>
      </c>
      <c r="Z3595" s="30"/>
      <c r="AA3595" s="55"/>
      <c r="AB3595" s="55"/>
      <c r="AC3595" s="30"/>
      <c r="AD3595" s="30"/>
    </row>
    <row r="3596" spans="1:30" x14ac:dyDescent="0.2">
      <c r="A3596" s="89"/>
      <c r="B3596" s="35"/>
      <c r="C3596" s="30"/>
      <c r="D3596" s="30"/>
      <c r="E3596" s="30"/>
      <c r="F3596" s="30"/>
      <c r="G3596" s="30"/>
      <c r="H3596" s="155"/>
      <c r="I3596" s="36" t="str">
        <f ca="1">IFERROR(__xludf.DUMMYFUNCTION("""COMPUTED_VALUE""")," ")</f>
        <v xml:space="preserve"> </v>
      </c>
      <c r="J3596" s="51"/>
      <c r="K3596" s="56"/>
      <c r="L3596" s="38"/>
      <c r="M3596" s="30"/>
      <c r="N3596" s="30"/>
      <c r="O3596" s="30"/>
      <c r="P3596" s="30"/>
      <c r="Q3596" s="23" t="str">
        <v/>
      </c>
      <c r="R3596" s="30"/>
      <c r="S3596" s="39"/>
      <c r="T3596" s="45"/>
      <c r="U3596" s="52"/>
      <c r="V3596" s="53"/>
      <c r="W3596" s="54"/>
      <c r="X3596" s="30"/>
      <c r="Y3596" s="31" t="str">
        <v/>
      </c>
      <c r="Z3596" s="30"/>
      <c r="AA3596" s="56"/>
      <c r="AB3596" s="56"/>
      <c r="AC3596" s="30"/>
      <c r="AD3596" s="30"/>
    </row>
    <row r="3597" spans="1:30" x14ac:dyDescent="0.2">
      <c r="A3597" s="89"/>
      <c r="B3597" s="35"/>
      <c r="C3597" s="30"/>
      <c r="D3597" s="30"/>
      <c r="E3597" s="30"/>
      <c r="F3597" s="30"/>
      <c r="G3597" s="30"/>
      <c r="H3597" s="155"/>
      <c r="I3597" s="36" t="str">
        <f ca="1">IFERROR(__xludf.DUMMYFUNCTION("""COMPUTED_VALUE""")," ")</f>
        <v xml:space="preserve"> </v>
      </c>
      <c r="J3597" s="51"/>
      <c r="K3597" s="56"/>
      <c r="L3597" s="38"/>
      <c r="M3597" s="30"/>
      <c r="N3597" s="30"/>
      <c r="O3597" s="30"/>
      <c r="P3597" s="30"/>
      <c r="Q3597" s="23" t="str">
        <v/>
      </c>
      <c r="R3597" s="30"/>
      <c r="S3597" s="39"/>
      <c r="T3597" s="45"/>
      <c r="U3597" s="52"/>
      <c r="V3597" s="53"/>
      <c r="W3597" s="54"/>
      <c r="X3597" s="30"/>
      <c r="Y3597" s="31" t="str">
        <v/>
      </c>
      <c r="Z3597" s="30"/>
      <c r="AA3597" s="55"/>
      <c r="AB3597" s="55"/>
      <c r="AC3597" s="30"/>
      <c r="AD3597" s="30"/>
    </row>
    <row r="3598" spans="1:30" x14ac:dyDescent="0.2">
      <c r="A3598" s="89"/>
      <c r="B3598" s="35"/>
      <c r="C3598" s="30"/>
      <c r="D3598" s="30"/>
      <c r="E3598" s="30"/>
      <c r="F3598" s="30"/>
      <c r="G3598" s="30"/>
      <c r="H3598" s="155"/>
      <c r="I3598" s="36" t="str">
        <f ca="1">IFERROR(__xludf.DUMMYFUNCTION("""COMPUTED_VALUE""")," ")</f>
        <v xml:space="preserve"> </v>
      </c>
      <c r="J3598" s="51"/>
      <c r="K3598" s="56"/>
      <c r="L3598" s="38"/>
      <c r="M3598" s="30"/>
      <c r="N3598" s="30"/>
      <c r="O3598" s="30"/>
      <c r="P3598" s="30"/>
      <c r="Q3598" s="23" t="str">
        <v/>
      </c>
      <c r="R3598" s="30"/>
      <c r="S3598" s="39"/>
      <c r="T3598" s="45"/>
      <c r="U3598" s="52"/>
      <c r="V3598" s="53"/>
      <c r="W3598" s="54"/>
      <c r="X3598" s="30"/>
      <c r="Y3598" s="31" t="str">
        <v/>
      </c>
      <c r="Z3598" s="30"/>
      <c r="AA3598" s="56"/>
      <c r="AB3598" s="56"/>
      <c r="AC3598" s="30"/>
      <c r="AD3598" s="30"/>
    </row>
    <row r="3599" spans="1:30" x14ac:dyDescent="0.2">
      <c r="A3599" s="89"/>
      <c r="B3599" s="35"/>
      <c r="C3599" s="30"/>
      <c r="D3599" s="30"/>
      <c r="E3599" s="30"/>
      <c r="F3599" s="30"/>
      <c r="G3599" s="30"/>
      <c r="H3599" s="155"/>
      <c r="I3599" s="36" t="str">
        <f ca="1">IFERROR(__xludf.DUMMYFUNCTION("""COMPUTED_VALUE""")," ")</f>
        <v xml:space="preserve"> </v>
      </c>
      <c r="J3599" s="51"/>
      <c r="K3599" s="56"/>
      <c r="L3599" s="38"/>
      <c r="M3599" s="30"/>
      <c r="N3599" s="30"/>
      <c r="O3599" s="30"/>
      <c r="P3599" s="30"/>
      <c r="Q3599" s="23" t="str">
        <v/>
      </c>
      <c r="R3599" s="30"/>
      <c r="S3599" s="39"/>
      <c r="T3599" s="45"/>
      <c r="U3599" s="52"/>
      <c r="V3599" s="53"/>
      <c r="W3599" s="54"/>
      <c r="X3599" s="30"/>
      <c r="Y3599" s="31" t="str">
        <v/>
      </c>
      <c r="Z3599" s="30"/>
      <c r="AA3599" s="55"/>
      <c r="AB3599" s="55"/>
      <c r="AC3599" s="30"/>
      <c r="AD3599" s="30"/>
    </row>
    <row r="3600" spans="1:30" x14ac:dyDescent="0.2">
      <c r="A3600" s="89"/>
      <c r="B3600" s="35"/>
      <c r="C3600" s="30"/>
      <c r="D3600" s="30"/>
      <c r="E3600" s="30"/>
      <c r="F3600" s="30"/>
      <c r="G3600" s="30"/>
      <c r="H3600" s="155"/>
      <c r="I3600" s="36" t="str">
        <f ca="1">IFERROR(__xludf.DUMMYFUNCTION("""COMPUTED_VALUE""")," ")</f>
        <v xml:space="preserve"> </v>
      </c>
      <c r="J3600" s="51"/>
      <c r="K3600" s="56"/>
      <c r="L3600" s="38"/>
      <c r="M3600" s="30"/>
      <c r="N3600" s="30"/>
      <c r="O3600" s="30"/>
      <c r="P3600" s="30"/>
      <c r="Q3600" s="23" t="str">
        <v/>
      </c>
      <c r="R3600" s="30"/>
      <c r="S3600" s="39"/>
      <c r="T3600" s="45"/>
      <c r="U3600" s="52"/>
      <c r="V3600" s="53"/>
      <c r="W3600" s="54"/>
      <c r="X3600" s="30"/>
      <c r="Y3600" s="31" t="str">
        <v/>
      </c>
      <c r="Z3600" s="30"/>
      <c r="AA3600" s="56"/>
      <c r="AB3600" s="56"/>
      <c r="AC3600" s="30"/>
      <c r="AD3600" s="30"/>
    </row>
    <row r="3601" spans="1:30" x14ac:dyDescent="0.2">
      <c r="A3601" s="89"/>
      <c r="B3601" s="35"/>
      <c r="C3601" s="30"/>
      <c r="D3601" s="30"/>
      <c r="E3601" s="30"/>
      <c r="F3601" s="30"/>
      <c r="G3601" s="30"/>
      <c r="H3601" s="155"/>
      <c r="I3601" s="36" t="str">
        <f ca="1">IFERROR(__xludf.DUMMYFUNCTION("""COMPUTED_VALUE""")," ")</f>
        <v xml:space="preserve"> </v>
      </c>
      <c r="J3601" s="51"/>
      <c r="K3601" s="56"/>
      <c r="L3601" s="38"/>
      <c r="M3601" s="30"/>
      <c r="N3601" s="30"/>
      <c r="O3601" s="30"/>
      <c r="P3601" s="30"/>
      <c r="Q3601" s="23" t="str">
        <v/>
      </c>
      <c r="R3601" s="30"/>
      <c r="S3601" s="39"/>
      <c r="T3601" s="45"/>
      <c r="U3601" s="52"/>
      <c r="V3601" s="53"/>
      <c r="W3601" s="54"/>
      <c r="X3601" s="30"/>
      <c r="Y3601" s="31" t="str">
        <v/>
      </c>
      <c r="Z3601" s="30"/>
      <c r="AA3601" s="55"/>
      <c r="AB3601" s="55"/>
      <c r="AC3601" s="30"/>
      <c r="AD3601" s="30"/>
    </row>
    <row r="3602" spans="1:30" x14ac:dyDescent="0.2">
      <c r="A3602" s="89"/>
      <c r="B3602" s="35"/>
      <c r="C3602" s="30"/>
      <c r="D3602" s="30"/>
      <c r="E3602" s="30"/>
      <c r="F3602" s="30"/>
      <c r="G3602" s="30"/>
      <c r="H3602" s="155"/>
      <c r="I3602" s="36" t="str">
        <f ca="1">IFERROR(__xludf.DUMMYFUNCTION("""COMPUTED_VALUE""")," ")</f>
        <v xml:space="preserve"> </v>
      </c>
      <c r="J3602" s="51"/>
      <c r="K3602" s="56"/>
      <c r="L3602" s="38"/>
      <c r="M3602" s="30"/>
      <c r="N3602" s="30"/>
      <c r="O3602" s="30"/>
      <c r="P3602" s="30"/>
      <c r="Q3602" s="23" t="str">
        <v/>
      </c>
      <c r="R3602" s="30"/>
      <c r="S3602" s="39"/>
      <c r="T3602" s="45"/>
      <c r="U3602" s="52"/>
      <c r="V3602" s="53"/>
      <c r="W3602" s="54"/>
      <c r="X3602" s="30"/>
      <c r="Y3602" s="31" t="str">
        <v/>
      </c>
      <c r="Z3602" s="30"/>
      <c r="AA3602" s="56"/>
      <c r="AB3602" s="56"/>
      <c r="AC3602" s="30"/>
      <c r="AD3602" s="30"/>
    </row>
    <row r="3603" spans="1:30" x14ac:dyDescent="0.2">
      <c r="A3603" s="89"/>
      <c r="B3603" s="35"/>
      <c r="C3603" s="30"/>
      <c r="D3603" s="30"/>
      <c r="E3603" s="30"/>
      <c r="F3603" s="30"/>
      <c r="G3603" s="30"/>
      <c r="H3603" s="155"/>
      <c r="I3603" s="36" t="str">
        <f ca="1">IFERROR(__xludf.DUMMYFUNCTION("""COMPUTED_VALUE""")," ")</f>
        <v xml:space="preserve"> </v>
      </c>
      <c r="J3603" s="51"/>
      <c r="K3603" s="56"/>
      <c r="L3603" s="38"/>
      <c r="M3603" s="30"/>
      <c r="N3603" s="30"/>
      <c r="O3603" s="30"/>
      <c r="P3603" s="30"/>
      <c r="Q3603" s="23" t="str">
        <v/>
      </c>
      <c r="R3603" s="30"/>
      <c r="S3603" s="39"/>
      <c r="T3603" s="45"/>
      <c r="U3603" s="52"/>
      <c r="V3603" s="53"/>
      <c r="W3603" s="54"/>
      <c r="X3603" s="30"/>
      <c r="Y3603" s="31" t="str">
        <v/>
      </c>
      <c r="Z3603" s="30"/>
      <c r="AA3603" s="55"/>
      <c r="AB3603" s="55"/>
      <c r="AC3603" s="30"/>
      <c r="AD3603" s="30"/>
    </row>
    <row r="3604" spans="1:30" x14ac:dyDescent="0.2">
      <c r="A3604" s="89"/>
      <c r="B3604" s="35"/>
      <c r="C3604" s="30"/>
      <c r="D3604" s="30"/>
      <c r="E3604" s="30"/>
      <c r="F3604" s="30"/>
      <c r="G3604" s="30"/>
      <c r="H3604" s="155"/>
      <c r="I3604" s="36" t="str">
        <f ca="1">IFERROR(__xludf.DUMMYFUNCTION("""COMPUTED_VALUE""")," ")</f>
        <v xml:space="preserve"> </v>
      </c>
      <c r="J3604" s="51"/>
      <c r="K3604" s="56"/>
      <c r="L3604" s="38"/>
      <c r="M3604" s="30"/>
      <c r="N3604" s="30"/>
      <c r="O3604" s="30"/>
      <c r="P3604" s="30"/>
      <c r="Q3604" s="23" t="str">
        <v/>
      </c>
      <c r="R3604" s="30"/>
      <c r="S3604" s="39"/>
      <c r="T3604" s="45"/>
      <c r="U3604" s="52"/>
      <c r="V3604" s="53"/>
      <c r="W3604" s="54"/>
      <c r="X3604" s="30"/>
      <c r="Y3604" s="31" t="str">
        <v/>
      </c>
      <c r="Z3604" s="30"/>
      <c r="AA3604" s="56"/>
      <c r="AB3604" s="56"/>
      <c r="AC3604" s="30"/>
      <c r="AD3604" s="30"/>
    </row>
    <row r="3605" spans="1:30" x14ac:dyDescent="0.2">
      <c r="A3605" s="89"/>
      <c r="B3605" s="35"/>
      <c r="C3605" s="30"/>
      <c r="D3605" s="30"/>
      <c r="E3605" s="30"/>
      <c r="F3605" s="30"/>
      <c r="G3605" s="30"/>
      <c r="H3605" s="155"/>
      <c r="I3605" s="36" t="str">
        <f ca="1">IFERROR(__xludf.DUMMYFUNCTION("""COMPUTED_VALUE""")," ")</f>
        <v xml:space="preserve"> </v>
      </c>
      <c r="J3605" s="51"/>
      <c r="K3605" s="56"/>
      <c r="L3605" s="38"/>
      <c r="M3605" s="30"/>
      <c r="N3605" s="30"/>
      <c r="O3605" s="30"/>
      <c r="P3605" s="30"/>
      <c r="Q3605" s="23" t="str">
        <v/>
      </c>
      <c r="R3605" s="30"/>
      <c r="S3605" s="39"/>
      <c r="T3605" s="45"/>
      <c r="U3605" s="52"/>
      <c r="V3605" s="53"/>
      <c r="W3605" s="54"/>
      <c r="X3605" s="30"/>
      <c r="Y3605" s="31" t="str">
        <v/>
      </c>
      <c r="Z3605" s="30"/>
      <c r="AA3605" s="55"/>
      <c r="AB3605" s="55"/>
      <c r="AC3605" s="30"/>
      <c r="AD3605" s="30"/>
    </row>
    <row r="3606" spans="1:30" x14ac:dyDescent="0.2">
      <c r="A3606" s="89"/>
      <c r="B3606" s="35"/>
      <c r="C3606" s="30"/>
      <c r="D3606" s="30"/>
      <c r="E3606" s="30"/>
      <c r="F3606" s="30"/>
      <c r="G3606" s="30"/>
      <c r="H3606" s="155"/>
      <c r="I3606" s="36" t="str">
        <f ca="1">IFERROR(__xludf.DUMMYFUNCTION("""COMPUTED_VALUE""")," ")</f>
        <v xml:space="preserve"> </v>
      </c>
      <c r="J3606" s="51"/>
      <c r="K3606" s="56"/>
      <c r="L3606" s="38"/>
      <c r="M3606" s="30"/>
      <c r="N3606" s="30"/>
      <c r="O3606" s="30"/>
      <c r="P3606" s="30"/>
      <c r="Q3606" s="23" t="str">
        <v/>
      </c>
      <c r="R3606" s="30"/>
      <c r="S3606" s="39"/>
      <c r="T3606" s="45"/>
      <c r="U3606" s="52"/>
      <c r="V3606" s="53"/>
      <c r="W3606" s="54"/>
      <c r="X3606" s="30"/>
      <c r="Y3606" s="31" t="str">
        <v/>
      </c>
      <c r="Z3606" s="30"/>
      <c r="AA3606" s="56"/>
      <c r="AB3606" s="56"/>
      <c r="AC3606" s="30"/>
      <c r="AD3606" s="30"/>
    </row>
    <row r="3607" spans="1:30" x14ac:dyDescent="0.2">
      <c r="A3607" s="89"/>
      <c r="B3607" s="35"/>
      <c r="C3607" s="30"/>
      <c r="D3607" s="30"/>
      <c r="E3607" s="30"/>
      <c r="F3607" s="30"/>
      <c r="G3607" s="30"/>
      <c r="H3607" s="155"/>
      <c r="I3607" s="36" t="str">
        <f ca="1">IFERROR(__xludf.DUMMYFUNCTION("""COMPUTED_VALUE""")," ")</f>
        <v xml:space="preserve"> </v>
      </c>
      <c r="J3607" s="51"/>
      <c r="K3607" s="56"/>
      <c r="L3607" s="38"/>
      <c r="M3607" s="30"/>
      <c r="N3607" s="30"/>
      <c r="O3607" s="30"/>
      <c r="P3607" s="30"/>
      <c r="Q3607" s="23" t="str">
        <v/>
      </c>
      <c r="R3607" s="30"/>
      <c r="S3607" s="39"/>
      <c r="T3607" s="45"/>
      <c r="U3607" s="52"/>
      <c r="V3607" s="53"/>
      <c r="W3607" s="54"/>
      <c r="X3607" s="30"/>
      <c r="Y3607" s="31" t="str">
        <v/>
      </c>
      <c r="Z3607" s="30"/>
      <c r="AA3607" s="55"/>
      <c r="AB3607" s="55"/>
      <c r="AC3607" s="30"/>
      <c r="AD3607" s="30"/>
    </row>
    <row r="3608" spans="1:30" x14ac:dyDescent="0.2">
      <c r="A3608" s="89"/>
      <c r="B3608" s="35"/>
      <c r="C3608" s="30"/>
      <c r="D3608" s="30"/>
      <c r="E3608" s="30"/>
      <c r="F3608" s="30"/>
      <c r="G3608" s="30"/>
      <c r="H3608" s="155"/>
      <c r="I3608" s="36" t="str">
        <f ca="1">IFERROR(__xludf.DUMMYFUNCTION("""COMPUTED_VALUE""")," ")</f>
        <v xml:space="preserve"> </v>
      </c>
      <c r="J3608" s="51"/>
      <c r="K3608" s="56"/>
      <c r="L3608" s="38"/>
      <c r="M3608" s="30"/>
      <c r="N3608" s="30"/>
      <c r="O3608" s="30"/>
      <c r="P3608" s="30"/>
      <c r="Q3608" s="23" t="str">
        <v/>
      </c>
      <c r="R3608" s="30"/>
      <c r="S3608" s="39"/>
      <c r="T3608" s="45"/>
      <c r="U3608" s="52"/>
      <c r="V3608" s="53"/>
      <c r="W3608" s="54"/>
      <c r="X3608" s="30"/>
      <c r="Y3608" s="31" t="str">
        <v/>
      </c>
      <c r="Z3608" s="30"/>
      <c r="AA3608" s="56"/>
      <c r="AB3608" s="56"/>
      <c r="AC3608" s="30"/>
      <c r="AD3608" s="30"/>
    </row>
    <row r="3609" spans="1:30" x14ac:dyDescent="0.2">
      <c r="A3609" s="89"/>
      <c r="B3609" s="35"/>
      <c r="C3609" s="30"/>
      <c r="D3609" s="30"/>
      <c r="E3609" s="30"/>
      <c r="F3609" s="30"/>
      <c r="G3609" s="30"/>
      <c r="H3609" s="155"/>
      <c r="I3609" s="36" t="str">
        <f ca="1">IFERROR(__xludf.DUMMYFUNCTION("""COMPUTED_VALUE""")," ")</f>
        <v xml:space="preserve"> </v>
      </c>
      <c r="J3609" s="51"/>
      <c r="K3609" s="56"/>
      <c r="L3609" s="38"/>
      <c r="M3609" s="30"/>
      <c r="N3609" s="30"/>
      <c r="O3609" s="30"/>
      <c r="P3609" s="30"/>
      <c r="Q3609" s="23" t="str">
        <v/>
      </c>
      <c r="R3609" s="30"/>
      <c r="S3609" s="39"/>
      <c r="T3609" s="45"/>
      <c r="U3609" s="52"/>
      <c r="V3609" s="53"/>
      <c r="W3609" s="54"/>
      <c r="X3609" s="30"/>
      <c r="Y3609" s="31" t="str">
        <v/>
      </c>
      <c r="Z3609" s="30"/>
      <c r="AA3609" s="55"/>
      <c r="AB3609" s="55"/>
      <c r="AC3609" s="30"/>
      <c r="AD3609" s="30"/>
    </row>
    <row r="3610" spans="1:30" x14ac:dyDescent="0.2">
      <c r="A3610" s="89"/>
      <c r="B3610" s="35"/>
      <c r="C3610" s="30"/>
      <c r="D3610" s="30"/>
      <c r="E3610" s="30"/>
      <c r="F3610" s="30"/>
      <c r="G3610" s="30"/>
      <c r="H3610" s="155"/>
      <c r="I3610" s="36" t="str">
        <f ca="1">IFERROR(__xludf.DUMMYFUNCTION("""COMPUTED_VALUE""")," ")</f>
        <v xml:space="preserve"> </v>
      </c>
      <c r="J3610" s="51"/>
      <c r="K3610" s="56"/>
      <c r="L3610" s="38"/>
      <c r="M3610" s="30"/>
      <c r="N3610" s="30"/>
      <c r="O3610" s="30"/>
      <c r="P3610" s="30"/>
      <c r="Q3610" s="23" t="str">
        <v/>
      </c>
      <c r="R3610" s="30"/>
      <c r="S3610" s="39"/>
      <c r="T3610" s="45"/>
      <c r="U3610" s="52"/>
      <c r="V3610" s="53"/>
      <c r="W3610" s="54"/>
      <c r="X3610" s="30"/>
      <c r="Y3610" s="31" t="str">
        <v/>
      </c>
      <c r="Z3610" s="30"/>
      <c r="AA3610" s="56"/>
      <c r="AB3610" s="56"/>
      <c r="AC3610" s="30"/>
      <c r="AD3610" s="30"/>
    </row>
    <row r="3611" spans="1:30" x14ac:dyDescent="0.2">
      <c r="A3611" s="89"/>
      <c r="B3611" s="35"/>
      <c r="C3611" s="30"/>
      <c r="D3611" s="30"/>
      <c r="E3611" s="30"/>
      <c r="F3611" s="30"/>
      <c r="G3611" s="30"/>
      <c r="H3611" s="155"/>
      <c r="I3611" s="36" t="str">
        <f ca="1">IFERROR(__xludf.DUMMYFUNCTION("""COMPUTED_VALUE""")," ")</f>
        <v xml:space="preserve"> </v>
      </c>
      <c r="J3611" s="51"/>
      <c r="K3611" s="56"/>
      <c r="L3611" s="38"/>
      <c r="M3611" s="30"/>
      <c r="N3611" s="30"/>
      <c r="O3611" s="30"/>
      <c r="P3611" s="30"/>
      <c r="Q3611" s="23" t="str">
        <v/>
      </c>
      <c r="R3611" s="30"/>
      <c r="S3611" s="39"/>
      <c r="T3611" s="45"/>
      <c r="U3611" s="52"/>
      <c r="V3611" s="53"/>
      <c r="W3611" s="54"/>
      <c r="X3611" s="30"/>
      <c r="Y3611" s="31" t="str">
        <v/>
      </c>
      <c r="Z3611" s="30"/>
      <c r="AA3611" s="55"/>
      <c r="AB3611" s="55"/>
      <c r="AC3611" s="30"/>
      <c r="AD3611" s="30"/>
    </row>
    <row r="3612" spans="1:30" x14ac:dyDescent="0.2">
      <c r="A3612" s="89"/>
      <c r="B3612" s="35"/>
      <c r="C3612" s="30"/>
      <c r="D3612" s="30"/>
      <c r="E3612" s="30"/>
      <c r="F3612" s="30"/>
      <c r="G3612" s="30"/>
      <c r="H3612" s="155"/>
      <c r="I3612" s="36" t="str">
        <f ca="1">IFERROR(__xludf.DUMMYFUNCTION("""COMPUTED_VALUE""")," ")</f>
        <v xml:space="preserve"> </v>
      </c>
      <c r="J3612" s="51"/>
      <c r="K3612" s="56"/>
      <c r="L3612" s="38"/>
      <c r="M3612" s="30"/>
      <c r="N3612" s="30"/>
      <c r="O3612" s="30"/>
      <c r="P3612" s="30"/>
      <c r="Q3612" s="23" t="str">
        <v/>
      </c>
      <c r="R3612" s="30"/>
      <c r="S3612" s="39"/>
      <c r="T3612" s="45"/>
      <c r="U3612" s="52"/>
      <c r="V3612" s="53"/>
      <c r="W3612" s="54"/>
      <c r="X3612" s="30"/>
      <c r="Y3612" s="31" t="str">
        <v/>
      </c>
      <c r="Z3612" s="30"/>
      <c r="AA3612" s="56"/>
      <c r="AB3612" s="56"/>
      <c r="AC3612" s="30"/>
      <c r="AD3612" s="30"/>
    </row>
    <row r="3613" spans="1:30" x14ac:dyDescent="0.2">
      <c r="A3613" s="89"/>
      <c r="B3613" s="35"/>
      <c r="C3613" s="30"/>
      <c r="D3613" s="30"/>
      <c r="E3613" s="30"/>
      <c r="F3613" s="30"/>
      <c r="G3613" s="30"/>
      <c r="H3613" s="155"/>
      <c r="I3613" s="36" t="str">
        <f ca="1">IFERROR(__xludf.DUMMYFUNCTION("""COMPUTED_VALUE""")," ")</f>
        <v xml:space="preserve"> </v>
      </c>
      <c r="J3613" s="51"/>
      <c r="K3613" s="56"/>
      <c r="L3613" s="38"/>
      <c r="M3613" s="30"/>
      <c r="N3613" s="30"/>
      <c r="O3613" s="30"/>
      <c r="P3613" s="30"/>
      <c r="Q3613" s="23" t="str">
        <v/>
      </c>
      <c r="R3613" s="30"/>
      <c r="S3613" s="39"/>
      <c r="T3613" s="45"/>
      <c r="U3613" s="52"/>
      <c r="V3613" s="53"/>
      <c r="W3613" s="54"/>
      <c r="X3613" s="30"/>
      <c r="Y3613" s="31" t="str">
        <v/>
      </c>
      <c r="Z3613" s="30"/>
      <c r="AA3613" s="55"/>
      <c r="AB3613" s="55"/>
      <c r="AC3613" s="30"/>
      <c r="AD3613" s="30"/>
    </row>
    <row r="3614" spans="1:30" x14ac:dyDescent="0.2">
      <c r="A3614" s="89"/>
      <c r="B3614" s="35"/>
      <c r="C3614" s="30"/>
      <c r="D3614" s="30"/>
      <c r="E3614" s="30"/>
      <c r="F3614" s="30"/>
      <c r="G3614" s="30"/>
      <c r="H3614" s="155"/>
      <c r="I3614" s="36" t="str">
        <f ca="1">IFERROR(__xludf.DUMMYFUNCTION("""COMPUTED_VALUE""")," ")</f>
        <v xml:space="preserve"> </v>
      </c>
      <c r="J3614" s="51"/>
      <c r="K3614" s="56"/>
      <c r="L3614" s="38"/>
      <c r="M3614" s="30"/>
      <c r="N3614" s="30"/>
      <c r="O3614" s="30"/>
      <c r="P3614" s="30"/>
      <c r="Q3614" s="23" t="str">
        <v/>
      </c>
      <c r="R3614" s="30"/>
      <c r="S3614" s="39"/>
      <c r="T3614" s="45"/>
      <c r="U3614" s="52"/>
      <c r="V3614" s="53"/>
      <c r="W3614" s="54"/>
      <c r="X3614" s="30"/>
      <c r="Y3614" s="31" t="str">
        <v/>
      </c>
      <c r="Z3614" s="30"/>
      <c r="AA3614" s="56"/>
      <c r="AB3614" s="56"/>
      <c r="AC3614" s="30"/>
      <c r="AD3614" s="30"/>
    </row>
    <row r="3615" spans="1:30" x14ac:dyDescent="0.2">
      <c r="A3615" s="89"/>
      <c r="B3615" s="35"/>
      <c r="C3615" s="30"/>
      <c r="D3615" s="30"/>
      <c r="E3615" s="30"/>
      <c r="F3615" s="30"/>
      <c r="G3615" s="30"/>
      <c r="H3615" s="155"/>
      <c r="I3615" s="36" t="str">
        <f ca="1">IFERROR(__xludf.DUMMYFUNCTION("""COMPUTED_VALUE""")," ")</f>
        <v xml:space="preserve"> </v>
      </c>
      <c r="J3615" s="51"/>
      <c r="K3615" s="56"/>
      <c r="L3615" s="38"/>
      <c r="M3615" s="30"/>
      <c r="N3615" s="30"/>
      <c r="O3615" s="30"/>
      <c r="P3615" s="30"/>
      <c r="Q3615" s="23" t="str">
        <v/>
      </c>
      <c r="R3615" s="30"/>
      <c r="S3615" s="39"/>
      <c r="T3615" s="45"/>
      <c r="U3615" s="52"/>
      <c r="V3615" s="53"/>
      <c r="W3615" s="54"/>
      <c r="X3615" s="30"/>
      <c r="Y3615" s="31" t="str">
        <v/>
      </c>
      <c r="Z3615" s="30"/>
      <c r="AA3615" s="55"/>
      <c r="AB3615" s="55"/>
      <c r="AC3615" s="30"/>
      <c r="AD3615" s="30"/>
    </row>
    <row r="3616" spans="1:30" x14ac:dyDescent="0.2">
      <c r="A3616" s="89"/>
      <c r="B3616" s="35"/>
      <c r="C3616" s="30"/>
      <c r="D3616" s="30"/>
      <c r="E3616" s="30"/>
      <c r="F3616" s="30"/>
      <c r="G3616" s="30"/>
      <c r="H3616" s="155"/>
      <c r="I3616" s="36" t="str">
        <f ca="1">IFERROR(__xludf.DUMMYFUNCTION("""COMPUTED_VALUE""")," ")</f>
        <v xml:space="preserve"> </v>
      </c>
      <c r="J3616" s="51"/>
      <c r="K3616" s="56"/>
      <c r="L3616" s="38"/>
      <c r="M3616" s="30"/>
      <c r="N3616" s="30"/>
      <c r="O3616" s="30"/>
      <c r="P3616" s="30"/>
      <c r="Q3616" s="23" t="str">
        <v/>
      </c>
      <c r="R3616" s="30"/>
      <c r="S3616" s="39"/>
      <c r="T3616" s="45"/>
      <c r="U3616" s="52"/>
      <c r="V3616" s="53"/>
      <c r="W3616" s="54"/>
      <c r="X3616" s="30"/>
      <c r="Y3616" s="31" t="str">
        <v/>
      </c>
      <c r="Z3616" s="30"/>
      <c r="AA3616" s="56"/>
      <c r="AB3616" s="56"/>
      <c r="AC3616" s="30"/>
      <c r="AD3616" s="30"/>
    </row>
    <row r="3617" spans="1:30" x14ac:dyDescent="0.2">
      <c r="A3617" s="89"/>
      <c r="B3617" s="35"/>
      <c r="C3617" s="30"/>
      <c r="D3617" s="30"/>
      <c r="E3617" s="30"/>
      <c r="F3617" s="30"/>
      <c r="G3617" s="30"/>
      <c r="H3617" s="155"/>
      <c r="I3617" s="36" t="str">
        <f ca="1">IFERROR(__xludf.DUMMYFUNCTION("""COMPUTED_VALUE""")," ")</f>
        <v xml:space="preserve"> </v>
      </c>
      <c r="J3617" s="51"/>
      <c r="K3617" s="56"/>
      <c r="L3617" s="38"/>
      <c r="M3617" s="30"/>
      <c r="N3617" s="30"/>
      <c r="O3617" s="30"/>
      <c r="P3617" s="30"/>
      <c r="Q3617" s="23" t="str">
        <v/>
      </c>
      <c r="R3617" s="30"/>
      <c r="S3617" s="39"/>
      <c r="T3617" s="45"/>
      <c r="U3617" s="52"/>
      <c r="V3617" s="53"/>
      <c r="W3617" s="54"/>
      <c r="X3617" s="30"/>
      <c r="Y3617" s="31" t="str">
        <v/>
      </c>
      <c r="Z3617" s="30"/>
      <c r="AA3617" s="55"/>
      <c r="AB3617" s="55"/>
      <c r="AC3617" s="30"/>
      <c r="AD3617" s="30"/>
    </row>
    <row r="3618" spans="1:30" x14ac:dyDescent="0.2">
      <c r="A3618" s="89"/>
      <c r="B3618" s="35"/>
      <c r="C3618" s="30"/>
      <c r="D3618" s="30"/>
      <c r="E3618" s="30"/>
      <c r="F3618" s="30"/>
      <c r="G3618" s="30"/>
      <c r="H3618" s="155"/>
      <c r="I3618" s="36" t="str">
        <f ca="1">IFERROR(__xludf.DUMMYFUNCTION("""COMPUTED_VALUE""")," ")</f>
        <v xml:space="preserve"> </v>
      </c>
      <c r="J3618" s="51"/>
      <c r="K3618" s="56"/>
      <c r="L3618" s="38"/>
      <c r="M3618" s="30"/>
      <c r="N3618" s="30"/>
      <c r="O3618" s="30"/>
      <c r="P3618" s="30"/>
      <c r="Q3618" s="23" t="str">
        <v/>
      </c>
      <c r="R3618" s="30"/>
      <c r="S3618" s="39"/>
      <c r="T3618" s="45"/>
      <c r="U3618" s="52"/>
      <c r="V3618" s="53"/>
      <c r="W3618" s="54"/>
      <c r="X3618" s="30"/>
      <c r="Y3618" s="31" t="str">
        <v/>
      </c>
      <c r="Z3618" s="30"/>
      <c r="AA3618" s="56"/>
      <c r="AB3618" s="56"/>
      <c r="AC3618" s="30"/>
      <c r="AD3618" s="30"/>
    </row>
    <row r="3619" spans="1:30" x14ac:dyDescent="0.2">
      <c r="A3619" s="89"/>
      <c r="B3619" s="35"/>
      <c r="C3619" s="30"/>
      <c r="D3619" s="30"/>
      <c r="E3619" s="30"/>
      <c r="F3619" s="30"/>
      <c r="G3619" s="30"/>
      <c r="H3619" s="155"/>
      <c r="I3619" s="36" t="str">
        <f ca="1">IFERROR(__xludf.DUMMYFUNCTION("""COMPUTED_VALUE""")," ")</f>
        <v xml:space="preserve"> </v>
      </c>
      <c r="J3619" s="51"/>
      <c r="K3619" s="56"/>
      <c r="L3619" s="38"/>
      <c r="M3619" s="30"/>
      <c r="N3619" s="30"/>
      <c r="O3619" s="30"/>
      <c r="P3619" s="30"/>
      <c r="Q3619" s="23" t="str">
        <v/>
      </c>
      <c r="R3619" s="30"/>
      <c r="S3619" s="39"/>
      <c r="T3619" s="45"/>
      <c r="U3619" s="52"/>
      <c r="V3619" s="53"/>
      <c r="W3619" s="54"/>
      <c r="X3619" s="30"/>
      <c r="Y3619" s="31" t="str">
        <v/>
      </c>
      <c r="Z3619" s="30"/>
      <c r="AA3619" s="55"/>
      <c r="AB3619" s="55"/>
      <c r="AC3619" s="30"/>
      <c r="AD3619" s="30"/>
    </row>
    <row r="3620" spans="1:30" x14ac:dyDescent="0.2">
      <c r="A3620" s="89"/>
      <c r="B3620" s="35"/>
      <c r="C3620" s="30"/>
      <c r="D3620" s="30"/>
      <c r="E3620" s="30"/>
      <c r="F3620" s="30"/>
      <c r="G3620" s="30"/>
      <c r="H3620" s="155"/>
      <c r="I3620" s="36" t="str">
        <f ca="1">IFERROR(__xludf.DUMMYFUNCTION("""COMPUTED_VALUE""")," ")</f>
        <v xml:space="preserve"> </v>
      </c>
      <c r="J3620" s="51"/>
      <c r="K3620" s="56"/>
      <c r="L3620" s="38"/>
      <c r="M3620" s="30"/>
      <c r="N3620" s="30"/>
      <c r="O3620" s="30"/>
      <c r="P3620" s="30"/>
      <c r="Q3620" s="23" t="str">
        <v/>
      </c>
      <c r="R3620" s="30"/>
      <c r="S3620" s="39"/>
      <c r="T3620" s="45"/>
      <c r="U3620" s="52"/>
      <c r="V3620" s="53"/>
      <c r="W3620" s="54"/>
      <c r="X3620" s="30"/>
      <c r="Y3620" s="31" t="str">
        <v/>
      </c>
      <c r="Z3620" s="30"/>
      <c r="AA3620" s="56"/>
      <c r="AB3620" s="56"/>
      <c r="AC3620" s="30"/>
      <c r="AD3620" s="30"/>
    </row>
    <row r="3621" spans="1:30" x14ac:dyDescent="0.2">
      <c r="A3621" s="89"/>
      <c r="B3621" s="35"/>
      <c r="C3621" s="30"/>
      <c r="D3621" s="30"/>
      <c r="E3621" s="30"/>
      <c r="F3621" s="30"/>
      <c r="G3621" s="30"/>
      <c r="H3621" s="155"/>
      <c r="I3621" s="36" t="str">
        <f ca="1">IFERROR(__xludf.DUMMYFUNCTION("""COMPUTED_VALUE""")," ")</f>
        <v xml:space="preserve"> </v>
      </c>
      <c r="J3621" s="51"/>
      <c r="K3621" s="56"/>
      <c r="L3621" s="38"/>
      <c r="M3621" s="30"/>
      <c r="N3621" s="30"/>
      <c r="O3621" s="30"/>
      <c r="P3621" s="30"/>
      <c r="Q3621" s="23" t="str">
        <v/>
      </c>
      <c r="R3621" s="30"/>
      <c r="S3621" s="39"/>
      <c r="T3621" s="45"/>
      <c r="U3621" s="52"/>
      <c r="V3621" s="53"/>
      <c r="W3621" s="54"/>
      <c r="X3621" s="30"/>
      <c r="Y3621" s="31" t="str">
        <v/>
      </c>
      <c r="Z3621" s="30"/>
      <c r="AA3621" s="55"/>
      <c r="AB3621" s="55"/>
      <c r="AC3621" s="30"/>
      <c r="AD3621" s="30"/>
    </row>
    <row r="3622" spans="1:30" x14ac:dyDescent="0.2">
      <c r="A3622" s="89"/>
      <c r="B3622" s="35"/>
      <c r="C3622" s="30"/>
      <c r="D3622" s="30"/>
      <c r="E3622" s="30"/>
      <c r="F3622" s="30"/>
      <c r="G3622" s="30"/>
      <c r="H3622" s="155"/>
      <c r="I3622" s="36" t="str">
        <f ca="1">IFERROR(__xludf.DUMMYFUNCTION("""COMPUTED_VALUE""")," ")</f>
        <v xml:space="preserve"> </v>
      </c>
      <c r="J3622" s="51"/>
      <c r="K3622" s="56"/>
      <c r="L3622" s="38"/>
      <c r="M3622" s="30"/>
      <c r="N3622" s="30"/>
      <c r="O3622" s="30"/>
      <c r="P3622" s="30"/>
      <c r="Q3622" s="23" t="str">
        <v/>
      </c>
      <c r="R3622" s="30"/>
      <c r="S3622" s="39"/>
      <c r="T3622" s="45"/>
      <c r="U3622" s="52"/>
      <c r="V3622" s="53"/>
      <c r="W3622" s="54"/>
      <c r="X3622" s="30"/>
      <c r="Y3622" s="31" t="str">
        <v/>
      </c>
      <c r="Z3622" s="30"/>
      <c r="AA3622" s="56"/>
      <c r="AB3622" s="56"/>
      <c r="AC3622" s="30"/>
      <c r="AD3622" s="30"/>
    </row>
    <row r="3623" spans="1:30" x14ac:dyDescent="0.2">
      <c r="A3623" s="89"/>
      <c r="B3623" s="35"/>
      <c r="C3623" s="30"/>
      <c r="D3623" s="30"/>
      <c r="E3623" s="30"/>
      <c r="F3623" s="30"/>
      <c r="G3623" s="30"/>
      <c r="H3623" s="155"/>
      <c r="I3623" s="36" t="str">
        <f ca="1">IFERROR(__xludf.DUMMYFUNCTION("""COMPUTED_VALUE""")," ")</f>
        <v xml:space="preserve"> </v>
      </c>
      <c r="J3623" s="51"/>
      <c r="K3623" s="56"/>
      <c r="L3623" s="38"/>
      <c r="M3623" s="30"/>
      <c r="N3623" s="30"/>
      <c r="O3623" s="30"/>
      <c r="P3623" s="30"/>
      <c r="Q3623" s="23" t="str">
        <v/>
      </c>
      <c r="R3623" s="30"/>
      <c r="S3623" s="39"/>
      <c r="T3623" s="45"/>
      <c r="U3623" s="52"/>
      <c r="V3623" s="53"/>
      <c r="W3623" s="54"/>
      <c r="X3623" s="30"/>
      <c r="Y3623" s="31" t="str">
        <v/>
      </c>
      <c r="Z3623" s="30"/>
      <c r="AA3623" s="55"/>
      <c r="AB3623" s="55"/>
      <c r="AC3623" s="30"/>
      <c r="AD3623" s="30"/>
    </row>
    <row r="3624" spans="1:30" x14ac:dyDescent="0.2">
      <c r="A3624" s="89"/>
      <c r="B3624" s="35"/>
      <c r="C3624" s="30"/>
      <c r="D3624" s="30"/>
      <c r="E3624" s="30"/>
      <c r="F3624" s="30"/>
      <c r="G3624" s="30"/>
      <c r="H3624" s="155"/>
      <c r="I3624" s="36" t="str">
        <f ca="1">IFERROR(__xludf.DUMMYFUNCTION("""COMPUTED_VALUE""")," ")</f>
        <v xml:space="preserve"> </v>
      </c>
      <c r="J3624" s="51"/>
      <c r="K3624" s="56"/>
      <c r="L3624" s="38"/>
      <c r="M3624" s="30"/>
      <c r="N3624" s="30"/>
      <c r="O3624" s="30"/>
      <c r="P3624" s="30"/>
      <c r="Q3624" s="23" t="str">
        <v/>
      </c>
      <c r="R3624" s="30"/>
      <c r="S3624" s="39"/>
      <c r="T3624" s="45"/>
      <c r="U3624" s="52"/>
      <c r="V3624" s="53"/>
      <c r="W3624" s="54"/>
      <c r="X3624" s="30"/>
      <c r="Y3624" s="31" t="str">
        <v/>
      </c>
      <c r="Z3624" s="30"/>
      <c r="AA3624" s="56"/>
      <c r="AB3624" s="56"/>
      <c r="AC3624" s="30"/>
      <c r="AD3624" s="30"/>
    </row>
    <row r="3625" spans="1:30" x14ac:dyDescent="0.2">
      <c r="A3625" s="89"/>
      <c r="B3625" s="35"/>
      <c r="C3625" s="30"/>
      <c r="D3625" s="30"/>
      <c r="E3625" s="30"/>
      <c r="F3625" s="30"/>
      <c r="G3625" s="30"/>
      <c r="H3625" s="155"/>
      <c r="I3625" s="36" t="str">
        <f ca="1">IFERROR(__xludf.DUMMYFUNCTION("""COMPUTED_VALUE""")," ")</f>
        <v xml:space="preserve"> </v>
      </c>
      <c r="J3625" s="51"/>
      <c r="K3625" s="56"/>
      <c r="L3625" s="38"/>
      <c r="M3625" s="30"/>
      <c r="N3625" s="30"/>
      <c r="O3625" s="30"/>
      <c r="P3625" s="30"/>
      <c r="Q3625" s="23" t="str">
        <v/>
      </c>
      <c r="R3625" s="30"/>
      <c r="S3625" s="39"/>
      <c r="T3625" s="45"/>
      <c r="U3625" s="52"/>
      <c r="V3625" s="53"/>
      <c r="W3625" s="54"/>
      <c r="X3625" s="30"/>
      <c r="Y3625" s="31" t="str">
        <v/>
      </c>
      <c r="Z3625" s="30"/>
      <c r="AA3625" s="55"/>
      <c r="AB3625" s="55"/>
      <c r="AC3625" s="30"/>
      <c r="AD3625" s="30"/>
    </row>
    <row r="3626" spans="1:30" x14ac:dyDescent="0.2">
      <c r="A3626" s="89"/>
      <c r="B3626" s="35"/>
      <c r="C3626" s="30"/>
      <c r="D3626" s="30"/>
      <c r="E3626" s="30"/>
      <c r="F3626" s="30"/>
      <c r="G3626" s="30"/>
      <c r="H3626" s="155"/>
      <c r="I3626" s="36" t="str">
        <f ca="1">IFERROR(__xludf.DUMMYFUNCTION("""COMPUTED_VALUE""")," ")</f>
        <v xml:space="preserve"> </v>
      </c>
      <c r="J3626" s="51"/>
      <c r="K3626" s="56"/>
      <c r="L3626" s="38"/>
      <c r="M3626" s="30"/>
      <c r="N3626" s="30"/>
      <c r="O3626" s="30"/>
      <c r="P3626" s="30"/>
      <c r="Q3626" s="23" t="str">
        <v/>
      </c>
      <c r="R3626" s="30"/>
      <c r="S3626" s="39"/>
      <c r="T3626" s="45"/>
      <c r="U3626" s="52"/>
      <c r="V3626" s="53"/>
      <c r="W3626" s="54"/>
      <c r="X3626" s="30"/>
      <c r="Y3626" s="31" t="str">
        <v/>
      </c>
      <c r="Z3626" s="30"/>
      <c r="AA3626" s="56"/>
      <c r="AB3626" s="56"/>
      <c r="AC3626" s="30"/>
      <c r="AD3626" s="30"/>
    </row>
    <row r="3627" spans="1:30" x14ac:dyDescent="0.2">
      <c r="A3627" s="89"/>
      <c r="B3627" s="35"/>
      <c r="C3627" s="30"/>
      <c r="D3627" s="30"/>
      <c r="E3627" s="30"/>
      <c r="F3627" s="30"/>
      <c r="G3627" s="30"/>
      <c r="H3627" s="155"/>
      <c r="I3627" s="36" t="str">
        <f ca="1">IFERROR(__xludf.DUMMYFUNCTION("""COMPUTED_VALUE""")," ")</f>
        <v xml:space="preserve"> </v>
      </c>
      <c r="J3627" s="51"/>
      <c r="K3627" s="56"/>
      <c r="L3627" s="38"/>
      <c r="M3627" s="30"/>
      <c r="N3627" s="30"/>
      <c r="O3627" s="30"/>
      <c r="P3627" s="30"/>
      <c r="Q3627" s="23" t="str">
        <v/>
      </c>
      <c r="R3627" s="30"/>
      <c r="S3627" s="39"/>
      <c r="T3627" s="45"/>
      <c r="U3627" s="52"/>
      <c r="V3627" s="53"/>
      <c r="W3627" s="54"/>
      <c r="X3627" s="30"/>
      <c r="Y3627" s="31" t="str">
        <v/>
      </c>
      <c r="Z3627" s="30"/>
      <c r="AA3627" s="55"/>
      <c r="AB3627" s="55"/>
      <c r="AC3627" s="30"/>
      <c r="AD3627" s="30"/>
    </row>
    <row r="3628" spans="1:30" x14ac:dyDescent="0.2">
      <c r="A3628" s="89"/>
      <c r="B3628" s="35"/>
      <c r="C3628" s="30"/>
      <c r="D3628" s="30"/>
      <c r="E3628" s="30"/>
      <c r="F3628" s="30"/>
      <c r="G3628" s="30"/>
      <c r="H3628" s="155"/>
      <c r="I3628" s="36" t="str">
        <f ca="1">IFERROR(__xludf.DUMMYFUNCTION("""COMPUTED_VALUE""")," ")</f>
        <v xml:space="preserve"> </v>
      </c>
      <c r="J3628" s="51"/>
      <c r="K3628" s="56"/>
      <c r="L3628" s="38"/>
      <c r="M3628" s="30"/>
      <c r="N3628" s="30"/>
      <c r="O3628" s="30"/>
      <c r="P3628" s="30"/>
      <c r="Q3628" s="23" t="str">
        <v/>
      </c>
      <c r="R3628" s="30"/>
      <c r="S3628" s="39"/>
      <c r="T3628" s="45"/>
      <c r="U3628" s="52"/>
      <c r="V3628" s="53"/>
      <c r="W3628" s="54"/>
      <c r="X3628" s="30"/>
      <c r="Y3628" s="31" t="str">
        <v/>
      </c>
      <c r="Z3628" s="30"/>
      <c r="AA3628" s="56"/>
      <c r="AB3628" s="56"/>
      <c r="AC3628" s="30"/>
      <c r="AD3628" s="30"/>
    </row>
    <row r="3629" spans="1:30" x14ac:dyDescent="0.2">
      <c r="A3629" s="89"/>
      <c r="B3629" s="35"/>
      <c r="C3629" s="30"/>
      <c r="D3629" s="30"/>
      <c r="E3629" s="30"/>
      <c r="F3629" s="30"/>
      <c r="G3629" s="30"/>
      <c r="H3629" s="155"/>
      <c r="I3629" s="36" t="str">
        <f ca="1">IFERROR(__xludf.DUMMYFUNCTION("""COMPUTED_VALUE""")," ")</f>
        <v xml:space="preserve"> </v>
      </c>
      <c r="J3629" s="51"/>
      <c r="K3629" s="56"/>
      <c r="L3629" s="38"/>
      <c r="M3629" s="30"/>
      <c r="N3629" s="30"/>
      <c r="O3629" s="30"/>
      <c r="P3629" s="30"/>
      <c r="Q3629" s="23" t="str">
        <v/>
      </c>
      <c r="R3629" s="30"/>
      <c r="S3629" s="39"/>
      <c r="T3629" s="45"/>
      <c r="U3629" s="52"/>
      <c r="V3629" s="53"/>
      <c r="W3629" s="54"/>
      <c r="X3629" s="30"/>
      <c r="Y3629" s="31" t="str">
        <v/>
      </c>
      <c r="Z3629" s="30"/>
      <c r="AA3629" s="55"/>
      <c r="AB3629" s="55"/>
      <c r="AC3629" s="30"/>
      <c r="AD3629" s="30"/>
    </row>
    <row r="3630" spans="1:30" x14ac:dyDescent="0.2">
      <c r="A3630" s="89"/>
      <c r="B3630" s="35"/>
      <c r="C3630" s="30"/>
      <c r="D3630" s="30"/>
      <c r="E3630" s="30"/>
      <c r="F3630" s="30"/>
      <c r="G3630" s="30"/>
      <c r="H3630" s="155"/>
      <c r="I3630" s="36" t="str">
        <f ca="1">IFERROR(__xludf.DUMMYFUNCTION("""COMPUTED_VALUE""")," ")</f>
        <v xml:space="preserve"> </v>
      </c>
      <c r="J3630" s="51"/>
      <c r="K3630" s="56"/>
      <c r="L3630" s="38"/>
      <c r="M3630" s="30"/>
      <c r="N3630" s="30"/>
      <c r="O3630" s="30"/>
      <c r="P3630" s="30"/>
      <c r="Q3630" s="23" t="str">
        <v/>
      </c>
      <c r="R3630" s="30"/>
      <c r="S3630" s="39"/>
      <c r="T3630" s="45"/>
      <c r="U3630" s="52"/>
      <c r="V3630" s="53"/>
      <c r="W3630" s="54"/>
      <c r="X3630" s="30"/>
      <c r="Y3630" s="31" t="str">
        <v/>
      </c>
      <c r="Z3630" s="30"/>
      <c r="AA3630" s="56"/>
      <c r="AB3630" s="56"/>
      <c r="AC3630" s="30"/>
      <c r="AD3630" s="30"/>
    </row>
    <row r="3631" spans="1:30" x14ac:dyDescent="0.2">
      <c r="A3631" s="89"/>
      <c r="B3631" s="35"/>
      <c r="C3631" s="30"/>
      <c r="D3631" s="30"/>
      <c r="E3631" s="30"/>
      <c r="F3631" s="30"/>
      <c r="G3631" s="30"/>
      <c r="H3631" s="155"/>
      <c r="I3631" s="36" t="str">
        <f ca="1">IFERROR(__xludf.DUMMYFUNCTION("""COMPUTED_VALUE""")," ")</f>
        <v xml:space="preserve"> </v>
      </c>
      <c r="J3631" s="51"/>
      <c r="K3631" s="56"/>
      <c r="L3631" s="38"/>
      <c r="M3631" s="30"/>
      <c r="N3631" s="30"/>
      <c r="O3631" s="30"/>
      <c r="P3631" s="30"/>
      <c r="Q3631" s="23" t="str">
        <v/>
      </c>
      <c r="R3631" s="30"/>
      <c r="S3631" s="39"/>
      <c r="T3631" s="45"/>
      <c r="U3631" s="52"/>
      <c r="V3631" s="53"/>
      <c r="W3631" s="54"/>
      <c r="X3631" s="30"/>
      <c r="Y3631" s="31" t="str">
        <v/>
      </c>
      <c r="Z3631" s="30"/>
      <c r="AA3631" s="55"/>
      <c r="AB3631" s="55"/>
      <c r="AC3631" s="30"/>
      <c r="AD3631" s="30"/>
    </row>
    <row r="3632" spans="1:30" x14ac:dyDescent="0.2">
      <c r="A3632" s="89"/>
      <c r="B3632" s="35"/>
      <c r="C3632" s="30"/>
      <c r="D3632" s="30"/>
      <c r="E3632" s="30"/>
      <c r="F3632" s="30"/>
      <c r="G3632" s="30"/>
      <c r="H3632" s="155"/>
      <c r="I3632" s="36" t="str">
        <f ca="1">IFERROR(__xludf.DUMMYFUNCTION("""COMPUTED_VALUE""")," ")</f>
        <v xml:space="preserve"> </v>
      </c>
      <c r="J3632" s="51"/>
      <c r="K3632" s="56"/>
      <c r="L3632" s="38"/>
      <c r="M3632" s="30"/>
      <c r="N3632" s="30"/>
      <c r="O3632" s="30"/>
      <c r="P3632" s="30"/>
      <c r="Q3632" s="23" t="str">
        <v/>
      </c>
      <c r="R3632" s="30"/>
      <c r="S3632" s="39"/>
      <c r="T3632" s="45"/>
      <c r="U3632" s="52"/>
      <c r="V3632" s="53"/>
      <c r="W3632" s="54"/>
      <c r="X3632" s="30"/>
      <c r="Y3632" s="31" t="str">
        <v/>
      </c>
      <c r="Z3632" s="30"/>
      <c r="AA3632" s="56"/>
      <c r="AB3632" s="56"/>
      <c r="AC3632" s="30"/>
      <c r="AD3632" s="30"/>
    </row>
    <row r="3633" spans="1:30" x14ac:dyDescent="0.2">
      <c r="A3633" s="89"/>
      <c r="B3633" s="35"/>
      <c r="C3633" s="30"/>
      <c r="D3633" s="30"/>
      <c r="E3633" s="30"/>
      <c r="F3633" s="30"/>
      <c r="G3633" s="30"/>
      <c r="H3633" s="155"/>
      <c r="I3633" s="36" t="str">
        <f ca="1">IFERROR(__xludf.DUMMYFUNCTION("""COMPUTED_VALUE""")," ")</f>
        <v xml:space="preserve"> </v>
      </c>
      <c r="J3633" s="51"/>
      <c r="K3633" s="56"/>
      <c r="L3633" s="38"/>
      <c r="M3633" s="30"/>
      <c r="N3633" s="30"/>
      <c r="O3633" s="30"/>
      <c r="P3633" s="30"/>
      <c r="Q3633" s="23" t="str">
        <v/>
      </c>
      <c r="R3633" s="30"/>
      <c r="S3633" s="39"/>
      <c r="T3633" s="45"/>
      <c r="U3633" s="52"/>
      <c r="V3633" s="53"/>
      <c r="W3633" s="54"/>
      <c r="X3633" s="30"/>
      <c r="Y3633" s="31" t="str">
        <v/>
      </c>
      <c r="Z3633" s="30"/>
      <c r="AA3633" s="55"/>
      <c r="AB3633" s="55"/>
      <c r="AC3633" s="30"/>
      <c r="AD3633" s="30"/>
    </row>
    <row r="3634" spans="1:30" x14ac:dyDescent="0.2">
      <c r="A3634" s="89"/>
      <c r="B3634" s="35"/>
      <c r="C3634" s="30"/>
      <c r="D3634" s="30"/>
      <c r="E3634" s="30"/>
      <c r="F3634" s="30"/>
      <c r="G3634" s="30"/>
      <c r="H3634" s="155"/>
      <c r="I3634" s="36" t="str">
        <f ca="1">IFERROR(__xludf.DUMMYFUNCTION("""COMPUTED_VALUE""")," ")</f>
        <v xml:space="preserve"> </v>
      </c>
      <c r="J3634" s="51"/>
      <c r="K3634" s="56"/>
      <c r="L3634" s="38"/>
      <c r="M3634" s="30"/>
      <c r="N3634" s="30"/>
      <c r="O3634" s="30"/>
      <c r="P3634" s="30"/>
      <c r="Q3634" s="23" t="str">
        <v/>
      </c>
      <c r="R3634" s="30"/>
      <c r="S3634" s="39"/>
      <c r="T3634" s="45"/>
      <c r="U3634" s="52"/>
      <c r="V3634" s="53"/>
      <c r="W3634" s="54"/>
      <c r="X3634" s="30"/>
      <c r="Y3634" s="31" t="str">
        <v/>
      </c>
      <c r="Z3634" s="30"/>
      <c r="AA3634" s="56"/>
      <c r="AB3634" s="56"/>
      <c r="AC3634" s="30"/>
      <c r="AD3634" s="30"/>
    </row>
    <row r="3635" spans="1:30" x14ac:dyDescent="0.2">
      <c r="A3635" s="89"/>
      <c r="B3635" s="35"/>
      <c r="C3635" s="30"/>
      <c r="D3635" s="30"/>
      <c r="E3635" s="30"/>
      <c r="F3635" s="30"/>
      <c r="G3635" s="30"/>
      <c r="H3635" s="155"/>
      <c r="I3635" s="36" t="str">
        <f ca="1">IFERROR(__xludf.DUMMYFUNCTION("""COMPUTED_VALUE""")," ")</f>
        <v xml:space="preserve"> </v>
      </c>
      <c r="J3635" s="51"/>
      <c r="K3635" s="56"/>
      <c r="L3635" s="38"/>
      <c r="M3635" s="30"/>
      <c r="N3635" s="30"/>
      <c r="O3635" s="30"/>
      <c r="P3635" s="30"/>
      <c r="Q3635" s="23" t="str">
        <v/>
      </c>
      <c r="R3635" s="30"/>
      <c r="S3635" s="39"/>
      <c r="T3635" s="45"/>
      <c r="U3635" s="52"/>
      <c r="V3635" s="53"/>
      <c r="W3635" s="54"/>
      <c r="X3635" s="30"/>
      <c r="Y3635" s="31" t="str">
        <v/>
      </c>
      <c r="Z3635" s="30"/>
      <c r="AA3635" s="55"/>
      <c r="AB3635" s="55"/>
      <c r="AC3635" s="30"/>
      <c r="AD3635" s="30"/>
    </row>
    <row r="3636" spans="1:30" x14ac:dyDescent="0.2">
      <c r="A3636" s="89"/>
      <c r="B3636" s="35"/>
      <c r="C3636" s="30"/>
      <c r="D3636" s="30"/>
      <c r="E3636" s="30"/>
      <c r="F3636" s="30"/>
      <c r="G3636" s="30"/>
      <c r="H3636" s="155"/>
      <c r="I3636" s="36" t="str">
        <f ca="1">IFERROR(__xludf.DUMMYFUNCTION("""COMPUTED_VALUE""")," ")</f>
        <v xml:space="preserve"> </v>
      </c>
      <c r="J3636" s="51"/>
      <c r="K3636" s="56"/>
      <c r="L3636" s="38"/>
      <c r="M3636" s="30"/>
      <c r="N3636" s="30"/>
      <c r="O3636" s="30"/>
      <c r="P3636" s="30"/>
      <c r="Q3636" s="23" t="str">
        <v/>
      </c>
      <c r="R3636" s="30"/>
      <c r="S3636" s="39"/>
      <c r="T3636" s="45"/>
      <c r="U3636" s="52"/>
      <c r="V3636" s="53"/>
      <c r="W3636" s="54"/>
      <c r="X3636" s="30"/>
      <c r="Y3636" s="31" t="str">
        <v/>
      </c>
      <c r="Z3636" s="30"/>
      <c r="AA3636" s="56"/>
      <c r="AB3636" s="56"/>
      <c r="AC3636" s="30"/>
      <c r="AD3636" s="30"/>
    </row>
    <row r="3637" spans="1:30" x14ac:dyDescent="0.2">
      <c r="A3637" s="89"/>
      <c r="B3637" s="35"/>
      <c r="C3637" s="30"/>
      <c r="D3637" s="30"/>
      <c r="E3637" s="30"/>
      <c r="F3637" s="30"/>
      <c r="G3637" s="30"/>
      <c r="H3637" s="155"/>
      <c r="I3637" s="36" t="str">
        <f ca="1">IFERROR(__xludf.DUMMYFUNCTION("""COMPUTED_VALUE""")," ")</f>
        <v xml:space="preserve"> </v>
      </c>
      <c r="J3637" s="51"/>
      <c r="K3637" s="56"/>
      <c r="L3637" s="38"/>
      <c r="M3637" s="30"/>
      <c r="N3637" s="30"/>
      <c r="O3637" s="30"/>
      <c r="P3637" s="30"/>
      <c r="Q3637" s="23" t="str">
        <v/>
      </c>
      <c r="R3637" s="30"/>
      <c r="S3637" s="39"/>
      <c r="T3637" s="45"/>
      <c r="U3637" s="52"/>
      <c r="V3637" s="53"/>
      <c r="W3637" s="54"/>
      <c r="X3637" s="30"/>
      <c r="Y3637" s="31" t="str">
        <v/>
      </c>
      <c r="Z3637" s="30"/>
      <c r="AA3637" s="55"/>
      <c r="AB3637" s="55"/>
      <c r="AC3637" s="30"/>
      <c r="AD3637" s="30"/>
    </row>
    <row r="3638" spans="1:30" x14ac:dyDescent="0.2">
      <c r="A3638" s="89"/>
      <c r="B3638" s="35"/>
      <c r="C3638" s="30"/>
      <c r="D3638" s="30"/>
      <c r="E3638" s="30"/>
      <c r="F3638" s="30"/>
      <c r="G3638" s="30"/>
      <c r="H3638" s="155"/>
      <c r="I3638" s="36" t="str">
        <f ca="1">IFERROR(__xludf.DUMMYFUNCTION("""COMPUTED_VALUE""")," ")</f>
        <v xml:space="preserve"> </v>
      </c>
      <c r="J3638" s="51"/>
      <c r="K3638" s="56"/>
      <c r="L3638" s="38"/>
      <c r="M3638" s="30"/>
      <c r="N3638" s="30"/>
      <c r="O3638" s="30"/>
      <c r="P3638" s="30"/>
      <c r="Q3638" s="23" t="str">
        <v/>
      </c>
      <c r="R3638" s="30"/>
      <c r="S3638" s="39"/>
      <c r="T3638" s="45"/>
      <c r="U3638" s="52"/>
      <c r="V3638" s="53"/>
      <c r="W3638" s="54"/>
      <c r="X3638" s="30"/>
      <c r="Y3638" s="31" t="str">
        <v/>
      </c>
      <c r="Z3638" s="30"/>
      <c r="AA3638" s="56"/>
      <c r="AB3638" s="56"/>
      <c r="AC3638" s="30"/>
      <c r="AD3638" s="30"/>
    </row>
    <row r="3639" spans="1:30" x14ac:dyDescent="0.2">
      <c r="A3639" s="89"/>
      <c r="B3639" s="35"/>
      <c r="C3639" s="30"/>
      <c r="D3639" s="30"/>
      <c r="E3639" s="30"/>
      <c r="F3639" s="30"/>
      <c r="G3639" s="30"/>
      <c r="H3639" s="155"/>
      <c r="I3639" s="36" t="str">
        <f ca="1">IFERROR(__xludf.DUMMYFUNCTION("""COMPUTED_VALUE""")," ")</f>
        <v xml:space="preserve"> </v>
      </c>
      <c r="J3639" s="51"/>
      <c r="K3639" s="56"/>
      <c r="L3639" s="38"/>
      <c r="M3639" s="30"/>
      <c r="N3639" s="30"/>
      <c r="O3639" s="30"/>
      <c r="P3639" s="30"/>
      <c r="Q3639" s="23" t="str">
        <v/>
      </c>
      <c r="R3639" s="30"/>
      <c r="S3639" s="39"/>
      <c r="T3639" s="45"/>
      <c r="U3639" s="52"/>
      <c r="V3639" s="53"/>
      <c r="W3639" s="54"/>
      <c r="X3639" s="30"/>
      <c r="Y3639" s="31" t="str">
        <v/>
      </c>
      <c r="Z3639" s="30"/>
      <c r="AA3639" s="55"/>
      <c r="AB3639" s="55"/>
      <c r="AC3639" s="30"/>
      <c r="AD3639" s="30"/>
    </row>
    <row r="3640" spans="1:30" x14ac:dyDescent="0.2">
      <c r="A3640" s="89"/>
      <c r="B3640" s="35"/>
      <c r="C3640" s="30"/>
      <c r="D3640" s="30"/>
      <c r="E3640" s="30"/>
      <c r="F3640" s="30"/>
      <c r="G3640" s="30"/>
      <c r="H3640" s="155"/>
      <c r="I3640" s="36" t="str">
        <f ca="1">IFERROR(__xludf.DUMMYFUNCTION("""COMPUTED_VALUE""")," ")</f>
        <v xml:space="preserve"> </v>
      </c>
      <c r="J3640" s="51"/>
      <c r="K3640" s="56"/>
      <c r="L3640" s="38"/>
      <c r="M3640" s="30"/>
      <c r="N3640" s="30"/>
      <c r="O3640" s="30"/>
      <c r="P3640" s="30"/>
      <c r="Q3640" s="23" t="str">
        <v/>
      </c>
      <c r="R3640" s="30"/>
      <c r="S3640" s="39"/>
      <c r="T3640" s="45"/>
      <c r="U3640" s="52"/>
      <c r="V3640" s="53"/>
      <c r="W3640" s="54"/>
      <c r="X3640" s="30"/>
      <c r="Y3640" s="31" t="str">
        <v/>
      </c>
      <c r="Z3640" s="30"/>
      <c r="AA3640" s="56"/>
      <c r="AB3640" s="56"/>
      <c r="AC3640" s="30"/>
      <c r="AD3640" s="30"/>
    </row>
    <row r="3641" spans="1:30" x14ac:dyDescent="0.2">
      <c r="A3641" s="89"/>
      <c r="B3641" s="35"/>
      <c r="C3641" s="30"/>
      <c r="D3641" s="30"/>
      <c r="E3641" s="30"/>
      <c r="F3641" s="30"/>
      <c r="G3641" s="30"/>
      <c r="H3641" s="155"/>
      <c r="I3641" s="36" t="str">
        <f ca="1">IFERROR(__xludf.DUMMYFUNCTION("""COMPUTED_VALUE""")," ")</f>
        <v xml:space="preserve"> </v>
      </c>
      <c r="J3641" s="51"/>
      <c r="K3641" s="56"/>
      <c r="L3641" s="38"/>
      <c r="M3641" s="30"/>
      <c r="N3641" s="30"/>
      <c r="O3641" s="30"/>
      <c r="P3641" s="30"/>
      <c r="Q3641" s="23" t="str">
        <v/>
      </c>
      <c r="R3641" s="30"/>
      <c r="S3641" s="39"/>
      <c r="T3641" s="45"/>
      <c r="U3641" s="52"/>
      <c r="V3641" s="53"/>
      <c r="W3641" s="54"/>
      <c r="X3641" s="30"/>
      <c r="Y3641" s="31" t="str">
        <v/>
      </c>
      <c r="Z3641" s="30"/>
      <c r="AA3641" s="55"/>
      <c r="AB3641" s="55"/>
      <c r="AC3641" s="30"/>
      <c r="AD3641" s="30"/>
    </row>
    <row r="3642" spans="1:30" x14ac:dyDescent="0.2">
      <c r="A3642" s="89"/>
      <c r="B3642" s="35"/>
      <c r="C3642" s="30"/>
      <c r="D3642" s="30"/>
      <c r="E3642" s="30"/>
      <c r="F3642" s="30"/>
      <c r="G3642" s="30"/>
      <c r="H3642" s="155"/>
      <c r="I3642" s="36" t="str">
        <f ca="1">IFERROR(__xludf.DUMMYFUNCTION("""COMPUTED_VALUE""")," ")</f>
        <v xml:space="preserve"> </v>
      </c>
      <c r="J3642" s="51"/>
      <c r="K3642" s="56"/>
      <c r="L3642" s="38"/>
      <c r="M3642" s="30"/>
      <c r="N3642" s="30"/>
      <c r="O3642" s="30"/>
      <c r="P3642" s="30"/>
      <c r="Q3642" s="23" t="str">
        <v/>
      </c>
      <c r="R3642" s="30"/>
      <c r="S3642" s="39"/>
      <c r="T3642" s="45"/>
      <c r="U3642" s="52"/>
      <c r="V3642" s="53"/>
      <c r="W3642" s="54"/>
      <c r="X3642" s="30"/>
      <c r="Y3642" s="31" t="str">
        <v/>
      </c>
      <c r="Z3642" s="30"/>
      <c r="AA3642" s="56"/>
      <c r="AB3642" s="56"/>
      <c r="AC3642" s="30"/>
      <c r="AD3642" s="30"/>
    </row>
    <row r="3643" spans="1:30" x14ac:dyDescent="0.2">
      <c r="A3643" s="89"/>
      <c r="B3643" s="35"/>
      <c r="C3643" s="30"/>
      <c r="D3643" s="30"/>
      <c r="E3643" s="30"/>
      <c r="F3643" s="30"/>
      <c r="G3643" s="30"/>
      <c r="H3643" s="155"/>
      <c r="I3643" s="36" t="str">
        <f ca="1">IFERROR(__xludf.DUMMYFUNCTION("""COMPUTED_VALUE""")," ")</f>
        <v xml:space="preserve"> </v>
      </c>
      <c r="J3643" s="51"/>
      <c r="K3643" s="56"/>
      <c r="L3643" s="38"/>
      <c r="M3643" s="30"/>
      <c r="N3643" s="30"/>
      <c r="O3643" s="30"/>
      <c r="P3643" s="30"/>
      <c r="Q3643" s="23" t="str">
        <v/>
      </c>
      <c r="R3643" s="30"/>
      <c r="S3643" s="39"/>
      <c r="T3643" s="45"/>
      <c r="U3643" s="52"/>
      <c r="V3643" s="53"/>
      <c r="W3643" s="54"/>
      <c r="X3643" s="30"/>
      <c r="Y3643" s="31" t="str">
        <v/>
      </c>
      <c r="Z3643" s="30"/>
      <c r="AA3643" s="55"/>
      <c r="AB3643" s="55"/>
      <c r="AC3643" s="30"/>
      <c r="AD3643" s="30"/>
    </row>
    <row r="3644" spans="1:30" x14ac:dyDescent="0.2">
      <c r="A3644" s="89"/>
      <c r="B3644" s="35"/>
      <c r="C3644" s="30"/>
      <c r="D3644" s="30"/>
      <c r="E3644" s="30"/>
      <c r="F3644" s="30"/>
      <c r="G3644" s="30"/>
      <c r="H3644" s="155"/>
      <c r="I3644" s="36" t="str">
        <f ca="1">IFERROR(__xludf.DUMMYFUNCTION("""COMPUTED_VALUE""")," ")</f>
        <v xml:space="preserve"> </v>
      </c>
      <c r="J3644" s="51"/>
      <c r="K3644" s="56"/>
      <c r="L3644" s="38"/>
      <c r="M3644" s="30"/>
      <c r="N3644" s="30"/>
      <c r="O3644" s="30"/>
      <c r="P3644" s="30"/>
      <c r="Q3644" s="23" t="str">
        <v/>
      </c>
      <c r="R3644" s="30"/>
      <c r="S3644" s="39"/>
      <c r="T3644" s="45"/>
      <c r="U3644" s="52"/>
      <c r="V3644" s="53"/>
      <c r="W3644" s="54"/>
      <c r="X3644" s="30"/>
      <c r="Y3644" s="31" t="str">
        <v/>
      </c>
      <c r="Z3644" s="30"/>
      <c r="AA3644" s="56"/>
      <c r="AB3644" s="56"/>
      <c r="AC3644" s="30"/>
      <c r="AD3644" s="30"/>
    </row>
    <row r="3645" spans="1:30" x14ac:dyDescent="0.2">
      <c r="A3645" s="89"/>
      <c r="B3645" s="35"/>
      <c r="C3645" s="30"/>
      <c r="D3645" s="30"/>
      <c r="E3645" s="30"/>
      <c r="F3645" s="30"/>
      <c r="G3645" s="30"/>
      <c r="H3645" s="155"/>
      <c r="I3645" s="36" t="str">
        <f ca="1">IFERROR(__xludf.DUMMYFUNCTION("""COMPUTED_VALUE""")," ")</f>
        <v xml:space="preserve"> </v>
      </c>
      <c r="J3645" s="51"/>
      <c r="K3645" s="56"/>
      <c r="L3645" s="38"/>
      <c r="M3645" s="30"/>
      <c r="N3645" s="30"/>
      <c r="O3645" s="30"/>
      <c r="P3645" s="30"/>
      <c r="Q3645" s="23" t="str">
        <v/>
      </c>
      <c r="R3645" s="30"/>
      <c r="S3645" s="39"/>
      <c r="T3645" s="45"/>
      <c r="U3645" s="52"/>
      <c r="V3645" s="53"/>
      <c r="W3645" s="54"/>
      <c r="X3645" s="30"/>
      <c r="Y3645" s="31" t="str">
        <v/>
      </c>
      <c r="Z3645" s="30"/>
      <c r="AA3645" s="55"/>
      <c r="AB3645" s="55"/>
      <c r="AC3645" s="30"/>
      <c r="AD3645" s="30"/>
    </row>
    <row r="3646" spans="1:30" x14ac:dyDescent="0.2">
      <c r="A3646" s="89"/>
      <c r="B3646" s="35"/>
      <c r="C3646" s="30"/>
      <c r="D3646" s="30"/>
      <c r="E3646" s="30"/>
      <c r="F3646" s="30"/>
      <c r="G3646" s="30"/>
      <c r="H3646" s="155"/>
      <c r="I3646" s="36" t="str">
        <f ca="1">IFERROR(__xludf.DUMMYFUNCTION("""COMPUTED_VALUE""")," ")</f>
        <v xml:space="preserve"> </v>
      </c>
      <c r="J3646" s="51"/>
      <c r="K3646" s="56"/>
      <c r="L3646" s="38"/>
      <c r="M3646" s="30"/>
      <c r="N3646" s="30"/>
      <c r="O3646" s="30"/>
      <c r="P3646" s="30"/>
      <c r="Q3646" s="23" t="str">
        <v/>
      </c>
      <c r="R3646" s="30"/>
      <c r="S3646" s="39"/>
      <c r="T3646" s="45"/>
      <c r="U3646" s="52"/>
      <c r="V3646" s="53"/>
      <c r="W3646" s="54"/>
      <c r="X3646" s="30"/>
      <c r="Y3646" s="31" t="str">
        <v/>
      </c>
      <c r="Z3646" s="30"/>
      <c r="AA3646" s="56"/>
      <c r="AB3646" s="56"/>
      <c r="AC3646" s="30"/>
      <c r="AD3646" s="30"/>
    </row>
    <row r="3647" spans="1:30" x14ac:dyDescent="0.2">
      <c r="A3647" s="89"/>
      <c r="B3647" s="35"/>
      <c r="C3647" s="30"/>
      <c r="D3647" s="30"/>
      <c r="E3647" s="30"/>
      <c r="F3647" s="30"/>
      <c r="G3647" s="30"/>
      <c r="H3647" s="155"/>
      <c r="I3647" s="36" t="str">
        <f ca="1">IFERROR(__xludf.DUMMYFUNCTION("""COMPUTED_VALUE""")," ")</f>
        <v xml:space="preserve"> </v>
      </c>
      <c r="J3647" s="51"/>
      <c r="K3647" s="56"/>
      <c r="L3647" s="38"/>
      <c r="M3647" s="30"/>
      <c r="N3647" s="30"/>
      <c r="O3647" s="30"/>
      <c r="P3647" s="30"/>
      <c r="Q3647" s="23" t="str">
        <v/>
      </c>
      <c r="R3647" s="30"/>
      <c r="S3647" s="39"/>
      <c r="T3647" s="45"/>
      <c r="U3647" s="52"/>
      <c r="V3647" s="53"/>
      <c r="W3647" s="54"/>
      <c r="X3647" s="30"/>
      <c r="Y3647" s="31" t="str">
        <v/>
      </c>
      <c r="Z3647" s="30"/>
      <c r="AA3647" s="55"/>
      <c r="AB3647" s="55"/>
      <c r="AC3647" s="30"/>
      <c r="AD3647" s="30"/>
    </row>
    <row r="3648" spans="1:30" x14ac:dyDescent="0.2">
      <c r="A3648" s="89"/>
      <c r="B3648" s="35"/>
      <c r="C3648" s="30"/>
      <c r="D3648" s="30"/>
      <c r="E3648" s="30"/>
      <c r="F3648" s="30"/>
      <c r="G3648" s="30"/>
      <c r="H3648" s="155"/>
      <c r="I3648" s="36" t="str">
        <f ca="1">IFERROR(__xludf.DUMMYFUNCTION("""COMPUTED_VALUE""")," ")</f>
        <v xml:space="preserve"> </v>
      </c>
      <c r="J3648" s="51"/>
      <c r="K3648" s="56"/>
      <c r="L3648" s="38"/>
      <c r="M3648" s="30"/>
      <c r="N3648" s="30"/>
      <c r="O3648" s="30"/>
      <c r="P3648" s="30"/>
      <c r="Q3648" s="23" t="str">
        <v/>
      </c>
      <c r="R3648" s="30"/>
      <c r="S3648" s="39"/>
      <c r="T3648" s="45"/>
      <c r="U3648" s="52"/>
      <c r="V3648" s="53"/>
      <c r="W3648" s="54"/>
      <c r="X3648" s="30"/>
      <c r="Y3648" s="31" t="str">
        <v/>
      </c>
      <c r="Z3648" s="30"/>
      <c r="AA3648" s="56"/>
      <c r="AB3648" s="56"/>
      <c r="AC3648" s="30"/>
      <c r="AD3648" s="30"/>
    </row>
    <row r="3649" spans="1:30" x14ac:dyDescent="0.2">
      <c r="A3649" s="89"/>
      <c r="B3649" s="35"/>
      <c r="C3649" s="30"/>
      <c r="D3649" s="30"/>
      <c r="E3649" s="30"/>
      <c r="F3649" s="30"/>
      <c r="G3649" s="30"/>
      <c r="H3649" s="155"/>
      <c r="I3649" s="36" t="str">
        <f ca="1">IFERROR(__xludf.DUMMYFUNCTION("""COMPUTED_VALUE""")," ")</f>
        <v xml:space="preserve"> </v>
      </c>
      <c r="J3649" s="51"/>
      <c r="K3649" s="56"/>
      <c r="L3649" s="38"/>
      <c r="M3649" s="30"/>
      <c r="N3649" s="30"/>
      <c r="O3649" s="30"/>
      <c r="P3649" s="30"/>
      <c r="Q3649" s="23" t="str">
        <v/>
      </c>
      <c r="R3649" s="30"/>
      <c r="S3649" s="39"/>
      <c r="T3649" s="45"/>
      <c r="U3649" s="52"/>
      <c r="V3649" s="53"/>
      <c r="W3649" s="54"/>
      <c r="X3649" s="30"/>
      <c r="Y3649" s="31" t="str">
        <v/>
      </c>
      <c r="Z3649" s="30"/>
      <c r="AA3649" s="55"/>
      <c r="AB3649" s="55"/>
      <c r="AC3649" s="30"/>
      <c r="AD3649" s="30"/>
    </row>
    <row r="3650" spans="1:30" x14ac:dyDescent="0.2">
      <c r="A3650" s="89"/>
      <c r="B3650" s="35"/>
      <c r="C3650" s="30"/>
      <c r="D3650" s="30"/>
      <c r="E3650" s="30"/>
      <c r="F3650" s="30"/>
      <c r="G3650" s="30"/>
      <c r="H3650" s="155"/>
      <c r="I3650" s="36" t="str">
        <f ca="1">IFERROR(__xludf.DUMMYFUNCTION("""COMPUTED_VALUE""")," ")</f>
        <v xml:space="preserve"> </v>
      </c>
      <c r="J3650" s="51"/>
      <c r="K3650" s="56"/>
      <c r="L3650" s="38"/>
      <c r="M3650" s="30"/>
      <c r="N3650" s="30"/>
      <c r="O3650" s="30"/>
      <c r="P3650" s="30"/>
      <c r="Q3650" s="23" t="str">
        <v/>
      </c>
      <c r="R3650" s="30"/>
      <c r="S3650" s="39"/>
      <c r="T3650" s="45"/>
      <c r="U3650" s="52"/>
      <c r="V3650" s="53"/>
      <c r="W3650" s="54"/>
      <c r="X3650" s="30"/>
      <c r="Y3650" s="31" t="str">
        <v/>
      </c>
      <c r="Z3650" s="30"/>
      <c r="AA3650" s="56"/>
      <c r="AB3650" s="56"/>
      <c r="AC3650" s="30"/>
      <c r="AD3650" s="30"/>
    </row>
    <row r="3651" spans="1:30" x14ac:dyDescent="0.2">
      <c r="A3651" s="89"/>
      <c r="B3651" s="35"/>
      <c r="C3651" s="30"/>
      <c r="D3651" s="30"/>
      <c r="E3651" s="30"/>
      <c r="F3651" s="30"/>
      <c r="G3651" s="30"/>
      <c r="H3651" s="155"/>
      <c r="I3651" s="36" t="str">
        <f ca="1">IFERROR(__xludf.DUMMYFUNCTION("""COMPUTED_VALUE""")," ")</f>
        <v xml:space="preserve"> </v>
      </c>
      <c r="J3651" s="51"/>
      <c r="K3651" s="56"/>
      <c r="L3651" s="38"/>
      <c r="M3651" s="30"/>
      <c r="N3651" s="30"/>
      <c r="O3651" s="30"/>
      <c r="P3651" s="30"/>
      <c r="Q3651" s="23" t="str">
        <v/>
      </c>
      <c r="R3651" s="30"/>
      <c r="S3651" s="39"/>
      <c r="T3651" s="45"/>
      <c r="U3651" s="52"/>
      <c r="V3651" s="53"/>
      <c r="W3651" s="54"/>
      <c r="X3651" s="30"/>
      <c r="Y3651" s="31" t="str">
        <v/>
      </c>
      <c r="Z3651" s="30"/>
      <c r="AA3651" s="55"/>
      <c r="AB3651" s="55"/>
      <c r="AC3651" s="30"/>
      <c r="AD3651" s="30"/>
    </row>
    <row r="3652" spans="1:30" x14ac:dyDescent="0.2">
      <c r="A3652" s="89"/>
      <c r="B3652" s="35"/>
      <c r="C3652" s="30"/>
      <c r="D3652" s="30"/>
      <c r="E3652" s="30"/>
      <c r="F3652" s="30"/>
      <c r="G3652" s="30"/>
      <c r="H3652" s="155"/>
      <c r="I3652" s="36" t="str">
        <f ca="1">IFERROR(__xludf.DUMMYFUNCTION("""COMPUTED_VALUE""")," ")</f>
        <v xml:space="preserve"> </v>
      </c>
      <c r="J3652" s="51"/>
      <c r="K3652" s="56"/>
      <c r="L3652" s="38"/>
      <c r="M3652" s="30"/>
      <c r="N3652" s="30"/>
      <c r="O3652" s="30"/>
      <c r="P3652" s="30"/>
      <c r="Q3652" s="23" t="str">
        <v/>
      </c>
      <c r="R3652" s="30"/>
      <c r="S3652" s="39"/>
      <c r="T3652" s="45"/>
      <c r="U3652" s="52"/>
      <c r="V3652" s="53"/>
      <c r="W3652" s="54"/>
      <c r="X3652" s="30"/>
      <c r="Y3652" s="31" t="str">
        <v/>
      </c>
      <c r="Z3652" s="30"/>
      <c r="AA3652" s="56"/>
      <c r="AB3652" s="56"/>
      <c r="AC3652" s="30"/>
      <c r="AD3652" s="30"/>
    </row>
    <row r="3653" spans="1:30" x14ac:dyDescent="0.2">
      <c r="A3653" s="89"/>
      <c r="B3653" s="35"/>
      <c r="C3653" s="30"/>
      <c r="D3653" s="30"/>
      <c r="E3653" s="30"/>
      <c r="F3653" s="30"/>
      <c r="G3653" s="30"/>
      <c r="H3653" s="155"/>
      <c r="I3653" s="36" t="str">
        <f ca="1">IFERROR(__xludf.DUMMYFUNCTION("""COMPUTED_VALUE""")," ")</f>
        <v xml:space="preserve"> </v>
      </c>
      <c r="J3653" s="51"/>
      <c r="K3653" s="56"/>
      <c r="L3653" s="38"/>
      <c r="M3653" s="30"/>
      <c r="N3653" s="30"/>
      <c r="O3653" s="30"/>
      <c r="P3653" s="30"/>
      <c r="Q3653" s="23" t="str">
        <v/>
      </c>
      <c r="R3653" s="30"/>
      <c r="S3653" s="39"/>
      <c r="T3653" s="45"/>
      <c r="U3653" s="52"/>
      <c r="V3653" s="53"/>
      <c r="W3653" s="54"/>
      <c r="X3653" s="30"/>
      <c r="Y3653" s="31" t="str">
        <v/>
      </c>
      <c r="Z3653" s="30"/>
      <c r="AA3653" s="55"/>
      <c r="AB3653" s="55"/>
      <c r="AC3653" s="30"/>
      <c r="AD3653" s="30"/>
    </row>
    <row r="3654" spans="1:30" x14ac:dyDescent="0.2">
      <c r="A3654" s="89"/>
      <c r="B3654" s="35"/>
      <c r="C3654" s="30"/>
      <c r="D3654" s="30"/>
      <c r="E3654" s="30"/>
      <c r="F3654" s="30"/>
      <c r="G3654" s="30"/>
      <c r="H3654" s="155"/>
      <c r="I3654" s="36" t="str">
        <f ca="1">IFERROR(__xludf.DUMMYFUNCTION("""COMPUTED_VALUE""")," ")</f>
        <v xml:space="preserve"> </v>
      </c>
      <c r="J3654" s="51"/>
      <c r="K3654" s="56"/>
      <c r="L3654" s="38"/>
      <c r="M3654" s="30"/>
      <c r="N3654" s="30"/>
      <c r="O3654" s="30"/>
      <c r="P3654" s="30"/>
      <c r="Q3654" s="23" t="str">
        <v/>
      </c>
      <c r="R3654" s="30"/>
      <c r="S3654" s="39"/>
      <c r="T3654" s="45"/>
      <c r="U3654" s="52"/>
      <c r="V3654" s="53"/>
      <c r="W3654" s="54"/>
      <c r="X3654" s="30"/>
      <c r="Y3654" s="31" t="str">
        <v/>
      </c>
      <c r="Z3654" s="30"/>
      <c r="AA3654" s="56"/>
      <c r="AB3654" s="56"/>
      <c r="AC3654" s="30"/>
      <c r="AD3654" s="30"/>
    </row>
    <row r="3655" spans="1:30" x14ac:dyDescent="0.2">
      <c r="A3655" s="89"/>
      <c r="B3655" s="35"/>
      <c r="C3655" s="30"/>
      <c r="D3655" s="30"/>
      <c r="E3655" s="30"/>
      <c r="F3655" s="30"/>
      <c r="G3655" s="30"/>
      <c r="H3655" s="155"/>
      <c r="I3655" s="36" t="str">
        <f ca="1">IFERROR(__xludf.DUMMYFUNCTION("""COMPUTED_VALUE""")," ")</f>
        <v xml:space="preserve"> </v>
      </c>
      <c r="J3655" s="51"/>
      <c r="K3655" s="56"/>
      <c r="L3655" s="38"/>
      <c r="M3655" s="30"/>
      <c r="N3655" s="30"/>
      <c r="O3655" s="30"/>
      <c r="P3655" s="30"/>
      <c r="Q3655" s="23" t="str">
        <v/>
      </c>
      <c r="R3655" s="30"/>
      <c r="S3655" s="39"/>
      <c r="T3655" s="45"/>
      <c r="U3655" s="52"/>
      <c r="V3655" s="53"/>
      <c r="W3655" s="54"/>
      <c r="X3655" s="30"/>
      <c r="Y3655" s="31" t="str">
        <v/>
      </c>
      <c r="Z3655" s="30"/>
      <c r="AA3655" s="55"/>
      <c r="AB3655" s="55"/>
      <c r="AC3655" s="30"/>
      <c r="AD3655" s="30"/>
    </row>
    <row r="3656" spans="1:30" x14ac:dyDescent="0.2">
      <c r="A3656" s="89"/>
      <c r="B3656" s="35"/>
      <c r="C3656" s="30"/>
      <c r="D3656" s="30"/>
      <c r="E3656" s="30"/>
      <c r="F3656" s="30"/>
      <c r="G3656" s="30"/>
      <c r="H3656" s="155"/>
      <c r="I3656" s="36" t="str">
        <f ca="1">IFERROR(__xludf.DUMMYFUNCTION("""COMPUTED_VALUE""")," ")</f>
        <v xml:space="preserve"> </v>
      </c>
      <c r="J3656" s="51"/>
      <c r="K3656" s="56"/>
      <c r="L3656" s="38"/>
      <c r="M3656" s="30"/>
      <c r="N3656" s="30"/>
      <c r="O3656" s="30"/>
      <c r="P3656" s="30"/>
      <c r="Q3656" s="23" t="str">
        <v/>
      </c>
      <c r="R3656" s="30"/>
      <c r="S3656" s="39"/>
      <c r="T3656" s="45"/>
      <c r="U3656" s="52"/>
      <c r="V3656" s="53"/>
      <c r="W3656" s="54"/>
      <c r="X3656" s="30"/>
      <c r="Y3656" s="31" t="str">
        <v/>
      </c>
      <c r="Z3656" s="30"/>
      <c r="AA3656" s="56"/>
      <c r="AB3656" s="56"/>
      <c r="AC3656" s="30"/>
      <c r="AD3656" s="30"/>
    </row>
    <row r="3657" spans="1:30" x14ac:dyDescent="0.2">
      <c r="A3657" s="89"/>
      <c r="B3657" s="35"/>
      <c r="C3657" s="30"/>
      <c r="D3657" s="30"/>
      <c r="E3657" s="30"/>
      <c r="F3657" s="30"/>
      <c r="G3657" s="30"/>
      <c r="H3657" s="155"/>
      <c r="I3657" s="36" t="str">
        <f ca="1">IFERROR(__xludf.DUMMYFUNCTION("""COMPUTED_VALUE""")," ")</f>
        <v xml:space="preserve"> </v>
      </c>
      <c r="J3657" s="51"/>
      <c r="K3657" s="56"/>
      <c r="L3657" s="38"/>
      <c r="M3657" s="30"/>
      <c r="N3657" s="30"/>
      <c r="O3657" s="30"/>
      <c r="P3657" s="30"/>
      <c r="Q3657" s="23" t="str">
        <v/>
      </c>
      <c r="R3657" s="30"/>
      <c r="S3657" s="39"/>
      <c r="T3657" s="45"/>
      <c r="U3657" s="52"/>
      <c r="V3657" s="53"/>
      <c r="W3657" s="54"/>
      <c r="X3657" s="30"/>
      <c r="Y3657" s="31" t="str">
        <v/>
      </c>
      <c r="Z3657" s="30"/>
      <c r="AA3657" s="55"/>
      <c r="AB3657" s="55"/>
      <c r="AC3657" s="30"/>
      <c r="AD3657" s="30"/>
    </row>
    <row r="3658" spans="1:30" x14ac:dyDescent="0.2">
      <c r="A3658" s="89"/>
      <c r="B3658" s="35"/>
      <c r="C3658" s="30"/>
      <c r="D3658" s="30"/>
      <c r="E3658" s="30"/>
      <c r="F3658" s="30"/>
      <c r="G3658" s="30"/>
      <c r="H3658" s="155"/>
      <c r="I3658" s="36" t="str">
        <f ca="1">IFERROR(__xludf.DUMMYFUNCTION("""COMPUTED_VALUE""")," ")</f>
        <v xml:space="preserve"> </v>
      </c>
      <c r="J3658" s="51"/>
      <c r="K3658" s="56"/>
      <c r="L3658" s="38"/>
      <c r="M3658" s="30"/>
      <c r="N3658" s="30"/>
      <c r="O3658" s="30"/>
      <c r="P3658" s="30"/>
      <c r="Q3658" s="23" t="str">
        <v/>
      </c>
      <c r="R3658" s="30"/>
      <c r="S3658" s="39"/>
      <c r="T3658" s="45"/>
      <c r="U3658" s="52"/>
      <c r="V3658" s="53"/>
      <c r="W3658" s="54"/>
      <c r="X3658" s="30"/>
      <c r="Y3658" s="31" t="str">
        <v/>
      </c>
      <c r="Z3658" s="30"/>
      <c r="AA3658" s="56"/>
      <c r="AB3658" s="56"/>
      <c r="AC3658" s="30"/>
      <c r="AD3658" s="30"/>
    </row>
    <row r="3659" spans="1:30" x14ac:dyDescent="0.2">
      <c r="A3659" s="89"/>
      <c r="B3659" s="35"/>
      <c r="C3659" s="30"/>
      <c r="D3659" s="30"/>
      <c r="E3659" s="30"/>
      <c r="F3659" s="30"/>
      <c r="G3659" s="30"/>
      <c r="H3659" s="155"/>
      <c r="I3659" s="36" t="str">
        <f ca="1">IFERROR(__xludf.DUMMYFUNCTION("""COMPUTED_VALUE""")," ")</f>
        <v xml:space="preserve"> </v>
      </c>
      <c r="J3659" s="51"/>
      <c r="K3659" s="56"/>
      <c r="L3659" s="38"/>
      <c r="M3659" s="30"/>
      <c r="N3659" s="30"/>
      <c r="O3659" s="30"/>
      <c r="P3659" s="30"/>
      <c r="Q3659" s="23" t="str">
        <v/>
      </c>
      <c r="R3659" s="30"/>
      <c r="S3659" s="39"/>
      <c r="T3659" s="45"/>
      <c r="U3659" s="52"/>
      <c r="V3659" s="53"/>
      <c r="W3659" s="54"/>
      <c r="X3659" s="30"/>
      <c r="Y3659" s="31" t="str">
        <v/>
      </c>
      <c r="Z3659" s="30"/>
      <c r="AA3659" s="55"/>
      <c r="AB3659" s="55"/>
      <c r="AC3659" s="30"/>
      <c r="AD3659" s="30"/>
    </row>
    <row r="3660" spans="1:30" x14ac:dyDescent="0.2">
      <c r="A3660" s="89"/>
      <c r="B3660" s="35"/>
      <c r="C3660" s="30"/>
      <c r="D3660" s="30"/>
      <c r="E3660" s="30"/>
      <c r="F3660" s="30"/>
      <c r="G3660" s="30"/>
      <c r="H3660" s="155"/>
      <c r="I3660" s="36" t="str">
        <f ca="1">IFERROR(__xludf.DUMMYFUNCTION("""COMPUTED_VALUE""")," ")</f>
        <v xml:space="preserve"> </v>
      </c>
      <c r="J3660" s="51"/>
      <c r="K3660" s="56"/>
      <c r="L3660" s="38"/>
      <c r="M3660" s="30"/>
      <c r="N3660" s="30"/>
      <c r="O3660" s="30"/>
      <c r="P3660" s="30"/>
      <c r="Q3660" s="23" t="str">
        <v/>
      </c>
      <c r="R3660" s="30"/>
      <c r="S3660" s="39"/>
      <c r="T3660" s="45"/>
      <c r="U3660" s="52"/>
      <c r="V3660" s="53"/>
      <c r="W3660" s="54"/>
      <c r="X3660" s="30"/>
      <c r="Y3660" s="31" t="str">
        <v/>
      </c>
      <c r="Z3660" s="30"/>
      <c r="AA3660" s="56"/>
      <c r="AB3660" s="56"/>
      <c r="AC3660" s="30"/>
      <c r="AD3660" s="30"/>
    </row>
    <row r="3661" spans="1:30" x14ac:dyDescent="0.2">
      <c r="A3661" s="89"/>
      <c r="B3661" s="35"/>
      <c r="C3661" s="30"/>
      <c r="D3661" s="30"/>
      <c r="E3661" s="30"/>
      <c r="F3661" s="30"/>
      <c r="G3661" s="30"/>
      <c r="H3661" s="155"/>
      <c r="I3661" s="36" t="str">
        <f ca="1">IFERROR(__xludf.DUMMYFUNCTION("""COMPUTED_VALUE""")," ")</f>
        <v xml:space="preserve"> </v>
      </c>
      <c r="J3661" s="51"/>
      <c r="K3661" s="56"/>
      <c r="L3661" s="38"/>
      <c r="M3661" s="30"/>
      <c r="N3661" s="30"/>
      <c r="O3661" s="30"/>
      <c r="P3661" s="30"/>
      <c r="Q3661" s="23" t="str">
        <v/>
      </c>
      <c r="R3661" s="30"/>
      <c r="S3661" s="39"/>
      <c r="T3661" s="45"/>
      <c r="U3661" s="52"/>
      <c r="V3661" s="53"/>
      <c r="W3661" s="54"/>
      <c r="X3661" s="30"/>
      <c r="Y3661" s="31" t="str">
        <v/>
      </c>
      <c r="Z3661" s="30"/>
      <c r="AA3661" s="55"/>
      <c r="AB3661" s="55"/>
      <c r="AC3661" s="30"/>
      <c r="AD3661" s="30"/>
    </row>
    <row r="3662" spans="1:30" x14ac:dyDescent="0.2">
      <c r="A3662" s="89"/>
      <c r="B3662" s="35"/>
      <c r="C3662" s="30"/>
      <c r="D3662" s="30"/>
      <c r="E3662" s="30"/>
      <c r="F3662" s="30"/>
      <c r="G3662" s="30"/>
      <c r="H3662" s="155"/>
      <c r="I3662" s="36" t="str">
        <f ca="1">IFERROR(__xludf.DUMMYFUNCTION("""COMPUTED_VALUE""")," ")</f>
        <v xml:space="preserve"> </v>
      </c>
      <c r="J3662" s="51"/>
      <c r="K3662" s="56"/>
      <c r="L3662" s="38"/>
      <c r="M3662" s="30"/>
      <c r="N3662" s="30"/>
      <c r="O3662" s="30"/>
      <c r="P3662" s="30"/>
      <c r="Q3662" s="23" t="str">
        <v/>
      </c>
      <c r="R3662" s="30"/>
      <c r="S3662" s="39"/>
      <c r="T3662" s="45"/>
      <c r="U3662" s="52"/>
      <c r="V3662" s="53"/>
      <c r="W3662" s="54"/>
      <c r="X3662" s="30"/>
      <c r="Y3662" s="31" t="str">
        <v/>
      </c>
      <c r="Z3662" s="30"/>
      <c r="AA3662" s="56"/>
      <c r="AB3662" s="56"/>
      <c r="AC3662" s="30"/>
      <c r="AD3662" s="30"/>
    </row>
    <row r="3663" spans="1:30" x14ac:dyDescent="0.2">
      <c r="A3663" s="89"/>
      <c r="B3663" s="35"/>
      <c r="C3663" s="30"/>
      <c r="D3663" s="30"/>
      <c r="E3663" s="30"/>
      <c r="F3663" s="30"/>
      <c r="G3663" s="30"/>
      <c r="H3663" s="155"/>
      <c r="I3663" s="36" t="str">
        <f ca="1">IFERROR(__xludf.DUMMYFUNCTION("""COMPUTED_VALUE""")," ")</f>
        <v xml:space="preserve"> </v>
      </c>
      <c r="J3663" s="51"/>
      <c r="K3663" s="56"/>
      <c r="L3663" s="38"/>
      <c r="M3663" s="30"/>
      <c r="N3663" s="30"/>
      <c r="O3663" s="30"/>
      <c r="P3663" s="30"/>
      <c r="Q3663" s="23" t="str">
        <v/>
      </c>
      <c r="R3663" s="30"/>
      <c r="S3663" s="39"/>
      <c r="T3663" s="45"/>
      <c r="U3663" s="52"/>
      <c r="V3663" s="53"/>
      <c r="W3663" s="54"/>
      <c r="X3663" s="30"/>
      <c r="Y3663" s="31" t="str">
        <v/>
      </c>
      <c r="Z3663" s="30"/>
      <c r="AA3663" s="55"/>
      <c r="AB3663" s="55"/>
      <c r="AC3663" s="30"/>
      <c r="AD3663" s="30"/>
    </row>
    <row r="3664" spans="1:30" x14ac:dyDescent="0.2">
      <c r="A3664" s="89"/>
      <c r="B3664" s="35"/>
      <c r="C3664" s="30"/>
      <c r="D3664" s="30"/>
      <c r="E3664" s="30"/>
      <c r="F3664" s="30"/>
      <c r="G3664" s="30"/>
      <c r="H3664" s="155"/>
      <c r="I3664" s="36" t="str">
        <f ca="1">IFERROR(__xludf.DUMMYFUNCTION("""COMPUTED_VALUE""")," ")</f>
        <v xml:space="preserve"> </v>
      </c>
      <c r="J3664" s="51"/>
      <c r="K3664" s="56"/>
      <c r="L3664" s="38"/>
      <c r="M3664" s="30"/>
      <c r="N3664" s="30"/>
      <c r="O3664" s="30"/>
      <c r="P3664" s="30"/>
      <c r="Q3664" s="23" t="str">
        <v/>
      </c>
      <c r="R3664" s="30"/>
      <c r="S3664" s="39"/>
      <c r="T3664" s="45"/>
      <c r="U3664" s="52"/>
      <c r="V3664" s="53"/>
      <c r="W3664" s="54"/>
      <c r="X3664" s="30"/>
      <c r="Y3664" s="31" t="str">
        <v/>
      </c>
      <c r="Z3664" s="30"/>
      <c r="AA3664" s="56"/>
      <c r="AB3664" s="56"/>
      <c r="AC3664" s="30"/>
      <c r="AD3664" s="30"/>
    </row>
    <row r="3665" spans="1:30" x14ac:dyDescent="0.2">
      <c r="A3665" s="89"/>
      <c r="B3665" s="35"/>
      <c r="C3665" s="30"/>
      <c r="D3665" s="30"/>
      <c r="E3665" s="30"/>
      <c r="F3665" s="30"/>
      <c r="G3665" s="30"/>
      <c r="H3665" s="155"/>
      <c r="I3665" s="36" t="str">
        <f ca="1">IFERROR(__xludf.DUMMYFUNCTION("""COMPUTED_VALUE""")," ")</f>
        <v xml:space="preserve"> </v>
      </c>
      <c r="J3665" s="51"/>
      <c r="K3665" s="56"/>
      <c r="L3665" s="38"/>
      <c r="M3665" s="30"/>
      <c r="N3665" s="30"/>
      <c r="O3665" s="30"/>
      <c r="P3665" s="30"/>
      <c r="Q3665" s="23" t="str">
        <v/>
      </c>
      <c r="R3665" s="30"/>
      <c r="S3665" s="39"/>
      <c r="T3665" s="45"/>
      <c r="U3665" s="52"/>
      <c r="V3665" s="53"/>
      <c r="W3665" s="54"/>
      <c r="X3665" s="30"/>
      <c r="Y3665" s="31" t="str">
        <v/>
      </c>
      <c r="Z3665" s="30"/>
      <c r="AA3665" s="55"/>
      <c r="AB3665" s="55"/>
      <c r="AC3665" s="30"/>
      <c r="AD3665" s="30"/>
    </row>
    <row r="3666" spans="1:30" x14ac:dyDescent="0.2">
      <c r="A3666" s="89"/>
      <c r="B3666" s="35"/>
      <c r="C3666" s="30"/>
      <c r="D3666" s="30"/>
      <c r="E3666" s="30"/>
      <c r="F3666" s="30"/>
      <c r="G3666" s="30"/>
      <c r="H3666" s="155"/>
      <c r="I3666" s="36" t="str">
        <f ca="1">IFERROR(__xludf.DUMMYFUNCTION("""COMPUTED_VALUE""")," ")</f>
        <v xml:space="preserve"> </v>
      </c>
      <c r="J3666" s="51"/>
      <c r="K3666" s="56"/>
      <c r="L3666" s="38"/>
      <c r="M3666" s="30"/>
      <c r="N3666" s="30"/>
      <c r="O3666" s="30"/>
      <c r="P3666" s="30"/>
      <c r="Q3666" s="23" t="str">
        <v/>
      </c>
      <c r="R3666" s="30"/>
      <c r="S3666" s="39"/>
      <c r="T3666" s="45"/>
      <c r="U3666" s="52"/>
      <c r="V3666" s="53"/>
      <c r="W3666" s="54"/>
      <c r="X3666" s="30"/>
      <c r="Y3666" s="31" t="str">
        <v/>
      </c>
      <c r="Z3666" s="30"/>
      <c r="AA3666" s="56"/>
      <c r="AB3666" s="56"/>
      <c r="AC3666" s="30"/>
      <c r="AD3666" s="30"/>
    </row>
    <row r="3667" spans="1:30" x14ac:dyDescent="0.2">
      <c r="A3667" s="89"/>
      <c r="B3667" s="35"/>
      <c r="C3667" s="30"/>
      <c r="D3667" s="30"/>
      <c r="E3667" s="30"/>
      <c r="F3667" s="30"/>
      <c r="G3667" s="30"/>
      <c r="H3667" s="155"/>
      <c r="I3667" s="36" t="str">
        <f ca="1">IFERROR(__xludf.DUMMYFUNCTION("""COMPUTED_VALUE""")," ")</f>
        <v xml:space="preserve"> </v>
      </c>
      <c r="J3667" s="51"/>
      <c r="K3667" s="56"/>
      <c r="L3667" s="38"/>
      <c r="M3667" s="30"/>
      <c r="N3667" s="30"/>
      <c r="O3667" s="30"/>
      <c r="P3667" s="30"/>
      <c r="Q3667" s="23" t="str">
        <v/>
      </c>
      <c r="R3667" s="30"/>
      <c r="S3667" s="39"/>
      <c r="T3667" s="45"/>
      <c r="U3667" s="52"/>
      <c r="V3667" s="53"/>
      <c r="W3667" s="54"/>
      <c r="X3667" s="30"/>
      <c r="Y3667" s="31" t="str">
        <v/>
      </c>
      <c r="Z3667" s="30"/>
      <c r="AA3667" s="55"/>
      <c r="AB3667" s="55"/>
      <c r="AC3667" s="30"/>
      <c r="AD3667" s="30"/>
    </row>
    <row r="3668" spans="1:30" x14ac:dyDescent="0.2">
      <c r="A3668" s="89"/>
      <c r="B3668" s="35"/>
      <c r="C3668" s="30"/>
      <c r="D3668" s="30"/>
      <c r="E3668" s="30"/>
      <c r="F3668" s="30"/>
      <c r="G3668" s="30"/>
      <c r="H3668" s="155"/>
      <c r="I3668" s="36" t="str">
        <f ca="1">IFERROR(__xludf.DUMMYFUNCTION("""COMPUTED_VALUE""")," ")</f>
        <v xml:space="preserve"> </v>
      </c>
      <c r="J3668" s="51"/>
      <c r="K3668" s="56"/>
      <c r="L3668" s="38"/>
      <c r="M3668" s="30"/>
      <c r="N3668" s="30"/>
      <c r="O3668" s="30"/>
      <c r="P3668" s="30"/>
      <c r="Q3668" s="23" t="str">
        <v/>
      </c>
      <c r="R3668" s="30"/>
      <c r="S3668" s="39"/>
      <c r="T3668" s="45"/>
      <c r="U3668" s="52"/>
      <c r="V3668" s="53"/>
      <c r="W3668" s="54"/>
      <c r="X3668" s="30"/>
      <c r="Y3668" s="31" t="str">
        <v/>
      </c>
      <c r="Z3668" s="30"/>
      <c r="AA3668" s="56"/>
      <c r="AB3668" s="56"/>
      <c r="AC3668" s="30"/>
      <c r="AD3668" s="30"/>
    </row>
    <row r="3669" spans="1:30" x14ac:dyDescent="0.2">
      <c r="A3669" s="89"/>
      <c r="B3669" s="35"/>
      <c r="C3669" s="30"/>
      <c r="D3669" s="30"/>
      <c r="E3669" s="30"/>
      <c r="F3669" s="30"/>
      <c r="G3669" s="30"/>
      <c r="H3669" s="155"/>
      <c r="I3669" s="36" t="str">
        <f ca="1">IFERROR(__xludf.DUMMYFUNCTION("""COMPUTED_VALUE""")," ")</f>
        <v xml:space="preserve"> </v>
      </c>
      <c r="J3669" s="51"/>
      <c r="K3669" s="56"/>
      <c r="L3669" s="38"/>
      <c r="M3669" s="30"/>
      <c r="N3669" s="30"/>
      <c r="O3669" s="30"/>
      <c r="P3669" s="30"/>
      <c r="Q3669" s="23" t="str">
        <v/>
      </c>
      <c r="R3669" s="30"/>
      <c r="S3669" s="39"/>
      <c r="T3669" s="45"/>
      <c r="U3669" s="52"/>
      <c r="V3669" s="53"/>
      <c r="W3669" s="54"/>
      <c r="X3669" s="30"/>
      <c r="Y3669" s="31" t="str">
        <v/>
      </c>
      <c r="Z3669" s="30"/>
      <c r="AA3669" s="55"/>
      <c r="AB3669" s="55"/>
      <c r="AC3669" s="30"/>
      <c r="AD3669" s="30"/>
    </row>
    <row r="3670" spans="1:30" x14ac:dyDescent="0.2">
      <c r="A3670" s="89"/>
      <c r="B3670" s="35"/>
      <c r="C3670" s="30"/>
      <c r="D3670" s="30"/>
      <c r="E3670" s="30"/>
      <c r="F3670" s="30"/>
      <c r="G3670" s="30"/>
      <c r="H3670" s="155"/>
      <c r="I3670" s="36" t="str">
        <f ca="1">IFERROR(__xludf.DUMMYFUNCTION("""COMPUTED_VALUE""")," ")</f>
        <v xml:space="preserve"> </v>
      </c>
      <c r="J3670" s="51"/>
      <c r="K3670" s="56"/>
      <c r="L3670" s="38"/>
      <c r="M3670" s="30"/>
      <c r="N3670" s="30"/>
      <c r="O3670" s="30"/>
      <c r="P3670" s="30"/>
      <c r="Q3670" s="23" t="str">
        <v/>
      </c>
      <c r="R3670" s="30"/>
      <c r="S3670" s="39"/>
      <c r="T3670" s="45"/>
      <c r="U3670" s="52"/>
      <c r="V3670" s="53"/>
      <c r="W3670" s="54"/>
      <c r="X3670" s="30"/>
      <c r="Y3670" s="31" t="str">
        <v/>
      </c>
      <c r="Z3670" s="30"/>
      <c r="AA3670" s="56"/>
      <c r="AB3670" s="56"/>
      <c r="AC3670" s="30"/>
      <c r="AD3670" s="30"/>
    </row>
    <row r="3671" spans="1:30" x14ac:dyDescent="0.2">
      <c r="A3671" s="89"/>
      <c r="B3671" s="35"/>
      <c r="C3671" s="30"/>
      <c r="D3671" s="30"/>
      <c r="E3671" s="30"/>
      <c r="F3671" s="30"/>
      <c r="G3671" s="30"/>
      <c r="H3671" s="155"/>
      <c r="I3671" s="36" t="str">
        <f ca="1">IFERROR(__xludf.DUMMYFUNCTION("""COMPUTED_VALUE""")," ")</f>
        <v xml:space="preserve"> </v>
      </c>
      <c r="J3671" s="51"/>
      <c r="K3671" s="56"/>
      <c r="L3671" s="38"/>
      <c r="M3671" s="30"/>
      <c r="N3671" s="30"/>
      <c r="O3671" s="30"/>
      <c r="P3671" s="30"/>
      <c r="Q3671" s="23" t="str">
        <v/>
      </c>
      <c r="R3671" s="30"/>
      <c r="S3671" s="39"/>
      <c r="T3671" s="45"/>
      <c r="U3671" s="52"/>
      <c r="V3671" s="53"/>
      <c r="W3671" s="54"/>
      <c r="X3671" s="30"/>
      <c r="Y3671" s="31" t="str">
        <v/>
      </c>
      <c r="Z3671" s="30"/>
      <c r="AA3671" s="55"/>
      <c r="AB3671" s="55"/>
      <c r="AC3671" s="30"/>
      <c r="AD3671" s="30"/>
    </row>
    <row r="3672" spans="1:30" x14ac:dyDescent="0.2">
      <c r="A3672" s="89"/>
      <c r="B3672" s="35"/>
      <c r="C3672" s="30"/>
      <c r="D3672" s="30"/>
      <c r="E3672" s="30"/>
      <c r="F3672" s="30"/>
      <c r="G3672" s="30"/>
      <c r="H3672" s="155"/>
      <c r="I3672" s="36" t="str">
        <f ca="1">IFERROR(__xludf.DUMMYFUNCTION("""COMPUTED_VALUE""")," ")</f>
        <v xml:space="preserve"> </v>
      </c>
      <c r="J3672" s="51"/>
      <c r="K3672" s="56"/>
      <c r="L3672" s="38"/>
      <c r="M3672" s="30"/>
      <c r="N3672" s="30"/>
      <c r="O3672" s="30"/>
      <c r="P3672" s="30"/>
      <c r="Q3672" s="23" t="str">
        <v/>
      </c>
      <c r="R3672" s="30"/>
      <c r="S3672" s="39"/>
      <c r="T3672" s="45"/>
      <c r="U3672" s="52"/>
      <c r="V3672" s="53"/>
      <c r="W3672" s="54"/>
      <c r="X3672" s="30"/>
      <c r="Y3672" s="31" t="str">
        <v/>
      </c>
      <c r="Z3672" s="30"/>
      <c r="AA3672" s="56"/>
      <c r="AB3672" s="56"/>
      <c r="AC3672" s="30"/>
      <c r="AD3672" s="30"/>
    </row>
    <row r="3673" spans="1:30" x14ac:dyDescent="0.2">
      <c r="A3673" s="89"/>
      <c r="B3673" s="35"/>
      <c r="C3673" s="30"/>
      <c r="D3673" s="30"/>
      <c r="E3673" s="30"/>
      <c r="F3673" s="30"/>
      <c r="G3673" s="30"/>
      <c r="H3673" s="155"/>
      <c r="I3673" s="36" t="str">
        <f ca="1">IFERROR(__xludf.DUMMYFUNCTION("""COMPUTED_VALUE""")," ")</f>
        <v xml:space="preserve"> </v>
      </c>
      <c r="J3673" s="51"/>
      <c r="K3673" s="56"/>
      <c r="L3673" s="38"/>
      <c r="M3673" s="30"/>
      <c r="N3673" s="30"/>
      <c r="O3673" s="30"/>
      <c r="P3673" s="30"/>
      <c r="Q3673" s="23" t="str">
        <v/>
      </c>
      <c r="R3673" s="30"/>
      <c r="S3673" s="39"/>
      <c r="T3673" s="45"/>
      <c r="U3673" s="52"/>
      <c r="V3673" s="53"/>
      <c r="W3673" s="54"/>
      <c r="X3673" s="30"/>
      <c r="Y3673" s="31" t="str">
        <v/>
      </c>
      <c r="Z3673" s="30"/>
      <c r="AA3673" s="55"/>
      <c r="AB3673" s="55"/>
      <c r="AC3673" s="30"/>
      <c r="AD3673" s="30"/>
    </row>
    <row r="3674" spans="1:30" x14ac:dyDescent="0.2">
      <c r="A3674" s="89"/>
      <c r="B3674" s="35"/>
      <c r="C3674" s="30"/>
      <c r="D3674" s="30"/>
      <c r="E3674" s="30"/>
      <c r="F3674" s="30"/>
      <c r="G3674" s="30"/>
      <c r="H3674" s="155"/>
      <c r="I3674" s="36" t="str">
        <f ca="1">IFERROR(__xludf.DUMMYFUNCTION("""COMPUTED_VALUE""")," ")</f>
        <v xml:space="preserve"> </v>
      </c>
      <c r="J3674" s="51"/>
      <c r="K3674" s="56"/>
      <c r="L3674" s="38"/>
      <c r="M3674" s="30"/>
      <c r="N3674" s="30"/>
      <c r="O3674" s="30"/>
      <c r="P3674" s="30"/>
      <c r="Q3674" s="23" t="str">
        <v/>
      </c>
      <c r="R3674" s="30"/>
      <c r="S3674" s="39"/>
      <c r="T3674" s="45"/>
      <c r="U3674" s="52"/>
      <c r="V3674" s="53"/>
      <c r="W3674" s="54"/>
      <c r="X3674" s="30"/>
      <c r="Y3674" s="31" t="str">
        <v/>
      </c>
      <c r="Z3674" s="30"/>
      <c r="AA3674" s="56"/>
      <c r="AB3674" s="56"/>
      <c r="AC3674" s="30"/>
      <c r="AD3674" s="30"/>
    </row>
    <row r="3675" spans="1:30" x14ac:dyDescent="0.2">
      <c r="A3675" s="89"/>
      <c r="B3675" s="35"/>
      <c r="C3675" s="30"/>
      <c r="D3675" s="30"/>
      <c r="E3675" s="30"/>
      <c r="F3675" s="30"/>
      <c r="G3675" s="30"/>
      <c r="H3675" s="155"/>
      <c r="I3675" s="36" t="str">
        <f ca="1">IFERROR(__xludf.DUMMYFUNCTION("""COMPUTED_VALUE""")," ")</f>
        <v xml:space="preserve"> </v>
      </c>
      <c r="J3675" s="51"/>
      <c r="K3675" s="56"/>
      <c r="L3675" s="38"/>
      <c r="M3675" s="30"/>
      <c r="N3675" s="30"/>
      <c r="O3675" s="30"/>
      <c r="P3675" s="30"/>
      <c r="Q3675" s="23" t="str">
        <v/>
      </c>
      <c r="R3675" s="30"/>
      <c r="S3675" s="39"/>
      <c r="T3675" s="45"/>
      <c r="U3675" s="52"/>
      <c r="V3675" s="53"/>
      <c r="W3675" s="54"/>
      <c r="X3675" s="30"/>
      <c r="Y3675" s="31" t="str">
        <v/>
      </c>
      <c r="Z3675" s="30"/>
      <c r="AA3675" s="55"/>
      <c r="AB3675" s="55"/>
      <c r="AC3675" s="30"/>
      <c r="AD3675" s="30"/>
    </row>
    <row r="3676" spans="1:30" x14ac:dyDescent="0.2">
      <c r="A3676" s="89"/>
      <c r="B3676" s="35"/>
      <c r="C3676" s="30"/>
      <c r="D3676" s="30"/>
      <c r="E3676" s="30"/>
      <c r="F3676" s="30"/>
      <c r="G3676" s="30"/>
      <c r="H3676" s="155"/>
      <c r="I3676" s="36" t="str">
        <f ca="1">IFERROR(__xludf.DUMMYFUNCTION("""COMPUTED_VALUE""")," ")</f>
        <v xml:space="preserve"> </v>
      </c>
      <c r="J3676" s="51"/>
      <c r="K3676" s="56"/>
      <c r="L3676" s="38"/>
      <c r="M3676" s="30"/>
      <c r="N3676" s="30"/>
      <c r="O3676" s="30"/>
      <c r="P3676" s="30"/>
      <c r="Q3676" s="23" t="str">
        <v/>
      </c>
      <c r="R3676" s="30"/>
      <c r="S3676" s="39"/>
      <c r="T3676" s="45"/>
      <c r="U3676" s="52"/>
      <c r="V3676" s="53"/>
      <c r="W3676" s="54"/>
      <c r="X3676" s="30"/>
      <c r="Y3676" s="31" t="str">
        <v/>
      </c>
      <c r="Z3676" s="30"/>
      <c r="AA3676" s="56"/>
      <c r="AB3676" s="56"/>
      <c r="AC3676" s="30"/>
      <c r="AD3676" s="30"/>
    </row>
    <row r="3677" spans="1:30" x14ac:dyDescent="0.2">
      <c r="A3677" s="89"/>
      <c r="B3677" s="35"/>
      <c r="C3677" s="30"/>
      <c r="D3677" s="30"/>
      <c r="E3677" s="30"/>
      <c r="F3677" s="30"/>
      <c r="G3677" s="30"/>
      <c r="H3677" s="155"/>
      <c r="I3677" s="36" t="str">
        <f ca="1">IFERROR(__xludf.DUMMYFUNCTION("""COMPUTED_VALUE""")," ")</f>
        <v xml:space="preserve"> </v>
      </c>
      <c r="J3677" s="51"/>
      <c r="K3677" s="56"/>
      <c r="L3677" s="38"/>
      <c r="M3677" s="30"/>
      <c r="N3677" s="30"/>
      <c r="O3677" s="30"/>
      <c r="P3677" s="30"/>
      <c r="Q3677" s="23" t="str">
        <v/>
      </c>
      <c r="R3677" s="30"/>
      <c r="S3677" s="39"/>
      <c r="T3677" s="45"/>
      <c r="U3677" s="52"/>
      <c r="V3677" s="53"/>
      <c r="W3677" s="54"/>
      <c r="X3677" s="30"/>
      <c r="Y3677" s="31" t="str">
        <v/>
      </c>
      <c r="Z3677" s="30"/>
      <c r="AA3677" s="55"/>
      <c r="AB3677" s="55"/>
      <c r="AC3677" s="30"/>
      <c r="AD3677" s="30"/>
    </row>
    <row r="3678" spans="1:30" x14ac:dyDescent="0.2">
      <c r="A3678" s="89"/>
      <c r="B3678" s="35"/>
      <c r="C3678" s="30"/>
      <c r="D3678" s="30"/>
      <c r="E3678" s="30"/>
      <c r="F3678" s="30"/>
      <c r="G3678" s="30"/>
      <c r="H3678" s="155"/>
      <c r="I3678" s="36" t="str">
        <f ca="1">IFERROR(__xludf.DUMMYFUNCTION("""COMPUTED_VALUE""")," ")</f>
        <v xml:space="preserve"> </v>
      </c>
      <c r="J3678" s="51"/>
      <c r="K3678" s="56"/>
      <c r="L3678" s="38"/>
      <c r="M3678" s="30"/>
      <c r="N3678" s="30"/>
      <c r="O3678" s="30"/>
      <c r="P3678" s="30"/>
      <c r="Q3678" s="23" t="str">
        <v/>
      </c>
      <c r="R3678" s="30"/>
      <c r="S3678" s="39"/>
      <c r="T3678" s="45"/>
      <c r="U3678" s="52"/>
      <c r="V3678" s="53"/>
      <c r="W3678" s="54"/>
      <c r="X3678" s="30"/>
      <c r="Y3678" s="31" t="str">
        <v/>
      </c>
      <c r="Z3678" s="30"/>
      <c r="AA3678" s="56"/>
      <c r="AB3678" s="56"/>
      <c r="AC3678" s="30"/>
      <c r="AD3678" s="30"/>
    </row>
    <row r="3679" spans="1:30" x14ac:dyDescent="0.2">
      <c r="A3679" s="89"/>
      <c r="B3679" s="35"/>
      <c r="C3679" s="30"/>
      <c r="D3679" s="30"/>
      <c r="E3679" s="30"/>
      <c r="F3679" s="30"/>
      <c r="G3679" s="30"/>
      <c r="H3679" s="155"/>
      <c r="I3679" s="36" t="str">
        <f ca="1">IFERROR(__xludf.DUMMYFUNCTION("""COMPUTED_VALUE""")," ")</f>
        <v xml:space="preserve"> </v>
      </c>
      <c r="J3679" s="51"/>
      <c r="K3679" s="56"/>
      <c r="L3679" s="38"/>
      <c r="M3679" s="30"/>
      <c r="N3679" s="30"/>
      <c r="O3679" s="30"/>
      <c r="P3679" s="30"/>
      <c r="Q3679" s="23" t="str">
        <v/>
      </c>
      <c r="R3679" s="30"/>
      <c r="S3679" s="39"/>
      <c r="T3679" s="45"/>
      <c r="U3679" s="52"/>
      <c r="V3679" s="53"/>
      <c r="W3679" s="54"/>
      <c r="X3679" s="30"/>
      <c r="Y3679" s="31" t="str">
        <v/>
      </c>
      <c r="Z3679" s="30"/>
      <c r="AA3679" s="55"/>
      <c r="AB3679" s="55"/>
      <c r="AC3679" s="30"/>
      <c r="AD3679" s="30"/>
    </row>
    <row r="3680" spans="1:30" x14ac:dyDescent="0.2">
      <c r="A3680" s="89"/>
      <c r="B3680" s="35"/>
      <c r="C3680" s="30"/>
      <c r="D3680" s="30"/>
      <c r="E3680" s="30"/>
      <c r="F3680" s="30"/>
      <c r="G3680" s="30"/>
      <c r="H3680" s="155"/>
      <c r="I3680" s="36" t="str">
        <f ca="1">IFERROR(__xludf.DUMMYFUNCTION("""COMPUTED_VALUE""")," ")</f>
        <v xml:space="preserve"> </v>
      </c>
      <c r="J3680" s="51"/>
      <c r="K3680" s="56"/>
      <c r="L3680" s="38"/>
      <c r="M3680" s="30"/>
      <c r="N3680" s="30"/>
      <c r="O3680" s="30"/>
      <c r="P3680" s="30"/>
      <c r="Q3680" s="23" t="str">
        <v/>
      </c>
      <c r="R3680" s="30"/>
      <c r="S3680" s="39"/>
      <c r="T3680" s="45"/>
      <c r="U3680" s="52"/>
      <c r="V3680" s="53"/>
      <c r="W3680" s="54"/>
      <c r="X3680" s="30"/>
      <c r="Y3680" s="31" t="str">
        <v/>
      </c>
      <c r="Z3680" s="30"/>
      <c r="AA3680" s="56"/>
      <c r="AB3680" s="56"/>
      <c r="AC3680" s="30"/>
      <c r="AD3680" s="30"/>
    </row>
    <row r="3681" spans="1:30" x14ac:dyDescent="0.2">
      <c r="A3681" s="89"/>
      <c r="B3681" s="35"/>
      <c r="C3681" s="30"/>
      <c r="D3681" s="30"/>
      <c r="E3681" s="30"/>
      <c r="F3681" s="30"/>
      <c r="G3681" s="30"/>
      <c r="H3681" s="155"/>
      <c r="I3681" s="36" t="str">
        <f ca="1">IFERROR(__xludf.DUMMYFUNCTION("""COMPUTED_VALUE""")," ")</f>
        <v xml:space="preserve"> </v>
      </c>
      <c r="J3681" s="51"/>
      <c r="K3681" s="56"/>
      <c r="L3681" s="38"/>
      <c r="M3681" s="30"/>
      <c r="N3681" s="30"/>
      <c r="O3681" s="30"/>
      <c r="P3681" s="30"/>
      <c r="Q3681" s="23" t="str">
        <v/>
      </c>
      <c r="R3681" s="30"/>
      <c r="S3681" s="39"/>
      <c r="T3681" s="45"/>
      <c r="U3681" s="52"/>
      <c r="V3681" s="53"/>
      <c r="W3681" s="54"/>
      <c r="X3681" s="30"/>
      <c r="Y3681" s="31" t="str">
        <v/>
      </c>
      <c r="Z3681" s="30"/>
      <c r="AA3681" s="55"/>
      <c r="AB3681" s="55"/>
      <c r="AC3681" s="30"/>
      <c r="AD3681" s="30"/>
    </row>
    <row r="3682" spans="1:30" x14ac:dyDescent="0.2">
      <c r="A3682" s="89"/>
      <c r="B3682" s="35"/>
      <c r="C3682" s="30"/>
      <c r="D3682" s="30"/>
      <c r="E3682" s="30"/>
      <c r="F3682" s="30"/>
      <c r="G3682" s="30"/>
      <c r="H3682" s="155"/>
      <c r="I3682" s="36" t="str">
        <f ca="1">IFERROR(__xludf.DUMMYFUNCTION("""COMPUTED_VALUE""")," ")</f>
        <v xml:space="preserve"> </v>
      </c>
      <c r="J3682" s="51"/>
      <c r="K3682" s="56"/>
      <c r="L3682" s="38"/>
      <c r="M3682" s="30"/>
      <c r="N3682" s="30"/>
      <c r="O3682" s="30"/>
      <c r="P3682" s="30"/>
      <c r="Q3682" s="23" t="str">
        <v/>
      </c>
      <c r="R3682" s="30"/>
      <c r="S3682" s="39"/>
      <c r="T3682" s="45"/>
      <c r="U3682" s="52"/>
      <c r="V3682" s="53"/>
      <c r="W3682" s="54"/>
      <c r="X3682" s="30"/>
      <c r="Y3682" s="31" t="str">
        <v/>
      </c>
      <c r="Z3682" s="30"/>
      <c r="AA3682" s="56"/>
      <c r="AB3682" s="56"/>
      <c r="AC3682" s="30"/>
      <c r="AD3682" s="30"/>
    </row>
    <row r="3683" spans="1:30" x14ac:dyDescent="0.2">
      <c r="A3683" s="89"/>
      <c r="B3683" s="35"/>
      <c r="C3683" s="30"/>
      <c r="D3683" s="30"/>
      <c r="E3683" s="30"/>
      <c r="F3683" s="30"/>
      <c r="G3683" s="30"/>
      <c r="H3683" s="155"/>
      <c r="I3683" s="36" t="str">
        <f ca="1">IFERROR(__xludf.DUMMYFUNCTION("""COMPUTED_VALUE""")," ")</f>
        <v xml:space="preserve"> </v>
      </c>
      <c r="J3683" s="51"/>
      <c r="K3683" s="56"/>
      <c r="L3683" s="38"/>
      <c r="M3683" s="30"/>
      <c r="N3683" s="30"/>
      <c r="O3683" s="30"/>
      <c r="P3683" s="30"/>
      <c r="Q3683" s="23" t="str">
        <v/>
      </c>
      <c r="R3683" s="30"/>
      <c r="S3683" s="39"/>
      <c r="T3683" s="45"/>
      <c r="U3683" s="52"/>
      <c r="V3683" s="53"/>
      <c r="W3683" s="54"/>
      <c r="X3683" s="30"/>
      <c r="Y3683" s="31" t="str">
        <v/>
      </c>
      <c r="Z3683" s="30"/>
      <c r="AA3683" s="55"/>
      <c r="AB3683" s="55"/>
      <c r="AC3683" s="30"/>
      <c r="AD3683" s="30"/>
    </row>
    <row r="3684" spans="1:30" x14ac:dyDescent="0.2">
      <c r="A3684" s="89"/>
      <c r="B3684" s="35"/>
      <c r="C3684" s="30"/>
      <c r="D3684" s="30"/>
      <c r="E3684" s="30"/>
      <c r="F3684" s="30"/>
      <c r="G3684" s="30"/>
      <c r="H3684" s="155"/>
      <c r="I3684" s="36" t="str">
        <f ca="1">IFERROR(__xludf.DUMMYFUNCTION("""COMPUTED_VALUE""")," ")</f>
        <v xml:space="preserve"> </v>
      </c>
      <c r="J3684" s="51"/>
      <c r="K3684" s="56"/>
      <c r="L3684" s="38"/>
      <c r="M3684" s="30"/>
      <c r="N3684" s="30"/>
      <c r="O3684" s="30"/>
      <c r="P3684" s="30"/>
      <c r="Q3684" s="23" t="str">
        <v/>
      </c>
      <c r="R3684" s="30"/>
      <c r="S3684" s="39"/>
      <c r="T3684" s="45"/>
      <c r="U3684" s="52"/>
      <c r="V3684" s="53"/>
      <c r="W3684" s="54"/>
      <c r="X3684" s="30"/>
      <c r="Y3684" s="31" t="str">
        <v/>
      </c>
      <c r="Z3684" s="30"/>
      <c r="AA3684" s="56"/>
      <c r="AB3684" s="56"/>
      <c r="AC3684" s="30"/>
      <c r="AD3684" s="30"/>
    </row>
    <row r="3685" spans="1:30" x14ac:dyDescent="0.2">
      <c r="A3685" s="89"/>
      <c r="B3685" s="35"/>
      <c r="C3685" s="30"/>
      <c r="D3685" s="30"/>
      <c r="E3685" s="30"/>
      <c r="F3685" s="30"/>
      <c r="G3685" s="30"/>
      <c r="H3685" s="155"/>
      <c r="I3685" s="36" t="str">
        <f ca="1">IFERROR(__xludf.DUMMYFUNCTION("""COMPUTED_VALUE""")," ")</f>
        <v xml:space="preserve"> </v>
      </c>
      <c r="J3685" s="51"/>
      <c r="K3685" s="56"/>
      <c r="L3685" s="38"/>
      <c r="M3685" s="30"/>
      <c r="N3685" s="30"/>
      <c r="O3685" s="30"/>
      <c r="P3685" s="30"/>
      <c r="Q3685" s="23" t="str">
        <v/>
      </c>
      <c r="R3685" s="30"/>
      <c r="S3685" s="39"/>
      <c r="T3685" s="45"/>
      <c r="U3685" s="52"/>
      <c r="V3685" s="53"/>
      <c r="W3685" s="54"/>
      <c r="X3685" s="30"/>
      <c r="Y3685" s="31" t="str">
        <v/>
      </c>
      <c r="Z3685" s="30"/>
      <c r="AA3685" s="55"/>
      <c r="AB3685" s="55"/>
      <c r="AC3685" s="30"/>
      <c r="AD3685" s="30"/>
    </row>
    <row r="3686" spans="1:30" x14ac:dyDescent="0.2">
      <c r="A3686" s="89"/>
      <c r="B3686" s="35"/>
      <c r="C3686" s="30"/>
      <c r="D3686" s="30"/>
      <c r="E3686" s="30"/>
      <c r="F3686" s="30"/>
      <c r="G3686" s="30"/>
      <c r="H3686" s="155"/>
      <c r="I3686" s="36" t="str">
        <f ca="1">IFERROR(__xludf.DUMMYFUNCTION("""COMPUTED_VALUE""")," ")</f>
        <v xml:space="preserve"> </v>
      </c>
      <c r="J3686" s="51"/>
      <c r="K3686" s="56"/>
      <c r="L3686" s="38"/>
      <c r="M3686" s="30"/>
      <c r="N3686" s="30"/>
      <c r="O3686" s="30"/>
      <c r="P3686" s="30"/>
      <c r="Q3686" s="23" t="str">
        <v/>
      </c>
      <c r="R3686" s="30"/>
      <c r="S3686" s="39"/>
      <c r="T3686" s="45"/>
      <c r="U3686" s="52"/>
      <c r="V3686" s="53"/>
      <c r="W3686" s="54"/>
      <c r="X3686" s="30"/>
      <c r="Y3686" s="31" t="str">
        <v/>
      </c>
      <c r="Z3686" s="30"/>
      <c r="AA3686" s="56"/>
      <c r="AB3686" s="56"/>
      <c r="AC3686" s="30"/>
      <c r="AD3686" s="30"/>
    </row>
    <row r="3687" spans="1:30" x14ac:dyDescent="0.2">
      <c r="A3687" s="89"/>
      <c r="B3687" s="35"/>
      <c r="C3687" s="30"/>
      <c r="D3687" s="30"/>
      <c r="E3687" s="30"/>
      <c r="F3687" s="30"/>
      <c r="G3687" s="30"/>
      <c r="H3687" s="155"/>
      <c r="I3687" s="36" t="str">
        <f ca="1">IFERROR(__xludf.DUMMYFUNCTION("""COMPUTED_VALUE""")," ")</f>
        <v xml:space="preserve"> </v>
      </c>
      <c r="J3687" s="51"/>
      <c r="K3687" s="56"/>
      <c r="L3687" s="38"/>
      <c r="M3687" s="30"/>
      <c r="N3687" s="30"/>
      <c r="O3687" s="30"/>
      <c r="P3687" s="30"/>
      <c r="Q3687" s="23" t="str">
        <v/>
      </c>
      <c r="R3687" s="30"/>
      <c r="S3687" s="39"/>
      <c r="T3687" s="45"/>
      <c r="U3687" s="52"/>
      <c r="V3687" s="53"/>
      <c r="W3687" s="54"/>
      <c r="X3687" s="30"/>
      <c r="Y3687" s="31" t="str">
        <v/>
      </c>
      <c r="Z3687" s="30"/>
      <c r="AA3687" s="55"/>
      <c r="AB3687" s="55"/>
      <c r="AC3687" s="30"/>
      <c r="AD3687" s="30"/>
    </row>
    <row r="3688" spans="1:30" x14ac:dyDescent="0.2">
      <c r="A3688" s="89"/>
      <c r="B3688" s="35"/>
      <c r="C3688" s="30"/>
      <c r="D3688" s="30"/>
      <c r="E3688" s="30"/>
      <c r="F3688" s="30"/>
      <c r="G3688" s="30"/>
      <c r="H3688" s="155"/>
      <c r="I3688" s="36" t="str">
        <f ca="1">IFERROR(__xludf.DUMMYFUNCTION("""COMPUTED_VALUE""")," ")</f>
        <v xml:space="preserve"> </v>
      </c>
      <c r="J3688" s="51"/>
      <c r="K3688" s="56"/>
      <c r="L3688" s="38"/>
      <c r="M3688" s="30"/>
      <c r="N3688" s="30"/>
      <c r="O3688" s="30"/>
      <c r="P3688" s="30"/>
      <c r="Q3688" s="23" t="str">
        <v/>
      </c>
      <c r="R3688" s="30"/>
      <c r="S3688" s="39"/>
      <c r="T3688" s="45"/>
      <c r="U3688" s="52"/>
      <c r="V3688" s="53"/>
      <c r="W3688" s="54"/>
      <c r="X3688" s="30"/>
      <c r="Y3688" s="31" t="str">
        <v/>
      </c>
      <c r="Z3688" s="30"/>
      <c r="AA3688" s="56"/>
      <c r="AB3688" s="56"/>
      <c r="AC3688" s="30"/>
      <c r="AD3688" s="30"/>
    </row>
    <row r="3689" spans="1:30" x14ac:dyDescent="0.2">
      <c r="A3689" s="89"/>
      <c r="B3689" s="35"/>
      <c r="C3689" s="30"/>
      <c r="D3689" s="30"/>
      <c r="E3689" s="30"/>
      <c r="F3689" s="30"/>
      <c r="G3689" s="30"/>
      <c r="H3689" s="155"/>
      <c r="I3689" s="36" t="str">
        <f ca="1">IFERROR(__xludf.DUMMYFUNCTION("""COMPUTED_VALUE""")," ")</f>
        <v xml:space="preserve"> </v>
      </c>
      <c r="J3689" s="51"/>
      <c r="K3689" s="56"/>
      <c r="L3689" s="38"/>
      <c r="M3689" s="30"/>
      <c r="N3689" s="30"/>
      <c r="O3689" s="30"/>
      <c r="P3689" s="30"/>
      <c r="Q3689" s="23" t="str">
        <v/>
      </c>
      <c r="R3689" s="30"/>
      <c r="S3689" s="39"/>
      <c r="T3689" s="45"/>
      <c r="U3689" s="52"/>
      <c r="V3689" s="53"/>
      <c r="W3689" s="54"/>
      <c r="X3689" s="30"/>
      <c r="Y3689" s="31" t="str">
        <v/>
      </c>
      <c r="Z3689" s="30"/>
      <c r="AA3689" s="55"/>
      <c r="AB3689" s="55"/>
      <c r="AC3689" s="30"/>
      <c r="AD3689" s="30"/>
    </row>
    <row r="3690" spans="1:30" x14ac:dyDescent="0.2">
      <c r="A3690" s="89"/>
      <c r="B3690" s="35"/>
      <c r="C3690" s="30"/>
      <c r="D3690" s="30"/>
      <c r="E3690" s="30"/>
      <c r="F3690" s="30"/>
      <c r="G3690" s="30"/>
      <c r="H3690" s="155"/>
      <c r="I3690" s="36" t="str">
        <f ca="1">IFERROR(__xludf.DUMMYFUNCTION("""COMPUTED_VALUE""")," ")</f>
        <v xml:space="preserve"> </v>
      </c>
      <c r="J3690" s="51"/>
      <c r="K3690" s="56"/>
      <c r="L3690" s="38"/>
      <c r="M3690" s="30"/>
      <c r="N3690" s="30"/>
      <c r="O3690" s="30"/>
      <c r="P3690" s="30"/>
      <c r="Q3690" s="23" t="str">
        <v/>
      </c>
      <c r="R3690" s="30"/>
      <c r="S3690" s="39"/>
      <c r="T3690" s="45"/>
      <c r="U3690" s="52"/>
      <c r="V3690" s="53"/>
      <c r="W3690" s="54"/>
      <c r="X3690" s="30"/>
      <c r="Y3690" s="31" t="str">
        <v/>
      </c>
      <c r="Z3690" s="30"/>
      <c r="AA3690" s="56"/>
      <c r="AB3690" s="56"/>
      <c r="AC3690" s="30"/>
      <c r="AD3690" s="30"/>
    </row>
    <row r="3691" spans="1:30" x14ac:dyDescent="0.2">
      <c r="A3691" s="89"/>
      <c r="B3691" s="35"/>
      <c r="C3691" s="30"/>
      <c r="D3691" s="30"/>
      <c r="E3691" s="30"/>
      <c r="F3691" s="30"/>
      <c r="G3691" s="30"/>
      <c r="H3691" s="155"/>
      <c r="I3691" s="36" t="str">
        <f ca="1">IFERROR(__xludf.DUMMYFUNCTION("""COMPUTED_VALUE""")," ")</f>
        <v xml:space="preserve"> </v>
      </c>
      <c r="J3691" s="51"/>
      <c r="K3691" s="56"/>
      <c r="L3691" s="38"/>
      <c r="M3691" s="30"/>
      <c r="N3691" s="30"/>
      <c r="O3691" s="30"/>
      <c r="P3691" s="30"/>
      <c r="Q3691" s="23" t="str">
        <v/>
      </c>
      <c r="R3691" s="30"/>
      <c r="S3691" s="39"/>
      <c r="T3691" s="45"/>
      <c r="U3691" s="52"/>
      <c r="V3691" s="53"/>
      <c r="W3691" s="54"/>
      <c r="X3691" s="30"/>
      <c r="Y3691" s="31" t="str">
        <v/>
      </c>
      <c r="Z3691" s="30"/>
      <c r="AA3691" s="55"/>
      <c r="AB3691" s="55"/>
      <c r="AC3691" s="30"/>
      <c r="AD3691" s="30"/>
    </row>
    <row r="3692" spans="1:30" x14ac:dyDescent="0.2">
      <c r="A3692" s="89"/>
      <c r="B3692" s="35"/>
      <c r="C3692" s="30"/>
      <c r="D3692" s="30"/>
      <c r="E3692" s="30"/>
      <c r="F3692" s="30"/>
      <c r="G3692" s="30"/>
      <c r="H3692" s="155"/>
      <c r="I3692" s="36" t="str">
        <f ca="1">IFERROR(__xludf.DUMMYFUNCTION("""COMPUTED_VALUE""")," ")</f>
        <v xml:space="preserve"> </v>
      </c>
      <c r="J3692" s="51"/>
      <c r="K3692" s="56"/>
      <c r="L3692" s="38"/>
      <c r="M3692" s="30"/>
      <c r="N3692" s="30"/>
      <c r="O3692" s="30"/>
      <c r="P3692" s="30"/>
      <c r="Q3692" s="23" t="str">
        <v/>
      </c>
      <c r="R3692" s="30"/>
      <c r="S3692" s="39"/>
      <c r="T3692" s="45"/>
      <c r="U3692" s="52"/>
      <c r="V3692" s="53"/>
      <c r="W3692" s="54"/>
      <c r="X3692" s="30"/>
      <c r="Y3692" s="31" t="str">
        <v/>
      </c>
      <c r="Z3692" s="30"/>
      <c r="AA3692" s="56"/>
      <c r="AB3692" s="56"/>
      <c r="AC3692" s="30"/>
      <c r="AD3692" s="30"/>
    </row>
    <row r="3693" spans="1:30" x14ac:dyDescent="0.2">
      <c r="A3693" s="89"/>
      <c r="B3693" s="35"/>
      <c r="C3693" s="30"/>
      <c r="D3693" s="30"/>
      <c r="E3693" s="30"/>
      <c r="F3693" s="30"/>
      <c r="G3693" s="30"/>
      <c r="H3693" s="155"/>
      <c r="I3693" s="36" t="str">
        <f ca="1">IFERROR(__xludf.DUMMYFUNCTION("""COMPUTED_VALUE""")," ")</f>
        <v xml:space="preserve"> </v>
      </c>
      <c r="J3693" s="51"/>
      <c r="K3693" s="56"/>
      <c r="L3693" s="38"/>
      <c r="M3693" s="30"/>
      <c r="N3693" s="30"/>
      <c r="O3693" s="30"/>
      <c r="P3693" s="30"/>
      <c r="Q3693" s="23" t="str">
        <v/>
      </c>
      <c r="R3693" s="30"/>
      <c r="S3693" s="39"/>
      <c r="T3693" s="45"/>
      <c r="U3693" s="52"/>
      <c r="V3693" s="53"/>
      <c r="W3693" s="54"/>
      <c r="X3693" s="30"/>
      <c r="Y3693" s="31" t="str">
        <v/>
      </c>
      <c r="Z3693" s="30"/>
      <c r="AA3693" s="55"/>
      <c r="AB3693" s="55"/>
      <c r="AC3693" s="30"/>
      <c r="AD3693" s="30"/>
    </row>
    <row r="3694" spans="1:30" x14ac:dyDescent="0.2">
      <c r="A3694" s="89"/>
      <c r="B3694" s="35"/>
      <c r="C3694" s="30"/>
      <c r="D3694" s="30"/>
      <c r="E3694" s="30"/>
      <c r="F3694" s="30"/>
      <c r="G3694" s="30"/>
      <c r="H3694" s="155"/>
      <c r="I3694" s="36" t="str">
        <f ca="1">IFERROR(__xludf.DUMMYFUNCTION("""COMPUTED_VALUE""")," ")</f>
        <v xml:space="preserve"> </v>
      </c>
      <c r="J3694" s="51"/>
      <c r="K3694" s="56"/>
      <c r="L3694" s="38"/>
      <c r="M3694" s="30"/>
      <c r="N3694" s="30"/>
      <c r="O3694" s="30"/>
      <c r="P3694" s="30"/>
      <c r="Q3694" s="23" t="str">
        <v/>
      </c>
      <c r="R3694" s="30"/>
      <c r="S3694" s="39"/>
      <c r="T3694" s="45"/>
      <c r="U3694" s="52"/>
      <c r="V3694" s="53"/>
      <c r="W3694" s="54"/>
      <c r="X3694" s="30"/>
      <c r="Y3694" s="31" t="str">
        <v/>
      </c>
      <c r="Z3694" s="30"/>
      <c r="AA3694" s="56"/>
      <c r="AB3694" s="56"/>
      <c r="AC3694" s="30"/>
      <c r="AD3694" s="30"/>
    </row>
    <row r="3695" spans="1:30" x14ac:dyDescent="0.2">
      <c r="A3695" s="89"/>
      <c r="B3695" s="35"/>
      <c r="C3695" s="30"/>
      <c r="D3695" s="30"/>
      <c r="E3695" s="30"/>
      <c r="F3695" s="30"/>
      <c r="G3695" s="30"/>
      <c r="H3695" s="155"/>
      <c r="I3695" s="36" t="str">
        <f ca="1">IFERROR(__xludf.DUMMYFUNCTION("""COMPUTED_VALUE""")," ")</f>
        <v xml:space="preserve"> </v>
      </c>
      <c r="J3695" s="51"/>
      <c r="K3695" s="56"/>
      <c r="L3695" s="38"/>
      <c r="M3695" s="30"/>
      <c r="N3695" s="30"/>
      <c r="O3695" s="30"/>
      <c r="P3695" s="30"/>
      <c r="Q3695" s="23" t="str">
        <v/>
      </c>
      <c r="R3695" s="30"/>
      <c r="S3695" s="39"/>
      <c r="T3695" s="45"/>
      <c r="U3695" s="52"/>
      <c r="V3695" s="53"/>
      <c r="W3695" s="54"/>
      <c r="X3695" s="30"/>
      <c r="Y3695" s="31" t="str">
        <v/>
      </c>
      <c r="Z3695" s="30"/>
      <c r="AA3695" s="55"/>
      <c r="AB3695" s="55"/>
      <c r="AC3695" s="30"/>
      <c r="AD3695" s="30"/>
    </row>
    <row r="3696" spans="1:30" x14ac:dyDescent="0.2">
      <c r="A3696" s="89"/>
      <c r="B3696" s="35"/>
      <c r="C3696" s="30"/>
      <c r="D3696" s="30"/>
      <c r="E3696" s="30"/>
      <c r="F3696" s="30"/>
      <c r="G3696" s="30"/>
      <c r="H3696" s="155"/>
      <c r="I3696" s="36" t="str">
        <f ca="1">IFERROR(__xludf.DUMMYFUNCTION("""COMPUTED_VALUE""")," ")</f>
        <v xml:space="preserve"> </v>
      </c>
      <c r="J3696" s="51"/>
      <c r="K3696" s="56"/>
      <c r="L3696" s="38"/>
      <c r="M3696" s="30"/>
      <c r="N3696" s="30"/>
      <c r="O3696" s="30"/>
      <c r="P3696" s="30"/>
      <c r="Q3696" s="23" t="str">
        <v/>
      </c>
      <c r="R3696" s="30"/>
      <c r="S3696" s="39"/>
      <c r="T3696" s="45"/>
      <c r="U3696" s="52"/>
      <c r="V3696" s="53"/>
      <c r="W3696" s="54"/>
      <c r="X3696" s="30"/>
      <c r="Y3696" s="31" t="str">
        <v/>
      </c>
      <c r="Z3696" s="30"/>
      <c r="AA3696" s="56"/>
      <c r="AB3696" s="56"/>
      <c r="AC3696" s="30"/>
      <c r="AD3696" s="30"/>
    </row>
    <row r="3697" spans="1:30" x14ac:dyDescent="0.2">
      <c r="A3697" s="89"/>
      <c r="B3697" s="35"/>
      <c r="C3697" s="30"/>
      <c r="D3697" s="30"/>
      <c r="E3697" s="30"/>
      <c r="F3697" s="30"/>
      <c r="G3697" s="30"/>
      <c r="H3697" s="155"/>
      <c r="I3697" s="36" t="str">
        <f ca="1">IFERROR(__xludf.DUMMYFUNCTION("""COMPUTED_VALUE""")," ")</f>
        <v xml:space="preserve"> </v>
      </c>
      <c r="J3697" s="51"/>
      <c r="K3697" s="56"/>
      <c r="L3697" s="38"/>
      <c r="M3697" s="30"/>
      <c r="N3697" s="30"/>
      <c r="O3697" s="30"/>
      <c r="P3697" s="30"/>
      <c r="Q3697" s="23" t="str">
        <v/>
      </c>
      <c r="R3697" s="30"/>
      <c r="S3697" s="39"/>
      <c r="T3697" s="45"/>
      <c r="U3697" s="52"/>
      <c r="V3697" s="53"/>
      <c r="W3697" s="54"/>
      <c r="X3697" s="30"/>
      <c r="Y3697" s="31" t="str">
        <v/>
      </c>
      <c r="Z3697" s="30"/>
      <c r="AA3697" s="55"/>
      <c r="AB3697" s="55"/>
      <c r="AC3697" s="30"/>
      <c r="AD3697" s="30"/>
    </row>
    <row r="3698" spans="1:30" x14ac:dyDescent="0.2">
      <c r="A3698" s="89"/>
      <c r="B3698" s="35"/>
      <c r="C3698" s="30"/>
      <c r="D3698" s="30"/>
      <c r="E3698" s="30"/>
      <c r="F3698" s="30"/>
      <c r="G3698" s="30"/>
      <c r="H3698" s="155"/>
      <c r="I3698" s="36" t="str">
        <f ca="1">IFERROR(__xludf.DUMMYFUNCTION("""COMPUTED_VALUE""")," ")</f>
        <v xml:space="preserve"> </v>
      </c>
      <c r="J3698" s="51"/>
      <c r="K3698" s="56"/>
      <c r="L3698" s="38"/>
      <c r="M3698" s="30"/>
      <c r="N3698" s="30"/>
      <c r="O3698" s="30"/>
      <c r="P3698" s="30"/>
      <c r="Q3698" s="23" t="str">
        <v/>
      </c>
      <c r="R3698" s="30"/>
      <c r="S3698" s="39"/>
      <c r="T3698" s="45"/>
      <c r="U3698" s="52"/>
      <c r="V3698" s="53"/>
      <c r="W3698" s="54"/>
      <c r="X3698" s="30"/>
      <c r="Y3698" s="31" t="str">
        <v/>
      </c>
      <c r="Z3698" s="30"/>
      <c r="AA3698" s="56"/>
      <c r="AB3698" s="56"/>
      <c r="AC3698" s="30"/>
      <c r="AD3698" s="30"/>
    </row>
    <row r="3699" spans="1:30" x14ac:dyDescent="0.2">
      <c r="A3699" s="89"/>
      <c r="B3699" s="35"/>
      <c r="C3699" s="30"/>
      <c r="D3699" s="30"/>
      <c r="E3699" s="30"/>
      <c r="F3699" s="30"/>
      <c r="G3699" s="30"/>
      <c r="H3699" s="155"/>
      <c r="I3699" s="36" t="str">
        <f ca="1">IFERROR(__xludf.DUMMYFUNCTION("""COMPUTED_VALUE""")," ")</f>
        <v xml:space="preserve"> </v>
      </c>
      <c r="J3699" s="51"/>
      <c r="K3699" s="56"/>
      <c r="L3699" s="38"/>
      <c r="M3699" s="30"/>
      <c r="N3699" s="30"/>
      <c r="O3699" s="30"/>
      <c r="P3699" s="30"/>
      <c r="Q3699" s="23" t="str">
        <v/>
      </c>
      <c r="R3699" s="30"/>
      <c r="S3699" s="39"/>
      <c r="T3699" s="45"/>
      <c r="U3699" s="52"/>
      <c r="V3699" s="53"/>
      <c r="W3699" s="54"/>
      <c r="X3699" s="30"/>
      <c r="Y3699" s="31" t="str">
        <v/>
      </c>
      <c r="Z3699" s="30"/>
      <c r="AA3699" s="55"/>
      <c r="AB3699" s="55"/>
      <c r="AC3699" s="30"/>
      <c r="AD3699" s="30"/>
    </row>
    <row r="3700" spans="1:30" x14ac:dyDescent="0.2">
      <c r="A3700" s="89"/>
      <c r="B3700" s="35"/>
      <c r="C3700" s="30"/>
      <c r="D3700" s="30"/>
      <c r="E3700" s="30"/>
      <c r="F3700" s="30"/>
      <c r="G3700" s="30"/>
      <c r="H3700" s="155"/>
      <c r="I3700" s="36" t="str">
        <f ca="1">IFERROR(__xludf.DUMMYFUNCTION("""COMPUTED_VALUE""")," ")</f>
        <v xml:space="preserve"> </v>
      </c>
      <c r="J3700" s="51"/>
      <c r="K3700" s="56"/>
      <c r="L3700" s="38"/>
      <c r="M3700" s="30"/>
      <c r="N3700" s="30"/>
      <c r="O3700" s="30"/>
      <c r="P3700" s="30"/>
      <c r="Q3700" s="23" t="str">
        <v/>
      </c>
      <c r="R3700" s="30"/>
      <c r="S3700" s="39"/>
      <c r="T3700" s="45"/>
      <c r="U3700" s="52"/>
      <c r="V3700" s="53"/>
      <c r="W3700" s="54"/>
      <c r="X3700" s="30"/>
      <c r="Y3700" s="31" t="str">
        <v/>
      </c>
      <c r="Z3700" s="30"/>
      <c r="AA3700" s="56"/>
      <c r="AB3700" s="56"/>
      <c r="AC3700" s="30"/>
      <c r="AD3700" s="30"/>
    </row>
    <row r="3701" spans="1:30" x14ac:dyDescent="0.2">
      <c r="A3701" s="89"/>
      <c r="B3701" s="35"/>
      <c r="C3701" s="30"/>
      <c r="D3701" s="30"/>
      <c r="E3701" s="30"/>
      <c r="F3701" s="30"/>
      <c r="G3701" s="30"/>
      <c r="H3701" s="155"/>
      <c r="I3701" s="36" t="str">
        <f ca="1">IFERROR(__xludf.DUMMYFUNCTION("""COMPUTED_VALUE""")," ")</f>
        <v xml:space="preserve"> </v>
      </c>
      <c r="J3701" s="51"/>
      <c r="K3701" s="56"/>
      <c r="L3701" s="38"/>
      <c r="M3701" s="30"/>
      <c r="N3701" s="30"/>
      <c r="O3701" s="30"/>
      <c r="P3701" s="30"/>
      <c r="Q3701" s="23" t="str">
        <v/>
      </c>
      <c r="R3701" s="30"/>
      <c r="S3701" s="39"/>
      <c r="T3701" s="45"/>
      <c r="U3701" s="52"/>
      <c r="V3701" s="53"/>
      <c r="W3701" s="54"/>
      <c r="X3701" s="30"/>
      <c r="Y3701" s="31" t="str">
        <v/>
      </c>
      <c r="Z3701" s="30"/>
      <c r="AA3701" s="55"/>
      <c r="AB3701" s="55"/>
      <c r="AC3701" s="30"/>
      <c r="AD3701" s="30"/>
    </row>
    <row r="3702" spans="1:30" x14ac:dyDescent="0.2">
      <c r="A3702" s="89"/>
      <c r="B3702" s="35"/>
      <c r="C3702" s="30"/>
      <c r="D3702" s="30"/>
      <c r="E3702" s="30"/>
      <c r="F3702" s="30"/>
      <c r="G3702" s="30"/>
      <c r="H3702" s="155"/>
      <c r="I3702" s="36" t="str">
        <f ca="1">IFERROR(__xludf.DUMMYFUNCTION("""COMPUTED_VALUE""")," ")</f>
        <v xml:space="preserve"> </v>
      </c>
      <c r="J3702" s="51"/>
      <c r="K3702" s="56"/>
      <c r="L3702" s="38"/>
      <c r="M3702" s="30"/>
      <c r="N3702" s="30"/>
      <c r="O3702" s="30"/>
      <c r="P3702" s="30"/>
      <c r="Q3702" s="23" t="str">
        <v/>
      </c>
      <c r="R3702" s="30"/>
      <c r="S3702" s="39"/>
      <c r="T3702" s="45"/>
      <c r="U3702" s="52"/>
      <c r="V3702" s="53"/>
      <c r="W3702" s="54"/>
      <c r="X3702" s="30"/>
      <c r="Y3702" s="31" t="str">
        <v/>
      </c>
      <c r="Z3702" s="30"/>
      <c r="AA3702" s="56"/>
      <c r="AB3702" s="56"/>
      <c r="AC3702" s="30"/>
      <c r="AD3702" s="30"/>
    </row>
    <row r="3703" spans="1:30" x14ac:dyDescent="0.2">
      <c r="A3703" s="89"/>
      <c r="B3703" s="35"/>
      <c r="C3703" s="30"/>
      <c r="D3703" s="30"/>
      <c r="E3703" s="30"/>
      <c r="F3703" s="30"/>
      <c r="G3703" s="30"/>
      <c r="H3703" s="155"/>
      <c r="I3703" s="36" t="str">
        <f ca="1">IFERROR(__xludf.DUMMYFUNCTION("""COMPUTED_VALUE""")," ")</f>
        <v xml:space="preserve"> </v>
      </c>
      <c r="J3703" s="51"/>
      <c r="K3703" s="56"/>
      <c r="L3703" s="38"/>
      <c r="M3703" s="30"/>
      <c r="N3703" s="30"/>
      <c r="O3703" s="30"/>
      <c r="P3703" s="30"/>
      <c r="Q3703" s="23" t="str">
        <v/>
      </c>
      <c r="R3703" s="30"/>
      <c r="S3703" s="39"/>
      <c r="T3703" s="45"/>
      <c r="U3703" s="52"/>
      <c r="V3703" s="53"/>
      <c r="W3703" s="54"/>
      <c r="X3703" s="30"/>
      <c r="Y3703" s="31" t="str">
        <v/>
      </c>
      <c r="Z3703" s="30"/>
      <c r="AA3703" s="55"/>
      <c r="AB3703" s="55"/>
      <c r="AC3703" s="30"/>
      <c r="AD3703" s="30"/>
    </row>
    <row r="3704" spans="1:30" x14ac:dyDescent="0.2">
      <c r="A3704" s="89"/>
      <c r="B3704" s="35"/>
      <c r="C3704" s="30"/>
      <c r="D3704" s="30"/>
      <c r="E3704" s="30"/>
      <c r="F3704" s="30"/>
      <c r="G3704" s="30"/>
      <c r="H3704" s="155"/>
      <c r="I3704" s="36" t="str">
        <f ca="1">IFERROR(__xludf.DUMMYFUNCTION("""COMPUTED_VALUE""")," ")</f>
        <v xml:space="preserve"> </v>
      </c>
      <c r="J3704" s="51"/>
      <c r="K3704" s="56"/>
      <c r="L3704" s="38"/>
      <c r="M3704" s="30"/>
      <c r="N3704" s="30"/>
      <c r="O3704" s="30"/>
      <c r="P3704" s="30"/>
      <c r="Q3704" s="23" t="str">
        <v/>
      </c>
      <c r="R3704" s="30"/>
      <c r="S3704" s="39"/>
      <c r="T3704" s="45"/>
      <c r="U3704" s="52"/>
      <c r="V3704" s="53"/>
      <c r="W3704" s="54"/>
      <c r="X3704" s="30"/>
      <c r="Y3704" s="31" t="str">
        <v/>
      </c>
      <c r="Z3704" s="30"/>
      <c r="AA3704" s="56"/>
      <c r="AB3704" s="56"/>
      <c r="AC3704" s="30"/>
      <c r="AD3704" s="30"/>
    </row>
    <row r="3705" spans="1:30" x14ac:dyDescent="0.2">
      <c r="A3705" s="89"/>
      <c r="B3705" s="35"/>
      <c r="C3705" s="30"/>
      <c r="D3705" s="30"/>
      <c r="E3705" s="30"/>
      <c r="F3705" s="30"/>
      <c r="G3705" s="30"/>
      <c r="H3705" s="155"/>
      <c r="I3705" s="36" t="str">
        <f ca="1">IFERROR(__xludf.DUMMYFUNCTION("""COMPUTED_VALUE""")," ")</f>
        <v xml:space="preserve"> </v>
      </c>
      <c r="J3705" s="51"/>
      <c r="K3705" s="56"/>
      <c r="L3705" s="38"/>
      <c r="M3705" s="30"/>
      <c r="N3705" s="30"/>
      <c r="O3705" s="30"/>
      <c r="P3705" s="30"/>
      <c r="Q3705" s="23" t="str">
        <v/>
      </c>
      <c r="R3705" s="30"/>
      <c r="S3705" s="39"/>
      <c r="T3705" s="45"/>
      <c r="U3705" s="52"/>
      <c r="V3705" s="53"/>
      <c r="W3705" s="54"/>
      <c r="X3705" s="30"/>
      <c r="Y3705" s="31" t="str">
        <v/>
      </c>
      <c r="Z3705" s="30"/>
      <c r="AA3705" s="55"/>
      <c r="AB3705" s="55"/>
      <c r="AC3705" s="30"/>
      <c r="AD3705" s="30"/>
    </row>
    <row r="3706" spans="1:30" x14ac:dyDescent="0.2">
      <c r="A3706" s="89"/>
      <c r="B3706" s="35"/>
      <c r="C3706" s="30"/>
      <c r="D3706" s="30"/>
      <c r="E3706" s="30"/>
      <c r="F3706" s="30"/>
      <c r="G3706" s="30"/>
      <c r="H3706" s="155"/>
      <c r="I3706" s="36" t="str">
        <f ca="1">IFERROR(__xludf.DUMMYFUNCTION("""COMPUTED_VALUE""")," ")</f>
        <v xml:space="preserve"> </v>
      </c>
      <c r="J3706" s="51"/>
      <c r="K3706" s="56"/>
      <c r="L3706" s="38"/>
      <c r="M3706" s="30"/>
      <c r="N3706" s="30"/>
      <c r="O3706" s="30"/>
      <c r="P3706" s="30"/>
      <c r="Q3706" s="23" t="str">
        <v/>
      </c>
      <c r="R3706" s="30"/>
      <c r="S3706" s="39"/>
      <c r="T3706" s="45"/>
      <c r="U3706" s="52"/>
      <c r="V3706" s="53"/>
      <c r="W3706" s="54"/>
      <c r="X3706" s="30"/>
      <c r="Y3706" s="31" t="str">
        <v/>
      </c>
      <c r="Z3706" s="30"/>
      <c r="AA3706" s="56"/>
      <c r="AB3706" s="56"/>
      <c r="AC3706" s="30"/>
      <c r="AD3706" s="30"/>
    </row>
    <row r="3707" spans="1:30" x14ac:dyDescent="0.2">
      <c r="A3707" s="89"/>
      <c r="B3707" s="35"/>
      <c r="C3707" s="30"/>
      <c r="D3707" s="30"/>
      <c r="E3707" s="30"/>
      <c r="F3707" s="30"/>
      <c r="G3707" s="30"/>
      <c r="H3707" s="155"/>
      <c r="I3707" s="36" t="str">
        <f ca="1">IFERROR(__xludf.DUMMYFUNCTION("""COMPUTED_VALUE""")," ")</f>
        <v xml:space="preserve"> </v>
      </c>
      <c r="J3707" s="51"/>
      <c r="K3707" s="56"/>
      <c r="L3707" s="38"/>
      <c r="M3707" s="30"/>
      <c r="N3707" s="30"/>
      <c r="O3707" s="30"/>
      <c r="P3707" s="30"/>
      <c r="Q3707" s="23" t="str">
        <v/>
      </c>
      <c r="R3707" s="30"/>
      <c r="S3707" s="39"/>
      <c r="T3707" s="45"/>
      <c r="U3707" s="52"/>
      <c r="V3707" s="53"/>
      <c r="W3707" s="54"/>
      <c r="X3707" s="30"/>
      <c r="Y3707" s="31" t="str">
        <v/>
      </c>
      <c r="Z3707" s="30"/>
      <c r="AA3707" s="55"/>
      <c r="AB3707" s="55"/>
      <c r="AC3707" s="30"/>
      <c r="AD3707" s="30"/>
    </row>
    <row r="3708" spans="1:30" x14ac:dyDescent="0.2">
      <c r="A3708" s="89"/>
      <c r="B3708" s="35"/>
      <c r="C3708" s="30"/>
      <c r="D3708" s="30"/>
      <c r="E3708" s="30"/>
      <c r="F3708" s="30"/>
      <c r="G3708" s="30"/>
      <c r="H3708" s="155"/>
      <c r="I3708" s="36" t="str">
        <f ca="1">IFERROR(__xludf.DUMMYFUNCTION("""COMPUTED_VALUE""")," ")</f>
        <v xml:space="preserve"> </v>
      </c>
      <c r="J3708" s="51"/>
      <c r="K3708" s="56"/>
      <c r="L3708" s="38"/>
      <c r="M3708" s="30"/>
      <c r="N3708" s="30"/>
      <c r="O3708" s="30"/>
      <c r="P3708" s="30"/>
      <c r="Q3708" s="23" t="str">
        <v/>
      </c>
      <c r="R3708" s="30"/>
      <c r="S3708" s="39"/>
      <c r="T3708" s="45"/>
      <c r="U3708" s="52"/>
      <c r="V3708" s="53"/>
      <c r="W3708" s="54"/>
      <c r="X3708" s="30"/>
      <c r="Y3708" s="31" t="str">
        <v/>
      </c>
      <c r="Z3708" s="30"/>
      <c r="AA3708" s="56"/>
      <c r="AB3708" s="56"/>
      <c r="AC3708" s="30"/>
      <c r="AD3708" s="30"/>
    </row>
    <row r="3709" spans="1:30" x14ac:dyDescent="0.2">
      <c r="A3709" s="89"/>
      <c r="B3709" s="35"/>
      <c r="C3709" s="30"/>
      <c r="D3709" s="30"/>
      <c r="E3709" s="30"/>
      <c r="F3709" s="30"/>
      <c r="G3709" s="30"/>
      <c r="H3709" s="155"/>
      <c r="I3709" s="36" t="str">
        <f ca="1">IFERROR(__xludf.DUMMYFUNCTION("""COMPUTED_VALUE""")," ")</f>
        <v xml:space="preserve"> </v>
      </c>
      <c r="J3709" s="51"/>
      <c r="K3709" s="56"/>
      <c r="L3709" s="38"/>
      <c r="M3709" s="30"/>
      <c r="N3709" s="30"/>
      <c r="O3709" s="30"/>
      <c r="P3709" s="30"/>
      <c r="Q3709" s="23" t="str">
        <v/>
      </c>
      <c r="R3709" s="30"/>
      <c r="S3709" s="39"/>
      <c r="T3709" s="45"/>
      <c r="U3709" s="52"/>
      <c r="V3709" s="53"/>
      <c r="W3709" s="54"/>
      <c r="X3709" s="30"/>
      <c r="Y3709" s="31" t="str">
        <v/>
      </c>
      <c r="Z3709" s="30"/>
      <c r="AA3709" s="55"/>
      <c r="AB3709" s="55"/>
      <c r="AC3709" s="30"/>
      <c r="AD3709" s="30"/>
    </row>
    <row r="3710" spans="1:30" x14ac:dyDescent="0.2">
      <c r="A3710" s="89"/>
      <c r="B3710" s="35"/>
      <c r="C3710" s="30"/>
      <c r="D3710" s="30"/>
      <c r="E3710" s="30"/>
      <c r="F3710" s="30"/>
      <c r="G3710" s="30"/>
      <c r="H3710" s="155"/>
      <c r="I3710" s="36" t="str">
        <f ca="1">IFERROR(__xludf.DUMMYFUNCTION("""COMPUTED_VALUE""")," ")</f>
        <v xml:space="preserve"> </v>
      </c>
      <c r="J3710" s="51"/>
      <c r="K3710" s="56"/>
      <c r="L3710" s="38"/>
      <c r="M3710" s="30"/>
      <c r="N3710" s="30"/>
      <c r="O3710" s="30"/>
      <c r="P3710" s="30"/>
      <c r="Q3710" s="23" t="str">
        <v/>
      </c>
      <c r="R3710" s="30"/>
      <c r="S3710" s="39"/>
      <c r="T3710" s="45"/>
      <c r="U3710" s="52"/>
      <c r="V3710" s="53"/>
      <c r="W3710" s="54"/>
      <c r="X3710" s="30"/>
      <c r="Y3710" s="31" t="str">
        <v/>
      </c>
      <c r="Z3710" s="30"/>
      <c r="AA3710" s="56"/>
      <c r="AB3710" s="56"/>
      <c r="AC3710" s="30"/>
      <c r="AD3710" s="30"/>
    </row>
    <row r="3711" spans="1:30" x14ac:dyDescent="0.2">
      <c r="A3711" s="89"/>
      <c r="B3711" s="35"/>
      <c r="C3711" s="30"/>
      <c r="D3711" s="30"/>
      <c r="E3711" s="30"/>
      <c r="F3711" s="30"/>
      <c r="G3711" s="30"/>
      <c r="H3711" s="155"/>
      <c r="I3711" s="36" t="str">
        <f ca="1">IFERROR(__xludf.DUMMYFUNCTION("""COMPUTED_VALUE""")," ")</f>
        <v xml:space="preserve"> </v>
      </c>
      <c r="J3711" s="51"/>
      <c r="K3711" s="56"/>
      <c r="L3711" s="38"/>
      <c r="M3711" s="30"/>
      <c r="N3711" s="30"/>
      <c r="O3711" s="30"/>
      <c r="P3711" s="30"/>
      <c r="Q3711" s="23" t="str">
        <v/>
      </c>
      <c r="R3711" s="30"/>
      <c r="S3711" s="39"/>
      <c r="T3711" s="45"/>
      <c r="U3711" s="52"/>
      <c r="V3711" s="53"/>
      <c r="W3711" s="54"/>
      <c r="X3711" s="30"/>
      <c r="Y3711" s="31" t="str">
        <v/>
      </c>
      <c r="Z3711" s="30"/>
      <c r="AA3711" s="55"/>
      <c r="AB3711" s="55"/>
      <c r="AC3711" s="30"/>
      <c r="AD3711" s="30"/>
    </row>
    <row r="3712" spans="1:30" x14ac:dyDescent="0.2">
      <c r="A3712" s="89"/>
      <c r="B3712" s="35"/>
      <c r="C3712" s="30"/>
      <c r="D3712" s="30"/>
      <c r="E3712" s="30"/>
      <c r="F3712" s="30"/>
      <c r="G3712" s="30"/>
      <c r="H3712" s="155"/>
      <c r="I3712" s="36" t="str">
        <f ca="1">IFERROR(__xludf.DUMMYFUNCTION("""COMPUTED_VALUE""")," ")</f>
        <v xml:space="preserve"> </v>
      </c>
      <c r="J3712" s="51"/>
      <c r="K3712" s="56"/>
      <c r="L3712" s="38"/>
      <c r="M3712" s="30"/>
      <c r="N3712" s="30"/>
      <c r="O3712" s="30"/>
      <c r="P3712" s="30"/>
      <c r="Q3712" s="23" t="str">
        <v/>
      </c>
      <c r="R3712" s="30"/>
      <c r="S3712" s="39"/>
      <c r="T3712" s="45"/>
      <c r="U3712" s="52"/>
      <c r="V3712" s="53"/>
      <c r="W3712" s="54"/>
      <c r="X3712" s="30"/>
      <c r="Y3712" s="31" t="str">
        <v/>
      </c>
      <c r="Z3712" s="30"/>
      <c r="AA3712" s="56"/>
      <c r="AB3712" s="56"/>
      <c r="AC3712" s="30"/>
      <c r="AD3712" s="30"/>
    </row>
    <row r="3713" spans="1:30" x14ac:dyDescent="0.2">
      <c r="A3713" s="89"/>
      <c r="B3713" s="35"/>
      <c r="C3713" s="30"/>
      <c r="D3713" s="30"/>
      <c r="E3713" s="30"/>
      <c r="F3713" s="30"/>
      <c r="G3713" s="30"/>
      <c r="H3713" s="155"/>
      <c r="I3713" s="36" t="str">
        <f ca="1">IFERROR(__xludf.DUMMYFUNCTION("""COMPUTED_VALUE""")," ")</f>
        <v xml:space="preserve"> </v>
      </c>
      <c r="J3713" s="51"/>
      <c r="K3713" s="56"/>
      <c r="L3713" s="38"/>
      <c r="M3713" s="30"/>
      <c r="N3713" s="30"/>
      <c r="O3713" s="30"/>
      <c r="P3713" s="30"/>
      <c r="Q3713" s="23" t="str">
        <v/>
      </c>
      <c r="R3713" s="30"/>
      <c r="S3713" s="39"/>
      <c r="T3713" s="45"/>
      <c r="U3713" s="52"/>
      <c r="V3713" s="53"/>
      <c r="W3713" s="54"/>
      <c r="X3713" s="30"/>
      <c r="Y3713" s="31" t="str">
        <v/>
      </c>
      <c r="Z3713" s="30"/>
      <c r="AA3713" s="55"/>
      <c r="AB3713" s="55"/>
      <c r="AC3713" s="30"/>
      <c r="AD3713" s="30"/>
    </row>
    <row r="3714" spans="1:30" x14ac:dyDescent="0.2">
      <c r="A3714" s="89"/>
      <c r="B3714" s="35"/>
      <c r="C3714" s="30"/>
      <c r="D3714" s="30"/>
      <c r="E3714" s="30"/>
      <c r="F3714" s="30"/>
      <c r="G3714" s="30"/>
      <c r="H3714" s="155"/>
      <c r="I3714" s="36" t="str">
        <f ca="1">IFERROR(__xludf.DUMMYFUNCTION("""COMPUTED_VALUE""")," ")</f>
        <v xml:space="preserve"> </v>
      </c>
      <c r="J3714" s="51"/>
      <c r="K3714" s="56"/>
      <c r="L3714" s="38"/>
      <c r="M3714" s="30"/>
      <c r="N3714" s="30"/>
      <c r="O3714" s="30"/>
      <c r="P3714" s="30"/>
      <c r="Q3714" s="23" t="str">
        <v/>
      </c>
      <c r="R3714" s="30"/>
      <c r="S3714" s="39"/>
      <c r="T3714" s="45"/>
      <c r="U3714" s="52"/>
      <c r="V3714" s="53"/>
      <c r="W3714" s="54"/>
      <c r="X3714" s="30"/>
      <c r="Y3714" s="31" t="str">
        <v/>
      </c>
      <c r="Z3714" s="30"/>
      <c r="AA3714" s="56"/>
      <c r="AB3714" s="56"/>
      <c r="AC3714" s="30"/>
      <c r="AD3714" s="30"/>
    </row>
    <row r="3715" spans="1:30" x14ac:dyDescent="0.2">
      <c r="A3715" s="89"/>
      <c r="B3715" s="35"/>
      <c r="C3715" s="30"/>
      <c r="D3715" s="30"/>
      <c r="E3715" s="30"/>
      <c r="F3715" s="30"/>
      <c r="G3715" s="30"/>
      <c r="H3715" s="155"/>
      <c r="I3715" s="36" t="str">
        <f ca="1">IFERROR(__xludf.DUMMYFUNCTION("""COMPUTED_VALUE""")," ")</f>
        <v xml:space="preserve"> </v>
      </c>
      <c r="J3715" s="51"/>
      <c r="K3715" s="56"/>
      <c r="L3715" s="38"/>
      <c r="M3715" s="30"/>
      <c r="N3715" s="30"/>
      <c r="O3715" s="30"/>
      <c r="P3715" s="30"/>
      <c r="Q3715" s="23" t="str">
        <v/>
      </c>
      <c r="R3715" s="30"/>
      <c r="S3715" s="39"/>
      <c r="T3715" s="45"/>
      <c r="U3715" s="52"/>
      <c r="V3715" s="53"/>
      <c r="W3715" s="54"/>
      <c r="X3715" s="30"/>
      <c r="Y3715" s="31" t="str">
        <v/>
      </c>
      <c r="Z3715" s="30"/>
      <c r="AA3715" s="55"/>
      <c r="AB3715" s="55"/>
      <c r="AC3715" s="30"/>
      <c r="AD3715" s="30"/>
    </row>
    <row r="3716" spans="1:30" x14ac:dyDescent="0.2">
      <c r="A3716" s="89"/>
      <c r="B3716" s="35"/>
      <c r="C3716" s="30"/>
      <c r="D3716" s="30"/>
      <c r="E3716" s="30"/>
      <c r="F3716" s="30"/>
      <c r="G3716" s="30"/>
      <c r="H3716" s="155"/>
      <c r="I3716" s="36" t="str">
        <f ca="1">IFERROR(__xludf.DUMMYFUNCTION("""COMPUTED_VALUE""")," ")</f>
        <v xml:space="preserve"> </v>
      </c>
      <c r="J3716" s="51"/>
      <c r="K3716" s="56"/>
      <c r="L3716" s="38"/>
      <c r="M3716" s="30"/>
      <c r="N3716" s="30"/>
      <c r="O3716" s="30"/>
      <c r="P3716" s="30"/>
      <c r="Q3716" s="23" t="str">
        <v/>
      </c>
      <c r="R3716" s="30"/>
      <c r="S3716" s="39"/>
      <c r="T3716" s="45"/>
      <c r="U3716" s="52"/>
      <c r="V3716" s="53"/>
      <c r="W3716" s="54"/>
      <c r="X3716" s="30"/>
      <c r="Y3716" s="31" t="str">
        <v/>
      </c>
      <c r="Z3716" s="30"/>
      <c r="AA3716" s="56"/>
      <c r="AB3716" s="56"/>
      <c r="AC3716" s="30"/>
      <c r="AD3716" s="30"/>
    </row>
    <row r="3717" spans="1:30" x14ac:dyDescent="0.2">
      <c r="A3717" s="89"/>
      <c r="B3717" s="35"/>
      <c r="C3717" s="30"/>
      <c r="D3717" s="30"/>
      <c r="E3717" s="30"/>
      <c r="F3717" s="30"/>
      <c r="G3717" s="30"/>
      <c r="H3717" s="155"/>
      <c r="I3717" s="36" t="str">
        <f ca="1">IFERROR(__xludf.DUMMYFUNCTION("""COMPUTED_VALUE""")," ")</f>
        <v xml:space="preserve"> </v>
      </c>
      <c r="J3717" s="51"/>
      <c r="K3717" s="56"/>
      <c r="L3717" s="38"/>
      <c r="M3717" s="30"/>
      <c r="N3717" s="30"/>
      <c r="O3717" s="30"/>
      <c r="P3717" s="30"/>
      <c r="Q3717" s="23" t="str">
        <v/>
      </c>
      <c r="R3717" s="30"/>
      <c r="S3717" s="39"/>
      <c r="T3717" s="45"/>
      <c r="U3717" s="52"/>
      <c r="V3717" s="53"/>
      <c r="W3717" s="54"/>
      <c r="X3717" s="30"/>
      <c r="Y3717" s="31" t="str">
        <v/>
      </c>
      <c r="Z3717" s="30"/>
      <c r="AA3717" s="55"/>
      <c r="AB3717" s="55"/>
      <c r="AC3717" s="30"/>
      <c r="AD3717" s="30"/>
    </row>
    <row r="3718" spans="1:30" x14ac:dyDescent="0.2">
      <c r="A3718" s="89"/>
      <c r="B3718" s="35"/>
      <c r="C3718" s="30"/>
      <c r="D3718" s="30"/>
      <c r="E3718" s="30"/>
      <c r="F3718" s="30"/>
      <c r="G3718" s="30"/>
      <c r="H3718" s="155"/>
      <c r="I3718" s="36" t="str">
        <f ca="1">IFERROR(__xludf.DUMMYFUNCTION("""COMPUTED_VALUE""")," ")</f>
        <v xml:space="preserve"> </v>
      </c>
      <c r="J3718" s="51"/>
      <c r="K3718" s="56"/>
      <c r="L3718" s="38"/>
      <c r="M3718" s="30"/>
      <c r="N3718" s="30"/>
      <c r="O3718" s="30"/>
      <c r="P3718" s="30"/>
      <c r="Q3718" s="23" t="str">
        <v/>
      </c>
      <c r="R3718" s="30"/>
      <c r="S3718" s="39"/>
      <c r="T3718" s="45"/>
      <c r="U3718" s="52"/>
      <c r="V3718" s="53"/>
      <c r="W3718" s="54"/>
      <c r="X3718" s="30"/>
      <c r="Y3718" s="31" t="str">
        <v/>
      </c>
      <c r="Z3718" s="30"/>
      <c r="AA3718" s="56"/>
      <c r="AB3718" s="56"/>
      <c r="AC3718" s="30"/>
      <c r="AD3718" s="30"/>
    </row>
    <row r="3719" spans="1:30" x14ac:dyDescent="0.2">
      <c r="A3719" s="89"/>
      <c r="B3719" s="35"/>
      <c r="C3719" s="30"/>
      <c r="D3719" s="30"/>
      <c r="E3719" s="30"/>
      <c r="F3719" s="30"/>
      <c r="G3719" s="30"/>
      <c r="H3719" s="155"/>
      <c r="I3719" s="36" t="str">
        <f ca="1">IFERROR(__xludf.DUMMYFUNCTION("""COMPUTED_VALUE""")," ")</f>
        <v xml:space="preserve"> </v>
      </c>
      <c r="J3719" s="51"/>
      <c r="K3719" s="56"/>
      <c r="L3719" s="38"/>
      <c r="M3719" s="30"/>
      <c r="N3719" s="30"/>
      <c r="O3719" s="30"/>
      <c r="P3719" s="30"/>
      <c r="Q3719" s="23" t="str">
        <v/>
      </c>
      <c r="R3719" s="30"/>
      <c r="S3719" s="39"/>
      <c r="T3719" s="45"/>
      <c r="U3719" s="52"/>
      <c r="V3719" s="53"/>
      <c r="W3719" s="54"/>
      <c r="X3719" s="30"/>
      <c r="Y3719" s="31" t="str">
        <v/>
      </c>
      <c r="Z3719" s="30"/>
      <c r="AA3719" s="55"/>
      <c r="AB3719" s="55"/>
      <c r="AC3719" s="30"/>
      <c r="AD3719" s="30"/>
    </row>
    <row r="3720" spans="1:30" x14ac:dyDescent="0.2">
      <c r="A3720" s="89"/>
      <c r="B3720" s="35"/>
      <c r="C3720" s="30"/>
      <c r="D3720" s="30"/>
      <c r="E3720" s="30"/>
      <c r="F3720" s="30"/>
      <c r="G3720" s="30"/>
      <c r="H3720" s="155"/>
      <c r="I3720" s="36" t="str">
        <f ca="1">IFERROR(__xludf.DUMMYFUNCTION("""COMPUTED_VALUE""")," ")</f>
        <v xml:space="preserve"> </v>
      </c>
      <c r="J3720" s="51"/>
      <c r="K3720" s="56"/>
      <c r="L3720" s="38"/>
      <c r="M3720" s="30"/>
      <c r="N3720" s="30"/>
      <c r="O3720" s="30"/>
      <c r="P3720" s="30"/>
      <c r="Q3720" s="23" t="str">
        <v/>
      </c>
      <c r="R3720" s="30"/>
      <c r="S3720" s="39"/>
      <c r="T3720" s="45"/>
      <c r="U3720" s="52"/>
      <c r="V3720" s="53"/>
      <c r="W3720" s="54"/>
      <c r="X3720" s="30"/>
      <c r="Y3720" s="31" t="str">
        <v/>
      </c>
      <c r="Z3720" s="30"/>
      <c r="AA3720" s="56"/>
      <c r="AB3720" s="56"/>
      <c r="AC3720" s="30"/>
      <c r="AD3720" s="30"/>
    </row>
    <row r="3721" spans="1:30" x14ac:dyDescent="0.2">
      <c r="A3721" s="89"/>
      <c r="B3721" s="35"/>
      <c r="C3721" s="30"/>
      <c r="D3721" s="30"/>
      <c r="E3721" s="30"/>
      <c r="F3721" s="30"/>
      <c r="G3721" s="30"/>
      <c r="H3721" s="155"/>
      <c r="I3721" s="36" t="str">
        <f ca="1">IFERROR(__xludf.DUMMYFUNCTION("""COMPUTED_VALUE""")," ")</f>
        <v xml:space="preserve"> </v>
      </c>
      <c r="J3721" s="51"/>
      <c r="K3721" s="56"/>
      <c r="L3721" s="38"/>
      <c r="M3721" s="30"/>
      <c r="N3721" s="30"/>
      <c r="O3721" s="30"/>
      <c r="P3721" s="30"/>
      <c r="Q3721" s="23" t="str">
        <v/>
      </c>
      <c r="R3721" s="30"/>
      <c r="S3721" s="39"/>
      <c r="T3721" s="45"/>
      <c r="U3721" s="52"/>
      <c r="V3721" s="53"/>
      <c r="W3721" s="54"/>
      <c r="X3721" s="30"/>
      <c r="Y3721" s="31" t="str">
        <v/>
      </c>
      <c r="Z3721" s="30"/>
      <c r="AA3721" s="55"/>
      <c r="AB3721" s="55"/>
      <c r="AC3721" s="30"/>
      <c r="AD3721" s="30"/>
    </row>
    <row r="3722" spans="1:30" x14ac:dyDescent="0.2">
      <c r="A3722" s="89"/>
      <c r="B3722" s="35"/>
      <c r="C3722" s="30"/>
      <c r="D3722" s="30"/>
      <c r="E3722" s="30"/>
      <c r="F3722" s="30"/>
      <c r="G3722" s="30"/>
      <c r="H3722" s="155"/>
      <c r="I3722" s="36" t="str">
        <f ca="1">IFERROR(__xludf.DUMMYFUNCTION("""COMPUTED_VALUE""")," ")</f>
        <v xml:space="preserve"> </v>
      </c>
      <c r="J3722" s="51"/>
      <c r="K3722" s="56"/>
      <c r="L3722" s="38"/>
      <c r="M3722" s="30"/>
      <c r="N3722" s="30"/>
      <c r="O3722" s="30"/>
      <c r="P3722" s="30"/>
      <c r="Q3722" s="23" t="str">
        <v/>
      </c>
      <c r="R3722" s="30"/>
      <c r="S3722" s="39"/>
      <c r="T3722" s="45"/>
      <c r="U3722" s="52"/>
      <c r="V3722" s="53"/>
      <c r="W3722" s="54"/>
      <c r="X3722" s="30"/>
      <c r="Y3722" s="31" t="str">
        <v/>
      </c>
      <c r="Z3722" s="30"/>
      <c r="AA3722" s="56"/>
      <c r="AB3722" s="56"/>
      <c r="AC3722" s="30"/>
      <c r="AD3722" s="30"/>
    </row>
    <row r="3723" spans="1:30" x14ac:dyDescent="0.2">
      <c r="A3723" s="89"/>
      <c r="B3723" s="35"/>
      <c r="C3723" s="30"/>
      <c r="D3723" s="30"/>
      <c r="E3723" s="30"/>
      <c r="F3723" s="30"/>
      <c r="G3723" s="30"/>
      <c r="H3723" s="155"/>
      <c r="I3723" s="36" t="str">
        <f ca="1">IFERROR(__xludf.DUMMYFUNCTION("""COMPUTED_VALUE""")," ")</f>
        <v xml:space="preserve"> </v>
      </c>
      <c r="J3723" s="51"/>
      <c r="K3723" s="56"/>
      <c r="L3723" s="38"/>
      <c r="M3723" s="30"/>
      <c r="N3723" s="30"/>
      <c r="O3723" s="30"/>
      <c r="P3723" s="30"/>
      <c r="Q3723" s="23" t="str">
        <v/>
      </c>
      <c r="R3723" s="30"/>
      <c r="S3723" s="39"/>
      <c r="T3723" s="45"/>
      <c r="U3723" s="52"/>
      <c r="V3723" s="53"/>
      <c r="W3723" s="54"/>
      <c r="X3723" s="30"/>
      <c r="Y3723" s="31" t="str">
        <v/>
      </c>
      <c r="Z3723" s="30"/>
      <c r="AA3723" s="55"/>
      <c r="AB3723" s="55"/>
      <c r="AC3723" s="30"/>
      <c r="AD3723" s="30"/>
    </row>
    <row r="3724" spans="1:30" x14ac:dyDescent="0.2">
      <c r="A3724" s="89"/>
      <c r="B3724" s="35"/>
      <c r="C3724" s="30"/>
      <c r="D3724" s="30"/>
      <c r="E3724" s="30"/>
      <c r="F3724" s="30"/>
      <c r="G3724" s="30"/>
      <c r="H3724" s="155"/>
      <c r="I3724" s="36" t="str">
        <f ca="1">IFERROR(__xludf.DUMMYFUNCTION("""COMPUTED_VALUE""")," ")</f>
        <v xml:space="preserve"> </v>
      </c>
      <c r="J3724" s="51"/>
      <c r="K3724" s="56"/>
      <c r="L3724" s="38"/>
      <c r="M3724" s="30"/>
      <c r="N3724" s="30"/>
      <c r="O3724" s="30"/>
      <c r="P3724" s="30"/>
      <c r="Q3724" s="23" t="str">
        <v/>
      </c>
      <c r="R3724" s="30"/>
      <c r="S3724" s="39"/>
      <c r="T3724" s="45"/>
      <c r="U3724" s="52"/>
      <c r="V3724" s="53"/>
      <c r="W3724" s="54"/>
      <c r="X3724" s="30"/>
      <c r="Y3724" s="31" t="str">
        <v/>
      </c>
      <c r="Z3724" s="30"/>
      <c r="AA3724" s="56"/>
      <c r="AB3724" s="56"/>
      <c r="AC3724" s="30"/>
      <c r="AD3724" s="30"/>
    </row>
    <row r="3725" spans="1:30" x14ac:dyDescent="0.2">
      <c r="A3725" s="89"/>
      <c r="B3725" s="35"/>
      <c r="C3725" s="30"/>
      <c r="D3725" s="30"/>
      <c r="E3725" s="30"/>
      <c r="F3725" s="30"/>
      <c r="G3725" s="30"/>
      <c r="H3725" s="155"/>
      <c r="I3725" s="36" t="str">
        <f ca="1">IFERROR(__xludf.DUMMYFUNCTION("""COMPUTED_VALUE""")," ")</f>
        <v xml:space="preserve"> </v>
      </c>
      <c r="J3725" s="51"/>
      <c r="K3725" s="56"/>
      <c r="L3725" s="38"/>
      <c r="M3725" s="30"/>
      <c r="N3725" s="30"/>
      <c r="O3725" s="30"/>
      <c r="P3725" s="30"/>
      <c r="Q3725" s="23" t="str">
        <v/>
      </c>
      <c r="R3725" s="30"/>
      <c r="S3725" s="39"/>
      <c r="T3725" s="45"/>
      <c r="U3725" s="52"/>
      <c r="V3725" s="53"/>
      <c r="W3725" s="54"/>
      <c r="X3725" s="30"/>
      <c r="Y3725" s="31" t="str">
        <v/>
      </c>
      <c r="Z3725" s="30"/>
      <c r="AA3725" s="55"/>
      <c r="AB3725" s="55"/>
      <c r="AC3725" s="30"/>
      <c r="AD3725" s="30"/>
    </row>
    <row r="3726" spans="1:30" x14ac:dyDescent="0.2">
      <c r="A3726" s="89"/>
      <c r="B3726" s="35"/>
      <c r="C3726" s="30"/>
      <c r="D3726" s="30"/>
      <c r="E3726" s="30"/>
      <c r="F3726" s="30"/>
      <c r="G3726" s="30"/>
      <c r="H3726" s="155"/>
      <c r="I3726" s="36" t="str">
        <f ca="1">IFERROR(__xludf.DUMMYFUNCTION("""COMPUTED_VALUE""")," ")</f>
        <v xml:space="preserve"> </v>
      </c>
      <c r="J3726" s="51"/>
      <c r="K3726" s="56"/>
      <c r="L3726" s="38"/>
      <c r="M3726" s="30"/>
      <c r="N3726" s="30"/>
      <c r="O3726" s="30"/>
      <c r="P3726" s="30"/>
      <c r="Q3726" s="23" t="str">
        <v/>
      </c>
      <c r="R3726" s="30"/>
      <c r="S3726" s="39"/>
      <c r="T3726" s="45"/>
      <c r="U3726" s="52"/>
      <c r="V3726" s="53"/>
      <c r="W3726" s="54"/>
      <c r="X3726" s="30"/>
      <c r="Y3726" s="31" t="str">
        <v/>
      </c>
      <c r="Z3726" s="30"/>
      <c r="AA3726" s="56"/>
      <c r="AB3726" s="56"/>
      <c r="AC3726" s="30"/>
      <c r="AD3726" s="30"/>
    </row>
    <row r="3727" spans="1:30" x14ac:dyDescent="0.2">
      <c r="A3727" s="89"/>
      <c r="B3727" s="35"/>
      <c r="C3727" s="30"/>
      <c r="D3727" s="30"/>
      <c r="E3727" s="30"/>
      <c r="F3727" s="30"/>
      <c r="G3727" s="30"/>
      <c r="H3727" s="155"/>
      <c r="I3727" s="36" t="str">
        <f ca="1">IFERROR(__xludf.DUMMYFUNCTION("""COMPUTED_VALUE""")," ")</f>
        <v xml:space="preserve"> </v>
      </c>
      <c r="J3727" s="51"/>
      <c r="K3727" s="56"/>
      <c r="L3727" s="38"/>
      <c r="M3727" s="30"/>
      <c r="N3727" s="30"/>
      <c r="O3727" s="30"/>
      <c r="P3727" s="30"/>
      <c r="Q3727" s="23" t="str">
        <v/>
      </c>
      <c r="R3727" s="30"/>
      <c r="S3727" s="39"/>
      <c r="T3727" s="45"/>
      <c r="U3727" s="52"/>
      <c r="V3727" s="53"/>
      <c r="W3727" s="54"/>
      <c r="X3727" s="30"/>
      <c r="Y3727" s="31" t="str">
        <v/>
      </c>
      <c r="Z3727" s="30"/>
      <c r="AA3727" s="55"/>
      <c r="AB3727" s="55"/>
      <c r="AC3727" s="30"/>
      <c r="AD3727" s="30"/>
    </row>
    <row r="3728" spans="1:30" x14ac:dyDescent="0.2">
      <c r="A3728" s="89"/>
      <c r="B3728" s="35"/>
      <c r="C3728" s="30"/>
      <c r="D3728" s="30"/>
      <c r="E3728" s="30"/>
      <c r="F3728" s="30"/>
      <c r="G3728" s="30"/>
      <c r="H3728" s="155"/>
      <c r="I3728" s="36" t="str">
        <f ca="1">IFERROR(__xludf.DUMMYFUNCTION("""COMPUTED_VALUE""")," ")</f>
        <v xml:space="preserve"> </v>
      </c>
      <c r="J3728" s="51"/>
      <c r="K3728" s="56"/>
      <c r="L3728" s="38"/>
      <c r="M3728" s="30"/>
      <c r="N3728" s="30"/>
      <c r="O3728" s="30"/>
      <c r="P3728" s="30"/>
      <c r="Q3728" s="23" t="str">
        <v/>
      </c>
      <c r="R3728" s="30"/>
      <c r="S3728" s="39"/>
      <c r="T3728" s="45"/>
      <c r="U3728" s="52"/>
      <c r="V3728" s="53"/>
      <c r="W3728" s="54"/>
      <c r="X3728" s="30"/>
      <c r="Y3728" s="31" t="str">
        <v/>
      </c>
      <c r="Z3728" s="30"/>
      <c r="AA3728" s="56"/>
      <c r="AB3728" s="56"/>
      <c r="AC3728" s="30"/>
      <c r="AD3728" s="30"/>
    </row>
    <row r="3729" spans="1:30" x14ac:dyDescent="0.2">
      <c r="A3729" s="89"/>
      <c r="B3729" s="35"/>
      <c r="C3729" s="30"/>
      <c r="D3729" s="30"/>
      <c r="E3729" s="30"/>
      <c r="F3729" s="30"/>
      <c r="G3729" s="30"/>
      <c r="H3729" s="155"/>
      <c r="I3729" s="36" t="str">
        <f ca="1">IFERROR(__xludf.DUMMYFUNCTION("""COMPUTED_VALUE""")," ")</f>
        <v xml:space="preserve"> </v>
      </c>
      <c r="J3729" s="51"/>
      <c r="K3729" s="56"/>
      <c r="L3729" s="38"/>
      <c r="M3729" s="30"/>
      <c r="N3729" s="30"/>
      <c r="O3729" s="30"/>
      <c r="P3729" s="30"/>
      <c r="Q3729" s="23" t="str">
        <v/>
      </c>
      <c r="R3729" s="30"/>
      <c r="S3729" s="39"/>
      <c r="T3729" s="45"/>
      <c r="U3729" s="52"/>
      <c r="V3729" s="53"/>
      <c r="W3729" s="54"/>
      <c r="X3729" s="30"/>
      <c r="Y3729" s="31" t="str">
        <v/>
      </c>
      <c r="Z3729" s="30"/>
      <c r="AA3729" s="55"/>
      <c r="AB3729" s="55"/>
      <c r="AC3729" s="30"/>
      <c r="AD3729" s="30"/>
    </row>
    <row r="3730" spans="1:30" x14ac:dyDescent="0.2">
      <c r="A3730" s="89"/>
      <c r="B3730" s="35"/>
      <c r="C3730" s="30"/>
      <c r="D3730" s="30"/>
      <c r="E3730" s="30"/>
      <c r="F3730" s="30"/>
      <c r="G3730" s="30"/>
      <c r="H3730" s="155"/>
      <c r="I3730" s="36" t="str">
        <f ca="1">IFERROR(__xludf.DUMMYFUNCTION("""COMPUTED_VALUE""")," ")</f>
        <v xml:space="preserve"> </v>
      </c>
      <c r="J3730" s="51"/>
      <c r="K3730" s="56"/>
      <c r="L3730" s="38"/>
      <c r="M3730" s="30"/>
      <c r="N3730" s="30"/>
      <c r="O3730" s="30"/>
      <c r="P3730" s="30"/>
      <c r="Q3730" s="23" t="str">
        <v/>
      </c>
      <c r="R3730" s="30"/>
      <c r="S3730" s="39"/>
      <c r="T3730" s="45"/>
      <c r="U3730" s="52"/>
      <c r="V3730" s="53"/>
      <c r="W3730" s="54"/>
      <c r="X3730" s="30"/>
      <c r="Y3730" s="31" t="str">
        <v/>
      </c>
      <c r="Z3730" s="30"/>
      <c r="AA3730" s="56"/>
      <c r="AB3730" s="56"/>
      <c r="AC3730" s="30"/>
      <c r="AD3730" s="30"/>
    </row>
    <row r="3731" spans="1:30" x14ac:dyDescent="0.2">
      <c r="A3731" s="89"/>
      <c r="B3731" s="35"/>
      <c r="C3731" s="30"/>
      <c r="D3731" s="30"/>
      <c r="E3731" s="30"/>
      <c r="F3731" s="30"/>
      <c r="G3731" s="30"/>
      <c r="H3731" s="155"/>
      <c r="I3731" s="36" t="str">
        <f ca="1">IFERROR(__xludf.DUMMYFUNCTION("""COMPUTED_VALUE""")," ")</f>
        <v xml:space="preserve"> </v>
      </c>
      <c r="J3731" s="51"/>
      <c r="K3731" s="56"/>
      <c r="L3731" s="38"/>
      <c r="M3731" s="30"/>
      <c r="N3731" s="30"/>
      <c r="O3731" s="30"/>
      <c r="P3731" s="30"/>
      <c r="Q3731" s="23" t="str">
        <v/>
      </c>
      <c r="R3731" s="30"/>
      <c r="S3731" s="39"/>
      <c r="T3731" s="45"/>
      <c r="U3731" s="52"/>
      <c r="V3731" s="53"/>
      <c r="W3731" s="54"/>
      <c r="X3731" s="30"/>
      <c r="Y3731" s="31" t="str">
        <v/>
      </c>
      <c r="Z3731" s="30"/>
      <c r="AA3731" s="55"/>
      <c r="AB3731" s="55"/>
      <c r="AC3731" s="30"/>
      <c r="AD3731" s="30"/>
    </row>
    <row r="3732" spans="1:30" x14ac:dyDescent="0.2">
      <c r="A3732" s="89"/>
      <c r="B3732" s="35"/>
      <c r="C3732" s="30"/>
      <c r="D3732" s="30"/>
      <c r="E3732" s="30"/>
      <c r="F3732" s="30"/>
      <c r="G3732" s="30"/>
      <c r="H3732" s="155"/>
      <c r="I3732" s="36" t="str">
        <f ca="1">IFERROR(__xludf.DUMMYFUNCTION("""COMPUTED_VALUE""")," ")</f>
        <v xml:space="preserve"> </v>
      </c>
      <c r="J3732" s="51"/>
      <c r="K3732" s="56"/>
      <c r="L3732" s="38"/>
      <c r="M3732" s="30"/>
      <c r="N3732" s="30"/>
      <c r="O3732" s="30"/>
      <c r="P3732" s="30"/>
      <c r="Q3732" s="23" t="str">
        <v/>
      </c>
      <c r="R3732" s="30"/>
      <c r="S3732" s="39"/>
      <c r="T3732" s="45"/>
      <c r="U3732" s="52"/>
      <c r="V3732" s="53"/>
      <c r="W3732" s="54"/>
      <c r="X3732" s="30"/>
      <c r="Y3732" s="31" t="str">
        <v/>
      </c>
      <c r="Z3732" s="30"/>
      <c r="AA3732" s="56"/>
      <c r="AB3732" s="56"/>
      <c r="AC3732" s="30"/>
      <c r="AD3732" s="30"/>
    </row>
    <row r="3733" spans="1:30" x14ac:dyDescent="0.2">
      <c r="A3733" s="89"/>
      <c r="B3733" s="35"/>
      <c r="C3733" s="30"/>
      <c r="D3733" s="30"/>
      <c r="E3733" s="30"/>
      <c r="F3733" s="30"/>
      <c r="G3733" s="30"/>
      <c r="H3733" s="155"/>
      <c r="I3733" s="36" t="str">
        <f ca="1">IFERROR(__xludf.DUMMYFUNCTION("""COMPUTED_VALUE""")," ")</f>
        <v xml:space="preserve"> </v>
      </c>
      <c r="J3733" s="51"/>
      <c r="K3733" s="56"/>
      <c r="L3733" s="38"/>
      <c r="M3733" s="30"/>
      <c r="N3733" s="30"/>
      <c r="O3733" s="30"/>
      <c r="P3733" s="30"/>
      <c r="Q3733" s="23" t="str">
        <v/>
      </c>
      <c r="R3733" s="30"/>
      <c r="S3733" s="39"/>
      <c r="T3733" s="45"/>
      <c r="U3733" s="52"/>
      <c r="V3733" s="53"/>
      <c r="W3733" s="54"/>
      <c r="X3733" s="30"/>
      <c r="Y3733" s="31" t="str">
        <v/>
      </c>
      <c r="Z3733" s="30"/>
      <c r="AA3733" s="55"/>
      <c r="AB3733" s="55"/>
      <c r="AC3733" s="30"/>
      <c r="AD3733" s="30"/>
    </row>
    <row r="3734" spans="1:30" x14ac:dyDescent="0.2">
      <c r="A3734" s="89"/>
      <c r="B3734" s="35"/>
      <c r="C3734" s="30"/>
      <c r="D3734" s="30"/>
      <c r="E3734" s="30"/>
      <c r="F3734" s="30"/>
      <c r="G3734" s="30"/>
      <c r="H3734" s="155"/>
      <c r="I3734" s="36" t="str">
        <f ca="1">IFERROR(__xludf.DUMMYFUNCTION("""COMPUTED_VALUE""")," ")</f>
        <v xml:space="preserve"> </v>
      </c>
      <c r="J3734" s="51"/>
      <c r="K3734" s="56"/>
      <c r="L3734" s="38"/>
      <c r="M3734" s="30"/>
      <c r="N3734" s="30"/>
      <c r="O3734" s="30"/>
      <c r="P3734" s="30"/>
      <c r="Q3734" s="23" t="str">
        <v/>
      </c>
      <c r="R3734" s="30"/>
      <c r="S3734" s="39"/>
      <c r="T3734" s="45"/>
      <c r="U3734" s="52"/>
      <c r="V3734" s="53"/>
      <c r="W3734" s="54"/>
      <c r="X3734" s="30"/>
      <c r="Y3734" s="31" t="str">
        <v/>
      </c>
      <c r="Z3734" s="30"/>
      <c r="AA3734" s="56"/>
      <c r="AB3734" s="56"/>
      <c r="AC3734" s="30"/>
      <c r="AD3734" s="30"/>
    </row>
    <row r="3735" spans="1:30" x14ac:dyDescent="0.2">
      <c r="A3735" s="89"/>
      <c r="B3735" s="35"/>
      <c r="C3735" s="30"/>
      <c r="D3735" s="30"/>
      <c r="E3735" s="30"/>
      <c r="F3735" s="30"/>
      <c r="G3735" s="30"/>
      <c r="H3735" s="155"/>
      <c r="I3735" s="36" t="str">
        <f ca="1">IFERROR(__xludf.DUMMYFUNCTION("""COMPUTED_VALUE""")," ")</f>
        <v xml:space="preserve"> </v>
      </c>
      <c r="J3735" s="51"/>
      <c r="K3735" s="56"/>
      <c r="L3735" s="38"/>
      <c r="M3735" s="30"/>
      <c r="N3735" s="30"/>
      <c r="O3735" s="30"/>
      <c r="P3735" s="30"/>
      <c r="Q3735" s="23" t="str">
        <v/>
      </c>
      <c r="R3735" s="30"/>
      <c r="S3735" s="39"/>
      <c r="T3735" s="45"/>
      <c r="U3735" s="52"/>
      <c r="V3735" s="53"/>
      <c r="W3735" s="54"/>
      <c r="X3735" s="30"/>
      <c r="Y3735" s="31" t="str">
        <v/>
      </c>
      <c r="Z3735" s="30"/>
      <c r="AA3735" s="55"/>
      <c r="AB3735" s="55"/>
      <c r="AC3735" s="30"/>
      <c r="AD3735" s="30"/>
    </row>
    <row r="3736" spans="1:30" x14ac:dyDescent="0.2">
      <c r="A3736" s="89"/>
      <c r="B3736" s="35"/>
      <c r="C3736" s="30"/>
      <c r="D3736" s="30"/>
      <c r="E3736" s="30"/>
      <c r="F3736" s="30"/>
      <c r="G3736" s="30"/>
      <c r="H3736" s="155"/>
      <c r="I3736" s="36" t="str">
        <f ca="1">IFERROR(__xludf.DUMMYFUNCTION("""COMPUTED_VALUE""")," ")</f>
        <v xml:space="preserve"> </v>
      </c>
      <c r="J3736" s="51"/>
      <c r="K3736" s="56"/>
      <c r="L3736" s="38"/>
      <c r="M3736" s="30"/>
      <c r="N3736" s="30"/>
      <c r="O3736" s="30"/>
      <c r="P3736" s="30"/>
      <c r="Q3736" s="23" t="str">
        <v/>
      </c>
      <c r="R3736" s="30"/>
      <c r="S3736" s="39"/>
      <c r="T3736" s="45"/>
      <c r="U3736" s="52"/>
      <c r="V3736" s="53"/>
      <c r="W3736" s="54"/>
      <c r="X3736" s="30"/>
      <c r="Y3736" s="31" t="str">
        <v/>
      </c>
      <c r="Z3736" s="30"/>
      <c r="AA3736" s="56"/>
      <c r="AB3736" s="56"/>
      <c r="AC3736" s="30"/>
      <c r="AD3736" s="30"/>
    </row>
    <row r="3737" spans="1:30" x14ac:dyDescent="0.2">
      <c r="A3737" s="89"/>
      <c r="B3737" s="35"/>
      <c r="C3737" s="30"/>
      <c r="D3737" s="30"/>
      <c r="E3737" s="30"/>
      <c r="F3737" s="30"/>
      <c r="G3737" s="30"/>
      <c r="H3737" s="155"/>
      <c r="I3737" s="36" t="str">
        <f ca="1">IFERROR(__xludf.DUMMYFUNCTION("""COMPUTED_VALUE""")," ")</f>
        <v xml:space="preserve"> </v>
      </c>
      <c r="J3737" s="51"/>
      <c r="K3737" s="56"/>
      <c r="L3737" s="38"/>
      <c r="M3737" s="30"/>
      <c r="N3737" s="30"/>
      <c r="O3737" s="30"/>
      <c r="P3737" s="30"/>
      <c r="Q3737" s="23" t="str">
        <v/>
      </c>
      <c r="R3737" s="30"/>
      <c r="S3737" s="39"/>
      <c r="T3737" s="45"/>
      <c r="U3737" s="52"/>
      <c r="V3737" s="53"/>
      <c r="W3737" s="54"/>
      <c r="X3737" s="30"/>
      <c r="Y3737" s="31" t="str">
        <v/>
      </c>
      <c r="Z3737" s="30"/>
      <c r="AA3737" s="55"/>
      <c r="AB3737" s="55"/>
      <c r="AC3737" s="30"/>
      <c r="AD3737" s="30"/>
    </row>
    <row r="3738" spans="1:30" x14ac:dyDescent="0.2">
      <c r="A3738" s="89"/>
      <c r="B3738" s="35"/>
      <c r="C3738" s="30"/>
      <c r="D3738" s="30"/>
      <c r="E3738" s="30"/>
      <c r="F3738" s="30"/>
      <c r="G3738" s="30"/>
      <c r="H3738" s="155"/>
      <c r="I3738" s="36" t="str">
        <f ca="1">IFERROR(__xludf.DUMMYFUNCTION("""COMPUTED_VALUE""")," ")</f>
        <v xml:space="preserve"> </v>
      </c>
      <c r="J3738" s="51"/>
      <c r="K3738" s="56"/>
      <c r="L3738" s="38"/>
      <c r="M3738" s="30"/>
      <c r="N3738" s="30"/>
      <c r="O3738" s="30"/>
      <c r="P3738" s="30"/>
      <c r="Q3738" s="23" t="str">
        <v/>
      </c>
      <c r="R3738" s="30"/>
      <c r="S3738" s="39"/>
      <c r="T3738" s="45"/>
      <c r="U3738" s="52"/>
      <c r="V3738" s="53"/>
      <c r="W3738" s="54"/>
      <c r="X3738" s="30"/>
      <c r="Y3738" s="31" t="str">
        <v/>
      </c>
      <c r="Z3738" s="30"/>
      <c r="AA3738" s="56"/>
      <c r="AB3738" s="56"/>
      <c r="AC3738" s="30"/>
      <c r="AD3738" s="30"/>
    </row>
    <row r="3739" spans="1:30" x14ac:dyDescent="0.2">
      <c r="A3739" s="89"/>
      <c r="B3739" s="35"/>
      <c r="C3739" s="30"/>
      <c r="D3739" s="30"/>
      <c r="E3739" s="30"/>
      <c r="F3739" s="30"/>
      <c r="G3739" s="30"/>
      <c r="H3739" s="155"/>
      <c r="I3739" s="36" t="str">
        <f ca="1">IFERROR(__xludf.DUMMYFUNCTION("""COMPUTED_VALUE""")," ")</f>
        <v xml:space="preserve"> </v>
      </c>
      <c r="J3739" s="51"/>
      <c r="K3739" s="56"/>
      <c r="L3739" s="38"/>
      <c r="M3739" s="30"/>
      <c r="N3739" s="30"/>
      <c r="O3739" s="30"/>
      <c r="P3739" s="30"/>
      <c r="Q3739" s="23" t="str">
        <v/>
      </c>
      <c r="R3739" s="30"/>
      <c r="S3739" s="39"/>
      <c r="T3739" s="45"/>
      <c r="U3739" s="52"/>
      <c r="V3739" s="53"/>
      <c r="W3739" s="54"/>
      <c r="X3739" s="30"/>
      <c r="Y3739" s="31" t="str">
        <v/>
      </c>
      <c r="Z3739" s="30"/>
      <c r="AA3739" s="55"/>
      <c r="AB3739" s="55"/>
      <c r="AC3739" s="30"/>
      <c r="AD3739" s="30"/>
    </row>
    <row r="3740" spans="1:30" x14ac:dyDescent="0.2">
      <c r="A3740" s="89"/>
      <c r="B3740" s="35"/>
      <c r="C3740" s="30"/>
      <c r="D3740" s="30"/>
      <c r="E3740" s="30"/>
      <c r="F3740" s="30"/>
      <c r="G3740" s="30"/>
      <c r="H3740" s="155"/>
      <c r="I3740" s="36" t="str">
        <f ca="1">IFERROR(__xludf.DUMMYFUNCTION("""COMPUTED_VALUE""")," ")</f>
        <v xml:space="preserve"> </v>
      </c>
      <c r="J3740" s="51"/>
      <c r="K3740" s="56"/>
      <c r="L3740" s="38"/>
      <c r="M3740" s="30"/>
      <c r="N3740" s="30"/>
      <c r="O3740" s="30"/>
      <c r="P3740" s="30"/>
      <c r="Q3740" s="23" t="str">
        <v/>
      </c>
      <c r="R3740" s="30"/>
      <c r="S3740" s="39"/>
      <c r="T3740" s="45"/>
      <c r="U3740" s="52"/>
      <c r="V3740" s="53"/>
      <c r="W3740" s="54"/>
      <c r="X3740" s="30"/>
      <c r="Y3740" s="31" t="str">
        <v/>
      </c>
      <c r="Z3740" s="30"/>
      <c r="AA3740" s="56"/>
      <c r="AB3740" s="56"/>
      <c r="AC3740" s="30"/>
      <c r="AD3740" s="30"/>
    </row>
    <row r="3741" spans="1:30" x14ac:dyDescent="0.2">
      <c r="A3741" s="89"/>
      <c r="B3741" s="35"/>
      <c r="C3741" s="30"/>
      <c r="D3741" s="30"/>
      <c r="E3741" s="30"/>
      <c r="F3741" s="30"/>
      <c r="G3741" s="30"/>
      <c r="H3741" s="155"/>
      <c r="I3741" s="36" t="str">
        <f ca="1">IFERROR(__xludf.DUMMYFUNCTION("""COMPUTED_VALUE""")," ")</f>
        <v xml:space="preserve"> </v>
      </c>
      <c r="J3741" s="51"/>
      <c r="K3741" s="56"/>
      <c r="L3741" s="38"/>
      <c r="M3741" s="30"/>
      <c r="N3741" s="30"/>
      <c r="O3741" s="30"/>
      <c r="P3741" s="30"/>
      <c r="Q3741" s="23" t="str">
        <v/>
      </c>
      <c r="R3741" s="30"/>
      <c r="S3741" s="39"/>
      <c r="T3741" s="45"/>
      <c r="U3741" s="52"/>
      <c r="V3741" s="53"/>
      <c r="W3741" s="54"/>
      <c r="X3741" s="30"/>
      <c r="Y3741" s="31" t="str">
        <v/>
      </c>
      <c r="Z3741" s="30"/>
      <c r="AA3741" s="55"/>
      <c r="AB3741" s="55"/>
      <c r="AC3741" s="30"/>
      <c r="AD3741" s="30"/>
    </row>
    <row r="3742" spans="1:30" x14ac:dyDescent="0.2">
      <c r="A3742" s="89"/>
      <c r="B3742" s="35"/>
      <c r="C3742" s="30"/>
      <c r="D3742" s="30"/>
      <c r="E3742" s="30"/>
      <c r="F3742" s="30"/>
      <c r="G3742" s="30"/>
      <c r="H3742" s="155"/>
      <c r="I3742" s="36" t="str">
        <f ca="1">IFERROR(__xludf.DUMMYFUNCTION("""COMPUTED_VALUE""")," ")</f>
        <v xml:space="preserve"> </v>
      </c>
      <c r="J3742" s="51"/>
      <c r="K3742" s="56"/>
      <c r="L3742" s="38"/>
      <c r="M3742" s="30"/>
      <c r="N3742" s="30"/>
      <c r="O3742" s="30"/>
      <c r="P3742" s="30"/>
      <c r="Q3742" s="23" t="str">
        <v/>
      </c>
      <c r="R3742" s="30"/>
      <c r="S3742" s="39"/>
      <c r="T3742" s="45"/>
      <c r="U3742" s="52"/>
      <c r="V3742" s="53"/>
      <c r="W3742" s="54"/>
      <c r="X3742" s="30"/>
      <c r="Y3742" s="31" t="str">
        <v/>
      </c>
      <c r="Z3742" s="30"/>
      <c r="AA3742" s="56"/>
      <c r="AB3742" s="56"/>
      <c r="AC3742" s="30"/>
      <c r="AD3742" s="30"/>
    </row>
    <row r="3743" spans="1:30" x14ac:dyDescent="0.2">
      <c r="A3743" s="89"/>
      <c r="B3743" s="35"/>
      <c r="C3743" s="30"/>
      <c r="D3743" s="30"/>
      <c r="E3743" s="30"/>
      <c r="F3743" s="30"/>
      <c r="G3743" s="30"/>
      <c r="H3743" s="155"/>
      <c r="I3743" s="36" t="str">
        <f ca="1">IFERROR(__xludf.DUMMYFUNCTION("""COMPUTED_VALUE""")," ")</f>
        <v xml:space="preserve"> </v>
      </c>
      <c r="J3743" s="51"/>
      <c r="K3743" s="56"/>
      <c r="L3743" s="38"/>
      <c r="M3743" s="30"/>
      <c r="N3743" s="30"/>
      <c r="O3743" s="30"/>
      <c r="P3743" s="30"/>
      <c r="Q3743" s="23" t="str">
        <v/>
      </c>
      <c r="R3743" s="30"/>
      <c r="S3743" s="39"/>
      <c r="T3743" s="45"/>
      <c r="U3743" s="52"/>
      <c r="V3743" s="53"/>
      <c r="W3743" s="54"/>
      <c r="X3743" s="30"/>
      <c r="Y3743" s="31" t="str">
        <v/>
      </c>
      <c r="Z3743" s="30"/>
      <c r="AA3743" s="55"/>
      <c r="AB3743" s="55"/>
      <c r="AC3743" s="30"/>
      <c r="AD3743" s="30"/>
    </row>
    <row r="3744" spans="1:30" x14ac:dyDescent="0.2">
      <c r="A3744" s="89"/>
      <c r="B3744" s="35"/>
      <c r="C3744" s="30"/>
      <c r="D3744" s="30"/>
      <c r="E3744" s="30"/>
      <c r="F3744" s="30"/>
      <c r="G3744" s="30"/>
      <c r="H3744" s="155"/>
      <c r="I3744" s="36" t="str">
        <f ca="1">IFERROR(__xludf.DUMMYFUNCTION("""COMPUTED_VALUE""")," ")</f>
        <v xml:space="preserve"> </v>
      </c>
      <c r="J3744" s="51"/>
      <c r="K3744" s="56"/>
      <c r="L3744" s="38"/>
      <c r="M3744" s="30"/>
      <c r="N3744" s="30"/>
      <c r="O3744" s="30"/>
      <c r="P3744" s="30"/>
      <c r="Q3744" s="23" t="str">
        <v/>
      </c>
      <c r="R3744" s="30"/>
      <c r="S3744" s="39"/>
      <c r="T3744" s="45"/>
      <c r="U3744" s="52"/>
      <c r="V3744" s="53"/>
      <c r="W3744" s="54"/>
      <c r="X3744" s="30"/>
      <c r="Y3744" s="31" t="str">
        <v/>
      </c>
      <c r="Z3744" s="30"/>
      <c r="AA3744" s="56"/>
      <c r="AB3744" s="56"/>
      <c r="AC3744" s="30"/>
      <c r="AD3744" s="30"/>
    </row>
    <row r="3745" spans="1:30" x14ac:dyDescent="0.2">
      <c r="A3745" s="89"/>
      <c r="B3745" s="35"/>
      <c r="C3745" s="30"/>
      <c r="D3745" s="30"/>
      <c r="E3745" s="30"/>
      <c r="F3745" s="30"/>
      <c r="G3745" s="30"/>
      <c r="H3745" s="155"/>
      <c r="I3745" s="36" t="str">
        <f ca="1">IFERROR(__xludf.DUMMYFUNCTION("""COMPUTED_VALUE""")," ")</f>
        <v xml:space="preserve"> </v>
      </c>
      <c r="J3745" s="51"/>
      <c r="K3745" s="56"/>
      <c r="L3745" s="38"/>
      <c r="M3745" s="30"/>
      <c r="N3745" s="30"/>
      <c r="O3745" s="30"/>
      <c r="P3745" s="30"/>
      <c r="Q3745" s="23" t="str">
        <v/>
      </c>
      <c r="R3745" s="30"/>
      <c r="S3745" s="39"/>
      <c r="T3745" s="45"/>
      <c r="U3745" s="52"/>
      <c r="V3745" s="53"/>
      <c r="W3745" s="54"/>
      <c r="X3745" s="30"/>
      <c r="Y3745" s="31" t="str">
        <v/>
      </c>
      <c r="Z3745" s="30"/>
      <c r="AA3745" s="55"/>
      <c r="AB3745" s="55"/>
      <c r="AC3745" s="30"/>
      <c r="AD3745" s="30"/>
    </row>
    <row r="3746" spans="1:30" x14ac:dyDescent="0.2">
      <c r="A3746" s="89"/>
      <c r="B3746" s="35"/>
      <c r="C3746" s="30"/>
      <c r="D3746" s="30"/>
      <c r="E3746" s="30"/>
      <c r="F3746" s="30"/>
      <c r="G3746" s="30"/>
      <c r="H3746" s="155"/>
      <c r="I3746" s="36" t="str">
        <f ca="1">IFERROR(__xludf.DUMMYFUNCTION("""COMPUTED_VALUE""")," ")</f>
        <v xml:space="preserve"> </v>
      </c>
      <c r="J3746" s="51"/>
      <c r="K3746" s="56"/>
      <c r="L3746" s="38"/>
      <c r="M3746" s="30"/>
      <c r="N3746" s="30"/>
      <c r="O3746" s="30"/>
      <c r="P3746" s="30"/>
      <c r="Q3746" s="23" t="str">
        <v/>
      </c>
      <c r="R3746" s="30"/>
      <c r="S3746" s="39"/>
      <c r="T3746" s="45"/>
      <c r="U3746" s="52"/>
      <c r="V3746" s="53"/>
      <c r="W3746" s="54"/>
      <c r="X3746" s="30"/>
      <c r="Y3746" s="31" t="str">
        <v/>
      </c>
      <c r="Z3746" s="30"/>
      <c r="AA3746" s="56"/>
      <c r="AB3746" s="56"/>
      <c r="AC3746" s="30"/>
      <c r="AD3746" s="30"/>
    </row>
    <row r="3747" spans="1:30" x14ac:dyDescent="0.2">
      <c r="A3747" s="89"/>
      <c r="B3747" s="35"/>
      <c r="C3747" s="30"/>
      <c r="D3747" s="30"/>
      <c r="E3747" s="30"/>
      <c r="F3747" s="30"/>
      <c r="G3747" s="30"/>
      <c r="H3747" s="155"/>
      <c r="I3747" s="36" t="str">
        <f ca="1">IFERROR(__xludf.DUMMYFUNCTION("""COMPUTED_VALUE""")," ")</f>
        <v xml:space="preserve"> </v>
      </c>
      <c r="J3747" s="51"/>
      <c r="K3747" s="56"/>
      <c r="L3747" s="38"/>
      <c r="M3747" s="30"/>
      <c r="N3747" s="30"/>
      <c r="O3747" s="30"/>
      <c r="P3747" s="30"/>
      <c r="Q3747" s="23" t="str">
        <v/>
      </c>
      <c r="R3747" s="30"/>
      <c r="S3747" s="39"/>
      <c r="T3747" s="45"/>
      <c r="U3747" s="52"/>
      <c r="V3747" s="53"/>
      <c r="W3747" s="54"/>
      <c r="X3747" s="30"/>
      <c r="Y3747" s="31" t="str">
        <v/>
      </c>
      <c r="Z3747" s="30"/>
      <c r="AA3747" s="55"/>
      <c r="AB3747" s="55"/>
      <c r="AC3747" s="30"/>
      <c r="AD3747" s="30"/>
    </row>
    <row r="3748" spans="1:30" x14ac:dyDescent="0.2">
      <c r="A3748" s="89"/>
      <c r="B3748" s="35"/>
      <c r="C3748" s="30"/>
      <c r="D3748" s="30"/>
      <c r="E3748" s="30"/>
      <c r="F3748" s="30"/>
      <c r="G3748" s="30"/>
      <c r="H3748" s="155"/>
      <c r="I3748" s="36" t="str">
        <f ca="1">IFERROR(__xludf.DUMMYFUNCTION("""COMPUTED_VALUE""")," ")</f>
        <v xml:space="preserve"> </v>
      </c>
      <c r="J3748" s="51"/>
      <c r="K3748" s="56"/>
      <c r="L3748" s="38"/>
      <c r="M3748" s="30"/>
      <c r="N3748" s="30"/>
      <c r="O3748" s="30"/>
      <c r="P3748" s="30"/>
      <c r="Q3748" s="23" t="str">
        <v/>
      </c>
      <c r="R3748" s="30"/>
      <c r="S3748" s="39"/>
      <c r="T3748" s="45"/>
      <c r="U3748" s="52"/>
      <c r="V3748" s="53"/>
      <c r="W3748" s="54"/>
      <c r="X3748" s="30"/>
      <c r="Y3748" s="31" t="str">
        <v/>
      </c>
      <c r="Z3748" s="30"/>
      <c r="AA3748" s="56"/>
      <c r="AB3748" s="56"/>
      <c r="AC3748" s="30"/>
      <c r="AD3748" s="30"/>
    </row>
    <row r="3749" spans="1:30" x14ac:dyDescent="0.2">
      <c r="A3749" s="89"/>
      <c r="B3749" s="35"/>
      <c r="C3749" s="30"/>
      <c r="D3749" s="30"/>
      <c r="E3749" s="30"/>
      <c r="F3749" s="30"/>
      <c r="G3749" s="30"/>
      <c r="H3749" s="155"/>
      <c r="I3749" s="36" t="str">
        <f ca="1">IFERROR(__xludf.DUMMYFUNCTION("""COMPUTED_VALUE""")," ")</f>
        <v xml:space="preserve"> </v>
      </c>
      <c r="J3749" s="51"/>
      <c r="K3749" s="56"/>
      <c r="L3749" s="38"/>
      <c r="M3749" s="30"/>
      <c r="N3749" s="30"/>
      <c r="O3749" s="30"/>
      <c r="P3749" s="30"/>
      <c r="Q3749" s="23" t="str">
        <v/>
      </c>
      <c r="R3749" s="30"/>
      <c r="S3749" s="39"/>
      <c r="T3749" s="45"/>
      <c r="U3749" s="52"/>
      <c r="V3749" s="53"/>
      <c r="W3749" s="54"/>
      <c r="X3749" s="30"/>
      <c r="Y3749" s="31" t="str">
        <v/>
      </c>
      <c r="Z3749" s="30"/>
      <c r="AA3749" s="55"/>
      <c r="AB3749" s="55"/>
      <c r="AC3749" s="30"/>
      <c r="AD3749" s="30"/>
    </row>
    <row r="3750" spans="1:30" x14ac:dyDescent="0.2">
      <c r="A3750" s="89"/>
      <c r="B3750" s="35"/>
      <c r="C3750" s="30"/>
      <c r="D3750" s="30"/>
      <c r="E3750" s="30"/>
      <c r="F3750" s="30"/>
      <c r="G3750" s="30"/>
      <c r="H3750" s="155"/>
      <c r="I3750" s="36" t="str">
        <f ca="1">IFERROR(__xludf.DUMMYFUNCTION("""COMPUTED_VALUE""")," ")</f>
        <v xml:space="preserve"> </v>
      </c>
      <c r="J3750" s="51"/>
      <c r="K3750" s="56"/>
      <c r="L3750" s="38"/>
      <c r="M3750" s="30"/>
      <c r="N3750" s="30"/>
      <c r="O3750" s="30"/>
      <c r="P3750" s="30"/>
      <c r="Q3750" s="23" t="str">
        <v/>
      </c>
      <c r="R3750" s="30"/>
      <c r="S3750" s="39"/>
      <c r="T3750" s="45"/>
      <c r="U3750" s="52"/>
      <c r="V3750" s="53"/>
      <c r="W3750" s="54"/>
      <c r="X3750" s="30"/>
      <c r="Y3750" s="31" t="str">
        <v/>
      </c>
      <c r="Z3750" s="30"/>
      <c r="AA3750" s="56"/>
      <c r="AB3750" s="56"/>
      <c r="AC3750" s="30"/>
      <c r="AD3750" s="30"/>
    </row>
    <row r="3751" spans="1:30" x14ac:dyDescent="0.2">
      <c r="A3751" s="89"/>
      <c r="B3751" s="35"/>
      <c r="C3751" s="30"/>
      <c r="D3751" s="30"/>
      <c r="E3751" s="30"/>
      <c r="F3751" s="30"/>
      <c r="G3751" s="30"/>
      <c r="H3751" s="155"/>
      <c r="I3751" s="36" t="str">
        <f ca="1">IFERROR(__xludf.DUMMYFUNCTION("""COMPUTED_VALUE""")," ")</f>
        <v xml:space="preserve"> </v>
      </c>
      <c r="J3751" s="51"/>
      <c r="K3751" s="56"/>
      <c r="L3751" s="38"/>
      <c r="M3751" s="30"/>
      <c r="N3751" s="30"/>
      <c r="O3751" s="30"/>
      <c r="P3751" s="30"/>
      <c r="Q3751" s="23" t="str">
        <v/>
      </c>
      <c r="R3751" s="30"/>
      <c r="S3751" s="39"/>
      <c r="T3751" s="45"/>
      <c r="U3751" s="52"/>
      <c r="V3751" s="53"/>
      <c r="W3751" s="54"/>
      <c r="X3751" s="30"/>
      <c r="Y3751" s="31" t="str">
        <v/>
      </c>
      <c r="Z3751" s="30"/>
      <c r="AA3751" s="55"/>
      <c r="AB3751" s="55"/>
      <c r="AC3751" s="30"/>
      <c r="AD3751" s="30"/>
    </row>
    <row r="3752" spans="1:30" x14ac:dyDescent="0.2">
      <c r="A3752" s="89"/>
      <c r="B3752" s="35"/>
      <c r="C3752" s="30"/>
      <c r="D3752" s="30"/>
      <c r="E3752" s="30"/>
      <c r="F3752" s="30"/>
      <c r="G3752" s="30"/>
      <c r="H3752" s="155"/>
      <c r="I3752" s="36" t="str">
        <f ca="1">IFERROR(__xludf.DUMMYFUNCTION("""COMPUTED_VALUE""")," ")</f>
        <v xml:space="preserve"> </v>
      </c>
      <c r="J3752" s="51"/>
      <c r="K3752" s="56"/>
      <c r="L3752" s="38"/>
      <c r="M3752" s="30"/>
      <c r="N3752" s="30"/>
      <c r="O3752" s="30"/>
      <c r="P3752" s="30"/>
      <c r="Q3752" s="23" t="str">
        <v/>
      </c>
      <c r="R3752" s="30"/>
      <c r="S3752" s="39"/>
      <c r="T3752" s="45"/>
      <c r="U3752" s="52"/>
      <c r="V3752" s="53"/>
      <c r="W3752" s="54"/>
      <c r="X3752" s="30"/>
      <c r="Y3752" s="31" t="str">
        <v/>
      </c>
      <c r="Z3752" s="30"/>
      <c r="AA3752" s="56"/>
      <c r="AB3752" s="56"/>
      <c r="AC3752" s="30"/>
      <c r="AD3752" s="30"/>
    </row>
    <row r="3753" spans="1:30" x14ac:dyDescent="0.2">
      <c r="A3753" s="89"/>
      <c r="B3753" s="35"/>
      <c r="C3753" s="30"/>
      <c r="D3753" s="30"/>
      <c r="E3753" s="30"/>
      <c r="F3753" s="30"/>
      <c r="G3753" s="30"/>
      <c r="H3753" s="155"/>
      <c r="I3753" s="36" t="str">
        <f ca="1">IFERROR(__xludf.DUMMYFUNCTION("""COMPUTED_VALUE""")," ")</f>
        <v xml:space="preserve"> </v>
      </c>
      <c r="J3753" s="51"/>
      <c r="K3753" s="56"/>
      <c r="L3753" s="38"/>
      <c r="M3753" s="30"/>
      <c r="N3753" s="30"/>
      <c r="O3753" s="30"/>
      <c r="P3753" s="30"/>
      <c r="Q3753" s="23" t="str">
        <v/>
      </c>
      <c r="R3753" s="30"/>
      <c r="S3753" s="39"/>
      <c r="T3753" s="45"/>
      <c r="U3753" s="52"/>
      <c r="V3753" s="53"/>
      <c r="W3753" s="54"/>
      <c r="X3753" s="30"/>
      <c r="Y3753" s="31" t="str">
        <v/>
      </c>
      <c r="Z3753" s="30"/>
      <c r="AA3753" s="55"/>
      <c r="AB3753" s="55"/>
      <c r="AC3753" s="30"/>
      <c r="AD3753" s="30"/>
    </row>
    <row r="3754" spans="1:30" x14ac:dyDescent="0.2">
      <c r="A3754" s="89"/>
      <c r="B3754" s="35"/>
      <c r="C3754" s="30"/>
      <c r="D3754" s="30"/>
      <c r="E3754" s="30"/>
      <c r="F3754" s="30"/>
      <c r="G3754" s="30"/>
      <c r="H3754" s="155"/>
      <c r="I3754" s="36" t="str">
        <f ca="1">IFERROR(__xludf.DUMMYFUNCTION("""COMPUTED_VALUE""")," ")</f>
        <v xml:space="preserve"> </v>
      </c>
      <c r="J3754" s="51"/>
      <c r="K3754" s="56"/>
      <c r="L3754" s="38"/>
      <c r="M3754" s="30"/>
      <c r="N3754" s="30"/>
      <c r="O3754" s="30"/>
      <c r="P3754" s="30"/>
      <c r="Q3754" s="23" t="str">
        <v/>
      </c>
      <c r="R3754" s="30"/>
      <c r="S3754" s="39"/>
      <c r="T3754" s="45"/>
      <c r="U3754" s="52"/>
      <c r="V3754" s="53"/>
      <c r="W3754" s="54"/>
      <c r="X3754" s="30"/>
      <c r="Y3754" s="31" t="str">
        <v/>
      </c>
      <c r="Z3754" s="30"/>
      <c r="AA3754" s="56"/>
      <c r="AB3754" s="56"/>
      <c r="AC3754" s="30"/>
      <c r="AD3754" s="30"/>
    </row>
    <row r="3755" spans="1:30" x14ac:dyDescent="0.2">
      <c r="A3755" s="89"/>
      <c r="B3755" s="35"/>
      <c r="C3755" s="30"/>
      <c r="D3755" s="30"/>
      <c r="E3755" s="30"/>
      <c r="F3755" s="30"/>
      <c r="G3755" s="30"/>
      <c r="H3755" s="155"/>
      <c r="I3755" s="36" t="str">
        <f ca="1">IFERROR(__xludf.DUMMYFUNCTION("""COMPUTED_VALUE""")," ")</f>
        <v xml:space="preserve"> </v>
      </c>
      <c r="J3755" s="51"/>
      <c r="K3755" s="56"/>
      <c r="L3755" s="38"/>
      <c r="M3755" s="30"/>
      <c r="N3755" s="30"/>
      <c r="O3755" s="30"/>
      <c r="P3755" s="30"/>
      <c r="Q3755" s="23" t="str">
        <v/>
      </c>
      <c r="R3755" s="30"/>
      <c r="S3755" s="39"/>
      <c r="T3755" s="45"/>
      <c r="U3755" s="52"/>
      <c r="V3755" s="53"/>
      <c r="W3755" s="54"/>
      <c r="X3755" s="30"/>
      <c r="Y3755" s="31" t="str">
        <v/>
      </c>
      <c r="Z3755" s="30"/>
      <c r="AA3755" s="55"/>
      <c r="AB3755" s="55"/>
      <c r="AC3755" s="30"/>
      <c r="AD3755" s="30"/>
    </row>
    <row r="3756" spans="1:30" x14ac:dyDescent="0.2">
      <c r="A3756" s="89"/>
      <c r="B3756" s="35"/>
      <c r="C3756" s="30"/>
      <c r="D3756" s="30"/>
      <c r="E3756" s="30"/>
      <c r="F3756" s="30"/>
      <c r="G3756" s="30"/>
      <c r="H3756" s="155"/>
      <c r="I3756" s="36" t="str">
        <f ca="1">IFERROR(__xludf.DUMMYFUNCTION("""COMPUTED_VALUE""")," ")</f>
        <v xml:space="preserve"> </v>
      </c>
      <c r="J3756" s="51"/>
      <c r="K3756" s="56"/>
      <c r="L3756" s="38"/>
      <c r="M3756" s="30"/>
      <c r="N3756" s="30"/>
      <c r="O3756" s="30"/>
      <c r="P3756" s="30"/>
      <c r="Q3756" s="23" t="str">
        <v/>
      </c>
      <c r="R3756" s="30"/>
      <c r="S3756" s="39"/>
      <c r="T3756" s="45"/>
      <c r="U3756" s="52"/>
      <c r="V3756" s="53"/>
      <c r="W3756" s="54"/>
      <c r="X3756" s="30"/>
      <c r="Y3756" s="31" t="str">
        <v/>
      </c>
      <c r="Z3756" s="30"/>
      <c r="AA3756" s="56"/>
      <c r="AB3756" s="56"/>
      <c r="AC3756" s="30"/>
      <c r="AD3756" s="30"/>
    </row>
    <row r="3757" spans="1:30" x14ac:dyDescent="0.2">
      <c r="A3757" s="89"/>
      <c r="B3757" s="35"/>
      <c r="C3757" s="30"/>
      <c r="D3757" s="30"/>
      <c r="E3757" s="30"/>
      <c r="F3757" s="30"/>
      <c r="G3757" s="30"/>
      <c r="H3757" s="155"/>
      <c r="I3757" s="36" t="str">
        <f ca="1">IFERROR(__xludf.DUMMYFUNCTION("""COMPUTED_VALUE""")," ")</f>
        <v xml:space="preserve"> </v>
      </c>
      <c r="J3757" s="51"/>
      <c r="K3757" s="56"/>
      <c r="L3757" s="38"/>
      <c r="M3757" s="30"/>
      <c r="N3757" s="30"/>
      <c r="O3757" s="30"/>
      <c r="P3757" s="30"/>
      <c r="Q3757" s="23" t="str">
        <v/>
      </c>
      <c r="R3757" s="30"/>
      <c r="S3757" s="39"/>
      <c r="T3757" s="45"/>
      <c r="U3757" s="52"/>
      <c r="V3757" s="53"/>
      <c r="W3757" s="54"/>
      <c r="X3757" s="30"/>
      <c r="Y3757" s="31" t="str">
        <v/>
      </c>
      <c r="Z3757" s="30"/>
      <c r="AA3757" s="55"/>
      <c r="AB3757" s="55"/>
      <c r="AC3757" s="30"/>
      <c r="AD3757" s="30"/>
    </row>
    <row r="3758" spans="1:30" x14ac:dyDescent="0.2">
      <c r="A3758" s="89"/>
      <c r="B3758" s="35"/>
      <c r="C3758" s="30"/>
      <c r="D3758" s="30"/>
      <c r="E3758" s="30"/>
      <c r="F3758" s="30"/>
      <c r="G3758" s="30"/>
      <c r="H3758" s="155"/>
      <c r="I3758" s="36" t="str">
        <f ca="1">IFERROR(__xludf.DUMMYFUNCTION("""COMPUTED_VALUE""")," ")</f>
        <v xml:space="preserve"> </v>
      </c>
      <c r="J3758" s="51"/>
      <c r="K3758" s="56"/>
      <c r="L3758" s="38"/>
      <c r="M3758" s="30"/>
      <c r="N3758" s="30"/>
      <c r="O3758" s="30"/>
      <c r="P3758" s="30"/>
      <c r="Q3758" s="23" t="str">
        <v/>
      </c>
      <c r="R3758" s="30"/>
      <c r="S3758" s="39"/>
      <c r="T3758" s="45"/>
      <c r="U3758" s="52"/>
      <c r="V3758" s="53"/>
      <c r="W3758" s="54"/>
      <c r="X3758" s="30"/>
      <c r="Y3758" s="31" t="str">
        <v/>
      </c>
      <c r="Z3758" s="30"/>
      <c r="AA3758" s="56"/>
      <c r="AB3758" s="56"/>
      <c r="AC3758" s="30"/>
      <c r="AD3758" s="30"/>
    </row>
    <row r="3759" spans="1:30" x14ac:dyDescent="0.2">
      <c r="A3759" s="89"/>
      <c r="B3759" s="35"/>
      <c r="C3759" s="30"/>
      <c r="D3759" s="30"/>
      <c r="E3759" s="30"/>
      <c r="F3759" s="30"/>
      <c r="G3759" s="30"/>
      <c r="H3759" s="155"/>
      <c r="I3759" s="36" t="str">
        <f ca="1">IFERROR(__xludf.DUMMYFUNCTION("""COMPUTED_VALUE""")," ")</f>
        <v xml:space="preserve"> </v>
      </c>
      <c r="J3759" s="51"/>
      <c r="K3759" s="56"/>
      <c r="L3759" s="38"/>
      <c r="M3759" s="30"/>
      <c r="N3759" s="30"/>
      <c r="O3759" s="30"/>
      <c r="P3759" s="30"/>
      <c r="Q3759" s="23" t="str">
        <v/>
      </c>
      <c r="R3759" s="30"/>
      <c r="S3759" s="39"/>
      <c r="T3759" s="45"/>
      <c r="U3759" s="52"/>
      <c r="V3759" s="53"/>
      <c r="W3759" s="54"/>
      <c r="X3759" s="30"/>
      <c r="Y3759" s="31" t="str">
        <v/>
      </c>
      <c r="Z3759" s="30"/>
      <c r="AA3759" s="55"/>
      <c r="AB3759" s="55"/>
      <c r="AC3759" s="30"/>
      <c r="AD3759" s="30"/>
    </row>
    <row r="3760" spans="1:30" x14ac:dyDescent="0.2">
      <c r="A3760" s="89"/>
      <c r="B3760" s="35"/>
      <c r="C3760" s="30"/>
      <c r="D3760" s="30"/>
      <c r="E3760" s="30"/>
      <c r="F3760" s="30"/>
      <c r="G3760" s="30"/>
      <c r="H3760" s="155"/>
      <c r="I3760" s="36" t="str">
        <f ca="1">IFERROR(__xludf.DUMMYFUNCTION("""COMPUTED_VALUE""")," ")</f>
        <v xml:space="preserve"> </v>
      </c>
      <c r="J3760" s="51"/>
      <c r="K3760" s="56"/>
      <c r="L3760" s="38"/>
      <c r="M3760" s="30"/>
      <c r="N3760" s="30"/>
      <c r="O3760" s="30"/>
      <c r="P3760" s="30"/>
      <c r="Q3760" s="23" t="str">
        <v/>
      </c>
      <c r="R3760" s="30"/>
      <c r="S3760" s="39"/>
      <c r="T3760" s="45"/>
      <c r="U3760" s="52"/>
      <c r="V3760" s="53"/>
      <c r="W3760" s="54"/>
      <c r="X3760" s="30"/>
      <c r="Y3760" s="31" t="str">
        <v/>
      </c>
      <c r="Z3760" s="30"/>
      <c r="AA3760" s="56"/>
      <c r="AB3760" s="56"/>
      <c r="AC3760" s="30"/>
      <c r="AD3760" s="30"/>
    </row>
    <row r="3761" spans="1:30" x14ac:dyDescent="0.2">
      <c r="A3761" s="89"/>
      <c r="B3761" s="35"/>
      <c r="C3761" s="30"/>
      <c r="D3761" s="30"/>
      <c r="E3761" s="30"/>
      <c r="F3761" s="30"/>
      <c r="G3761" s="30"/>
      <c r="H3761" s="155"/>
      <c r="I3761" s="36" t="str">
        <f ca="1">IFERROR(__xludf.DUMMYFUNCTION("""COMPUTED_VALUE""")," ")</f>
        <v xml:space="preserve"> </v>
      </c>
      <c r="J3761" s="51"/>
      <c r="K3761" s="56"/>
      <c r="L3761" s="38"/>
      <c r="M3761" s="30"/>
      <c r="N3761" s="30"/>
      <c r="O3761" s="30"/>
      <c r="P3761" s="30"/>
      <c r="Q3761" s="23" t="str">
        <v/>
      </c>
      <c r="R3761" s="30"/>
      <c r="S3761" s="39"/>
      <c r="T3761" s="45"/>
      <c r="U3761" s="52"/>
      <c r="V3761" s="53"/>
      <c r="W3761" s="54"/>
      <c r="X3761" s="30"/>
      <c r="Y3761" s="31" t="str">
        <v/>
      </c>
      <c r="Z3761" s="30"/>
      <c r="AA3761" s="55"/>
      <c r="AB3761" s="55"/>
      <c r="AC3761" s="30"/>
      <c r="AD3761" s="30"/>
    </row>
    <row r="3762" spans="1:30" x14ac:dyDescent="0.2">
      <c r="A3762" s="89"/>
      <c r="B3762" s="35"/>
      <c r="C3762" s="30"/>
      <c r="D3762" s="30"/>
      <c r="E3762" s="30"/>
      <c r="F3762" s="30"/>
      <c r="G3762" s="30"/>
      <c r="H3762" s="155"/>
      <c r="I3762" s="36" t="str">
        <f ca="1">IFERROR(__xludf.DUMMYFUNCTION("""COMPUTED_VALUE""")," ")</f>
        <v xml:space="preserve"> </v>
      </c>
      <c r="J3762" s="51"/>
      <c r="K3762" s="56"/>
      <c r="L3762" s="38"/>
      <c r="M3762" s="30"/>
      <c r="N3762" s="30"/>
      <c r="O3762" s="30"/>
      <c r="P3762" s="30"/>
      <c r="Q3762" s="23" t="str">
        <v/>
      </c>
      <c r="R3762" s="30"/>
      <c r="S3762" s="39"/>
      <c r="T3762" s="45"/>
      <c r="U3762" s="52"/>
      <c r="V3762" s="53"/>
      <c r="W3762" s="54"/>
      <c r="X3762" s="30"/>
      <c r="Y3762" s="31" t="str">
        <v/>
      </c>
      <c r="Z3762" s="30"/>
      <c r="AA3762" s="56"/>
      <c r="AB3762" s="56"/>
      <c r="AC3762" s="30"/>
      <c r="AD3762" s="30"/>
    </row>
    <row r="3763" spans="1:30" x14ac:dyDescent="0.2">
      <c r="A3763" s="89"/>
      <c r="B3763" s="35"/>
      <c r="C3763" s="30"/>
      <c r="D3763" s="30"/>
      <c r="E3763" s="30"/>
      <c r="F3763" s="30"/>
      <c r="G3763" s="30"/>
      <c r="H3763" s="155"/>
      <c r="I3763" s="36" t="str">
        <f ca="1">IFERROR(__xludf.DUMMYFUNCTION("""COMPUTED_VALUE""")," ")</f>
        <v xml:space="preserve"> </v>
      </c>
      <c r="J3763" s="51"/>
      <c r="K3763" s="56"/>
      <c r="L3763" s="38"/>
      <c r="M3763" s="30"/>
      <c r="N3763" s="30"/>
      <c r="O3763" s="30"/>
      <c r="P3763" s="30"/>
      <c r="Q3763" s="23" t="str">
        <v/>
      </c>
      <c r="R3763" s="30"/>
      <c r="S3763" s="39"/>
      <c r="T3763" s="45"/>
      <c r="U3763" s="52"/>
      <c r="V3763" s="53"/>
      <c r="W3763" s="54"/>
      <c r="X3763" s="30"/>
      <c r="Y3763" s="31" t="str">
        <v/>
      </c>
      <c r="Z3763" s="30"/>
      <c r="AA3763" s="55"/>
      <c r="AB3763" s="55"/>
      <c r="AC3763" s="30"/>
      <c r="AD3763" s="30"/>
    </row>
    <row r="3764" spans="1:30" x14ac:dyDescent="0.2">
      <c r="A3764" s="89"/>
      <c r="B3764" s="35"/>
      <c r="C3764" s="30"/>
      <c r="D3764" s="30"/>
      <c r="E3764" s="30"/>
      <c r="F3764" s="30"/>
      <c r="G3764" s="30"/>
      <c r="H3764" s="155"/>
      <c r="I3764" s="36" t="str">
        <f ca="1">IFERROR(__xludf.DUMMYFUNCTION("""COMPUTED_VALUE""")," ")</f>
        <v xml:space="preserve"> </v>
      </c>
      <c r="J3764" s="51"/>
      <c r="K3764" s="56"/>
      <c r="L3764" s="38"/>
      <c r="M3764" s="30"/>
      <c r="N3764" s="30"/>
      <c r="O3764" s="30"/>
      <c r="P3764" s="30"/>
      <c r="Q3764" s="23" t="str">
        <v/>
      </c>
      <c r="R3764" s="30"/>
      <c r="S3764" s="39"/>
      <c r="T3764" s="45"/>
      <c r="U3764" s="52"/>
      <c r="V3764" s="53"/>
      <c r="W3764" s="54"/>
      <c r="X3764" s="30"/>
      <c r="Y3764" s="31" t="str">
        <v/>
      </c>
      <c r="Z3764" s="30"/>
      <c r="AA3764" s="56"/>
      <c r="AB3764" s="56"/>
      <c r="AC3764" s="30"/>
      <c r="AD3764" s="30"/>
    </row>
    <row r="3765" spans="1:30" x14ac:dyDescent="0.2">
      <c r="A3765" s="89"/>
      <c r="B3765" s="35"/>
      <c r="C3765" s="30"/>
      <c r="D3765" s="30"/>
      <c r="E3765" s="30"/>
      <c r="F3765" s="30"/>
      <c r="G3765" s="30"/>
      <c r="H3765" s="155"/>
      <c r="I3765" s="36" t="str">
        <f ca="1">IFERROR(__xludf.DUMMYFUNCTION("""COMPUTED_VALUE""")," ")</f>
        <v xml:space="preserve"> </v>
      </c>
      <c r="J3765" s="51"/>
      <c r="K3765" s="56"/>
      <c r="L3765" s="38"/>
      <c r="M3765" s="30"/>
      <c r="N3765" s="30"/>
      <c r="O3765" s="30"/>
      <c r="P3765" s="30"/>
      <c r="Q3765" s="23" t="str">
        <v/>
      </c>
      <c r="R3765" s="30"/>
      <c r="S3765" s="39"/>
      <c r="T3765" s="45"/>
      <c r="U3765" s="52"/>
      <c r="V3765" s="53"/>
      <c r="W3765" s="54"/>
      <c r="X3765" s="30"/>
      <c r="Y3765" s="31" t="str">
        <v/>
      </c>
      <c r="Z3765" s="30"/>
      <c r="AA3765" s="55"/>
      <c r="AB3765" s="55"/>
      <c r="AC3765" s="30"/>
      <c r="AD3765" s="30"/>
    </row>
    <row r="3766" spans="1:30" x14ac:dyDescent="0.2">
      <c r="A3766" s="89"/>
      <c r="B3766" s="35"/>
      <c r="C3766" s="30"/>
      <c r="D3766" s="30"/>
      <c r="E3766" s="30"/>
      <c r="F3766" s="30"/>
      <c r="G3766" s="30"/>
      <c r="H3766" s="155"/>
      <c r="I3766" s="36" t="str">
        <f ca="1">IFERROR(__xludf.DUMMYFUNCTION("""COMPUTED_VALUE""")," ")</f>
        <v xml:space="preserve"> </v>
      </c>
      <c r="J3766" s="51"/>
      <c r="K3766" s="56"/>
      <c r="L3766" s="38"/>
      <c r="M3766" s="30"/>
      <c r="N3766" s="30"/>
      <c r="O3766" s="30"/>
      <c r="P3766" s="30"/>
      <c r="Q3766" s="23" t="str">
        <v/>
      </c>
      <c r="R3766" s="30"/>
      <c r="S3766" s="39"/>
      <c r="T3766" s="45"/>
      <c r="U3766" s="52"/>
      <c r="V3766" s="53"/>
      <c r="W3766" s="54"/>
      <c r="X3766" s="30"/>
      <c r="Y3766" s="31" t="str">
        <v/>
      </c>
      <c r="Z3766" s="30"/>
      <c r="AA3766" s="56"/>
      <c r="AB3766" s="56"/>
      <c r="AC3766" s="30"/>
      <c r="AD3766" s="30"/>
    </row>
    <row r="3767" spans="1:30" x14ac:dyDescent="0.2">
      <c r="A3767" s="89"/>
      <c r="B3767" s="35"/>
      <c r="C3767" s="30"/>
      <c r="D3767" s="30"/>
      <c r="E3767" s="30"/>
      <c r="F3767" s="30"/>
      <c r="G3767" s="30"/>
      <c r="H3767" s="155"/>
      <c r="I3767" s="36" t="str">
        <f ca="1">IFERROR(__xludf.DUMMYFUNCTION("""COMPUTED_VALUE""")," ")</f>
        <v xml:space="preserve"> </v>
      </c>
      <c r="J3767" s="51"/>
      <c r="K3767" s="56"/>
      <c r="L3767" s="38"/>
      <c r="M3767" s="30"/>
      <c r="N3767" s="30"/>
      <c r="O3767" s="30"/>
      <c r="P3767" s="30"/>
      <c r="Q3767" s="23" t="str">
        <v/>
      </c>
      <c r="R3767" s="30"/>
      <c r="S3767" s="39"/>
      <c r="T3767" s="45"/>
      <c r="U3767" s="52"/>
      <c r="V3767" s="53"/>
      <c r="W3767" s="54"/>
      <c r="X3767" s="30"/>
      <c r="Y3767" s="31" t="str">
        <v/>
      </c>
      <c r="Z3767" s="30"/>
      <c r="AA3767" s="55"/>
      <c r="AB3767" s="55"/>
      <c r="AC3767" s="30"/>
      <c r="AD3767" s="30"/>
    </row>
    <row r="3768" spans="1:30" x14ac:dyDescent="0.2">
      <c r="A3768" s="89"/>
      <c r="B3768" s="35"/>
      <c r="C3768" s="30"/>
      <c r="D3768" s="30"/>
      <c r="E3768" s="30"/>
      <c r="F3768" s="30"/>
      <c r="G3768" s="30"/>
      <c r="H3768" s="155"/>
      <c r="I3768" s="36" t="str">
        <f ca="1">IFERROR(__xludf.DUMMYFUNCTION("""COMPUTED_VALUE""")," ")</f>
        <v xml:space="preserve"> </v>
      </c>
      <c r="J3768" s="51"/>
      <c r="K3768" s="56"/>
      <c r="L3768" s="38"/>
      <c r="M3768" s="30"/>
      <c r="N3768" s="30"/>
      <c r="O3768" s="30"/>
      <c r="P3768" s="30"/>
      <c r="Q3768" s="23" t="str">
        <v/>
      </c>
      <c r="R3768" s="30"/>
      <c r="S3768" s="39"/>
      <c r="T3768" s="45"/>
      <c r="U3768" s="52"/>
      <c r="V3768" s="53"/>
      <c r="W3768" s="54"/>
      <c r="X3768" s="30"/>
      <c r="Y3768" s="31" t="str">
        <v/>
      </c>
      <c r="Z3768" s="30"/>
      <c r="AA3768" s="56"/>
      <c r="AB3768" s="56"/>
      <c r="AC3768" s="30"/>
      <c r="AD3768" s="30"/>
    </row>
    <row r="3769" spans="1:30" x14ac:dyDescent="0.2">
      <c r="A3769" s="89"/>
      <c r="B3769" s="35"/>
      <c r="C3769" s="30"/>
      <c r="D3769" s="30"/>
      <c r="E3769" s="30"/>
      <c r="F3769" s="30"/>
      <c r="G3769" s="30"/>
      <c r="H3769" s="155"/>
      <c r="I3769" s="36" t="str">
        <f ca="1">IFERROR(__xludf.DUMMYFUNCTION("""COMPUTED_VALUE""")," ")</f>
        <v xml:space="preserve"> </v>
      </c>
      <c r="J3769" s="51"/>
      <c r="K3769" s="56"/>
      <c r="L3769" s="38"/>
      <c r="M3769" s="30"/>
      <c r="N3769" s="30"/>
      <c r="O3769" s="30"/>
      <c r="P3769" s="30"/>
      <c r="Q3769" s="23" t="str">
        <v/>
      </c>
      <c r="R3769" s="30"/>
      <c r="S3769" s="39"/>
      <c r="T3769" s="45"/>
      <c r="U3769" s="52"/>
      <c r="V3769" s="53"/>
      <c r="W3769" s="54"/>
      <c r="X3769" s="30"/>
      <c r="Y3769" s="31" t="str">
        <v/>
      </c>
      <c r="Z3769" s="30"/>
      <c r="AA3769" s="55"/>
      <c r="AB3769" s="55"/>
      <c r="AC3769" s="30"/>
      <c r="AD3769" s="30"/>
    </row>
    <row r="3770" spans="1:30" x14ac:dyDescent="0.2">
      <c r="A3770" s="89"/>
      <c r="B3770" s="35"/>
      <c r="C3770" s="30"/>
      <c r="D3770" s="30"/>
      <c r="E3770" s="30"/>
      <c r="F3770" s="30"/>
      <c r="G3770" s="30"/>
      <c r="H3770" s="155"/>
      <c r="I3770" s="36" t="str">
        <f ca="1">IFERROR(__xludf.DUMMYFUNCTION("""COMPUTED_VALUE""")," ")</f>
        <v xml:space="preserve"> </v>
      </c>
      <c r="J3770" s="51"/>
      <c r="K3770" s="56"/>
      <c r="L3770" s="38"/>
      <c r="M3770" s="30"/>
      <c r="N3770" s="30"/>
      <c r="O3770" s="30"/>
      <c r="P3770" s="30"/>
      <c r="Q3770" s="23" t="str">
        <v/>
      </c>
      <c r="R3770" s="30"/>
      <c r="S3770" s="39"/>
      <c r="T3770" s="45"/>
      <c r="U3770" s="52"/>
      <c r="V3770" s="53"/>
      <c r="W3770" s="54"/>
      <c r="X3770" s="30"/>
      <c r="Y3770" s="31" t="str">
        <v/>
      </c>
      <c r="Z3770" s="30"/>
      <c r="AA3770" s="56"/>
      <c r="AB3770" s="56"/>
      <c r="AC3770" s="30"/>
      <c r="AD3770" s="30"/>
    </row>
    <row r="3771" spans="1:30" x14ac:dyDescent="0.2">
      <c r="A3771" s="89"/>
      <c r="B3771" s="35"/>
      <c r="C3771" s="30"/>
      <c r="D3771" s="30"/>
      <c r="E3771" s="30"/>
      <c r="F3771" s="30"/>
      <c r="G3771" s="30"/>
      <c r="H3771" s="155"/>
      <c r="I3771" s="36" t="str">
        <f ca="1">IFERROR(__xludf.DUMMYFUNCTION("""COMPUTED_VALUE""")," ")</f>
        <v xml:space="preserve"> </v>
      </c>
      <c r="J3771" s="51"/>
      <c r="K3771" s="56"/>
      <c r="L3771" s="38"/>
      <c r="M3771" s="30"/>
      <c r="N3771" s="30"/>
      <c r="O3771" s="30"/>
      <c r="P3771" s="30"/>
      <c r="Q3771" s="23" t="str">
        <v/>
      </c>
      <c r="R3771" s="30"/>
      <c r="S3771" s="39"/>
      <c r="T3771" s="45"/>
      <c r="U3771" s="52"/>
      <c r="V3771" s="53"/>
      <c r="W3771" s="54"/>
      <c r="X3771" s="30"/>
      <c r="Y3771" s="31" t="str">
        <v/>
      </c>
      <c r="Z3771" s="30"/>
      <c r="AA3771" s="55"/>
      <c r="AB3771" s="55"/>
      <c r="AC3771" s="30"/>
      <c r="AD3771" s="30"/>
    </row>
    <row r="3772" spans="1:30" x14ac:dyDescent="0.2">
      <c r="A3772" s="89"/>
      <c r="B3772" s="35"/>
      <c r="C3772" s="30"/>
      <c r="D3772" s="30"/>
      <c r="E3772" s="30"/>
      <c r="F3772" s="30"/>
      <c r="G3772" s="30"/>
      <c r="H3772" s="155"/>
      <c r="I3772" s="36" t="str">
        <f ca="1">IFERROR(__xludf.DUMMYFUNCTION("""COMPUTED_VALUE""")," ")</f>
        <v xml:space="preserve"> </v>
      </c>
      <c r="J3772" s="51"/>
      <c r="K3772" s="56"/>
      <c r="L3772" s="38"/>
      <c r="M3772" s="30"/>
      <c r="N3772" s="30"/>
      <c r="O3772" s="30"/>
      <c r="P3772" s="30"/>
      <c r="Q3772" s="23" t="str">
        <v/>
      </c>
      <c r="R3772" s="30"/>
      <c r="S3772" s="39"/>
      <c r="T3772" s="45"/>
      <c r="U3772" s="52"/>
      <c r="V3772" s="53"/>
      <c r="W3772" s="54"/>
      <c r="X3772" s="30"/>
      <c r="Y3772" s="31" t="str">
        <v/>
      </c>
      <c r="Z3772" s="30"/>
      <c r="AA3772" s="56"/>
      <c r="AB3772" s="56"/>
      <c r="AC3772" s="30"/>
      <c r="AD3772" s="30"/>
    </row>
    <row r="3773" spans="1:30" x14ac:dyDescent="0.2">
      <c r="A3773" s="89"/>
      <c r="B3773" s="35"/>
      <c r="C3773" s="30"/>
      <c r="D3773" s="30"/>
      <c r="E3773" s="30"/>
      <c r="F3773" s="30"/>
      <c r="G3773" s="30"/>
      <c r="H3773" s="155"/>
      <c r="I3773" s="36" t="str">
        <f ca="1">IFERROR(__xludf.DUMMYFUNCTION("""COMPUTED_VALUE""")," ")</f>
        <v xml:space="preserve"> </v>
      </c>
      <c r="J3773" s="51"/>
      <c r="K3773" s="56"/>
      <c r="L3773" s="38"/>
      <c r="M3773" s="30"/>
      <c r="N3773" s="30"/>
      <c r="O3773" s="30"/>
      <c r="P3773" s="30"/>
      <c r="Q3773" s="23" t="str">
        <v/>
      </c>
      <c r="R3773" s="30"/>
      <c r="S3773" s="39"/>
      <c r="T3773" s="45"/>
      <c r="U3773" s="52"/>
      <c r="V3773" s="53"/>
      <c r="W3773" s="54"/>
      <c r="X3773" s="30"/>
      <c r="Y3773" s="31" t="str">
        <v/>
      </c>
      <c r="Z3773" s="30"/>
      <c r="AA3773" s="55"/>
      <c r="AB3773" s="55"/>
      <c r="AC3773" s="30"/>
      <c r="AD3773" s="30"/>
    </row>
    <row r="3774" spans="1:30" x14ac:dyDescent="0.2">
      <c r="A3774" s="89"/>
      <c r="B3774" s="35"/>
      <c r="C3774" s="30"/>
      <c r="D3774" s="30"/>
      <c r="E3774" s="30"/>
      <c r="F3774" s="30"/>
      <c r="G3774" s="30"/>
      <c r="H3774" s="155"/>
      <c r="I3774" s="36" t="str">
        <f ca="1">IFERROR(__xludf.DUMMYFUNCTION("""COMPUTED_VALUE""")," ")</f>
        <v xml:space="preserve"> </v>
      </c>
      <c r="J3774" s="51"/>
      <c r="K3774" s="56"/>
      <c r="L3774" s="38"/>
      <c r="M3774" s="30"/>
      <c r="N3774" s="30"/>
      <c r="O3774" s="30"/>
      <c r="P3774" s="30"/>
      <c r="Q3774" s="23" t="str">
        <v/>
      </c>
      <c r="R3774" s="30"/>
      <c r="S3774" s="39"/>
      <c r="T3774" s="45"/>
      <c r="U3774" s="52"/>
      <c r="V3774" s="53"/>
      <c r="W3774" s="54"/>
      <c r="X3774" s="30"/>
      <c r="Y3774" s="31" t="str">
        <v/>
      </c>
      <c r="Z3774" s="30"/>
      <c r="AA3774" s="56"/>
      <c r="AB3774" s="56"/>
      <c r="AC3774" s="30"/>
      <c r="AD3774" s="30"/>
    </row>
    <row r="3775" spans="1:30" x14ac:dyDescent="0.2">
      <c r="A3775" s="89"/>
      <c r="B3775" s="35"/>
      <c r="C3775" s="30"/>
      <c r="D3775" s="30"/>
      <c r="E3775" s="30"/>
      <c r="F3775" s="30"/>
      <c r="G3775" s="30"/>
      <c r="H3775" s="155"/>
      <c r="I3775" s="36" t="str">
        <f ca="1">IFERROR(__xludf.DUMMYFUNCTION("""COMPUTED_VALUE""")," ")</f>
        <v xml:space="preserve"> </v>
      </c>
      <c r="J3775" s="51"/>
      <c r="K3775" s="56"/>
      <c r="L3775" s="38"/>
      <c r="M3775" s="30"/>
      <c r="N3775" s="30"/>
      <c r="O3775" s="30"/>
      <c r="P3775" s="30"/>
      <c r="Q3775" s="23" t="str">
        <v/>
      </c>
      <c r="R3775" s="30"/>
      <c r="S3775" s="39"/>
      <c r="T3775" s="45"/>
      <c r="U3775" s="52"/>
      <c r="V3775" s="53"/>
      <c r="W3775" s="54"/>
      <c r="X3775" s="30"/>
      <c r="Y3775" s="31" t="str">
        <v/>
      </c>
      <c r="Z3775" s="30"/>
      <c r="AA3775" s="55"/>
      <c r="AB3775" s="55"/>
      <c r="AC3775" s="30"/>
      <c r="AD3775" s="30"/>
    </row>
    <row r="3776" spans="1:30" x14ac:dyDescent="0.2">
      <c r="A3776" s="89"/>
      <c r="B3776" s="35"/>
      <c r="C3776" s="30"/>
      <c r="D3776" s="30"/>
      <c r="E3776" s="30"/>
      <c r="F3776" s="30"/>
      <c r="G3776" s="30"/>
      <c r="H3776" s="155"/>
      <c r="I3776" s="36" t="str">
        <f ca="1">IFERROR(__xludf.DUMMYFUNCTION("""COMPUTED_VALUE""")," ")</f>
        <v xml:space="preserve"> </v>
      </c>
      <c r="J3776" s="51"/>
      <c r="K3776" s="56"/>
      <c r="L3776" s="38"/>
      <c r="M3776" s="30"/>
      <c r="N3776" s="30"/>
      <c r="O3776" s="30"/>
      <c r="P3776" s="30"/>
      <c r="Q3776" s="23" t="str">
        <v/>
      </c>
      <c r="R3776" s="30"/>
      <c r="S3776" s="39"/>
      <c r="T3776" s="45"/>
      <c r="U3776" s="52"/>
      <c r="V3776" s="53"/>
      <c r="W3776" s="54"/>
      <c r="X3776" s="30"/>
      <c r="Y3776" s="31" t="str">
        <v/>
      </c>
      <c r="Z3776" s="30"/>
      <c r="AA3776" s="56"/>
      <c r="AB3776" s="56"/>
      <c r="AC3776" s="30"/>
      <c r="AD3776" s="30"/>
    </row>
    <row r="3777" spans="1:30" x14ac:dyDescent="0.2">
      <c r="A3777" s="89"/>
      <c r="B3777" s="35"/>
      <c r="C3777" s="30"/>
      <c r="D3777" s="30"/>
      <c r="E3777" s="30"/>
      <c r="F3777" s="30"/>
      <c r="G3777" s="30"/>
      <c r="H3777" s="155"/>
      <c r="I3777" s="36" t="str">
        <f ca="1">IFERROR(__xludf.DUMMYFUNCTION("""COMPUTED_VALUE""")," ")</f>
        <v xml:space="preserve"> </v>
      </c>
      <c r="J3777" s="51"/>
      <c r="K3777" s="56"/>
      <c r="L3777" s="38"/>
      <c r="M3777" s="30"/>
      <c r="N3777" s="30"/>
      <c r="O3777" s="30"/>
      <c r="P3777" s="30"/>
      <c r="Q3777" s="23" t="str">
        <v/>
      </c>
      <c r="R3777" s="30"/>
      <c r="S3777" s="39"/>
      <c r="T3777" s="45"/>
      <c r="U3777" s="52"/>
      <c r="V3777" s="53"/>
      <c r="W3777" s="54"/>
      <c r="X3777" s="30"/>
      <c r="Y3777" s="31" t="str">
        <v/>
      </c>
      <c r="Z3777" s="30"/>
      <c r="AA3777" s="55"/>
      <c r="AB3777" s="55"/>
      <c r="AC3777" s="30"/>
      <c r="AD3777" s="30"/>
    </row>
    <row r="3778" spans="1:30" x14ac:dyDescent="0.2">
      <c r="A3778" s="89"/>
      <c r="B3778" s="35"/>
      <c r="C3778" s="30"/>
      <c r="D3778" s="30"/>
      <c r="E3778" s="30"/>
      <c r="F3778" s="30"/>
      <c r="G3778" s="30"/>
      <c r="H3778" s="155"/>
      <c r="I3778" s="36" t="str">
        <f ca="1">IFERROR(__xludf.DUMMYFUNCTION("""COMPUTED_VALUE""")," ")</f>
        <v xml:space="preserve"> </v>
      </c>
      <c r="J3778" s="51"/>
      <c r="K3778" s="56"/>
      <c r="L3778" s="38"/>
      <c r="M3778" s="30"/>
      <c r="N3778" s="30"/>
      <c r="O3778" s="30"/>
      <c r="P3778" s="30"/>
      <c r="Q3778" s="23" t="str">
        <v/>
      </c>
      <c r="R3778" s="30"/>
      <c r="S3778" s="39"/>
      <c r="T3778" s="45"/>
      <c r="U3778" s="52"/>
      <c r="V3778" s="53"/>
      <c r="W3778" s="54"/>
      <c r="X3778" s="30"/>
      <c r="Y3778" s="31" t="str">
        <v/>
      </c>
      <c r="Z3778" s="30"/>
      <c r="AA3778" s="56"/>
      <c r="AB3778" s="56"/>
      <c r="AC3778" s="30"/>
      <c r="AD3778" s="30"/>
    </row>
    <row r="3779" spans="1:30" x14ac:dyDescent="0.2">
      <c r="A3779" s="89"/>
      <c r="B3779" s="35"/>
      <c r="C3779" s="30"/>
      <c r="D3779" s="30"/>
      <c r="E3779" s="30"/>
      <c r="F3779" s="30"/>
      <c r="G3779" s="30"/>
      <c r="H3779" s="155"/>
      <c r="I3779" s="36" t="str">
        <f ca="1">IFERROR(__xludf.DUMMYFUNCTION("""COMPUTED_VALUE""")," ")</f>
        <v xml:space="preserve"> </v>
      </c>
      <c r="J3779" s="51"/>
      <c r="K3779" s="56"/>
      <c r="L3779" s="38"/>
      <c r="M3779" s="30"/>
      <c r="N3779" s="30"/>
      <c r="O3779" s="30"/>
      <c r="P3779" s="30"/>
      <c r="Q3779" s="23" t="str">
        <v/>
      </c>
      <c r="R3779" s="30"/>
      <c r="S3779" s="39"/>
      <c r="T3779" s="45"/>
      <c r="U3779" s="52"/>
      <c r="V3779" s="53"/>
      <c r="W3779" s="54"/>
      <c r="X3779" s="30"/>
      <c r="Y3779" s="31" t="str">
        <v/>
      </c>
      <c r="Z3779" s="30"/>
      <c r="AA3779" s="55"/>
      <c r="AB3779" s="55"/>
      <c r="AC3779" s="30"/>
      <c r="AD3779" s="30"/>
    </row>
    <row r="3780" spans="1:30" x14ac:dyDescent="0.2">
      <c r="A3780" s="89"/>
      <c r="B3780" s="35"/>
      <c r="C3780" s="30"/>
      <c r="D3780" s="30"/>
      <c r="E3780" s="30"/>
      <c r="F3780" s="30"/>
      <c r="G3780" s="30"/>
      <c r="H3780" s="155"/>
      <c r="I3780" s="36" t="str">
        <f ca="1">IFERROR(__xludf.DUMMYFUNCTION("""COMPUTED_VALUE""")," ")</f>
        <v xml:space="preserve"> </v>
      </c>
      <c r="J3780" s="51"/>
      <c r="K3780" s="56"/>
      <c r="L3780" s="38"/>
      <c r="M3780" s="30"/>
      <c r="N3780" s="30"/>
      <c r="O3780" s="30"/>
      <c r="P3780" s="30"/>
      <c r="Q3780" s="23" t="str">
        <v/>
      </c>
      <c r="R3780" s="30"/>
      <c r="S3780" s="39"/>
      <c r="T3780" s="45"/>
      <c r="U3780" s="52"/>
      <c r="V3780" s="53"/>
      <c r="W3780" s="54"/>
      <c r="X3780" s="30"/>
      <c r="Y3780" s="31" t="str">
        <v/>
      </c>
      <c r="Z3780" s="30"/>
      <c r="AA3780" s="56"/>
      <c r="AB3780" s="56"/>
      <c r="AC3780" s="30"/>
      <c r="AD3780" s="30"/>
    </row>
    <row r="3781" spans="1:30" x14ac:dyDescent="0.2">
      <c r="A3781" s="89"/>
      <c r="B3781" s="35"/>
      <c r="C3781" s="30"/>
      <c r="D3781" s="30"/>
      <c r="E3781" s="30"/>
      <c r="F3781" s="30"/>
      <c r="G3781" s="30"/>
      <c r="H3781" s="155"/>
      <c r="I3781" s="36" t="str">
        <f ca="1">IFERROR(__xludf.DUMMYFUNCTION("""COMPUTED_VALUE""")," ")</f>
        <v xml:space="preserve"> </v>
      </c>
      <c r="J3781" s="51"/>
      <c r="K3781" s="56"/>
      <c r="L3781" s="38"/>
      <c r="M3781" s="30"/>
      <c r="N3781" s="30"/>
      <c r="O3781" s="30"/>
      <c r="P3781" s="30"/>
      <c r="Q3781" s="23" t="str">
        <v/>
      </c>
      <c r="R3781" s="30"/>
      <c r="S3781" s="39"/>
      <c r="T3781" s="45"/>
      <c r="U3781" s="52"/>
      <c r="V3781" s="53"/>
      <c r="W3781" s="54"/>
      <c r="X3781" s="30"/>
      <c r="Y3781" s="31" t="str">
        <v/>
      </c>
      <c r="Z3781" s="30"/>
      <c r="AA3781" s="55"/>
      <c r="AB3781" s="55"/>
      <c r="AC3781" s="30"/>
      <c r="AD3781" s="30"/>
    </row>
    <row r="3782" spans="1:30" x14ac:dyDescent="0.2">
      <c r="A3782" s="89"/>
      <c r="B3782" s="35"/>
      <c r="C3782" s="30"/>
      <c r="D3782" s="30"/>
      <c r="E3782" s="30"/>
      <c r="F3782" s="30"/>
      <c r="G3782" s="30"/>
      <c r="H3782" s="155"/>
      <c r="I3782" s="36" t="str">
        <f ca="1">IFERROR(__xludf.DUMMYFUNCTION("""COMPUTED_VALUE""")," ")</f>
        <v xml:space="preserve"> </v>
      </c>
      <c r="J3782" s="51"/>
      <c r="K3782" s="56"/>
      <c r="L3782" s="38"/>
      <c r="M3782" s="30"/>
      <c r="N3782" s="30"/>
      <c r="O3782" s="30"/>
      <c r="P3782" s="30"/>
      <c r="Q3782" s="23" t="str">
        <v/>
      </c>
      <c r="R3782" s="30"/>
      <c r="S3782" s="39"/>
      <c r="T3782" s="45"/>
      <c r="U3782" s="52"/>
      <c r="V3782" s="53"/>
      <c r="W3782" s="54"/>
      <c r="X3782" s="30"/>
      <c r="Y3782" s="31" t="str">
        <v/>
      </c>
      <c r="Z3782" s="30"/>
      <c r="AA3782" s="56"/>
      <c r="AB3782" s="56"/>
      <c r="AC3782" s="30"/>
      <c r="AD3782" s="30"/>
    </row>
    <row r="3783" spans="1:30" x14ac:dyDescent="0.2">
      <c r="A3783" s="89"/>
      <c r="B3783" s="35"/>
      <c r="C3783" s="30"/>
      <c r="D3783" s="30"/>
      <c r="E3783" s="30"/>
      <c r="F3783" s="30"/>
      <c r="G3783" s="30"/>
      <c r="H3783" s="155"/>
      <c r="I3783" s="36" t="str">
        <f ca="1">IFERROR(__xludf.DUMMYFUNCTION("""COMPUTED_VALUE""")," ")</f>
        <v xml:space="preserve"> </v>
      </c>
      <c r="J3783" s="51"/>
      <c r="K3783" s="56"/>
      <c r="L3783" s="38"/>
      <c r="M3783" s="30"/>
      <c r="N3783" s="30"/>
      <c r="O3783" s="30"/>
      <c r="P3783" s="30"/>
      <c r="Q3783" s="23" t="str">
        <v/>
      </c>
      <c r="R3783" s="30"/>
      <c r="S3783" s="39"/>
      <c r="T3783" s="45"/>
      <c r="U3783" s="52"/>
      <c r="V3783" s="53"/>
      <c r="W3783" s="54"/>
      <c r="X3783" s="30"/>
      <c r="Y3783" s="31" t="str">
        <v/>
      </c>
      <c r="Z3783" s="30"/>
      <c r="AA3783" s="55"/>
      <c r="AB3783" s="55"/>
      <c r="AC3783" s="30"/>
      <c r="AD3783" s="30"/>
    </row>
    <row r="3784" spans="1:30" x14ac:dyDescent="0.2">
      <c r="A3784" s="89"/>
      <c r="B3784" s="35"/>
      <c r="C3784" s="30"/>
      <c r="D3784" s="30"/>
      <c r="E3784" s="30"/>
      <c r="F3784" s="30"/>
      <c r="G3784" s="30"/>
      <c r="H3784" s="155"/>
      <c r="I3784" s="36" t="str">
        <f ca="1">IFERROR(__xludf.DUMMYFUNCTION("""COMPUTED_VALUE""")," ")</f>
        <v xml:space="preserve"> </v>
      </c>
      <c r="J3784" s="51"/>
      <c r="K3784" s="56"/>
      <c r="L3784" s="38"/>
      <c r="M3784" s="30"/>
      <c r="N3784" s="30"/>
      <c r="O3784" s="30"/>
      <c r="P3784" s="30"/>
      <c r="Q3784" s="23" t="str">
        <v/>
      </c>
      <c r="R3784" s="30"/>
      <c r="S3784" s="39"/>
      <c r="T3784" s="45"/>
      <c r="U3784" s="52"/>
      <c r="V3784" s="53"/>
      <c r="W3784" s="54"/>
      <c r="X3784" s="30"/>
      <c r="Y3784" s="31" t="str">
        <v/>
      </c>
      <c r="Z3784" s="30"/>
      <c r="AA3784" s="56"/>
      <c r="AB3784" s="56"/>
      <c r="AC3784" s="30"/>
      <c r="AD3784" s="30"/>
    </row>
    <row r="3785" spans="1:30" x14ac:dyDescent="0.2">
      <c r="A3785" s="89"/>
      <c r="B3785" s="35"/>
      <c r="C3785" s="30"/>
      <c r="D3785" s="30"/>
      <c r="E3785" s="30"/>
      <c r="F3785" s="30"/>
      <c r="G3785" s="30"/>
      <c r="H3785" s="155"/>
      <c r="I3785" s="36" t="str">
        <f ca="1">IFERROR(__xludf.DUMMYFUNCTION("""COMPUTED_VALUE""")," ")</f>
        <v xml:space="preserve"> </v>
      </c>
      <c r="J3785" s="51"/>
      <c r="K3785" s="56"/>
      <c r="L3785" s="38"/>
      <c r="M3785" s="30"/>
      <c r="N3785" s="30"/>
      <c r="O3785" s="30"/>
      <c r="P3785" s="30"/>
      <c r="Q3785" s="23" t="str">
        <v/>
      </c>
      <c r="R3785" s="30"/>
      <c r="S3785" s="39"/>
      <c r="T3785" s="45"/>
      <c r="U3785" s="52"/>
      <c r="V3785" s="53"/>
      <c r="W3785" s="54"/>
      <c r="X3785" s="30"/>
      <c r="Y3785" s="31" t="str">
        <v/>
      </c>
      <c r="Z3785" s="30"/>
      <c r="AA3785" s="55"/>
      <c r="AB3785" s="55"/>
      <c r="AC3785" s="30"/>
      <c r="AD3785" s="30"/>
    </row>
    <row r="3786" spans="1:30" x14ac:dyDescent="0.2">
      <c r="A3786" s="89"/>
      <c r="B3786" s="35"/>
      <c r="C3786" s="30"/>
      <c r="D3786" s="30"/>
      <c r="E3786" s="30"/>
      <c r="F3786" s="30"/>
      <c r="G3786" s="30"/>
      <c r="H3786" s="155"/>
      <c r="I3786" s="36" t="str">
        <f ca="1">IFERROR(__xludf.DUMMYFUNCTION("""COMPUTED_VALUE""")," ")</f>
        <v xml:space="preserve"> </v>
      </c>
      <c r="J3786" s="51"/>
      <c r="K3786" s="56"/>
      <c r="L3786" s="38"/>
      <c r="M3786" s="30"/>
      <c r="N3786" s="30"/>
      <c r="O3786" s="30"/>
      <c r="P3786" s="30"/>
      <c r="Q3786" s="23" t="str">
        <v/>
      </c>
      <c r="R3786" s="30"/>
      <c r="S3786" s="39"/>
      <c r="T3786" s="45"/>
      <c r="U3786" s="52"/>
      <c r="V3786" s="53"/>
      <c r="W3786" s="54"/>
      <c r="X3786" s="30"/>
      <c r="Y3786" s="31" t="str">
        <v/>
      </c>
      <c r="Z3786" s="30"/>
      <c r="AA3786" s="56"/>
      <c r="AB3786" s="56"/>
      <c r="AC3786" s="30"/>
      <c r="AD3786" s="30"/>
    </row>
    <row r="3787" spans="1:30" x14ac:dyDescent="0.2">
      <c r="A3787" s="89"/>
      <c r="B3787" s="35"/>
      <c r="C3787" s="30"/>
      <c r="D3787" s="30"/>
      <c r="E3787" s="30"/>
      <c r="F3787" s="30"/>
      <c r="G3787" s="30"/>
      <c r="H3787" s="155"/>
      <c r="I3787" s="36" t="str">
        <f ca="1">IFERROR(__xludf.DUMMYFUNCTION("""COMPUTED_VALUE""")," ")</f>
        <v xml:space="preserve"> </v>
      </c>
      <c r="J3787" s="51"/>
      <c r="K3787" s="56"/>
      <c r="L3787" s="38"/>
      <c r="M3787" s="30"/>
      <c r="N3787" s="30"/>
      <c r="O3787" s="30"/>
      <c r="P3787" s="30"/>
      <c r="Q3787" s="23" t="str">
        <v/>
      </c>
      <c r="R3787" s="30"/>
      <c r="S3787" s="39"/>
      <c r="T3787" s="45"/>
      <c r="U3787" s="52"/>
      <c r="V3787" s="53"/>
      <c r="W3787" s="54"/>
      <c r="X3787" s="30"/>
      <c r="Y3787" s="31" t="str">
        <v/>
      </c>
      <c r="Z3787" s="30"/>
      <c r="AA3787" s="55"/>
      <c r="AB3787" s="55"/>
      <c r="AC3787" s="30"/>
      <c r="AD3787" s="30"/>
    </row>
    <row r="3788" spans="1:30" x14ac:dyDescent="0.2">
      <c r="A3788" s="89"/>
      <c r="B3788" s="35"/>
      <c r="C3788" s="30"/>
      <c r="D3788" s="30"/>
      <c r="E3788" s="30"/>
      <c r="F3788" s="30"/>
      <c r="G3788" s="30"/>
      <c r="H3788" s="155"/>
      <c r="I3788" s="36" t="str">
        <f ca="1">IFERROR(__xludf.DUMMYFUNCTION("""COMPUTED_VALUE""")," ")</f>
        <v xml:space="preserve"> </v>
      </c>
      <c r="J3788" s="51"/>
      <c r="K3788" s="56"/>
      <c r="L3788" s="38"/>
      <c r="M3788" s="30"/>
      <c r="N3788" s="30"/>
      <c r="O3788" s="30"/>
      <c r="P3788" s="30"/>
      <c r="Q3788" s="23" t="str">
        <v/>
      </c>
      <c r="R3788" s="30"/>
      <c r="S3788" s="39"/>
      <c r="T3788" s="45"/>
      <c r="U3788" s="52"/>
      <c r="V3788" s="53"/>
      <c r="W3788" s="54"/>
      <c r="X3788" s="30"/>
      <c r="Y3788" s="31" t="str">
        <v/>
      </c>
      <c r="Z3788" s="30"/>
      <c r="AA3788" s="56"/>
      <c r="AB3788" s="56"/>
      <c r="AC3788" s="30"/>
      <c r="AD3788" s="30"/>
    </row>
    <row r="3789" spans="1:30" x14ac:dyDescent="0.2">
      <c r="A3789" s="89"/>
      <c r="B3789" s="35"/>
      <c r="C3789" s="30"/>
      <c r="D3789" s="30"/>
      <c r="E3789" s="30"/>
      <c r="F3789" s="30"/>
      <c r="G3789" s="30"/>
      <c r="H3789" s="155"/>
      <c r="I3789" s="36" t="str">
        <f ca="1">IFERROR(__xludf.DUMMYFUNCTION("""COMPUTED_VALUE""")," ")</f>
        <v xml:space="preserve"> </v>
      </c>
      <c r="J3789" s="51"/>
      <c r="K3789" s="56"/>
      <c r="L3789" s="38"/>
      <c r="M3789" s="30"/>
      <c r="N3789" s="30"/>
      <c r="O3789" s="30"/>
      <c r="P3789" s="30"/>
      <c r="Q3789" s="23" t="str">
        <v/>
      </c>
      <c r="R3789" s="30"/>
      <c r="S3789" s="39"/>
      <c r="T3789" s="45"/>
      <c r="U3789" s="52"/>
      <c r="V3789" s="53"/>
      <c r="W3789" s="54"/>
      <c r="X3789" s="30"/>
      <c r="Y3789" s="31" t="str">
        <v/>
      </c>
      <c r="Z3789" s="30"/>
      <c r="AA3789" s="55"/>
      <c r="AB3789" s="55"/>
      <c r="AC3789" s="30"/>
      <c r="AD3789" s="30"/>
    </row>
    <row r="3790" spans="1:30" x14ac:dyDescent="0.2">
      <c r="A3790" s="89"/>
      <c r="B3790" s="35"/>
      <c r="C3790" s="30"/>
      <c r="D3790" s="30"/>
      <c r="E3790" s="30"/>
      <c r="F3790" s="30"/>
      <c r="G3790" s="30"/>
      <c r="H3790" s="155"/>
      <c r="I3790" s="36" t="str">
        <f ca="1">IFERROR(__xludf.DUMMYFUNCTION("""COMPUTED_VALUE""")," ")</f>
        <v xml:space="preserve"> </v>
      </c>
      <c r="J3790" s="51"/>
      <c r="K3790" s="56"/>
      <c r="L3790" s="38"/>
      <c r="M3790" s="30"/>
      <c r="N3790" s="30"/>
      <c r="O3790" s="30"/>
      <c r="P3790" s="30"/>
      <c r="Q3790" s="23" t="str">
        <v/>
      </c>
      <c r="R3790" s="30"/>
      <c r="S3790" s="39"/>
      <c r="T3790" s="45"/>
      <c r="U3790" s="52"/>
      <c r="V3790" s="53"/>
      <c r="W3790" s="54"/>
      <c r="X3790" s="30"/>
      <c r="Y3790" s="31" t="str">
        <v/>
      </c>
      <c r="Z3790" s="30"/>
      <c r="AA3790" s="56"/>
      <c r="AB3790" s="56"/>
      <c r="AC3790" s="30"/>
      <c r="AD3790" s="30"/>
    </row>
    <row r="3791" spans="1:30" x14ac:dyDescent="0.2">
      <c r="A3791" s="89"/>
      <c r="B3791" s="35"/>
      <c r="C3791" s="30"/>
      <c r="D3791" s="30"/>
      <c r="E3791" s="30"/>
      <c r="F3791" s="30"/>
      <c r="G3791" s="30"/>
      <c r="H3791" s="155"/>
      <c r="I3791" s="36" t="str">
        <f ca="1">IFERROR(__xludf.DUMMYFUNCTION("""COMPUTED_VALUE""")," ")</f>
        <v xml:space="preserve"> </v>
      </c>
      <c r="J3791" s="51"/>
      <c r="K3791" s="56"/>
      <c r="L3791" s="38"/>
      <c r="M3791" s="30"/>
      <c r="N3791" s="30"/>
      <c r="O3791" s="30"/>
      <c r="P3791" s="30"/>
      <c r="Q3791" s="23" t="str">
        <v/>
      </c>
      <c r="R3791" s="30"/>
      <c r="S3791" s="39"/>
      <c r="T3791" s="45"/>
      <c r="U3791" s="52"/>
      <c r="V3791" s="53"/>
      <c r="W3791" s="54"/>
      <c r="X3791" s="30"/>
      <c r="Y3791" s="31" t="str">
        <v/>
      </c>
      <c r="Z3791" s="30"/>
      <c r="AA3791" s="55"/>
      <c r="AB3791" s="55"/>
      <c r="AC3791" s="30"/>
      <c r="AD3791" s="30"/>
    </row>
    <row r="3792" spans="1:30" x14ac:dyDescent="0.2">
      <c r="A3792" s="89"/>
      <c r="B3792" s="35"/>
      <c r="C3792" s="30"/>
      <c r="D3792" s="30"/>
      <c r="E3792" s="30"/>
      <c r="F3792" s="30"/>
      <c r="G3792" s="30"/>
      <c r="H3792" s="155"/>
      <c r="I3792" s="36" t="str">
        <f ca="1">IFERROR(__xludf.DUMMYFUNCTION("""COMPUTED_VALUE""")," ")</f>
        <v xml:space="preserve"> </v>
      </c>
      <c r="J3792" s="51"/>
      <c r="K3792" s="56"/>
      <c r="L3792" s="38"/>
      <c r="M3792" s="30"/>
      <c r="N3792" s="30"/>
      <c r="O3792" s="30"/>
      <c r="P3792" s="30"/>
      <c r="Q3792" s="23" t="str">
        <v/>
      </c>
      <c r="R3792" s="30"/>
      <c r="S3792" s="39"/>
      <c r="T3792" s="45"/>
      <c r="U3792" s="52"/>
      <c r="V3792" s="53"/>
      <c r="W3792" s="54"/>
      <c r="X3792" s="30"/>
      <c r="Y3792" s="31" t="str">
        <v/>
      </c>
      <c r="Z3792" s="30"/>
      <c r="AA3792" s="56"/>
      <c r="AB3792" s="56"/>
      <c r="AC3792" s="30"/>
      <c r="AD3792" s="30"/>
    </row>
    <row r="3793" spans="1:30" x14ac:dyDescent="0.2">
      <c r="A3793" s="89"/>
      <c r="B3793" s="35"/>
      <c r="C3793" s="30"/>
      <c r="D3793" s="30"/>
      <c r="E3793" s="30"/>
      <c r="F3793" s="30"/>
      <c r="G3793" s="30"/>
      <c r="H3793" s="155"/>
      <c r="I3793" s="36" t="str">
        <f ca="1">IFERROR(__xludf.DUMMYFUNCTION("""COMPUTED_VALUE""")," ")</f>
        <v xml:space="preserve"> </v>
      </c>
      <c r="J3793" s="51"/>
      <c r="K3793" s="56"/>
      <c r="L3793" s="38"/>
      <c r="M3793" s="30"/>
      <c r="N3793" s="30"/>
      <c r="O3793" s="30"/>
      <c r="P3793" s="30"/>
      <c r="Q3793" s="23" t="str">
        <v/>
      </c>
      <c r="R3793" s="30"/>
      <c r="S3793" s="39"/>
      <c r="T3793" s="45"/>
      <c r="U3793" s="52"/>
      <c r="V3793" s="53"/>
      <c r="W3793" s="54"/>
      <c r="X3793" s="30"/>
      <c r="Y3793" s="31" t="str">
        <v/>
      </c>
      <c r="Z3793" s="30"/>
      <c r="AA3793" s="55"/>
      <c r="AB3793" s="55"/>
      <c r="AC3793" s="30"/>
      <c r="AD3793" s="30"/>
    </row>
    <row r="3794" spans="1:30" x14ac:dyDescent="0.2">
      <c r="A3794" s="89"/>
      <c r="B3794" s="35"/>
      <c r="C3794" s="30"/>
      <c r="D3794" s="30"/>
      <c r="E3794" s="30"/>
      <c r="F3794" s="30"/>
      <c r="G3794" s="30"/>
      <c r="H3794" s="155"/>
      <c r="I3794" s="36" t="str">
        <f ca="1">IFERROR(__xludf.DUMMYFUNCTION("""COMPUTED_VALUE""")," ")</f>
        <v xml:space="preserve"> </v>
      </c>
      <c r="J3794" s="51"/>
      <c r="K3794" s="56"/>
      <c r="L3794" s="38"/>
      <c r="M3794" s="30"/>
      <c r="N3794" s="30"/>
      <c r="O3794" s="30"/>
      <c r="P3794" s="30"/>
      <c r="Q3794" s="23" t="str">
        <v/>
      </c>
      <c r="R3794" s="30"/>
      <c r="S3794" s="39"/>
      <c r="T3794" s="45"/>
      <c r="U3794" s="52"/>
      <c r="V3794" s="53"/>
      <c r="W3794" s="54"/>
      <c r="X3794" s="30"/>
      <c r="Y3794" s="31" t="str">
        <v/>
      </c>
      <c r="Z3794" s="30"/>
      <c r="AA3794" s="56"/>
      <c r="AB3794" s="56"/>
      <c r="AC3794" s="30"/>
      <c r="AD3794" s="30"/>
    </row>
    <row r="3795" spans="1:30" x14ac:dyDescent="0.2">
      <c r="A3795" s="89"/>
      <c r="B3795" s="35"/>
      <c r="C3795" s="30"/>
      <c r="D3795" s="30"/>
      <c r="E3795" s="30"/>
      <c r="F3795" s="30"/>
      <c r="G3795" s="30"/>
      <c r="H3795" s="155"/>
      <c r="I3795" s="36" t="str">
        <f ca="1">IFERROR(__xludf.DUMMYFUNCTION("""COMPUTED_VALUE""")," ")</f>
        <v xml:space="preserve"> </v>
      </c>
      <c r="J3795" s="51"/>
      <c r="K3795" s="56"/>
      <c r="L3795" s="38"/>
      <c r="M3795" s="30"/>
      <c r="N3795" s="30"/>
      <c r="O3795" s="30"/>
      <c r="P3795" s="30"/>
      <c r="Q3795" s="23" t="str">
        <v/>
      </c>
      <c r="R3795" s="30"/>
      <c r="S3795" s="39"/>
      <c r="T3795" s="45"/>
      <c r="U3795" s="52"/>
      <c r="V3795" s="53"/>
      <c r="W3795" s="54"/>
      <c r="X3795" s="30"/>
      <c r="Y3795" s="31" t="str">
        <v/>
      </c>
      <c r="Z3795" s="30"/>
      <c r="AA3795" s="55"/>
      <c r="AB3795" s="55"/>
      <c r="AC3795" s="30"/>
      <c r="AD3795" s="30"/>
    </row>
    <row r="3796" spans="1:30" x14ac:dyDescent="0.2">
      <c r="A3796" s="89"/>
      <c r="B3796" s="35"/>
      <c r="C3796" s="30"/>
      <c r="D3796" s="30"/>
      <c r="E3796" s="30"/>
      <c r="F3796" s="30"/>
      <c r="G3796" s="30"/>
      <c r="H3796" s="155"/>
      <c r="I3796" s="36" t="str">
        <f ca="1">IFERROR(__xludf.DUMMYFUNCTION("""COMPUTED_VALUE""")," ")</f>
        <v xml:space="preserve"> </v>
      </c>
      <c r="J3796" s="51"/>
      <c r="K3796" s="56"/>
      <c r="L3796" s="38"/>
      <c r="M3796" s="30"/>
      <c r="N3796" s="30"/>
      <c r="O3796" s="30"/>
      <c r="P3796" s="30"/>
      <c r="Q3796" s="23" t="str">
        <v/>
      </c>
      <c r="R3796" s="30"/>
      <c r="S3796" s="39"/>
      <c r="T3796" s="45"/>
      <c r="U3796" s="52"/>
      <c r="V3796" s="53"/>
      <c r="W3796" s="54"/>
      <c r="X3796" s="30"/>
      <c r="Y3796" s="31" t="str">
        <v/>
      </c>
      <c r="Z3796" s="30"/>
      <c r="AA3796" s="56"/>
      <c r="AB3796" s="56"/>
      <c r="AC3796" s="30"/>
      <c r="AD3796" s="30"/>
    </row>
    <row r="3797" spans="1:30" x14ac:dyDescent="0.2">
      <c r="A3797" s="89"/>
      <c r="B3797" s="35"/>
      <c r="C3797" s="30"/>
      <c r="D3797" s="30"/>
      <c r="E3797" s="30"/>
      <c r="F3797" s="30"/>
      <c r="G3797" s="30"/>
      <c r="H3797" s="155"/>
      <c r="I3797" s="36" t="str">
        <f ca="1">IFERROR(__xludf.DUMMYFUNCTION("""COMPUTED_VALUE""")," ")</f>
        <v xml:space="preserve"> </v>
      </c>
      <c r="J3797" s="51"/>
      <c r="K3797" s="56"/>
      <c r="L3797" s="38"/>
      <c r="M3797" s="30"/>
      <c r="N3797" s="30"/>
      <c r="O3797" s="30"/>
      <c r="P3797" s="30"/>
      <c r="Q3797" s="23" t="str">
        <v/>
      </c>
      <c r="R3797" s="30"/>
      <c r="S3797" s="39"/>
      <c r="T3797" s="45"/>
      <c r="U3797" s="52"/>
      <c r="V3797" s="53"/>
      <c r="W3797" s="54"/>
      <c r="X3797" s="30"/>
      <c r="Y3797" s="31" t="str">
        <v/>
      </c>
      <c r="Z3797" s="30"/>
      <c r="AA3797" s="55"/>
      <c r="AB3797" s="55"/>
      <c r="AC3797" s="30"/>
      <c r="AD3797" s="30"/>
    </row>
    <row r="3798" spans="1:30" x14ac:dyDescent="0.2">
      <c r="A3798" s="89"/>
      <c r="B3798" s="35"/>
      <c r="C3798" s="30"/>
      <c r="D3798" s="30"/>
      <c r="E3798" s="30"/>
      <c r="F3798" s="30"/>
      <c r="G3798" s="30"/>
      <c r="H3798" s="155"/>
      <c r="I3798" s="36" t="str">
        <f ca="1">IFERROR(__xludf.DUMMYFUNCTION("""COMPUTED_VALUE""")," ")</f>
        <v xml:space="preserve"> </v>
      </c>
      <c r="J3798" s="51"/>
      <c r="K3798" s="56"/>
      <c r="L3798" s="38"/>
      <c r="M3798" s="30"/>
      <c r="N3798" s="30"/>
      <c r="O3798" s="30"/>
      <c r="P3798" s="30"/>
      <c r="Q3798" s="23" t="str">
        <v/>
      </c>
      <c r="R3798" s="30"/>
      <c r="S3798" s="39"/>
      <c r="T3798" s="45"/>
      <c r="U3798" s="52"/>
      <c r="V3798" s="53"/>
      <c r="W3798" s="54"/>
      <c r="X3798" s="30"/>
      <c r="Y3798" s="31" t="str">
        <v/>
      </c>
      <c r="Z3798" s="30"/>
      <c r="AA3798" s="56"/>
      <c r="AB3798" s="56"/>
      <c r="AC3798" s="30"/>
      <c r="AD3798" s="30"/>
    </row>
    <row r="3799" spans="1:30" x14ac:dyDescent="0.2">
      <c r="A3799" s="89"/>
      <c r="B3799" s="35"/>
      <c r="C3799" s="30"/>
      <c r="D3799" s="30"/>
      <c r="E3799" s="30"/>
      <c r="F3799" s="30"/>
      <c r="G3799" s="30"/>
      <c r="H3799" s="155"/>
      <c r="I3799" s="36" t="str">
        <f ca="1">IFERROR(__xludf.DUMMYFUNCTION("""COMPUTED_VALUE""")," ")</f>
        <v xml:space="preserve"> </v>
      </c>
      <c r="J3799" s="51"/>
      <c r="K3799" s="56"/>
      <c r="L3799" s="38"/>
      <c r="M3799" s="30"/>
      <c r="N3799" s="30"/>
      <c r="O3799" s="30"/>
      <c r="P3799" s="30"/>
      <c r="Q3799" s="23" t="str">
        <v/>
      </c>
      <c r="R3799" s="30"/>
      <c r="S3799" s="39"/>
      <c r="T3799" s="45"/>
      <c r="U3799" s="52"/>
      <c r="V3799" s="53"/>
      <c r="W3799" s="54"/>
      <c r="X3799" s="30"/>
      <c r="Y3799" s="31" t="str">
        <v/>
      </c>
      <c r="Z3799" s="30"/>
      <c r="AA3799" s="55"/>
      <c r="AB3799" s="55"/>
      <c r="AC3799" s="30"/>
      <c r="AD3799" s="30"/>
    </row>
    <row r="3800" spans="1:30" x14ac:dyDescent="0.2">
      <c r="A3800" s="89"/>
      <c r="B3800" s="35"/>
      <c r="C3800" s="30"/>
      <c r="D3800" s="30"/>
      <c r="E3800" s="30"/>
      <c r="F3800" s="30"/>
      <c r="G3800" s="30"/>
      <c r="H3800" s="155"/>
      <c r="I3800" s="36" t="str">
        <f ca="1">IFERROR(__xludf.DUMMYFUNCTION("""COMPUTED_VALUE""")," ")</f>
        <v xml:space="preserve"> </v>
      </c>
      <c r="J3800" s="51"/>
      <c r="K3800" s="56"/>
      <c r="L3800" s="38"/>
      <c r="M3800" s="30"/>
      <c r="N3800" s="30"/>
      <c r="O3800" s="30"/>
      <c r="P3800" s="30"/>
      <c r="Q3800" s="23" t="str">
        <v/>
      </c>
      <c r="R3800" s="30"/>
      <c r="S3800" s="39"/>
      <c r="T3800" s="45"/>
      <c r="U3800" s="52"/>
      <c r="V3800" s="53"/>
      <c r="W3800" s="54"/>
      <c r="X3800" s="30"/>
      <c r="Y3800" s="31" t="str">
        <v/>
      </c>
      <c r="Z3800" s="30"/>
      <c r="AA3800" s="56"/>
      <c r="AB3800" s="56"/>
      <c r="AC3800" s="30"/>
      <c r="AD3800" s="30"/>
    </row>
    <row r="3801" spans="1:30" x14ac:dyDescent="0.2">
      <c r="A3801" s="89"/>
      <c r="B3801" s="35"/>
      <c r="C3801" s="30"/>
      <c r="D3801" s="30"/>
      <c r="E3801" s="30"/>
      <c r="F3801" s="30"/>
      <c r="G3801" s="30"/>
      <c r="H3801" s="155"/>
      <c r="I3801" s="36" t="str">
        <f ca="1">IFERROR(__xludf.DUMMYFUNCTION("""COMPUTED_VALUE""")," ")</f>
        <v xml:space="preserve"> </v>
      </c>
      <c r="J3801" s="51"/>
      <c r="K3801" s="56"/>
      <c r="L3801" s="38"/>
      <c r="M3801" s="30"/>
      <c r="N3801" s="30"/>
      <c r="O3801" s="30"/>
      <c r="P3801" s="30"/>
      <c r="Q3801" s="23" t="str">
        <v/>
      </c>
      <c r="R3801" s="30"/>
      <c r="S3801" s="39"/>
      <c r="T3801" s="45"/>
      <c r="U3801" s="52"/>
      <c r="V3801" s="53"/>
      <c r="W3801" s="54"/>
      <c r="X3801" s="30"/>
      <c r="Y3801" s="31" t="str">
        <v/>
      </c>
      <c r="Z3801" s="30"/>
      <c r="AA3801" s="55"/>
      <c r="AB3801" s="55"/>
      <c r="AC3801" s="30"/>
      <c r="AD3801" s="30"/>
    </row>
    <row r="3802" spans="1:30" x14ac:dyDescent="0.2">
      <c r="A3802" s="89"/>
      <c r="B3802" s="35"/>
      <c r="C3802" s="30"/>
      <c r="D3802" s="30"/>
      <c r="E3802" s="30"/>
      <c r="F3802" s="30"/>
      <c r="G3802" s="30"/>
      <c r="H3802" s="155"/>
      <c r="I3802" s="36" t="str">
        <f ca="1">IFERROR(__xludf.DUMMYFUNCTION("""COMPUTED_VALUE""")," ")</f>
        <v xml:space="preserve"> </v>
      </c>
      <c r="J3802" s="51"/>
      <c r="K3802" s="56"/>
      <c r="L3802" s="38"/>
      <c r="M3802" s="30"/>
      <c r="N3802" s="30"/>
      <c r="O3802" s="30"/>
      <c r="P3802" s="30"/>
      <c r="Q3802" s="23" t="str">
        <v/>
      </c>
      <c r="R3802" s="30"/>
      <c r="S3802" s="39"/>
      <c r="T3802" s="45"/>
      <c r="U3802" s="52"/>
      <c r="V3802" s="53"/>
      <c r="W3802" s="54"/>
      <c r="X3802" s="30"/>
      <c r="Y3802" s="31" t="str">
        <v/>
      </c>
      <c r="Z3802" s="30"/>
      <c r="AA3802" s="56"/>
      <c r="AB3802" s="56"/>
      <c r="AC3802" s="30"/>
      <c r="AD3802" s="30"/>
    </row>
    <row r="3803" spans="1:30" x14ac:dyDescent="0.2">
      <c r="A3803" s="89"/>
      <c r="B3803" s="35"/>
      <c r="C3803" s="30"/>
      <c r="D3803" s="30"/>
      <c r="E3803" s="30"/>
      <c r="F3803" s="30"/>
      <c r="G3803" s="30"/>
      <c r="H3803" s="155"/>
      <c r="I3803" s="36" t="str">
        <f ca="1">IFERROR(__xludf.DUMMYFUNCTION("""COMPUTED_VALUE""")," ")</f>
        <v xml:space="preserve"> </v>
      </c>
      <c r="J3803" s="51"/>
      <c r="K3803" s="56"/>
      <c r="L3803" s="38"/>
      <c r="M3803" s="30"/>
      <c r="N3803" s="30"/>
      <c r="O3803" s="30"/>
      <c r="P3803" s="30"/>
      <c r="Q3803" s="23" t="str">
        <v/>
      </c>
      <c r="R3803" s="30"/>
      <c r="S3803" s="39"/>
      <c r="T3803" s="45"/>
      <c r="U3803" s="52"/>
      <c r="V3803" s="53"/>
      <c r="W3803" s="54"/>
      <c r="X3803" s="30"/>
      <c r="Y3803" s="31" t="str">
        <v/>
      </c>
      <c r="Z3803" s="30"/>
      <c r="AA3803" s="55"/>
      <c r="AB3803" s="55"/>
      <c r="AC3803" s="30"/>
      <c r="AD3803" s="30"/>
    </row>
    <row r="3804" spans="1:30" x14ac:dyDescent="0.2">
      <c r="A3804" s="89"/>
      <c r="B3804" s="35"/>
      <c r="C3804" s="30"/>
      <c r="D3804" s="30"/>
      <c r="E3804" s="30"/>
      <c r="F3804" s="30"/>
      <c r="G3804" s="30"/>
      <c r="H3804" s="155"/>
      <c r="I3804" s="36" t="str">
        <f ca="1">IFERROR(__xludf.DUMMYFUNCTION("""COMPUTED_VALUE""")," ")</f>
        <v xml:space="preserve"> </v>
      </c>
      <c r="J3804" s="51"/>
      <c r="K3804" s="56"/>
      <c r="L3804" s="38"/>
      <c r="M3804" s="30"/>
      <c r="N3804" s="30"/>
      <c r="O3804" s="30"/>
      <c r="P3804" s="30"/>
      <c r="Q3804" s="23" t="str">
        <v/>
      </c>
      <c r="R3804" s="30"/>
      <c r="S3804" s="39"/>
      <c r="T3804" s="45"/>
      <c r="U3804" s="52"/>
      <c r="V3804" s="53"/>
      <c r="W3804" s="54"/>
      <c r="X3804" s="30"/>
      <c r="Y3804" s="31" t="str">
        <v/>
      </c>
      <c r="Z3804" s="30"/>
      <c r="AA3804" s="56"/>
      <c r="AB3804" s="56"/>
      <c r="AC3804" s="30"/>
      <c r="AD3804" s="30"/>
    </row>
    <row r="3805" spans="1:30" x14ac:dyDescent="0.2">
      <c r="A3805" s="89"/>
      <c r="B3805" s="35"/>
      <c r="C3805" s="30"/>
      <c r="D3805" s="30"/>
      <c r="E3805" s="30"/>
      <c r="F3805" s="30"/>
      <c r="G3805" s="30"/>
      <c r="H3805" s="155"/>
      <c r="I3805" s="36" t="str">
        <f ca="1">IFERROR(__xludf.DUMMYFUNCTION("""COMPUTED_VALUE""")," ")</f>
        <v xml:space="preserve"> </v>
      </c>
      <c r="J3805" s="51"/>
      <c r="K3805" s="56"/>
      <c r="L3805" s="38"/>
      <c r="M3805" s="30"/>
      <c r="N3805" s="30"/>
      <c r="O3805" s="30"/>
      <c r="P3805" s="30"/>
      <c r="Q3805" s="23" t="str">
        <v/>
      </c>
      <c r="R3805" s="30"/>
      <c r="S3805" s="39"/>
      <c r="T3805" s="45"/>
      <c r="U3805" s="52"/>
      <c r="V3805" s="53"/>
      <c r="W3805" s="54"/>
      <c r="X3805" s="30"/>
      <c r="Y3805" s="31" t="str">
        <v/>
      </c>
      <c r="Z3805" s="30"/>
      <c r="AA3805" s="55"/>
      <c r="AB3805" s="55"/>
      <c r="AC3805" s="30"/>
      <c r="AD3805" s="30"/>
    </row>
    <row r="3806" spans="1:30" x14ac:dyDescent="0.2">
      <c r="A3806" s="89"/>
      <c r="B3806" s="35"/>
      <c r="C3806" s="30"/>
      <c r="D3806" s="30"/>
      <c r="E3806" s="30"/>
      <c r="F3806" s="30"/>
      <c r="G3806" s="30"/>
      <c r="H3806" s="155"/>
      <c r="I3806" s="36" t="str">
        <f ca="1">IFERROR(__xludf.DUMMYFUNCTION("""COMPUTED_VALUE""")," ")</f>
        <v xml:space="preserve"> </v>
      </c>
      <c r="J3806" s="51"/>
      <c r="K3806" s="56"/>
      <c r="L3806" s="38"/>
      <c r="M3806" s="30"/>
      <c r="N3806" s="30"/>
      <c r="O3806" s="30"/>
      <c r="P3806" s="30"/>
      <c r="Q3806" s="23" t="str">
        <v/>
      </c>
      <c r="R3806" s="30"/>
      <c r="S3806" s="39"/>
      <c r="T3806" s="45"/>
      <c r="U3806" s="52"/>
      <c r="V3806" s="53"/>
      <c r="W3806" s="54"/>
      <c r="X3806" s="30"/>
      <c r="Y3806" s="31" t="str">
        <v/>
      </c>
      <c r="Z3806" s="30"/>
      <c r="AA3806" s="56"/>
      <c r="AB3806" s="56"/>
      <c r="AC3806" s="30"/>
      <c r="AD3806" s="30"/>
    </row>
    <row r="3807" spans="1:30" x14ac:dyDescent="0.2">
      <c r="A3807" s="89"/>
      <c r="B3807" s="35"/>
      <c r="C3807" s="30"/>
      <c r="D3807" s="30"/>
      <c r="E3807" s="30"/>
      <c r="F3807" s="30"/>
      <c r="G3807" s="30"/>
      <c r="H3807" s="155"/>
      <c r="I3807" s="36" t="str">
        <f ca="1">IFERROR(__xludf.DUMMYFUNCTION("""COMPUTED_VALUE""")," ")</f>
        <v xml:space="preserve"> </v>
      </c>
      <c r="J3807" s="51"/>
      <c r="K3807" s="56"/>
      <c r="L3807" s="38"/>
      <c r="M3807" s="30"/>
      <c r="N3807" s="30"/>
      <c r="O3807" s="30"/>
      <c r="P3807" s="30"/>
      <c r="Q3807" s="23" t="str">
        <v/>
      </c>
      <c r="R3807" s="30"/>
      <c r="S3807" s="39"/>
      <c r="T3807" s="45"/>
      <c r="U3807" s="52"/>
      <c r="V3807" s="53"/>
      <c r="W3807" s="54"/>
      <c r="X3807" s="30"/>
      <c r="Y3807" s="31" t="str">
        <v/>
      </c>
      <c r="Z3807" s="30"/>
      <c r="AA3807" s="55"/>
      <c r="AB3807" s="55"/>
      <c r="AC3807" s="30"/>
      <c r="AD3807" s="30"/>
    </row>
    <row r="3808" spans="1:30" x14ac:dyDescent="0.2">
      <c r="A3808" s="89"/>
      <c r="B3808" s="35"/>
      <c r="C3808" s="30"/>
      <c r="D3808" s="30"/>
      <c r="E3808" s="30"/>
      <c r="F3808" s="30"/>
      <c r="G3808" s="30"/>
      <c r="H3808" s="155"/>
      <c r="I3808" s="36" t="str">
        <f ca="1">IFERROR(__xludf.DUMMYFUNCTION("""COMPUTED_VALUE""")," ")</f>
        <v xml:space="preserve"> </v>
      </c>
      <c r="J3808" s="51"/>
      <c r="K3808" s="56"/>
      <c r="L3808" s="38"/>
      <c r="M3808" s="30"/>
      <c r="N3808" s="30"/>
      <c r="O3808" s="30"/>
      <c r="P3808" s="30"/>
      <c r="Q3808" s="23" t="str">
        <v/>
      </c>
      <c r="R3808" s="30"/>
      <c r="S3808" s="39"/>
      <c r="T3808" s="45"/>
      <c r="U3808" s="52"/>
      <c r="V3808" s="53"/>
      <c r="W3808" s="54"/>
      <c r="X3808" s="30"/>
      <c r="Y3808" s="31" t="str">
        <v/>
      </c>
      <c r="Z3808" s="30"/>
      <c r="AA3808" s="56"/>
      <c r="AB3808" s="56"/>
      <c r="AC3808" s="30"/>
      <c r="AD3808" s="30"/>
    </row>
    <row r="3809" spans="1:30" x14ac:dyDescent="0.2">
      <c r="A3809" s="89"/>
      <c r="B3809" s="35"/>
      <c r="C3809" s="30"/>
      <c r="D3809" s="30"/>
      <c r="E3809" s="30"/>
      <c r="F3809" s="30"/>
      <c r="G3809" s="30"/>
      <c r="H3809" s="155"/>
      <c r="I3809" s="36" t="str">
        <f ca="1">IFERROR(__xludf.DUMMYFUNCTION("""COMPUTED_VALUE""")," ")</f>
        <v xml:space="preserve"> </v>
      </c>
      <c r="J3809" s="51"/>
      <c r="K3809" s="56"/>
      <c r="L3809" s="38"/>
      <c r="M3809" s="30"/>
      <c r="N3809" s="30"/>
      <c r="O3809" s="30"/>
      <c r="P3809" s="30"/>
      <c r="Q3809" s="23" t="str">
        <v/>
      </c>
      <c r="R3809" s="30"/>
      <c r="S3809" s="39"/>
      <c r="T3809" s="45"/>
      <c r="U3809" s="52"/>
      <c r="V3809" s="53"/>
      <c r="W3809" s="54"/>
      <c r="X3809" s="30"/>
      <c r="Y3809" s="31" t="str">
        <v/>
      </c>
      <c r="Z3809" s="30"/>
      <c r="AA3809" s="55"/>
      <c r="AB3809" s="55"/>
      <c r="AC3809" s="30"/>
      <c r="AD3809" s="30"/>
    </row>
    <row r="3810" spans="1:30" x14ac:dyDescent="0.2">
      <c r="A3810" s="89"/>
      <c r="B3810" s="35"/>
      <c r="C3810" s="30"/>
      <c r="D3810" s="30"/>
      <c r="E3810" s="30"/>
      <c r="F3810" s="30"/>
      <c r="G3810" s="30"/>
      <c r="H3810" s="155"/>
      <c r="I3810" s="36" t="str">
        <f ca="1">IFERROR(__xludf.DUMMYFUNCTION("""COMPUTED_VALUE""")," ")</f>
        <v xml:space="preserve"> </v>
      </c>
      <c r="J3810" s="51"/>
      <c r="K3810" s="56"/>
      <c r="L3810" s="38"/>
      <c r="M3810" s="30"/>
      <c r="N3810" s="30"/>
      <c r="O3810" s="30"/>
      <c r="P3810" s="30"/>
      <c r="Q3810" s="23" t="str">
        <v/>
      </c>
      <c r="R3810" s="30"/>
      <c r="S3810" s="39"/>
      <c r="T3810" s="45"/>
      <c r="U3810" s="52"/>
      <c r="V3810" s="53"/>
      <c r="W3810" s="54"/>
      <c r="X3810" s="30"/>
      <c r="Y3810" s="31" t="str">
        <v/>
      </c>
      <c r="Z3810" s="30"/>
      <c r="AA3810" s="56"/>
      <c r="AB3810" s="56"/>
      <c r="AC3810" s="30"/>
      <c r="AD3810" s="30"/>
    </row>
    <row r="3811" spans="1:30" x14ac:dyDescent="0.2">
      <c r="A3811" s="89"/>
      <c r="B3811" s="35"/>
      <c r="C3811" s="30"/>
      <c r="D3811" s="30"/>
      <c r="E3811" s="30"/>
      <c r="F3811" s="30"/>
      <c r="G3811" s="30"/>
      <c r="H3811" s="155"/>
      <c r="I3811" s="36" t="str">
        <f ca="1">IFERROR(__xludf.DUMMYFUNCTION("""COMPUTED_VALUE""")," ")</f>
        <v xml:space="preserve"> </v>
      </c>
      <c r="J3811" s="51"/>
      <c r="K3811" s="56"/>
      <c r="L3811" s="38"/>
      <c r="M3811" s="30"/>
      <c r="N3811" s="30"/>
      <c r="O3811" s="30"/>
      <c r="P3811" s="30"/>
      <c r="Q3811" s="23" t="str">
        <v/>
      </c>
      <c r="R3811" s="30"/>
      <c r="S3811" s="39"/>
      <c r="T3811" s="45"/>
      <c r="U3811" s="52"/>
      <c r="V3811" s="53"/>
      <c r="W3811" s="54"/>
      <c r="X3811" s="30"/>
      <c r="Y3811" s="31" t="str">
        <v/>
      </c>
      <c r="Z3811" s="30"/>
      <c r="AA3811" s="55"/>
      <c r="AB3811" s="55"/>
      <c r="AC3811" s="30"/>
      <c r="AD3811" s="30"/>
    </row>
    <row r="3812" spans="1:30" x14ac:dyDescent="0.2">
      <c r="A3812" s="89"/>
      <c r="B3812" s="35"/>
      <c r="C3812" s="30"/>
      <c r="D3812" s="30"/>
      <c r="E3812" s="30"/>
      <c r="F3812" s="30"/>
      <c r="G3812" s="30"/>
      <c r="H3812" s="155"/>
      <c r="I3812" s="36" t="str">
        <f ca="1">IFERROR(__xludf.DUMMYFUNCTION("""COMPUTED_VALUE""")," ")</f>
        <v xml:space="preserve"> </v>
      </c>
      <c r="J3812" s="51"/>
      <c r="K3812" s="56"/>
      <c r="L3812" s="38"/>
      <c r="M3812" s="30"/>
      <c r="N3812" s="30"/>
      <c r="O3812" s="30"/>
      <c r="P3812" s="30"/>
      <c r="Q3812" s="23" t="str">
        <v/>
      </c>
      <c r="R3812" s="30"/>
      <c r="S3812" s="39"/>
      <c r="T3812" s="45"/>
      <c r="U3812" s="52"/>
      <c r="V3812" s="53"/>
      <c r="W3812" s="54"/>
      <c r="X3812" s="30"/>
      <c r="Y3812" s="31" t="str">
        <v/>
      </c>
      <c r="Z3812" s="30"/>
      <c r="AA3812" s="56"/>
      <c r="AB3812" s="56"/>
      <c r="AC3812" s="30"/>
      <c r="AD3812" s="30"/>
    </row>
    <row r="3813" spans="1:30" x14ac:dyDescent="0.2">
      <c r="A3813" s="89"/>
      <c r="B3813" s="35"/>
      <c r="C3813" s="30"/>
      <c r="D3813" s="30"/>
      <c r="E3813" s="30"/>
      <c r="F3813" s="30"/>
      <c r="G3813" s="30"/>
      <c r="H3813" s="155"/>
      <c r="I3813" s="36" t="str">
        <f ca="1">IFERROR(__xludf.DUMMYFUNCTION("""COMPUTED_VALUE""")," ")</f>
        <v xml:space="preserve"> </v>
      </c>
      <c r="J3813" s="51"/>
      <c r="K3813" s="56"/>
      <c r="L3813" s="38"/>
      <c r="M3813" s="30"/>
      <c r="N3813" s="30"/>
      <c r="O3813" s="30"/>
      <c r="P3813" s="30"/>
      <c r="Q3813" s="23" t="str">
        <v/>
      </c>
      <c r="R3813" s="30"/>
      <c r="S3813" s="39"/>
      <c r="T3813" s="45"/>
      <c r="U3813" s="52"/>
      <c r="V3813" s="53"/>
      <c r="W3813" s="54"/>
      <c r="X3813" s="30"/>
      <c r="Y3813" s="31" t="str">
        <v/>
      </c>
      <c r="Z3813" s="30"/>
      <c r="AA3813" s="55"/>
      <c r="AB3813" s="55"/>
      <c r="AC3813" s="30"/>
      <c r="AD3813" s="30"/>
    </row>
    <row r="3814" spans="1:30" x14ac:dyDescent="0.2">
      <c r="A3814" s="89"/>
      <c r="B3814" s="35"/>
      <c r="C3814" s="30"/>
      <c r="D3814" s="30"/>
      <c r="E3814" s="30"/>
      <c r="F3814" s="30"/>
      <c r="G3814" s="30"/>
      <c r="H3814" s="155"/>
      <c r="I3814" s="36" t="str">
        <f ca="1">IFERROR(__xludf.DUMMYFUNCTION("""COMPUTED_VALUE""")," ")</f>
        <v xml:space="preserve"> </v>
      </c>
      <c r="J3814" s="51"/>
      <c r="K3814" s="56"/>
      <c r="L3814" s="38"/>
      <c r="M3814" s="30"/>
      <c r="N3814" s="30"/>
      <c r="O3814" s="30"/>
      <c r="P3814" s="30"/>
      <c r="Q3814" s="23" t="str">
        <v/>
      </c>
      <c r="R3814" s="30"/>
      <c r="S3814" s="39"/>
      <c r="T3814" s="45"/>
      <c r="U3814" s="52"/>
      <c r="V3814" s="53"/>
      <c r="W3814" s="54"/>
      <c r="X3814" s="30"/>
      <c r="Y3814" s="31" t="str">
        <v/>
      </c>
      <c r="Z3814" s="30"/>
      <c r="AA3814" s="56"/>
      <c r="AB3814" s="56"/>
      <c r="AC3814" s="30"/>
      <c r="AD3814" s="30"/>
    </row>
    <row r="3815" spans="1:30" x14ac:dyDescent="0.2">
      <c r="A3815" s="89"/>
      <c r="B3815" s="35"/>
      <c r="C3815" s="30"/>
      <c r="D3815" s="30"/>
      <c r="E3815" s="30"/>
      <c r="F3815" s="30"/>
      <c r="G3815" s="30"/>
      <c r="H3815" s="155"/>
      <c r="I3815" s="36" t="str">
        <f ca="1">IFERROR(__xludf.DUMMYFUNCTION("""COMPUTED_VALUE""")," ")</f>
        <v xml:space="preserve"> </v>
      </c>
      <c r="J3815" s="51"/>
      <c r="K3815" s="56"/>
      <c r="L3815" s="38"/>
      <c r="M3815" s="30"/>
      <c r="N3815" s="30"/>
      <c r="O3815" s="30"/>
      <c r="P3815" s="30"/>
      <c r="Q3815" s="23" t="str">
        <v/>
      </c>
      <c r="R3815" s="30"/>
      <c r="S3815" s="39"/>
      <c r="T3815" s="45"/>
      <c r="U3815" s="52"/>
      <c r="V3815" s="53"/>
      <c r="W3815" s="54"/>
      <c r="X3815" s="30"/>
      <c r="Y3815" s="31" t="str">
        <v/>
      </c>
      <c r="Z3815" s="30"/>
      <c r="AA3815" s="55"/>
      <c r="AB3815" s="55"/>
      <c r="AC3815" s="30"/>
      <c r="AD3815" s="30"/>
    </row>
    <row r="3816" spans="1:30" x14ac:dyDescent="0.2">
      <c r="A3816" s="89"/>
      <c r="B3816" s="35"/>
      <c r="C3816" s="30"/>
      <c r="D3816" s="30"/>
      <c r="E3816" s="30"/>
      <c r="F3816" s="30"/>
      <c r="G3816" s="30"/>
      <c r="H3816" s="155"/>
      <c r="I3816" s="36" t="str">
        <f ca="1">IFERROR(__xludf.DUMMYFUNCTION("""COMPUTED_VALUE""")," ")</f>
        <v xml:space="preserve"> </v>
      </c>
      <c r="J3816" s="51"/>
      <c r="K3816" s="56"/>
      <c r="L3816" s="38"/>
      <c r="M3816" s="30"/>
      <c r="N3816" s="30"/>
      <c r="O3816" s="30"/>
      <c r="P3816" s="30"/>
      <c r="Q3816" s="23" t="str">
        <v/>
      </c>
      <c r="R3816" s="30"/>
      <c r="S3816" s="39"/>
      <c r="T3816" s="45"/>
      <c r="U3816" s="52"/>
      <c r="V3816" s="53"/>
      <c r="W3816" s="54"/>
      <c r="X3816" s="30"/>
      <c r="Y3816" s="31" t="str">
        <v/>
      </c>
      <c r="Z3816" s="30"/>
      <c r="AA3816" s="56"/>
      <c r="AB3816" s="56"/>
      <c r="AC3816" s="30"/>
      <c r="AD3816" s="30"/>
    </row>
    <row r="3817" spans="1:30" x14ac:dyDescent="0.2">
      <c r="A3817" s="89"/>
      <c r="B3817" s="35"/>
      <c r="C3817" s="30"/>
      <c r="D3817" s="30"/>
      <c r="E3817" s="30"/>
      <c r="F3817" s="30"/>
      <c r="G3817" s="30"/>
      <c r="H3817" s="155"/>
      <c r="I3817" s="36" t="str">
        <f ca="1">IFERROR(__xludf.DUMMYFUNCTION("""COMPUTED_VALUE""")," ")</f>
        <v xml:space="preserve"> </v>
      </c>
      <c r="J3817" s="51"/>
      <c r="K3817" s="56"/>
      <c r="L3817" s="38"/>
      <c r="M3817" s="30"/>
      <c r="N3817" s="30"/>
      <c r="O3817" s="30"/>
      <c r="P3817" s="30"/>
      <c r="Q3817" s="23" t="str">
        <v/>
      </c>
      <c r="R3817" s="30"/>
      <c r="S3817" s="39"/>
      <c r="T3817" s="45"/>
      <c r="U3817" s="52"/>
      <c r="V3817" s="53"/>
      <c r="W3817" s="54"/>
      <c r="X3817" s="30"/>
      <c r="Y3817" s="31" t="str">
        <v/>
      </c>
      <c r="Z3817" s="30"/>
      <c r="AA3817" s="55"/>
      <c r="AB3817" s="55"/>
      <c r="AC3817" s="30"/>
      <c r="AD3817" s="30"/>
    </row>
    <row r="3818" spans="1:30" x14ac:dyDescent="0.2">
      <c r="A3818" s="89"/>
      <c r="B3818" s="35"/>
      <c r="C3818" s="30"/>
      <c r="D3818" s="30"/>
      <c r="E3818" s="30"/>
      <c r="F3818" s="30"/>
      <c r="G3818" s="30"/>
      <c r="H3818" s="155"/>
      <c r="I3818" s="36" t="str">
        <f ca="1">IFERROR(__xludf.DUMMYFUNCTION("""COMPUTED_VALUE""")," ")</f>
        <v xml:space="preserve"> </v>
      </c>
      <c r="J3818" s="51"/>
      <c r="K3818" s="56"/>
      <c r="L3818" s="38"/>
      <c r="M3818" s="30"/>
      <c r="N3818" s="30"/>
      <c r="O3818" s="30"/>
      <c r="P3818" s="30"/>
      <c r="Q3818" s="23" t="str">
        <v/>
      </c>
      <c r="R3818" s="30"/>
      <c r="S3818" s="39"/>
      <c r="T3818" s="45"/>
      <c r="U3818" s="52"/>
      <c r="V3818" s="53"/>
      <c r="W3818" s="54"/>
      <c r="X3818" s="30"/>
      <c r="Y3818" s="31" t="str">
        <v/>
      </c>
      <c r="Z3818" s="30"/>
      <c r="AA3818" s="56"/>
      <c r="AB3818" s="56"/>
      <c r="AC3818" s="30"/>
      <c r="AD3818" s="30"/>
    </row>
    <row r="3819" spans="1:30" x14ac:dyDescent="0.2">
      <c r="A3819" s="89"/>
      <c r="B3819" s="35"/>
      <c r="C3819" s="30"/>
      <c r="D3819" s="30"/>
      <c r="E3819" s="30"/>
      <c r="F3819" s="30"/>
      <c r="G3819" s="30"/>
      <c r="H3819" s="155"/>
      <c r="I3819" s="36" t="str">
        <f ca="1">IFERROR(__xludf.DUMMYFUNCTION("""COMPUTED_VALUE""")," ")</f>
        <v xml:space="preserve"> </v>
      </c>
      <c r="J3819" s="51"/>
      <c r="K3819" s="56"/>
      <c r="L3819" s="38"/>
      <c r="M3819" s="30"/>
      <c r="N3819" s="30"/>
      <c r="O3819" s="30"/>
      <c r="P3819" s="30"/>
      <c r="Q3819" s="23" t="str">
        <v/>
      </c>
      <c r="R3819" s="30"/>
      <c r="S3819" s="39"/>
      <c r="T3819" s="45"/>
      <c r="U3819" s="52"/>
      <c r="V3819" s="53"/>
      <c r="W3819" s="54"/>
      <c r="X3819" s="30"/>
      <c r="Y3819" s="31" t="str">
        <v/>
      </c>
      <c r="Z3819" s="30"/>
      <c r="AA3819" s="55"/>
      <c r="AB3819" s="55"/>
      <c r="AC3819" s="30"/>
      <c r="AD3819" s="30"/>
    </row>
    <row r="3820" spans="1:30" x14ac:dyDescent="0.2">
      <c r="A3820" s="89"/>
      <c r="B3820" s="35"/>
      <c r="C3820" s="30"/>
      <c r="D3820" s="30"/>
      <c r="E3820" s="30"/>
      <c r="F3820" s="30"/>
      <c r="G3820" s="30"/>
      <c r="H3820" s="155"/>
      <c r="I3820" s="36" t="str">
        <f ca="1">IFERROR(__xludf.DUMMYFUNCTION("""COMPUTED_VALUE""")," ")</f>
        <v xml:space="preserve"> </v>
      </c>
      <c r="J3820" s="51"/>
      <c r="K3820" s="56"/>
      <c r="L3820" s="38"/>
      <c r="M3820" s="30"/>
      <c r="N3820" s="30"/>
      <c r="O3820" s="30"/>
      <c r="P3820" s="30"/>
      <c r="Q3820" s="23" t="str">
        <v/>
      </c>
      <c r="R3820" s="30"/>
      <c r="S3820" s="39"/>
      <c r="T3820" s="45"/>
      <c r="U3820" s="52"/>
      <c r="V3820" s="53"/>
      <c r="W3820" s="54"/>
      <c r="X3820" s="30"/>
      <c r="Y3820" s="31" t="str">
        <v/>
      </c>
      <c r="Z3820" s="30"/>
      <c r="AA3820" s="56"/>
      <c r="AB3820" s="56"/>
      <c r="AC3820" s="30"/>
      <c r="AD3820" s="30"/>
    </row>
    <row r="3821" spans="1:30" x14ac:dyDescent="0.2">
      <c r="A3821" s="89"/>
      <c r="B3821" s="35"/>
      <c r="C3821" s="30"/>
      <c r="D3821" s="30"/>
      <c r="E3821" s="30"/>
      <c r="F3821" s="30"/>
      <c r="G3821" s="30"/>
      <c r="H3821" s="155"/>
      <c r="I3821" s="36" t="str">
        <f ca="1">IFERROR(__xludf.DUMMYFUNCTION("""COMPUTED_VALUE""")," ")</f>
        <v xml:space="preserve"> </v>
      </c>
      <c r="J3821" s="51"/>
      <c r="K3821" s="56"/>
      <c r="L3821" s="38"/>
      <c r="M3821" s="30"/>
      <c r="N3821" s="30"/>
      <c r="O3821" s="30"/>
      <c r="P3821" s="30"/>
      <c r="Q3821" s="23" t="str">
        <v/>
      </c>
      <c r="R3821" s="30"/>
      <c r="S3821" s="39"/>
      <c r="T3821" s="45"/>
      <c r="U3821" s="52"/>
      <c r="V3821" s="53"/>
      <c r="W3821" s="54"/>
      <c r="X3821" s="30"/>
      <c r="Y3821" s="31" t="str">
        <v/>
      </c>
      <c r="Z3821" s="30"/>
      <c r="AA3821" s="55"/>
      <c r="AB3821" s="55"/>
      <c r="AC3821" s="30"/>
      <c r="AD3821" s="30"/>
    </row>
    <row r="3822" spans="1:30" x14ac:dyDescent="0.2">
      <c r="A3822" s="89"/>
      <c r="B3822" s="35"/>
      <c r="C3822" s="30"/>
      <c r="D3822" s="30"/>
      <c r="E3822" s="30"/>
      <c r="F3822" s="30"/>
      <c r="G3822" s="30"/>
      <c r="H3822" s="155"/>
      <c r="I3822" s="36" t="str">
        <f ca="1">IFERROR(__xludf.DUMMYFUNCTION("""COMPUTED_VALUE""")," ")</f>
        <v xml:space="preserve"> </v>
      </c>
      <c r="J3822" s="51"/>
      <c r="K3822" s="56"/>
      <c r="L3822" s="38"/>
      <c r="M3822" s="30"/>
      <c r="N3822" s="30"/>
      <c r="O3822" s="30"/>
      <c r="P3822" s="30"/>
      <c r="Q3822" s="23" t="str">
        <v/>
      </c>
      <c r="R3822" s="30"/>
      <c r="S3822" s="39"/>
      <c r="T3822" s="45"/>
      <c r="U3822" s="52"/>
      <c r="V3822" s="53"/>
      <c r="W3822" s="54"/>
      <c r="X3822" s="30"/>
      <c r="Y3822" s="31" t="str">
        <v/>
      </c>
      <c r="Z3822" s="30"/>
      <c r="AA3822" s="56"/>
      <c r="AB3822" s="56"/>
      <c r="AC3822" s="30"/>
      <c r="AD3822" s="30"/>
    </row>
    <row r="3823" spans="1:30" x14ac:dyDescent="0.2">
      <c r="A3823" s="89"/>
      <c r="B3823" s="35"/>
      <c r="C3823" s="30"/>
      <c r="D3823" s="30"/>
      <c r="E3823" s="30"/>
      <c r="F3823" s="30"/>
      <c r="G3823" s="30"/>
      <c r="H3823" s="155"/>
      <c r="I3823" s="36" t="str">
        <f ca="1">IFERROR(__xludf.DUMMYFUNCTION("""COMPUTED_VALUE""")," ")</f>
        <v xml:space="preserve"> </v>
      </c>
      <c r="J3823" s="51"/>
      <c r="K3823" s="56"/>
      <c r="L3823" s="38"/>
      <c r="M3823" s="30"/>
      <c r="N3823" s="30"/>
      <c r="O3823" s="30"/>
      <c r="P3823" s="30"/>
      <c r="Q3823" s="23" t="str">
        <v/>
      </c>
      <c r="R3823" s="30"/>
      <c r="S3823" s="39"/>
      <c r="T3823" s="45"/>
      <c r="U3823" s="52"/>
      <c r="V3823" s="53"/>
      <c r="W3823" s="54"/>
      <c r="X3823" s="30"/>
      <c r="Y3823" s="31" t="str">
        <v/>
      </c>
      <c r="Z3823" s="30"/>
      <c r="AA3823" s="55"/>
      <c r="AB3823" s="55"/>
      <c r="AC3823" s="30"/>
      <c r="AD3823" s="30"/>
    </row>
    <row r="3824" spans="1:30" x14ac:dyDescent="0.2">
      <c r="A3824" s="89"/>
      <c r="B3824" s="35"/>
      <c r="C3824" s="30"/>
      <c r="D3824" s="30"/>
      <c r="E3824" s="30"/>
      <c r="F3824" s="30"/>
      <c r="G3824" s="30"/>
      <c r="H3824" s="155"/>
      <c r="I3824" s="36" t="str">
        <f ca="1">IFERROR(__xludf.DUMMYFUNCTION("""COMPUTED_VALUE""")," ")</f>
        <v xml:space="preserve"> </v>
      </c>
      <c r="J3824" s="51"/>
      <c r="K3824" s="56"/>
      <c r="L3824" s="38"/>
      <c r="M3824" s="30"/>
      <c r="N3824" s="30"/>
      <c r="O3824" s="30"/>
      <c r="P3824" s="30"/>
      <c r="Q3824" s="23" t="str">
        <v/>
      </c>
      <c r="R3824" s="30"/>
      <c r="S3824" s="39"/>
      <c r="T3824" s="45"/>
      <c r="U3824" s="52"/>
      <c r="V3824" s="53"/>
      <c r="W3824" s="54"/>
      <c r="X3824" s="30"/>
      <c r="Y3824" s="31" t="str">
        <v/>
      </c>
      <c r="Z3824" s="30"/>
      <c r="AA3824" s="56"/>
      <c r="AB3824" s="56"/>
      <c r="AC3824" s="30"/>
      <c r="AD3824" s="30"/>
    </row>
    <row r="3825" spans="1:30" x14ac:dyDescent="0.2">
      <c r="A3825" s="89"/>
      <c r="B3825" s="35"/>
      <c r="C3825" s="30"/>
      <c r="D3825" s="30"/>
      <c r="E3825" s="30"/>
      <c r="F3825" s="30"/>
      <c r="G3825" s="30"/>
      <c r="H3825" s="155"/>
      <c r="I3825" s="36" t="str">
        <f ca="1">IFERROR(__xludf.DUMMYFUNCTION("""COMPUTED_VALUE""")," ")</f>
        <v xml:space="preserve"> </v>
      </c>
      <c r="J3825" s="51"/>
      <c r="K3825" s="56"/>
      <c r="L3825" s="38"/>
      <c r="M3825" s="30"/>
      <c r="N3825" s="30"/>
      <c r="O3825" s="30"/>
      <c r="P3825" s="30"/>
      <c r="Q3825" s="23" t="str">
        <v/>
      </c>
      <c r="R3825" s="30"/>
      <c r="S3825" s="39"/>
      <c r="T3825" s="45"/>
      <c r="U3825" s="52"/>
      <c r="V3825" s="53"/>
      <c r="W3825" s="54"/>
      <c r="X3825" s="30"/>
      <c r="Y3825" s="31" t="str">
        <v/>
      </c>
      <c r="Z3825" s="30"/>
      <c r="AA3825" s="55"/>
      <c r="AB3825" s="55"/>
      <c r="AC3825" s="30"/>
      <c r="AD3825" s="30"/>
    </row>
    <row r="3826" spans="1:30" x14ac:dyDescent="0.2">
      <c r="A3826" s="89"/>
      <c r="B3826" s="35"/>
      <c r="C3826" s="30"/>
      <c r="D3826" s="30"/>
      <c r="E3826" s="30"/>
      <c r="F3826" s="30"/>
      <c r="G3826" s="30"/>
      <c r="H3826" s="155"/>
      <c r="I3826" s="36" t="str">
        <f ca="1">IFERROR(__xludf.DUMMYFUNCTION("""COMPUTED_VALUE""")," ")</f>
        <v xml:space="preserve"> </v>
      </c>
      <c r="J3826" s="51"/>
      <c r="K3826" s="56"/>
      <c r="L3826" s="38"/>
      <c r="M3826" s="30"/>
      <c r="N3826" s="30"/>
      <c r="O3826" s="30"/>
      <c r="P3826" s="30"/>
      <c r="Q3826" s="23" t="str">
        <v/>
      </c>
      <c r="R3826" s="30"/>
      <c r="S3826" s="39"/>
      <c r="T3826" s="45"/>
      <c r="U3826" s="52"/>
      <c r="V3826" s="53"/>
      <c r="W3826" s="54"/>
      <c r="X3826" s="30"/>
      <c r="Y3826" s="31" t="str">
        <v/>
      </c>
      <c r="Z3826" s="30"/>
      <c r="AA3826" s="56"/>
      <c r="AB3826" s="56"/>
      <c r="AC3826" s="30"/>
      <c r="AD3826" s="30"/>
    </row>
    <row r="3827" spans="1:30" x14ac:dyDescent="0.2">
      <c r="A3827" s="89"/>
      <c r="B3827" s="35"/>
      <c r="C3827" s="30"/>
      <c r="D3827" s="30"/>
      <c r="E3827" s="30"/>
      <c r="F3827" s="30"/>
      <c r="G3827" s="30"/>
      <c r="H3827" s="155"/>
      <c r="I3827" s="36" t="str">
        <f ca="1">IFERROR(__xludf.DUMMYFUNCTION("""COMPUTED_VALUE""")," ")</f>
        <v xml:space="preserve"> </v>
      </c>
      <c r="J3827" s="51"/>
      <c r="K3827" s="56"/>
      <c r="L3827" s="38"/>
      <c r="M3827" s="30"/>
      <c r="N3827" s="30"/>
      <c r="O3827" s="30"/>
      <c r="P3827" s="30"/>
      <c r="Q3827" s="23" t="str">
        <v/>
      </c>
      <c r="R3827" s="30"/>
      <c r="S3827" s="39"/>
      <c r="T3827" s="45"/>
      <c r="U3827" s="52"/>
      <c r="V3827" s="53"/>
      <c r="W3827" s="54"/>
      <c r="X3827" s="30"/>
      <c r="Y3827" s="31" t="str">
        <v/>
      </c>
      <c r="Z3827" s="30"/>
      <c r="AA3827" s="55"/>
      <c r="AB3827" s="55"/>
      <c r="AC3827" s="30"/>
      <c r="AD3827" s="30"/>
    </row>
    <row r="3828" spans="1:30" x14ac:dyDescent="0.2">
      <c r="A3828" s="89"/>
      <c r="B3828" s="35"/>
      <c r="C3828" s="30"/>
      <c r="D3828" s="30"/>
      <c r="E3828" s="30"/>
      <c r="F3828" s="30"/>
      <c r="G3828" s="30"/>
      <c r="H3828" s="155"/>
      <c r="I3828" s="36" t="str">
        <f ca="1">IFERROR(__xludf.DUMMYFUNCTION("""COMPUTED_VALUE""")," ")</f>
        <v xml:space="preserve"> </v>
      </c>
      <c r="J3828" s="51"/>
      <c r="K3828" s="56"/>
      <c r="L3828" s="38"/>
      <c r="M3828" s="30"/>
      <c r="N3828" s="30"/>
      <c r="O3828" s="30"/>
      <c r="P3828" s="30"/>
      <c r="Q3828" s="23" t="str">
        <v/>
      </c>
      <c r="R3828" s="30"/>
      <c r="S3828" s="39"/>
      <c r="T3828" s="45"/>
      <c r="U3828" s="52"/>
      <c r="V3828" s="53"/>
      <c r="W3828" s="54"/>
      <c r="X3828" s="30"/>
      <c r="Y3828" s="31" t="str">
        <v/>
      </c>
      <c r="Z3828" s="30"/>
      <c r="AA3828" s="56"/>
      <c r="AB3828" s="56"/>
      <c r="AC3828" s="30"/>
      <c r="AD3828" s="30"/>
    </row>
    <row r="3829" spans="1:30" x14ac:dyDescent="0.2">
      <c r="A3829" s="89"/>
      <c r="B3829" s="35"/>
      <c r="C3829" s="30"/>
      <c r="D3829" s="30"/>
      <c r="E3829" s="30"/>
      <c r="F3829" s="30"/>
      <c r="G3829" s="30"/>
      <c r="H3829" s="155"/>
      <c r="I3829" s="36" t="str">
        <f ca="1">IFERROR(__xludf.DUMMYFUNCTION("""COMPUTED_VALUE""")," ")</f>
        <v xml:space="preserve"> </v>
      </c>
      <c r="J3829" s="51"/>
      <c r="K3829" s="56"/>
      <c r="L3829" s="38"/>
      <c r="M3829" s="30"/>
      <c r="N3829" s="30"/>
      <c r="O3829" s="30"/>
      <c r="P3829" s="30"/>
      <c r="Q3829" s="23" t="str">
        <v/>
      </c>
      <c r="R3829" s="30"/>
      <c r="S3829" s="39"/>
      <c r="T3829" s="45"/>
      <c r="U3829" s="52"/>
      <c r="V3829" s="53"/>
      <c r="W3829" s="54"/>
      <c r="X3829" s="30"/>
      <c r="Y3829" s="31" t="str">
        <v/>
      </c>
      <c r="Z3829" s="30"/>
      <c r="AA3829" s="55"/>
      <c r="AB3829" s="55"/>
      <c r="AC3829" s="30"/>
      <c r="AD3829" s="30"/>
    </row>
    <row r="3830" spans="1:30" x14ac:dyDescent="0.2">
      <c r="A3830" s="89"/>
      <c r="B3830" s="35"/>
      <c r="C3830" s="30"/>
      <c r="D3830" s="30"/>
      <c r="E3830" s="30"/>
      <c r="F3830" s="30"/>
      <c r="G3830" s="30"/>
      <c r="H3830" s="155"/>
      <c r="I3830" s="36" t="str">
        <f ca="1">IFERROR(__xludf.DUMMYFUNCTION("""COMPUTED_VALUE""")," ")</f>
        <v xml:space="preserve"> </v>
      </c>
      <c r="J3830" s="51"/>
      <c r="K3830" s="56"/>
      <c r="L3830" s="38"/>
      <c r="M3830" s="30"/>
      <c r="N3830" s="30"/>
      <c r="O3830" s="30"/>
      <c r="P3830" s="30"/>
      <c r="Q3830" s="23" t="str">
        <v/>
      </c>
      <c r="R3830" s="30"/>
      <c r="S3830" s="39"/>
      <c r="T3830" s="45"/>
      <c r="U3830" s="52"/>
      <c r="V3830" s="53"/>
      <c r="W3830" s="54"/>
      <c r="X3830" s="30"/>
      <c r="Y3830" s="31" t="str">
        <v/>
      </c>
      <c r="Z3830" s="30"/>
      <c r="AA3830" s="56"/>
      <c r="AB3830" s="56"/>
      <c r="AC3830" s="30"/>
      <c r="AD3830" s="30"/>
    </row>
    <row r="3831" spans="1:30" x14ac:dyDescent="0.2">
      <c r="A3831" s="89"/>
      <c r="B3831" s="35"/>
      <c r="C3831" s="30"/>
      <c r="D3831" s="30"/>
      <c r="E3831" s="30"/>
      <c r="F3831" s="30"/>
      <c r="G3831" s="30"/>
      <c r="H3831" s="155"/>
      <c r="I3831" s="36" t="str">
        <f ca="1">IFERROR(__xludf.DUMMYFUNCTION("""COMPUTED_VALUE""")," ")</f>
        <v xml:space="preserve"> </v>
      </c>
      <c r="J3831" s="51"/>
      <c r="K3831" s="56"/>
      <c r="L3831" s="38"/>
      <c r="M3831" s="30"/>
      <c r="N3831" s="30"/>
      <c r="O3831" s="30"/>
      <c r="P3831" s="30"/>
      <c r="Q3831" s="23" t="str">
        <v/>
      </c>
      <c r="R3831" s="30"/>
      <c r="S3831" s="39"/>
      <c r="T3831" s="45"/>
      <c r="U3831" s="52"/>
      <c r="V3831" s="53"/>
      <c r="W3831" s="54"/>
      <c r="X3831" s="30"/>
      <c r="Y3831" s="31" t="str">
        <v/>
      </c>
      <c r="Z3831" s="30"/>
      <c r="AA3831" s="55"/>
      <c r="AB3831" s="55"/>
      <c r="AC3831" s="30"/>
      <c r="AD3831" s="30"/>
    </row>
    <row r="3832" spans="1:30" x14ac:dyDescent="0.2">
      <c r="A3832" s="89"/>
      <c r="B3832" s="35"/>
      <c r="C3832" s="30"/>
      <c r="D3832" s="30"/>
      <c r="E3832" s="30"/>
      <c r="F3832" s="30"/>
      <c r="G3832" s="30"/>
      <c r="H3832" s="155"/>
      <c r="I3832" s="36" t="str">
        <f ca="1">IFERROR(__xludf.DUMMYFUNCTION("""COMPUTED_VALUE""")," ")</f>
        <v xml:space="preserve"> </v>
      </c>
      <c r="J3832" s="51"/>
      <c r="K3832" s="56"/>
      <c r="L3832" s="38"/>
      <c r="M3832" s="30"/>
      <c r="N3832" s="30"/>
      <c r="O3832" s="30"/>
      <c r="P3832" s="30"/>
      <c r="Q3832" s="23" t="str">
        <v/>
      </c>
      <c r="R3832" s="30"/>
      <c r="S3832" s="39"/>
      <c r="T3832" s="45"/>
      <c r="U3832" s="52"/>
      <c r="V3832" s="53"/>
      <c r="W3832" s="54"/>
      <c r="X3832" s="30"/>
      <c r="Y3832" s="31" t="str">
        <v/>
      </c>
      <c r="Z3832" s="30"/>
      <c r="AA3832" s="56"/>
      <c r="AB3832" s="56"/>
      <c r="AC3832" s="30"/>
      <c r="AD3832" s="30"/>
    </row>
    <row r="3833" spans="1:30" x14ac:dyDescent="0.2">
      <c r="A3833" s="89"/>
      <c r="B3833" s="35"/>
      <c r="C3833" s="30"/>
      <c r="D3833" s="30"/>
      <c r="E3833" s="30"/>
      <c r="F3833" s="30"/>
      <c r="G3833" s="30"/>
      <c r="H3833" s="155"/>
      <c r="I3833" s="36" t="str">
        <f ca="1">IFERROR(__xludf.DUMMYFUNCTION("""COMPUTED_VALUE""")," ")</f>
        <v xml:space="preserve"> </v>
      </c>
      <c r="J3833" s="51"/>
      <c r="K3833" s="56"/>
      <c r="L3833" s="38"/>
      <c r="M3833" s="30"/>
      <c r="N3833" s="30"/>
      <c r="O3833" s="30"/>
      <c r="P3833" s="30"/>
      <c r="Q3833" s="23" t="str">
        <v/>
      </c>
      <c r="R3833" s="30"/>
      <c r="S3833" s="39"/>
      <c r="T3833" s="45"/>
      <c r="U3833" s="52"/>
      <c r="V3833" s="53"/>
      <c r="W3833" s="54"/>
      <c r="X3833" s="30"/>
      <c r="Y3833" s="31" t="str">
        <v/>
      </c>
      <c r="Z3833" s="30"/>
      <c r="AA3833" s="55"/>
      <c r="AB3833" s="55"/>
      <c r="AC3833" s="30"/>
      <c r="AD3833" s="30"/>
    </row>
    <row r="3834" spans="1:30" x14ac:dyDescent="0.2">
      <c r="A3834" s="89"/>
      <c r="B3834" s="35"/>
      <c r="C3834" s="30"/>
      <c r="D3834" s="30"/>
      <c r="E3834" s="30"/>
      <c r="F3834" s="30"/>
      <c r="G3834" s="30"/>
      <c r="H3834" s="155"/>
      <c r="I3834" s="36" t="str">
        <f ca="1">IFERROR(__xludf.DUMMYFUNCTION("""COMPUTED_VALUE""")," ")</f>
        <v xml:space="preserve"> </v>
      </c>
      <c r="J3834" s="51"/>
      <c r="K3834" s="56"/>
      <c r="L3834" s="38"/>
      <c r="M3834" s="30"/>
      <c r="N3834" s="30"/>
      <c r="O3834" s="30"/>
      <c r="P3834" s="30"/>
      <c r="Q3834" s="23" t="str">
        <v/>
      </c>
      <c r="R3834" s="30"/>
      <c r="S3834" s="39"/>
      <c r="T3834" s="45"/>
      <c r="U3834" s="52"/>
      <c r="V3834" s="53"/>
      <c r="W3834" s="54"/>
      <c r="X3834" s="30"/>
      <c r="Y3834" s="31" t="str">
        <v/>
      </c>
      <c r="Z3834" s="30"/>
      <c r="AA3834" s="56"/>
      <c r="AB3834" s="56"/>
      <c r="AC3834" s="30"/>
      <c r="AD3834" s="30"/>
    </row>
    <row r="3835" spans="1:30" x14ac:dyDescent="0.2">
      <c r="A3835" s="89"/>
      <c r="B3835" s="35"/>
      <c r="C3835" s="30"/>
      <c r="D3835" s="30"/>
      <c r="E3835" s="30"/>
      <c r="F3835" s="30"/>
      <c r="G3835" s="30"/>
      <c r="H3835" s="155"/>
      <c r="I3835" s="36" t="str">
        <f ca="1">IFERROR(__xludf.DUMMYFUNCTION("""COMPUTED_VALUE""")," ")</f>
        <v xml:space="preserve"> </v>
      </c>
      <c r="J3835" s="51"/>
      <c r="K3835" s="56"/>
      <c r="L3835" s="38"/>
      <c r="M3835" s="30"/>
      <c r="N3835" s="30"/>
      <c r="O3835" s="30"/>
      <c r="P3835" s="30"/>
      <c r="Q3835" s="23" t="str">
        <v/>
      </c>
      <c r="R3835" s="30"/>
      <c r="S3835" s="39"/>
      <c r="T3835" s="45"/>
      <c r="U3835" s="52"/>
      <c r="V3835" s="53"/>
      <c r="W3835" s="54"/>
      <c r="X3835" s="30"/>
      <c r="Y3835" s="31" t="str">
        <v/>
      </c>
      <c r="Z3835" s="30"/>
      <c r="AA3835" s="55"/>
      <c r="AB3835" s="55"/>
      <c r="AC3835" s="30"/>
      <c r="AD3835" s="30"/>
    </row>
    <row r="3836" spans="1:30" x14ac:dyDescent="0.2">
      <c r="A3836" s="89"/>
      <c r="B3836" s="35"/>
      <c r="C3836" s="30"/>
      <c r="D3836" s="30"/>
      <c r="E3836" s="30"/>
      <c r="F3836" s="30"/>
      <c r="G3836" s="30"/>
      <c r="H3836" s="155"/>
      <c r="I3836" s="36" t="str">
        <f ca="1">IFERROR(__xludf.DUMMYFUNCTION("""COMPUTED_VALUE""")," ")</f>
        <v xml:space="preserve"> </v>
      </c>
      <c r="J3836" s="51"/>
      <c r="K3836" s="56"/>
      <c r="L3836" s="38"/>
      <c r="M3836" s="30"/>
      <c r="N3836" s="30"/>
      <c r="O3836" s="30"/>
      <c r="P3836" s="30"/>
      <c r="Q3836" s="23" t="str">
        <v/>
      </c>
      <c r="R3836" s="30"/>
      <c r="S3836" s="39"/>
      <c r="T3836" s="45"/>
      <c r="U3836" s="52"/>
      <c r="V3836" s="53"/>
      <c r="W3836" s="54"/>
      <c r="X3836" s="30"/>
      <c r="Y3836" s="31" t="str">
        <v/>
      </c>
      <c r="Z3836" s="30"/>
      <c r="AA3836" s="56"/>
      <c r="AB3836" s="56"/>
      <c r="AC3836" s="30"/>
      <c r="AD3836" s="30"/>
    </row>
    <row r="3837" spans="1:30" x14ac:dyDescent="0.2">
      <c r="A3837" s="89"/>
      <c r="B3837" s="35"/>
      <c r="C3837" s="30"/>
      <c r="D3837" s="30"/>
      <c r="E3837" s="30"/>
      <c r="F3837" s="30"/>
      <c r="G3837" s="30"/>
      <c r="H3837" s="155"/>
      <c r="I3837" s="36" t="str">
        <f ca="1">IFERROR(__xludf.DUMMYFUNCTION("""COMPUTED_VALUE""")," ")</f>
        <v xml:space="preserve"> </v>
      </c>
      <c r="J3837" s="51"/>
      <c r="K3837" s="56"/>
      <c r="L3837" s="38"/>
      <c r="M3837" s="30"/>
      <c r="N3837" s="30"/>
      <c r="O3837" s="30"/>
      <c r="P3837" s="30"/>
      <c r="Q3837" s="23" t="str">
        <v/>
      </c>
      <c r="R3837" s="30"/>
      <c r="S3837" s="39"/>
      <c r="T3837" s="45"/>
      <c r="U3837" s="52"/>
      <c r="V3837" s="53"/>
      <c r="W3837" s="54"/>
      <c r="X3837" s="30"/>
      <c r="Y3837" s="31" t="str">
        <v/>
      </c>
      <c r="Z3837" s="30"/>
      <c r="AA3837" s="55"/>
      <c r="AB3837" s="55"/>
      <c r="AC3837" s="30"/>
      <c r="AD3837" s="30"/>
    </row>
    <row r="3838" spans="1:30" x14ac:dyDescent="0.2">
      <c r="A3838" s="89"/>
      <c r="B3838" s="35"/>
      <c r="C3838" s="30"/>
      <c r="D3838" s="30"/>
      <c r="E3838" s="30"/>
      <c r="F3838" s="30"/>
      <c r="G3838" s="30"/>
      <c r="H3838" s="155"/>
      <c r="I3838" s="36" t="str">
        <f ca="1">IFERROR(__xludf.DUMMYFUNCTION("""COMPUTED_VALUE""")," ")</f>
        <v xml:space="preserve"> </v>
      </c>
      <c r="J3838" s="51"/>
      <c r="K3838" s="56"/>
      <c r="L3838" s="38"/>
      <c r="M3838" s="30"/>
      <c r="N3838" s="30"/>
      <c r="O3838" s="30"/>
      <c r="P3838" s="30"/>
      <c r="Q3838" s="23" t="str">
        <v/>
      </c>
      <c r="R3838" s="30"/>
      <c r="S3838" s="39"/>
      <c r="T3838" s="45"/>
      <c r="U3838" s="52"/>
      <c r="V3838" s="53"/>
      <c r="W3838" s="54"/>
      <c r="X3838" s="30"/>
      <c r="Y3838" s="31" t="str">
        <v/>
      </c>
      <c r="Z3838" s="30"/>
      <c r="AA3838" s="56"/>
      <c r="AB3838" s="56"/>
      <c r="AC3838" s="30"/>
      <c r="AD3838" s="30"/>
    </row>
    <row r="3839" spans="1:30" x14ac:dyDescent="0.2">
      <c r="A3839" s="89"/>
      <c r="B3839" s="35"/>
      <c r="C3839" s="30"/>
      <c r="D3839" s="30"/>
      <c r="E3839" s="30"/>
      <c r="F3839" s="30"/>
      <c r="G3839" s="30"/>
      <c r="H3839" s="155"/>
      <c r="I3839" s="36" t="str">
        <f ca="1">IFERROR(__xludf.DUMMYFUNCTION("""COMPUTED_VALUE""")," ")</f>
        <v xml:space="preserve"> </v>
      </c>
      <c r="J3839" s="51"/>
      <c r="K3839" s="56"/>
      <c r="L3839" s="38"/>
      <c r="M3839" s="30"/>
      <c r="N3839" s="30"/>
      <c r="O3839" s="30"/>
      <c r="P3839" s="30"/>
      <c r="Q3839" s="23" t="str">
        <v/>
      </c>
      <c r="R3839" s="30"/>
      <c r="S3839" s="39"/>
      <c r="T3839" s="45"/>
      <c r="U3839" s="52"/>
      <c r="V3839" s="53"/>
      <c r="W3839" s="54"/>
      <c r="X3839" s="30"/>
      <c r="Y3839" s="31" t="str">
        <v/>
      </c>
      <c r="Z3839" s="30"/>
      <c r="AA3839" s="55"/>
      <c r="AB3839" s="55"/>
      <c r="AC3839" s="30"/>
      <c r="AD3839" s="30"/>
    </row>
    <row r="3840" spans="1:30" x14ac:dyDescent="0.2">
      <c r="A3840" s="89"/>
      <c r="B3840" s="35"/>
      <c r="C3840" s="30"/>
      <c r="D3840" s="30"/>
      <c r="E3840" s="30"/>
      <c r="F3840" s="30"/>
      <c r="G3840" s="30"/>
      <c r="H3840" s="155"/>
      <c r="I3840" s="36" t="str">
        <f ca="1">IFERROR(__xludf.DUMMYFUNCTION("""COMPUTED_VALUE""")," ")</f>
        <v xml:space="preserve"> </v>
      </c>
      <c r="J3840" s="51"/>
      <c r="K3840" s="56"/>
      <c r="L3840" s="38"/>
      <c r="M3840" s="30"/>
      <c r="N3840" s="30"/>
      <c r="O3840" s="30"/>
      <c r="P3840" s="30"/>
      <c r="Q3840" s="23" t="str">
        <v/>
      </c>
      <c r="R3840" s="30"/>
      <c r="S3840" s="39"/>
      <c r="T3840" s="45"/>
      <c r="U3840" s="52"/>
      <c r="V3840" s="53"/>
      <c r="W3840" s="54"/>
      <c r="X3840" s="30"/>
      <c r="Y3840" s="31" t="str">
        <v/>
      </c>
      <c r="Z3840" s="30"/>
      <c r="AA3840" s="56"/>
      <c r="AB3840" s="56"/>
      <c r="AC3840" s="30"/>
      <c r="AD3840" s="30"/>
    </row>
    <row r="3841" spans="1:30" x14ac:dyDescent="0.2">
      <c r="A3841" s="89"/>
      <c r="B3841" s="35"/>
      <c r="C3841" s="30"/>
      <c r="D3841" s="30"/>
      <c r="E3841" s="30"/>
      <c r="F3841" s="30"/>
      <c r="G3841" s="30"/>
      <c r="H3841" s="155"/>
      <c r="I3841" s="36" t="str">
        <f ca="1">IFERROR(__xludf.DUMMYFUNCTION("""COMPUTED_VALUE""")," ")</f>
        <v xml:space="preserve"> </v>
      </c>
      <c r="J3841" s="51"/>
      <c r="K3841" s="56"/>
      <c r="L3841" s="38"/>
      <c r="M3841" s="30"/>
      <c r="N3841" s="30"/>
      <c r="O3841" s="30"/>
      <c r="P3841" s="30"/>
      <c r="Q3841" s="23" t="str">
        <v/>
      </c>
      <c r="R3841" s="30"/>
      <c r="S3841" s="39"/>
      <c r="T3841" s="45"/>
      <c r="U3841" s="52"/>
      <c r="V3841" s="53"/>
      <c r="W3841" s="54"/>
      <c r="X3841" s="30"/>
      <c r="Y3841" s="31" t="str">
        <v/>
      </c>
      <c r="Z3841" s="30"/>
      <c r="AA3841" s="55"/>
      <c r="AB3841" s="55"/>
      <c r="AC3841" s="30"/>
      <c r="AD3841" s="30"/>
    </row>
    <row r="3842" spans="1:30" x14ac:dyDescent="0.2">
      <c r="A3842" s="89"/>
      <c r="B3842" s="35"/>
      <c r="C3842" s="30"/>
      <c r="D3842" s="30"/>
      <c r="E3842" s="30"/>
      <c r="F3842" s="30"/>
      <c r="G3842" s="30"/>
      <c r="H3842" s="155"/>
      <c r="I3842" s="36" t="str">
        <f ca="1">IFERROR(__xludf.DUMMYFUNCTION("""COMPUTED_VALUE""")," ")</f>
        <v xml:space="preserve"> </v>
      </c>
      <c r="J3842" s="51"/>
      <c r="K3842" s="56"/>
      <c r="L3842" s="38"/>
      <c r="M3842" s="30"/>
      <c r="N3842" s="30"/>
      <c r="O3842" s="30"/>
      <c r="P3842" s="30"/>
      <c r="Q3842" s="23" t="str">
        <v/>
      </c>
      <c r="R3842" s="30"/>
      <c r="S3842" s="39"/>
      <c r="T3842" s="45"/>
      <c r="U3842" s="52"/>
      <c r="V3842" s="53"/>
      <c r="W3842" s="54"/>
      <c r="X3842" s="30"/>
      <c r="Y3842" s="31" t="str">
        <v/>
      </c>
      <c r="Z3842" s="30"/>
      <c r="AA3842" s="56"/>
      <c r="AB3842" s="56"/>
      <c r="AC3842" s="30"/>
      <c r="AD3842" s="30"/>
    </row>
    <row r="3843" spans="1:30" x14ac:dyDescent="0.2">
      <c r="A3843" s="89"/>
      <c r="B3843" s="35"/>
      <c r="C3843" s="30"/>
      <c r="D3843" s="30"/>
      <c r="E3843" s="30"/>
      <c r="F3843" s="30"/>
      <c r="G3843" s="30"/>
      <c r="H3843" s="155"/>
      <c r="I3843" s="36" t="str">
        <f ca="1">IFERROR(__xludf.DUMMYFUNCTION("""COMPUTED_VALUE""")," ")</f>
        <v xml:space="preserve"> </v>
      </c>
      <c r="J3843" s="51"/>
      <c r="K3843" s="56"/>
      <c r="L3843" s="38"/>
      <c r="M3843" s="30"/>
      <c r="N3843" s="30"/>
      <c r="O3843" s="30"/>
      <c r="P3843" s="30"/>
      <c r="Q3843" s="23" t="str">
        <v/>
      </c>
      <c r="R3843" s="30"/>
      <c r="S3843" s="39"/>
      <c r="T3843" s="45"/>
      <c r="U3843" s="52"/>
      <c r="V3843" s="53"/>
      <c r="W3843" s="54"/>
      <c r="X3843" s="30"/>
      <c r="Y3843" s="31" t="str">
        <v/>
      </c>
      <c r="Z3843" s="30"/>
      <c r="AA3843" s="55"/>
      <c r="AB3843" s="55"/>
      <c r="AC3843" s="30"/>
      <c r="AD3843" s="30"/>
    </row>
    <row r="3844" spans="1:30" x14ac:dyDescent="0.2">
      <c r="A3844" s="89"/>
      <c r="B3844" s="35"/>
      <c r="C3844" s="30"/>
      <c r="D3844" s="30"/>
      <c r="E3844" s="30"/>
      <c r="F3844" s="30"/>
      <c r="G3844" s="30"/>
      <c r="H3844" s="155"/>
      <c r="I3844" s="36" t="str">
        <f ca="1">IFERROR(__xludf.DUMMYFUNCTION("""COMPUTED_VALUE""")," ")</f>
        <v xml:space="preserve"> </v>
      </c>
      <c r="J3844" s="51"/>
      <c r="K3844" s="56"/>
      <c r="L3844" s="38"/>
      <c r="M3844" s="30"/>
      <c r="N3844" s="30"/>
      <c r="O3844" s="30"/>
      <c r="P3844" s="30"/>
      <c r="Q3844" s="23" t="str">
        <v/>
      </c>
      <c r="R3844" s="30"/>
      <c r="S3844" s="39"/>
      <c r="T3844" s="45"/>
      <c r="U3844" s="52"/>
      <c r="V3844" s="53"/>
      <c r="W3844" s="54"/>
      <c r="X3844" s="30"/>
      <c r="Y3844" s="31" t="str">
        <v/>
      </c>
      <c r="Z3844" s="30"/>
      <c r="AA3844" s="56"/>
      <c r="AB3844" s="56"/>
      <c r="AC3844" s="30"/>
      <c r="AD3844" s="30"/>
    </row>
    <row r="3845" spans="1:30" x14ac:dyDescent="0.2">
      <c r="A3845" s="89"/>
      <c r="B3845" s="35"/>
      <c r="C3845" s="30"/>
      <c r="D3845" s="30"/>
      <c r="E3845" s="30"/>
      <c r="F3845" s="30"/>
      <c r="G3845" s="30"/>
      <c r="H3845" s="155"/>
      <c r="I3845" s="36" t="str">
        <f ca="1">IFERROR(__xludf.DUMMYFUNCTION("""COMPUTED_VALUE""")," ")</f>
        <v xml:space="preserve"> </v>
      </c>
      <c r="J3845" s="51"/>
      <c r="K3845" s="56"/>
      <c r="L3845" s="38"/>
      <c r="M3845" s="30"/>
      <c r="N3845" s="30"/>
      <c r="O3845" s="30"/>
      <c r="P3845" s="30"/>
      <c r="Q3845" s="23" t="str">
        <v/>
      </c>
      <c r="R3845" s="30"/>
      <c r="S3845" s="39"/>
      <c r="T3845" s="45"/>
      <c r="U3845" s="52"/>
      <c r="V3845" s="53"/>
      <c r="W3845" s="54"/>
      <c r="X3845" s="30"/>
      <c r="Y3845" s="31" t="str">
        <v/>
      </c>
      <c r="Z3845" s="30"/>
      <c r="AA3845" s="55"/>
      <c r="AB3845" s="55"/>
      <c r="AC3845" s="30"/>
      <c r="AD3845" s="30"/>
    </row>
    <row r="3846" spans="1:30" x14ac:dyDescent="0.2">
      <c r="A3846" s="89"/>
      <c r="B3846" s="35"/>
      <c r="C3846" s="30"/>
      <c r="D3846" s="30"/>
      <c r="E3846" s="30"/>
      <c r="F3846" s="30"/>
      <c r="G3846" s="30"/>
      <c r="H3846" s="155"/>
      <c r="I3846" s="36" t="str">
        <f ca="1">IFERROR(__xludf.DUMMYFUNCTION("""COMPUTED_VALUE""")," ")</f>
        <v xml:space="preserve"> </v>
      </c>
      <c r="J3846" s="51"/>
      <c r="K3846" s="56"/>
      <c r="L3846" s="38"/>
      <c r="M3846" s="30"/>
      <c r="N3846" s="30"/>
      <c r="O3846" s="30"/>
      <c r="P3846" s="30"/>
      <c r="Q3846" s="23" t="str">
        <v/>
      </c>
      <c r="R3846" s="30"/>
      <c r="S3846" s="39"/>
      <c r="T3846" s="45"/>
      <c r="U3846" s="52"/>
      <c r="V3846" s="53"/>
      <c r="W3846" s="54"/>
      <c r="X3846" s="30"/>
      <c r="Y3846" s="31" t="str">
        <v/>
      </c>
      <c r="Z3846" s="30"/>
      <c r="AA3846" s="56"/>
      <c r="AB3846" s="56"/>
      <c r="AC3846" s="30"/>
      <c r="AD3846" s="30"/>
    </row>
    <row r="3847" spans="1:30" x14ac:dyDescent="0.2">
      <c r="A3847" s="89"/>
      <c r="B3847" s="35"/>
      <c r="C3847" s="30"/>
      <c r="D3847" s="30"/>
      <c r="E3847" s="30"/>
      <c r="F3847" s="30"/>
      <c r="G3847" s="30"/>
      <c r="H3847" s="155"/>
      <c r="I3847" s="36" t="str">
        <f ca="1">IFERROR(__xludf.DUMMYFUNCTION("""COMPUTED_VALUE""")," ")</f>
        <v xml:space="preserve"> </v>
      </c>
      <c r="J3847" s="51"/>
      <c r="K3847" s="56"/>
      <c r="L3847" s="38"/>
      <c r="M3847" s="30"/>
      <c r="N3847" s="30"/>
      <c r="O3847" s="30"/>
      <c r="P3847" s="30"/>
      <c r="Q3847" s="23" t="str">
        <v/>
      </c>
      <c r="R3847" s="30"/>
      <c r="S3847" s="39"/>
      <c r="T3847" s="45"/>
      <c r="U3847" s="52"/>
      <c r="V3847" s="53"/>
      <c r="W3847" s="54"/>
      <c r="X3847" s="30"/>
      <c r="Y3847" s="31" t="str">
        <v/>
      </c>
      <c r="Z3847" s="30"/>
      <c r="AA3847" s="55"/>
      <c r="AB3847" s="55"/>
      <c r="AC3847" s="30"/>
      <c r="AD3847" s="30"/>
    </row>
    <row r="3848" spans="1:30" x14ac:dyDescent="0.2">
      <c r="A3848" s="89"/>
      <c r="B3848" s="35"/>
      <c r="C3848" s="30"/>
      <c r="D3848" s="30"/>
      <c r="E3848" s="30"/>
      <c r="F3848" s="30"/>
      <c r="G3848" s="30"/>
      <c r="H3848" s="155"/>
      <c r="I3848" s="36" t="str">
        <f ca="1">IFERROR(__xludf.DUMMYFUNCTION("""COMPUTED_VALUE""")," ")</f>
        <v xml:space="preserve"> </v>
      </c>
      <c r="J3848" s="51"/>
      <c r="K3848" s="56"/>
      <c r="L3848" s="38"/>
      <c r="M3848" s="30"/>
      <c r="N3848" s="30"/>
      <c r="O3848" s="30"/>
      <c r="P3848" s="30"/>
      <c r="Q3848" s="23" t="str">
        <v/>
      </c>
      <c r="R3848" s="30"/>
      <c r="S3848" s="39"/>
      <c r="T3848" s="45"/>
      <c r="U3848" s="52"/>
      <c r="V3848" s="53"/>
      <c r="W3848" s="54"/>
      <c r="X3848" s="30"/>
      <c r="Y3848" s="31" t="str">
        <v/>
      </c>
      <c r="Z3848" s="30"/>
      <c r="AA3848" s="56"/>
      <c r="AB3848" s="56"/>
      <c r="AC3848" s="30"/>
      <c r="AD3848" s="30"/>
    </row>
    <row r="3849" spans="1:30" x14ac:dyDescent="0.2">
      <c r="A3849" s="89"/>
      <c r="B3849" s="35"/>
      <c r="C3849" s="30"/>
      <c r="D3849" s="30"/>
      <c r="E3849" s="30"/>
      <c r="F3849" s="30"/>
      <c r="G3849" s="30"/>
      <c r="H3849" s="155"/>
      <c r="I3849" s="36" t="str">
        <f ca="1">IFERROR(__xludf.DUMMYFUNCTION("""COMPUTED_VALUE""")," ")</f>
        <v xml:space="preserve"> </v>
      </c>
      <c r="J3849" s="51"/>
      <c r="K3849" s="56"/>
      <c r="L3849" s="38"/>
      <c r="M3849" s="30"/>
      <c r="N3849" s="30"/>
      <c r="O3849" s="30"/>
      <c r="P3849" s="30"/>
      <c r="Q3849" s="23" t="str">
        <v/>
      </c>
      <c r="R3849" s="30"/>
      <c r="S3849" s="39"/>
      <c r="T3849" s="45"/>
      <c r="U3849" s="52"/>
      <c r="V3849" s="53"/>
      <c r="W3849" s="54"/>
      <c r="X3849" s="30"/>
      <c r="Y3849" s="31" t="str">
        <v/>
      </c>
      <c r="Z3849" s="30"/>
      <c r="AA3849" s="55"/>
      <c r="AB3849" s="55"/>
      <c r="AC3849" s="30"/>
      <c r="AD3849" s="30"/>
    </row>
    <row r="3850" spans="1:30" x14ac:dyDescent="0.2">
      <c r="A3850" s="89"/>
      <c r="B3850" s="35"/>
      <c r="C3850" s="30"/>
      <c r="D3850" s="30"/>
      <c r="E3850" s="30"/>
      <c r="F3850" s="30"/>
      <c r="G3850" s="30"/>
      <c r="H3850" s="155"/>
      <c r="I3850" s="36" t="str">
        <f ca="1">IFERROR(__xludf.DUMMYFUNCTION("""COMPUTED_VALUE""")," ")</f>
        <v xml:space="preserve"> </v>
      </c>
      <c r="J3850" s="51"/>
      <c r="K3850" s="56"/>
      <c r="L3850" s="38"/>
      <c r="M3850" s="30"/>
      <c r="N3850" s="30"/>
      <c r="O3850" s="30"/>
      <c r="P3850" s="30"/>
      <c r="Q3850" s="23" t="str">
        <v/>
      </c>
      <c r="R3850" s="30"/>
      <c r="S3850" s="39"/>
      <c r="T3850" s="45"/>
      <c r="U3850" s="52"/>
      <c r="V3850" s="53"/>
      <c r="W3850" s="54"/>
      <c r="X3850" s="30"/>
      <c r="Y3850" s="31" t="str">
        <v/>
      </c>
      <c r="Z3850" s="30"/>
      <c r="AA3850" s="56"/>
      <c r="AB3850" s="56"/>
      <c r="AC3850" s="30"/>
      <c r="AD3850" s="30"/>
    </row>
    <row r="3851" spans="1:30" x14ac:dyDescent="0.2">
      <c r="A3851" s="89"/>
      <c r="B3851" s="35"/>
      <c r="C3851" s="30"/>
      <c r="D3851" s="30"/>
      <c r="E3851" s="30"/>
      <c r="F3851" s="30"/>
      <c r="G3851" s="30"/>
      <c r="H3851" s="155"/>
      <c r="I3851" s="36" t="str">
        <f ca="1">IFERROR(__xludf.DUMMYFUNCTION("""COMPUTED_VALUE""")," ")</f>
        <v xml:space="preserve"> </v>
      </c>
      <c r="J3851" s="51"/>
      <c r="K3851" s="56"/>
      <c r="L3851" s="38"/>
      <c r="M3851" s="30"/>
      <c r="N3851" s="30"/>
      <c r="O3851" s="30"/>
      <c r="P3851" s="30"/>
      <c r="Q3851" s="23" t="str">
        <v/>
      </c>
      <c r="R3851" s="30"/>
      <c r="S3851" s="39"/>
      <c r="T3851" s="45"/>
      <c r="U3851" s="52"/>
      <c r="V3851" s="53"/>
      <c r="W3851" s="54"/>
      <c r="X3851" s="30"/>
      <c r="Y3851" s="31" t="str">
        <v/>
      </c>
      <c r="Z3851" s="30"/>
      <c r="AA3851" s="55"/>
      <c r="AB3851" s="55"/>
      <c r="AC3851" s="30"/>
      <c r="AD3851" s="30"/>
    </row>
    <row r="3852" spans="1:30" x14ac:dyDescent="0.2">
      <c r="A3852" s="89"/>
      <c r="B3852" s="35"/>
      <c r="C3852" s="30"/>
      <c r="D3852" s="30"/>
      <c r="E3852" s="30"/>
      <c r="F3852" s="30"/>
      <c r="G3852" s="30"/>
      <c r="H3852" s="155"/>
      <c r="I3852" s="36" t="str">
        <f ca="1">IFERROR(__xludf.DUMMYFUNCTION("""COMPUTED_VALUE""")," ")</f>
        <v xml:space="preserve"> </v>
      </c>
      <c r="J3852" s="51"/>
      <c r="K3852" s="56"/>
      <c r="L3852" s="38"/>
      <c r="M3852" s="30"/>
      <c r="N3852" s="30"/>
      <c r="O3852" s="30"/>
      <c r="P3852" s="30"/>
      <c r="Q3852" s="23" t="str">
        <v/>
      </c>
      <c r="R3852" s="30"/>
      <c r="S3852" s="39"/>
      <c r="T3852" s="45"/>
      <c r="U3852" s="52"/>
      <c r="V3852" s="53"/>
      <c r="W3852" s="54"/>
      <c r="X3852" s="30"/>
      <c r="Y3852" s="31" t="str">
        <v/>
      </c>
      <c r="Z3852" s="30"/>
      <c r="AA3852" s="56"/>
      <c r="AB3852" s="56"/>
      <c r="AC3852" s="30"/>
      <c r="AD3852" s="30"/>
    </row>
    <row r="3853" spans="1:30" x14ac:dyDescent="0.2">
      <c r="A3853" s="89"/>
      <c r="B3853" s="35"/>
      <c r="C3853" s="30"/>
      <c r="D3853" s="30"/>
      <c r="E3853" s="30"/>
      <c r="F3853" s="30"/>
      <c r="G3853" s="30"/>
      <c r="H3853" s="155"/>
      <c r="I3853" s="36" t="str">
        <f ca="1">IFERROR(__xludf.DUMMYFUNCTION("""COMPUTED_VALUE""")," ")</f>
        <v xml:space="preserve"> </v>
      </c>
      <c r="J3853" s="51"/>
      <c r="K3853" s="56"/>
      <c r="L3853" s="38"/>
      <c r="M3853" s="30"/>
      <c r="N3853" s="30"/>
      <c r="O3853" s="30"/>
      <c r="P3853" s="30"/>
      <c r="Q3853" s="23" t="str">
        <v/>
      </c>
      <c r="R3853" s="30"/>
      <c r="S3853" s="39"/>
      <c r="T3853" s="45"/>
      <c r="U3853" s="52"/>
      <c r="V3853" s="53"/>
      <c r="W3853" s="54"/>
      <c r="X3853" s="30"/>
      <c r="Y3853" s="31" t="str">
        <v/>
      </c>
      <c r="Z3853" s="30"/>
      <c r="AA3853" s="55"/>
      <c r="AB3853" s="55"/>
      <c r="AC3853" s="30"/>
      <c r="AD3853" s="30"/>
    </row>
    <row r="3854" spans="1:30" x14ac:dyDescent="0.2">
      <c r="A3854" s="89"/>
      <c r="B3854" s="35"/>
      <c r="C3854" s="30"/>
      <c r="D3854" s="30"/>
      <c r="E3854" s="30"/>
      <c r="F3854" s="30"/>
      <c r="G3854" s="30"/>
      <c r="H3854" s="155"/>
      <c r="I3854" s="36" t="str">
        <f ca="1">IFERROR(__xludf.DUMMYFUNCTION("""COMPUTED_VALUE""")," ")</f>
        <v xml:space="preserve"> </v>
      </c>
      <c r="J3854" s="51"/>
      <c r="K3854" s="56"/>
      <c r="L3854" s="38"/>
      <c r="M3854" s="30"/>
      <c r="N3854" s="30"/>
      <c r="O3854" s="30"/>
      <c r="P3854" s="30"/>
      <c r="Q3854" s="23" t="str">
        <v/>
      </c>
      <c r="R3854" s="30"/>
      <c r="S3854" s="39"/>
      <c r="T3854" s="45"/>
      <c r="U3854" s="52"/>
      <c r="V3854" s="53"/>
      <c r="W3854" s="54"/>
      <c r="X3854" s="30"/>
      <c r="Y3854" s="31" t="str">
        <v/>
      </c>
      <c r="Z3854" s="30"/>
      <c r="AA3854" s="56"/>
      <c r="AB3854" s="56"/>
      <c r="AC3854" s="30"/>
      <c r="AD3854" s="30"/>
    </row>
    <row r="3855" spans="1:30" x14ac:dyDescent="0.2">
      <c r="A3855" s="89"/>
      <c r="B3855" s="35"/>
      <c r="C3855" s="30"/>
      <c r="D3855" s="30"/>
      <c r="E3855" s="30"/>
      <c r="F3855" s="30"/>
      <c r="G3855" s="30"/>
      <c r="H3855" s="155"/>
      <c r="I3855" s="36" t="str">
        <f ca="1">IFERROR(__xludf.DUMMYFUNCTION("""COMPUTED_VALUE""")," ")</f>
        <v xml:space="preserve"> </v>
      </c>
      <c r="J3855" s="51"/>
      <c r="K3855" s="56"/>
      <c r="L3855" s="38"/>
      <c r="M3855" s="30"/>
      <c r="N3855" s="30"/>
      <c r="O3855" s="30"/>
      <c r="P3855" s="30"/>
      <c r="Q3855" s="23" t="str">
        <v/>
      </c>
      <c r="R3855" s="30"/>
      <c r="S3855" s="39"/>
      <c r="T3855" s="45"/>
      <c r="U3855" s="52"/>
      <c r="V3855" s="53"/>
      <c r="W3855" s="54"/>
      <c r="X3855" s="30"/>
      <c r="Y3855" s="31" t="str">
        <v/>
      </c>
      <c r="Z3855" s="30"/>
      <c r="AA3855" s="55"/>
      <c r="AB3855" s="55"/>
      <c r="AC3855" s="30"/>
      <c r="AD3855" s="30"/>
    </row>
    <row r="3856" spans="1:30" x14ac:dyDescent="0.2">
      <c r="A3856" s="89"/>
      <c r="B3856" s="35"/>
      <c r="C3856" s="30"/>
      <c r="D3856" s="30"/>
      <c r="E3856" s="30"/>
      <c r="F3856" s="30"/>
      <c r="G3856" s="30"/>
      <c r="H3856" s="155"/>
      <c r="I3856" s="36" t="str">
        <f ca="1">IFERROR(__xludf.DUMMYFUNCTION("""COMPUTED_VALUE""")," ")</f>
        <v xml:space="preserve"> </v>
      </c>
      <c r="J3856" s="51"/>
      <c r="K3856" s="56"/>
      <c r="L3856" s="38"/>
      <c r="M3856" s="30"/>
      <c r="N3856" s="30"/>
      <c r="O3856" s="30"/>
      <c r="P3856" s="30"/>
      <c r="Q3856" s="23" t="str">
        <v/>
      </c>
      <c r="R3856" s="30"/>
      <c r="S3856" s="39"/>
      <c r="T3856" s="45"/>
      <c r="U3856" s="52"/>
      <c r="V3856" s="53"/>
      <c r="W3856" s="54"/>
      <c r="X3856" s="30"/>
      <c r="Y3856" s="31" t="str">
        <v/>
      </c>
      <c r="Z3856" s="30"/>
      <c r="AA3856" s="56"/>
      <c r="AB3856" s="56"/>
      <c r="AC3856" s="30"/>
      <c r="AD3856" s="30"/>
    </row>
    <row r="3857" spans="1:30" x14ac:dyDescent="0.2">
      <c r="A3857" s="89"/>
      <c r="B3857" s="35"/>
      <c r="C3857" s="30"/>
      <c r="D3857" s="30"/>
      <c r="E3857" s="30"/>
      <c r="F3857" s="30"/>
      <c r="G3857" s="30"/>
      <c r="H3857" s="155"/>
      <c r="I3857" s="36" t="str">
        <f ca="1">IFERROR(__xludf.DUMMYFUNCTION("""COMPUTED_VALUE""")," ")</f>
        <v xml:space="preserve"> </v>
      </c>
      <c r="J3857" s="51"/>
      <c r="K3857" s="56"/>
      <c r="L3857" s="38"/>
      <c r="M3857" s="30"/>
      <c r="N3857" s="30"/>
      <c r="O3857" s="30"/>
      <c r="P3857" s="30"/>
      <c r="Q3857" s="23" t="str">
        <v/>
      </c>
      <c r="R3857" s="30"/>
      <c r="S3857" s="39"/>
      <c r="T3857" s="45"/>
      <c r="U3857" s="52"/>
      <c r="V3857" s="53"/>
      <c r="W3857" s="54"/>
      <c r="X3857" s="30"/>
      <c r="Y3857" s="31" t="str">
        <v/>
      </c>
      <c r="Z3857" s="30"/>
      <c r="AA3857" s="55"/>
      <c r="AB3857" s="55"/>
      <c r="AC3857" s="30"/>
      <c r="AD3857" s="30"/>
    </row>
    <row r="3858" spans="1:30" x14ac:dyDescent="0.2">
      <c r="A3858" s="89"/>
      <c r="B3858" s="35"/>
      <c r="C3858" s="30"/>
      <c r="D3858" s="30"/>
      <c r="E3858" s="30"/>
      <c r="F3858" s="30"/>
      <c r="G3858" s="30"/>
      <c r="H3858" s="155"/>
      <c r="I3858" s="36" t="str">
        <f ca="1">IFERROR(__xludf.DUMMYFUNCTION("""COMPUTED_VALUE""")," ")</f>
        <v xml:space="preserve"> </v>
      </c>
      <c r="J3858" s="51"/>
      <c r="K3858" s="56"/>
      <c r="L3858" s="38"/>
      <c r="M3858" s="30"/>
      <c r="N3858" s="30"/>
      <c r="O3858" s="30"/>
      <c r="P3858" s="30"/>
      <c r="Q3858" s="23" t="str">
        <v/>
      </c>
      <c r="R3858" s="30"/>
      <c r="S3858" s="39"/>
      <c r="T3858" s="45"/>
      <c r="U3858" s="52"/>
      <c r="V3858" s="53"/>
      <c r="W3858" s="54"/>
      <c r="X3858" s="30"/>
      <c r="Y3858" s="31" t="str">
        <v/>
      </c>
      <c r="Z3858" s="30"/>
      <c r="AA3858" s="56"/>
      <c r="AB3858" s="56"/>
      <c r="AC3858" s="30"/>
      <c r="AD3858" s="30"/>
    </row>
    <row r="3859" spans="1:30" x14ac:dyDescent="0.2">
      <c r="A3859" s="89"/>
      <c r="B3859" s="35"/>
      <c r="C3859" s="30"/>
      <c r="D3859" s="30"/>
      <c r="E3859" s="30"/>
      <c r="F3859" s="30"/>
      <c r="G3859" s="30"/>
      <c r="H3859" s="155"/>
      <c r="I3859" s="36" t="str">
        <f ca="1">IFERROR(__xludf.DUMMYFUNCTION("""COMPUTED_VALUE""")," ")</f>
        <v xml:space="preserve"> </v>
      </c>
      <c r="J3859" s="51"/>
      <c r="K3859" s="56"/>
      <c r="L3859" s="38"/>
      <c r="M3859" s="30"/>
      <c r="N3859" s="30"/>
      <c r="O3859" s="30"/>
      <c r="P3859" s="30"/>
      <c r="Q3859" s="23" t="str">
        <v/>
      </c>
      <c r="R3859" s="30"/>
      <c r="S3859" s="39"/>
      <c r="T3859" s="45"/>
      <c r="U3859" s="52"/>
      <c r="V3859" s="53"/>
      <c r="W3859" s="54"/>
      <c r="X3859" s="30"/>
      <c r="Y3859" s="31" t="str">
        <v/>
      </c>
      <c r="Z3859" s="30"/>
      <c r="AA3859" s="55"/>
      <c r="AB3859" s="55"/>
      <c r="AC3859" s="30"/>
      <c r="AD3859" s="30"/>
    </row>
    <row r="3860" spans="1:30" x14ac:dyDescent="0.2">
      <c r="A3860" s="89"/>
      <c r="B3860" s="35"/>
      <c r="C3860" s="30"/>
      <c r="D3860" s="30"/>
      <c r="E3860" s="30"/>
      <c r="F3860" s="30"/>
      <c r="G3860" s="30"/>
      <c r="H3860" s="155"/>
      <c r="I3860" s="36" t="str">
        <f ca="1">IFERROR(__xludf.DUMMYFUNCTION("""COMPUTED_VALUE""")," ")</f>
        <v xml:space="preserve"> </v>
      </c>
      <c r="J3860" s="51"/>
      <c r="K3860" s="56"/>
      <c r="L3860" s="38"/>
      <c r="M3860" s="30"/>
      <c r="N3860" s="30"/>
      <c r="O3860" s="30"/>
      <c r="P3860" s="30"/>
      <c r="Q3860" s="23" t="str">
        <v/>
      </c>
      <c r="R3860" s="30"/>
      <c r="S3860" s="39"/>
      <c r="T3860" s="45"/>
      <c r="U3860" s="52"/>
      <c r="V3860" s="53"/>
      <c r="W3860" s="54"/>
      <c r="X3860" s="30"/>
      <c r="Y3860" s="31" t="str">
        <v/>
      </c>
      <c r="Z3860" s="30"/>
      <c r="AA3860" s="56"/>
      <c r="AB3860" s="56"/>
      <c r="AC3860" s="30"/>
      <c r="AD3860" s="30"/>
    </row>
    <row r="3861" spans="1:30" x14ac:dyDescent="0.2">
      <c r="A3861" s="89"/>
      <c r="B3861" s="35"/>
      <c r="C3861" s="30"/>
      <c r="D3861" s="30"/>
      <c r="E3861" s="30"/>
      <c r="F3861" s="30"/>
      <c r="G3861" s="30"/>
      <c r="H3861" s="155"/>
      <c r="I3861" s="36" t="str">
        <f ca="1">IFERROR(__xludf.DUMMYFUNCTION("""COMPUTED_VALUE""")," ")</f>
        <v xml:space="preserve"> </v>
      </c>
      <c r="J3861" s="51"/>
      <c r="K3861" s="56"/>
      <c r="L3861" s="38"/>
      <c r="M3861" s="30"/>
      <c r="N3861" s="30"/>
      <c r="O3861" s="30"/>
      <c r="P3861" s="30"/>
      <c r="Q3861" s="23" t="str">
        <v/>
      </c>
      <c r="R3861" s="30"/>
      <c r="S3861" s="39"/>
      <c r="T3861" s="45"/>
      <c r="U3861" s="52"/>
      <c r="V3861" s="53"/>
      <c r="W3861" s="54"/>
      <c r="X3861" s="30"/>
      <c r="Y3861" s="31" t="str">
        <v/>
      </c>
      <c r="Z3861" s="30"/>
      <c r="AA3861" s="55"/>
      <c r="AB3861" s="55"/>
      <c r="AC3861" s="30"/>
      <c r="AD3861" s="30"/>
    </row>
    <row r="3862" spans="1:30" x14ac:dyDescent="0.2">
      <c r="A3862" s="89"/>
      <c r="B3862" s="35"/>
      <c r="C3862" s="30"/>
      <c r="D3862" s="30"/>
      <c r="E3862" s="30"/>
      <c r="F3862" s="30"/>
      <c r="G3862" s="30"/>
      <c r="H3862" s="155"/>
      <c r="I3862" s="36" t="str">
        <f ca="1">IFERROR(__xludf.DUMMYFUNCTION("""COMPUTED_VALUE""")," ")</f>
        <v xml:space="preserve"> </v>
      </c>
      <c r="J3862" s="51"/>
      <c r="K3862" s="56"/>
      <c r="L3862" s="38"/>
      <c r="M3862" s="30"/>
      <c r="N3862" s="30"/>
      <c r="O3862" s="30"/>
      <c r="P3862" s="30"/>
      <c r="Q3862" s="23" t="str">
        <v/>
      </c>
      <c r="R3862" s="30"/>
      <c r="S3862" s="39"/>
      <c r="T3862" s="45"/>
      <c r="U3862" s="52"/>
      <c r="V3862" s="53"/>
      <c r="W3862" s="54"/>
      <c r="X3862" s="30"/>
      <c r="Y3862" s="31" t="str">
        <v/>
      </c>
      <c r="Z3862" s="30"/>
      <c r="AA3862" s="56"/>
      <c r="AB3862" s="56"/>
      <c r="AC3862" s="30"/>
      <c r="AD3862" s="30"/>
    </row>
    <row r="3863" spans="1:30" x14ac:dyDescent="0.2">
      <c r="A3863" s="89"/>
      <c r="B3863" s="35"/>
      <c r="C3863" s="30"/>
      <c r="D3863" s="30"/>
      <c r="E3863" s="30"/>
      <c r="F3863" s="30"/>
      <c r="G3863" s="30"/>
      <c r="H3863" s="155"/>
      <c r="I3863" s="36" t="str">
        <f ca="1">IFERROR(__xludf.DUMMYFUNCTION("""COMPUTED_VALUE""")," ")</f>
        <v xml:space="preserve"> </v>
      </c>
      <c r="J3863" s="51"/>
      <c r="K3863" s="56"/>
      <c r="L3863" s="38"/>
      <c r="M3863" s="30"/>
      <c r="N3863" s="30"/>
      <c r="O3863" s="30"/>
      <c r="P3863" s="30"/>
      <c r="Q3863" s="23" t="str">
        <v/>
      </c>
      <c r="R3863" s="30"/>
      <c r="S3863" s="39"/>
      <c r="T3863" s="45"/>
      <c r="U3863" s="52"/>
      <c r="V3863" s="53"/>
      <c r="W3863" s="54"/>
      <c r="X3863" s="30"/>
      <c r="Y3863" s="31" t="str">
        <v/>
      </c>
      <c r="Z3863" s="30"/>
      <c r="AA3863" s="55"/>
      <c r="AB3863" s="55"/>
      <c r="AC3863" s="30"/>
      <c r="AD3863" s="30"/>
    </row>
    <row r="3864" spans="1:30" x14ac:dyDescent="0.2">
      <c r="A3864" s="89"/>
      <c r="B3864" s="35"/>
      <c r="C3864" s="30"/>
      <c r="D3864" s="30"/>
      <c r="E3864" s="30"/>
      <c r="F3864" s="30"/>
      <c r="G3864" s="30"/>
      <c r="H3864" s="155"/>
      <c r="I3864" s="36" t="str">
        <f ca="1">IFERROR(__xludf.DUMMYFUNCTION("""COMPUTED_VALUE""")," ")</f>
        <v xml:space="preserve"> </v>
      </c>
      <c r="J3864" s="51"/>
      <c r="K3864" s="56"/>
      <c r="L3864" s="38"/>
      <c r="M3864" s="30"/>
      <c r="N3864" s="30"/>
      <c r="O3864" s="30"/>
      <c r="P3864" s="30"/>
      <c r="Q3864" s="23" t="str">
        <v/>
      </c>
      <c r="R3864" s="30"/>
      <c r="S3864" s="39"/>
      <c r="T3864" s="45"/>
      <c r="U3864" s="52"/>
      <c r="V3864" s="53"/>
      <c r="W3864" s="54"/>
      <c r="X3864" s="30"/>
      <c r="Y3864" s="31" t="str">
        <v/>
      </c>
      <c r="Z3864" s="30"/>
      <c r="AA3864" s="56"/>
      <c r="AB3864" s="56"/>
      <c r="AC3864" s="30"/>
      <c r="AD3864" s="30"/>
    </row>
    <row r="3865" spans="1:30" x14ac:dyDescent="0.2">
      <c r="A3865" s="89"/>
      <c r="B3865" s="35"/>
      <c r="C3865" s="30"/>
      <c r="D3865" s="30"/>
      <c r="E3865" s="30"/>
      <c r="F3865" s="30"/>
      <c r="G3865" s="30"/>
      <c r="H3865" s="155"/>
      <c r="I3865" s="36" t="str">
        <f ca="1">IFERROR(__xludf.DUMMYFUNCTION("""COMPUTED_VALUE""")," ")</f>
        <v xml:space="preserve"> </v>
      </c>
      <c r="J3865" s="51"/>
      <c r="K3865" s="56"/>
      <c r="L3865" s="38"/>
      <c r="M3865" s="30"/>
      <c r="N3865" s="30"/>
      <c r="O3865" s="30"/>
      <c r="P3865" s="30"/>
      <c r="Q3865" s="23" t="str">
        <v/>
      </c>
      <c r="R3865" s="30"/>
      <c r="S3865" s="39"/>
      <c r="T3865" s="45"/>
      <c r="U3865" s="52"/>
      <c r="V3865" s="53"/>
      <c r="W3865" s="54"/>
      <c r="X3865" s="30"/>
      <c r="Y3865" s="31" t="str">
        <v/>
      </c>
      <c r="Z3865" s="30"/>
      <c r="AA3865" s="55"/>
      <c r="AB3865" s="55"/>
      <c r="AC3865" s="30"/>
      <c r="AD3865" s="30"/>
    </row>
    <row r="3866" spans="1:30" x14ac:dyDescent="0.2">
      <c r="A3866" s="89"/>
      <c r="B3866" s="35"/>
      <c r="C3866" s="30"/>
      <c r="D3866" s="30"/>
      <c r="E3866" s="30"/>
      <c r="F3866" s="30"/>
      <c r="G3866" s="30"/>
      <c r="H3866" s="155"/>
      <c r="I3866" s="36" t="str">
        <f ca="1">IFERROR(__xludf.DUMMYFUNCTION("""COMPUTED_VALUE""")," ")</f>
        <v xml:space="preserve"> </v>
      </c>
      <c r="J3866" s="51"/>
      <c r="K3866" s="56"/>
      <c r="L3866" s="38"/>
      <c r="M3866" s="30"/>
      <c r="N3866" s="30"/>
      <c r="O3866" s="30"/>
      <c r="P3866" s="30"/>
      <c r="Q3866" s="23" t="str">
        <v/>
      </c>
      <c r="R3866" s="30"/>
      <c r="S3866" s="39"/>
      <c r="T3866" s="45"/>
      <c r="U3866" s="52"/>
      <c r="V3866" s="53"/>
      <c r="W3866" s="54"/>
      <c r="X3866" s="30"/>
      <c r="Y3866" s="31" t="str">
        <v/>
      </c>
      <c r="Z3866" s="30"/>
      <c r="AA3866" s="56"/>
      <c r="AB3866" s="56"/>
      <c r="AC3866" s="30"/>
      <c r="AD3866" s="30"/>
    </row>
    <row r="3867" spans="1:30" x14ac:dyDescent="0.2">
      <c r="A3867" s="89"/>
      <c r="B3867" s="35"/>
      <c r="C3867" s="30"/>
      <c r="D3867" s="30"/>
      <c r="E3867" s="30"/>
      <c r="F3867" s="30"/>
      <c r="G3867" s="30"/>
      <c r="H3867" s="155"/>
      <c r="I3867" s="36" t="str">
        <f ca="1">IFERROR(__xludf.DUMMYFUNCTION("""COMPUTED_VALUE""")," ")</f>
        <v xml:space="preserve"> </v>
      </c>
      <c r="J3867" s="51"/>
      <c r="K3867" s="56"/>
      <c r="L3867" s="38"/>
      <c r="M3867" s="30"/>
      <c r="N3867" s="30"/>
      <c r="O3867" s="30"/>
      <c r="P3867" s="30"/>
      <c r="Q3867" s="23" t="str">
        <v/>
      </c>
      <c r="R3867" s="30"/>
      <c r="S3867" s="39"/>
      <c r="T3867" s="45"/>
      <c r="U3867" s="52"/>
      <c r="V3867" s="53"/>
      <c r="W3867" s="54"/>
      <c r="X3867" s="30"/>
      <c r="Y3867" s="31" t="str">
        <v/>
      </c>
      <c r="Z3867" s="30"/>
      <c r="AA3867" s="55"/>
      <c r="AB3867" s="55"/>
      <c r="AC3867" s="30"/>
      <c r="AD3867" s="30"/>
    </row>
    <row r="3868" spans="1:30" x14ac:dyDescent="0.2">
      <c r="A3868" s="89"/>
      <c r="B3868" s="35"/>
      <c r="C3868" s="30"/>
      <c r="D3868" s="30"/>
      <c r="E3868" s="30"/>
      <c r="F3868" s="30"/>
      <c r="G3868" s="30"/>
      <c r="H3868" s="155"/>
      <c r="I3868" s="36" t="str">
        <f ca="1">IFERROR(__xludf.DUMMYFUNCTION("""COMPUTED_VALUE""")," ")</f>
        <v xml:space="preserve"> </v>
      </c>
      <c r="J3868" s="51"/>
      <c r="K3868" s="56"/>
      <c r="L3868" s="38"/>
      <c r="M3868" s="30"/>
      <c r="N3868" s="30"/>
      <c r="O3868" s="30"/>
      <c r="P3868" s="30"/>
      <c r="Q3868" s="23" t="str">
        <v/>
      </c>
      <c r="R3868" s="30"/>
      <c r="S3868" s="39"/>
      <c r="T3868" s="45"/>
      <c r="U3868" s="52"/>
      <c r="V3868" s="53"/>
      <c r="W3868" s="54"/>
      <c r="X3868" s="30"/>
      <c r="Y3868" s="31" t="str">
        <v/>
      </c>
      <c r="Z3868" s="30"/>
      <c r="AA3868" s="56"/>
      <c r="AB3868" s="56"/>
      <c r="AC3868" s="30"/>
      <c r="AD3868" s="30"/>
    </row>
    <row r="3869" spans="1:30" x14ac:dyDescent="0.2">
      <c r="A3869" s="89"/>
      <c r="B3869" s="35"/>
      <c r="C3869" s="30"/>
      <c r="D3869" s="30"/>
      <c r="E3869" s="30"/>
      <c r="F3869" s="30"/>
      <c r="G3869" s="30"/>
      <c r="H3869" s="155"/>
      <c r="I3869" s="36" t="str">
        <f ca="1">IFERROR(__xludf.DUMMYFUNCTION("""COMPUTED_VALUE""")," ")</f>
        <v xml:space="preserve"> </v>
      </c>
      <c r="J3869" s="51"/>
      <c r="K3869" s="56"/>
      <c r="L3869" s="38"/>
      <c r="M3869" s="30"/>
      <c r="N3869" s="30"/>
      <c r="O3869" s="30"/>
      <c r="P3869" s="30"/>
      <c r="Q3869" s="23" t="str">
        <v/>
      </c>
      <c r="R3869" s="30"/>
      <c r="S3869" s="39"/>
      <c r="T3869" s="45"/>
      <c r="U3869" s="52"/>
      <c r="V3869" s="53"/>
      <c r="W3869" s="54"/>
      <c r="X3869" s="30"/>
      <c r="Y3869" s="31" t="str">
        <v/>
      </c>
      <c r="Z3869" s="30"/>
      <c r="AA3869" s="55"/>
      <c r="AB3869" s="55"/>
      <c r="AC3869" s="30"/>
      <c r="AD3869" s="30"/>
    </row>
    <row r="3870" spans="1:30" x14ac:dyDescent="0.2">
      <c r="A3870" s="89"/>
      <c r="B3870" s="35"/>
      <c r="C3870" s="30"/>
      <c r="D3870" s="30"/>
      <c r="E3870" s="30"/>
      <c r="F3870" s="30"/>
      <c r="G3870" s="30"/>
      <c r="H3870" s="155"/>
      <c r="I3870" s="36" t="str">
        <f ca="1">IFERROR(__xludf.DUMMYFUNCTION("""COMPUTED_VALUE""")," ")</f>
        <v xml:space="preserve"> </v>
      </c>
      <c r="J3870" s="51"/>
      <c r="K3870" s="56"/>
      <c r="L3870" s="38"/>
      <c r="M3870" s="30"/>
      <c r="N3870" s="30"/>
      <c r="O3870" s="30"/>
      <c r="P3870" s="30"/>
      <c r="Q3870" s="23" t="str">
        <v/>
      </c>
      <c r="R3870" s="30"/>
      <c r="S3870" s="39"/>
      <c r="T3870" s="45"/>
      <c r="U3870" s="52"/>
      <c r="V3870" s="53"/>
      <c r="W3870" s="54"/>
      <c r="X3870" s="30"/>
      <c r="Y3870" s="31" t="str">
        <v/>
      </c>
      <c r="Z3870" s="30"/>
      <c r="AA3870" s="56"/>
      <c r="AB3870" s="56"/>
      <c r="AC3870" s="30"/>
      <c r="AD3870" s="30"/>
    </row>
    <row r="3871" spans="1:30" x14ac:dyDescent="0.2">
      <c r="A3871" s="89"/>
      <c r="B3871" s="35"/>
      <c r="C3871" s="30"/>
      <c r="D3871" s="30"/>
      <c r="E3871" s="30"/>
      <c r="F3871" s="30"/>
      <c r="G3871" s="30"/>
      <c r="H3871" s="155"/>
      <c r="I3871" s="36" t="str">
        <f ca="1">IFERROR(__xludf.DUMMYFUNCTION("""COMPUTED_VALUE""")," ")</f>
        <v xml:space="preserve"> </v>
      </c>
      <c r="J3871" s="51"/>
      <c r="K3871" s="56"/>
      <c r="L3871" s="38"/>
      <c r="M3871" s="30"/>
      <c r="N3871" s="30"/>
      <c r="O3871" s="30"/>
      <c r="P3871" s="30"/>
      <c r="Q3871" s="23" t="str">
        <v/>
      </c>
      <c r="R3871" s="30"/>
      <c r="S3871" s="39"/>
      <c r="T3871" s="45"/>
      <c r="U3871" s="52"/>
      <c r="V3871" s="53"/>
      <c r="W3871" s="54"/>
      <c r="X3871" s="30"/>
      <c r="Y3871" s="31" t="str">
        <v/>
      </c>
      <c r="Z3871" s="30"/>
      <c r="AA3871" s="55"/>
      <c r="AB3871" s="55"/>
      <c r="AC3871" s="30"/>
      <c r="AD3871" s="30"/>
    </row>
    <row r="3872" spans="1:30" x14ac:dyDescent="0.2">
      <c r="A3872" s="89"/>
      <c r="B3872" s="35"/>
      <c r="C3872" s="30"/>
      <c r="D3872" s="30"/>
      <c r="E3872" s="30"/>
      <c r="F3872" s="30"/>
      <c r="G3872" s="30"/>
      <c r="H3872" s="155"/>
      <c r="I3872" s="36" t="str">
        <f ca="1">IFERROR(__xludf.DUMMYFUNCTION("""COMPUTED_VALUE""")," ")</f>
        <v xml:space="preserve"> </v>
      </c>
      <c r="J3872" s="51"/>
      <c r="K3872" s="56"/>
      <c r="L3872" s="38"/>
      <c r="M3872" s="30"/>
      <c r="N3872" s="30"/>
      <c r="O3872" s="30"/>
      <c r="P3872" s="30"/>
      <c r="Q3872" s="23" t="str">
        <v/>
      </c>
      <c r="R3872" s="30"/>
      <c r="S3872" s="39"/>
      <c r="T3872" s="45"/>
      <c r="U3872" s="52"/>
      <c r="V3872" s="53"/>
      <c r="W3872" s="54"/>
      <c r="X3872" s="30"/>
      <c r="Y3872" s="31" t="str">
        <v/>
      </c>
      <c r="Z3872" s="30"/>
      <c r="AA3872" s="56"/>
      <c r="AB3872" s="56"/>
      <c r="AC3872" s="30"/>
      <c r="AD3872" s="30"/>
    </row>
    <row r="3873" spans="1:30" x14ac:dyDescent="0.2">
      <c r="A3873" s="89"/>
      <c r="B3873" s="35"/>
      <c r="C3873" s="30"/>
      <c r="D3873" s="30"/>
      <c r="E3873" s="30"/>
      <c r="F3873" s="30"/>
      <c r="G3873" s="30"/>
      <c r="H3873" s="155"/>
      <c r="I3873" s="36" t="str">
        <f ca="1">IFERROR(__xludf.DUMMYFUNCTION("""COMPUTED_VALUE""")," ")</f>
        <v xml:space="preserve"> </v>
      </c>
      <c r="J3873" s="51"/>
      <c r="K3873" s="56"/>
      <c r="L3873" s="38"/>
      <c r="M3873" s="30"/>
      <c r="N3873" s="30"/>
      <c r="O3873" s="30"/>
      <c r="P3873" s="30"/>
      <c r="Q3873" s="23" t="str">
        <v/>
      </c>
      <c r="R3873" s="30"/>
      <c r="S3873" s="39"/>
      <c r="T3873" s="45"/>
      <c r="U3873" s="52"/>
      <c r="V3873" s="53"/>
      <c r="W3873" s="54"/>
      <c r="X3873" s="30"/>
      <c r="Y3873" s="31" t="str">
        <v/>
      </c>
      <c r="Z3873" s="30"/>
      <c r="AA3873" s="55"/>
      <c r="AB3873" s="55"/>
      <c r="AC3873" s="30"/>
      <c r="AD3873" s="30"/>
    </row>
    <row r="3874" spans="1:30" x14ac:dyDescent="0.2">
      <c r="A3874" s="89"/>
      <c r="B3874" s="35"/>
      <c r="C3874" s="30"/>
      <c r="D3874" s="30"/>
      <c r="E3874" s="30"/>
      <c r="F3874" s="30"/>
      <c r="G3874" s="30"/>
      <c r="H3874" s="155"/>
      <c r="I3874" s="36" t="str">
        <f ca="1">IFERROR(__xludf.DUMMYFUNCTION("""COMPUTED_VALUE""")," ")</f>
        <v xml:space="preserve"> </v>
      </c>
      <c r="J3874" s="51"/>
      <c r="K3874" s="56"/>
      <c r="L3874" s="38"/>
      <c r="M3874" s="30"/>
      <c r="N3874" s="30"/>
      <c r="O3874" s="30"/>
      <c r="P3874" s="30"/>
      <c r="Q3874" s="23" t="str">
        <v/>
      </c>
      <c r="R3874" s="30"/>
      <c r="S3874" s="39"/>
      <c r="T3874" s="45"/>
      <c r="U3874" s="52"/>
      <c r="V3874" s="53"/>
      <c r="W3874" s="54"/>
      <c r="X3874" s="30"/>
      <c r="Y3874" s="31" t="str">
        <v/>
      </c>
      <c r="Z3874" s="30"/>
      <c r="AA3874" s="56"/>
      <c r="AB3874" s="56"/>
      <c r="AC3874" s="30"/>
      <c r="AD3874" s="30"/>
    </row>
    <row r="3875" spans="1:30" x14ac:dyDescent="0.2">
      <c r="A3875" s="89"/>
      <c r="B3875" s="35"/>
      <c r="C3875" s="30"/>
      <c r="D3875" s="30"/>
      <c r="E3875" s="30"/>
      <c r="F3875" s="30"/>
      <c r="G3875" s="30"/>
      <c r="H3875" s="155"/>
      <c r="I3875" s="36" t="str">
        <f ca="1">IFERROR(__xludf.DUMMYFUNCTION("""COMPUTED_VALUE""")," ")</f>
        <v xml:space="preserve"> </v>
      </c>
      <c r="J3875" s="51"/>
      <c r="K3875" s="56"/>
      <c r="L3875" s="38"/>
      <c r="M3875" s="30"/>
      <c r="N3875" s="30"/>
      <c r="O3875" s="30"/>
      <c r="P3875" s="30"/>
      <c r="Q3875" s="23" t="str">
        <v/>
      </c>
      <c r="R3875" s="30"/>
      <c r="S3875" s="39"/>
      <c r="T3875" s="45"/>
      <c r="U3875" s="52"/>
      <c r="V3875" s="53"/>
      <c r="W3875" s="54"/>
      <c r="X3875" s="30"/>
      <c r="Y3875" s="31" t="str">
        <v/>
      </c>
      <c r="Z3875" s="30"/>
      <c r="AA3875" s="55"/>
      <c r="AB3875" s="55"/>
      <c r="AC3875" s="30"/>
      <c r="AD3875" s="30"/>
    </row>
    <row r="3876" spans="1:30" x14ac:dyDescent="0.2">
      <c r="A3876" s="89"/>
      <c r="B3876" s="35"/>
      <c r="C3876" s="30"/>
      <c r="D3876" s="30"/>
      <c r="E3876" s="30"/>
      <c r="F3876" s="30"/>
      <c r="G3876" s="30"/>
      <c r="H3876" s="155"/>
      <c r="I3876" s="36" t="str">
        <f ca="1">IFERROR(__xludf.DUMMYFUNCTION("""COMPUTED_VALUE""")," ")</f>
        <v xml:space="preserve"> </v>
      </c>
      <c r="J3876" s="51"/>
      <c r="K3876" s="56"/>
      <c r="L3876" s="38"/>
      <c r="M3876" s="30"/>
      <c r="N3876" s="30"/>
      <c r="O3876" s="30"/>
      <c r="P3876" s="30"/>
      <c r="Q3876" s="23" t="str">
        <v/>
      </c>
      <c r="R3876" s="30"/>
      <c r="S3876" s="39"/>
      <c r="T3876" s="45"/>
      <c r="U3876" s="52"/>
      <c r="V3876" s="53"/>
      <c r="W3876" s="54"/>
      <c r="X3876" s="30"/>
      <c r="Y3876" s="31" t="str">
        <v/>
      </c>
      <c r="Z3876" s="30"/>
      <c r="AA3876" s="56"/>
      <c r="AB3876" s="56"/>
      <c r="AC3876" s="30"/>
      <c r="AD3876" s="30"/>
    </row>
    <row r="3877" spans="1:30" x14ac:dyDescent="0.2">
      <c r="A3877" s="89"/>
      <c r="B3877" s="35"/>
      <c r="C3877" s="30"/>
      <c r="D3877" s="30"/>
      <c r="E3877" s="30"/>
      <c r="F3877" s="30"/>
      <c r="G3877" s="30"/>
      <c r="H3877" s="155"/>
      <c r="I3877" s="36" t="str">
        <f ca="1">IFERROR(__xludf.DUMMYFUNCTION("""COMPUTED_VALUE""")," ")</f>
        <v xml:space="preserve"> </v>
      </c>
      <c r="J3877" s="51"/>
      <c r="K3877" s="56"/>
      <c r="L3877" s="38"/>
      <c r="M3877" s="30"/>
      <c r="N3877" s="30"/>
      <c r="O3877" s="30"/>
      <c r="P3877" s="30"/>
      <c r="Q3877" s="23" t="str">
        <v/>
      </c>
      <c r="R3877" s="30"/>
      <c r="S3877" s="39"/>
      <c r="T3877" s="45"/>
      <c r="U3877" s="52"/>
      <c r="V3877" s="53"/>
      <c r="W3877" s="54"/>
      <c r="X3877" s="30"/>
      <c r="Y3877" s="31" t="str">
        <v/>
      </c>
      <c r="Z3877" s="30"/>
      <c r="AA3877" s="55"/>
      <c r="AB3877" s="55"/>
      <c r="AC3877" s="30"/>
      <c r="AD3877" s="30"/>
    </row>
    <row r="3878" spans="1:30" x14ac:dyDescent="0.2">
      <c r="A3878" s="89"/>
      <c r="B3878" s="35"/>
      <c r="C3878" s="30"/>
      <c r="D3878" s="30"/>
      <c r="E3878" s="30"/>
      <c r="F3878" s="30"/>
      <c r="G3878" s="30"/>
      <c r="H3878" s="155"/>
      <c r="I3878" s="36" t="str">
        <f ca="1">IFERROR(__xludf.DUMMYFUNCTION("""COMPUTED_VALUE""")," ")</f>
        <v xml:space="preserve"> </v>
      </c>
      <c r="J3878" s="51"/>
      <c r="K3878" s="56"/>
      <c r="L3878" s="38"/>
      <c r="M3878" s="30"/>
      <c r="N3878" s="30"/>
      <c r="O3878" s="30"/>
      <c r="P3878" s="30"/>
      <c r="Q3878" s="23" t="str">
        <v/>
      </c>
      <c r="R3878" s="30"/>
      <c r="S3878" s="39"/>
      <c r="T3878" s="45"/>
      <c r="U3878" s="52"/>
      <c r="V3878" s="53"/>
      <c r="W3878" s="54"/>
      <c r="X3878" s="30"/>
      <c r="Y3878" s="31" t="str">
        <v/>
      </c>
      <c r="Z3878" s="30"/>
      <c r="AA3878" s="56"/>
      <c r="AB3878" s="56"/>
      <c r="AC3878" s="30"/>
      <c r="AD3878" s="30"/>
    </row>
    <row r="3879" spans="1:30" x14ac:dyDescent="0.2">
      <c r="A3879" s="89"/>
      <c r="B3879" s="35"/>
      <c r="C3879" s="30"/>
      <c r="D3879" s="30"/>
      <c r="E3879" s="30"/>
      <c r="F3879" s="30"/>
      <c r="G3879" s="30"/>
      <c r="H3879" s="155"/>
      <c r="I3879" s="36" t="str">
        <f ca="1">IFERROR(__xludf.DUMMYFUNCTION("""COMPUTED_VALUE""")," ")</f>
        <v xml:space="preserve"> </v>
      </c>
      <c r="J3879" s="51"/>
      <c r="K3879" s="56"/>
      <c r="L3879" s="38"/>
      <c r="M3879" s="30"/>
      <c r="N3879" s="30"/>
      <c r="O3879" s="30"/>
      <c r="P3879" s="30"/>
      <c r="Q3879" s="23" t="str">
        <v/>
      </c>
      <c r="R3879" s="30"/>
      <c r="S3879" s="39"/>
      <c r="T3879" s="45"/>
      <c r="U3879" s="52"/>
      <c r="V3879" s="53"/>
      <c r="W3879" s="54"/>
      <c r="X3879" s="30"/>
      <c r="Y3879" s="31" t="str">
        <v/>
      </c>
      <c r="Z3879" s="30"/>
      <c r="AA3879" s="55"/>
      <c r="AB3879" s="55"/>
      <c r="AC3879" s="30"/>
      <c r="AD3879" s="30"/>
    </row>
    <row r="3880" spans="1:30" x14ac:dyDescent="0.2">
      <c r="A3880" s="89"/>
      <c r="B3880" s="35"/>
      <c r="C3880" s="30"/>
      <c r="D3880" s="30"/>
      <c r="E3880" s="30"/>
      <c r="F3880" s="30"/>
      <c r="G3880" s="30"/>
      <c r="H3880" s="155"/>
      <c r="I3880" s="36" t="str">
        <f ca="1">IFERROR(__xludf.DUMMYFUNCTION("""COMPUTED_VALUE""")," ")</f>
        <v xml:space="preserve"> </v>
      </c>
      <c r="J3880" s="51"/>
      <c r="K3880" s="56"/>
      <c r="L3880" s="38"/>
      <c r="M3880" s="30"/>
      <c r="N3880" s="30"/>
      <c r="O3880" s="30"/>
      <c r="P3880" s="30"/>
      <c r="Q3880" s="23" t="str">
        <v/>
      </c>
      <c r="R3880" s="30"/>
      <c r="S3880" s="39"/>
      <c r="T3880" s="45"/>
      <c r="U3880" s="52"/>
      <c r="V3880" s="53"/>
      <c r="W3880" s="54"/>
      <c r="X3880" s="30"/>
      <c r="Y3880" s="31" t="str">
        <v/>
      </c>
      <c r="Z3880" s="30"/>
      <c r="AA3880" s="56"/>
      <c r="AB3880" s="56"/>
      <c r="AC3880" s="30"/>
      <c r="AD3880" s="30"/>
    </row>
    <row r="3881" spans="1:30" x14ac:dyDescent="0.2">
      <c r="A3881" s="89"/>
      <c r="B3881" s="35"/>
      <c r="C3881" s="30"/>
      <c r="D3881" s="30"/>
      <c r="E3881" s="30"/>
      <c r="F3881" s="30"/>
      <c r="G3881" s="30"/>
      <c r="H3881" s="155"/>
      <c r="I3881" s="36" t="str">
        <f ca="1">IFERROR(__xludf.DUMMYFUNCTION("""COMPUTED_VALUE""")," ")</f>
        <v xml:space="preserve"> </v>
      </c>
      <c r="J3881" s="51"/>
      <c r="K3881" s="56"/>
      <c r="L3881" s="38"/>
      <c r="M3881" s="30"/>
      <c r="N3881" s="30"/>
      <c r="O3881" s="30"/>
      <c r="P3881" s="30"/>
      <c r="Q3881" s="23" t="str">
        <v/>
      </c>
      <c r="R3881" s="30"/>
      <c r="S3881" s="39"/>
      <c r="T3881" s="45"/>
      <c r="U3881" s="52"/>
      <c r="V3881" s="53"/>
      <c r="W3881" s="54"/>
      <c r="X3881" s="30"/>
      <c r="Y3881" s="31" t="str">
        <v/>
      </c>
      <c r="Z3881" s="30"/>
      <c r="AA3881" s="55"/>
      <c r="AB3881" s="55"/>
      <c r="AC3881" s="30"/>
      <c r="AD3881" s="30"/>
    </row>
    <row r="3882" spans="1:30" x14ac:dyDescent="0.2">
      <c r="A3882" s="89"/>
      <c r="B3882" s="35"/>
      <c r="C3882" s="30"/>
      <c r="D3882" s="30"/>
      <c r="E3882" s="30"/>
      <c r="F3882" s="30"/>
      <c r="G3882" s="30"/>
      <c r="H3882" s="155"/>
      <c r="I3882" s="36" t="str">
        <f ca="1">IFERROR(__xludf.DUMMYFUNCTION("""COMPUTED_VALUE""")," ")</f>
        <v xml:space="preserve"> </v>
      </c>
      <c r="J3882" s="51"/>
      <c r="K3882" s="56"/>
      <c r="L3882" s="38"/>
      <c r="M3882" s="30"/>
      <c r="N3882" s="30"/>
      <c r="O3882" s="30"/>
      <c r="P3882" s="30"/>
      <c r="Q3882" s="23" t="str">
        <v/>
      </c>
      <c r="R3882" s="30"/>
      <c r="S3882" s="39"/>
      <c r="T3882" s="45"/>
      <c r="U3882" s="52"/>
      <c r="V3882" s="53"/>
      <c r="W3882" s="54"/>
      <c r="X3882" s="30"/>
      <c r="Y3882" s="31" t="str">
        <v/>
      </c>
      <c r="Z3882" s="30"/>
      <c r="AA3882" s="56"/>
      <c r="AB3882" s="56"/>
      <c r="AC3882" s="30"/>
      <c r="AD3882" s="30"/>
    </row>
    <row r="3883" spans="1:30" x14ac:dyDescent="0.2">
      <c r="A3883" s="89"/>
      <c r="B3883" s="35"/>
      <c r="C3883" s="30"/>
      <c r="D3883" s="30"/>
      <c r="E3883" s="30"/>
      <c r="F3883" s="30"/>
      <c r="G3883" s="30"/>
      <c r="H3883" s="155"/>
      <c r="I3883" s="36" t="str">
        <f ca="1">IFERROR(__xludf.DUMMYFUNCTION("""COMPUTED_VALUE""")," ")</f>
        <v xml:space="preserve"> </v>
      </c>
      <c r="J3883" s="51"/>
      <c r="K3883" s="56"/>
      <c r="L3883" s="38"/>
      <c r="M3883" s="30"/>
      <c r="N3883" s="30"/>
      <c r="O3883" s="30"/>
      <c r="P3883" s="30"/>
      <c r="Q3883" s="23" t="str">
        <v/>
      </c>
      <c r="R3883" s="30"/>
      <c r="S3883" s="39"/>
      <c r="T3883" s="45"/>
      <c r="U3883" s="52"/>
      <c r="V3883" s="53"/>
      <c r="W3883" s="54"/>
      <c r="X3883" s="30"/>
      <c r="Y3883" s="31" t="str">
        <v/>
      </c>
      <c r="Z3883" s="30"/>
      <c r="AA3883" s="55"/>
      <c r="AB3883" s="55"/>
      <c r="AC3883" s="30"/>
      <c r="AD3883" s="30"/>
    </row>
    <row r="3884" spans="1:30" x14ac:dyDescent="0.2">
      <c r="A3884" s="89"/>
      <c r="B3884" s="35"/>
      <c r="C3884" s="30"/>
      <c r="D3884" s="30"/>
      <c r="E3884" s="30"/>
      <c r="F3884" s="30"/>
      <c r="G3884" s="30"/>
      <c r="H3884" s="155"/>
      <c r="I3884" s="36" t="str">
        <f ca="1">IFERROR(__xludf.DUMMYFUNCTION("""COMPUTED_VALUE""")," ")</f>
        <v xml:space="preserve"> </v>
      </c>
      <c r="J3884" s="51"/>
      <c r="K3884" s="56"/>
      <c r="L3884" s="38"/>
      <c r="M3884" s="30"/>
      <c r="N3884" s="30"/>
      <c r="O3884" s="30"/>
      <c r="P3884" s="30"/>
      <c r="Q3884" s="23" t="str">
        <v/>
      </c>
      <c r="R3884" s="30"/>
      <c r="S3884" s="39"/>
      <c r="T3884" s="45"/>
      <c r="U3884" s="52"/>
      <c r="V3884" s="53"/>
      <c r="W3884" s="54"/>
      <c r="X3884" s="30"/>
      <c r="Y3884" s="31" t="str">
        <v/>
      </c>
      <c r="Z3884" s="30"/>
      <c r="AA3884" s="56"/>
      <c r="AB3884" s="56"/>
      <c r="AC3884" s="30"/>
      <c r="AD3884" s="30"/>
    </row>
    <row r="3885" spans="1:30" x14ac:dyDescent="0.2">
      <c r="A3885" s="89"/>
      <c r="B3885" s="35"/>
      <c r="C3885" s="30"/>
      <c r="D3885" s="30"/>
      <c r="E3885" s="30"/>
      <c r="F3885" s="30"/>
      <c r="G3885" s="30"/>
      <c r="H3885" s="155"/>
      <c r="I3885" s="36" t="str">
        <f ca="1">IFERROR(__xludf.DUMMYFUNCTION("""COMPUTED_VALUE""")," ")</f>
        <v xml:space="preserve"> </v>
      </c>
      <c r="J3885" s="51"/>
      <c r="K3885" s="56"/>
      <c r="L3885" s="38"/>
      <c r="M3885" s="30"/>
      <c r="N3885" s="30"/>
      <c r="O3885" s="30"/>
      <c r="P3885" s="30"/>
      <c r="Q3885" s="23" t="str">
        <v/>
      </c>
      <c r="R3885" s="30"/>
      <c r="S3885" s="39"/>
      <c r="T3885" s="45"/>
      <c r="U3885" s="52"/>
      <c r="V3885" s="53"/>
      <c r="W3885" s="54"/>
      <c r="X3885" s="30"/>
      <c r="Y3885" s="31" t="str">
        <v/>
      </c>
      <c r="Z3885" s="30"/>
      <c r="AA3885" s="55"/>
      <c r="AB3885" s="55"/>
      <c r="AC3885" s="30"/>
      <c r="AD3885" s="30"/>
    </row>
    <row r="3886" spans="1:30" x14ac:dyDescent="0.2">
      <c r="A3886" s="89"/>
      <c r="B3886" s="35"/>
      <c r="C3886" s="30"/>
      <c r="D3886" s="30"/>
      <c r="E3886" s="30"/>
      <c r="F3886" s="30"/>
      <c r="G3886" s="30"/>
      <c r="H3886" s="155"/>
      <c r="I3886" s="36" t="str">
        <f ca="1">IFERROR(__xludf.DUMMYFUNCTION("""COMPUTED_VALUE""")," ")</f>
        <v xml:space="preserve"> </v>
      </c>
      <c r="J3886" s="51"/>
      <c r="K3886" s="56"/>
      <c r="L3886" s="38"/>
      <c r="M3886" s="30"/>
      <c r="N3886" s="30"/>
      <c r="O3886" s="30"/>
      <c r="P3886" s="30"/>
      <c r="Q3886" s="23" t="str">
        <v/>
      </c>
      <c r="R3886" s="30"/>
      <c r="S3886" s="39"/>
      <c r="T3886" s="45"/>
      <c r="U3886" s="52"/>
      <c r="V3886" s="53"/>
      <c r="W3886" s="54"/>
      <c r="X3886" s="30"/>
      <c r="Y3886" s="31" t="str">
        <v/>
      </c>
      <c r="Z3886" s="30"/>
      <c r="AA3886" s="56"/>
      <c r="AB3886" s="56"/>
      <c r="AC3886" s="30"/>
      <c r="AD3886" s="30"/>
    </row>
    <row r="3887" spans="1:30" x14ac:dyDescent="0.2">
      <c r="A3887" s="89"/>
      <c r="B3887" s="35"/>
      <c r="C3887" s="30"/>
      <c r="D3887" s="30"/>
      <c r="E3887" s="30"/>
      <c r="F3887" s="30"/>
      <c r="G3887" s="30"/>
      <c r="H3887" s="155"/>
      <c r="I3887" s="36" t="str">
        <f ca="1">IFERROR(__xludf.DUMMYFUNCTION("""COMPUTED_VALUE""")," ")</f>
        <v xml:space="preserve"> </v>
      </c>
      <c r="J3887" s="51"/>
      <c r="K3887" s="56"/>
      <c r="L3887" s="38"/>
      <c r="M3887" s="30"/>
      <c r="N3887" s="30"/>
      <c r="O3887" s="30"/>
      <c r="P3887" s="30"/>
      <c r="Q3887" s="23" t="str">
        <v/>
      </c>
      <c r="R3887" s="30"/>
      <c r="S3887" s="39"/>
      <c r="T3887" s="45"/>
      <c r="U3887" s="52"/>
      <c r="V3887" s="53"/>
      <c r="W3887" s="54"/>
      <c r="X3887" s="30"/>
      <c r="Y3887" s="31" t="str">
        <v/>
      </c>
      <c r="Z3887" s="30"/>
      <c r="AA3887" s="55"/>
      <c r="AB3887" s="55"/>
      <c r="AC3887" s="30"/>
      <c r="AD3887" s="30"/>
    </row>
    <row r="3888" spans="1:30" x14ac:dyDescent="0.2">
      <c r="A3888" s="89"/>
      <c r="B3888" s="35"/>
      <c r="C3888" s="30"/>
      <c r="D3888" s="30"/>
      <c r="E3888" s="30"/>
      <c r="F3888" s="30"/>
      <c r="G3888" s="30"/>
      <c r="H3888" s="155"/>
      <c r="I3888" s="36" t="str">
        <f ca="1">IFERROR(__xludf.DUMMYFUNCTION("""COMPUTED_VALUE""")," ")</f>
        <v xml:space="preserve"> </v>
      </c>
      <c r="J3888" s="51"/>
      <c r="K3888" s="56"/>
      <c r="L3888" s="38"/>
      <c r="M3888" s="30"/>
      <c r="N3888" s="30"/>
      <c r="O3888" s="30"/>
      <c r="P3888" s="30"/>
      <c r="Q3888" s="23" t="str">
        <v/>
      </c>
      <c r="R3888" s="30"/>
      <c r="S3888" s="39"/>
      <c r="T3888" s="45"/>
      <c r="U3888" s="52"/>
      <c r="V3888" s="53"/>
      <c r="W3888" s="54"/>
      <c r="X3888" s="30"/>
      <c r="Y3888" s="31" t="str">
        <v/>
      </c>
      <c r="Z3888" s="30"/>
      <c r="AA3888" s="56"/>
      <c r="AB3888" s="56"/>
      <c r="AC3888" s="30"/>
      <c r="AD3888" s="30"/>
    </row>
    <row r="3889" spans="1:30" x14ac:dyDescent="0.2">
      <c r="A3889" s="89"/>
      <c r="B3889" s="35"/>
      <c r="C3889" s="30"/>
      <c r="D3889" s="30"/>
      <c r="E3889" s="30"/>
      <c r="F3889" s="30"/>
      <c r="G3889" s="30"/>
      <c r="H3889" s="155"/>
      <c r="I3889" s="36" t="str">
        <f ca="1">IFERROR(__xludf.DUMMYFUNCTION("""COMPUTED_VALUE""")," ")</f>
        <v xml:space="preserve"> </v>
      </c>
      <c r="J3889" s="51"/>
      <c r="K3889" s="56"/>
      <c r="L3889" s="38"/>
      <c r="M3889" s="30"/>
      <c r="N3889" s="30"/>
      <c r="O3889" s="30"/>
      <c r="P3889" s="30"/>
      <c r="Q3889" s="23" t="str">
        <v/>
      </c>
      <c r="R3889" s="30"/>
      <c r="S3889" s="39"/>
      <c r="T3889" s="45"/>
      <c r="U3889" s="52"/>
      <c r="V3889" s="53"/>
      <c r="W3889" s="54"/>
      <c r="X3889" s="30"/>
      <c r="Y3889" s="31" t="str">
        <v/>
      </c>
      <c r="Z3889" s="30"/>
      <c r="AA3889" s="55"/>
      <c r="AB3889" s="55"/>
      <c r="AC3889" s="30"/>
      <c r="AD3889" s="30"/>
    </row>
    <row r="3890" spans="1:30" x14ac:dyDescent="0.2">
      <c r="A3890" s="89"/>
      <c r="B3890" s="35"/>
      <c r="C3890" s="30"/>
      <c r="D3890" s="30"/>
      <c r="E3890" s="30"/>
      <c r="F3890" s="30"/>
      <c r="G3890" s="30"/>
      <c r="H3890" s="155"/>
      <c r="I3890" s="36" t="str">
        <f ca="1">IFERROR(__xludf.DUMMYFUNCTION("""COMPUTED_VALUE""")," ")</f>
        <v xml:space="preserve"> </v>
      </c>
      <c r="J3890" s="51"/>
      <c r="K3890" s="56"/>
      <c r="L3890" s="38"/>
      <c r="M3890" s="30"/>
      <c r="N3890" s="30"/>
      <c r="O3890" s="30"/>
      <c r="P3890" s="30"/>
      <c r="Q3890" s="23" t="str">
        <v/>
      </c>
      <c r="R3890" s="30"/>
      <c r="S3890" s="39"/>
      <c r="T3890" s="45"/>
      <c r="U3890" s="52"/>
      <c r="V3890" s="53"/>
      <c r="W3890" s="54"/>
      <c r="X3890" s="30"/>
      <c r="Y3890" s="31" t="str">
        <v/>
      </c>
      <c r="Z3890" s="30"/>
      <c r="AA3890" s="56"/>
      <c r="AB3890" s="56"/>
      <c r="AC3890" s="30"/>
      <c r="AD3890" s="30"/>
    </row>
    <row r="3891" spans="1:30" x14ac:dyDescent="0.2">
      <c r="A3891" s="89"/>
      <c r="B3891" s="35"/>
      <c r="C3891" s="30"/>
      <c r="D3891" s="30"/>
      <c r="E3891" s="30"/>
      <c r="F3891" s="30"/>
      <c r="G3891" s="30"/>
      <c r="H3891" s="155"/>
      <c r="I3891" s="36" t="str">
        <f ca="1">IFERROR(__xludf.DUMMYFUNCTION("""COMPUTED_VALUE""")," ")</f>
        <v xml:space="preserve"> </v>
      </c>
      <c r="J3891" s="51"/>
      <c r="K3891" s="56"/>
      <c r="L3891" s="38"/>
      <c r="M3891" s="30"/>
      <c r="N3891" s="30"/>
      <c r="O3891" s="30"/>
      <c r="P3891" s="30"/>
      <c r="Q3891" s="23" t="str">
        <v/>
      </c>
      <c r="R3891" s="30"/>
      <c r="S3891" s="39"/>
      <c r="T3891" s="45"/>
      <c r="U3891" s="52"/>
      <c r="V3891" s="53"/>
      <c r="W3891" s="54"/>
      <c r="X3891" s="30"/>
      <c r="Y3891" s="31" t="str">
        <v/>
      </c>
      <c r="Z3891" s="30"/>
      <c r="AA3891" s="55"/>
      <c r="AB3891" s="55"/>
      <c r="AC3891" s="30"/>
      <c r="AD3891" s="30"/>
    </row>
    <row r="3892" spans="1:30" x14ac:dyDescent="0.2">
      <c r="A3892" s="89"/>
      <c r="B3892" s="35"/>
      <c r="C3892" s="30"/>
      <c r="D3892" s="30"/>
      <c r="E3892" s="30"/>
      <c r="F3892" s="30"/>
      <c r="G3892" s="30"/>
      <c r="H3892" s="155"/>
      <c r="I3892" s="36" t="str">
        <f ca="1">IFERROR(__xludf.DUMMYFUNCTION("""COMPUTED_VALUE""")," ")</f>
        <v xml:space="preserve"> </v>
      </c>
      <c r="J3892" s="51"/>
      <c r="K3892" s="56"/>
      <c r="L3892" s="38"/>
      <c r="M3892" s="30"/>
      <c r="N3892" s="30"/>
      <c r="O3892" s="30"/>
      <c r="P3892" s="30"/>
      <c r="Q3892" s="23" t="str">
        <v/>
      </c>
      <c r="R3892" s="30"/>
      <c r="S3892" s="39"/>
      <c r="T3892" s="45"/>
      <c r="U3892" s="52"/>
      <c r="V3892" s="53"/>
      <c r="W3892" s="54"/>
      <c r="X3892" s="30"/>
      <c r="Y3892" s="31" t="str">
        <v/>
      </c>
      <c r="Z3892" s="30"/>
      <c r="AA3892" s="56"/>
      <c r="AB3892" s="56"/>
      <c r="AC3892" s="30"/>
      <c r="AD3892" s="30"/>
    </row>
    <row r="3893" spans="1:30" x14ac:dyDescent="0.2">
      <c r="A3893" s="89"/>
      <c r="B3893" s="35"/>
      <c r="C3893" s="30"/>
      <c r="D3893" s="30"/>
      <c r="E3893" s="30"/>
      <c r="F3893" s="30"/>
      <c r="G3893" s="30"/>
      <c r="H3893" s="155"/>
      <c r="I3893" s="36" t="str">
        <f ca="1">IFERROR(__xludf.DUMMYFUNCTION("""COMPUTED_VALUE""")," ")</f>
        <v xml:space="preserve"> </v>
      </c>
      <c r="J3893" s="51"/>
      <c r="K3893" s="56"/>
      <c r="L3893" s="38"/>
      <c r="M3893" s="30"/>
      <c r="N3893" s="30"/>
      <c r="O3893" s="30"/>
      <c r="P3893" s="30"/>
      <c r="Q3893" s="23" t="str">
        <v/>
      </c>
      <c r="R3893" s="30"/>
      <c r="S3893" s="39"/>
      <c r="T3893" s="45"/>
      <c r="U3893" s="52"/>
      <c r="V3893" s="53"/>
      <c r="W3893" s="54"/>
      <c r="X3893" s="30"/>
      <c r="Y3893" s="31" t="str">
        <v/>
      </c>
      <c r="Z3893" s="30"/>
      <c r="AA3893" s="55"/>
      <c r="AB3893" s="55"/>
      <c r="AC3893" s="30"/>
      <c r="AD3893" s="30"/>
    </row>
    <row r="3894" spans="1:30" x14ac:dyDescent="0.2">
      <c r="A3894" s="89"/>
      <c r="B3894" s="35"/>
      <c r="C3894" s="30"/>
      <c r="D3894" s="30"/>
      <c r="E3894" s="30"/>
      <c r="F3894" s="30"/>
      <c r="G3894" s="30"/>
      <c r="H3894" s="155"/>
      <c r="I3894" s="36" t="str">
        <f ca="1">IFERROR(__xludf.DUMMYFUNCTION("""COMPUTED_VALUE""")," ")</f>
        <v xml:space="preserve"> </v>
      </c>
      <c r="J3894" s="51"/>
      <c r="K3894" s="56"/>
      <c r="L3894" s="38"/>
      <c r="M3894" s="30"/>
      <c r="N3894" s="30"/>
      <c r="O3894" s="30"/>
      <c r="P3894" s="30"/>
      <c r="Q3894" s="23" t="str">
        <v/>
      </c>
      <c r="R3894" s="30"/>
      <c r="S3894" s="39"/>
      <c r="T3894" s="45"/>
      <c r="U3894" s="52"/>
      <c r="V3894" s="53"/>
      <c r="W3894" s="54"/>
      <c r="X3894" s="30"/>
      <c r="Y3894" s="31" t="str">
        <v/>
      </c>
      <c r="Z3894" s="30"/>
      <c r="AA3894" s="56"/>
      <c r="AB3894" s="56"/>
      <c r="AC3894" s="30"/>
      <c r="AD3894" s="30"/>
    </row>
    <row r="3895" spans="1:30" x14ac:dyDescent="0.2">
      <c r="A3895" s="89"/>
      <c r="B3895" s="35"/>
      <c r="C3895" s="30"/>
      <c r="D3895" s="30"/>
      <c r="E3895" s="30"/>
      <c r="F3895" s="30"/>
      <c r="G3895" s="30"/>
      <c r="H3895" s="155"/>
      <c r="I3895" s="36" t="str">
        <f ca="1">IFERROR(__xludf.DUMMYFUNCTION("""COMPUTED_VALUE""")," ")</f>
        <v xml:space="preserve"> </v>
      </c>
      <c r="J3895" s="51"/>
      <c r="K3895" s="56"/>
      <c r="L3895" s="38"/>
      <c r="M3895" s="30"/>
      <c r="N3895" s="30"/>
      <c r="O3895" s="30"/>
      <c r="P3895" s="30"/>
      <c r="Q3895" s="23" t="str">
        <v/>
      </c>
      <c r="R3895" s="30"/>
      <c r="S3895" s="39"/>
      <c r="T3895" s="45"/>
      <c r="U3895" s="52"/>
      <c r="V3895" s="53"/>
      <c r="W3895" s="54"/>
      <c r="X3895" s="30"/>
      <c r="Y3895" s="31" t="str">
        <v/>
      </c>
      <c r="Z3895" s="30"/>
      <c r="AA3895" s="55"/>
      <c r="AB3895" s="55"/>
      <c r="AC3895" s="30"/>
      <c r="AD3895" s="30"/>
    </row>
    <row r="3896" spans="1:30" x14ac:dyDescent="0.2">
      <c r="A3896" s="89"/>
      <c r="B3896" s="35"/>
      <c r="C3896" s="30"/>
      <c r="D3896" s="30"/>
      <c r="E3896" s="30"/>
      <c r="F3896" s="30"/>
      <c r="G3896" s="30"/>
      <c r="H3896" s="155"/>
      <c r="I3896" s="36" t="str">
        <f ca="1">IFERROR(__xludf.DUMMYFUNCTION("""COMPUTED_VALUE""")," ")</f>
        <v xml:space="preserve"> </v>
      </c>
      <c r="J3896" s="51"/>
      <c r="K3896" s="56"/>
      <c r="L3896" s="38"/>
      <c r="M3896" s="30"/>
      <c r="N3896" s="30"/>
      <c r="O3896" s="30"/>
      <c r="P3896" s="30"/>
      <c r="Q3896" s="23" t="str">
        <v/>
      </c>
      <c r="R3896" s="30"/>
      <c r="S3896" s="39"/>
      <c r="T3896" s="45"/>
      <c r="U3896" s="52"/>
      <c r="V3896" s="53"/>
      <c r="W3896" s="54"/>
      <c r="X3896" s="30"/>
      <c r="Y3896" s="31" t="str">
        <v/>
      </c>
      <c r="Z3896" s="30"/>
      <c r="AA3896" s="56"/>
      <c r="AB3896" s="56"/>
      <c r="AC3896" s="30"/>
      <c r="AD3896" s="30"/>
    </row>
    <row r="3897" spans="1:30" x14ac:dyDescent="0.2">
      <c r="A3897" s="89"/>
      <c r="B3897" s="35"/>
      <c r="C3897" s="30"/>
      <c r="D3897" s="30"/>
      <c r="E3897" s="30"/>
      <c r="F3897" s="30"/>
      <c r="G3897" s="30"/>
      <c r="H3897" s="155"/>
      <c r="I3897" s="36" t="str">
        <f ca="1">IFERROR(__xludf.DUMMYFUNCTION("""COMPUTED_VALUE""")," ")</f>
        <v xml:space="preserve"> </v>
      </c>
      <c r="J3897" s="51"/>
      <c r="K3897" s="56"/>
      <c r="L3897" s="38"/>
      <c r="M3897" s="30"/>
      <c r="N3897" s="30"/>
      <c r="O3897" s="30"/>
      <c r="P3897" s="30"/>
      <c r="Q3897" s="23" t="str">
        <v/>
      </c>
      <c r="R3897" s="30"/>
      <c r="S3897" s="39"/>
      <c r="T3897" s="45"/>
      <c r="U3897" s="52"/>
      <c r="V3897" s="53"/>
      <c r="W3897" s="54"/>
      <c r="X3897" s="30"/>
      <c r="Y3897" s="31" t="str">
        <v/>
      </c>
      <c r="Z3897" s="30"/>
      <c r="AA3897" s="55"/>
      <c r="AB3897" s="55"/>
      <c r="AC3897" s="30"/>
      <c r="AD3897" s="30"/>
    </row>
    <row r="3898" spans="1:30" x14ac:dyDescent="0.2">
      <c r="A3898" s="89"/>
      <c r="B3898" s="35"/>
      <c r="C3898" s="30"/>
      <c r="D3898" s="30"/>
      <c r="E3898" s="30"/>
      <c r="F3898" s="30"/>
      <c r="G3898" s="30"/>
      <c r="H3898" s="155"/>
      <c r="I3898" s="36" t="str">
        <f ca="1">IFERROR(__xludf.DUMMYFUNCTION("""COMPUTED_VALUE""")," ")</f>
        <v xml:space="preserve"> </v>
      </c>
      <c r="J3898" s="51"/>
      <c r="K3898" s="56"/>
      <c r="L3898" s="38"/>
      <c r="M3898" s="30"/>
      <c r="N3898" s="30"/>
      <c r="O3898" s="30"/>
      <c r="P3898" s="30"/>
      <c r="Q3898" s="23" t="str">
        <v/>
      </c>
      <c r="R3898" s="30"/>
      <c r="S3898" s="39"/>
      <c r="T3898" s="45"/>
      <c r="U3898" s="52"/>
      <c r="V3898" s="53"/>
      <c r="W3898" s="54"/>
      <c r="X3898" s="30"/>
      <c r="Y3898" s="31" t="str">
        <v/>
      </c>
      <c r="Z3898" s="30"/>
      <c r="AA3898" s="56"/>
      <c r="AB3898" s="56"/>
      <c r="AC3898" s="30"/>
      <c r="AD3898" s="30"/>
    </row>
    <row r="3899" spans="1:30" x14ac:dyDescent="0.2">
      <c r="A3899" s="89"/>
      <c r="B3899" s="35"/>
      <c r="C3899" s="30"/>
      <c r="D3899" s="30"/>
      <c r="E3899" s="30"/>
      <c r="F3899" s="30"/>
      <c r="G3899" s="30"/>
      <c r="H3899" s="155"/>
      <c r="I3899" s="36" t="str">
        <f ca="1">IFERROR(__xludf.DUMMYFUNCTION("""COMPUTED_VALUE""")," ")</f>
        <v xml:space="preserve"> </v>
      </c>
      <c r="J3899" s="51"/>
      <c r="K3899" s="56"/>
      <c r="L3899" s="38"/>
      <c r="M3899" s="30"/>
      <c r="N3899" s="30"/>
      <c r="O3899" s="30"/>
      <c r="P3899" s="30"/>
      <c r="Q3899" s="23" t="str">
        <v/>
      </c>
      <c r="R3899" s="30"/>
      <c r="S3899" s="39"/>
      <c r="T3899" s="45"/>
      <c r="U3899" s="52"/>
      <c r="V3899" s="53"/>
      <c r="W3899" s="54"/>
      <c r="X3899" s="30"/>
      <c r="Y3899" s="31" t="str">
        <v/>
      </c>
      <c r="Z3899" s="30"/>
      <c r="AA3899" s="55"/>
      <c r="AB3899" s="55"/>
      <c r="AC3899" s="30"/>
      <c r="AD3899" s="30"/>
    </row>
    <row r="3900" spans="1:30" x14ac:dyDescent="0.2">
      <c r="A3900" s="89"/>
      <c r="B3900" s="35"/>
      <c r="C3900" s="30"/>
      <c r="D3900" s="30"/>
      <c r="E3900" s="30"/>
      <c r="F3900" s="30"/>
      <c r="G3900" s="30"/>
      <c r="H3900" s="155"/>
      <c r="I3900" s="36" t="str">
        <f ca="1">IFERROR(__xludf.DUMMYFUNCTION("""COMPUTED_VALUE""")," ")</f>
        <v xml:space="preserve"> </v>
      </c>
      <c r="J3900" s="51"/>
      <c r="K3900" s="56"/>
      <c r="L3900" s="38"/>
      <c r="M3900" s="30"/>
      <c r="N3900" s="30"/>
      <c r="O3900" s="30"/>
      <c r="P3900" s="30"/>
      <c r="Q3900" s="23" t="str">
        <v/>
      </c>
      <c r="R3900" s="30"/>
      <c r="S3900" s="39"/>
      <c r="T3900" s="45"/>
      <c r="U3900" s="52"/>
      <c r="V3900" s="53"/>
      <c r="W3900" s="54"/>
      <c r="X3900" s="30"/>
      <c r="Y3900" s="31" t="str">
        <v/>
      </c>
      <c r="Z3900" s="30"/>
      <c r="AA3900" s="56"/>
      <c r="AB3900" s="56"/>
      <c r="AC3900" s="30"/>
      <c r="AD3900" s="30"/>
    </row>
    <row r="3901" spans="1:30" x14ac:dyDescent="0.2">
      <c r="A3901" s="89"/>
      <c r="B3901" s="35"/>
      <c r="C3901" s="30"/>
      <c r="D3901" s="30"/>
      <c r="E3901" s="30"/>
      <c r="F3901" s="30"/>
      <c r="G3901" s="30"/>
      <c r="H3901" s="155"/>
      <c r="I3901" s="36" t="str">
        <f ca="1">IFERROR(__xludf.DUMMYFUNCTION("""COMPUTED_VALUE""")," ")</f>
        <v xml:space="preserve"> </v>
      </c>
      <c r="J3901" s="51"/>
      <c r="K3901" s="56"/>
      <c r="L3901" s="38"/>
      <c r="M3901" s="30"/>
      <c r="N3901" s="30"/>
      <c r="O3901" s="30"/>
      <c r="P3901" s="30"/>
      <c r="Q3901" s="23" t="str">
        <v/>
      </c>
      <c r="R3901" s="30"/>
      <c r="S3901" s="39"/>
      <c r="T3901" s="45"/>
      <c r="U3901" s="52"/>
      <c r="V3901" s="53"/>
      <c r="W3901" s="54"/>
      <c r="X3901" s="30"/>
      <c r="Y3901" s="31" t="str">
        <v/>
      </c>
      <c r="Z3901" s="30"/>
      <c r="AA3901" s="55"/>
      <c r="AB3901" s="55"/>
      <c r="AC3901" s="30"/>
      <c r="AD3901" s="30"/>
    </row>
    <row r="3902" spans="1:30" x14ac:dyDescent="0.2">
      <c r="A3902" s="89"/>
      <c r="B3902" s="35"/>
      <c r="C3902" s="30"/>
      <c r="D3902" s="30"/>
      <c r="E3902" s="30"/>
      <c r="F3902" s="30"/>
      <c r="G3902" s="30"/>
      <c r="H3902" s="155"/>
      <c r="I3902" s="36" t="str">
        <f ca="1">IFERROR(__xludf.DUMMYFUNCTION("""COMPUTED_VALUE""")," ")</f>
        <v xml:space="preserve"> </v>
      </c>
      <c r="J3902" s="51"/>
      <c r="K3902" s="56"/>
      <c r="L3902" s="38"/>
      <c r="M3902" s="30"/>
      <c r="N3902" s="30"/>
      <c r="O3902" s="30"/>
      <c r="P3902" s="30"/>
      <c r="Q3902" s="23" t="str">
        <v/>
      </c>
      <c r="R3902" s="30"/>
      <c r="S3902" s="39"/>
      <c r="T3902" s="45"/>
      <c r="U3902" s="52"/>
      <c r="V3902" s="53"/>
      <c r="W3902" s="54"/>
      <c r="X3902" s="30"/>
      <c r="Y3902" s="31" t="str">
        <v/>
      </c>
      <c r="Z3902" s="30"/>
      <c r="AA3902" s="56"/>
      <c r="AB3902" s="56"/>
      <c r="AC3902" s="30"/>
      <c r="AD3902" s="30"/>
    </row>
    <row r="3903" spans="1:30" x14ac:dyDescent="0.2">
      <c r="A3903" s="89"/>
      <c r="B3903" s="35"/>
      <c r="C3903" s="30"/>
      <c r="D3903" s="30"/>
      <c r="E3903" s="30"/>
      <c r="F3903" s="30"/>
      <c r="G3903" s="30"/>
      <c r="H3903" s="155"/>
      <c r="I3903" s="36" t="str">
        <f ca="1">IFERROR(__xludf.DUMMYFUNCTION("""COMPUTED_VALUE""")," ")</f>
        <v xml:space="preserve"> </v>
      </c>
      <c r="J3903" s="51"/>
      <c r="K3903" s="56"/>
      <c r="L3903" s="38"/>
      <c r="M3903" s="30"/>
      <c r="N3903" s="30"/>
      <c r="O3903" s="30"/>
      <c r="P3903" s="30"/>
      <c r="Q3903" s="23" t="str">
        <v/>
      </c>
      <c r="R3903" s="30"/>
      <c r="S3903" s="39"/>
      <c r="T3903" s="45"/>
      <c r="U3903" s="52"/>
      <c r="V3903" s="53"/>
      <c r="W3903" s="54"/>
      <c r="X3903" s="30"/>
      <c r="Y3903" s="31" t="str">
        <v/>
      </c>
      <c r="Z3903" s="30"/>
      <c r="AA3903" s="55"/>
      <c r="AB3903" s="55"/>
      <c r="AC3903" s="30"/>
      <c r="AD3903" s="30"/>
    </row>
    <row r="3904" spans="1:30" x14ac:dyDescent="0.2">
      <c r="A3904" s="89"/>
      <c r="B3904" s="35"/>
      <c r="C3904" s="30"/>
      <c r="D3904" s="30"/>
      <c r="E3904" s="30"/>
      <c r="F3904" s="30"/>
      <c r="G3904" s="30"/>
      <c r="H3904" s="155"/>
      <c r="I3904" s="36" t="str">
        <f ca="1">IFERROR(__xludf.DUMMYFUNCTION("""COMPUTED_VALUE""")," ")</f>
        <v xml:space="preserve"> </v>
      </c>
      <c r="J3904" s="51"/>
      <c r="K3904" s="56"/>
      <c r="L3904" s="38"/>
      <c r="M3904" s="30"/>
      <c r="N3904" s="30"/>
      <c r="O3904" s="30"/>
      <c r="P3904" s="30"/>
      <c r="Q3904" s="23" t="str">
        <v/>
      </c>
      <c r="R3904" s="30"/>
      <c r="S3904" s="39"/>
      <c r="T3904" s="45"/>
      <c r="U3904" s="52"/>
      <c r="V3904" s="53"/>
      <c r="W3904" s="54"/>
      <c r="X3904" s="30"/>
      <c r="Y3904" s="31" t="str">
        <v/>
      </c>
      <c r="Z3904" s="30"/>
      <c r="AA3904" s="56"/>
      <c r="AB3904" s="56"/>
      <c r="AC3904" s="30"/>
      <c r="AD3904" s="30"/>
    </row>
    <row r="3905" spans="1:30" x14ac:dyDescent="0.2">
      <c r="A3905" s="89"/>
      <c r="B3905" s="35"/>
      <c r="C3905" s="30"/>
      <c r="D3905" s="30"/>
      <c r="E3905" s="30"/>
      <c r="F3905" s="30"/>
      <c r="G3905" s="30"/>
      <c r="H3905" s="155"/>
      <c r="I3905" s="36" t="str">
        <f ca="1">IFERROR(__xludf.DUMMYFUNCTION("""COMPUTED_VALUE""")," ")</f>
        <v xml:space="preserve"> </v>
      </c>
      <c r="J3905" s="51"/>
      <c r="K3905" s="56"/>
      <c r="L3905" s="38"/>
      <c r="M3905" s="30"/>
      <c r="N3905" s="30"/>
      <c r="O3905" s="30"/>
      <c r="P3905" s="30"/>
      <c r="Q3905" s="23" t="str">
        <v/>
      </c>
      <c r="R3905" s="30"/>
      <c r="S3905" s="39"/>
      <c r="T3905" s="45"/>
      <c r="U3905" s="52"/>
      <c r="V3905" s="53"/>
      <c r="W3905" s="54"/>
      <c r="X3905" s="30"/>
      <c r="Y3905" s="31" t="str">
        <v/>
      </c>
      <c r="Z3905" s="30"/>
      <c r="AA3905" s="55"/>
      <c r="AB3905" s="55"/>
      <c r="AC3905" s="30"/>
      <c r="AD3905" s="30"/>
    </row>
    <row r="3906" spans="1:30" x14ac:dyDescent="0.2">
      <c r="A3906" s="89"/>
      <c r="B3906" s="35"/>
      <c r="C3906" s="30"/>
      <c r="D3906" s="30"/>
      <c r="E3906" s="30"/>
      <c r="F3906" s="30"/>
      <c r="G3906" s="30"/>
      <c r="H3906" s="155"/>
      <c r="I3906" s="36" t="str">
        <f ca="1">IFERROR(__xludf.DUMMYFUNCTION("""COMPUTED_VALUE""")," ")</f>
        <v xml:space="preserve"> </v>
      </c>
      <c r="J3906" s="51"/>
      <c r="K3906" s="56"/>
      <c r="L3906" s="38"/>
      <c r="M3906" s="30"/>
      <c r="N3906" s="30"/>
      <c r="O3906" s="30"/>
      <c r="P3906" s="30"/>
      <c r="Q3906" s="23" t="str">
        <v/>
      </c>
      <c r="R3906" s="30"/>
      <c r="S3906" s="39"/>
      <c r="T3906" s="45"/>
      <c r="U3906" s="52"/>
      <c r="V3906" s="53"/>
      <c r="W3906" s="54"/>
      <c r="X3906" s="30"/>
      <c r="Y3906" s="31" t="str">
        <v/>
      </c>
      <c r="Z3906" s="30"/>
      <c r="AA3906" s="56"/>
      <c r="AB3906" s="56"/>
      <c r="AC3906" s="30"/>
      <c r="AD3906" s="30"/>
    </row>
    <row r="3907" spans="1:30" x14ac:dyDescent="0.2">
      <c r="A3907" s="89"/>
      <c r="B3907" s="35"/>
      <c r="C3907" s="30"/>
      <c r="D3907" s="30"/>
      <c r="E3907" s="30"/>
      <c r="F3907" s="30"/>
      <c r="G3907" s="30"/>
      <c r="H3907" s="155"/>
      <c r="I3907" s="36" t="str">
        <f ca="1">IFERROR(__xludf.DUMMYFUNCTION("""COMPUTED_VALUE""")," ")</f>
        <v xml:space="preserve"> </v>
      </c>
      <c r="J3907" s="51"/>
      <c r="K3907" s="56"/>
      <c r="L3907" s="38"/>
      <c r="M3907" s="30"/>
      <c r="N3907" s="30"/>
      <c r="O3907" s="30"/>
      <c r="P3907" s="30"/>
      <c r="Q3907" s="23" t="str">
        <v/>
      </c>
      <c r="R3907" s="30"/>
      <c r="S3907" s="39"/>
      <c r="T3907" s="45"/>
      <c r="U3907" s="52"/>
      <c r="V3907" s="53"/>
      <c r="W3907" s="54"/>
      <c r="X3907" s="30"/>
      <c r="Y3907" s="31" t="str">
        <v/>
      </c>
      <c r="Z3907" s="30"/>
      <c r="AA3907" s="55"/>
      <c r="AB3907" s="55"/>
      <c r="AC3907" s="30"/>
      <c r="AD3907" s="30"/>
    </row>
    <row r="3908" spans="1:30" x14ac:dyDescent="0.2">
      <c r="A3908" s="89"/>
      <c r="B3908" s="35"/>
      <c r="C3908" s="30"/>
      <c r="D3908" s="30"/>
      <c r="E3908" s="30"/>
      <c r="F3908" s="30"/>
      <c r="G3908" s="30"/>
      <c r="H3908" s="155"/>
      <c r="I3908" s="36" t="str">
        <f ca="1">IFERROR(__xludf.DUMMYFUNCTION("""COMPUTED_VALUE""")," ")</f>
        <v xml:space="preserve"> </v>
      </c>
      <c r="J3908" s="51"/>
      <c r="K3908" s="56"/>
      <c r="L3908" s="38"/>
      <c r="M3908" s="30"/>
      <c r="N3908" s="30"/>
      <c r="O3908" s="30"/>
      <c r="P3908" s="30"/>
      <c r="Q3908" s="23" t="str">
        <v/>
      </c>
      <c r="R3908" s="30"/>
      <c r="S3908" s="39"/>
      <c r="T3908" s="45"/>
      <c r="U3908" s="52"/>
      <c r="V3908" s="53"/>
      <c r="W3908" s="54"/>
      <c r="X3908" s="30"/>
      <c r="Y3908" s="31" t="str">
        <v/>
      </c>
      <c r="Z3908" s="30"/>
      <c r="AA3908" s="56"/>
      <c r="AB3908" s="56"/>
      <c r="AC3908" s="30"/>
      <c r="AD3908" s="30"/>
    </row>
    <row r="3909" spans="1:30" x14ac:dyDescent="0.2">
      <c r="A3909" s="89"/>
      <c r="B3909" s="35"/>
      <c r="C3909" s="30"/>
      <c r="D3909" s="30"/>
      <c r="E3909" s="30"/>
      <c r="F3909" s="30"/>
      <c r="G3909" s="30"/>
      <c r="H3909" s="155"/>
      <c r="I3909" s="36" t="str">
        <f ca="1">IFERROR(__xludf.DUMMYFUNCTION("""COMPUTED_VALUE""")," ")</f>
        <v xml:space="preserve"> </v>
      </c>
      <c r="J3909" s="51"/>
      <c r="K3909" s="56"/>
      <c r="L3909" s="38"/>
      <c r="M3909" s="30"/>
      <c r="N3909" s="30"/>
      <c r="O3909" s="30"/>
      <c r="P3909" s="30"/>
      <c r="Q3909" s="23" t="str">
        <v/>
      </c>
      <c r="R3909" s="30"/>
      <c r="S3909" s="39"/>
      <c r="T3909" s="45"/>
      <c r="U3909" s="52"/>
      <c r="V3909" s="53"/>
      <c r="W3909" s="54"/>
      <c r="X3909" s="30"/>
      <c r="Y3909" s="31" t="str">
        <v/>
      </c>
      <c r="Z3909" s="30"/>
      <c r="AA3909" s="55"/>
      <c r="AB3909" s="55"/>
      <c r="AC3909" s="30"/>
      <c r="AD3909" s="30"/>
    </row>
    <row r="3910" spans="1:30" x14ac:dyDescent="0.2">
      <c r="A3910" s="89"/>
      <c r="B3910" s="35"/>
      <c r="C3910" s="30"/>
      <c r="D3910" s="30"/>
      <c r="E3910" s="30"/>
      <c r="F3910" s="30"/>
      <c r="G3910" s="30"/>
      <c r="H3910" s="155"/>
      <c r="I3910" s="36" t="str">
        <f ca="1">IFERROR(__xludf.DUMMYFUNCTION("""COMPUTED_VALUE""")," ")</f>
        <v xml:space="preserve"> </v>
      </c>
      <c r="J3910" s="51"/>
      <c r="K3910" s="56"/>
      <c r="L3910" s="38"/>
      <c r="M3910" s="30"/>
      <c r="N3910" s="30"/>
      <c r="O3910" s="30"/>
      <c r="P3910" s="30"/>
      <c r="Q3910" s="23" t="str">
        <v/>
      </c>
      <c r="R3910" s="30"/>
      <c r="S3910" s="39"/>
      <c r="T3910" s="45"/>
      <c r="U3910" s="52"/>
      <c r="V3910" s="53"/>
      <c r="W3910" s="54"/>
      <c r="X3910" s="30"/>
      <c r="Y3910" s="31" t="str">
        <v/>
      </c>
      <c r="Z3910" s="30"/>
      <c r="AA3910" s="56"/>
      <c r="AB3910" s="56"/>
      <c r="AC3910" s="30"/>
      <c r="AD3910" s="30"/>
    </row>
    <row r="3911" spans="1:30" x14ac:dyDescent="0.2">
      <c r="A3911" s="89"/>
      <c r="B3911" s="35"/>
      <c r="C3911" s="30"/>
      <c r="D3911" s="30"/>
      <c r="E3911" s="30"/>
      <c r="F3911" s="30"/>
      <c r="G3911" s="30"/>
      <c r="H3911" s="155"/>
      <c r="I3911" s="36" t="str">
        <f ca="1">IFERROR(__xludf.DUMMYFUNCTION("""COMPUTED_VALUE""")," ")</f>
        <v xml:space="preserve"> </v>
      </c>
      <c r="J3911" s="51"/>
      <c r="K3911" s="56"/>
      <c r="L3911" s="38"/>
      <c r="M3911" s="30"/>
      <c r="N3911" s="30"/>
      <c r="O3911" s="30"/>
      <c r="P3911" s="30"/>
      <c r="Q3911" s="23" t="str">
        <v/>
      </c>
      <c r="R3911" s="30"/>
      <c r="S3911" s="39"/>
      <c r="T3911" s="45"/>
      <c r="U3911" s="52"/>
      <c r="V3911" s="53"/>
      <c r="W3911" s="54"/>
      <c r="X3911" s="30"/>
      <c r="Y3911" s="31" t="str">
        <v/>
      </c>
      <c r="Z3911" s="30"/>
      <c r="AA3911" s="55"/>
      <c r="AB3911" s="55"/>
      <c r="AC3911" s="30"/>
      <c r="AD3911" s="30"/>
    </row>
    <row r="3912" spans="1:30" x14ac:dyDescent="0.2">
      <c r="A3912" s="89"/>
      <c r="B3912" s="35"/>
      <c r="C3912" s="30"/>
      <c r="D3912" s="30"/>
      <c r="E3912" s="30"/>
      <c r="F3912" s="30"/>
      <c r="G3912" s="30"/>
      <c r="H3912" s="155"/>
      <c r="I3912" s="36" t="str">
        <f ca="1">IFERROR(__xludf.DUMMYFUNCTION("""COMPUTED_VALUE""")," ")</f>
        <v xml:space="preserve"> </v>
      </c>
      <c r="J3912" s="51"/>
      <c r="K3912" s="56"/>
      <c r="L3912" s="38"/>
      <c r="M3912" s="30"/>
      <c r="N3912" s="30"/>
      <c r="O3912" s="30"/>
      <c r="P3912" s="30"/>
      <c r="Q3912" s="23" t="str">
        <v/>
      </c>
      <c r="R3912" s="30"/>
      <c r="S3912" s="39"/>
      <c r="T3912" s="45"/>
      <c r="U3912" s="52"/>
      <c r="V3912" s="53"/>
      <c r="W3912" s="54"/>
      <c r="X3912" s="30"/>
      <c r="Y3912" s="31" t="str">
        <v/>
      </c>
      <c r="Z3912" s="30"/>
      <c r="AA3912" s="56"/>
      <c r="AB3912" s="56"/>
      <c r="AC3912" s="30"/>
      <c r="AD3912" s="30"/>
    </row>
    <row r="3913" spans="1:30" x14ac:dyDescent="0.2">
      <c r="A3913" s="89"/>
      <c r="B3913" s="35"/>
      <c r="C3913" s="30"/>
      <c r="D3913" s="30"/>
      <c r="E3913" s="30"/>
      <c r="F3913" s="30"/>
      <c r="G3913" s="30"/>
      <c r="H3913" s="155"/>
      <c r="I3913" s="36" t="str">
        <f ca="1">IFERROR(__xludf.DUMMYFUNCTION("""COMPUTED_VALUE""")," ")</f>
        <v xml:space="preserve"> </v>
      </c>
      <c r="J3913" s="51"/>
      <c r="K3913" s="56"/>
      <c r="L3913" s="38"/>
      <c r="M3913" s="30"/>
      <c r="N3913" s="30"/>
      <c r="O3913" s="30"/>
      <c r="P3913" s="30"/>
      <c r="Q3913" s="23" t="str">
        <v/>
      </c>
      <c r="R3913" s="30"/>
      <c r="S3913" s="39"/>
      <c r="T3913" s="45"/>
      <c r="U3913" s="52"/>
      <c r="V3913" s="53"/>
      <c r="W3913" s="54"/>
      <c r="X3913" s="30"/>
      <c r="Y3913" s="31" t="str">
        <v/>
      </c>
      <c r="Z3913" s="30"/>
      <c r="AA3913" s="55"/>
      <c r="AB3913" s="55"/>
      <c r="AC3913" s="30"/>
      <c r="AD3913" s="30"/>
    </row>
    <row r="3914" spans="1:30" x14ac:dyDescent="0.2">
      <c r="A3914" s="89"/>
      <c r="B3914" s="35"/>
      <c r="C3914" s="30"/>
      <c r="D3914" s="30"/>
      <c r="E3914" s="30"/>
      <c r="F3914" s="30"/>
      <c r="G3914" s="30"/>
      <c r="H3914" s="155"/>
      <c r="I3914" s="36" t="str">
        <f ca="1">IFERROR(__xludf.DUMMYFUNCTION("""COMPUTED_VALUE""")," ")</f>
        <v xml:space="preserve"> </v>
      </c>
      <c r="J3914" s="51"/>
      <c r="K3914" s="56"/>
      <c r="L3914" s="38"/>
      <c r="M3914" s="30"/>
      <c r="N3914" s="30"/>
      <c r="O3914" s="30"/>
      <c r="P3914" s="30"/>
      <c r="Q3914" s="23" t="str">
        <v/>
      </c>
      <c r="R3914" s="30"/>
      <c r="S3914" s="39"/>
      <c r="T3914" s="45"/>
      <c r="U3914" s="52"/>
      <c r="V3914" s="53"/>
      <c r="W3914" s="54"/>
      <c r="X3914" s="30"/>
      <c r="Y3914" s="31" t="str">
        <v/>
      </c>
      <c r="Z3914" s="30"/>
      <c r="AA3914" s="56"/>
      <c r="AB3914" s="56"/>
      <c r="AC3914" s="30"/>
      <c r="AD3914" s="30"/>
    </row>
    <row r="3915" spans="1:30" x14ac:dyDescent="0.2">
      <c r="A3915" s="89"/>
      <c r="B3915" s="35"/>
      <c r="C3915" s="30"/>
      <c r="D3915" s="30"/>
      <c r="E3915" s="30"/>
      <c r="F3915" s="30"/>
      <c r="G3915" s="30"/>
      <c r="H3915" s="155"/>
      <c r="I3915" s="36" t="str">
        <f ca="1">IFERROR(__xludf.DUMMYFUNCTION("""COMPUTED_VALUE""")," ")</f>
        <v xml:space="preserve"> </v>
      </c>
      <c r="J3915" s="51"/>
      <c r="K3915" s="56"/>
      <c r="L3915" s="38"/>
      <c r="M3915" s="30"/>
      <c r="N3915" s="30"/>
      <c r="O3915" s="30"/>
      <c r="P3915" s="30"/>
      <c r="Q3915" s="23" t="str">
        <v/>
      </c>
      <c r="R3915" s="30"/>
      <c r="S3915" s="39"/>
      <c r="T3915" s="45"/>
      <c r="U3915" s="52"/>
      <c r="V3915" s="53"/>
      <c r="W3915" s="54"/>
      <c r="X3915" s="30"/>
      <c r="Y3915" s="31" t="str">
        <v/>
      </c>
      <c r="Z3915" s="30"/>
      <c r="AA3915" s="55"/>
      <c r="AB3915" s="55"/>
      <c r="AC3915" s="30"/>
      <c r="AD3915" s="30"/>
    </row>
    <row r="3916" spans="1:30" x14ac:dyDescent="0.2">
      <c r="A3916" s="89"/>
      <c r="B3916" s="35"/>
      <c r="C3916" s="30"/>
      <c r="D3916" s="30"/>
      <c r="E3916" s="30"/>
      <c r="F3916" s="30"/>
      <c r="G3916" s="30"/>
      <c r="H3916" s="155"/>
      <c r="I3916" s="36" t="str">
        <f ca="1">IFERROR(__xludf.DUMMYFUNCTION("""COMPUTED_VALUE""")," ")</f>
        <v xml:space="preserve"> </v>
      </c>
      <c r="J3916" s="51"/>
      <c r="K3916" s="56"/>
      <c r="L3916" s="38"/>
      <c r="M3916" s="30"/>
      <c r="N3916" s="30"/>
      <c r="O3916" s="30"/>
      <c r="P3916" s="30"/>
      <c r="Q3916" s="23" t="str">
        <v/>
      </c>
      <c r="R3916" s="30"/>
      <c r="S3916" s="39"/>
      <c r="T3916" s="45"/>
      <c r="U3916" s="52"/>
      <c r="V3916" s="53"/>
      <c r="W3916" s="54"/>
      <c r="X3916" s="30"/>
      <c r="Y3916" s="31" t="str">
        <v/>
      </c>
      <c r="Z3916" s="30"/>
      <c r="AA3916" s="56"/>
      <c r="AB3916" s="56"/>
      <c r="AC3916" s="30"/>
      <c r="AD3916" s="30"/>
    </row>
    <row r="3917" spans="1:30" x14ac:dyDescent="0.2">
      <c r="A3917" s="89"/>
      <c r="B3917" s="35"/>
      <c r="C3917" s="30"/>
      <c r="D3917" s="30"/>
      <c r="E3917" s="30"/>
      <c r="F3917" s="30"/>
      <c r="G3917" s="30"/>
      <c r="H3917" s="155"/>
      <c r="I3917" s="36" t="str">
        <f ca="1">IFERROR(__xludf.DUMMYFUNCTION("""COMPUTED_VALUE""")," ")</f>
        <v xml:space="preserve"> </v>
      </c>
      <c r="J3917" s="51"/>
      <c r="K3917" s="56"/>
      <c r="L3917" s="38"/>
      <c r="M3917" s="30"/>
      <c r="N3917" s="30"/>
      <c r="O3917" s="30"/>
      <c r="P3917" s="30"/>
      <c r="Q3917" s="23" t="str">
        <v/>
      </c>
      <c r="R3917" s="30"/>
      <c r="S3917" s="39"/>
      <c r="T3917" s="45"/>
      <c r="U3917" s="52"/>
      <c r="V3917" s="53"/>
      <c r="W3917" s="54"/>
      <c r="X3917" s="30"/>
      <c r="Y3917" s="31" t="str">
        <v/>
      </c>
      <c r="Z3917" s="30"/>
      <c r="AA3917" s="55"/>
      <c r="AB3917" s="55"/>
      <c r="AC3917" s="30"/>
      <c r="AD3917" s="30"/>
    </row>
    <row r="3918" spans="1:30" x14ac:dyDescent="0.2">
      <c r="A3918" s="89"/>
      <c r="B3918" s="35"/>
      <c r="C3918" s="30"/>
      <c r="D3918" s="30"/>
      <c r="E3918" s="30"/>
      <c r="F3918" s="30"/>
      <c r="G3918" s="30"/>
      <c r="H3918" s="155"/>
      <c r="I3918" s="36" t="str">
        <f ca="1">IFERROR(__xludf.DUMMYFUNCTION("""COMPUTED_VALUE""")," ")</f>
        <v xml:space="preserve"> </v>
      </c>
      <c r="J3918" s="51"/>
      <c r="K3918" s="56"/>
      <c r="L3918" s="38"/>
      <c r="M3918" s="30"/>
      <c r="N3918" s="30"/>
      <c r="O3918" s="30"/>
      <c r="P3918" s="30"/>
      <c r="Q3918" s="23" t="str">
        <v/>
      </c>
      <c r="R3918" s="30"/>
      <c r="S3918" s="39"/>
      <c r="T3918" s="45"/>
      <c r="U3918" s="52"/>
      <c r="V3918" s="53"/>
      <c r="W3918" s="54"/>
      <c r="X3918" s="30"/>
      <c r="Y3918" s="31" t="str">
        <v/>
      </c>
      <c r="Z3918" s="30"/>
      <c r="AA3918" s="56"/>
      <c r="AB3918" s="56"/>
      <c r="AC3918" s="30"/>
      <c r="AD3918" s="30"/>
    </row>
    <row r="3919" spans="1:30" x14ac:dyDescent="0.2">
      <c r="A3919" s="89"/>
      <c r="B3919" s="35"/>
      <c r="C3919" s="30"/>
      <c r="D3919" s="30"/>
      <c r="E3919" s="30"/>
      <c r="F3919" s="30"/>
      <c r="G3919" s="30"/>
      <c r="H3919" s="155"/>
      <c r="I3919" s="36" t="str">
        <f ca="1">IFERROR(__xludf.DUMMYFUNCTION("""COMPUTED_VALUE""")," ")</f>
        <v xml:space="preserve"> </v>
      </c>
      <c r="J3919" s="51"/>
      <c r="K3919" s="56"/>
      <c r="L3919" s="38"/>
      <c r="M3919" s="30"/>
      <c r="N3919" s="30"/>
      <c r="O3919" s="30"/>
      <c r="P3919" s="30"/>
      <c r="Q3919" s="23" t="str">
        <v/>
      </c>
      <c r="R3919" s="30"/>
      <c r="S3919" s="39"/>
      <c r="T3919" s="45"/>
      <c r="U3919" s="52"/>
      <c r="V3919" s="53"/>
      <c r="W3919" s="54"/>
      <c r="X3919" s="30"/>
      <c r="Y3919" s="31" t="str">
        <v/>
      </c>
      <c r="Z3919" s="30"/>
      <c r="AA3919" s="55"/>
      <c r="AB3919" s="55"/>
      <c r="AC3919" s="30"/>
      <c r="AD3919" s="30"/>
    </row>
    <row r="3920" spans="1:30" x14ac:dyDescent="0.2">
      <c r="A3920" s="89"/>
      <c r="B3920" s="35"/>
      <c r="C3920" s="30"/>
      <c r="D3920" s="30"/>
      <c r="E3920" s="30"/>
      <c r="F3920" s="30"/>
      <c r="G3920" s="30"/>
      <c r="H3920" s="155"/>
      <c r="I3920" s="36" t="str">
        <f ca="1">IFERROR(__xludf.DUMMYFUNCTION("""COMPUTED_VALUE""")," ")</f>
        <v xml:space="preserve"> </v>
      </c>
      <c r="J3920" s="51"/>
      <c r="K3920" s="56"/>
      <c r="L3920" s="38"/>
      <c r="M3920" s="30"/>
      <c r="N3920" s="30"/>
      <c r="O3920" s="30"/>
      <c r="P3920" s="30"/>
      <c r="Q3920" s="23" t="str">
        <v/>
      </c>
      <c r="R3920" s="30"/>
      <c r="S3920" s="39"/>
      <c r="T3920" s="45"/>
      <c r="U3920" s="52"/>
      <c r="V3920" s="53"/>
      <c r="W3920" s="54"/>
      <c r="X3920" s="30"/>
      <c r="Y3920" s="31" t="str">
        <v/>
      </c>
      <c r="Z3920" s="30"/>
      <c r="AA3920" s="56"/>
      <c r="AB3920" s="56"/>
      <c r="AC3920" s="30"/>
      <c r="AD3920" s="30"/>
    </row>
    <row r="3921" spans="1:30" x14ac:dyDescent="0.2">
      <c r="A3921" s="89"/>
      <c r="B3921" s="35"/>
      <c r="C3921" s="30"/>
      <c r="D3921" s="30"/>
      <c r="E3921" s="30"/>
      <c r="F3921" s="30"/>
      <c r="G3921" s="30"/>
      <c r="H3921" s="155"/>
      <c r="I3921" s="36" t="str">
        <f ca="1">IFERROR(__xludf.DUMMYFUNCTION("""COMPUTED_VALUE""")," ")</f>
        <v xml:space="preserve"> </v>
      </c>
      <c r="J3921" s="51"/>
      <c r="K3921" s="56"/>
      <c r="L3921" s="38"/>
      <c r="M3921" s="30"/>
      <c r="N3921" s="30"/>
      <c r="O3921" s="30"/>
      <c r="P3921" s="30"/>
      <c r="Q3921" s="23" t="str">
        <v/>
      </c>
      <c r="R3921" s="30"/>
      <c r="S3921" s="39"/>
      <c r="T3921" s="45"/>
      <c r="U3921" s="52"/>
      <c r="V3921" s="53"/>
      <c r="W3921" s="54"/>
      <c r="X3921" s="30"/>
      <c r="Y3921" s="31" t="str">
        <v/>
      </c>
      <c r="Z3921" s="30"/>
      <c r="AA3921" s="55"/>
      <c r="AB3921" s="55"/>
      <c r="AC3921" s="30"/>
      <c r="AD3921" s="30"/>
    </row>
    <row r="3922" spans="1:30" x14ac:dyDescent="0.2">
      <c r="A3922" s="89"/>
      <c r="B3922" s="35"/>
      <c r="C3922" s="30"/>
      <c r="D3922" s="30"/>
      <c r="E3922" s="30"/>
      <c r="F3922" s="30"/>
      <c r="G3922" s="30"/>
      <c r="H3922" s="155"/>
      <c r="I3922" s="36" t="str">
        <f ca="1">IFERROR(__xludf.DUMMYFUNCTION("""COMPUTED_VALUE""")," ")</f>
        <v xml:space="preserve"> </v>
      </c>
      <c r="J3922" s="51"/>
      <c r="K3922" s="56"/>
      <c r="L3922" s="38"/>
      <c r="M3922" s="30"/>
      <c r="N3922" s="30"/>
      <c r="O3922" s="30"/>
      <c r="P3922" s="30"/>
      <c r="Q3922" s="23" t="str">
        <v/>
      </c>
      <c r="R3922" s="30"/>
      <c r="S3922" s="39"/>
      <c r="T3922" s="45"/>
      <c r="U3922" s="52"/>
      <c r="V3922" s="53"/>
      <c r="W3922" s="54"/>
      <c r="X3922" s="30"/>
      <c r="Y3922" s="31" t="str">
        <v/>
      </c>
      <c r="Z3922" s="30"/>
      <c r="AA3922" s="56"/>
      <c r="AB3922" s="56"/>
      <c r="AC3922" s="30"/>
      <c r="AD3922" s="30"/>
    </row>
    <row r="3923" spans="1:30" x14ac:dyDescent="0.2">
      <c r="A3923" s="89"/>
      <c r="B3923" s="35"/>
      <c r="C3923" s="30"/>
      <c r="D3923" s="30"/>
      <c r="E3923" s="30"/>
      <c r="F3923" s="30"/>
      <c r="G3923" s="30"/>
      <c r="H3923" s="155"/>
      <c r="I3923" s="36" t="str">
        <f ca="1">IFERROR(__xludf.DUMMYFUNCTION("""COMPUTED_VALUE""")," ")</f>
        <v xml:space="preserve"> </v>
      </c>
      <c r="J3923" s="51"/>
      <c r="K3923" s="56"/>
      <c r="L3923" s="38"/>
      <c r="M3923" s="30"/>
      <c r="N3923" s="30"/>
      <c r="O3923" s="30"/>
      <c r="P3923" s="30"/>
      <c r="Q3923" s="23" t="str">
        <v/>
      </c>
      <c r="R3923" s="30"/>
      <c r="S3923" s="39"/>
      <c r="T3923" s="45"/>
      <c r="U3923" s="52"/>
      <c r="V3923" s="53"/>
      <c r="W3923" s="54"/>
      <c r="X3923" s="30"/>
      <c r="Y3923" s="31" t="str">
        <v/>
      </c>
      <c r="Z3923" s="30"/>
      <c r="AA3923" s="55"/>
      <c r="AB3923" s="55"/>
      <c r="AC3923" s="30"/>
      <c r="AD3923" s="30"/>
    </row>
    <row r="3924" spans="1:30" x14ac:dyDescent="0.2">
      <c r="A3924" s="89"/>
      <c r="B3924" s="35"/>
      <c r="C3924" s="30"/>
      <c r="D3924" s="30"/>
      <c r="E3924" s="30"/>
      <c r="F3924" s="30"/>
      <c r="G3924" s="30"/>
      <c r="H3924" s="155"/>
      <c r="I3924" s="36" t="str">
        <f ca="1">IFERROR(__xludf.DUMMYFUNCTION("""COMPUTED_VALUE""")," ")</f>
        <v xml:space="preserve"> </v>
      </c>
      <c r="J3924" s="51"/>
      <c r="K3924" s="56"/>
      <c r="L3924" s="38"/>
      <c r="M3924" s="30"/>
      <c r="N3924" s="30"/>
      <c r="O3924" s="30"/>
      <c r="P3924" s="30"/>
      <c r="Q3924" s="23" t="str">
        <v/>
      </c>
      <c r="R3924" s="30"/>
      <c r="S3924" s="39"/>
      <c r="T3924" s="45"/>
      <c r="U3924" s="52"/>
      <c r="V3924" s="53"/>
      <c r="W3924" s="54"/>
      <c r="X3924" s="30"/>
      <c r="Y3924" s="31" t="str">
        <v/>
      </c>
      <c r="Z3924" s="30"/>
      <c r="AA3924" s="56"/>
      <c r="AB3924" s="56"/>
      <c r="AC3924" s="30"/>
      <c r="AD3924" s="30"/>
    </row>
    <row r="3925" spans="1:30" x14ac:dyDescent="0.2">
      <c r="A3925" s="89"/>
      <c r="B3925" s="35"/>
      <c r="C3925" s="30"/>
      <c r="D3925" s="30"/>
      <c r="E3925" s="30"/>
      <c r="F3925" s="30"/>
      <c r="G3925" s="30"/>
      <c r="H3925" s="155"/>
      <c r="I3925" s="36" t="str">
        <f ca="1">IFERROR(__xludf.DUMMYFUNCTION("""COMPUTED_VALUE""")," ")</f>
        <v xml:space="preserve"> </v>
      </c>
      <c r="J3925" s="51"/>
      <c r="K3925" s="56"/>
      <c r="L3925" s="38"/>
      <c r="M3925" s="30"/>
      <c r="N3925" s="30"/>
      <c r="O3925" s="30"/>
      <c r="P3925" s="30"/>
      <c r="Q3925" s="23" t="str">
        <v/>
      </c>
      <c r="R3925" s="30"/>
      <c r="S3925" s="39"/>
      <c r="T3925" s="45"/>
      <c r="U3925" s="52"/>
      <c r="V3925" s="53"/>
      <c r="W3925" s="54"/>
      <c r="X3925" s="30"/>
      <c r="Y3925" s="31" t="str">
        <v/>
      </c>
      <c r="Z3925" s="30"/>
      <c r="AA3925" s="55"/>
      <c r="AB3925" s="55"/>
      <c r="AC3925" s="30"/>
      <c r="AD3925" s="30"/>
    </row>
    <row r="3926" spans="1:30" x14ac:dyDescent="0.2">
      <c r="A3926" s="89"/>
      <c r="B3926" s="35"/>
      <c r="C3926" s="30"/>
      <c r="D3926" s="30"/>
      <c r="E3926" s="30"/>
      <c r="F3926" s="30"/>
      <c r="G3926" s="30"/>
      <c r="H3926" s="155"/>
      <c r="I3926" s="36" t="str">
        <f ca="1">IFERROR(__xludf.DUMMYFUNCTION("""COMPUTED_VALUE""")," ")</f>
        <v xml:space="preserve"> </v>
      </c>
      <c r="J3926" s="51"/>
      <c r="K3926" s="56"/>
      <c r="L3926" s="38"/>
      <c r="M3926" s="30"/>
      <c r="N3926" s="30"/>
      <c r="O3926" s="30"/>
      <c r="P3926" s="30"/>
      <c r="Q3926" s="23" t="str">
        <v/>
      </c>
      <c r="R3926" s="30"/>
      <c r="S3926" s="39"/>
      <c r="T3926" s="45"/>
      <c r="U3926" s="52"/>
      <c r="V3926" s="53"/>
      <c r="W3926" s="54"/>
      <c r="X3926" s="30"/>
      <c r="Y3926" s="31" t="str">
        <v/>
      </c>
      <c r="Z3926" s="30"/>
      <c r="AA3926" s="56"/>
      <c r="AB3926" s="56"/>
      <c r="AC3926" s="30"/>
      <c r="AD3926" s="30"/>
    </row>
    <row r="3927" spans="1:30" x14ac:dyDescent="0.2">
      <c r="A3927" s="89"/>
      <c r="B3927" s="35"/>
      <c r="C3927" s="30"/>
      <c r="D3927" s="30"/>
      <c r="E3927" s="30"/>
      <c r="F3927" s="30"/>
      <c r="G3927" s="30"/>
      <c r="H3927" s="155"/>
      <c r="I3927" s="36" t="str">
        <f ca="1">IFERROR(__xludf.DUMMYFUNCTION("""COMPUTED_VALUE""")," ")</f>
        <v xml:space="preserve"> </v>
      </c>
      <c r="J3927" s="51"/>
      <c r="K3927" s="56"/>
      <c r="L3927" s="38"/>
      <c r="M3927" s="30"/>
      <c r="N3927" s="30"/>
      <c r="O3927" s="30"/>
      <c r="P3927" s="30"/>
      <c r="Q3927" s="23" t="str">
        <v/>
      </c>
      <c r="R3927" s="30"/>
      <c r="S3927" s="39"/>
      <c r="T3927" s="45"/>
      <c r="U3927" s="52"/>
      <c r="V3927" s="53"/>
      <c r="W3927" s="54"/>
      <c r="X3927" s="30"/>
      <c r="Y3927" s="31" t="str">
        <v/>
      </c>
      <c r="Z3927" s="30"/>
      <c r="AA3927" s="55"/>
      <c r="AB3927" s="55"/>
      <c r="AC3927" s="30"/>
      <c r="AD3927" s="30"/>
    </row>
    <row r="3928" spans="1:30" x14ac:dyDescent="0.2">
      <c r="A3928" s="89"/>
      <c r="B3928" s="35"/>
      <c r="C3928" s="30"/>
      <c r="D3928" s="30"/>
      <c r="E3928" s="30"/>
      <c r="F3928" s="30"/>
      <c r="G3928" s="30"/>
      <c r="H3928" s="155"/>
      <c r="I3928" s="36" t="str">
        <f ca="1">IFERROR(__xludf.DUMMYFUNCTION("""COMPUTED_VALUE""")," ")</f>
        <v xml:space="preserve"> </v>
      </c>
      <c r="J3928" s="51"/>
      <c r="K3928" s="56"/>
      <c r="L3928" s="38"/>
      <c r="M3928" s="30"/>
      <c r="N3928" s="30"/>
      <c r="O3928" s="30"/>
      <c r="P3928" s="30"/>
      <c r="Q3928" s="23" t="str">
        <v/>
      </c>
      <c r="R3928" s="30"/>
      <c r="S3928" s="39"/>
      <c r="T3928" s="45"/>
      <c r="U3928" s="52"/>
      <c r="V3928" s="53"/>
      <c r="W3928" s="54"/>
      <c r="X3928" s="30"/>
      <c r="Y3928" s="31" t="str">
        <v/>
      </c>
      <c r="Z3928" s="30"/>
      <c r="AA3928" s="56"/>
      <c r="AB3928" s="56"/>
      <c r="AC3928" s="30"/>
      <c r="AD3928" s="30"/>
    </row>
    <row r="3929" spans="1:30" x14ac:dyDescent="0.2">
      <c r="A3929" s="89"/>
      <c r="B3929" s="35"/>
      <c r="C3929" s="30"/>
      <c r="D3929" s="30"/>
      <c r="E3929" s="30"/>
      <c r="F3929" s="30"/>
      <c r="G3929" s="30"/>
      <c r="H3929" s="155"/>
      <c r="I3929" s="36" t="str">
        <f ca="1">IFERROR(__xludf.DUMMYFUNCTION("""COMPUTED_VALUE""")," ")</f>
        <v xml:space="preserve"> </v>
      </c>
      <c r="J3929" s="51"/>
      <c r="K3929" s="56"/>
      <c r="L3929" s="38"/>
      <c r="M3929" s="30"/>
      <c r="N3929" s="30"/>
      <c r="O3929" s="30"/>
      <c r="P3929" s="30"/>
      <c r="Q3929" s="23" t="str">
        <v/>
      </c>
      <c r="R3929" s="30"/>
      <c r="S3929" s="39"/>
      <c r="T3929" s="45"/>
      <c r="U3929" s="52"/>
      <c r="V3929" s="53"/>
      <c r="W3929" s="54"/>
      <c r="X3929" s="30"/>
      <c r="Y3929" s="31" t="str">
        <v/>
      </c>
      <c r="Z3929" s="30"/>
      <c r="AA3929" s="55"/>
      <c r="AB3929" s="55"/>
      <c r="AC3929" s="30"/>
      <c r="AD3929" s="30"/>
    </row>
    <row r="3930" spans="1:30" x14ac:dyDescent="0.2">
      <c r="A3930" s="89"/>
      <c r="B3930" s="35"/>
      <c r="C3930" s="30"/>
      <c r="D3930" s="30"/>
      <c r="E3930" s="30"/>
      <c r="F3930" s="30"/>
      <c r="G3930" s="30"/>
      <c r="H3930" s="155"/>
      <c r="I3930" s="36" t="str">
        <f ca="1">IFERROR(__xludf.DUMMYFUNCTION("""COMPUTED_VALUE""")," ")</f>
        <v xml:space="preserve"> </v>
      </c>
      <c r="J3930" s="51"/>
      <c r="K3930" s="56"/>
      <c r="L3930" s="38"/>
      <c r="M3930" s="30"/>
      <c r="N3930" s="30"/>
      <c r="O3930" s="30"/>
      <c r="P3930" s="30"/>
      <c r="Q3930" s="23" t="str">
        <v/>
      </c>
      <c r="R3930" s="30"/>
      <c r="S3930" s="39"/>
      <c r="T3930" s="45"/>
      <c r="U3930" s="52"/>
      <c r="V3930" s="53"/>
      <c r="W3930" s="54"/>
      <c r="X3930" s="30"/>
      <c r="Y3930" s="31" t="str">
        <v/>
      </c>
      <c r="Z3930" s="30"/>
      <c r="AA3930" s="56"/>
      <c r="AB3930" s="56"/>
      <c r="AC3930" s="30"/>
      <c r="AD3930" s="30"/>
    </row>
    <row r="3931" spans="1:30" x14ac:dyDescent="0.2">
      <c r="A3931" s="89"/>
      <c r="B3931" s="35"/>
      <c r="C3931" s="30"/>
      <c r="D3931" s="30"/>
      <c r="E3931" s="30"/>
      <c r="F3931" s="30"/>
      <c r="G3931" s="30"/>
      <c r="H3931" s="155"/>
      <c r="I3931" s="36" t="str">
        <f ca="1">IFERROR(__xludf.DUMMYFUNCTION("""COMPUTED_VALUE""")," ")</f>
        <v xml:space="preserve"> </v>
      </c>
      <c r="J3931" s="51"/>
      <c r="K3931" s="56"/>
      <c r="L3931" s="38"/>
      <c r="M3931" s="30"/>
      <c r="N3931" s="30"/>
      <c r="O3931" s="30"/>
      <c r="P3931" s="30"/>
      <c r="Q3931" s="23" t="str">
        <v/>
      </c>
      <c r="R3931" s="30"/>
      <c r="S3931" s="39"/>
      <c r="T3931" s="45"/>
      <c r="U3931" s="52"/>
      <c r="V3931" s="53"/>
      <c r="W3931" s="54"/>
      <c r="X3931" s="30"/>
      <c r="Y3931" s="31" t="str">
        <v/>
      </c>
      <c r="Z3931" s="30"/>
      <c r="AA3931" s="55"/>
      <c r="AB3931" s="55"/>
      <c r="AC3931" s="30"/>
      <c r="AD3931" s="30"/>
    </row>
    <row r="3932" spans="1:30" x14ac:dyDescent="0.2">
      <c r="A3932" s="89"/>
      <c r="B3932" s="35"/>
      <c r="C3932" s="30"/>
      <c r="D3932" s="30"/>
      <c r="E3932" s="30"/>
      <c r="F3932" s="30"/>
      <c r="G3932" s="30"/>
      <c r="H3932" s="155"/>
      <c r="I3932" s="36" t="str">
        <f ca="1">IFERROR(__xludf.DUMMYFUNCTION("""COMPUTED_VALUE""")," ")</f>
        <v xml:space="preserve"> </v>
      </c>
      <c r="J3932" s="51"/>
      <c r="K3932" s="56"/>
      <c r="L3932" s="38"/>
      <c r="M3932" s="30"/>
      <c r="N3932" s="30"/>
      <c r="O3932" s="30"/>
      <c r="P3932" s="30"/>
      <c r="Q3932" s="23" t="str">
        <v/>
      </c>
      <c r="R3932" s="30"/>
      <c r="S3932" s="39"/>
      <c r="T3932" s="45"/>
      <c r="U3932" s="52"/>
      <c r="V3932" s="53"/>
      <c r="W3932" s="54"/>
      <c r="X3932" s="30"/>
      <c r="Y3932" s="31" t="str">
        <v/>
      </c>
      <c r="Z3932" s="30"/>
      <c r="AA3932" s="56"/>
      <c r="AB3932" s="56"/>
      <c r="AC3932" s="30"/>
      <c r="AD3932" s="30"/>
    </row>
    <row r="3933" spans="1:30" x14ac:dyDescent="0.2">
      <c r="A3933" s="89"/>
      <c r="B3933" s="35"/>
      <c r="C3933" s="30"/>
      <c r="D3933" s="30"/>
      <c r="E3933" s="30"/>
      <c r="F3933" s="30"/>
      <c r="G3933" s="30"/>
      <c r="H3933" s="155"/>
      <c r="I3933" s="36" t="str">
        <f ca="1">IFERROR(__xludf.DUMMYFUNCTION("""COMPUTED_VALUE""")," ")</f>
        <v xml:space="preserve"> </v>
      </c>
      <c r="J3933" s="51"/>
      <c r="K3933" s="56"/>
      <c r="L3933" s="38"/>
      <c r="M3933" s="30"/>
      <c r="N3933" s="30"/>
      <c r="O3933" s="30"/>
      <c r="P3933" s="30"/>
      <c r="Q3933" s="23" t="str">
        <v/>
      </c>
      <c r="R3933" s="30"/>
      <c r="S3933" s="39"/>
      <c r="T3933" s="45"/>
      <c r="U3933" s="52"/>
      <c r="V3933" s="53"/>
      <c r="W3933" s="54"/>
      <c r="X3933" s="30"/>
      <c r="Y3933" s="31" t="str">
        <v/>
      </c>
      <c r="Z3933" s="30"/>
      <c r="AA3933" s="55"/>
      <c r="AB3933" s="55"/>
      <c r="AC3933" s="30"/>
      <c r="AD3933" s="30"/>
    </row>
    <row r="3934" spans="1:30" x14ac:dyDescent="0.2">
      <c r="A3934" s="89"/>
      <c r="B3934" s="35"/>
      <c r="C3934" s="30"/>
      <c r="D3934" s="30"/>
      <c r="E3934" s="30"/>
      <c r="F3934" s="30"/>
      <c r="G3934" s="30"/>
      <c r="H3934" s="155"/>
      <c r="I3934" s="36" t="str">
        <f ca="1">IFERROR(__xludf.DUMMYFUNCTION("""COMPUTED_VALUE""")," ")</f>
        <v xml:space="preserve"> </v>
      </c>
      <c r="J3934" s="51"/>
      <c r="K3934" s="56"/>
      <c r="L3934" s="38"/>
      <c r="M3934" s="30"/>
      <c r="N3934" s="30"/>
      <c r="O3934" s="30"/>
      <c r="P3934" s="30"/>
      <c r="Q3934" s="23" t="str">
        <v/>
      </c>
      <c r="R3934" s="30"/>
      <c r="S3934" s="39"/>
      <c r="T3934" s="45"/>
      <c r="U3934" s="52"/>
      <c r="V3934" s="53"/>
      <c r="W3934" s="54"/>
      <c r="X3934" s="30"/>
      <c r="Y3934" s="31" t="str">
        <v/>
      </c>
      <c r="Z3934" s="30"/>
      <c r="AA3934" s="56"/>
      <c r="AB3934" s="56"/>
      <c r="AC3934" s="30"/>
      <c r="AD3934" s="30"/>
    </row>
    <row r="3935" spans="1:30" x14ac:dyDescent="0.2">
      <c r="A3935" s="89"/>
      <c r="B3935" s="35"/>
      <c r="C3935" s="30"/>
      <c r="D3935" s="30"/>
      <c r="E3935" s="30"/>
      <c r="F3935" s="30"/>
      <c r="G3935" s="30"/>
      <c r="H3935" s="155"/>
      <c r="I3935" s="36" t="str">
        <f ca="1">IFERROR(__xludf.DUMMYFUNCTION("""COMPUTED_VALUE""")," ")</f>
        <v xml:space="preserve"> </v>
      </c>
      <c r="J3935" s="51"/>
      <c r="K3935" s="56"/>
      <c r="L3935" s="38"/>
      <c r="M3935" s="30"/>
      <c r="N3935" s="30"/>
      <c r="O3935" s="30"/>
      <c r="P3935" s="30"/>
      <c r="Q3935" s="23" t="str">
        <v/>
      </c>
      <c r="R3935" s="30"/>
      <c r="S3935" s="39"/>
      <c r="T3935" s="45"/>
      <c r="U3935" s="52"/>
      <c r="V3935" s="53"/>
      <c r="W3935" s="54"/>
      <c r="X3935" s="30"/>
      <c r="Y3935" s="31" t="str">
        <v/>
      </c>
      <c r="Z3935" s="30"/>
      <c r="AA3935" s="55"/>
      <c r="AB3935" s="55"/>
      <c r="AC3935" s="30"/>
      <c r="AD3935" s="30"/>
    </row>
    <row r="3936" spans="1:30" x14ac:dyDescent="0.2">
      <c r="A3936" s="89"/>
      <c r="B3936" s="35"/>
      <c r="C3936" s="30"/>
      <c r="D3936" s="30"/>
      <c r="E3936" s="30"/>
      <c r="F3936" s="30"/>
      <c r="G3936" s="30"/>
      <c r="H3936" s="155"/>
      <c r="I3936" s="36" t="str">
        <f ca="1">IFERROR(__xludf.DUMMYFUNCTION("""COMPUTED_VALUE""")," ")</f>
        <v xml:space="preserve"> </v>
      </c>
      <c r="J3936" s="51"/>
      <c r="K3936" s="56"/>
      <c r="L3936" s="38"/>
      <c r="M3936" s="30"/>
      <c r="N3936" s="30"/>
      <c r="O3936" s="30"/>
      <c r="P3936" s="30"/>
      <c r="Q3936" s="23" t="str">
        <v/>
      </c>
      <c r="R3936" s="30"/>
      <c r="S3936" s="39"/>
      <c r="T3936" s="45"/>
      <c r="U3936" s="52"/>
      <c r="V3936" s="53"/>
      <c r="W3936" s="54"/>
      <c r="X3936" s="30"/>
      <c r="Y3936" s="31" t="str">
        <v/>
      </c>
      <c r="Z3936" s="30"/>
      <c r="AA3936" s="56"/>
      <c r="AB3936" s="56"/>
      <c r="AC3936" s="30"/>
      <c r="AD3936" s="30"/>
    </row>
    <row r="3937" spans="1:30" x14ac:dyDescent="0.2">
      <c r="A3937" s="89"/>
      <c r="B3937" s="35"/>
      <c r="C3937" s="30"/>
      <c r="D3937" s="30"/>
      <c r="E3937" s="30"/>
      <c r="F3937" s="30"/>
      <c r="G3937" s="30"/>
      <c r="H3937" s="155"/>
      <c r="I3937" s="36" t="str">
        <f ca="1">IFERROR(__xludf.DUMMYFUNCTION("""COMPUTED_VALUE""")," ")</f>
        <v xml:space="preserve"> </v>
      </c>
      <c r="J3937" s="51"/>
      <c r="K3937" s="56"/>
      <c r="L3937" s="38"/>
      <c r="M3937" s="30"/>
      <c r="N3937" s="30"/>
      <c r="O3937" s="30"/>
      <c r="P3937" s="30"/>
      <c r="Q3937" s="23" t="str">
        <v/>
      </c>
      <c r="R3937" s="30"/>
      <c r="S3937" s="39"/>
      <c r="T3937" s="45"/>
      <c r="U3937" s="52"/>
      <c r="V3937" s="53"/>
      <c r="W3937" s="54"/>
      <c r="X3937" s="30"/>
      <c r="Y3937" s="31" t="str">
        <v/>
      </c>
      <c r="Z3937" s="30"/>
      <c r="AA3937" s="55"/>
      <c r="AB3937" s="55"/>
      <c r="AC3937" s="30"/>
      <c r="AD3937" s="30"/>
    </row>
    <row r="3938" spans="1:30" x14ac:dyDescent="0.2">
      <c r="A3938" s="89"/>
      <c r="B3938" s="35"/>
      <c r="C3938" s="30"/>
      <c r="D3938" s="30"/>
      <c r="E3938" s="30"/>
      <c r="F3938" s="30"/>
      <c r="G3938" s="30"/>
      <c r="H3938" s="155"/>
      <c r="I3938" s="36" t="str">
        <f ca="1">IFERROR(__xludf.DUMMYFUNCTION("""COMPUTED_VALUE""")," ")</f>
        <v xml:space="preserve"> </v>
      </c>
      <c r="J3938" s="51"/>
      <c r="K3938" s="56"/>
      <c r="L3938" s="38"/>
      <c r="M3938" s="30"/>
      <c r="N3938" s="30"/>
      <c r="O3938" s="30"/>
      <c r="P3938" s="30"/>
      <c r="Q3938" s="23" t="str">
        <v/>
      </c>
      <c r="R3938" s="30"/>
      <c r="S3938" s="39"/>
      <c r="T3938" s="45"/>
      <c r="U3938" s="52"/>
      <c r="V3938" s="53"/>
      <c r="W3938" s="54"/>
      <c r="X3938" s="30"/>
      <c r="Y3938" s="31" t="str">
        <v/>
      </c>
      <c r="Z3938" s="30"/>
      <c r="AA3938" s="56"/>
      <c r="AB3938" s="56"/>
      <c r="AC3938" s="30"/>
      <c r="AD3938" s="30"/>
    </row>
    <row r="3939" spans="1:30" x14ac:dyDescent="0.2">
      <c r="A3939" s="89"/>
      <c r="B3939" s="35"/>
      <c r="C3939" s="30"/>
      <c r="D3939" s="30"/>
      <c r="E3939" s="30"/>
      <c r="F3939" s="30"/>
      <c r="G3939" s="30"/>
      <c r="H3939" s="155"/>
      <c r="I3939" s="36" t="str">
        <f ca="1">IFERROR(__xludf.DUMMYFUNCTION("""COMPUTED_VALUE""")," ")</f>
        <v xml:space="preserve"> </v>
      </c>
      <c r="J3939" s="51"/>
      <c r="K3939" s="56"/>
      <c r="L3939" s="38"/>
      <c r="M3939" s="30"/>
      <c r="N3939" s="30"/>
      <c r="O3939" s="30"/>
      <c r="P3939" s="30"/>
      <c r="Q3939" s="23" t="str">
        <v/>
      </c>
      <c r="R3939" s="30"/>
      <c r="S3939" s="39"/>
      <c r="T3939" s="45"/>
      <c r="U3939" s="52"/>
      <c r="V3939" s="53"/>
      <c r="W3939" s="54"/>
      <c r="X3939" s="30"/>
      <c r="Y3939" s="31" t="str">
        <v/>
      </c>
      <c r="Z3939" s="30"/>
      <c r="AA3939" s="55"/>
      <c r="AB3939" s="55"/>
      <c r="AC3939" s="30"/>
      <c r="AD3939" s="30"/>
    </row>
    <row r="3940" spans="1:30" x14ac:dyDescent="0.2">
      <c r="A3940" s="89"/>
      <c r="B3940" s="35"/>
      <c r="C3940" s="30"/>
      <c r="D3940" s="30"/>
      <c r="E3940" s="30"/>
      <c r="F3940" s="30"/>
      <c r="G3940" s="30"/>
      <c r="H3940" s="155"/>
      <c r="I3940" s="36" t="str">
        <f ca="1">IFERROR(__xludf.DUMMYFUNCTION("""COMPUTED_VALUE""")," ")</f>
        <v xml:space="preserve"> </v>
      </c>
      <c r="J3940" s="51"/>
      <c r="K3940" s="56"/>
      <c r="L3940" s="38"/>
      <c r="M3940" s="30"/>
      <c r="N3940" s="30"/>
      <c r="O3940" s="30"/>
      <c r="P3940" s="30"/>
      <c r="Q3940" s="23" t="str">
        <v/>
      </c>
      <c r="R3940" s="30"/>
      <c r="S3940" s="39"/>
      <c r="T3940" s="45"/>
      <c r="U3940" s="52"/>
      <c r="V3940" s="53"/>
      <c r="W3940" s="54"/>
      <c r="X3940" s="30"/>
      <c r="Y3940" s="31" t="str">
        <v/>
      </c>
      <c r="Z3940" s="30"/>
      <c r="AA3940" s="56"/>
      <c r="AB3940" s="56"/>
      <c r="AC3940" s="30"/>
      <c r="AD3940" s="30"/>
    </row>
    <row r="3941" spans="1:30" x14ac:dyDescent="0.2">
      <c r="A3941" s="89"/>
      <c r="B3941" s="35"/>
      <c r="C3941" s="30"/>
      <c r="D3941" s="30"/>
      <c r="E3941" s="30"/>
      <c r="F3941" s="30"/>
      <c r="G3941" s="30"/>
      <c r="H3941" s="155"/>
      <c r="I3941" s="36" t="str">
        <f ca="1">IFERROR(__xludf.DUMMYFUNCTION("""COMPUTED_VALUE""")," ")</f>
        <v xml:space="preserve"> </v>
      </c>
      <c r="J3941" s="51"/>
      <c r="K3941" s="56"/>
      <c r="L3941" s="38"/>
      <c r="M3941" s="30"/>
      <c r="N3941" s="30"/>
      <c r="O3941" s="30"/>
      <c r="P3941" s="30"/>
      <c r="Q3941" s="23" t="str">
        <v/>
      </c>
      <c r="R3941" s="30"/>
      <c r="S3941" s="39"/>
      <c r="T3941" s="45"/>
      <c r="U3941" s="52"/>
      <c r="V3941" s="53"/>
      <c r="W3941" s="54"/>
      <c r="X3941" s="30"/>
      <c r="Y3941" s="31" t="str">
        <v/>
      </c>
      <c r="Z3941" s="30"/>
      <c r="AA3941" s="55"/>
      <c r="AB3941" s="55"/>
      <c r="AC3941" s="30"/>
      <c r="AD3941" s="30"/>
    </row>
    <row r="3942" spans="1:30" x14ac:dyDescent="0.2">
      <c r="A3942" s="89"/>
      <c r="B3942" s="35"/>
      <c r="C3942" s="30"/>
      <c r="D3942" s="30"/>
      <c r="E3942" s="30"/>
      <c r="F3942" s="30"/>
      <c r="G3942" s="30"/>
      <c r="H3942" s="155"/>
      <c r="I3942" s="36" t="str">
        <f ca="1">IFERROR(__xludf.DUMMYFUNCTION("""COMPUTED_VALUE""")," ")</f>
        <v xml:space="preserve"> </v>
      </c>
      <c r="J3942" s="51"/>
      <c r="K3942" s="56"/>
      <c r="L3942" s="38"/>
      <c r="M3942" s="30"/>
      <c r="N3942" s="30"/>
      <c r="O3942" s="30"/>
      <c r="P3942" s="30"/>
      <c r="Q3942" s="23" t="str">
        <v/>
      </c>
      <c r="R3942" s="30"/>
      <c r="S3942" s="39"/>
      <c r="T3942" s="45"/>
      <c r="U3942" s="52"/>
      <c r="V3942" s="53"/>
      <c r="W3942" s="54"/>
      <c r="X3942" s="30"/>
      <c r="Y3942" s="31" t="str">
        <v/>
      </c>
      <c r="Z3942" s="30"/>
      <c r="AA3942" s="56"/>
      <c r="AB3942" s="56"/>
      <c r="AC3942" s="30"/>
      <c r="AD3942" s="30"/>
    </row>
    <row r="3943" spans="1:30" x14ac:dyDescent="0.2">
      <c r="A3943" s="89"/>
      <c r="B3943" s="35"/>
      <c r="C3943" s="30"/>
      <c r="D3943" s="30"/>
      <c r="E3943" s="30"/>
      <c r="F3943" s="30"/>
      <c r="G3943" s="30"/>
      <c r="H3943" s="155"/>
      <c r="I3943" s="36" t="str">
        <f ca="1">IFERROR(__xludf.DUMMYFUNCTION("""COMPUTED_VALUE""")," ")</f>
        <v xml:space="preserve"> </v>
      </c>
      <c r="J3943" s="51"/>
      <c r="K3943" s="56"/>
      <c r="L3943" s="38"/>
      <c r="M3943" s="30"/>
      <c r="N3943" s="30"/>
      <c r="O3943" s="30"/>
      <c r="P3943" s="30"/>
      <c r="Q3943" s="23" t="str">
        <v/>
      </c>
      <c r="R3943" s="30"/>
      <c r="S3943" s="39"/>
      <c r="T3943" s="45"/>
      <c r="U3943" s="52"/>
      <c r="V3943" s="53"/>
      <c r="W3943" s="54"/>
      <c r="X3943" s="30"/>
      <c r="Y3943" s="31" t="str">
        <v/>
      </c>
      <c r="Z3943" s="30"/>
      <c r="AA3943" s="55"/>
      <c r="AB3943" s="55"/>
      <c r="AC3943" s="30"/>
      <c r="AD3943" s="30"/>
    </row>
    <row r="3944" spans="1:30" x14ac:dyDescent="0.2">
      <c r="A3944" s="89"/>
      <c r="B3944" s="35"/>
      <c r="C3944" s="30"/>
      <c r="D3944" s="30"/>
      <c r="E3944" s="30"/>
      <c r="F3944" s="30"/>
      <c r="G3944" s="30"/>
      <c r="H3944" s="155"/>
      <c r="I3944" s="36" t="str">
        <f ca="1">IFERROR(__xludf.DUMMYFUNCTION("""COMPUTED_VALUE""")," ")</f>
        <v xml:space="preserve"> </v>
      </c>
      <c r="J3944" s="51"/>
      <c r="K3944" s="56"/>
      <c r="L3944" s="38"/>
      <c r="M3944" s="30"/>
      <c r="N3944" s="30"/>
      <c r="O3944" s="30"/>
      <c r="P3944" s="30"/>
      <c r="Q3944" s="23" t="str">
        <v/>
      </c>
      <c r="R3944" s="30"/>
      <c r="S3944" s="39"/>
      <c r="T3944" s="45"/>
      <c r="U3944" s="52"/>
      <c r="V3944" s="53"/>
      <c r="W3944" s="54"/>
      <c r="X3944" s="30"/>
      <c r="Y3944" s="31" t="str">
        <v/>
      </c>
      <c r="Z3944" s="30"/>
      <c r="AA3944" s="56"/>
      <c r="AB3944" s="56"/>
      <c r="AC3944" s="30"/>
      <c r="AD3944" s="30"/>
    </row>
    <row r="3945" spans="1:30" x14ac:dyDescent="0.2">
      <c r="A3945" s="89"/>
      <c r="B3945" s="35"/>
      <c r="C3945" s="30"/>
      <c r="D3945" s="30"/>
      <c r="E3945" s="30"/>
      <c r="F3945" s="30"/>
      <c r="G3945" s="30"/>
      <c r="H3945" s="155"/>
      <c r="I3945" s="36" t="str">
        <f ca="1">IFERROR(__xludf.DUMMYFUNCTION("""COMPUTED_VALUE""")," ")</f>
        <v xml:space="preserve"> </v>
      </c>
      <c r="J3945" s="51"/>
      <c r="K3945" s="56"/>
      <c r="L3945" s="38"/>
      <c r="M3945" s="30"/>
      <c r="N3945" s="30"/>
      <c r="O3945" s="30"/>
      <c r="P3945" s="30"/>
      <c r="Q3945" s="23" t="str">
        <v/>
      </c>
      <c r="R3945" s="30"/>
      <c r="S3945" s="39"/>
      <c r="T3945" s="45"/>
      <c r="U3945" s="52"/>
      <c r="V3945" s="53"/>
      <c r="W3945" s="54"/>
      <c r="X3945" s="30"/>
      <c r="Y3945" s="31" t="str">
        <v/>
      </c>
      <c r="Z3945" s="30"/>
      <c r="AA3945" s="55"/>
      <c r="AB3945" s="55"/>
      <c r="AC3945" s="30"/>
      <c r="AD3945" s="30"/>
    </row>
    <row r="3946" spans="1:30" x14ac:dyDescent="0.2">
      <c r="A3946" s="89"/>
      <c r="B3946" s="35"/>
      <c r="C3946" s="30"/>
      <c r="D3946" s="30"/>
      <c r="E3946" s="30"/>
      <c r="F3946" s="30"/>
      <c r="G3946" s="30"/>
      <c r="H3946" s="155"/>
      <c r="I3946" s="36" t="str">
        <f ca="1">IFERROR(__xludf.DUMMYFUNCTION("""COMPUTED_VALUE""")," ")</f>
        <v xml:space="preserve"> </v>
      </c>
      <c r="J3946" s="51"/>
      <c r="K3946" s="56"/>
      <c r="L3946" s="38"/>
      <c r="M3946" s="30"/>
      <c r="N3946" s="30"/>
      <c r="O3946" s="30"/>
      <c r="P3946" s="30"/>
      <c r="Q3946" s="23" t="str">
        <v/>
      </c>
      <c r="R3946" s="30"/>
      <c r="S3946" s="39"/>
      <c r="T3946" s="45"/>
      <c r="U3946" s="52"/>
      <c r="V3946" s="53"/>
      <c r="W3946" s="54"/>
      <c r="X3946" s="30"/>
      <c r="Y3946" s="31" t="str">
        <v/>
      </c>
      <c r="Z3946" s="30"/>
      <c r="AA3946" s="56"/>
      <c r="AB3946" s="56"/>
      <c r="AC3946" s="30"/>
      <c r="AD3946" s="30"/>
    </row>
    <row r="3947" spans="1:30" x14ac:dyDescent="0.2">
      <c r="A3947" s="89"/>
      <c r="B3947" s="35"/>
      <c r="C3947" s="30"/>
      <c r="D3947" s="30"/>
      <c r="E3947" s="30"/>
      <c r="F3947" s="30"/>
      <c r="G3947" s="30"/>
      <c r="H3947" s="155"/>
      <c r="I3947" s="36" t="str">
        <f ca="1">IFERROR(__xludf.DUMMYFUNCTION("""COMPUTED_VALUE""")," ")</f>
        <v xml:space="preserve"> </v>
      </c>
      <c r="J3947" s="51"/>
      <c r="K3947" s="56"/>
      <c r="L3947" s="38"/>
      <c r="M3947" s="30"/>
      <c r="N3947" s="30"/>
      <c r="O3947" s="30"/>
      <c r="P3947" s="30"/>
      <c r="Q3947" s="23" t="str">
        <v/>
      </c>
      <c r="R3947" s="30"/>
      <c r="S3947" s="39"/>
      <c r="T3947" s="45"/>
      <c r="U3947" s="52"/>
      <c r="V3947" s="53"/>
      <c r="W3947" s="54"/>
      <c r="X3947" s="30"/>
      <c r="Y3947" s="31" t="str">
        <v/>
      </c>
      <c r="Z3947" s="30"/>
      <c r="AA3947" s="55"/>
      <c r="AB3947" s="55"/>
      <c r="AC3947" s="30"/>
      <c r="AD3947" s="30"/>
    </row>
    <row r="3948" spans="1:30" x14ac:dyDescent="0.2">
      <c r="A3948" s="89"/>
      <c r="B3948" s="35"/>
      <c r="C3948" s="30"/>
      <c r="D3948" s="30"/>
      <c r="E3948" s="30"/>
      <c r="F3948" s="30"/>
      <c r="G3948" s="30"/>
      <c r="H3948" s="155"/>
      <c r="I3948" s="36" t="str">
        <f ca="1">IFERROR(__xludf.DUMMYFUNCTION("""COMPUTED_VALUE""")," ")</f>
        <v xml:space="preserve"> </v>
      </c>
      <c r="J3948" s="51"/>
      <c r="K3948" s="56"/>
      <c r="L3948" s="38"/>
      <c r="M3948" s="30"/>
      <c r="N3948" s="30"/>
      <c r="O3948" s="30"/>
      <c r="P3948" s="30"/>
      <c r="Q3948" s="23" t="str">
        <v/>
      </c>
      <c r="R3948" s="30"/>
      <c r="S3948" s="39"/>
      <c r="T3948" s="45"/>
      <c r="U3948" s="52"/>
      <c r="V3948" s="53"/>
      <c r="W3948" s="54"/>
      <c r="X3948" s="30"/>
      <c r="Y3948" s="31" t="str">
        <v/>
      </c>
      <c r="Z3948" s="30"/>
      <c r="AA3948" s="56"/>
      <c r="AB3948" s="56"/>
      <c r="AC3948" s="30"/>
      <c r="AD3948" s="30"/>
    </row>
    <row r="3949" spans="1:30" x14ac:dyDescent="0.2">
      <c r="A3949" s="89"/>
      <c r="B3949" s="35"/>
      <c r="C3949" s="30"/>
      <c r="D3949" s="30"/>
      <c r="E3949" s="30"/>
      <c r="F3949" s="30"/>
      <c r="G3949" s="30"/>
      <c r="H3949" s="155"/>
      <c r="I3949" s="36" t="str">
        <f ca="1">IFERROR(__xludf.DUMMYFUNCTION("""COMPUTED_VALUE""")," ")</f>
        <v xml:space="preserve"> </v>
      </c>
      <c r="J3949" s="51"/>
      <c r="K3949" s="56"/>
      <c r="L3949" s="38"/>
      <c r="M3949" s="30"/>
      <c r="N3949" s="30"/>
      <c r="O3949" s="30"/>
      <c r="P3949" s="30"/>
      <c r="Q3949" s="23" t="str">
        <v/>
      </c>
      <c r="R3949" s="30"/>
      <c r="S3949" s="39"/>
      <c r="T3949" s="45"/>
      <c r="U3949" s="52"/>
      <c r="V3949" s="53"/>
      <c r="W3949" s="54"/>
      <c r="X3949" s="30"/>
      <c r="Y3949" s="31" t="str">
        <v/>
      </c>
      <c r="Z3949" s="30"/>
      <c r="AA3949" s="55"/>
      <c r="AB3949" s="55"/>
      <c r="AC3949" s="30"/>
      <c r="AD3949" s="30"/>
    </row>
    <row r="3950" spans="1:30" x14ac:dyDescent="0.2">
      <c r="A3950" s="89"/>
      <c r="B3950" s="35"/>
      <c r="C3950" s="30"/>
      <c r="D3950" s="30"/>
      <c r="E3950" s="30"/>
      <c r="F3950" s="30"/>
      <c r="G3950" s="30"/>
      <c r="H3950" s="155"/>
      <c r="I3950" s="36" t="str">
        <f ca="1">IFERROR(__xludf.DUMMYFUNCTION("""COMPUTED_VALUE""")," ")</f>
        <v xml:space="preserve"> </v>
      </c>
      <c r="J3950" s="51"/>
      <c r="K3950" s="56"/>
      <c r="L3950" s="38"/>
      <c r="M3950" s="30"/>
      <c r="N3950" s="30"/>
      <c r="O3950" s="30"/>
      <c r="P3950" s="30"/>
      <c r="Q3950" s="23" t="str">
        <v/>
      </c>
      <c r="R3950" s="30"/>
      <c r="S3950" s="39"/>
      <c r="T3950" s="45"/>
      <c r="U3950" s="52"/>
      <c r="V3950" s="53"/>
      <c r="W3950" s="54"/>
      <c r="X3950" s="30"/>
      <c r="Y3950" s="31" t="str">
        <v/>
      </c>
      <c r="Z3950" s="30"/>
      <c r="AA3950" s="56"/>
      <c r="AB3950" s="56"/>
      <c r="AC3950" s="30"/>
      <c r="AD3950" s="30"/>
    </row>
    <row r="3951" spans="1:30" x14ac:dyDescent="0.2">
      <c r="A3951" s="89"/>
      <c r="B3951" s="35"/>
      <c r="C3951" s="30"/>
      <c r="D3951" s="30"/>
      <c r="E3951" s="30"/>
      <c r="F3951" s="30"/>
      <c r="G3951" s="30"/>
      <c r="H3951" s="155"/>
      <c r="I3951" s="36" t="str">
        <f ca="1">IFERROR(__xludf.DUMMYFUNCTION("""COMPUTED_VALUE""")," ")</f>
        <v xml:space="preserve"> </v>
      </c>
      <c r="J3951" s="51"/>
      <c r="K3951" s="56"/>
      <c r="L3951" s="38"/>
      <c r="M3951" s="30"/>
      <c r="N3951" s="30"/>
      <c r="O3951" s="30"/>
      <c r="P3951" s="30"/>
      <c r="Q3951" s="23" t="str">
        <v/>
      </c>
      <c r="R3951" s="30"/>
      <c r="S3951" s="39"/>
      <c r="T3951" s="45"/>
      <c r="U3951" s="52"/>
      <c r="V3951" s="53"/>
      <c r="W3951" s="54"/>
      <c r="X3951" s="30"/>
      <c r="Y3951" s="31" t="str">
        <v/>
      </c>
      <c r="Z3951" s="30"/>
      <c r="AA3951" s="55"/>
      <c r="AB3951" s="55"/>
      <c r="AC3951" s="30"/>
      <c r="AD3951" s="30"/>
    </row>
    <row r="3952" spans="1:30" x14ac:dyDescent="0.2">
      <c r="A3952" s="89"/>
      <c r="B3952" s="35"/>
      <c r="C3952" s="30"/>
      <c r="D3952" s="30"/>
      <c r="E3952" s="30"/>
      <c r="F3952" s="30"/>
      <c r="G3952" s="30"/>
      <c r="H3952" s="155"/>
      <c r="I3952" s="36" t="str">
        <f ca="1">IFERROR(__xludf.DUMMYFUNCTION("""COMPUTED_VALUE""")," ")</f>
        <v xml:space="preserve"> </v>
      </c>
      <c r="J3952" s="51"/>
      <c r="K3952" s="56"/>
      <c r="L3952" s="38"/>
      <c r="M3952" s="30"/>
      <c r="N3952" s="30"/>
      <c r="O3952" s="30"/>
      <c r="P3952" s="30"/>
      <c r="Q3952" s="23" t="str">
        <v/>
      </c>
      <c r="R3952" s="30"/>
      <c r="S3952" s="39"/>
      <c r="T3952" s="45"/>
      <c r="U3952" s="52"/>
      <c r="V3952" s="53"/>
      <c r="W3952" s="54"/>
      <c r="X3952" s="30"/>
      <c r="Y3952" s="31" t="str">
        <v/>
      </c>
      <c r="Z3952" s="30"/>
      <c r="AA3952" s="56"/>
      <c r="AB3952" s="56"/>
      <c r="AC3952" s="30"/>
      <c r="AD3952" s="30"/>
    </row>
    <row r="3953" spans="1:30" x14ac:dyDescent="0.2">
      <c r="A3953" s="89"/>
      <c r="B3953" s="35"/>
      <c r="C3953" s="30"/>
      <c r="D3953" s="30"/>
      <c r="E3953" s="30"/>
      <c r="F3953" s="30"/>
      <c r="G3953" s="30"/>
      <c r="H3953" s="155"/>
      <c r="I3953" s="36" t="str">
        <f ca="1">IFERROR(__xludf.DUMMYFUNCTION("""COMPUTED_VALUE""")," ")</f>
        <v xml:space="preserve"> </v>
      </c>
      <c r="J3953" s="51"/>
      <c r="K3953" s="56"/>
      <c r="L3953" s="38"/>
      <c r="M3953" s="30"/>
      <c r="N3953" s="30"/>
      <c r="O3953" s="30"/>
      <c r="P3953" s="30"/>
      <c r="Q3953" s="23" t="str">
        <v/>
      </c>
      <c r="R3953" s="30"/>
      <c r="S3953" s="39"/>
      <c r="T3953" s="45"/>
      <c r="U3953" s="52"/>
      <c r="V3953" s="53"/>
      <c r="W3953" s="54"/>
      <c r="X3953" s="30"/>
      <c r="Y3953" s="31" t="str">
        <v/>
      </c>
      <c r="Z3953" s="30"/>
      <c r="AA3953" s="55"/>
      <c r="AB3953" s="55"/>
      <c r="AC3953" s="30"/>
      <c r="AD3953" s="30"/>
    </row>
    <row r="3954" spans="1:30" x14ac:dyDescent="0.2">
      <c r="A3954" s="89"/>
      <c r="B3954" s="35"/>
      <c r="C3954" s="30"/>
      <c r="D3954" s="30"/>
      <c r="E3954" s="30"/>
      <c r="F3954" s="30"/>
      <c r="G3954" s="30"/>
      <c r="H3954" s="155"/>
      <c r="I3954" s="36" t="str">
        <f ca="1">IFERROR(__xludf.DUMMYFUNCTION("""COMPUTED_VALUE""")," ")</f>
        <v xml:space="preserve"> </v>
      </c>
      <c r="J3954" s="51"/>
      <c r="K3954" s="56"/>
      <c r="L3954" s="38"/>
      <c r="M3954" s="30"/>
      <c r="N3954" s="30"/>
      <c r="O3954" s="30"/>
      <c r="P3954" s="30"/>
      <c r="Q3954" s="23" t="str">
        <v/>
      </c>
      <c r="R3954" s="30"/>
      <c r="S3954" s="39"/>
      <c r="T3954" s="45"/>
      <c r="U3954" s="52"/>
      <c r="V3954" s="53"/>
      <c r="W3954" s="54"/>
      <c r="X3954" s="30"/>
      <c r="Y3954" s="31" t="str">
        <v/>
      </c>
      <c r="Z3954" s="30"/>
      <c r="AA3954" s="56"/>
      <c r="AB3954" s="56"/>
      <c r="AC3954" s="30"/>
      <c r="AD3954" s="30"/>
    </row>
    <row r="3955" spans="1:30" x14ac:dyDescent="0.2">
      <c r="A3955" s="89"/>
      <c r="B3955" s="35"/>
      <c r="C3955" s="30"/>
      <c r="D3955" s="30"/>
      <c r="E3955" s="30"/>
      <c r="F3955" s="30"/>
      <c r="G3955" s="30"/>
      <c r="H3955" s="155"/>
      <c r="I3955" s="36" t="str">
        <f ca="1">IFERROR(__xludf.DUMMYFUNCTION("""COMPUTED_VALUE""")," ")</f>
        <v xml:space="preserve"> </v>
      </c>
      <c r="J3955" s="51"/>
      <c r="K3955" s="56"/>
      <c r="L3955" s="38"/>
      <c r="M3955" s="30"/>
      <c r="N3955" s="30"/>
      <c r="O3955" s="30"/>
      <c r="P3955" s="30"/>
      <c r="Q3955" s="23" t="str">
        <v/>
      </c>
      <c r="R3955" s="30"/>
      <c r="S3955" s="39"/>
      <c r="T3955" s="45"/>
      <c r="U3955" s="52"/>
      <c r="V3955" s="53"/>
      <c r="W3955" s="54"/>
      <c r="X3955" s="30"/>
      <c r="Y3955" s="31" t="str">
        <v/>
      </c>
      <c r="Z3955" s="30"/>
      <c r="AA3955" s="55"/>
      <c r="AB3955" s="55"/>
      <c r="AC3955" s="30"/>
      <c r="AD3955" s="30"/>
    </row>
    <row r="3956" spans="1:30" x14ac:dyDescent="0.2">
      <c r="A3956" s="89"/>
      <c r="B3956" s="35"/>
      <c r="C3956" s="30"/>
      <c r="D3956" s="30"/>
      <c r="E3956" s="30"/>
      <c r="F3956" s="30"/>
      <c r="G3956" s="30"/>
      <c r="H3956" s="155"/>
      <c r="I3956" s="36" t="str">
        <f ca="1">IFERROR(__xludf.DUMMYFUNCTION("""COMPUTED_VALUE""")," ")</f>
        <v xml:space="preserve"> </v>
      </c>
      <c r="J3956" s="51"/>
      <c r="K3956" s="56"/>
      <c r="L3956" s="38"/>
      <c r="M3956" s="30"/>
      <c r="N3956" s="30"/>
      <c r="O3956" s="30"/>
      <c r="P3956" s="30"/>
      <c r="Q3956" s="23" t="str">
        <v/>
      </c>
      <c r="R3956" s="30"/>
      <c r="S3956" s="39"/>
      <c r="T3956" s="45"/>
      <c r="U3956" s="52"/>
      <c r="V3956" s="53"/>
      <c r="W3956" s="54"/>
      <c r="X3956" s="30"/>
      <c r="Y3956" s="31" t="str">
        <v/>
      </c>
      <c r="Z3956" s="30"/>
      <c r="AA3956" s="56"/>
      <c r="AB3956" s="56"/>
      <c r="AC3956" s="30"/>
      <c r="AD3956" s="30"/>
    </row>
    <row r="3957" spans="1:30" x14ac:dyDescent="0.2">
      <c r="A3957" s="89"/>
      <c r="B3957" s="35"/>
      <c r="C3957" s="30"/>
      <c r="D3957" s="30"/>
      <c r="E3957" s="30"/>
      <c r="F3957" s="30"/>
      <c r="G3957" s="30"/>
      <c r="H3957" s="155"/>
      <c r="I3957" s="36" t="str">
        <f ca="1">IFERROR(__xludf.DUMMYFUNCTION("""COMPUTED_VALUE""")," ")</f>
        <v xml:space="preserve"> </v>
      </c>
      <c r="J3957" s="51"/>
      <c r="K3957" s="56"/>
      <c r="L3957" s="38"/>
      <c r="M3957" s="30"/>
      <c r="N3957" s="30"/>
      <c r="O3957" s="30"/>
      <c r="P3957" s="30"/>
      <c r="Q3957" s="23" t="str">
        <v/>
      </c>
      <c r="R3957" s="30"/>
      <c r="S3957" s="39"/>
      <c r="T3957" s="45"/>
      <c r="U3957" s="52"/>
      <c r="V3957" s="53"/>
      <c r="W3957" s="54"/>
      <c r="X3957" s="30"/>
      <c r="Y3957" s="31" t="str">
        <v/>
      </c>
      <c r="Z3957" s="30"/>
      <c r="AA3957" s="55"/>
      <c r="AB3957" s="55"/>
      <c r="AC3957" s="30"/>
      <c r="AD3957" s="30"/>
    </row>
    <row r="3958" spans="1:30" x14ac:dyDescent="0.2">
      <c r="A3958" s="89"/>
      <c r="B3958" s="35"/>
      <c r="C3958" s="30"/>
      <c r="D3958" s="30"/>
      <c r="E3958" s="30"/>
      <c r="F3958" s="30"/>
      <c r="G3958" s="30"/>
      <c r="H3958" s="155"/>
      <c r="I3958" s="36" t="str">
        <f ca="1">IFERROR(__xludf.DUMMYFUNCTION("""COMPUTED_VALUE""")," ")</f>
        <v xml:space="preserve"> </v>
      </c>
      <c r="J3958" s="51"/>
      <c r="K3958" s="56"/>
      <c r="L3958" s="38"/>
      <c r="M3958" s="30"/>
      <c r="N3958" s="30"/>
      <c r="O3958" s="30"/>
      <c r="P3958" s="30"/>
      <c r="Q3958" s="23" t="str">
        <v/>
      </c>
      <c r="R3958" s="30"/>
      <c r="S3958" s="39"/>
      <c r="T3958" s="45"/>
      <c r="U3958" s="52"/>
      <c r="V3958" s="53"/>
      <c r="W3958" s="54"/>
      <c r="X3958" s="30"/>
      <c r="Y3958" s="31" t="str">
        <v/>
      </c>
      <c r="Z3958" s="30"/>
      <c r="AA3958" s="56"/>
      <c r="AB3958" s="56"/>
      <c r="AC3958" s="30"/>
      <c r="AD3958" s="30"/>
    </row>
    <row r="3959" spans="1:30" x14ac:dyDescent="0.2">
      <c r="A3959" s="89"/>
      <c r="B3959" s="35"/>
      <c r="C3959" s="30"/>
      <c r="D3959" s="30"/>
      <c r="E3959" s="30"/>
      <c r="F3959" s="30"/>
      <c r="G3959" s="30"/>
      <c r="H3959" s="155"/>
      <c r="I3959" s="36" t="str">
        <f ca="1">IFERROR(__xludf.DUMMYFUNCTION("""COMPUTED_VALUE""")," ")</f>
        <v xml:space="preserve"> </v>
      </c>
      <c r="J3959" s="51"/>
      <c r="K3959" s="56"/>
      <c r="L3959" s="38"/>
      <c r="M3959" s="30"/>
      <c r="N3959" s="30"/>
      <c r="O3959" s="30"/>
      <c r="P3959" s="30"/>
      <c r="Q3959" s="23" t="str">
        <v/>
      </c>
      <c r="R3959" s="30"/>
      <c r="S3959" s="39"/>
      <c r="T3959" s="45"/>
      <c r="U3959" s="52"/>
      <c r="V3959" s="53"/>
      <c r="W3959" s="54"/>
      <c r="X3959" s="30"/>
      <c r="Y3959" s="31" t="str">
        <v/>
      </c>
      <c r="Z3959" s="30"/>
      <c r="AA3959" s="55"/>
      <c r="AB3959" s="55"/>
      <c r="AC3959" s="30"/>
      <c r="AD3959" s="30"/>
    </row>
    <row r="3960" spans="1:30" x14ac:dyDescent="0.2">
      <c r="A3960" s="89"/>
      <c r="B3960" s="35"/>
      <c r="C3960" s="30"/>
      <c r="D3960" s="30"/>
      <c r="E3960" s="30"/>
      <c r="F3960" s="30"/>
      <c r="G3960" s="30"/>
      <c r="H3960" s="155"/>
      <c r="I3960" s="36" t="str">
        <f ca="1">IFERROR(__xludf.DUMMYFUNCTION("""COMPUTED_VALUE""")," ")</f>
        <v xml:space="preserve"> </v>
      </c>
      <c r="J3960" s="51"/>
      <c r="K3960" s="56"/>
      <c r="L3960" s="38"/>
      <c r="M3960" s="30"/>
      <c r="N3960" s="30"/>
      <c r="O3960" s="30"/>
      <c r="P3960" s="30"/>
      <c r="Q3960" s="23" t="str">
        <v/>
      </c>
      <c r="R3960" s="30"/>
      <c r="S3960" s="39"/>
      <c r="T3960" s="45"/>
      <c r="U3960" s="52"/>
      <c r="V3960" s="53"/>
      <c r="W3960" s="54"/>
      <c r="X3960" s="30"/>
      <c r="Y3960" s="31" t="str">
        <v/>
      </c>
      <c r="Z3960" s="30"/>
      <c r="AA3960" s="56"/>
      <c r="AB3960" s="56"/>
      <c r="AC3960" s="30"/>
      <c r="AD3960" s="30"/>
    </row>
    <row r="3961" spans="1:30" x14ac:dyDescent="0.2">
      <c r="A3961" s="89"/>
      <c r="B3961" s="35"/>
      <c r="C3961" s="30"/>
      <c r="D3961" s="30"/>
      <c r="E3961" s="30"/>
      <c r="F3961" s="30"/>
      <c r="G3961" s="30"/>
      <c r="H3961" s="155"/>
      <c r="I3961" s="36" t="str">
        <f ca="1">IFERROR(__xludf.DUMMYFUNCTION("""COMPUTED_VALUE""")," ")</f>
        <v xml:space="preserve"> </v>
      </c>
      <c r="J3961" s="51"/>
      <c r="K3961" s="56"/>
      <c r="L3961" s="38"/>
      <c r="M3961" s="30"/>
      <c r="N3961" s="30"/>
      <c r="O3961" s="30"/>
      <c r="P3961" s="30"/>
      <c r="Q3961" s="23" t="str">
        <v/>
      </c>
      <c r="R3961" s="30"/>
      <c r="S3961" s="39"/>
      <c r="T3961" s="45"/>
      <c r="U3961" s="52"/>
      <c r="V3961" s="53"/>
      <c r="W3961" s="54"/>
      <c r="X3961" s="30"/>
      <c r="Y3961" s="31" t="str">
        <v/>
      </c>
      <c r="Z3961" s="30"/>
      <c r="AA3961" s="55"/>
      <c r="AB3961" s="55"/>
      <c r="AC3961" s="30"/>
      <c r="AD3961" s="30"/>
    </row>
    <row r="3962" spans="1:30" x14ac:dyDescent="0.2">
      <c r="A3962" s="89"/>
      <c r="B3962" s="35"/>
      <c r="C3962" s="30"/>
      <c r="D3962" s="30"/>
      <c r="E3962" s="30"/>
      <c r="F3962" s="30"/>
      <c r="G3962" s="30"/>
      <c r="H3962" s="155"/>
      <c r="I3962" s="36" t="str">
        <f ca="1">IFERROR(__xludf.DUMMYFUNCTION("""COMPUTED_VALUE""")," ")</f>
        <v xml:space="preserve"> </v>
      </c>
      <c r="J3962" s="51"/>
      <c r="K3962" s="56"/>
      <c r="L3962" s="38"/>
      <c r="M3962" s="30"/>
      <c r="N3962" s="30"/>
      <c r="O3962" s="30"/>
      <c r="P3962" s="30"/>
      <c r="Q3962" s="23" t="str">
        <v/>
      </c>
      <c r="R3962" s="30"/>
      <c r="S3962" s="39"/>
      <c r="T3962" s="45"/>
      <c r="U3962" s="52"/>
      <c r="V3962" s="53"/>
      <c r="W3962" s="54"/>
      <c r="X3962" s="30"/>
      <c r="Y3962" s="31" t="str">
        <v/>
      </c>
      <c r="Z3962" s="30"/>
      <c r="AA3962" s="56"/>
      <c r="AB3962" s="56"/>
      <c r="AC3962" s="30"/>
      <c r="AD3962" s="30"/>
    </row>
    <row r="3963" spans="1:30" x14ac:dyDescent="0.2">
      <c r="A3963" s="89"/>
      <c r="B3963" s="35"/>
      <c r="C3963" s="30"/>
      <c r="D3963" s="30"/>
      <c r="E3963" s="30"/>
      <c r="F3963" s="30"/>
      <c r="G3963" s="30"/>
      <c r="H3963" s="155"/>
      <c r="I3963" s="36" t="str">
        <f ca="1">IFERROR(__xludf.DUMMYFUNCTION("""COMPUTED_VALUE""")," ")</f>
        <v xml:space="preserve"> </v>
      </c>
      <c r="J3963" s="51"/>
      <c r="K3963" s="56"/>
      <c r="L3963" s="38"/>
      <c r="M3963" s="30"/>
      <c r="N3963" s="30"/>
      <c r="O3963" s="30"/>
      <c r="P3963" s="30"/>
      <c r="Q3963" s="23" t="str">
        <v/>
      </c>
      <c r="R3963" s="30"/>
      <c r="S3963" s="39"/>
      <c r="T3963" s="45"/>
      <c r="U3963" s="52"/>
      <c r="V3963" s="53"/>
      <c r="W3963" s="54"/>
      <c r="X3963" s="30"/>
      <c r="Y3963" s="31" t="str">
        <v/>
      </c>
      <c r="Z3963" s="30"/>
      <c r="AA3963" s="55"/>
      <c r="AB3963" s="55"/>
      <c r="AC3963" s="30"/>
      <c r="AD3963" s="30"/>
    </row>
    <row r="3964" spans="1:30" x14ac:dyDescent="0.2">
      <c r="A3964" s="89"/>
      <c r="B3964" s="35"/>
      <c r="C3964" s="30"/>
      <c r="D3964" s="30"/>
      <c r="E3964" s="30"/>
      <c r="F3964" s="30"/>
      <c r="G3964" s="30"/>
      <c r="H3964" s="155"/>
      <c r="I3964" s="36" t="str">
        <f ca="1">IFERROR(__xludf.DUMMYFUNCTION("""COMPUTED_VALUE""")," ")</f>
        <v xml:space="preserve"> </v>
      </c>
      <c r="J3964" s="51"/>
      <c r="K3964" s="56"/>
      <c r="L3964" s="38"/>
      <c r="M3964" s="30"/>
      <c r="N3964" s="30"/>
      <c r="O3964" s="30"/>
      <c r="P3964" s="30"/>
      <c r="Q3964" s="23" t="str">
        <v/>
      </c>
      <c r="R3964" s="30"/>
      <c r="S3964" s="39"/>
      <c r="T3964" s="45"/>
      <c r="U3964" s="52"/>
      <c r="V3964" s="53"/>
      <c r="W3964" s="54"/>
      <c r="X3964" s="30"/>
      <c r="Y3964" s="31" t="str">
        <v/>
      </c>
      <c r="Z3964" s="30"/>
      <c r="AA3964" s="56"/>
      <c r="AB3964" s="56"/>
      <c r="AC3964" s="30"/>
      <c r="AD3964" s="30"/>
    </row>
    <row r="3965" spans="1:30" x14ac:dyDescent="0.2">
      <c r="A3965" s="89"/>
      <c r="B3965" s="35"/>
      <c r="C3965" s="30"/>
      <c r="D3965" s="30"/>
      <c r="E3965" s="30"/>
      <c r="F3965" s="30"/>
      <c r="G3965" s="30"/>
      <c r="H3965" s="155"/>
      <c r="I3965" s="36" t="str">
        <f ca="1">IFERROR(__xludf.DUMMYFUNCTION("""COMPUTED_VALUE""")," ")</f>
        <v xml:space="preserve"> </v>
      </c>
      <c r="J3965" s="51"/>
      <c r="K3965" s="56"/>
      <c r="L3965" s="38"/>
      <c r="M3965" s="30"/>
      <c r="N3965" s="30"/>
      <c r="O3965" s="30"/>
      <c r="P3965" s="30"/>
      <c r="Q3965" s="23" t="str">
        <v/>
      </c>
      <c r="R3965" s="30"/>
      <c r="S3965" s="39"/>
      <c r="T3965" s="45"/>
      <c r="U3965" s="52"/>
      <c r="V3965" s="53"/>
      <c r="W3965" s="54"/>
      <c r="X3965" s="30"/>
      <c r="Y3965" s="31" t="str">
        <v/>
      </c>
      <c r="Z3965" s="30"/>
      <c r="AA3965" s="55"/>
      <c r="AB3965" s="55"/>
      <c r="AC3965" s="30"/>
      <c r="AD3965" s="30"/>
    </row>
    <row r="3966" spans="1:30" x14ac:dyDescent="0.2">
      <c r="A3966" s="89"/>
      <c r="B3966" s="35"/>
      <c r="C3966" s="30"/>
      <c r="D3966" s="30"/>
      <c r="E3966" s="30"/>
      <c r="F3966" s="30"/>
      <c r="G3966" s="30"/>
      <c r="H3966" s="155"/>
      <c r="I3966" s="36" t="str">
        <f ca="1">IFERROR(__xludf.DUMMYFUNCTION("""COMPUTED_VALUE""")," ")</f>
        <v xml:space="preserve"> </v>
      </c>
      <c r="J3966" s="51"/>
      <c r="K3966" s="56"/>
      <c r="L3966" s="38"/>
      <c r="M3966" s="30"/>
      <c r="N3966" s="30"/>
      <c r="O3966" s="30"/>
      <c r="P3966" s="30"/>
      <c r="Q3966" s="23" t="str">
        <v/>
      </c>
      <c r="R3966" s="30"/>
      <c r="S3966" s="39"/>
      <c r="T3966" s="45"/>
      <c r="U3966" s="52"/>
      <c r="V3966" s="53"/>
      <c r="W3966" s="54"/>
      <c r="X3966" s="30"/>
      <c r="Y3966" s="31" t="str">
        <v/>
      </c>
      <c r="Z3966" s="30"/>
      <c r="AA3966" s="56"/>
      <c r="AB3966" s="56"/>
      <c r="AC3966" s="30"/>
      <c r="AD3966" s="30"/>
    </row>
    <row r="3967" spans="1:30" x14ac:dyDescent="0.2">
      <c r="A3967" s="89"/>
      <c r="B3967" s="35"/>
      <c r="C3967" s="30"/>
      <c r="D3967" s="30"/>
      <c r="E3967" s="30"/>
      <c r="F3967" s="30"/>
      <c r="G3967" s="30"/>
      <c r="H3967" s="155"/>
      <c r="I3967" s="36" t="str">
        <f ca="1">IFERROR(__xludf.DUMMYFUNCTION("""COMPUTED_VALUE""")," ")</f>
        <v xml:space="preserve"> </v>
      </c>
      <c r="J3967" s="51"/>
      <c r="K3967" s="56"/>
      <c r="L3967" s="38"/>
      <c r="M3967" s="30"/>
      <c r="N3967" s="30"/>
      <c r="O3967" s="30"/>
      <c r="P3967" s="30"/>
      <c r="Q3967" s="23" t="str">
        <v/>
      </c>
      <c r="R3967" s="30"/>
      <c r="S3967" s="39"/>
      <c r="T3967" s="45"/>
      <c r="U3967" s="52"/>
      <c r="V3967" s="53"/>
      <c r="W3967" s="54"/>
      <c r="X3967" s="30"/>
      <c r="Y3967" s="31" t="str">
        <v/>
      </c>
      <c r="Z3967" s="30"/>
      <c r="AA3967" s="55"/>
      <c r="AB3967" s="55"/>
      <c r="AC3967" s="30"/>
      <c r="AD3967" s="30"/>
    </row>
    <row r="3968" spans="1:30" x14ac:dyDescent="0.2">
      <c r="A3968" s="89"/>
      <c r="B3968" s="35"/>
      <c r="C3968" s="30"/>
      <c r="D3968" s="30"/>
      <c r="E3968" s="30"/>
      <c r="F3968" s="30"/>
      <c r="G3968" s="30"/>
      <c r="H3968" s="155"/>
      <c r="I3968" s="36" t="str">
        <f ca="1">IFERROR(__xludf.DUMMYFUNCTION("""COMPUTED_VALUE""")," ")</f>
        <v xml:space="preserve"> </v>
      </c>
      <c r="J3968" s="51"/>
      <c r="K3968" s="56"/>
      <c r="L3968" s="38"/>
      <c r="M3968" s="30"/>
      <c r="N3968" s="30"/>
      <c r="O3968" s="30"/>
      <c r="P3968" s="30"/>
      <c r="Q3968" s="23" t="str">
        <v/>
      </c>
      <c r="R3968" s="30"/>
      <c r="S3968" s="39"/>
      <c r="T3968" s="45"/>
      <c r="U3968" s="52"/>
      <c r="V3968" s="53"/>
      <c r="W3968" s="54"/>
      <c r="X3968" s="30"/>
      <c r="Y3968" s="31" t="str">
        <v/>
      </c>
      <c r="Z3968" s="30"/>
      <c r="AA3968" s="56"/>
      <c r="AB3968" s="56"/>
      <c r="AC3968" s="30"/>
      <c r="AD3968" s="30"/>
    </row>
    <row r="3969" spans="1:30" x14ac:dyDescent="0.2">
      <c r="A3969" s="89"/>
      <c r="B3969" s="35"/>
      <c r="C3969" s="30"/>
      <c r="D3969" s="30"/>
      <c r="E3969" s="30"/>
      <c r="F3969" s="30"/>
      <c r="G3969" s="30"/>
      <c r="H3969" s="155"/>
      <c r="I3969" s="36" t="str">
        <f ca="1">IFERROR(__xludf.DUMMYFUNCTION("""COMPUTED_VALUE""")," ")</f>
        <v xml:space="preserve"> </v>
      </c>
      <c r="J3969" s="51"/>
      <c r="K3969" s="56"/>
      <c r="L3969" s="38"/>
      <c r="M3969" s="30"/>
      <c r="N3969" s="30"/>
      <c r="O3969" s="30"/>
      <c r="P3969" s="30"/>
      <c r="Q3969" s="23" t="str">
        <v/>
      </c>
      <c r="R3969" s="30"/>
      <c r="S3969" s="39"/>
      <c r="T3969" s="45"/>
      <c r="U3969" s="52"/>
      <c r="V3969" s="53"/>
      <c r="W3969" s="54"/>
      <c r="X3969" s="30"/>
      <c r="Y3969" s="31" t="str">
        <v/>
      </c>
      <c r="Z3969" s="30"/>
      <c r="AA3969" s="55"/>
      <c r="AB3969" s="55"/>
      <c r="AC3969" s="30"/>
      <c r="AD3969" s="30"/>
    </row>
    <row r="3970" spans="1:30" x14ac:dyDescent="0.2">
      <c r="A3970" s="89"/>
      <c r="B3970" s="35"/>
      <c r="C3970" s="30"/>
      <c r="D3970" s="30"/>
      <c r="E3970" s="30"/>
      <c r="F3970" s="30"/>
      <c r="G3970" s="30"/>
      <c r="H3970" s="155"/>
      <c r="I3970" s="36" t="str">
        <f ca="1">IFERROR(__xludf.DUMMYFUNCTION("""COMPUTED_VALUE""")," ")</f>
        <v xml:space="preserve"> </v>
      </c>
      <c r="J3970" s="51"/>
      <c r="K3970" s="56"/>
      <c r="L3970" s="38"/>
      <c r="M3970" s="30"/>
      <c r="N3970" s="30"/>
      <c r="O3970" s="30"/>
      <c r="P3970" s="30"/>
      <c r="Q3970" s="23" t="str">
        <v/>
      </c>
      <c r="R3970" s="30"/>
      <c r="S3970" s="39"/>
      <c r="T3970" s="45"/>
      <c r="U3970" s="52"/>
      <c r="V3970" s="53"/>
      <c r="W3970" s="54"/>
      <c r="X3970" s="30"/>
      <c r="Y3970" s="31" t="str">
        <v/>
      </c>
      <c r="Z3970" s="30"/>
      <c r="AA3970" s="56"/>
      <c r="AB3970" s="56"/>
      <c r="AC3970" s="30"/>
      <c r="AD3970" s="30"/>
    </row>
    <row r="3971" spans="1:30" x14ac:dyDescent="0.2">
      <c r="A3971" s="89"/>
      <c r="B3971" s="35"/>
      <c r="C3971" s="30"/>
      <c r="D3971" s="30"/>
      <c r="E3971" s="30"/>
      <c r="F3971" s="30"/>
      <c r="G3971" s="30"/>
      <c r="H3971" s="155"/>
      <c r="I3971" s="36" t="str">
        <f ca="1">IFERROR(__xludf.DUMMYFUNCTION("""COMPUTED_VALUE""")," ")</f>
        <v xml:space="preserve"> </v>
      </c>
      <c r="J3971" s="51"/>
      <c r="K3971" s="56"/>
      <c r="L3971" s="38"/>
      <c r="M3971" s="30"/>
      <c r="N3971" s="30"/>
      <c r="O3971" s="30"/>
      <c r="P3971" s="30"/>
      <c r="Q3971" s="23" t="str">
        <v/>
      </c>
      <c r="R3971" s="30"/>
      <c r="S3971" s="39"/>
      <c r="T3971" s="45"/>
      <c r="U3971" s="52"/>
      <c r="V3971" s="53"/>
      <c r="W3971" s="54"/>
      <c r="X3971" s="30"/>
      <c r="Y3971" s="31" t="str">
        <v/>
      </c>
      <c r="Z3971" s="30"/>
      <c r="AA3971" s="55"/>
      <c r="AB3971" s="55"/>
      <c r="AC3971" s="30"/>
      <c r="AD3971" s="30"/>
    </row>
    <row r="3972" spans="1:30" x14ac:dyDescent="0.2">
      <c r="A3972" s="89"/>
      <c r="B3972" s="35"/>
      <c r="C3972" s="30"/>
      <c r="D3972" s="30"/>
      <c r="E3972" s="30"/>
      <c r="F3972" s="30"/>
      <c r="G3972" s="30"/>
      <c r="H3972" s="155"/>
      <c r="I3972" s="36" t="str">
        <f ca="1">IFERROR(__xludf.DUMMYFUNCTION("""COMPUTED_VALUE""")," ")</f>
        <v xml:space="preserve"> </v>
      </c>
      <c r="J3972" s="51"/>
      <c r="K3972" s="56"/>
      <c r="L3972" s="38"/>
      <c r="M3972" s="30"/>
      <c r="N3972" s="30"/>
      <c r="O3972" s="30"/>
      <c r="P3972" s="30"/>
      <c r="Q3972" s="23" t="str">
        <v/>
      </c>
      <c r="R3972" s="30"/>
      <c r="S3972" s="39"/>
      <c r="T3972" s="45"/>
      <c r="U3972" s="52"/>
      <c r="V3972" s="53"/>
      <c r="W3972" s="54"/>
      <c r="X3972" s="30"/>
      <c r="Y3972" s="31" t="str">
        <v/>
      </c>
      <c r="Z3972" s="30"/>
      <c r="AA3972" s="56"/>
      <c r="AB3972" s="56"/>
      <c r="AC3972" s="30"/>
      <c r="AD3972" s="30"/>
    </row>
    <row r="3973" spans="1:30" x14ac:dyDescent="0.2">
      <c r="A3973" s="89"/>
      <c r="B3973" s="35"/>
      <c r="C3973" s="30"/>
      <c r="D3973" s="30"/>
      <c r="E3973" s="30"/>
      <c r="F3973" s="30"/>
      <c r="G3973" s="30"/>
      <c r="H3973" s="155"/>
      <c r="I3973" s="36" t="str">
        <f ca="1">IFERROR(__xludf.DUMMYFUNCTION("""COMPUTED_VALUE""")," ")</f>
        <v xml:space="preserve"> </v>
      </c>
      <c r="J3973" s="51"/>
      <c r="K3973" s="56"/>
      <c r="L3973" s="38"/>
      <c r="M3973" s="30"/>
      <c r="N3973" s="30"/>
      <c r="O3973" s="30"/>
      <c r="P3973" s="30"/>
      <c r="Q3973" s="23" t="str">
        <v/>
      </c>
      <c r="R3973" s="30"/>
      <c r="S3973" s="39"/>
      <c r="T3973" s="45"/>
      <c r="U3973" s="52"/>
      <c r="V3973" s="53"/>
      <c r="W3973" s="54"/>
      <c r="X3973" s="30"/>
      <c r="Y3973" s="31" t="str">
        <v/>
      </c>
      <c r="Z3973" s="30"/>
      <c r="AA3973" s="55"/>
      <c r="AB3973" s="55"/>
      <c r="AC3973" s="30"/>
      <c r="AD3973" s="30"/>
    </row>
    <row r="3974" spans="1:30" x14ac:dyDescent="0.2">
      <c r="A3974" s="89"/>
      <c r="B3974" s="35"/>
      <c r="C3974" s="30"/>
      <c r="D3974" s="30"/>
      <c r="E3974" s="30"/>
      <c r="F3974" s="30"/>
      <c r="G3974" s="30"/>
      <c r="H3974" s="155"/>
      <c r="I3974" s="36" t="str">
        <f ca="1">IFERROR(__xludf.DUMMYFUNCTION("""COMPUTED_VALUE""")," ")</f>
        <v xml:space="preserve"> </v>
      </c>
      <c r="J3974" s="51"/>
      <c r="K3974" s="56"/>
      <c r="L3974" s="38"/>
      <c r="M3974" s="30"/>
      <c r="N3974" s="30"/>
      <c r="O3974" s="30"/>
      <c r="P3974" s="30"/>
      <c r="Q3974" s="23" t="str">
        <v/>
      </c>
      <c r="R3974" s="30"/>
      <c r="S3974" s="39"/>
      <c r="T3974" s="45"/>
      <c r="U3974" s="52"/>
      <c r="V3974" s="53"/>
      <c r="W3974" s="54"/>
      <c r="X3974" s="30"/>
      <c r="Y3974" s="31" t="str">
        <v/>
      </c>
      <c r="Z3974" s="30"/>
      <c r="AA3974" s="56"/>
      <c r="AB3974" s="56"/>
      <c r="AC3974" s="30"/>
      <c r="AD3974" s="30"/>
    </row>
    <row r="3975" spans="1:30" x14ac:dyDescent="0.2">
      <c r="A3975" s="89"/>
      <c r="B3975" s="35"/>
      <c r="C3975" s="30"/>
      <c r="D3975" s="30"/>
      <c r="E3975" s="30"/>
      <c r="F3975" s="30"/>
      <c r="G3975" s="30"/>
      <c r="H3975" s="155"/>
      <c r="I3975" s="36" t="str">
        <f ca="1">IFERROR(__xludf.DUMMYFUNCTION("""COMPUTED_VALUE""")," ")</f>
        <v xml:space="preserve"> </v>
      </c>
      <c r="J3975" s="51"/>
      <c r="K3975" s="56"/>
      <c r="L3975" s="38"/>
      <c r="M3975" s="30"/>
      <c r="N3975" s="30"/>
      <c r="O3975" s="30"/>
      <c r="P3975" s="30"/>
      <c r="Q3975" s="23" t="str">
        <v/>
      </c>
      <c r="R3975" s="30"/>
      <c r="S3975" s="39"/>
      <c r="T3975" s="45"/>
      <c r="U3975" s="52"/>
      <c r="V3975" s="53"/>
      <c r="W3975" s="54"/>
      <c r="X3975" s="30"/>
      <c r="Y3975" s="31" t="str">
        <v/>
      </c>
      <c r="Z3975" s="30"/>
      <c r="AA3975" s="55"/>
      <c r="AB3975" s="55"/>
      <c r="AC3975" s="30"/>
      <c r="AD3975" s="30"/>
    </row>
    <row r="3976" spans="1:30" x14ac:dyDescent="0.2">
      <c r="A3976" s="89"/>
      <c r="B3976" s="35"/>
      <c r="C3976" s="30"/>
      <c r="D3976" s="30"/>
      <c r="E3976" s="30"/>
      <c r="F3976" s="30"/>
      <c r="G3976" s="30"/>
      <c r="H3976" s="155"/>
      <c r="I3976" s="36" t="str">
        <f ca="1">IFERROR(__xludf.DUMMYFUNCTION("""COMPUTED_VALUE""")," ")</f>
        <v xml:space="preserve"> </v>
      </c>
      <c r="J3976" s="51"/>
      <c r="K3976" s="56"/>
      <c r="L3976" s="38"/>
      <c r="M3976" s="30"/>
      <c r="N3976" s="30"/>
      <c r="O3976" s="30"/>
      <c r="P3976" s="30"/>
      <c r="Q3976" s="23" t="str">
        <v/>
      </c>
      <c r="R3976" s="30"/>
      <c r="S3976" s="39"/>
      <c r="T3976" s="45"/>
      <c r="U3976" s="52"/>
      <c r="V3976" s="53"/>
      <c r="W3976" s="54"/>
      <c r="X3976" s="30"/>
      <c r="Y3976" s="31" t="str">
        <v/>
      </c>
      <c r="Z3976" s="30"/>
      <c r="AA3976" s="56"/>
      <c r="AB3976" s="56"/>
      <c r="AC3976" s="30"/>
      <c r="AD3976" s="30"/>
    </row>
    <row r="3977" spans="1:30" x14ac:dyDescent="0.2">
      <c r="A3977" s="89"/>
      <c r="B3977" s="35"/>
      <c r="C3977" s="30"/>
      <c r="D3977" s="30"/>
      <c r="E3977" s="30"/>
      <c r="F3977" s="30"/>
      <c r="G3977" s="30"/>
      <c r="H3977" s="155"/>
      <c r="I3977" s="36" t="str">
        <f ca="1">IFERROR(__xludf.DUMMYFUNCTION("""COMPUTED_VALUE""")," ")</f>
        <v xml:space="preserve"> </v>
      </c>
      <c r="J3977" s="51"/>
      <c r="K3977" s="56"/>
      <c r="L3977" s="38"/>
      <c r="M3977" s="30"/>
      <c r="N3977" s="30"/>
      <c r="O3977" s="30"/>
      <c r="P3977" s="30"/>
      <c r="Q3977" s="23" t="str">
        <v/>
      </c>
      <c r="R3977" s="30"/>
      <c r="S3977" s="39"/>
      <c r="T3977" s="45"/>
      <c r="U3977" s="52"/>
      <c r="V3977" s="53"/>
      <c r="W3977" s="54"/>
      <c r="X3977" s="30"/>
      <c r="Y3977" s="31" t="str">
        <v/>
      </c>
      <c r="Z3977" s="30"/>
      <c r="AA3977" s="55"/>
      <c r="AB3977" s="55"/>
      <c r="AC3977" s="30"/>
      <c r="AD3977" s="30"/>
    </row>
    <row r="3978" spans="1:30" x14ac:dyDescent="0.2">
      <c r="A3978" s="89"/>
      <c r="B3978" s="35"/>
      <c r="C3978" s="30"/>
      <c r="D3978" s="30"/>
      <c r="E3978" s="30"/>
      <c r="F3978" s="30"/>
      <c r="G3978" s="30"/>
      <c r="H3978" s="155"/>
      <c r="I3978" s="36" t="str">
        <f ca="1">IFERROR(__xludf.DUMMYFUNCTION("""COMPUTED_VALUE""")," ")</f>
        <v xml:space="preserve"> </v>
      </c>
      <c r="J3978" s="51"/>
      <c r="K3978" s="56"/>
      <c r="L3978" s="38"/>
      <c r="M3978" s="30"/>
      <c r="N3978" s="30"/>
      <c r="O3978" s="30"/>
      <c r="P3978" s="30"/>
      <c r="Q3978" s="23" t="str">
        <v/>
      </c>
      <c r="R3978" s="30"/>
      <c r="S3978" s="39"/>
      <c r="T3978" s="45"/>
      <c r="U3978" s="52"/>
      <c r="V3978" s="53"/>
      <c r="W3978" s="54"/>
      <c r="X3978" s="30"/>
      <c r="Y3978" s="31" t="str">
        <v/>
      </c>
      <c r="Z3978" s="30"/>
      <c r="AA3978" s="56"/>
      <c r="AB3978" s="56"/>
      <c r="AC3978" s="30"/>
      <c r="AD3978" s="30"/>
    </row>
    <row r="3979" spans="1:30" x14ac:dyDescent="0.2">
      <c r="A3979" s="89"/>
      <c r="B3979" s="35"/>
      <c r="C3979" s="30"/>
      <c r="D3979" s="30"/>
      <c r="E3979" s="30"/>
      <c r="F3979" s="30"/>
      <c r="G3979" s="30"/>
      <c r="H3979" s="155"/>
      <c r="I3979" s="36" t="str">
        <f ca="1">IFERROR(__xludf.DUMMYFUNCTION("""COMPUTED_VALUE""")," ")</f>
        <v xml:space="preserve"> </v>
      </c>
      <c r="J3979" s="51"/>
      <c r="K3979" s="56"/>
      <c r="L3979" s="38"/>
      <c r="M3979" s="30"/>
      <c r="N3979" s="30"/>
      <c r="O3979" s="30"/>
      <c r="P3979" s="30"/>
      <c r="Q3979" s="23" t="str">
        <v/>
      </c>
      <c r="R3979" s="30"/>
      <c r="S3979" s="39"/>
      <c r="T3979" s="45"/>
      <c r="U3979" s="52"/>
      <c r="V3979" s="53"/>
      <c r="W3979" s="54"/>
      <c r="X3979" s="30"/>
      <c r="Y3979" s="31" t="str">
        <v/>
      </c>
      <c r="Z3979" s="30"/>
      <c r="AA3979" s="55"/>
      <c r="AB3979" s="55"/>
      <c r="AC3979" s="30"/>
      <c r="AD3979" s="30"/>
    </row>
    <row r="3980" spans="1:30" x14ac:dyDescent="0.2">
      <c r="A3980" s="89"/>
      <c r="B3980" s="35"/>
      <c r="C3980" s="30"/>
      <c r="D3980" s="30"/>
      <c r="E3980" s="30"/>
      <c r="F3980" s="30"/>
      <c r="G3980" s="30"/>
      <c r="H3980" s="155"/>
      <c r="I3980" s="36" t="str">
        <f ca="1">IFERROR(__xludf.DUMMYFUNCTION("""COMPUTED_VALUE""")," ")</f>
        <v xml:space="preserve"> </v>
      </c>
      <c r="J3980" s="51"/>
      <c r="K3980" s="56"/>
      <c r="L3980" s="38"/>
      <c r="M3980" s="30"/>
      <c r="N3980" s="30"/>
      <c r="O3980" s="30"/>
      <c r="P3980" s="30"/>
      <c r="Q3980" s="23" t="str">
        <v/>
      </c>
      <c r="R3980" s="30"/>
      <c r="S3980" s="39"/>
      <c r="T3980" s="45"/>
      <c r="U3980" s="52"/>
      <c r="V3980" s="53"/>
      <c r="W3980" s="54"/>
      <c r="X3980" s="30"/>
      <c r="Y3980" s="31" t="str">
        <v/>
      </c>
      <c r="Z3980" s="30"/>
      <c r="AA3980" s="56"/>
      <c r="AB3980" s="56"/>
      <c r="AC3980" s="30"/>
      <c r="AD3980" s="30"/>
    </row>
    <row r="3981" spans="1:30" x14ac:dyDescent="0.2">
      <c r="A3981" s="89"/>
      <c r="B3981" s="35"/>
      <c r="C3981" s="30"/>
      <c r="D3981" s="30"/>
      <c r="E3981" s="30"/>
      <c r="F3981" s="30"/>
      <c r="G3981" s="30"/>
      <c r="H3981" s="155"/>
      <c r="I3981" s="36" t="str">
        <f ca="1">IFERROR(__xludf.DUMMYFUNCTION("""COMPUTED_VALUE""")," ")</f>
        <v xml:space="preserve"> </v>
      </c>
      <c r="J3981" s="51"/>
      <c r="K3981" s="56"/>
      <c r="L3981" s="38"/>
      <c r="M3981" s="30"/>
      <c r="N3981" s="30"/>
      <c r="O3981" s="30"/>
      <c r="P3981" s="30"/>
      <c r="Q3981" s="23" t="str">
        <v/>
      </c>
      <c r="R3981" s="30"/>
      <c r="S3981" s="39"/>
      <c r="T3981" s="45"/>
      <c r="U3981" s="52"/>
      <c r="V3981" s="53"/>
      <c r="W3981" s="54"/>
      <c r="X3981" s="30"/>
      <c r="Y3981" s="31" t="str">
        <v/>
      </c>
      <c r="Z3981" s="30"/>
      <c r="AA3981" s="55"/>
      <c r="AB3981" s="55"/>
      <c r="AC3981" s="30"/>
      <c r="AD3981" s="30"/>
    </row>
    <row r="3982" spans="1:30" x14ac:dyDescent="0.2">
      <c r="A3982" s="89"/>
      <c r="B3982" s="35"/>
      <c r="C3982" s="30"/>
      <c r="D3982" s="30"/>
      <c r="E3982" s="30"/>
      <c r="F3982" s="30"/>
      <c r="G3982" s="30"/>
      <c r="H3982" s="155"/>
      <c r="I3982" s="36" t="str">
        <f ca="1">IFERROR(__xludf.DUMMYFUNCTION("""COMPUTED_VALUE""")," ")</f>
        <v xml:space="preserve"> </v>
      </c>
      <c r="J3982" s="51"/>
      <c r="K3982" s="56"/>
      <c r="L3982" s="38"/>
      <c r="M3982" s="30"/>
      <c r="N3982" s="30"/>
      <c r="O3982" s="30"/>
      <c r="P3982" s="30"/>
      <c r="Q3982" s="23" t="str">
        <v/>
      </c>
      <c r="R3982" s="30"/>
      <c r="S3982" s="39"/>
      <c r="T3982" s="45"/>
      <c r="U3982" s="52"/>
      <c r="V3982" s="53"/>
      <c r="W3982" s="54"/>
      <c r="X3982" s="30"/>
      <c r="Y3982" s="31" t="str">
        <v/>
      </c>
      <c r="Z3982" s="30"/>
      <c r="AA3982" s="56"/>
      <c r="AB3982" s="56"/>
      <c r="AC3982" s="30"/>
      <c r="AD3982" s="30"/>
    </row>
    <row r="3983" spans="1:30" x14ac:dyDescent="0.2">
      <c r="A3983" s="89"/>
      <c r="B3983" s="35"/>
      <c r="C3983" s="30"/>
      <c r="D3983" s="30"/>
      <c r="E3983" s="30"/>
      <c r="F3983" s="30"/>
      <c r="G3983" s="30"/>
      <c r="H3983" s="155"/>
      <c r="I3983" s="36" t="str">
        <f ca="1">IFERROR(__xludf.DUMMYFUNCTION("""COMPUTED_VALUE""")," ")</f>
        <v xml:space="preserve"> </v>
      </c>
      <c r="J3983" s="51"/>
      <c r="K3983" s="56"/>
      <c r="L3983" s="38"/>
      <c r="M3983" s="30"/>
      <c r="N3983" s="30"/>
      <c r="O3983" s="30"/>
      <c r="P3983" s="30"/>
      <c r="Q3983" s="23" t="str">
        <v/>
      </c>
      <c r="R3983" s="30"/>
      <c r="S3983" s="39"/>
      <c r="T3983" s="45"/>
      <c r="U3983" s="52"/>
      <c r="V3983" s="53"/>
      <c r="W3983" s="54"/>
      <c r="X3983" s="30"/>
      <c r="Y3983" s="31" t="str">
        <v/>
      </c>
      <c r="Z3983" s="30"/>
      <c r="AA3983" s="55"/>
      <c r="AB3983" s="55"/>
      <c r="AC3983" s="30"/>
      <c r="AD3983" s="30"/>
    </row>
    <row r="3984" spans="1:30" x14ac:dyDescent="0.2">
      <c r="A3984" s="89"/>
      <c r="B3984" s="35"/>
      <c r="C3984" s="30"/>
      <c r="D3984" s="30"/>
      <c r="E3984" s="30"/>
      <c r="F3984" s="30"/>
      <c r="G3984" s="30"/>
      <c r="H3984" s="155"/>
      <c r="I3984" s="36" t="str">
        <f ca="1">IFERROR(__xludf.DUMMYFUNCTION("""COMPUTED_VALUE""")," ")</f>
        <v xml:space="preserve"> </v>
      </c>
      <c r="J3984" s="51"/>
      <c r="K3984" s="56"/>
      <c r="L3984" s="38"/>
      <c r="M3984" s="30"/>
      <c r="N3984" s="30"/>
      <c r="O3984" s="30"/>
      <c r="P3984" s="30"/>
      <c r="Q3984" s="23" t="str">
        <v/>
      </c>
      <c r="R3984" s="30"/>
      <c r="S3984" s="39"/>
      <c r="T3984" s="45"/>
      <c r="U3984" s="52"/>
      <c r="V3984" s="53"/>
      <c r="W3984" s="54"/>
      <c r="X3984" s="30"/>
      <c r="Y3984" s="31" t="str">
        <v/>
      </c>
      <c r="Z3984" s="30"/>
      <c r="AA3984" s="56"/>
      <c r="AB3984" s="56"/>
      <c r="AC3984" s="30"/>
      <c r="AD3984" s="30"/>
    </row>
    <row r="3985" spans="1:30" x14ac:dyDescent="0.2">
      <c r="A3985" s="89"/>
      <c r="B3985" s="35"/>
      <c r="C3985" s="30"/>
      <c r="D3985" s="30"/>
      <c r="E3985" s="30"/>
      <c r="F3985" s="30"/>
      <c r="G3985" s="30"/>
      <c r="H3985" s="155"/>
      <c r="I3985" s="36" t="str">
        <f ca="1">IFERROR(__xludf.DUMMYFUNCTION("""COMPUTED_VALUE""")," ")</f>
        <v xml:space="preserve"> </v>
      </c>
      <c r="J3985" s="51"/>
      <c r="K3985" s="56"/>
      <c r="L3985" s="38"/>
      <c r="M3985" s="30"/>
      <c r="N3985" s="30"/>
      <c r="O3985" s="30"/>
      <c r="P3985" s="30"/>
      <c r="Q3985" s="23" t="str">
        <v/>
      </c>
      <c r="R3985" s="30"/>
      <c r="S3985" s="39"/>
      <c r="T3985" s="45"/>
      <c r="U3985" s="52"/>
      <c r="V3985" s="53"/>
      <c r="W3985" s="54"/>
      <c r="X3985" s="30"/>
      <c r="Y3985" s="31" t="str">
        <v/>
      </c>
      <c r="Z3985" s="30"/>
      <c r="AA3985" s="55"/>
      <c r="AB3985" s="55"/>
      <c r="AC3985" s="30"/>
      <c r="AD3985" s="30"/>
    </row>
    <row r="3986" spans="1:30" x14ac:dyDescent="0.2">
      <c r="A3986" s="89"/>
      <c r="B3986" s="35"/>
      <c r="C3986" s="30"/>
      <c r="D3986" s="30"/>
      <c r="E3986" s="30"/>
      <c r="F3986" s="30"/>
      <c r="G3986" s="30"/>
      <c r="H3986" s="155"/>
      <c r="I3986" s="36" t="str">
        <f ca="1">IFERROR(__xludf.DUMMYFUNCTION("""COMPUTED_VALUE""")," ")</f>
        <v xml:space="preserve"> </v>
      </c>
      <c r="J3986" s="51"/>
      <c r="K3986" s="56"/>
      <c r="L3986" s="38"/>
      <c r="M3986" s="30"/>
      <c r="N3986" s="30"/>
      <c r="O3986" s="30"/>
      <c r="P3986" s="30"/>
      <c r="Q3986" s="23" t="str">
        <v/>
      </c>
      <c r="R3986" s="30"/>
      <c r="S3986" s="39"/>
      <c r="T3986" s="45"/>
      <c r="U3986" s="52"/>
      <c r="V3986" s="53"/>
      <c r="W3986" s="54"/>
      <c r="X3986" s="30"/>
      <c r="Y3986" s="31" t="str">
        <v/>
      </c>
      <c r="Z3986" s="30"/>
      <c r="AA3986" s="56"/>
      <c r="AB3986" s="56"/>
      <c r="AC3986" s="30"/>
      <c r="AD3986" s="30"/>
    </row>
    <row r="3987" spans="1:30" x14ac:dyDescent="0.2">
      <c r="A3987" s="89"/>
      <c r="B3987" s="35"/>
      <c r="C3987" s="30"/>
      <c r="D3987" s="30"/>
      <c r="E3987" s="30"/>
      <c r="F3987" s="30"/>
      <c r="G3987" s="30"/>
      <c r="H3987" s="155"/>
      <c r="I3987" s="36" t="str">
        <f ca="1">IFERROR(__xludf.DUMMYFUNCTION("""COMPUTED_VALUE""")," ")</f>
        <v xml:space="preserve"> </v>
      </c>
      <c r="J3987" s="51"/>
      <c r="K3987" s="56"/>
      <c r="L3987" s="38"/>
      <c r="M3987" s="30"/>
      <c r="N3987" s="30"/>
      <c r="O3987" s="30"/>
      <c r="P3987" s="30"/>
      <c r="Q3987" s="23" t="str">
        <v/>
      </c>
      <c r="R3987" s="30"/>
      <c r="S3987" s="39"/>
      <c r="T3987" s="45"/>
      <c r="U3987" s="52"/>
      <c r="V3987" s="53"/>
      <c r="W3987" s="54"/>
      <c r="X3987" s="30"/>
      <c r="Y3987" s="31" t="str">
        <v/>
      </c>
      <c r="Z3987" s="30"/>
      <c r="AA3987" s="55"/>
      <c r="AB3987" s="55"/>
      <c r="AC3987" s="30"/>
      <c r="AD3987" s="30"/>
    </row>
    <row r="3988" spans="1:30" x14ac:dyDescent="0.2">
      <c r="A3988" s="89"/>
      <c r="B3988" s="35"/>
      <c r="C3988" s="30"/>
      <c r="D3988" s="30"/>
      <c r="E3988" s="30"/>
      <c r="F3988" s="30"/>
      <c r="G3988" s="30"/>
      <c r="H3988" s="155"/>
      <c r="I3988" s="36" t="str">
        <f ca="1">IFERROR(__xludf.DUMMYFUNCTION("""COMPUTED_VALUE""")," ")</f>
        <v xml:space="preserve"> </v>
      </c>
      <c r="J3988" s="51"/>
      <c r="K3988" s="56"/>
      <c r="L3988" s="38"/>
      <c r="M3988" s="30"/>
      <c r="N3988" s="30"/>
      <c r="O3988" s="30"/>
      <c r="P3988" s="30"/>
      <c r="Q3988" s="23" t="str">
        <v/>
      </c>
      <c r="R3988" s="30"/>
      <c r="S3988" s="39"/>
      <c r="T3988" s="45"/>
      <c r="U3988" s="52"/>
      <c r="V3988" s="53"/>
      <c r="W3988" s="54"/>
      <c r="X3988" s="30"/>
      <c r="Y3988" s="31" t="str">
        <v/>
      </c>
      <c r="Z3988" s="30"/>
      <c r="AA3988" s="56"/>
      <c r="AB3988" s="56"/>
      <c r="AC3988" s="30"/>
      <c r="AD3988" s="30"/>
    </row>
    <row r="3989" spans="1:30" x14ac:dyDescent="0.2">
      <c r="A3989" s="89"/>
      <c r="B3989" s="35"/>
      <c r="C3989" s="30"/>
      <c r="D3989" s="30"/>
      <c r="E3989" s="30"/>
      <c r="F3989" s="30"/>
      <c r="G3989" s="30"/>
      <c r="H3989" s="155"/>
      <c r="I3989" s="36" t="str">
        <f ca="1">IFERROR(__xludf.DUMMYFUNCTION("""COMPUTED_VALUE""")," ")</f>
        <v xml:space="preserve"> </v>
      </c>
      <c r="J3989" s="51"/>
      <c r="K3989" s="56"/>
      <c r="L3989" s="38"/>
      <c r="M3989" s="30"/>
      <c r="N3989" s="30"/>
      <c r="O3989" s="30"/>
      <c r="P3989" s="30"/>
      <c r="Q3989" s="23" t="str">
        <v/>
      </c>
      <c r="R3989" s="30"/>
      <c r="S3989" s="39"/>
      <c r="T3989" s="45"/>
      <c r="U3989" s="52"/>
      <c r="V3989" s="53"/>
      <c r="W3989" s="54"/>
      <c r="X3989" s="30"/>
      <c r="Y3989" s="31" t="str">
        <v/>
      </c>
      <c r="Z3989" s="30"/>
      <c r="AA3989" s="55"/>
      <c r="AB3989" s="55"/>
      <c r="AC3989" s="30"/>
      <c r="AD3989" s="30"/>
    </row>
    <row r="3990" spans="1:30" x14ac:dyDescent="0.2">
      <c r="A3990" s="89"/>
      <c r="B3990" s="35"/>
      <c r="C3990" s="30"/>
      <c r="D3990" s="30"/>
      <c r="E3990" s="30"/>
      <c r="F3990" s="30"/>
      <c r="G3990" s="30"/>
      <c r="H3990" s="155"/>
      <c r="I3990" s="36" t="str">
        <f ca="1">IFERROR(__xludf.DUMMYFUNCTION("""COMPUTED_VALUE""")," ")</f>
        <v xml:space="preserve"> </v>
      </c>
      <c r="J3990" s="51"/>
      <c r="K3990" s="56"/>
      <c r="L3990" s="38"/>
      <c r="M3990" s="30"/>
      <c r="N3990" s="30"/>
      <c r="O3990" s="30"/>
      <c r="P3990" s="30"/>
      <c r="Q3990" s="23" t="str">
        <v/>
      </c>
      <c r="R3990" s="30"/>
      <c r="S3990" s="39"/>
      <c r="T3990" s="45"/>
      <c r="U3990" s="52"/>
      <c r="V3990" s="53"/>
      <c r="W3990" s="54"/>
      <c r="X3990" s="30"/>
      <c r="Y3990" s="31" t="str">
        <v/>
      </c>
      <c r="Z3990" s="30"/>
      <c r="AA3990" s="56"/>
      <c r="AB3990" s="56"/>
      <c r="AC3990" s="30"/>
      <c r="AD3990" s="30"/>
    </row>
    <row r="3991" spans="1:30" x14ac:dyDescent="0.2">
      <c r="A3991" s="89"/>
      <c r="B3991" s="35"/>
      <c r="C3991" s="30"/>
      <c r="D3991" s="30"/>
      <c r="E3991" s="30"/>
      <c r="F3991" s="30"/>
      <c r="G3991" s="30"/>
      <c r="H3991" s="155"/>
      <c r="I3991" s="36" t="str">
        <f ca="1">IFERROR(__xludf.DUMMYFUNCTION("""COMPUTED_VALUE""")," ")</f>
        <v xml:space="preserve"> </v>
      </c>
      <c r="J3991" s="51"/>
      <c r="K3991" s="56"/>
      <c r="L3991" s="38"/>
      <c r="M3991" s="30"/>
      <c r="N3991" s="30"/>
      <c r="O3991" s="30"/>
      <c r="P3991" s="30"/>
      <c r="Q3991" s="23" t="str">
        <v/>
      </c>
      <c r="R3991" s="30"/>
      <c r="S3991" s="39"/>
      <c r="T3991" s="45"/>
      <c r="U3991" s="52"/>
      <c r="V3991" s="53"/>
      <c r="W3991" s="54"/>
      <c r="X3991" s="30"/>
      <c r="Y3991" s="31" t="str">
        <v/>
      </c>
      <c r="Z3991" s="30"/>
      <c r="AA3991" s="55"/>
      <c r="AB3991" s="55"/>
      <c r="AC3991" s="30"/>
      <c r="AD3991" s="30"/>
    </row>
    <row r="3992" spans="1:30" x14ac:dyDescent="0.2">
      <c r="A3992" s="89"/>
      <c r="B3992" s="35"/>
      <c r="C3992" s="30"/>
      <c r="D3992" s="30"/>
      <c r="E3992" s="30"/>
      <c r="F3992" s="30"/>
      <c r="G3992" s="30"/>
      <c r="H3992" s="155"/>
      <c r="I3992" s="36" t="str">
        <f ca="1">IFERROR(__xludf.DUMMYFUNCTION("""COMPUTED_VALUE""")," ")</f>
        <v xml:space="preserve"> </v>
      </c>
      <c r="J3992" s="51"/>
      <c r="K3992" s="56"/>
      <c r="L3992" s="38"/>
      <c r="M3992" s="30"/>
      <c r="N3992" s="30"/>
      <c r="O3992" s="30"/>
      <c r="P3992" s="30"/>
      <c r="Q3992" s="23" t="str">
        <v/>
      </c>
      <c r="R3992" s="30"/>
      <c r="S3992" s="39"/>
      <c r="T3992" s="45"/>
      <c r="U3992" s="52"/>
      <c r="V3992" s="53"/>
      <c r="W3992" s="54"/>
      <c r="X3992" s="30"/>
      <c r="Y3992" s="31" t="str">
        <v/>
      </c>
      <c r="Z3992" s="30"/>
      <c r="AA3992" s="56"/>
      <c r="AB3992" s="56"/>
      <c r="AC3992" s="30"/>
      <c r="AD3992" s="30"/>
    </row>
    <row r="3993" spans="1:30" x14ac:dyDescent="0.2">
      <c r="A3993" s="89"/>
      <c r="B3993" s="35"/>
      <c r="C3993" s="30"/>
      <c r="D3993" s="30"/>
      <c r="E3993" s="30"/>
      <c r="F3993" s="30"/>
      <c r="G3993" s="30"/>
      <c r="H3993" s="155"/>
      <c r="I3993" s="36" t="str">
        <f ca="1">IFERROR(__xludf.DUMMYFUNCTION("""COMPUTED_VALUE""")," ")</f>
        <v xml:space="preserve"> </v>
      </c>
      <c r="J3993" s="51"/>
      <c r="K3993" s="56"/>
      <c r="L3993" s="38"/>
      <c r="M3993" s="30"/>
      <c r="N3993" s="30"/>
      <c r="O3993" s="30"/>
      <c r="P3993" s="30"/>
      <c r="Q3993" s="23" t="str">
        <v/>
      </c>
      <c r="R3993" s="30"/>
      <c r="S3993" s="39"/>
      <c r="T3993" s="45"/>
      <c r="U3993" s="52"/>
      <c r="V3993" s="53"/>
      <c r="W3993" s="54"/>
      <c r="X3993" s="30"/>
      <c r="Y3993" s="31" t="str">
        <v/>
      </c>
      <c r="Z3993" s="30"/>
      <c r="AA3993" s="55"/>
      <c r="AB3993" s="55"/>
      <c r="AC3993" s="30"/>
      <c r="AD3993" s="30"/>
    </row>
    <row r="3994" spans="1:30" x14ac:dyDescent="0.2">
      <c r="A3994" s="89"/>
      <c r="B3994" s="35"/>
      <c r="C3994" s="30"/>
      <c r="D3994" s="30"/>
      <c r="E3994" s="30"/>
      <c r="F3994" s="30"/>
      <c r="G3994" s="30"/>
      <c r="H3994" s="155"/>
      <c r="I3994" s="36" t="str">
        <f ca="1">IFERROR(__xludf.DUMMYFUNCTION("""COMPUTED_VALUE""")," ")</f>
        <v xml:space="preserve"> </v>
      </c>
      <c r="J3994" s="51"/>
      <c r="K3994" s="56"/>
      <c r="L3994" s="38"/>
      <c r="M3994" s="30"/>
      <c r="N3994" s="30"/>
      <c r="O3994" s="30"/>
      <c r="P3994" s="30"/>
      <c r="Q3994" s="23" t="str">
        <v/>
      </c>
      <c r="R3994" s="30"/>
      <c r="S3994" s="39"/>
      <c r="T3994" s="45"/>
      <c r="U3994" s="52"/>
      <c r="V3994" s="53"/>
      <c r="W3994" s="54"/>
      <c r="X3994" s="30"/>
      <c r="Y3994" s="31" t="str">
        <v/>
      </c>
      <c r="Z3994" s="30"/>
      <c r="AA3994" s="56"/>
      <c r="AB3994" s="56"/>
      <c r="AC3994" s="30"/>
      <c r="AD3994" s="30"/>
    </row>
    <row r="3995" spans="1:30" x14ac:dyDescent="0.2">
      <c r="A3995" s="89"/>
      <c r="B3995" s="35"/>
      <c r="C3995" s="30"/>
      <c r="D3995" s="30"/>
      <c r="E3995" s="30"/>
      <c r="F3995" s="30"/>
      <c r="G3995" s="30"/>
      <c r="H3995" s="155"/>
      <c r="I3995" s="36" t="str">
        <f ca="1">IFERROR(__xludf.DUMMYFUNCTION("""COMPUTED_VALUE""")," ")</f>
        <v xml:space="preserve"> </v>
      </c>
      <c r="J3995" s="51"/>
      <c r="K3995" s="56"/>
      <c r="L3995" s="38"/>
      <c r="M3995" s="30"/>
      <c r="N3995" s="30"/>
      <c r="O3995" s="30"/>
      <c r="P3995" s="30"/>
      <c r="Q3995" s="23" t="str">
        <v/>
      </c>
      <c r="R3995" s="30"/>
      <c r="S3995" s="39"/>
      <c r="T3995" s="45"/>
      <c r="U3995" s="52"/>
      <c r="V3995" s="53"/>
      <c r="W3995" s="54"/>
      <c r="X3995" s="30"/>
      <c r="Y3995" s="31" t="str">
        <v/>
      </c>
      <c r="Z3995" s="30"/>
      <c r="AA3995" s="55"/>
      <c r="AB3995" s="55"/>
      <c r="AC3995" s="30"/>
      <c r="AD3995" s="30"/>
    </row>
    <row r="3996" spans="1:30" x14ac:dyDescent="0.2">
      <c r="A3996" s="89"/>
      <c r="B3996" s="35"/>
      <c r="C3996" s="30"/>
      <c r="D3996" s="30"/>
      <c r="E3996" s="30"/>
      <c r="F3996" s="30"/>
      <c r="G3996" s="30"/>
      <c r="H3996" s="155"/>
      <c r="I3996" s="36" t="str">
        <f ca="1">IFERROR(__xludf.DUMMYFUNCTION("""COMPUTED_VALUE""")," ")</f>
        <v xml:space="preserve"> </v>
      </c>
      <c r="J3996" s="51"/>
      <c r="K3996" s="56"/>
      <c r="L3996" s="38"/>
      <c r="M3996" s="30"/>
      <c r="N3996" s="30"/>
      <c r="O3996" s="30"/>
      <c r="P3996" s="30"/>
      <c r="Q3996" s="23" t="str">
        <v/>
      </c>
      <c r="R3996" s="30"/>
      <c r="S3996" s="39"/>
      <c r="T3996" s="45"/>
      <c r="U3996" s="52"/>
      <c r="V3996" s="53"/>
      <c r="W3996" s="54"/>
      <c r="X3996" s="30"/>
      <c r="Y3996" s="31" t="str">
        <v/>
      </c>
      <c r="Z3996" s="30"/>
      <c r="AA3996" s="56"/>
      <c r="AB3996" s="56"/>
      <c r="AC3996" s="30"/>
      <c r="AD3996" s="30"/>
    </row>
    <row r="3997" spans="1:30" x14ac:dyDescent="0.2">
      <c r="A3997" s="89"/>
      <c r="B3997" s="35"/>
      <c r="C3997" s="30"/>
      <c r="D3997" s="30"/>
      <c r="E3997" s="30"/>
      <c r="F3997" s="30"/>
      <c r="G3997" s="30"/>
      <c r="H3997" s="155"/>
      <c r="I3997" s="36" t="str">
        <f ca="1">IFERROR(__xludf.DUMMYFUNCTION("""COMPUTED_VALUE""")," ")</f>
        <v xml:space="preserve"> </v>
      </c>
      <c r="J3997" s="51"/>
      <c r="K3997" s="56"/>
      <c r="L3997" s="38"/>
      <c r="M3997" s="30"/>
      <c r="N3997" s="30"/>
      <c r="O3997" s="30"/>
      <c r="P3997" s="30"/>
      <c r="Q3997" s="23" t="str">
        <v/>
      </c>
      <c r="R3997" s="30"/>
      <c r="S3997" s="39"/>
      <c r="T3997" s="45"/>
      <c r="U3997" s="52"/>
      <c r="V3997" s="53"/>
      <c r="W3997" s="54"/>
      <c r="X3997" s="30"/>
      <c r="Y3997" s="31" t="str">
        <v/>
      </c>
      <c r="Z3997" s="30"/>
      <c r="AA3997" s="55"/>
      <c r="AB3997" s="55"/>
      <c r="AC3997" s="30"/>
      <c r="AD3997" s="30"/>
    </row>
    <row r="3998" spans="1:30" x14ac:dyDescent="0.2">
      <c r="A3998" s="89"/>
      <c r="B3998" s="35"/>
      <c r="C3998" s="30"/>
      <c r="D3998" s="30"/>
      <c r="E3998" s="30"/>
      <c r="F3998" s="30"/>
      <c r="G3998" s="30"/>
      <c r="H3998" s="155"/>
      <c r="I3998" s="36" t="str">
        <f ca="1">IFERROR(__xludf.DUMMYFUNCTION("""COMPUTED_VALUE""")," ")</f>
        <v xml:space="preserve"> </v>
      </c>
      <c r="J3998" s="51"/>
      <c r="K3998" s="56"/>
      <c r="L3998" s="38"/>
      <c r="M3998" s="30"/>
      <c r="N3998" s="30"/>
      <c r="O3998" s="30"/>
      <c r="P3998" s="30"/>
      <c r="Q3998" s="23" t="str">
        <v/>
      </c>
      <c r="R3998" s="30"/>
      <c r="S3998" s="39"/>
      <c r="T3998" s="45"/>
      <c r="U3998" s="52"/>
      <c r="V3998" s="53"/>
      <c r="W3998" s="54"/>
      <c r="X3998" s="30"/>
      <c r="Y3998" s="31" t="str">
        <v/>
      </c>
      <c r="Z3998" s="30"/>
      <c r="AA3998" s="56"/>
      <c r="AB3998" s="56"/>
      <c r="AC3998" s="30"/>
      <c r="AD3998" s="30"/>
    </row>
    <row r="3999" spans="1:30" x14ac:dyDescent="0.2">
      <c r="A3999" s="89"/>
      <c r="B3999" s="35"/>
      <c r="C3999" s="30"/>
      <c r="D3999" s="30"/>
      <c r="E3999" s="30"/>
      <c r="F3999" s="30"/>
      <c r="G3999" s="30"/>
      <c r="H3999" s="155"/>
      <c r="I3999" s="36" t="str">
        <f ca="1">IFERROR(__xludf.DUMMYFUNCTION("""COMPUTED_VALUE""")," ")</f>
        <v xml:space="preserve"> </v>
      </c>
      <c r="J3999" s="51"/>
      <c r="K3999" s="56"/>
      <c r="L3999" s="38"/>
      <c r="M3999" s="30"/>
      <c r="N3999" s="30"/>
      <c r="O3999" s="30"/>
      <c r="P3999" s="30"/>
      <c r="Q3999" s="23" t="str">
        <v/>
      </c>
      <c r="R3999" s="30"/>
      <c r="S3999" s="39"/>
      <c r="T3999" s="45"/>
      <c r="U3999" s="52"/>
      <c r="V3999" s="53"/>
      <c r="W3999" s="54"/>
      <c r="X3999" s="30"/>
      <c r="Y3999" s="31" t="str">
        <v/>
      </c>
      <c r="Z3999" s="30"/>
      <c r="AA3999" s="55"/>
      <c r="AB3999" s="55"/>
      <c r="AC3999" s="30"/>
      <c r="AD3999" s="30"/>
    </row>
    <row r="4000" spans="1:30" x14ac:dyDescent="0.2">
      <c r="A4000" s="89"/>
      <c r="B4000" s="35"/>
      <c r="C4000" s="30"/>
      <c r="D4000" s="30"/>
      <c r="E4000" s="30"/>
      <c r="F4000" s="30"/>
      <c r="G4000" s="30"/>
      <c r="H4000" s="155"/>
      <c r="I4000" s="36" t="str">
        <f ca="1">IFERROR(__xludf.DUMMYFUNCTION("""COMPUTED_VALUE""")," ")</f>
        <v xml:space="preserve"> </v>
      </c>
      <c r="J4000" s="51"/>
      <c r="K4000" s="56"/>
      <c r="L4000" s="38"/>
      <c r="M4000" s="30"/>
      <c r="N4000" s="30"/>
      <c r="O4000" s="30"/>
      <c r="P4000" s="30"/>
      <c r="Q4000" s="23" t="str">
        <v/>
      </c>
      <c r="R4000" s="30"/>
      <c r="S4000" s="39"/>
      <c r="T4000" s="45"/>
      <c r="U4000" s="52"/>
      <c r="V4000" s="53"/>
      <c r="W4000" s="54"/>
      <c r="X4000" s="30"/>
      <c r="Y4000" s="31" t="str">
        <v/>
      </c>
      <c r="Z4000" s="30"/>
      <c r="AA4000" s="56"/>
      <c r="AB4000" s="56"/>
      <c r="AC4000" s="30"/>
      <c r="AD4000" s="30"/>
    </row>
    <row r="4001" spans="1:30" x14ac:dyDescent="0.2">
      <c r="A4001" s="89"/>
      <c r="B4001" s="35"/>
      <c r="C4001" s="30"/>
      <c r="D4001" s="30"/>
      <c r="E4001" s="30"/>
      <c r="F4001" s="30"/>
      <c r="G4001" s="30"/>
      <c r="H4001" s="155"/>
      <c r="I4001" s="36" t="str">
        <f ca="1">IFERROR(__xludf.DUMMYFUNCTION("""COMPUTED_VALUE""")," ")</f>
        <v xml:space="preserve"> </v>
      </c>
      <c r="J4001" s="51"/>
      <c r="K4001" s="56"/>
      <c r="L4001" s="38"/>
      <c r="M4001" s="30"/>
      <c r="N4001" s="30"/>
      <c r="O4001" s="30"/>
      <c r="P4001" s="30"/>
      <c r="Q4001" s="23" t="str">
        <v/>
      </c>
      <c r="R4001" s="30"/>
      <c r="S4001" s="39"/>
      <c r="T4001" s="45"/>
      <c r="U4001" s="52"/>
      <c r="V4001" s="53"/>
      <c r="W4001" s="54"/>
      <c r="X4001" s="30"/>
      <c r="Y4001" s="31" t="str">
        <v/>
      </c>
      <c r="Z4001" s="30"/>
      <c r="AA4001" s="55"/>
      <c r="AB4001" s="55"/>
      <c r="AC4001" s="30"/>
      <c r="AD4001" s="30"/>
    </row>
    <row r="4002" spans="1:30" x14ac:dyDescent="0.2">
      <c r="A4002" s="89"/>
      <c r="B4002" s="35"/>
      <c r="C4002" s="30"/>
      <c r="D4002" s="30"/>
      <c r="E4002" s="30"/>
      <c r="F4002" s="30"/>
      <c r="G4002" s="30"/>
      <c r="H4002" s="155"/>
      <c r="I4002" s="36" t="str">
        <f ca="1">IFERROR(__xludf.DUMMYFUNCTION("""COMPUTED_VALUE""")," ")</f>
        <v xml:space="preserve"> </v>
      </c>
      <c r="J4002" s="51"/>
      <c r="K4002" s="56"/>
      <c r="L4002" s="38"/>
      <c r="M4002" s="30"/>
      <c r="N4002" s="30"/>
      <c r="O4002" s="30"/>
      <c r="P4002" s="30"/>
      <c r="Q4002" s="23" t="str">
        <v/>
      </c>
      <c r="R4002" s="30"/>
      <c r="S4002" s="39"/>
      <c r="T4002" s="45"/>
      <c r="U4002" s="52"/>
      <c r="V4002" s="53"/>
      <c r="W4002" s="54"/>
      <c r="X4002" s="30"/>
      <c r="Y4002" s="31" t="str">
        <v/>
      </c>
      <c r="Z4002" s="30"/>
      <c r="AA4002" s="56"/>
      <c r="AB4002" s="56"/>
      <c r="AC4002" s="30"/>
      <c r="AD4002" s="30"/>
    </row>
    <row r="4003" spans="1:30" x14ac:dyDescent="0.2">
      <c r="A4003" s="89"/>
      <c r="B4003" s="35"/>
      <c r="C4003" s="30"/>
      <c r="D4003" s="30"/>
      <c r="E4003" s="30"/>
      <c r="F4003" s="30"/>
      <c r="G4003" s="30"/>
      <c r="H4003" s="155"/>
      <c r="I4003" s="36" t="str">
        <f ca="1">IFERROR(__xludf.DUMMYFUNCTION("""COMPUTED_VALUE""")," ")</f>
        <v xml:space="preserve"> </v>
      </c>
      <c r="J4003" s="51"/>
      <c r="K4003" s="56"/>
      <c r="L4003" s="38"/>
      <c r="M4003" s="30"/>
      <c r="N4003" s="30"/>
      <c r="O4003" s="30"/>
      <c r="P4003" s="30"/>
      <c r="Q4003" s="23" t="str">
        <v/>
      </c>
      <c r="R4003" s="30"/>
      <c r="S4003" s="39"/>
      <c r="T4003" s="45"/>
      <c r="U4003" s="52"/>
      <c r="V4003" s="53"/>
      <c r="W4003" s="54"/>
      <c r="X4003" s="30"/>
      <c r="Y4003" s="31" t="str">
        <v/>
      </c>
      <c r="Z4003" s="30"/>
      <c r="AA4003" s="55"/>
      <c r="AB4003" s="55"/>
      <c r="AC4003" s="30"/>
      <c r="AD4003" s="30"/>
    </row>
    <row r="4004" spans="1:30" x14ac:dyDescent="0.2">
      <c r="A4004" s="89"/>
      <c r="B4004" s="35"/>
      <c r="C4004" s="30"/>
      <c r="D4004" s="30"/>
      <c r="E4004" s="30"/>
      <c r="F4004" s="30"/>
      <c r="G4004" s="30"/>
      <c r="H4004" s="155"/>
      <c r="I4004" s="36" t="str">
        <f ca="1">IFERROR(__xludf.DUMMYFUNCTION("""COMPUTED_VALUE""")," ")</f>
        <v xml:space="preserve"> </v>
      </c>
      <c r="J4004" s="51"/>
      <c r="K4004" s="56"/>
      <c r="L4004" s="38"/>
      <c r="M4004" s="30"/>
      <c r="N4004" s="30"/>
      <c r="O4004" s="30"/>
      <c r="P4004" s="30"/>
      <c r="Q4004" s="23" t="str">
        <v/>
      </c>
      <c r="R4004" s="30"/>
      <c r="S4004" s="39"/>
      <c r="T4004" s="45"/>
      <c r="U4004" s="52"/>
      <c r="V4004" s="53"/>
      <c r="W4004" s="54"/>
      <c r="X4004" s="30"/>
      <c r="Y4004" s="31" t="str">
        <v/>
      </c>
      <c r="Z4004" s="30"/>
      <c r="AA4004" s="56"/>
      <c r="AB4004" s="56"/>
      <c r="AC4004" s="30"/>
      <c r="AD4004" s="30"/>
    </row>
    <row r="4005" spans="1:30" x14ac:dyDescent="0.2">
      <c r="A4005" s="89"/>
      <c r="B4005" s="35"/>
      <c r="C4005" s="30"/>
      <c r="D4005" s="30"/>
      <c r="E4005" s="30"/>
      <c r="F4005" s="30"/>
      <c r="G4005" s="30"/>
      <c r="H4005" s="155"/>
      <c r="I4005" s="36" t="str">
        <f ca="1">IFERROR(__xludf.DUMMYFUNCTION("""COMPUTED_VALUE""")," ")</f>
        <v xml:space="preserve"> </v>
      </c>
      <c r="J4005" s="51"/>
      <c r="K4005" s="56"/>
      <c r="L4005" s="38"/>
      <c r="M4005" s="30"/>
      <c r="N4005" s="30"/>
      <c r="O4005" s="30"/>
      <c r="P4005" s="30"/>
      <c r="Q4005" s="23" t="str">
        <v/>
      </c>
      <c r="R4005" s="30"/>
      <c r="S4005" s="39"/>
      <c r="T4005" s="45"/>
      <c r="U4005" s="52"/>
      <c r="V4005" s="53"/>
      <c r="W4005" s="54"/>
      <c r="X4005" s="30"/>
      <c r="Y4005" s="31" t="str">
        <v/>
      </c>
      <c r="Z4005" s="30"/>
      <c r="AA4005" s="55"/>
      <c r="AB4005" s="55"/>
      <c r="AC4005" s="30"/>
      <c r="AD4005" s="30"/>
    </row>
    <row r="4006" spans="1:30" x14ac:dyDescent="0.2">
      <c r="A4006" s="89"/>
      <c r="B4006" s="35"/>
      <c r="C4006" s="30"/>
      <c r="D4006" s="30"/>
      <c r="E4006" s="30"/>
      <c r="F4006" s="30"/>
      <c r="G4006" s="30"/>
      <c r="H4006" s="155"/>
      <c r="I4006" s="36" t="str">
        <f ca="1">IFERROR(__xludf.DUMMYFUNCTION("""COMPUTED_VALUE""")," ")</f>
        <v xml:space="preserve"> </v>
      </c>
      <c r="J4006" s="51"/>
      <c r="K4006" s="56"/>
      <c r="L4006" s="38"/>
      <c r="M4006" s="30"/>
      <c r="N4006" s="30"/>
      <c r="O4006" s="30"/>
      <c r="P4006" s="30"/>
      <c r="Q4006" s="23" t="str">
        <v/>
      </c>
      <c r="R4006" s="30"/>
      <c r="S4006" s="39"/>
      <c r="T4006" s="45"/>
      <c r="U4006" s="52"/>
      <c r="V4006" s="53"/>
      <c r="W4006" s="54"/>
      <c r="X4006" s="30"/>
      <c r="Y4006" s="31" t="str">
        <v/>
      </c>
      <c r="Z4006" s="30"/>
      <c r="AA4006" s="56"/>
      <c r="AB4006" s="56"/>
      <c r="AC4006" s="30"/>
      <c r="AD4006" s="30"/>
    </row>
    <row r="4007" spans="1:30" x14ac:dyDescent="0.2">
      <c r="A4007" s="89"/>
      <c r="B4007" s="35"/>
      <c r="C4007" s="30"/>
      <c r="D4007" s="30"/>
      <c r="E4007" s="30"/>
      <c r="F4007" s="30"/>
      <c r="G4007" s="30"/>
      <c r="H4007" s="155"/>
      <c r="I4007" s="36" t="str">
        <f ca="1">IFERROR(__xludf.DUMMYFUNCTION("""COMPUTED_VALUE""")," ")</f>
        <v xml:space="preserve"> </v>
      </c>
      <c r="J4007" s="51"/>
      <c r="K4007" s="56"/>
      <c r="L4007" s="38"/>
      <c r="M4007" s="30"/>
      <c r="N4007" s="30"/>
      <c r="O4007" s="30"/>
      <c r="P4007" s="30"/>
      <c r="Q4007" s="23" t="str">
        <v/>
      </c>
      <c r="R4007" s="30"/>
      <c r="S4007" s="39"/>
      <c r="T4007" s="45"/>
      <c r="U4007" s="52"/>
      <c r="V4007" s="53"/>
      <c r="W4007" s="54"/>
      <c r="X4007" s="30"/>
      <c r="Y4007" s="31" t="str">
        <v/>
      </c>
      <c r="Z4007" s="30"/>
      <c r="AA4007" s="55"/>
      <c r="AB4007" s="55"/>
      <c r="AC4007" s="30"/>
      <c r="AD4007" s="30"/>
    </row>
    <row r="4008" spans="1:30" x14ac:dyDescent="0.2">
      <c r="A4008" s="89"/>
      <c r="B4008" s="35"/>
      <c r="C4008" s="30"/>
      <c r="D4008" s="30"/>
      <c r="E4008" s="30"/>
      <c r="F4008" s="30"/>
      <c r="G4008" s="30"/>
      <c r="H4008" s="155"/>
      <c r="I4008" s="36" t="str">
        <f ca="1">IFERROR(__xludf.DUMMYFUNCTION("""COMPUTED_VALUE""")," ")</f>
        <v xml:space="preserve"> </v>
      </c>
      <c r="J4008" s="51"/>
      <c r="K4008" s="56"/>
      <c r="L4008" s="38"/>
      <c r="M4008" s="30"/>
      <c r="N4008" s="30"/>
      <c r="O4008" s="30"/>
      <c r="P4008" s="30"/>
      <c r="Q4008" s="23" t="str">
        <v/>
      </c>
      <c r="R4008" s="30"/>
      <c r="S4008" s="39"/>
      <c r="T4008" s="45"/>
      <c r="U4008" s="52"/>
      <c r="V4008" s="53"/>
      <c r="W4008" s="54"/>
      <c r="X4008" s="30"/>
      <c r="Y4008" s="31" t="str">
        <v/>
      </c>
      <c r="Z4008" s="30"/>
      <c r="AA4008" s="56"/>
      <c r="AB4008" s="56"/>
      <c r="AC4008" s="30"/>
      <c r="AD4008" s="30"/>
    </row>
    <row r="4009" spans="1:30" x14ac:dyDescent="0.2">
      <c r="A4009" s="89"/>
      <c r="B4009" s="35"/>
      <c r="C4009" s="30"/>
      <c r="D4009" s="30"/>
      <c r="E4009" s="30"/>
      <c r="F4009" s="30"/>
      <c r="G4009" s="30"/>
      <c r="H4009" s="155"/>
      <c r="I4009" s="36" t="str">
        <f ca="1">IFERROR(__xludf.DUMMYFUNCTION("""COMPUTED_VALUE""")," ")</f>
        <v xml:space="preserve"> </v>
      </c>
      <c r="J4009" s="51"/>
      <c r="K4009" s="56"/>
      <c r="L4009" s="38"/>
      <c r="M4009" s="30"/>
      <c r="N4009" s="30"/>
      <c r="O4009" s="30"/>
      <c r="P4009" s="30"/>
      <c r="Q4009" s="23" t="str">
        <v/>
      </c>
      <c r="R4009" s="30"/>
      <c r="S4009" s="39"/>
      <c r="T4009" s="45"/>
      <c r="U4009" s="52"/>
      <c r="V4009" s="53"/>
      <c r="W4009" s="54"/>
      <c r="X4009" s="30"/>
      <c r="Y4009" s="31" t="str">
        <v/>
      </c>
      <c r="Z4009" s="30"/>
      <c r="AA4009" s="55"/>
      <c r="AB4009" s="55"/>
      <c r="AC4009" s="30"/>
      <c r="AD4009" s="30"/>
    </row>
    <row r="4010" spans="1:30" x14ac:dyDescent="0.2">
      <c r="A4010" s="89"/>
      <c r="B4010" s="35"/>
      <c r="C4010" s="30"/>
      <c r="D4010" s="30"/>
      <c r="E4010" s="30"/>
      <c r="F4010" s="30"/>
      <c r="G4010" s="30"/>
      <c r="H4010" s="155"/>
      <c r="I4010" s="36" t="str">
        <f ca="1">IFERROR(__xludf.DUMMYFUNCTION("""COMPUTED_VALUE""")," ")</f>
        <v xml:space="preserve"> </v>
      </c>
      <c r="J4010" s="51"/>
      <c r="K4010" s="56"/>
      <c r="L4010" s="38"/>
      <c r="M4010" s="30"/>
      <c r="N4010" s="30"/>
      <c r="O4010" s="30"/>
      <c r="P4010" s="30"/>
      <c r="Q4010" s="23" t="str">
        <v/>
      </c>
      <c r="R4010" s="30"/>
      <c r="S4010" s="39"/>
      <c r="T4010" s="45"/>
      <c r="U4010" s="52"/>
      <c r="V4010" s="53"/>
      <c r="W4010" s="54"/>
      <c r="X4010" s="30"/>
      <c r="Y4010" s="31" t="str">
        <v/>
      </c>
      <c r="Z4010" s="30"/>
      <c r="AA4010" s="56"/>
      <c r="AB4010" s="56"/>
      <c r="AC4010" s="30"/>
      <c r="AD4010" s="30"/>
    </row>
    <row r="4011" spans="1:30" x14ac:dyDescent="0.2">
      <c r="A4011" s="89"/>
      <c r="B4011" s="35"/>
      <c r="C4011" s="30"/>
      <c r="D4011" s="30"/>
      <c r="E4011" s="30"/>
      <c r="F4011" s="30"/>
      <c r="G4011" s="30"/>
      <c r="H4011" s="155"/>
      <c r="I4011" s="36" t="str">
        <f ca="1">IFERROR(__xludf.DUMMYFUNCTION("""COMPUTED_VALUE""")," ")</f>
        <v xml:space="preserve"> </v>
      </c>
      <c r="J4011" s="51"/>
      <c r="K4011" s="56"/>
      <c r="L4011" s="38"/>
      <c r="M4011" s="30"/>
      <c r="N4011" s="30"/>
      <c r="O4011" s="30"/>
      <c r="P4011" s="30"/>
      <c r="Q4011" s="23" t="str">
        <v/>
      </c>
      <c r="R4011" s="30"/>
      <c r="S4011" s="39"/>
      <c r="T4011" s="45"/>
      <c r="U4011" s="52"/>
      <c r="V4011" s="53"/>
      <c r="W4011" s="54"/>
      <c r="X4011" s="30"/>
      <c r="Y4011" s="31" t="str">
        <v/>
      </c>
      <c r="Z4011" s="30"/>
      <c r="AA4011" s="55"/>
      <c r="AB4011" s="55"/>
      <c r="AC4011" s="30"/>
      <c r="AD4011" s="30"/>
    </row>
    <row r="4012" spans="1:30" x14ac:dyDescent="0.2">
      <c r="A4012" s="89"/>
      <c r="B4012" s="35"/>
      <c r="C4012" s="30"/>
      <c r="D4012" s="30"/>
      <c r="E4012" s="30"/>
      <c r="F4012" s="30"/>
      <c r="G4012" s="30"/>
      <c r="H4012" s="155"/>
      <c r="I4012" s="36" t="str">
        <f ca="1">IFERROR(__xludf.DUMMYFUNCTION("""COMPUTED_VALUE""")," ")</f>
        <v xml:space="preserve"> </v>
      </c>
      <c r="J4012" s="51"/>
      <c r="K4012" s="56"/>
      <c r="L4012" s="38"/>
      <c r="M4012" s="30"/>
      <c r="N4012" s="30"/>
      <c r="O4012" s="30"/>
      <c r="P4012" s="30"/>
      <c r="Q4012" s="23" t="str">
        <v/>
      </c>
      <c r="R4012" s="30"/>
      <c r="S4012" s="39"/>
      <c r="T4012" s="45"/>
      <c r="U4012" s="52"/>
      <c r="V4012" s="53"/>
      <c r="W4012" s="54"/>
      <c r="X4012" s="30"/>
      <c r="Y4012" s="31" t="str">
        <v/>
      </c>
      <c r="Z4012" s="30"/>
      <c r="AA4012" s="56"/>
      <c r="AB4012" s="56"/>
      <c r="AC4012" s="30"/>
      <c r="AD4012" s="30"/>
    </row>
    <row r="4013" spans="1:30" x14ac:dyDescent="0.2">
      <c r="A4013" s="89"/>
      <c r="B4013" s="35"/>
      <c r="C4013" s="30"/>
      <c r="D4013" s="30"/>
      <c r="E4013" s="30"/>
      <c r="F4013" s="30"/>
      <c r="G4013" s="30"/>
      <c r="H4013" s="155"/>
      <c r="I4013" s="36" t="str">
        <f ca="1">IFERROR(__xludf.DUMMYFUNCTION("""COMPUTED_VALUE""")," ")</f>
        <v xml:space="preserve"> </v>
      </c>
      <c r="J4013" s="51"/>
      <c r="K4013" s="56"/>
      <c r="L4013" s="38"/>
      <c r="M4013" s="30"/>
      <c r="N4013" s="30"/>
      <c r="O4013" s="30"/>
      <c r="P4013" s="30"/>
      <c r="Q4013" s="23" t="str">
        <v/>
      </c>
      <c r="R4013" s="30"/>
      <c r="S4013" s="39"/>
      <c r="T4013" s="45"/>
      <c r="U4013" s="52"/>
      <c r="V4013" s="53"/>
      <c r="W4013" s="54"/>
      <c r="X4013" s="30"/>
      <c r="Y4013" s="31" t="str">
        <v/>
      </c>
      <c r="Z4013" s="30"/>
      <c r="AA4013" s="55"/>
      <c r="AB4013" s="55"/>
      <c r="AC4013" s="30"/>
      <c r="AD4013" s="30"/>
    </row>
    <row r="4014" spans="1:30" x14ac:dyDescent="0.2">
      <c r="A4014" s="89"/>
      <c r="B4014" s="35"/>
      <c r="C4014" s="30"/>
      <c r="D4014" s="30"/>
      <c r="E4014" s="30"/>
      <c r="F4014" s="30"/>
      <c r="G4014" s="30"/>
      <c r="H4014" s="155"/>
      <c r="I4014" s="36" t="str">
        <f ca="1">IFERROR(__xludf.DUMMYFUNCTION("""COMPUTED_VALUE""")," ")</f>
        <v xml:space="preserve"> </v>
      </c>
      <c r="J4014" s="51"/>
      <c r="K4014" s="56"/>
      <c r="L4014" s="38"/>
      <c r="M4014" s="30"/>
      <c r="N4014" s="30"/>
      <c r="O4014" s="30"/>
      <c r="P4014" s="30"/>
      <c r="Q4014" s="23" t="str">
        <v/>
      </c>
      <c r="R4014" s="30"/>
      <c r="S4014" s="39"/>
      <c r="T4014" s="45"/>
      <c r="U4014" s="52"/>
      <c r="V4014" s="53"/>
      <c r="W4014" s="54"/>
      <c r="X4014" s="30"/>
      <c r="Y4014" s="31" t="str">
        <v/>
      </c>
      <c r="Z4014" s="30"/>
      <c r="AA4014" s="56"/>
      <c r="AB4014" s="56"/>
      <c r="AC4014" s="30"/>
      <c r="AD4014" s="30"/>
    </row>
    <row r="4015" spans="1:30" x14ac:dyDescent="0.2">
      <c r="A4015" s="89"/>
      <c r="B4015" s="35"/>
      <c r="C4015" s="30"/>
      <c r="D4015" s="30"/>
      <c r="E4015" s="30"/>
      <c r="F4015" s="30"/>
      <c r="G4015" s="30"/>
      <c r="H4015" s="155"/>
      <c r="I4015" s="36" t="str">
        <f ca="1">IFERROR(__xludf.DUMMYFUNCTION("""COMPUTED_VALUE""")," ")</f>
        <v xml:space="preserve"> </v>
      </c>
      <c r="J4015" s="51"/>
      <c r="K4015" s="56"/>
      <c r="L4015" s="38"/>
      <c r="M4015" s="30"/>
      <c r="N4015" s="30"/>
      <c r="O4015" s="30"/>
      <c r="P4015" s="30"/>
      <c r="Q4015" s="23" t="str">
        <v/>
      </c>
      <c r="R4015" s="30"/>
      <c r="S4015" s="39"/>
      <c r="T4015" s="45"/>
      <c r="U4015" s="52"/>
      <c r="V4015" s="53"/>
      <c r="W4015" s="54"/>
      <c r="X4015" s="30"/>
      <c r="Y4015" s="31" t="str">
        <v/>
      </c>
      <c r="Z4015" s="30"/>
      <c r="AA4015" s="55"/>
      <c r="AB4015" s="55"/>
      <c r="AC4015" s="30"/>
      <c r="AD4015" s="30"/>
    </row>
    <row r="4016" spans="1:30" x14ac:dyDescent="0.2">
      <c r="A4016" s="89"/>
      <c r="B4016" s="35"/>
      <c r="C4016" s="30"/>
      <c r="D4016" s="30"/>
      <c r="E4016" s="30"/>
      <c r="F4016" s="30"/>
      <c r="G4016" s="30"/>
      <c r="H4016" s="155"/>
      <c r="I4016" s="36" t="str">
        <f ca="1">IFERROR(__xludf.DUMMYFUNCTION("""COMPUTED_VALUE""")," ")</f>
        <v xml:space="preserve"> </v>
      </c>
      <c r="J4016" s="51"/>
      <c r="K4016" s="56"/>
      <c r="L4016" s="38"/>
      <c r="M4016" s="30"/>
      <c r="N4016" s="30"/>
      <c r="O4016" s="30"/>
      <c r="P4016" s="30"/>
      <c r="Q4016" s="23" t="str">
        <v/>
      </c>
      <c r="R4016" s="30"/>
      <c r="S4016" s="39"/>
      <c r="T4016" s="45"/>
      <c r="U4016" s="52"/>
      <c r="V4016" s="53"/>
      <c r="W4016" s="54"/>
      <c r="X4016" s="30"/>
      <c r="Y4016" s="31" t="str">
        <v/>
      </c>
      <c r="Z4016" s="30"/>
      <c r="AA4016" s="56"/>
      <c r="AB4016" s="56"/>
      <c r="AC4016" s="30"/>
      <c r="AD4016" s="30"/>
    </row>
    <row r="4017" spans="1:30" x14ac:dyDescent="0.2">
      <c r="A4017" s="89"/>
      <c r="B4017" s="35"/>
      <c r="C4017" s="30"/>
      <c r="D4017" s="30"/>
      <c r="E4017" s="30"/>
      <c r="F4017" s="30"/>
      <c r="G4017" s="30"/>
      <c r="H4017" s="155"/>
      <c r="I4017" s="36" t="str">
        <f ca="1">IFERROR(__xludf.DUMMYFUNCTION("""COMPUTED_VALUE""")," ")</f>
        <v xml:space="preserve"> </v>
      </c>
      <c r="J4017" s="51"/>
      <c r="K4017" s="56"/>
      <c r="L4017" s="38"/>
      <c r="M4017" s="30"/>
      <c r="N4017" s="30"/>
      <c r="O4017" s="30"/>
      <c r="P4017" s="30"/>
      <c r="Q4017" s="23" t="str">
        <v/>
      </c>
      <c r="R4017" s="30"/>
      <c r="S4017" s="39"/>
      <c r="T4017" s="45"/>
      <c r="U4017" s="52"/>
      <c r="V4017" s="53"/>
      <c r="W4017" s="54"/>
      <c r="X4017" s="30"/>
      <c r="Y4017" s="31" t="str">
        <v/>
      </c>
      <c r="Z4017" s="30"/>
      <c r="AA4017" s="55"/>
      <c r="AB4017" s="55"/>
      <c r="AC4017" s="30"/>
      <c r="AD4017" s="30"/>
    </row>
    <row r="4018" spans="1:30" x14ac:dyDescent="0.2">
      <c r="A4018" s="89"/>
      <c r="B4018" s="35"/>
      <c r="C4018" s="30"/>
      <c r="D4018" s="30"/>
      <c r="E4018" s="30"/>
      <c r="F4018" s="30"/>
      <c r="G4018" s="30"/>
      <c r="H4018" s="155"/>
      <c r="I4018" s="36" t="str">
        <f ca="1">IFERROR(__xludf.DUMMYFUNCTION("""COMPUTED_VALUE""")," ")</f>
        <v xml:space="preserve"> </v>
      </c>
      <c r="J4018" s="51"/>
      <c r="K4018" s="56"/>
      <c r="L4018" s="38"/>
      <c r="M4018" s="30"/>
      <c r="N4018" s="30"/>
      <c r="O4018" s="30"/>
      <c r="P4018" s="30"/>
      <c r="Q4018" s="23" t="str">
        <v/>
      </c>
      <c r="R4018" s="30"/>
      <c r="S4018" s="39"/>
      <c r="T4018" s="45"/>
      <c r="U4018" s="52"/>
      <c r="V4018" s="53"/>
      <c r="W4018" s="54"/>
      <c r="X4018" s="30"/>
      <c r="Y4018" s="31" t="str">
        <v/>
      </c>
      <c r="Z4018" s="30"/>
      <c r="AA4018" s="56"/>
      <c r="AB4018" s="56"/>
      <c r="AC4018" s="30"/>
      <c r="AD4018" s="30"/>
    </row>
    <row r="4019" spans="1:30" x14ac:dyDescent="0.2">
      <c r="A4019" s="89"/>
      <c r="B4019" s="35"/>
      <c r="C4019" s="30"/>
      <c r="D4019" s="30"/>
      <c r="E4019" s="30"/>
      <c r="F4019" s="30"/>
      <c r="G4019" s="30"/>
      <c r="H4019" s="155"/>
      <c r="I4019" s="36" t="str">
        <f ca="1">IFERROR(__xludf.DUMMYFUNCTION("""COMPUTED_VALUE""")," ")</f>
        <v xml:space="preserve"> </v>
      </c>
      <c r="J4019" s="51"/>
      <c r="K4019" s="56"/>
      <c r="L4019" s="38"/>
      <c r="M4019" s="30"/>
      <c r="N4019" s="30"/>
      <c r="O4019" s="30"/>
      <c r="P4019" s="30"/>
      <c r="Q4019" s="23" t="str">
        <v/>
      </c>
      <c r="R4019" s="30"/>
      <c r="S4019" s="39"/>
      <c r="T4019" s="45"/>
      <c r="U4019" s="52"/>
      <c r="V4019" s="53"/>
      <c r="W4019" s="54"/>
      <c r="X4019" s="30"/>
      <c r="Y4019" s="31" t="str">
        <v/>
      </c>
      <c r="Z4019" s="30"/>
      <c r="AA4019" s="55"/>
      <c r="AB4019" s="55"/>
      <c r="AC4019" s="30"/>
      <c r="AD4019" s="30"/>
    </row>
    <row r="4020" spans="1:30" x14ac:dyDescent="0.2">
      <c r="A4020" s="89"/>
      <c r="B4020" s="35"/>
      <c r="C4020" s="30"/>
      <c r="D4020" s="30"/>
      <c r="E4020" s="30"/>
      <c r="F4020" s="30"/>
      <c r="G4020" s="30"/>
      <c r="H4020" s="155"/>
      <c r="I4020" s="36" t="str">
        <f ca="1">IFERROR(__xludf.DUMMYFUNCTION("""COMPUTED_VALUE""")," ")</f>
        <v xml:space="preserve"> </v>
      </c>
      <c r="J4020" s="51"/>
      <c r="K4020" s="56"/>
      <c r="L4020" s="38"/>
      <c r="M4020" s="30"/>
      <c r="N4020" s="30"/>
      <c r="O4020" s="30"/>
      <c r="P4020" s="30"/>
      <c r="Q4020" s="23" t="str">
        <v/>
      </c>
      <c r="R4020" s="30"/>
      <c r="S4020" s="39"/>
      <c r="T4020" s="45"/>
      <c r="U4020" s="52"/>
      <c r="V4020" s="53"/>
      <c r="W4020" s="54"/>
      <c r="X4020" s="30"/>
      <c r="Y4020" s="31" t="str">
        <v/>
      </c>
      <c r="Z4020" s="30"/>
      <c r="AA4020" s="56"/>
      <c r="AB4020" s="56"/>
      <c r="AC4020" s="30"/>
      <c r="AD4020" s="30"/>
    </row>
    <row r="4021" spans="1:30" x14ac:dyDescent="0.2">
      <c r="A4021" s="89"/>
      <c r="B4021" s="35"/>
      <c r="C4021" s="30"/>
      <c r="D4021" s="30"/>
      <c r="E4021" s="30"/>
      <c r="F4021" s="30"/>
      <c r="G4021" s="30"/>
      <c r="H4021" s="155"/>
      <c r="I4021" s="36" t="str">
        <f ca="1">IFERROR(__xludf.DUMMYFUNCTION("""COMPUTED_VALUE""")," ")</f>
        <v xml:space="preserve"> </v>
      </c>
      <c r="J4021" s="51"/>
      <c r="K4021" s="56"/>
      <c r="L4021" s="38"/>
      <c r="M4021" s="30"/>
      <c r="N4021" s="30"/>
      <c r="O4021" s="30"/>
      <c r="P4021" s="30"/>
      <c r="Q4021" s="23" t="str">
        <v/>
      </c>
      <c r="R4021" s="30"/>
      <c r="S4021" s="39"/>
      <c r="T4021" s="45"/>
      <c r="U4021" s="52"/>
      <c r="V4021" s="53"/>
      <c r="W4021" s="54"/>
      <c r="X4021" s="30"/>
      <c r="Y4021" s="31" t="str">
        <v/>
      </c>
      <c r="Z4021" s="30"/>
      <c r="AA4021" s="55"/>
      <c r="AB4021" s="55"/>
      <c r="AC4021" s="30"/>
      <c r="AD4021" s="30"/>
    </row>
    <row r="4022" spans="1:30" x14ac:dyDescent="0.2">
      <c r="A4022" s="89"/>
      <c r="B4022" s="35"/>
      <c r="C4022" s="30"/>
      <c r="D4022" s="30"/>
      <c r="E4022" s="30"/>
      <c r="F4022" s="30"/>
      <c r="G4022" s="30"/>
      <c r="H4022" s="155"/>
      <c r="I4022" s="36" t="str">
        <f ca="1">IFERROR(__xludf.DUMMYFUNCTION("""COMPUTED_VALUE""")," ")</f>
        <v xml:space="preserve"> </v>
      </c>
      <c r="J4022" s="51"/>
      <c r="K4022" s="56"/>
      <c r="L4022" s="38"/>
      <c r="M4022" s="30"/>
      <c r="N4022" s="30"/>
      <c r="O4022" s="30"/>
      <c r="P4022" s="30"/>
      <c r="Q4022" s="23" t="str">
        <v/>
      </c>
      <c r="R4022" s="30"/>
      <c r="S4022" s="39"/>
      <c r="T4022" s="45"/>
      <c r="U4022" s="52"/>
      <c r="V4022" s="53"/>
      <c r="W4022" s="54"/>
      <c r="X4022" s="30"/>
      <c r="Y4022" s="31" t="str">
        <v/>
      </c>
      <c r="Z4022" s="30"/>
      <c r="AA4022" s="56"/>
      <c r="AB4022" s="56"/>
      <c r="AC4022" s="30"/>
      <c r="AD4022" s="30"/>
    </row>
    <row r="4023" spans="1:30" x14ac:dyDescent="0.2">
      <c r="A4023" s="89"/>
      <c r="B4023" s="35"/>
      <c r="C4023" s="30"/>
      <c r="D4023" s="30"/>
      <c r="E4023" s="30"/>
      <c r="F4023" s="30"/>
      <c r="G4023" s="30"/>
      <c r="H4023" s="155"/>
      <c r="I4023" s="36" t="str">
        <f ca="1">IFERROR(__xludf.DUMMYFUNCTION("""COMPUTED_VALUE""")," ")</f>
        <v xml:space="preserve"> </v>
      </c>
      <c r="J4023" s="51"/>
      <c r="K4023" s="56"/>
      <c r="L4023" s="38"/>
      <c r="M4023" s="30"/>
      <c r="N4023" s="30"/>
      <c r="O4023" s="30"/>
      <c r="P4023" s="30"/>
      <c r="Q4023" s="23" t="str">
        <v/>
      </c>
      <c r="R4023" s="30"/>
      <c r="S4023" s="39"/>
      <c r="T4023" s="45"/>
      <c r="U4023" s="52"/>
      <c r="V4023" s="53"/>
      <c r="W4023" s="54"/>
      <c r="X4023" s="30"/>
      <c r="Y4023" s="31" t="str">
        <v/>
      </c>
      <c r="Z4023" s="30"/>
      <c r="AA4023" s="55"/>
      <c r="AB4023" s="55"/>
      <c r="AC4023" s="30"/>
      <c r="AD4023" s="30"/>
    </row>
    <row r="4024" spans="1:30" x14ac:dyDescent="0.2">
      <c r="A4024" s="89"/>
      <c r="B4024" s="35"/>
      <c r="C4024" s="30"/>
      <c r="D4024" s="30"/>
      <c r="E4024" s="30"/>
      <c r="F4024" s="30"/>
      <c r="G4024" s="30"/>
      <c r="H4024" s="155"/>
      <c r="I4024" s="36" t="str">
        <f ca="1">IFERROR(__xludf.DUMMYFUNCTION("""COMPUTED_VALUE""")," ")</f>
        <v xml:space="preserve"> </v>
      </c>
      <c r="J4024" s="51"/>
      <c r="K4024" s="56"/>
      <c r="L4024" s="38"/>
      <c r="M4024" s="30"/>
      <c r="N4024" s="30"/>
      <c r="O4024" s="30"/>
      <c r="P4024" s="30"/>
      <c r="Q4024" s="23" t="str">
        <v/>
      </c>
      <c r="R4024" s="30"/>
      <c r="S4024" s="39"/>
      <c r="T4024" s="45"/>
      <c r="U4024" s="52"/>
      <c r="V4024" s="53"/>
      <c r="W4024" s="54"/>
      <c r="X4024" s="30"/>
      <c r="Y4024" s="31" t="str">
        <v/>
      </c>
      <c r="Z4024" s="30"/>
      <c r="AA4024" s="56"/>
      <c r="AB4024" s="56"/>
      <c r="AC4024" s="30"/>
      <c r="AD4024" s="30"/>
    </row>
    <row r="4025" spans="1:30" x14ac:dyDescent="0.2">
      <c r="A4025" s="89"/>
      <c r="B4025" s="35"/>
      <c r="C4025" s="30"/>
      <c r="D4025" s="30"/>
      <c r="E4025" s="30"/>
      <c r="F4025" s="30"/>
      <c r="G4025" s="30"/>
      <c r="H4025" s="155"/>
      <c r="I4025" s="36" t="str">
        <f ca="1">IFERROR(__xludf.DUMMYFUNCTION("""COMPUTED_VALUE""")," ")</f>
        <v xml:space="preserve"> </v>
      </c>
      <c r="J4025" s="51"/>
      <c r="K4025" s="56"/>
      <c r="L4025" s="38"/>
      <c r="M4025" s="30"/>
      <c r="N4025" s="30"/>
      <c r="O4025" s="30"/>
      <c r="P4025" s="30"/>
      <c r="Q4025" s="23" t="str">
        <v/>
      </c>
      <c r="R4025" s="30"/>
      <c r="S4025" s="39"/>
      <c r="T4025" s="45"/>
      <c r="U4025" s="52"/>
      <c r="V4025" s="53"/>
      <c r="W4025" s="54"/>
      <c r="X4025" s="30"/>
      <c r="Y4025" s="31" t="str">
        <v/>
      </c>
      <c r="Z4025" s="30"/>
      <c r="AA4025" s="55"/>
      <c r="AB4025" s="55"/>
      <c r="AC4025" s="30"/>
      <c r="AD4025" s="30"/>
    </row>
    <row r="4026" spans="1:30" x14ac:dyDescent="0.2">
      <c r="A4026" s="89"/>
      <c r="B4026" s="35"/>
      <c r="C4026" s="30"/>
      <c r="D4026" s="30"/>
      <c r="E4026" s="30"/>
      <c r="F4026" s="30"/>
      <c r="G4026" s="30"/>
      <c r="H4026" s="155"/>
      <c r="I4026" s="36" t="str">
        <f ca="1">IFERROR(__xludf.DUMMYFUNCTION("""COMPUTED_VALUE""")," ")</f>
        <v xml:space="preserve"> </v>
      </c>
      <c r="J4026" s="51"/>
      <c r="K4026" s="56"/>
      <c r="L4026" s="38"/>
      <c r="M4026" s="30"/>
      <c r="N4026" s="30"/>
      <c r="O4026" s="30"/>
      <c r="P4026" s="30"/>
      <c r="Q4026" s="23" t="str">
        <v/>
      </c>
      <c r="R4026" s="30"/>
      <c r="S4026" s="39"/>
      <c r="T4026" s="45"/>
      <c r="U4026" s="52"/>
      <c r="V4026" s="53"/>
      <c r="W4026" s="54"/>
      <c r="X4026" s="30"/>
      <c r="Y4026" s="31" t="str">
        <v/>
      </c>
      <c r="Z4026" s="30"/>
      <c r="AA4026" s="56"/>
      <c r="AB4026" s="56"/>
      <c r="AC4026" s="30"/>
      <c r="AD4026" s="30"/>
    </row>
    <row r="4027" spans="1:30" x14ac:dyDescent="0.2">
      <c r="A4027" s="89"/>
      <c r="B4027" s="35"/>
      <c r="C4027" s="30"/>
      <c r="D4027" s="30"/>
      <c r="E4027" s="30"/>
      <c r="F4027" s="30"/>
      <c r="G4027" s="30"/>
      <c r="H4027" s="155"/>
      <c r="I4027" s="36" t="str">
        <f ca="1">IFERROR(__xludf.DUMMYFUNCTION("""COMPUTED_VALUE""")," ")</f>
        <v xml:space="preserve"> </v>
      </c>
      <c r="J4027" s="51"/>
      <c r="K4027" s="56"/>
      <c r="L4027" s="38"/>
      <c r="M4027" s="30"/>
      <c r="N4027" s="30"/>
      <c r="O4027" s="30"/>
      <c r="P4027" s="30"/>
      <c r="Q4027" s="23" t="str">
        <v/>
      </c>
      <c r="R4027" s="30"/>
      <c r="S4027" s="39"/>
      <c r="T4027" s="45"/>
      <c r="U4027" s="52"/>
      <c r="V4027" s="53"/>
      <c r="W4027" s="54"/>
      <c r="X4027" s="30"/>
      <c r="Y4027" s="31" t="str">
        <v/>
      </c>
      <c r="Z4027" s="30"/>
      <c r="AA4027" s="55"/>
      <c r="AB4027" s="55"/>
      <c r="AC4027" s="30"/>
      <c r="AD4027" s="30"/>
    </row>
    <row r="4028" spans="1:30" x14ac:dyDescent="0.2">
      <c r="A4028" s="89"/>
      <c r="B4028" s="35"/>
      <c r="C4028" s="30"/>
      <c r="D4028" s="30"/>
      <c r="E4028" s="30"/>
      <c r="F4028" s="30"/>
      <c r="G4028" s="30"/>
      <c r="H4028" s="155"/>
      <c r="I4028" s="36" t="str">
        <f ca="1">IFERROR(__xludf.DUMMYFUNCTION("""COMPUTED_VALUE""")," ")</f>
        <v xml:space="preserve"> </v>
      </c>
      <c r="J4028" s="51"/>
      <c r="K4028" s="56"/>
      <c r="L4028" s="38"/>
      <c r="M4028" s="30"/>
      <c r="N4028" s="30"/>
      <c r="O4028" s="30"/>
      <c r="P4028" s="30"/>
      <c r="Q4028" s="23" t="str">
        <v/>
      </c>
      <c r="R4028" s="30"/>
      <c r="S4028" s="39"/>
      <c r="T4028" s="45"/>
      <c r="U4028" s="52"/>
      <c r="V4028" s="53"/>
      <c r="W4028" s="54"/>
      <c r="X4028" s="30"/>
      <c r="Y4028" s="31" t="str">
        <v/>
      </c>
      <c r="Z4028" s="30"/>
      <c r="AA4028" s="56"/>
      <c r="AB4028" s="56"/>
      <c r="AC4028" s="30"/>
      <c r="AD4028" s="30"/>
    </row>
    <row r="4029" spans="1:30" x14ac:dyDescent="0.2">
      <c r="A4029" s="89"/>
      <c r="B4029" s="35"/>
      <c r="C4029" s="30"/>
      <c r="D4029" s="30"/>
      <c r="E4029" s="30"/>
      <c r="F4029" s="30"/>
      <c r="G4029" s="30"/>
      <c r="H4029" s="155"/>
      <c r="I4029" s="36" t="str">
        <f ca="1">IFERROR(__xludf.DUMMYFUNCTION("""COMPUTED_VALUE""")," ")</f>
        <v xml:space="preserve"> </v>
      </c>
      <c r="J4029" s="51"/>
      <c r="K4029" s="56"/>
      <c r="L4029" s="38"/>
      <c r="M4029" s="30"/>
      <c r="N4029" s="30"/>
      <c r="O4029" s="30"/>
      <c r="P4029" s="30"/>
      <c r="Q4029" s="23" t="str">
        <v/>
      </c>
      <c r="R4029" s="30"/>
      <c r="S4029" s="39"/>
      <c r="T4029" s="45"/>
      <c r="U4029" s="52"/>
      <c r="V4029" s="53"/>
      <c r="W4029" s="54"/>
      <c r="X4029" s="30"/>
      <c r="Y4029" s="31" t="str">
        <v/>
      </c>
      <c r="Z4029" s="30"/>
      <c r="AA4029" s="55"/>
      <c r="AB4029" s="55"/>
      <c r="AC4029" s="30"/>
      <c r="AD4029" s="30"/>
    </row>
    <row r="4030" spans="1:30" x14ac:dyDescent="0.2">
      <c r="A4030" s="89"/>
      <c r="B4030" s="35"/>
      <c r="C4030" s="30"/>
      <c r="D4030" s="30"/>
      <c r="E4030" s="30"/>
      <c r="F4030" s="30"/>
      <c r="G4030" s="30"/>
      <c r="H4030" s="155"/>
      <c r="I4030" s="36" t="str">
        <f ca="1">IFERROR(__xludf.DUMMYFUNCTION("""COMPUTED_VALUE""")," ")</f>
        <v xml:space="preserve"> </v>
      </c>
      <c r="J4030" s="51"/>
      <c r="K4030" s="56"/>
      <c r="L4030" s="38"/>
      <c r="M4030" s="30"/>
      <c r="N4030" s="30"/>
      <c r="O4030" s="30"/>
      <c r="P4030" s="30"/>
      <c r="Q4030" s="23" t="str">
        <v/>
      </c>
      <c r="R4030" s="30"/>
      <c r="S4030" s="39"/>
      <c r="T4030" s="45"/>
      <c r="U4030" s="52"/>
      <c r="V4030" s="53"/>
      <c r="W4030" s="54"/>
      <c r="X4030" s="30"/>
      <c r="Y4030" s="31" t="str">
        <v/>
      </c>
      <c r="Z4030" s="30"/>
      <c r="AA4030" s="56"/>
      <c r="AB4030" s="56"/>
      <c r="AC4030" s="30"/>
      <c r="AD4030" s="30"/>
    </row>
    <row r="4031" spans="1:30" x14ac:dyDescent="0.2">
      <c r="A4031" s="89"/>
      <c r="B4031" s="35"/>
      <c r="C4031" s="30"/>
      <c r="D4031" s="30"/>
      <c r="E4031" s="30"/>
      <c r="F4031" s="30"/>
      <c r="G4031" s="30"/>
      <c r="H4031" s="155"/>
      <c r="I4031" s="36" t="str">
        <f ca="1">IFERROR(__xludf.DUMMYFUNCTION("""COMPUTED_VALUE""")," ")</f>
        <v xml:space="preserve"> </v>
      </c>
      <c r="J4031" s="51"/>
      <c r="K4031" s="56"/>
      <c r="L4031" s="38"/>
      <c r="M4031" s="30"/>
      <c r="N4031" s="30"/>
      <c r="O4031" s="30"/>
      <c r="P4031" s="30"/>
      <c r="Q4031" s="23" t="str">
        <v/>
      </c>
      <c r="R4031" s="30"/>
      <c r="S4031" s="39"/>
      <c r="T4031" s="45"/>
      <c r="U4031" s="52"/>
      <c r="V4031" s="53"/>
      <c r="W4031" s="54"/>
      <c r="X4031" s="30"/>
      <c r="Y4031" s="31" t="str">
        <v/>
      </c>
      <c r="Z4031" s="30"/>
      <c r="AA4031" s="55"/>
      <c r="AB4031" s="55"/>
      <c r="AC4031" s="30"/>
      <c r="AD4031" s="30"/>
    </row>
    <row r="4032" spans="1:30" x14ac:dyDescent="0.2">
      <c r="A4032" s="89"/>
      <c r="B4032" s="35"/>
      <c r="C4032" s="30"/>
      <c r="D4032" s="30"/>
      <c r="E4032" s="30"/>
      <c r="F4032" s="30"/>
      <c r="G4032" s="30"/>
      <c r="H4032" s="155"/>
      <c r="I4032" s="36" t="str">
        <f ca="1">IFERROR(__xludf.DUMMYFUNCTION("""COMPUTED_VALUE""")," ")</f>
        <v xml:space="preserve"> </v>
      </c>
      <c r="J4032" s="51"/>
      <c r="K4032" s="56"/>
      <c r="L4032" s="38"/>
      <c r="M4032" s="30"/>
      <c r="N4032" s="30"/>
      <c r="O4032" s="30"/>
      <c r="P4032" s="30"/>
      <c r="Q4032" s="23" t="str">
        <v/>
      </c>
      <c r="R4032" s="30"/>
      <c r="S4032" s="39"/>
      <c r="T4032" s="45"/>
      <c r="U4032" s="52"/>
      <c r="V4032" s="53"/>
      <c r="W4032" s="54"/>
      <c r="X4032" s="30"/>
      <c r="Y4032" s="31" t="str">
        <v/>
      </c>
      <c r="Z4032" s="30"/>
      <c r="AA4032" s="56"/>
      <c r="AB4032" s="56"/>
      <c r="AC4032" s="30"/>
      <c r="AD4032" s="30"/>
    </row>
    <row r="4033" spans="1:30" x14ac:dyDescent="0.2">
      <c r="A4033" s="89"/>
      <c r="B4033" s="35"/>
      <c r="C4033" s="30"/>
      <c r="D4033" s="30"/>
      <c r="E4033" s="30"/>
      <c r="F4033" s="30"/>
      <c r="G4033" s="30"/>
      <c r="H4033" s="155"/>
      <c r="I4033" s="36" t="str">
        <f ca="1">IFERROR(__xludf.DUMMYFUNCTION("""COMPUTED_VALUE""")," ")</f>
        <v xml:space="preserve"> </v>
      </c>
      <c r="J4033" s="51"/>
      <c r="K4033" s="56"/>
      <c r="L4033" s="38"/>
      <c r="M4033" s="30"/>
      <c r="N4033" s="30"/>
      <c r="O4033" s="30"/>
      <c r="P4033" s="30"/>
      <c r="Q4033" s="23" t="str">
        <v/>
      </c>
      <c r="R4033" s="30"/>
      <c r="S4033" s="39"/>
      <c r="T4033" s="45"/>
      <c r="U4033" s="52"/>
      <c r="V4033" s="53"/>
      <c r="W4033" s="54"/>
      <c r="X4033" s="30"/>
      <c r="Y4033" s="31" t="str">
        <v/>
      </c>
      <c r="Z4033" s="30"/>
      <c r="AA4033" s="55"/>
      <c r="AB4033" s="55"/>
      <c r="AC4033" s="30"/>
      <c r="AD4033" s="30"/>
    </row>
    <row r="4034" spans="1:30" x14ac:dyDescent="0.2">
      <c r="A4034" s="89"/>
      <c r="B4034" s="35"/>
      <c r="C4034" s="30"/>
      <c r="D4034" s="30"/>
      <c r="E4034" s="30"/>
      <c r="F4034" s="30"/>
      <c r="G4034" s="30"/>
      <c r="H4034" s="155"/>
      <c r="I4034" s="36" t="str">
        <f ca="1">IFERROR(__xludf.DUMMYFUNCTION("""COMPUTED_VALUE""")," ")</f>
        <v xml:space="preserve"> </v>
      </c>
      <c r="J4034" s="51"/>
      <c r="K4034" s="56"/>
      <c r="L4034" s="38"/>
      <c r="M4034" s="30"/>
      <c r="N4034" s="30"/>
      <c r="O4034" s="30"/>
      <c r="P4034" s="30"/>
      <c r="Q4034" s="23" t="str">
        <v/>
      </c>
      <c r="R4034" s="30"/>
      <c r="S4034" s="39"/>
      <c r="T4034" s="45"/>
      <c r="U4034" s="52"/>
      <c r="V4034" s="53"/>
      <c r="W4034" s="54"/>
      <c r="X4034" s="30"/>
      <c r="Y4034" s="31" t="str">
        <v/>
      </c>
      <c r="Z4034" s="30"/>
      <c r="AA4034" s="56"/>
      <c r="AB4034" s="56"/>
      <c r="AC4034" s="30"/>
      <c r="AD4034" s="30"/>
    </row>
    <row r="4035" spans="1:30" x14ac:dyDescent="0.2">
      <c r="A4035" s="89"/>
      <c r="B4035" s="35"/>
      <c r="C4035" s="30"/>
      <c r="D4035" s="30"/>
      <c r="E4035" s="30"/>
      <c r="F4035" s="30"/>
      <c r="G4035" s="30"/>
      <c r="H4035" s="155"/>
      <c r="I4035" s="36" t="str">
        <f ca="1">IFERROR(__xludf.DUMMYFUNCTION("""COMPUTED_VALUE""")," ")</f>
        <v xml:space="preserve"> </v>
      </c>
      <c r="J4035" s="51"/>
      <c r="K4035" s="56"/>
      <c r="L4035" s="38"/>
      <c r="M4035" s="30"/>
      <c r="N4035" s="30"/>
      <c r="O4035" s="30"/>
      <c r="P4035" s="30"/>
      <c r="Q4035" s="23" t="str">
        <v/>
      </c>
      <c r="R4035" s="30"/>
      <c r="S4035" s="39"/>
      <c r="T4035" s="45"/>
      <c r="U4035" s="52"/>
      <c r="V4035" s="53"/>
      <c r="W4035" s="54"/>
      <c r="X4035" s="30"/>
      <c r="Y4035" s="31" t="str">
        <v/>
      </c>
      <c r="Z4035" s="30"/>
      <c r="AA4035" s="55"/>
      <c r="AB4035" s="55"/>
      <c r="AC4035" s="30"/>
      <c r="AD4035" s="30"/>
    </row>
    <row r="4036" spans="1:30" x14ac:dyDescent="0.2">
      <c r="A4036" s="89"/>
      <c r="B4036" s="35"/>
      <c r="C4036" s="30"/>
      <c r="D4036" s="30"/>
      <c r="E4036" s="30"/>
      <c r="F4036" s="30"/>
      <c r="G4036" s="30"/>
      <c r="H4036" s="155"/>
      <c r="I4036" s="36" t="str">
        <f ca="1">IFERROR(__xludf.DUMMYFUNCTION("""COMPUTED_VALUE""")," ")</f>
        <v xml:space="preserve"> </v>
      </c>
      <c r="J4036" s="51"/>
      <c r="K4036" s="56"/>
      <c r="L4036" s="38"/>
      <c r="M4036" s="30"/>
      <c r="N4036" s="30"/>
      <c r="O4036" s="30"/>
      <c r="P4036" s="30"/>
      <c r="Q4036" s="23" t="str">
        <v/>
      </c>
      <c r="R4036" s="30"/>
      <c r="S4036" s="39"/>
      <c r="T4036" s="45"/>
      <c r="U4036" s="52"/>
      <c r="V4036" s="53"/>
      <c r="W4036" s="54"/>
      <c r="X4036" s="30"/>
      <c r="Y4036" s="31" t="str">
        <v/>
      </c>
      <c r="Z4036" s="30"/>
      <c r="AA4036" s="56"/>
      <c r="AB4036" s="56"/>
      <c r="AC4036" s="30"/>
      <c r="AD4036" s="30"/>
    </row>
    <row r="4037" spans="1:30" x14ac:dyDescent="0.2">
      <c r="A4037" s="89"/>
      <c r="B4037" s="35"/>
      <c r="C4037" s="30"/>
      <c r="D4037" s="30"/>
      <c r="E4037" s="30"/>
      <c r="F4037" s="30"/>
      <c r="G4037" s="30"/>
      <c r="H4037" s="155"/>
      <c r="I4037" s="36" t="str">
        <f ca="1">IFERROR(__xludf.DUMMYFUNCTION("""COMPUTED_VALUE""")," ")</f>
        <v xml:space="preserve"> </v>
      </c>
      <c r="J4037" s="51"/>
      <c r="K4037" s="56"/>
      <c r="L4037" s="38"/>
      <c r="M4037" s="30"/>
      <c r="N4037" s="30"/>
      <c r="O4037" s="30"/>
      <c r="P4037" s="30"/>
      <c r="Q4037" s="23" t="str">
        <v/>
      </c>
      <c r="R4037" s="30"/>
      <c r="S4037" s="39"/>
      <c r="T4037" s="45"/>
      <c r="U4037" s="52"/>
      <c r="V4037" s="53"/>
      <c r="W4037" s="54"/>
      <c r="X4037" s="30"/>
      <c r="Y4037" s="31" t="str">
        <v/>
      </c>
      <c r="Z4037" s="30"/>
      <c r="AA4037" s="55"/>
      <c r="AB4037" s="55"/>
      <c r="AC4037" s="30"/>
      <c r="AD4037" s="30"/>
    </row>
    <row r="4038" spans="1:30" x14ac:dyDescent="0.2">
      <c r="A4038" s="89"/>
      <c r="B4038" s="35"/>
      <c r="C4038" s="30"/>
      <c r="D4038" s="30"/>
      <c r="E4038" s="30"/>
      <c r="F4038" s="30"/>
      <c r="G4038" s="30"/>
      <c r="H4038" s="155"/>
      <c r="I4038" s="36" t="str">
        <f ca="1">IFERROR(__xludf.DUMMYFUNCTION("""COMPUTED_VALUE""")," ")</f>
        <v xml:space="preserve"> </v>
      </c>
      <c r="J4038" s="51"/>
      <c r="K4038" s="56"/>
      <c r="L4038" s="38"/>
      <c r="M4038" s="30"/>
      <c r="N4038" s="30"/>
      <c r="O4038" s="30"/>
      <c r="P4038" s="30"/>
      <c r="Q4038" s="23" t="str">
        <v/>
      </c>
      <c r="R4038" s="30"/>
      <c r="S4038" s="39"/>
      <c r="T4038" s="45"/>
      <c r="U4038" s="52"/>
      <c r="V4038" s="53"/>
      <c r="W4038" s="54"/>
      <c r="X4038" s="30"/>
      <c r="Y4038" s="31" t="str">
        <v/>
      </c>
      <c r="Z4038" s="30"/>
      <c r="AA4038" s="56"/>
      <c r="AB4038" s="56"/>
      <c r="AC4038" s="30"/>
      <c r="AD4038" s="30"/>
    </row>
    <row r="4039" spans="1:30" x14ac:dyDescent="0.2">
      <c r="A4039" s="89"/>
      <c r="B4039" s="35"/>
      <c r="C4039" s="30"/>
      <c r="D4039" s="30"/>
      <c r="E4039" s="30"/>
      <c r="F4039" s="30"/>
      <c r="G4039" s="30"/>
      <c r="H4039" s="155"/>
      <c r="I4039" s="36" t="str">
        <f ca="1">IFERROR(__xludf.DUMMYFUNCTION("""COMPUTED_VALUE""")," ")</f>
        <v xml:space="preserve"> </v>
      </c>
      <c r="J4039" s="51"/>
      <c r="K4039" s="56"/>
      <c r="L4039" s="38"/>
      <c r="M4039" s="30"/>
      <c r="N4039" s="30"/>
      <c r="O4039" s="30"/>
      <c r="P4039" s="30"/>
      <c r="Q4039" s="23" t="str">
        <v/>
      </c>
      <c r="R4039" s="30"/>
      <c r="S4039" s="39"/>
      <c r="T4039" s="45"/>
      <c r="U4039" s="52"/>
      <c r="V4039" s="53"/>
      <c r="W4039" s="54"/>
      <c r="X4039" s="30"/>
      <c r="Y4039" s="31" t="str">
        <v/>
      </c>
      <c r="Z4039" s="30"/>
      <c r="AA4039" s="55"/>
      <c r="AB4039" s="55"/>
      <c r="AC4039" s="30"/>
      <c r="AD4039" s="30"/>
    </row>
    <row r="4040" spans="1:30" x14ac:dyDescent="0.2">
      <c r="A4040" s="89"/>
      <c r="B4040" s="35"/>
      <c r="C4040" s="30"/>
      <c r="D4040" s="30"/>
      <c r="E4040" s="30"/>
      <c r="F4040" s="30"/>
      <c r="G4040" s="30"/>
      <c r="H4040" s="155"/>
      <c r="I4040" s="36" t="str">
        <f ca="1">IFERROR(__xludf.DUMMYFUNCTION("""COMPUTED_VALUE""")," ")</f>
        <v xml:space="preserve"> </v>
      </c>
      <c r="J4040" s="51"/>
      <c r="K4040" s="56"/>
      <c r="L4040" s="38"/>
      <c r="M4040" s="30"/>
      <c r="N4040" s="30"/>
      <c r="O4040" s="30"/>
      <c r="P4040" s="30"/>
      <c r="Q4040" s="23" t="str">
        <v/>
      </c>
      <c r="R4040" s="30"/>
      <c r="S4040" s="39"/>
      <c r="T4040" s="45"/>
      <c r="U4040" s="52"/>
      <c r="V4040" s="53"/>
      <c r="W4040" s="54"/>
      <c r="X4040" s="30"/>
      <c r="Y4040" s="31" t="str">
        <v/>
      </c>
      <c r="Z4040" s="30"/>
      <c r="AA4040" s="56"/>
      <c r="AB4040" s="56"/>
      <c r="AC4040" s="30"/>
      <c r="AD4040" s="30"/>
    </row>
    <row r="4041" spans="1:30" x14ac:dyDescent="0.2">
      <c r="A4041" s="89"/>
      <c r="B4041" s="35"/>
      <c r="C4041" s="30"/>
      <c r="D4041" s="30"/>
      <c r="E4041" s="30"/>
      <c r="F4041" s="30"/>
      <c r="G4041" s="30"/>
      <c r="H4041" s="155"/>
      <c r="I4041" s="36" t="str">
        <f ca="1">IFERROR(__xludf.DUMMYFUNCTION("""COMPUTED_VALUE""")," ")</f>
        <v xml:space="preserve"> </v>
      </c>
      <c r="J4041" s="51"/>
      <c r="K4041" s="56"/>
      <c r="L4041" s="38"/>
      <c r="M4041" s="30"/>
      <c r="N4041" s="30"/>
      <c r="O4041" s="30"/>
      <c r="P4041" s="30"/>
      <c r="Q4041" s="23" t="str">
        <v/>
      </c>
      <c r="R4041" s="30"/>
      <c r="S4041" s="39"/>
      <c r="T4041" s="45"/>
      <c r="U4041" s="52"/>
      <c r="V4041" s="53"/>
      <c r="W4041" s="54"/>
      <c r="X4041" s="30"/>
      <c r="Y4041" s="31" t="str">
        <v/>
      </c>
      <c r="Z4041" s="30"/>
      <c r="AA4041" s="55"/>
      <c r="AB4041" s="55"/>
      <c r="AC4041" s="30"/>
      <c r="AD4041" s="30"/>
    </row>
    <row r="4042" spans="1:30" x14ac:dyDescent="0.2">
      <c r="A4042" s="89"/>
      <c r="B4042" s="35"/>
      <c r="C4042" s="30"/>
      <c r="D4042" s="30"/>
      <c r="E4042" s="30"/>
      <c r="F4042" s="30"/>
      <c r="G4042" s="30"/>
      <c r="H4042" s="155"/>
      <c r="I4042" s="36" t="str">
        <f ca="1">IFERROR(__xludf.DUMMYFUNCTION("""COMPUTED_VALUE""")," ")</f>
        <v xml:space="preserve"> </v>
      </c>
      <c r="J4042" s="51"/>
      <c r="K4042" s="56"/>
      <c r="L4042" s="38"/>
      <c r="M4042" s="30"/>
      <c r="N4042" s="30"/>
      <c r="O4042" s="30"/>
      <c r="P4042" s="30"/>
      <c r="Q4042" s="23" t="str">
        <v/>
      </c>
      <c r="R4042" s="30"/>
      <c r="S4042" s="39"/>
      <c r="T4042" s="45"/>
      <c r="U4042" s="52"/>
      <c r="V4042" s="53"/>
      <c r="W4042" s="54"/>
      <c r="X4042" s="30"/>
      <c r="Y4042" s="31" t="str">
        <v/>
      </c>
      <c r="Z4042" s="30"/>
      <c r="AA4042" s="56"/>
      <c r="AB4042" s="56"/>
      <c r="AC4042" s="30"/>
      <c r="AD4042" s="30"/>
    </row>
    <row r="4043" spans="1:30" x14ac:dyDescent="0.2">
      <c r="A4043" s="89"/>
      <c r="B4043" s="35"/>
      <c r="C4043" s="30"/>
      <c r="D4043" s="30"/>
      <c r="E4043" s="30"/>
      <c r="F4043" s="30"/>
      <c r="G4043" s="30"/>
      <c r="H4043" s="155"/>
      <c r="I4043" s="36" t="str">
        <f ca="1">IFERROR(__xludf.DUMMYFUNCTION("""COMPUTED_VALUE""")," ")</f>
        <v xml:space="preserve"> </v>
      </c>
      <c r="J4043" s="51"/>
      <c r="K4043" s="56"/>
      <c r="L4043" s="38"/>
      <c r="M4043" s="30"/>
      <c r="N4043" s="30"/>
      <c r="O4043" s="30"/>
      <c r="P4043" s="30"/>
      <c r="Q4043" s="23" t="str">
        <v/>
      </c>
      <c r="R4043" s="30"/>
      <c r="S4043" s="39"/>
      <c r="T4043" s="45"/>
      <c r="U4043" s="52"/>
      <c r="V4043" s="53"/>
      <c r="W4043" s="54"/>
      <c r="X4043" s="30"/>
      <c r="Y4043" s="31" t="str">
        <v/>
      </c>
      <c r="Z4043" s="30"/>
      <c r="AA4043" s="55"/>
      <c r="AB4043" s="55"/>
      <c r="AC4043" s="30"/>
      <c r="AD4043" s="30"/>
    </row>
    <row r="4044" spans="1:30" x14ac:dyDescent="0.2">
      <c r="A4044" s="89"/>
      <c r="B4044" s="35"/>
      <c r="C4044" s="30"/>
      <c r="D4044" s="30"/>
      <c r="E4044" s="30"/>
      <c r="F4044" s="30"/>
      <c r="G4044" s="30"/>
      <c r="H4044" s="155"/>
      <c r="I4044" s="36" t="str">
        <f ca="1">IFERROR(__xludf.DUMMYFUNCTION("""COMPUTED_VALUE""")," ")</f>
        <v xml:space="preserve"> </v>
      </c>
      <c r="J4044" s="51"/>
      <c r="K4044" s="56"/>
      <c r="L4044" s="38"/>
      <c r="M4044" s="30"/>
      <c r="N4044" s="30"/>
      <c r="O4044" s="30"/>
      <c r="P4044" s="30"/>
      <c r="Q4044" s="23" t="str">
        <v/>
      </c>
      <c r="R4044" s="30"/>
      <c r="S4044" s="39"/>
      <c r="T4044" s="45"/>
      <c r="U4044" s="52"/>
      <c r="V4044" s="53"/>
      <c r="W4044" s="54"/>
      <c r="X4044" s="30"/>
      <c r="Y4044" s="31" t="str">
        <v/>
      </c>
      <c r="Z4044" s="30"/>
      <c r="AA4044" s="56"/>
      <c r="AB4044" s="56"/>
      <c r="AC4044" s="30"/>
      <c r="AD4044" s="30"/>
    </row>
    <row r="4045" spans="1:30" x14ac:dyDescent="0.2">
      <c r="A4045" s="89"/>
      <c r="B4045" s="35"/>
      <c r="C4045" s="30"/>
      <c r="D4045" s="30"/>
      <c r="E4045" s="30"/>
      <c r="F4045" s="30"/>
      <c r="G4045" s="30"/>
      <c r="H4045" s="155"/>
      <c r="I4045" s="36" t="str">
        <f ca="1">IFERROR(__xludf.DUMMYFUNCTION("""COMPUTED_VALUE""")," ")</f>
        <v xml:space="preserve"> </v>
      </c>
      <c r="J4045" s="51"/>
      <c r="K4045" s="56"/>
      <c r="L4045" s="38"/>
      <c r="M4045" s="30"/>
      <c r="N4045" s="30"/>
      <c r="O4045" s="30"/>
      <c r="P4045" s="30"/>
      <c r="Q4045" s="23" t="str">
        <v/>
      </c>
      <c r="R4045" s="30"/>
      <c r="S4045" s="39"/>
      <c r="T4045" s="45"/>
      <c r="U4045" s="52"/>
      <c r="V4045" s="53"/>
      <c r="W4045" s="54"/>
      <c r="X4045" s="30"/>
      <c r="Y4045" s="31" t="str">
        <v/>
      </c>
      <c r="Z4045" s="30"/>
      <c r="AA4045" s="55"/>
      <c r="AB4045" s="55"/>
      <c r="AC4045" s="30"/>
      <c r="AD4045" s="30"/>
    </row>
    <row r="4046" spans="1:30" x14ac:dyDescent="0.2">
      <c r="A4046" s="89"/>
      <c r="B4046" s="35"/>
      <c r="C4046" s="30"/>
      <c r="D4046" s="30"/>
      <c r="E4046" s="30"/>
      <c r="F4046" s="30"/>
      <c r="G4046" s="30"/>
      <c r="H4046" s="155"/>
      <c r="I4046" s="36" t="str">
        <f ca="1">IFERROR(__xludf.DUMMYFUNCTION("""COMPUTED_VALUE""")," ")</f>
        <v xml:space="preserve"> </v>
      </c>
      <c r="J4046" s="51"/>
      <c r="K4046" s="56"/>
      <c r="L4046" s="38"/>
      <c r="M4046" s="30"/>
      <c r="N4046" s="30"/>
      <c r="O4046" s="30"/>
      <c r="P4046" s="30"/>
      <c r="Q4046" s="23" t="str">
        <v/>
      </c>
      <c r="R4046" s="30"/>
      <c r="S4046" s="39"/>
      <c r="T4046" s="45"/>
      <c r="U4046" s="52"/>
      <c r="V4046" s="53"/>
      <c r="W4046" s="54"/>
      <c r="X4046" s="30"/>
      <c r="Y4046" s="31" t="str">
        <v/>
      </c>
      <c r="Z4046" s="30"/>
      <c r="AA4046" s="56"/>
      <c r="AB4046" s="56"/>
      <c r="AC4046" s="30"/>
      <c r="AD4046" s="30"/>
    </row>
    <row r="4047" spans="1:30" x14ac:dyDescent="0.2">
      <c r="A4047" s="89"/>
      <c r="B4047" s="35"/>
      <c r="C4047" s="30"/>
      <c r="D4047" s="30"/>
      <c r="E4047" s="30"/>
      <c r="F4047" s="30"/>
      <c r="G4047" s="30"/>
      <c r="H4047" s="155"/>
      <c r="I4047" s="36" t="str">
        <f ca="1">IFERROR(__xludf.DUMMYFUNCTION("""COMPUTED_VALUE""")," ")</f>
        <v xml:space="preserve"> </v>
      </c>
      <c r="J4047" s="51"/>
      <c r="K4047" s="56"/>
      <c r="L4047" s="38"/>
      <c r="M4047" s="30"/>
      <c r="N4047" s="30"/>
      <c r="O4047" s="30"/>
      <c r="P4047" s="30"/>
      <c r="Q4047" s="23" t="str">
        <v/>
      </c>
      <c r="R4047" s="30"/>
      <c r="S4047" s="39"/>
      <c r="T4047" s="45"/>
      <c r="U4047" s="52"/>
      <c r="V4047" s="53"/>
      <c r="W4047" s="54"/>
      <c r="X4047" s="30"/>
      <c r="Y4047" s="31" t="str">
        <v/>
      </c>
      <c r="Z4047" s="30"/>
      <c r="AA4047" s="55"/>
      <c r="AB4047" s="55"/>
      <c r="AC4047" s="30"/>
      <c r="AD4047" s="30"/>
    </row>
    <row r="4048" spans="1:30" x14ac:dyDescent="0.2">
      <c r="A4048" s="89"/>
      <c r="B4048" s="35"/>
      <c r="C4048" s="30"/>
      <c r="D4048" s="30"/>
      <c r="E4048" s="30"/>
      <c r="F4048" s="30"/>
      <c r="G4048" s="30"/>
      <c r="H4048" s="155"/>
      <c r="I4048" s="36" t="str">
        <f ca="1">IFERROR(__xludf.DUMMYFUNCTION("""COMPUTED_VALUE""")," ")</f>
        <v xml:space="preserve"> </v>
      </c>
      <c r="J4048" s="51"/>
      <c r="K4048" s="56"/>
      <c r="L4048" s="38"/>
      <c r="M4048" s="30"/>
      <c r="N4048" s="30"/>
      <c r="O4048" s="30"/>
      <c r="P4048" s="30"/>
      <c r="Q4048" s="23" t="str">
        <v/>
      </c>
      <c r="R4048" s="30"/>
      <c r="S4048" s="39"/>
      <c r="T4048" s="45"/>
      <c r="U4048" s="52"/>
      <c r="V4048" s="53"/>
      <c r="W4048" s="54"/>
      <c r="X4048" s="30"/>
      <c r="Y4048" s="31" t="str">
        <v/>
      </c>
      <c r="Z4048" s="30"/>
      <c r="AA4048" s="56"/>
      <c r="AB4048" s="56"/>
      <c r="AC4048" s="30"/>
      <c r="AD4048" s="30"/>
    </row>
    <row r="4049" spans="1:30" x14ac:dyDescent="0.2">
      <c r="A4049" s="89"/>
      <c r="B4049" s="35"/>
      <c r="C4049" s="30"/>
      <c r="D4049" s="30"/>
      <c r="E4049" s="30"/>
      <c r="F4049" s="30"/>
      <c r="G4049" s="30"/>
      <c r="H4049" s="155"/>
      <c r="I4049" s="36" t="str">
        <f ca="1">IFERROR(__xludf.DUMMYFUNCTION("""COMPUTED_VALUE""")," ")</f>
        <v xml:space="preserve"> </v>
      </c>
      <c r="J4049" s="51"/>
      <c r="K4049" s="56"/>
      <c r="L4049" s="38"/>
      <c r="M4049" s="30"/>
      <c r="N4049" s="30"/>
      <c r="O4049" s="30"/>
      <c r="P4049" s="30"/>
      <c r="Q4049" s="23" t="str">
        <v/>
      </c>
      <c r="R4049" s="30"/>
      <c r="S4049" s="39"/>
      <c r="T4049" s="45"/>
      <c r="U4049" s="52"/>
      <c r="V4049" s="53"/>
      <c r="W4049" s="54"/>
      <c r="X4049" s="30"/>
      <c r="Y4049" s="31" t="str">
        <v/>
      </c>
      <c r="Z4049" s="30"/>
      <c r="AA4049" s="55"/>
      <c r="AB4049" s="55"/>
      <c r="AC4049" s="30"/>
      <c r="AD4049" s="30"/>
    </row>
    <row r="4050" spans="1:30" x14ac:dyDescent="0.2">
      <c r="A4050" s="89"/>
      <c r="B4050" s="35"/>
      <c r="C4050" s="30"/>
      <c r="D4050" s="30"/>
      <c r="E4050" s="30"/>
      <c r="F4050" s="30"/>
      <c r="G4050" s="30"/>
      <c r="H4050" s="155"/>
      <c r="I4050" s="36" t="str">
        <f ca="1">IFERROR(__xludf.DUMMYFUNCTION("""COMPUTED_VALUE""")," ")</f>
        <v xml:space="preserve"> </v>
      </c>
      <c r="J4050" s="51"/>
      <c r="K4050" s="56"/>
      <c r="L4050" s="38"/>
      <c r="M4050" s="30"/>
      <c r="N4050" s="30"/>
      <c r="O4050" s="30"/>
      <c r="P4050" s="30"/>
      <c r="Q4050" s="23" t="str">
        <v/>
      </c>
      <c r="R4050" s="30"/>
      <c r="S4050" s="39"/>
      <c r="T4050" s="45"/>
      <c r="U4050" s="52"/>
      <c r="V4050" s="53"/>
      <c r="W4050" s="54"/>
      <c r="X4050" s="30"/>
      <c r="Y4050" s="31" t="str">
        <v/>
      </c>
      <c r="Z4050" s="30"/>
      <c r="AA4050" s="56"/>
      <c r="AB4050" s="56"/>
      <c r="AC4050" s="30"/>
      <c r="AD4050" s="30"/>
    </row>
    <row r="4051" spans="1:30" x14ac:dyDescent="0.2">
      <c r="A4051" s="89"/>
      <c r="B4051" s="35"/>
      <c r="C4051" s="30"/>
      <c r="D4051" s="30"/>
      <c r="E4051" s="30"/>
      <c r="F4051" s="30"/>
      <c r="G4051" s="30"/>
      <c r="H4051" s="155"/>
      <c r="I4051" s="36" t="str">
        <f ca="1">IFERROR(__xludf.DUMMYFUNCTION("""COMPUTED_VALUE""")," ")</f>
        <v xml:space="preserve"> </v>
      </c>
      <c r="J4051" s="51"/>
      <c r="K4051" s="56"/>
      <c r="L4051" s="38"/>
      <c r="M4051" s="30"/>
      <c r="N4051" s="30"/>
      <c r="O4051" s="30"/>
      <c r="P4051" s="30"/>
      <c r="Q4051" s="23" t="str">
        <v/>
      </c>
      <c r="R4051" s="30"/>
      <c r="S4051" s="39"/>
      <c r="T4051" s="45"/>
      <c r="U4051" s="52"/>
      <c r="V4051" s="53"/>
      <c r="W4051" s="54"/>
      <c r="X4051" s="30"/>
      <c r="Y4051" s="31" t="str">
        <v/>
      </c>
      <c r="Z4051" s="30"/>
      <c r="AA4051" s="55"/>
      <c r="AB4051" s="55"/>
      <c r="AC4051" s="30"/>
      <c r="AD4051" s="30"/>
    </row>
    <row r="4052" spans="1:30" x14ac:dyDescent="0.2">
      <c r="A4052" s="89"/>
      <c r="B4052" s="35"/>
      <c r="C4052" s="30"/>
      <c r="D4052" s="30"/>
      <c r="E4052" s="30"/>
      <c r="F4052" s="30"/>
      <c r="G4052" s="30"/>
      <c r="H4052" s="155"/>
      <c r="I4052" s="36" t="str">
        <f ca="1">IFERROR(__xludf.DUMMYFUNCTION("""COMPUTED_VALUE""")," ")</f>
        <v xml:space="preserve"> </v>
      </c>
      <c r="J4052" s="51"/>
      <c r="K4052" s="56"/>
      <c r="L4052" s="38"/>
      <c r="M4052" s="30"/>
      <c r="N4052" s="30"/>
      <c r="O4052" s="30"/>
      <c r="P4052" s="30"/>
      <c r="Q4052" s="23" t="str">
        <v/>
      </c>
      <c r="R4052" s="30"/>
      <c r="S4052" s="39"/>
      <c r="T4052" s="45"/>
      <c r="U4052" s="52"/>
      <c r="V4052" s="53"/>
      <c r="W4052" s="54"/>
      <c r="X4052" s="30"/>
      <c r="Y4052" s="31" t="str">
        <v/>
      </c>
      <c r="Z4052" s="30"/>
      <c r="AA4052" s="56"/>
      <c r="AB4052" s="56"/>
      <c r="AC4052" s="30"/>
      <c r="AD4052" s="30"/>
    </row>
    <row r="4053" spans="1:30" x14ac:dyDescent="0.2">
      <c r="A4053" s="89"/>
      <c r="B4053" s="35"/>
      <c r="C4053" s="30"/>
      <c r="D4053" s="30"/>
      <c r="E4053" s="30"/>
      <c r="F4053" s="30"/>
      <c r="G4053" s="30"/>
      <c r="H4053" s="155"/>
      <c r="I4053" s="36" t="str">
        <f ca="1">IFERROR(__xludf.DUMMYFUNCTION("""COMPUTED_VALUE""")," ")</f>
        <v xml:space="preserve"> </v>
      </c>
      <c r="J4053" s="51"/>
      <c r="K4053" s="56"/>
      <c r="L4053" s="38"/>
      <c r="M4053" s="30"/>
      <c r="N4053" s="30"/>
      <c r="O4053" s="30"/>
      <c r="P4053" s="30"/>
      <c r="Q4053" s="23" t="str">
        <v/>
      </c>
      <c r="R4053" s="30"/>
      <c r="S4053" s="39"/>
      <c r="T4053" s="45"/>
      <c r="U4053" s="52"/>
      <c r="V4053" s="53"/>
      <c r="W4053" s="54"/>
      <c r="X4053" s="30"/>
      <c r="Y4053" s="31" t="str">
        <v/>
      </c>
      <c r="Z4053" s="30"/>
      <c r="AA4053" s="55"/>
      <c r="AB4053" s="55"/>
      <c r="AC4053" s="30"/>
      <c r="AD4053" s="30"/>
    </row>
    <row r="4054" spans="1:30" x14ac:dyDescent="0.2">
      <c r="A4054" s="89"/>
      <c r="B4054" s="35"/>
      <c r="C4054" s="30"/>
      <c r="D4054" s="30"/>
      <c r="E4054" s="30"/>
      <c r="F4054" s="30"/>
      <c r="G4054" s="30"/>
      <c r="H4054" s="155"/>
      <c r="I4054" s="36" t="str">
        <f ca="1">IFERROR(__xludf.DUMMYFUNCTION("""COMPUTED_VALUE""")," ")</f>
        <v xml:space="preserve"> </v>
      </c>
      <c r="J4054" s="51"/>
      <c r="K4054" s="56"/>
      <c r="L4054" s="38"/>
      <c r="M4054" s="30"/>
      <c r="N4054" s="30"/>
      <c r="O4054" s="30"/>
      <c r="P4054" s="30"/>
      <c r="Q4054" s="23" t="str">
        <v/>
      </c>
      <c r="R4054" s="30"/>
      <c r="S4054" s="39"/>
      <c r="T4054" s="45"/>
      <c r="U4054" s="52"/>
      <c r="V4054" s="53"/>
      <c r="W4054" s="54"/>
      <c r="X4054" s="30"/>
      <c r="Y4054" s="31" t="str">
        <v/>
      </c>
      <c r="Z4054" s="30"/>
      <c r="AA4054" s="56"/>
      <c r="AB4054" s="56"/>
      <c r="AC4054" s="30"/>
      <c r="AD4054" s="30"/>
    </row>
    <row r="4055" spans="1:30" x14ac:dyDescent="0.2">
      <c r="A4055" s="89"/>
      <c r="B4055" s="35"/>
      <c r="C4055" s="30"/>
      <c r="D4055" s="30"/>
      <c r="E4055" s="30"/>
      <c r="F4055" s="30"/>
      <c r="G4055" s="30"/>
      <c r="H4055" s="155"/>
      <c r="I4055" s="36" t="str">
        <f ca="1">IFERROR(__xludf.DUMMYFUNCTION("""COMPUTED_VALUE""")," ")</f>
        <v xml:space="preserve"> </v>
      </c>
      <c r="J4055" s="51"/>
      <c r="K4055" s="56"/>
      <c r="L4055" s="38"/>
      <c r="M4055" s="30"/>
      <c r="N4055" s="30"/>
      <c r="O4055" s="30"/>
      <c r="P4055" s="30"/>
      <c r="Q4055" s="23" t="str">
        <v/>
      </c>
      <c r="R4055" s="30"/>
      <c r="S4055" s="39"/>
      <c r="T4055" s="45"/>
      <c r="U4055" s="52"/>
      <c r="V4055" s="53"/>
      <c r="W4055" s="54"/>
      <c r="X4055" s="30"/>
      <c r="Y4055" s="31" t="str">
        <v/>
      </c>
      <c r="Z4055" s="30"/>
      <c r="AA4055" s="55"/>
      <c r="AB4055" s="55"/>
      <c r="AC4055" s="30"/>
      <c r="AD4055" s="30"/>
    </row>
    <row r="4056" spans="1:30" x14ac:dyDescent="0.2">
      <c r="A4056" s="89"/>
      <c r="B4056" s="35"/>
      <c r="C4056" s="30"/>
      <c r="D4056" s="30"/>
      <c r="E4056" s="30"/>
      <c r="F4056" s="30"/>
      <c r="G4056" s="30"/>
      <c r="H4056" s="155"/>
      <c r="I4056" s="36" t="str">
        <f ca="1">IFERROR(__xludf.DUMMYFUNCTION("""COMPUTED_VALUE""")," ")</f>
        <v xml:space="preserve"> </v>
      </c>
      <c r="J4056" s="51"/>
      <c r="K4056" s="56"/>
      <c r="L4056" s="38"/>
      <c r="M4056" s="30"/>
      <c r="N4056" s="30"/>
      <c r="O4056" s="30"/>
      <c r="P4056" s="30"/>
      <c r="Q4056" s="23" t="str">
        <v/>
      </c>
      <c r="R4056" s="30"/>
      <c r="S4056" s="39"/>
      <c r="T4056" s="45"/>
      <c r="U4056" s="52"/>
      <c r="V4056" s="53"/>
      <c r="W4056" s="54"/>
      <c r="X4056" s="30"/>
      <c r="Y4056" s="31" t="str">
        <v/>
      </c>
      <c r="Z4056" s="30"/>
      <c r="AA4056" s="56"/>
      <c r="AB4056" s="56"/>
      <c r="AC4056" s="30"/>
      <c r="AD4056" s="30"/>
    </row>
    <row r="4057" spans="1:30" x14ac:dyDescent="0.2">
      <c r="A4057" s="89"/>
      <c r="B4057" s="35"/>
      <c r="C4057" s="30"/>
      <c r="D4057" s="30"/>
      <c r="E4057" s="30"/>
      <c r="F4057" s="30"/>
      <c r="G4057" s="30"/>
      <c r="H4057" s="155"/>
      <c r="I4057" s="36" t="str">
        <f ca="1">IFERROR(__xludf.DUMMYFUNCTION("""COMPUTED_VALUE""")," ")</f>
        <v xml:space="preserve"> </v>
      </c>
      <c r="J4057" s="51"/>
      <c r="K4057" s="56"/>
      <c r="L4057" s="38"/>
      <c r="M4057" s="30"/>
      <c r="N4057" s="30"/>
      <c r="O4057" s="30"/>
      <c r="P4057" s="30"/>
      <c r="Q4057" s="23" t="str">
        <v/>
      </c>
      <c r="R4057" s="30"/>
      <c r="S4057" s="39"/>
      <c r="T4057" s="45"/>
      <c r="U4057" s="52"/>
      <c r="V4057" s="53"/>
      <c r="W4057" s="54"/>
      <c r="X4057" s="30"/>
      <c r="Y4057" s="31" t="str">
        <v/>
      </c>
      <c r="Z4057" s="30"/>
      <c r="AA4057" s="55"/>
      <c r="AB4057" s="55"/>
      <c r="AC4057" s="30"/>
      <c r="AD4057" s="30"/>
    </row>
    <row r="4058" spans="1:30" x14ac:dyDescent="0.2">
      <c r="A4058" s="89"/>
      <c r="B4058" s="35"/>
      <c r="C4058" s="30"/>
      <c r="D4058" s="30"/>
      <c r="E4058" s="30"/>
      <c r="F4058" s="30"/>
      <c r="G4058" s="30"/>
      <c r="H4058" s="155"/>
      <c r="I4058" s="36" t="str">
        <f ca="1">IFERROR(__xludf.DUMMYFUNCTION("""COMPUTED_VALUE""")," ")</f>
        <v xml:space="preserve"> </v>
      </c>
      <c r="J4058" s="51"/>
      <c r="K4058" s="56"/>
      <c r="L4058" s="38"/>
      <c r="M4058" s="30"/>
      <c r="N4058" s="30"/>
      <c r="O4058" s="30"/>
      <c r="P4058" s="30"/>
      <c r="Q4058" s="23" t="str">
        <v/>
      </c>
      <c r="R4058" s="30"/>
      <c r="S4058" s="39"/>
      <c r="T4058" s="45"/>
      <c r="U4058" s="52"/>
      <c r="V4058" s="53"/>
      <c r="W4058" s="54"/>
      <c r="X4058" s="30"/>
      <c r="Y4058" s="31" t="str">
        <v/>
      </c>
      <c r="Z4058" s="30"/>
      <c r="AA4058" s="56"/>
      <c r="AB4058" s="56"/>
      <c r="AC4058" s="30"/>
      <c r="AD4058" s="30"/>
    </row>
    <row r="4059" spans="1:30" x14ac:dyDescent="0.2">
      <c r="A4059" s="89"/>
      <c r="B4059" s="35"/>
      <c r="C4059" s="30"/>
      <c r="D4059" s="30"/>
      <c r="E4059" s="30"/>
      <c r="F4059" s="30"/>
      <c r="G4059" s="30"/>
      <c r="H4059" s="155"/>
      <c r="I4059" s="36" t="str">
        <f ca="1">IFERROR(__xludf.DUMMYFUNCTION("""COMPUTED_VALUE""")," ")</f>
        <v xml:space="preserve"> </v>
      </c>
      <c r="J4059" s="51"/>
      <c r="K4059" s="56"/>
      <c r="L4059" s="38"/>
      <c r="M4059" s="30"/>
      <c r="N4059" s="30"/>
      <c r="O4059" s="30"/>
      <c r="P4059" s="30"/>
      <c r="Q4059" s="23" t="str">
        <v/>
      </c>
      <c r="R4059" s="30"/>
      <c r="S4059" s="39"/>
      <c r="T4059" s="45"/>
      <c r="U4059" s="52"/>
      <c r="V4059" s="53"/>
      <c r="W4059" s="54"/>
      <c r="X4059" s="30"/>
      <c r="Y4059" s="31" t="str">
        <v/>
      </c>
      <c r="Z4059" s="30"/>
      <c r="AA4059" s="55"/>
      <c r="AB4059" s="55"/>
      <c r="AC4059" s="30"/>
      <c r="AD4059" s="30"/>
    </row>
    <row r="4060" spans="1:30" x14ac:dyDescent="0.2">
      <c r="A4060" s="89"/>
      <c r="B4060" s="35"/>
      <c r="C4060" s="30"/>
      <c r="D4060" s="30"/>
      <c r="E4060" s="30"/>
      <c r="F4060" s="30"/>
      <c r="G4060" s="30"/>
      <c r="H4060" s="155"/>
      <c r="I4060" s="36" t="str">
        <f ca="1">IFERROR(__xludf.DUMMYFUNCTION("""COMPUTED_VALUE""")," ")</f>
        <v xml:space="preserve"> </v>
      </c>
      <c r="J4060" s="51"/>
      <c r="K4060" s="56"/>
      <c r="L4060" s="38"/>
      <c r="M4060" s="30"/>
      <c r="N4060" s="30"/>
      <c r="O4060" s="30"/>
      <c r="P4060" s="30"/>
      <c r="Q4060" s="23" t="str">
        <v/>
      </c>
      <c r="R4060" s="30"/>
      <c r="S4060" s="39"/>
      <c r="T4060" s="45"/>
      <c r="U4060" s="52"/>
      <c r="V4060" s="53"/>
      <c r="W4060" s="54"/>
      <c r="X4060" s="30"/>
      <c r="Y4060" s="31" t="str">
        <v/>
      </c>
      <c r="Z4060" s="30"/>
      <c r="AA4060" s="56"/>
      <c r="AB4060" s="56"/>
      <c r="AC4060" s="30"/>
      <c r="AD4060" s="30"/>
    </row>
    <row r="4061" spans="1:30" x14ac:dyDescent="0.2">
      <c r="A4061" s="89"/>
      <c r="B4061" s="35"/>
      <c r="C4061" s="30"/>
      <c r="D4061" s="30"/>
      <c r="E4061" s="30"/>
      <c r="F4061" s="30"/>
      <c r="G4061" s="30"/>
      <c r="H4061" s="155"/>
      <c r="I4061" s="36" t="str">
        <f ca="1">IFERROR(__xludf.DUMMYFUNCTION("""COMPUTED_VALUE""")," ")</f>
        <v xml:space="preserve"> </v>
      </c>
      <c r="J4061" s="51"/>
      <c r="K4061" s="56"/>
      <c r="L4061" s="38"/>
      <c r="M4061" s="30"/>
      <c r="N4061" s="30"/>
      <c r="O4061" s="30"/>
      <c r="P4061" s="30"/>
      <c r="Q4061" s="23" t="str">
        <v/>
      </c>
      <c r="R4061" s="30"/>
      <c r="S4061" s="39"/>
      <c r="T4061" s="45"/>
      <c r="U4061" s="52"/>
      <c r="V4061" s="53"/>
      <c r="W4061" s="54"/>
      <c r="X4061" s="30"/>
      <c r="Y4061" s="31" t="str">
        <v/>
      </c>
      <c r="Z4061" s="30"/>
      <c r="AA4061" s="55"/>
      <c r="AB4061" s="55"/>
      <c r="AC4061" s="30"/>
      <c r="AD4061" s="30"/>
    </row>
    <row r="4062" spans="1:30" x14ac:dyDescent="0.2">
      <c r="A4062" s="89"/>
      <c r="B4062" s="35"/>
      <c r="C4062" s="30"/>
      <c r="D4062" s="30"/>
      <c r="E4062" s="30"/>
      <c r="F4062" s="30"/>
      <c r="G4062" s="30"/>
      <c r="H4062" s="155"/>
      <c r="I4062" s="36" t="str">
        <f ca="1">IFERROR(__xludf.DUMMYFUNCTION("""COMPUTED_VALUE""")," ")</f>
        <v xml:space="preserve"> </v>
      </c>
      <c r="J4062" s="51"/>
      <c r="K4062" s="56"/>
      <c r="L4062" s="38"/>
      <c r="M4062" s="30"/>
      <c r="N4062" s="30"/>
      <c r="O4062" s="30"/>
      <c r="P4062" s="30"/>
      <c r="Q4062" s="23" t="str">
        <v/>
      </c>
      <c r="R4062" s="30"/>
      <c r="S4062" s="39"/>
      <c r="T4062" s="45"/>
      <c r="U4062" s="52"/>
      <c r="V4062" s="53"/>
      <c r="W4062" s="54"/>
      <c r="X4062" s="30"/>
      <c r="Y4062" s="31" t="str">
        <v/>
      </c>
      <c r="Z4062" s="30"/>
      <c r="AA4062" s="56"/>
      <c r="AB4062" s="56"/>
      <c r="AC4062" s="30"/>
      <c r="AD4062" s="30"/>
    </row>
    <row r="4063" spans="1:30" x14ac:dyDescent="0.2">
      <c r="A4063" s="89"/>
      <c r="B4063" s="35"/>
      <c r="C4063" s="30"/>
      <c r="D4063" s="30"/>
      <c r="E4063" s="30"/>
      <c r="F4063" s="30"/>
      <c r="G4063" s="30"/>
      <c r="H4063" s="155"/>
      <c r="I4063" s="36" t="str">
        <f ca="1">IFERROR(__xludf.DUMMYFUNCTION("""COMPUTED_VALUE""")," ")</f>
        <v xml:space="preserve"> </v>
      </c>
      <c r="J4063" s="51"/>
      <c r="K4063" s="56"/>
      <c r="L4063" s="38"/>
      <c r="M4063" s="30"/>
      <c r="N4063" s="30"/>
      <c r="O4063" s="30"/>
      <c r="P4063" s="30"/>
      <c r="Q4063" s="23" t="str">
        <v/>
      </c>
      <c r="R4063" s="30"/>
      <c r="S4063" s="39"/>
      <c r="T4063" s="45"/>
      <c r="U4063" s="52"/>
      <c r="V4063" s="53"/>
      <c r="W4063" s="54"/>
      <c r="X4063" s="30"/>
      <c r="Y4063" s="31" t="str">
        <v/>
      </c>
      <c r="Z4063" s="30"/>
      <c r="AA4063" s="55"/>
      <c r="AB4063" s="55"/>
      <c r="AC4063" s="30"/>
      <c r="AD4063" s="30"/>
    </row>
    <row r="4064" spans="1:30" x14ac:dyDescent="0.2">
      <c r="A4064" s="89"/>
      <c r="B4064" s="35"/>
      <c r="C4064" s="30"/>
      <c r="D4064" s="30"/>
      <c r="E4064" s="30"/>
      <c r="F4064" s="30"/>
      <c r="G4064" s="30"/>
      <c r="H4064" s="155"/>
      <c r="I4064" s="36" t="str">
        <f ca="1">IFERROR(__xludf.DUMMYFUNCTION("""COMPUTED_VALUE""")," ")</f>
        <v xml:space="preserve"> </v>
      </c>
      <c r="J4064" s="51"/>
      <c r="K4064" s="56"/>
      <c r="L4064" s="38"/>
      <c r="M4064" s="30"/>
      <c r="N4064" s="30"/>
      <c r="O4064" s="30"/>
      <c r="P4064" s="30"/>
      <c r="Q4064" s="23" t="str">
        <v/>
      </c>
      <c r="R4064" s="30"/>
      <c r="S4064" s="39"/>
      <c r="T4064" s="45"/>
      <c r="U4064" s="52"/>
      <c r="V4064" s="53"/>
      <c r="W4064" s="54"/>
      <c r="X4064" s="30"/>
      <c r="Y4064" s="31" t="str">
        <v/>
      </c>
      <c r="Z4064" s="30"/>
      <c r="AA4064" s="56"/>
      <c r="AB4064" s="56"/>
      <c r="AC4064" s="30"/>
      <c r="AD4064" s="30"/>
    </row>
    <row r="4065" spans="1:30" x14ac:dyDescent="0.2">
      <c r="A4065" s="89"/>
      <c r="B4065" s="35"/>
      <c r="C4065" s="30"/>
      <c r="D4065" s="30"/>
      <c r="E4065" s="30"/>
      <c r="F4065" s="30"/>
      <c r="G4065" s="30"/>
      <c r="H4065" s="155"/>
      <c r="I4065" s="36" t="str">
        <f ca="1">IFERROR(__xludf.DUMMYFUNCTION("""COMPUTED_VALUE""")," ")</f>
        <v xml:space="preserve"> </v>
      </c>
      <c r="J4065" s="51"/>
      <c r="K4065" s="56"/>
      <c r="L4065" s="38"/>
      <c r="M4065" s="30"/>
      <c r="N4065" s="30"/>
      <c r="O4065" s="30"/>
      <c r="P4065" s="30"/>
      <c r="Q4065" s="23" t="str">
        <v/>
      </c>
      <c r="R4065" s="30"/>
      <c r="S4065" s="39"/>
      <c r="T4065" s="45"/>
      <c r="U4065" s="52"/>
      <c r="V4065" s="53"/>
      <c r="W4065" s="54"/>
      <c r="X4065" s="30"/>
      <c r="Y4065" s="31" t="str">
        <v/>
      </c>
      <c r="Z4065" s="30"/>
      <c r="AA4065" s="55"/>
      <c r="AB4065" s="55"/>
      <c r="AC4065" s="30"/>
      <c r="AD4065" s="30"/>
    </row>
    <row r="4066" spans="1:30" x14ac:dyDescent="0.2">
      <c r="A4066" s="89"/>
      <c r="B4066" s="35"/>
      <c r="C4066" s="30"/>
      <c r="D4066" s="30"/>
      <c r="E4066" s="30"/>
      <c r="F4066" s="30"/>
      <c r="G4066" s="30"/>
      <c r="H4066" s="155"/>
      <c r="I4066" s="36" t="str">
        <f ca="1">IFERROR(__xludf.DUMMYFUNCTION("""COMPUTED_VALUE""")," ")</f>
        <v xml:space="preserve"> </v>
      </c>
      <c r="J4066" s="51"/>
      <c r="K4066" s="56"/>
      <c r="L4066" s="38"/>
      <c r="M4066" s="30"/>
      <c r="N4066" s="30"/>
      <c r="O4066" s="30"/>
      <c r="P4066" s="30"/>
      <c r="Q4066" s="23" t="str">
        <v/>
      </c>
      <c r="R4066" s="30"/>
      <c r="S4066" s="39"/>
      <c r="T4066" s="45"/>
      <c r="U4066" s="52"/>
      <c r="V4066" s="53"/>
      <c r="W4066" s="54"/>
      <c r="X4066" s="30"/>
      <c r="Y4066" s="31" t="str">
        <v/>
      </c>
      <c r="Z4066" s="30"/>
      <c r="AA4066" s="56"/>
      <c r="AB4066" s="56"/>
      <c r="AC4066" s="30"/>
      <c r="AD4066" s="30"/>
    </row>
    <row r="4067" spans="1:30" x14ac:dyDescent="0.2">
      <c r="A4067" s="89"/>
      <c r="B4067" s="35"/>
      <c r="C4067" s="30"/>
      <c r="D4067" s="30"/>
      <c r="E4067" s="30"/>
      <c r="F4067" s="30"/>
      <c r="G4067" s="30"/>
      <c r="H4067" s="155"/>
      <c r="I4067" s="36" t="str">
        <f ca="1">IFERROR(__xludf.DUMMYFUNCTION("""COMPUTED_VALUE""")," ")</f>
        <v xml:space="preserve"> </v>
      </c>
      <c r="J4067" s="51"/>
      <c r="K4067" s="56"/>
      <c r="L4067" s="38"/>
      <c r="M4067" s="30"/>
      <c r="N4067" s="30"/>
      <c r="O4067" s="30"/>
      <c r="P4067" s="30"/>
      <c r="Q4067" s="23" t="str">
        <v/>
      </c>
      <c r="R4067" s="30"/>
      <c r="S4067" s="39"/>
      <c r="T4067" s="45"/>
      <c r="U4067" s="52"/>
      <c r="V4067" s="53"/>
      <c r="W4067" s="54"/>
      <c r="X4067" s="30"/>
      <c r="Y4067" s="31" t="str">
        <v/>
      </c>
      <c r="Z4067" s="30"/>
      <c r="AA4067" s="55"/>
      <c r="AB4067" s="55"/>
      <c r="AC4067" s="30"/>
      <c r="AD4067" s="30"/>
    </row>
    <row r="4068" spans="1:30" x14ac:dyDescent="0.2">
      <c r="A4068" s="89"/>
      <c r="B4068" s="35"/>
      <c r="C4068" s="30"/>
      <c r="D4068" s="30"/>
      <c r="E4068" s="30"/>
      <c r="F4068" s="30"/>
      <c r="G4068" s="30"/>
      <c r="H4068" s="155"/>
      <c r="I4068" s="36" t="str">
        <f ca="1">IFERROR(__xludf.DUMMYFUNCTION("""COMPUTED_VALUE""")," ")</f>
        <v xml:space="preserve"> </v>
      </c>
      <c r="J4068" s="51"/>
      <c r="K4068" s="56"/>
      <c r="L4068" s="38"/>
      <c r="M4068" s="30"/>
      <c r="N4068" s="30"/>
      <c r="O4068" s="30"/>
      <c r="P4068" s="30"/>
      <c r="Q4068" s="23" t="str">
        <v/>
      </c>
      <c r="R4068" s="30"/>
      <c r="S4068" s="39"/>
      <c r="T4068" s="45"/>
      <c r="U4068" s="52"/>
      <c r="V4068" s="53"/>
      <c r="W4068" s="54"/>
      <c r="X4068" s="30"/>
      <c r="Y4068" s="31" t="str">
        <v/>
      </c>
      <c r="Z4068" s="30"/>
      <c r="AA4068" s="56"/>
      <c r="AB4068" s="56"/>
      <c r="AC4068" s="30"/>
      <c r="AD4068" s="30"/>
    </row>
    <row r="4069" spans="1:30" x14ac:dyDescent="0.2">
      <c r="A4069" s="89"/>
      <c r="B4069" s="35"/>
      <c r="C4069" s="30"/>
      <c r="D4069" s="30"/>
      <c r="E4069" s="30"/>
      <c r="F4069" s="30"/>
      <c r="G4069" s="30"/>
      <c r="H4069" s="155"/>
      <c r="I4069" s="36" t="str">
        <f ca="1">IFERROR(__xludf.DUMMYFUNCTION("""COMPUTED_VALUE""")," ")</f>
        <v xml:space="preserve"> </v>
      </c>
      <c r="J4069" s="51"/>
      <c r="K4069" s="56"/>
      <c r="L4069" s="38"/>
      <c r="M4069" s="30"/>
      <c r="N4069" s="30"/>
      <c r="O4069" s="30"/>
      <c r="P4069" s="30"/>
      <c r="Q4069" s="23" t="str">
        <v/>
      </c>
      <c r="R4069" s="30"/>
      <c r="S4069" s="39"/>
      <c r="T4069" s="45"/>
      <c r="U4069" s="52"/>
      <c r="V4069" s="53"/>
      <c r="W4069" s="54"/>
      <c r="X4069" s="30"/>
      <c r="Y4069" s="31" t="str">
        <v/>
      </c>
      <c r="Z4069" s="30"/>
      <c r="AA4069" s="55"/>
      <c r="AB4069" s="55"/>
      <c r="AC4069" s="30"/>
      <c r="AD4069" s="30"/>
    </row>
    <row r="4070" spans="1:30" x14ac:dyDescent="0.2">
      <c r="A4070" s="89"/>
      <c r="B4070" s="35"/>
      <c r="C4070" s="30"/>
      <c r="D4070" s="30"/>
      <c r="E4070" s="30"/>
      <c r="F4070" s="30"/>
      <c r="G4070" s="30"/>
      <c r="H4070" s="155"/>
      <c r="I4070" s="36" t="str">
        <f ca="1">IFERROR(__xludf.DUMMYFUNCTION("""COMPUTED_VALUE""")," ")</f>
        <v xml:space="preserve"> </v>
      </c>
      <c r="J4070" s="51"/>
      <c r="K4070" s="56"/>
      <c r="L4070" s="38"/>
      <c r="M4070" s="30"/>
      <c r="N4070" s="30"/>
      <c r="O4070" s="30"/>
      <c r="P4070" s="30"/>
      <c r="Q4070" s="23" t="str">
        <v/>
      </c>
      <c r="R4070" s="30"/>
      <c r="S4070" s="39"/>
      <c r="T4070" s="45"/>
      <c r="U4070" s="52"/>
      <c r="V4070" s="53"/>
      <c r="W4070" s="54"/>
      <c r="X4070" s="30"/>
      <c r="Y4070" s="31" t="str">
        <v/>
      </c>
      <c r="Z4070" s="30"/>
      <c r="AA4070" s="56"/>
      <c r="AB4070" s="56"/>
      <c r="AC4070" s="30"/>
      <c r="AD4070" s="30"/>
    </row>
    <row r="4071" spans="1:30" x14ac:dyDescent="0.2">
      <c r="A4071" s="89"/>
      <c r="B4071" s="35"/>
      <c r="C4071" s="30"/>
      <c r="D4071" s="30"/>
      <c r="E4071" s="30"/>
      <c r="F4071" s="30"/>
      <c r="G4071" s="30"/>
      <c r="H4071" s="155"/>
      <c r="I4071" s="36" t="str">
        <f ca="1">IFERROR(__xludf.DUMMYFUNCTION("""COMPUTED_VALUE""")," ")</f>
        <v xml:space="preserve"> </v>
      </c>
      <c r="J4071" s="51"/>
      <c r="K4071" s="56"/>
      <c r="L4071" s="38"/>
      <c r="M4071" s="30"/>
      <c r="N4071" s="30"/>
      <c r="O4071" s="30"/>
      <c r="P4071" s="30"/>
      <c r="Q4071" s="23" t="str">
        <v/>
      </c>
      <c r="R4071" s="30"/>
      <c r="S4071" s="39"/>
      <c r="T4071" s="45"/>
      <c r="U4071" s="52"/>
      <c r="V4071" s="53"/>
      <c r="W4071" s="54"/>
      <c r="X4071" s="30"/>
      <c r="Y4071" s="31" t="str">
        <v/>
      </c>
      <c r="Z4071" s="30"/>
      <c r="AA4071" s="55"/>
      <c r="AB4071" s="55"/>
      <c r="AC4071" s="30"/>
      <c r="AD4071" s="30"/>
    </row>
    <row r="4072" spans="1:30" x14ac:dyDescent="0.2">
      <c r="A4072" s="89"/>
      <c r="B4072" s="35"/>
      <c r="C4072" s="30"/>
      <c r="D4072" s="30"/>
      <c r="E4072" s="30"/>
      <c r="F4072" s="30"/>
      <c r="G4072" s="30"/>
      <c r="H4072" s="155"/>
      <c r="I4072" s="36" t="str">
        <f ca="1">IFERROR(__xludf.DUMMYFUNCTION("""COMPUTED_VALUE""")," ")</f>
        <v xml:space="preserve"> </v>
      </c>
      <c r="J4072" s="51"/>
      <c r="K4072" s="56"/>
      <c r="L4072" s="38"/>
      <c r="M4072" s="30"/>
      <c r="N4072" s="30"/>
      <c r="O4072" s="30"/>
      <c r="P4072" s="30"/>
      <c r="Q4072" s="23" t="str">
        <v/>
      </c>
      <c r="R4072" s="30"/>
      <c r="S4072" s="39"/>
      <c r="T4072" s="45"/>
      <c r="U4072" s="52"/>
      <c r="V4072" s="53"/>
      <c r="W4072" s="54"/>
      <c r="X4072" s="30"/>
      <c r="Y4072" s="31" t="str">
        <v/>
      </c>
      <c r="Z4072" s="30"/>
      <c r="AA4072" s="56"/>
      <c r="AB4072" s="56"/>
      <c r="AC4072" s="30"/>
      <c r="AD4072" s="30"/>
    </row>
    <row r="4073" spans="1:30" x14ac:dyDescent="0.2">
      <c r="A4073" s="89"/>
      <c r="B4073" s="35"/>
      <c r="C4073" s="30"/>
      <c r="D4073" s="30"/>
      <c r="E4073" s="30"/>
      <c r="F4073" s="30"/>
      <c r="G4073" s="30"/>
      <c r="H4073" s="155"/>
      <c r="I4073" s="36" t="str">
        <f ca="1">IFERROR(__xludf.DUMMYFUNCTION("""COMPUTED_VALUE""")," ")</f>
        <v xml:space="preserve"> </v>
      </c>
      <c r="J4073" s="51"/>
      <c r="K4073" s="56"/>
      <c r="L4073" s="38"/>
      <c r="M4073" s="30"/>
      <c r="N4073" s="30"/>
      <c r="O4073" s="30"/>
      <c r="P4073" s="30"/>
      <c r="Q4073" s="23" t="str">
        <v/>
      </c>
      <c r="R4073" s="30"/>
      <c r="S4073" s="39"/>
      <c r="T4073" s="45"/>
      <c r="U4073" s="52"/>
      <c r="V4073" s="53"/>
      <c r="W4073" s="54"/>
      <c r="X4073" s="30"/>
      <c r="Y4073" s="31" t="str">
        <v/>
      </c>
      <c r="Z4073" s="30"/>
      <c r="AA4073" s="55"/>
      <c r="AB4073" s="55"/>
      <c r="AC4073" s="30"/>
      <c r="AD4073" s="30"/>
    </row>
    <row r="4074" spans="1:30" x14ac:dyDescent="0.2">
      <c r="A4074" s="89"/>
      <c r="B4074" s="35"/>
      <c r="C4074" s="30"/>
      <c r="D4074" s="30"/>
      <c r="E4074" s="30"/>
      <c r="F4074" s="30"/>
      <c r="G4074" s="30"/>
      <c r="H4074" s="155"/>
      <c r="I4074" s="36" t="str">
        <f ca="1">IFERROR(__xludf.DUMMYFUNCTION("""COMPUTED_VALUE""")," ")</f>
        <v xml:space="preserve"> </v>
      </c>
      <c r="J4074" s="51"/>
      <c r="K4074" s="56"/>
      <c r="L4074" s="38"/>
      <c r="M4074" s="30"/>
      <c r="N4074" s="30"/>
      <c r="O4074" s="30"/>
      <c r="P4074" s="30"/>
      <c r="Q4074" s="23" t="str">
        <v/>
      </c>
      <c r="R4074" s="30"/>
      <c r="S4074" s="39"/>
      <c r="T4074" s="45"/>
      <c r="U4074" s="52"/>
      <c r="V4074" s="53"/>
      <c r="W4074" s="54"/>
      <c r="X4074" s="30"/>
      <c r="Y4074" s="31" t="str">
        <v/>
      </c>
      <c r="Z4074" s="30"/>
      <c r="AA4074" s="56"/>
      <c r="AB4074" s="56"/>
      <c r="AC4074" s="30"/>
      <c r="AD4074" s="30"/>
    </row>
    <row r="4075" spans="1:30" x14ac:dyDescent="0.2">
      <c r="A4075" s="89"/>
      <c r="B4075" s="35"/>
      <c r="C4075" s="30"/>
      <c r="D4075" s="30"/>
      <c r="E4075" s="30"/>
      <c r="F4075" s="30"/>
      <c r="G4075" s="30"/>
      <c r="H4075" s="155"/>
      <c r="I4075" s="36" t="str">
        <f ca="1">IFERROR(__xludf.DUMMYFUNCTION("""COMPUTED_VALUE""")," ")</f>
        <v xml:space="preserve"> </v>
      </c>
      <c r="J4075" s="51"/>
      <c r="K4075" s="56"/>
      <c r="L4075" s="38"/>
      <c r="M4075" s="30"/>
      <c r="N4075" s="30"/>
      <c r="O4075" s="30"/>
      <c r="P4075" s="30"/>
      <c r="Q4075" s="23" t="str">
        <v/>
      </c>
      <c r="R4075" s="30"/>
      <c r="S4075" s="39"/>
      <c r="T4075" s="45"/>
      <c r="U4075" s="52"/>
      <c r="V4075" s="53"/>
      <c r="W4075" s="54"/>
      <c r="X4075" s="30"/>
      <c r="Y4075" s="31" t="str">
        <v/>
      </c>
      <c r="Z4075" s="30"/>
      <c r="AA4075" s="55"/>
      <c r="AB4075" s="55"/>
      <c r="AC4075" s="30"/>
      <c r="AD4075" s="30"/>
    </row>
    <row r="4076" spans="1:30" x14ac:dyDescent="0.2">
      <c r="A4076" s="89"/>
      <c r="B4076" s="35"/>
      <c r="C4076" s="30"/>
      <c r="D4076" s="30"/>
      <c r="E4076" s="30"/>
      <c r="F4076" s="30"/>
      <c r="G4076" s="30"/>
      <c r="H4076" s="155"/>
      <c r="I4076" s="36" t="str">
        <f ca="1">IFERROR(__xludf.DUMMYFUNCTION("""COMPUTED_VALUE""")," ")</f>
        <v xml:space="preserve"> </v>
      </c>
      <c r="J4076" s="51"/>
      <c r="K4076" s="56"/>
      <c r="L4076" s="38"/>
      <c r="M4076" s="30"/>
      <c r="N4076" s="30"/>
      <c r="O4076" s="30"/>
      <c r="P4076" s="30"/>
      <c r="Q4076" s="23" t="str">
        <v/>
      </c>
      <c r="R4076" s="30"/>
      <c r="S4076" s="39"/>
      <c r="T4076" s="45"/>
      <c r="U4076" s="52"/>
      <c r="V4076" s="53"/>
      <c r="W4076" s="54"/>
      <c r="X4076" s="30"/>
      <c r="Y4076" s="31" t="str">
        <v/>
      </c>
      <c r="Z4076" s="30"/>
      <c r="AA4076" s="56"/>
      <c r="AB4076" s="56"/>
      <c r="AC4076" s="30"/>
      <c r="AD4076" s="30"/>
    </row>
    <row r="4077" spans="1:30" x14ac:dyDescent="0.2">
      <c r="A4077" s="89"/>
      <c r="B4077" s="35"/>
      <c r="C4077" s="30"/>
      <c r="D4077" s="30"/>
      <c r="E4077" s="30"/>
      <c r="F4077" s="30"/>
      <c r="G4077" s="30"/>
      <c r="H4077" s="155"/>
      <c r="I4077" s="36" t="str">
        <f ca="1">IFERROR(__xludf.DUMMYFUNCTION("""COMPUTED_VALUE""")," ")</f>
        <v xml:space="preserve"> </v>
      </c>
      <c r="J4077" s="51"/>
      <c r="K4077" s="56"/>
      <c r="L4077" s="38"/>
      <c r="M4077" s="30"/>
      <c r="N4077" s="30"/>
      <c r="O4077" s="30"/>
      <c r="P4077" s="30"/>
      <c r="Q4077" s="23" t="str">
        <v/>
      </c>
      <c r="R4077" s="30"/>
      <c r="S4077" s="39"/>
      <c r="T4077" s="45"/>
      <c r="U4077" s="52"/>
      <c r="V4077" s="53"/>
      <c r="W4077" s="54"/>
      <c r="X4077" s="30"/>
      <c r="Y4077" s="31" t="str">
        <v/>
      </c>
      <c r="Z4077" s="30"/>
      <c r="AA4077" s="55"/>
      <c r="AB4077" s="55"/>
      <c r="AC4077" s="30"/>
      <c r="AD4077" s="30"/>
    </row>
    <row r="4078" spans="1:30" x14ac:dyDescent="0.2">
      <c r="A4078" s="89"/>
      <c r="B4078" s="35"/>
      <c r="C4078" s="30"/>
      <c r="D4078" s="30"/>
      <c r="E4078" s="30"/>
      <c r="F4078" s="30"/>
      <c r="G4078" s="30"/>
      <c r="H4078" s="155"/>
      <c r="I4078" s="36" t="str">
        <f ca="1">IFERROR(__xludf.DUMMYFUNCTION("""COMPUTED_VALUE""")," ")</f>
        <v xml:space="preserve"> </v>
      </c>
      <c r="J4078" s="51"/>
      <c r="K4078" s="56"/>
      <c r="L4078" s="38"/>
      <c r="M4078" s="30"/>
      <c r="N4078" s="30"/>
      <c r="O4078" s="30"/>
      <c r="P4078" s="30"/>
      <c r="Q4078" s="23" t="str">
        <v/>
      </c>
      <c r="R4078" s="30"/>
      <c r="S4078" s="39"/>
      <c r="T4078" s="45"/>
      <c r="U4078" s="52"/>
      <c r="V4078" s="53"/>
      <c r="W4078" s="54"/>
      <c r="X4078" s="30"/>
      <c r="Y4078" s="31" t="str">
        <v/>
      </c>
      <c r="Z4078" s="30"/>
      <c r="AA4078" s="56"/>
      <c r="AB4078" s="56"/>
      <c r="AC4078" s="30"/>
      <c r="AD4078" s="30"/>
    </row>
    <row r="4079" spans="1:30" x14ac:dyDescent="0.2">
      <c r="A4079" s="89"/>
      <c r="B4079" s="35"/>
      <c r="C4079" s="30"/>
      <c r="D4079" s="30"/>
      <c r="E4079" s="30"/>
      <c r="F4079" s="30"/>
      <c r="G4079" s="30"/>
      <c r="H4079" s="155"/>
      <c r="I4079" s="36" t="str">
        <f ca="1">IFERROR(__xludf.DUMMYFUNCTION("""COMPUTED_VALUE""")," ")</f>
        <v xml:space="preserve"> </v>
      </c>
      <c r="J4079" s="51"/>
      <c r="K4079" s="56"/>
      <c r="L4079" s="38"/>
      <c r="M4079" s="30"/>
      <c r="N4079" s="30"/>
      <c r="O4079" s="30"/>
      <c r="P4079" s="30"/>
      <c r="Q4079" s="23" t="str">
        <v/>
      </c>
      <c r="R4079" s="30"/>
      <c r="S4079" s="39"/>
      <c r="T4079" s="45"/>
      <c r="U4079" s="52"/>
      <c r="V4079" s="53"/>
      <c r="W4079" s="54"/>
      <c r="X4079" s="30"/>
      <c r="Y4079" s="31" t="str">
        <v/>
      </c>
      <c r="Z4079" s="30"/>
      <c r="AA4079" s="55"/>
      <c r="AB4079" s="55"/>
      <c r="AC4079" s="30"/>
      <c r="AD4079" s="30"/>
    </row>
    <row r="4080" spans="1:30" x14ac:dyDescent="0.2">
      <c r="A4080" s="89"/>
      <c r="B4080" s="35"/>
      <c r="C4080" s="30"/>
      <c r="D4080" s="30"/>
      <c r="E4080" s="30"/>
      <c r="F4080" s="30"/>
      <c r="G4080" s="30"/>
      <c r="H4080" s="155"/>
      <c r="I4080" s="36" t="str">
        <f ca="1">IFERROR(__xludf.DUMMYFUNCTION("""COMPUTED_VALUE""")," ")</f>
        <v xml:space="preserve"> </v>
      </c>
      <c r="J4080" s="51"/>
      <c r="K4080" s="56"/>
      <c r="L4080" s="38"/>
      <c r="M4080" s="30"/>
      <c r="N4080" s="30"/>
      <c r="O4080" s="30"/>
      <c r="P4080" s="30"/>
      <c r="Q4080" s="23" t="str">
        <v/>
      </c>
      <c r="R4080" s="30"/>
      <c r="S4080" s="39"/>
      <c r="T4080" s="45"/>
      <c r="U4080" s="52"/>
      <c r="V4080" s="53"/>
      <c r="W4080" s="54"/>
      <c r="X4080" s="30"/>
      <c r="Y4080" s="31" t="str">
        <v/>
      </c>
      <c r="Z4080" s="30"/>
      <c r="AA4080" s="56"/>
      <c r="AB4080" s="56"/>
      <c r="AC4080" s="30"/>
      <c r="AD4080" s="30"/>
    </row>
    <row r="4081" spans="1:30" x14ac:dyDescent="0.2">
      <c r="A4081" s="89"/>
      <c r="B4081" s="35"/>
      <c r="C4081" s="30"/>
      <c r="D4081" s="30"/>
      <c r="E4081" s="30"/>
      <c r="F4081" s="30"/>
      <c r="G4081" s="30"/>
      <c r="H4081" s="155"/>
      <c r="I4081" s="36" t="str">
        <f ca="1">IFERROR(__xludf.DUMMYFUNCTION("""COMPUTED_VALUE""")," ")</f>
        <v xml:space="preserve"> </v>
      </c>
      <c r="J4081" s="51"/>
      <c r="K4081" s="56"/>
      <c r="L4081" s="38"/>
      <c r="M4081" s="30"/>
      <c r="N4081" s="30"/>
      <c r="O4081" s="30"/>
      <c r="P4081" s="30"/>
      <c r="Q4081" s="23" t="str">
        <v/>
      </c>
      <c r="R4081" s="30"/>
      <c r="S4081" s="39"/>
      <c r="T4081" s="45"/>
      <c r="U4081" s="52"/>
      <c r="V4081" s="53"/>
      <c r="W4081" s="54"/>
      <c r="X4081" s="30"/>
      <c r="Y4081" s="31" t="str">
        <v/>
      </c>
      <c r="Z4081" s="30"/>
      <c r="AA4081" s="55"/>
      <c r="AB4081" s="55"/>
      <c r="AC4081" s="30"/>
      <c r="AD4081" s="30"/>
    </row>
    <row r="4082" spans="1:30" x14ac:dyDescent="0.2">
      <c r="A4082" s="89"/>
      <c r="B4082" s="35"/>
      <c r="C4082" s="30"/>
      <c r="D4082" s="30"/>
      <c r="E4082" s="30"/>
      <c r="F4082" s="30"/>
      <c r="G4082" s="30"/>
      <c r="H4082" s="155"/>
      <c r="I4082" s="36" t="str">
        <f ca="1">IFERROR(__xludf.DUMMYFUNCTION("""COMPUTED_VALUE""")," ")</f>
        <v xml:space="preserve"> </v>
      </c>
      <c r="J4082" s="51"/>
      <c r="K4082" s="56"/>
      <c r="L4082" s="38"/>
      <c r="M4082" s="30"/>
      <c r="N4082" s="30"/>
      <c r="O4082" s="30"/>
      <c r="P4082" s="30"/>
      <c r="Q4082" s="23" t="str">
        <v/>
      </c>
      <c r="R4082" s="30"/>
      <c r="S4082" s="39"/>
      <c r="T4082" s="45"/>
      <c r="U4082" s="52"/>
      <c r="V4082" s="53"/>
      <c r="W4082" s="54"/>
      <c r="X4082" s="30"/>
      <c r="Y4082" s="31" t="str">
        <v/>
      </c>
      <c r="Z4082" s="30"/>
      <c r="AA4082" s="56"/>
      <c r="AB4082" s="56"/>
      <c r="AC4082" s="30"/>
      <c r="AD4082" s="30"/>
    </row>
    <row r="4083" spans="1:30" x14ac:dyDescent="0.2">
      <c r="A4083" s="89"/>
      <c r="B4083" s="35"/>
      <c r="C4083" s="30"/>
      <c r="D4083" s="30"/>
      <c r="E4083" s="30"/>
      <c r="F4083" s="30"/>
      <c r="G4083" s="30"/>
      <c r="H4083" s="155"/>
      <c r="I4083" s="36" t="str">
        <f ca="1">IFERROR(__xludf.DUMMYFUNCTION("""COMPUTED_VALUE""")," ")</f>
        <v xml:space="preserve"> </v>
      </c>
      <c r="J4083" s="51"/>
      <c r="K4083" s="56"/>
      <c r="L4083" s="38"/>
      <c r="M4083" s="30"/>
      <c r="N4083" s="30"/>
      <c r="O4083" s="30"/>
      <c r="P4083" s="30"/>
      <c r="Q4083" s="23" t="str">
        <v/>
      </c>
      <c r="R4083" s="30"/>
      <c r="S4083" s="39"/>
      <c r="T4083" s="45"/>
      <c r="U4083" s="52"/>
      <c r="V4083" s="53"/>
      <c r="W4083" s="54"/>
      <c r="X4083" s="30"/>
      <c r="Y4083" s="31" t="str">
        <v/>
      </c>
      <c r="Z4083" s="30"/>
      <c r="AA4083" s="55"/>
      <c r="AB4083" s="55"/>
      <c r="AC4083" s="30"/>
      <c r="AD4083" s="30"/>
    </row>
    <row r="4084" spans="1:30" x14ac:dyDescent="0.2">
      <c r="A4084" s="89"/>
      <c r="B4084" s="35"/>
      <c r="C4084" s="30"/>
      <c r="D4084" s="30"/>
      <c r="E4084" s="30"/>
      <c r="F4084" s="30"/>
      <c r="G4084" s="30"/>
      <c r="H4084" s="155"/>
      <c r="I4084" s="36" t="str">
        <f ca="1">IFERROR(__xludf.DUMMYFUNCTION("""COMPUTED_VALUE""")," ")</f>
        <v xml:space="preserve"> </v>
      </c>
      <c r="J4084" s="51"/>
      <c r="K4084" s="56"/>
      <c r="L4084" s="38"/>
      <c r="M4084" s="30"/>
      <c r="N4084" s="30"/>
      <c r="O4084" s="30"/>
      <c r="P4084" s="30"/>
      <c r="Q4084" s="23" t="str">
        <v/>
      </c>
      <c r="R4084" s="30"/>
      <c r="S4084" s="39"/>
      <c r="T4084" s="45"/>
      <c r="U4084" s="52"/>
      <c r="V4084" s="53"/>
      <c r="W4084" s="54"/>
      <c r="X4084" s="30"/>
      <c r="Y4084" s="31" t="str">
        <v/>
      </c>
      <c r="Z4084" s="30"/>
      <c r="AA4084" s="56"/>
      <c r="AB4084" s="56"/>
      <c r="AC4084" s="30"/>
      <c r="AD4084" s="30"/>
    </row>
    <row r="4085" spans="1:30" x14ac:dyDescent="0.2">
      <c r="A4085" s="89"/>
      <c r="B4085" s="35"/>
      <c r="C4085" s="30"/>
      <c r="D4085" s="30"/>
      <c r="E4085" s="30"/>
      <c r="F4085" s="30"/>
      <c r="G4085" s="30"/>
      <c r="H4085" s="155"/>
      <c r="I4085" s="36" t="str">
        <f ca="1">IFERROR(__xludf.DUMMYFUNCTION("""COMPUTED_VALUE""")," ")</f>
        <v xml:space="preserve"> </v>
      </c>
      <c r="J4085" s="51"/>
      <c r="K4085" s="56"/>
      <c r="L4085" s="38"/>
      <c r="M4085" s="30"/>
      <c r="N4085" s="30"/>
      <c r="O4085" s="30"/>
      <c r="P4085" s="30"/>
      <c r="Q4085" s="23" t="str">
        <v/>
      </c>
      <c r="R4085" s="30"/>
      <c r="S4085" s="39"/>
      <c r="T4085" s="45"/>
      <c r="U4085" s="52"/>
      <c r="V4085" s="53"/>
      <c r="W4085" s="54"/>
      <c r="X4085" s="30"/>
      <c r="Y4085" s="31" t="str">
        <v/>
      </c>
      <c r="Z4085" s="30"/>
      <c r="AA4085" s="55"/>
      <c r="AB4085" s="55"/>
      <c r="AC4085" s="30"/>
      <c r="AD4085" s="30"/>
    </row>
    <row r="4086" spans="1:30" x14ac:dyDescent="0.2">
      <c r="A4086" s="89"/>
      <c r="B4086" s="35"/>
      <c r="C4086" s="30"/>
      <c r="D4086" s="30"/>
      <c r="E4086" s="30"/>
      <c r="F4086" s="30"/>
      <c r="G4086" s="30"/>
      <c r="H4086" s="155"/>
      <c r="I4086" s="36" t="str">
        <f ca="1">IFERROR(__xludf.DUMMYFUNCTION("""COMPUTED_VALUE""")," ")</f>
        <v xml:space="preserve"> </v>
      </c>
      <c r="J4086" s="51"/>
      <c r="K4086" s="56"/>
      <c r="L4086" s="38"/>
      <c r="M4086" s="30"/>
      <c r="N4086" s="30"/>
      <c r="O4086" s="30"/>
      <c r="P4086" s="30"/>
      <c r="Q4086" s="23" t="str">
        <v/>
      </c>
      <c r="R4086" s="30"/>
      <c r="S4086" s="39"/>
      <c r="T4086" s="45"/>
      <c r="U4086" s="52"/>
      <c r="V4086" s="53"/>
      <c r="W4086" s="54"/>
      <c r="X4086" s="30"/>
      <c r="Y4086" s="31" t="str">
        <v/>
      </c>
      <c r="Z4086" s="30"/>
      <c r="AA4086" s="56"/>
      <c r="AB4086" s="56"/>
      <c r="AC4086" s="30"/>
      <c r="AD4086" s="30"/>
    </row>
    <row r="4087" spans="1:30" x14ac:dyDescent="0.2">
      <c r="A4087" s="89"/>
      <c r="B4087" s="35"/>
      <c r="C4087" s="30"/>
      <c r="D4087" s="30"/>
      <c r="E4087" s="30"/>
      <c r="F4087" s="30"/>
      <c r="G4087" s="30"/>
      <c r="H4087" s="155"/>
      <c r="I4087" s="36" t="str">
        <f ca="1">IFERROR(__xludf.DUMMYFUNCTION("""COMPUTED_VALUE""")," ")</f>
        <v xml:space="preserve"> </v>
      </c>
      <c r="J4087" s="51"/>
      <c r="K4087" s="56"/>
      <c r="L4087" s="38"/>
      <c r="M4087" s="30"/>
      <c r="N4087" s="30"/>
      <c r="O4087" s="30"/>
      <c r="P4087" s="30"/>
      <c r="Q4087" s="23" t="str">
        <v/>
      </c>
      <c r="R4087" s="30"/>
      <c r="S4087" s="39"/>
      <c r="T4087" s="45"/>
      <c r="U4087" s="52"/>
      <c r="V4087" s="53"/>
      <c r="W4087" s="54"/>
      <c r="X4087" s="30"/>
      <c r="Y4087" s="31" t="str">
        <v/>
      </c>
      <c r="Z4087" s="30"/>
      <c r="AA4087" s="55"/>
      <c r="AB4087" s="55"/>
      <c r="AC4087" s="30"/>
      <c r="AD4087" s="30"/>
    </row>
    <row r="4088" spans="1:30" x14ac:dyDescent="0.2">
      <c r="A4088" s="89"/>
      <c r="B4088" s="35"/>
      <c r="C4088" s="30"/>
      <c r="D4088" s="30"/>
      <c r="E4088" s="30"/>
      <c r="F4088" s="30"/>
      <c r="G4088" s="30"/>
      <c r="H4088" s="155"/>
      <c r="I4088" s="36" t="str">
        <f ca="1">IFERROR(__xludf.DUMMYFUNCTION("""COMPUTED_VALUE""")," ")</f>
        <v xml:space="preserve"> </v>
      </c>
      <c r="J4088" s="51"/>
      <c r="K4088" s="56"/>
      <c r="L4088" s="38"/>
      <c r="M4088" s="30"/>
      <c r="N4088" s="30"/>
      <c r="O4088" s="30"/>
      <c r="P4088" s="30"/>
      <c r="Q4088" s="23" t="str">
        <v/>
      </c>
      <c r="R4088" s="30"/>
      <c r="S4088" s="39"/>
      <c r="T4088" s="45"/>
      <c r="U4088" s="52"/>
      <c r="V4088" s="53"/>
      <c r="W4088" s="54"/>
      <c r="X4088" s="30"/>
      <c r="Y4088" s="31" t="str">
        <v/>
      </c>
      <c r="Z4088" s="30"/>
      <c r="AA4088" s="56"/>
      <c r="AB4088" s="56"/>
      <c r="AC4088" s="30"/>
      <c r="AD4088" s="30"/>
    </row>
    <row r="4089" spans="1:30" x14ac:dyDescent="0.2">
      <c r="A4089" s="89"/>
      <c r="B4089" s="35"/>
      <c r="C4089" s="30"/>
      <c r="D4089" s="30"/>
      <c r="E4089" s="30"/>
      <c r="F4089" s="30"/>
      <c r="G4089" s="30"/>
      <c r="H4089" s="155"/>
      <c r="I4089" s="36" t="str">
        <f ca="1">IFERROR(__xludf.DUMMYFUNCTION("""COMPUTED_VALUE""")," ")</f>
        <v xml:space="preserve"> </v>
      </c>
      <c r="J4089" s="51"/>
      <c r="K4089" s="56"/>
      <c r="L4089" s="38"/>
      <c r="M4089" s="30"/>
      <c r="N4089" s="30"/>
      <c r="O4089" s="30"/>
      <c r="P4089" s="30"/>
      <c r="Q4089" s="23" t="str">
        <v/>
      </c>
      <c r="R4089" s="30"/>
      <c r="S4089" s="39"/>
      <c r="T4089" s="45"/>
      <c r="U4089" s="52"/>
      <c r="V4089" s="53"/>
      <c r="W4089" s="54"/>
      <c r="X4089" s="30"/>
      <c r="Y4089" s="31" t="str">
        <v/>
      </c>
      <c r="Z4089" s="30"/>
      <c r="AA4089" s="55"/>
      <c r="AB4089" s="55"/>
      <c r="AC4089" s="30"/>
      <c r="AD4089" s="30"/>
    </row>
    <row r="4090" spans="1:30" x14ac:dyDescent="0.2">
      <c r="A4090" s="89"/>
      <c r="B4090" s="35"/>
      <c r="C4090" s="30"/>
      <c r="D4090" s="30"/>
      <c r="E4090" s="30"/>
      <c r="F4090" s="30"/>
      <c r="G4090" s="30"/>
      <c r="H4090" s="155"/>
      <c r="I4090" s="36" t="str">
        <f ca="1">IFERROR(__xludf.DUMMYFUNCTION("""COMPUTED_VALUE""")," ")</f>
        <v xml:space="preserve"> </v>
      </c>
      <c r="J4090" s="51"/>
      <c r="K4090" s="56"/>
      <c r="L4090" s="38"/>
      <c r="M4090" s="30"/>
      <c r="N4090" s="30"/>
      <c r="O4090" s="30"/>
      <c r="P4090" s="30"/>
      <c r="Q4090" s="23" t="str">
        <v/>
      </c>
      <c r="R4090" s="30"/>
      <c r="S4090" s="39"/>
      <c r="T4090" s="45"/>
      <c r="U4090" s="52"/>
      <c r="V4090" s="53"/>
      <c r="W4090" s="54"/>
      <c r="X4090" s="30"/>
      <c r="Y4090" s="31" t="str">
        <v/>
      </c>
      <c r="Z4090" s="30"/>
      <c r="AA4090" s="56"/>
      <c r="AB4090" s="56"/>
      <c r="AC4090" s="30"/>
      <c r="AD4090" s="30"/>
    </row>
    <row r="4091" spans="1:30" x14ac:dyDescent="0.2">
      <c r="A4091" s="89"/>
      <c r="B4091" s="35"/>
      <c r="C4091" s="30"/>
      <c r="D4091" s="30"/>
      <c r="E4091" s="30"/>
      <c r="F4091" s="30"/>
      <c r="G4091" s="30"/>
      <c r="H4091" s="155"/>
      <c r="I4091" s="36" t="str">
        <f ca="1">IFERROR(__xludf.DUMMYFUNCTION("""COMPUTED_VALUE""")," ")</f>
        <v xml:space="preserve"> </v>
      </c>
      <c r="J4091" s="51"/>
      <c r="K4091" s="56"/>
      <c r="L4091" s="38"/>
      <c r="M4091" s="30"/>
      <c r="N4091" s="30"/>
      <c r="O4091" s="30"/>
      <c r="P4091" s="30"/>
      <c r="Q4091" s="23" t="str">
        <v/>
      </c>
      <c r="R4091" s="30"/>
      <c r="S4091" s="39"/>
      <c r="T4091" s="45"/>
      <c r="U4091" s="52"/>
      <c r="V4091" s="53"/>
      <c r="W4091" s="54"/>
      <c r="X4091" s="30"/>
      <c r="Y4091" s="31" t="str">
        <v/>
      </c>
      <c r="Z4091" s="30"/>
      <c r="AA4091" s="55"/>
      <c r="AB4091" s="55"/>
      <c r="AC4091" s="30"/>
      <c r="AD4091" s="30"/>
    </row>
    <row r="4092" spans="1:30" x14ac:dyDescent="0.2">
      <c r="A4092" s="89"/>
      <c r="B4092" s="35"/>
      <c r="C4092" s="30"/>
      <c r="D4092" s="30"/>
      <c r="E4092" s="30"/>
      <c r="F4092" s="30"/>
      <c r="G4092" s="30"/>
      <c r="H4092" s="155"/>
      <c r="I4092" s="36" t="str">
        <f ca="1">IFERROR(__xludf.DUMMYFUNCTION("""COMPUTED_VALUE""")," ")</f>
        <v xml:space="preserve"> </v>
      </c>
      <c r="J4092" s="51"/>
      <c r="K4092" s="56"/>
      <c r="L4092" s="38"/>
      <c r="M4092" s="30"/>
      <c r="N4092" s="30"/>
      <c r="O4092" s="30"/>
      <c r="P4092" s="30"/>
      <c r="Q4092" s="23" t="str">
        <v/>
      </c>
      <c r="R4092" s="30"/>
      <c r="S4092" s="39"/>
      <c r="T4092" s="45"/>
      <c r="U4092" s="52"/>
      <c r="V4092" s="53"/>
      <c r="W4092" s="54"/>
      <c r="X4092" s="30"/>
      <c r="Y4092" s="31" t="str">
        <v/>
      </c>
      <c r="Z4092" s="30"/>
      <c r="AA4092" s="56"/>
      <c r="AB4092" s="56"/>
      <c r="AC4092" s="30"/>
      <c r="AD4092" s="30"/>
    </row>
    <row r="4093" spans="1:30" x14ac:dyDescent="0.2">
      <c r="A4093" s="89"/>
      <c r="B4093" s="35"/>
      <c r="C4093" s="30"/>
      <c r="D4093" s="30"/>
      <c r="E4093" s="30"/>
      <c r="F4093" s="30"/>
      <c r="G4093" s="30"/>
      <c r="H4093" s="155"/>
      <c r="I4093" s="36" t="str">
        <f ca="1">IFERROR(__xludf.DUMMYFUNCTION("""COMPUTED_VALUE""")," ")</f>
        <v xml:space="preserve"> </v>
      </c>
      <c r="J4093" s="51"/>
      <c r="K4093" s="56"/>
      <c r="L4093" s="38"/>
      <c r="M4093" s="30"/>
      <c r="N4093" s="30"/>
      <c r="O4093" s="30"/>
      <c r="P4093" s="30"/>
      <c r="Q4093" s="23" t="str">
        <v/>
      </c>
      <c r="R4093" s="30"/>
      <c r="S4093" s="39"/>
      <c r="T4093" s="45"/>
      <c r="U4093" s="52"/>
      <c r="V4093" s="53"/>
      <c r="W4093" s="54"/>
      <c r="X4093" s="30"/>
      <c r="Y4093" s="31" t="str">
        <v/>
      </c>
      <c r="Z4093" s="30"/>
      <c r="AA4093" s="55"/>
      <c r="AB4093" s="55"/>
      <c r="AC4093" s="30"/>
      <c r="AD4093" s="30"/>
    </row>
    <row r="4094" spans="1:30" x14ac:dyDescent="0.2">
      <c r="A4094" s="89"/>
      <c r="B4094" s="35"/>
      <c r="C4094" s="30"/>
      <c r="D4094" s="30"/>
      <c r="E4094" s="30"/>
      <c r="F4094" s="30"/>
      <c r="G4094" s="30"/>
      <c r="H4094" s="155"/>
      <c r="I4094" s="36" t="str">
        <f ca="1">IFERROR(__xludf.DUMMYFUNCTION("""COMPUTED_VALUE""")," ")</f>
        <v xml:space="preserve"> </v>
      </c>
      <c r="J4094" s="51"/>
      <c r="K4094" s="56"/>
      <c r="L4094" s="38"/>
      <c r="M4094" s="30"/>
      <c r="N4094" s="30"/>
      <c r="O4094" s="30"/>
      <c r="P4094" s="30"/>
      <c r="Q4094" s="23" t="str">
        <v/>
      </c>
      <c r="R4094" s="30"/>
      <c r="S4094" s="39"/>
      <c r="T4094" s="45"/>
      <c r="U4094" s="52"/>
      <c r="V4094" s="53"/>
      <c r="W4094" s="54"/>
      <c r="X4094" s="30"/>
      <c r="Y4094" s="31" t="str">
        <v/>
      </c>
      <c r="Z4094" s="30"/>
      <c r="AA4094" s="56"/>
      <c r="AB4094" s="56"/>
      <c r="AC4094" s="30"/>
      <c r="AD4094" s="30"/>
    </row>
    <row r="4095" spans="1:30" x14ac:dyDescent="0.2">
      <c r="A4095" s="89"/>
      <c r="B4095" s="35"/>
      <c r="C4095" s="30"/>
      <c r="D4095" s="30"/>
      <c r="E4095" s="30"/>
      <c r="F4095" s="30"/>
      <c r="G4095" s="30"/>
      <c r="H4095" s="155"/>
      <c r="I4095" s="36" t="str">
        <f ca="1">IFERROR(__xludf.DUMMYFUNCTION("""COMPUTED_VALUE""")," ")</f>
        <v xml:space="preserve"> </v>
      </c>
      <c r="J4095" s="51"/>
      <c r="K4095" s="56"/>
      <c r="L4095" s="38"/>
      <c r="M4095" s="30"/>
      <c r="N4095" s="30"/>
      <c r="O4095" s="30"/>
      <c r="P4095" s="30"/>
      <c r="Q4095" s="23" t="str">
        <v/>
      </c>
      <c r="R4095" s="30"/>
      <c r="S4095" s="39"/>
      <c r="T4095" s="45"/>
      <c r="U4095" s="52"/>
      <c r="V4095" s="53"/>
      <c r="W4095" s="54"/>
      <c r="X4095" s="30"/>
      <c r="Y4095" s="31" t="str">
        <v/>
      </c>
      <c r="Z4095" s="30"/>
      <c r="AA4095" s="55"/>
      <c r="AB4095" s="55"/>
      <c r="AC4095" s="30"/>
      <c r="AD4095" s="30"/>
    </row>
    <row r="4096" spans="1:30" x14ac:dyDescent="0.2">
      <c r="A4096" s="89"/>
      <c r="B4096" s="35"/>
      <c r="C4096" s="30"/>
      <c r="D4096" s="30"/>
      <c r="E4096" s="30"/>
      <c r="F4096" s="30"/>
      <c r="G4096" s="30"/>
      <c r="H4096" s="155"/>
      <c r="I4096" s="36" t="str">
        <f ca="1">IFERROR(__xludf.DUMMYFUNCTION("""COMPUTED_VALUE""")," ")</f>
        <v xml:space="preserve"> </v>
      </c>
      <c r="J4096" s="51"/>
      <c r="K4096" s="56"/>
      <c r="L4096" s="38"/>
      <c r="M4096" s="30"/>
      <c r="N4096" s="30"/>
      <c r="O4096" s="30"/>
      <c r="P4096" s="30"/>
      <c r="Q4096" s="23" t="str">
        <v/>
      </c>
      <c r="R4096" s="30"/>
      <c r="S4096" s="39"/>
      <c r="T4096" s="45"/>
      <c r="U4096" s="52"/>
      <c r="V4096" s="53"/>
      <c r="W4096" s="54"/>
      <c r="X4096" s="30"/>
      <c r="Y4096" s="31" t="str">
        <v/>
      </c>
      <c r="Z4096" s="30"/>
      <c r="AA4096" s="56"/>
      <c r="AB4096" s="56"/>
      <c r="AC4096" s="30"/>
      <c r="AD4096" s="30"/>
    </row>
    <row r="4097" spans="1:30" x14ac:dyDescent="0.2">
      <c r="A4097" s="89"/>
      <c r="B4097" s="35"/>
      <c r="C4097" s="30"/>
      <c r="D4097" s="30"/>
      <c r="E4097" s="30"/>
      <c r="F4097" s="30"/>
      <c r="G4097" s="30"/>
      <c r="H4097" s="155"/>
      <c r="I4097" s="36" t="str">
        <f ca="1">IFERROR(__xludf.DUMMYFUNCTION("""COMPUTED_VALUE""")," ")</f>
        <v xml:space="preserve"> </v>
      </c>
      <c r="J4097" s="51"/>
      <c r="K4097" s="56"/>
      <c r="L4097" s="38"/>
      <c r="M4097" s="30"/>
      <c r="N4097" s="30"/>
      <c r="O4097" s="30"/>
      <c r="P4097" s="30"/>
      <c r="Q4097" s="23" t="str">
        <v/>
      </c>
      <c r="R4097" s="30"/>
      <c r="S4097" s="39"/>
      <c r="T4097" s="45"/>
      <c r="U4097" s="52"/>
      <c r="V4097" s="53"/>
      <c r="W4097" s="54"/>
      <c r="X4097" s="30"/>
      <c r="Y4097" s="31" t="str">
        <v/>
      </c>
      <c r="Z4097" s="30"/>
      <c r="AA4097" s="55"/>
      <c r="AB4097" s="55"/>
      <c r="AC4097" s="30"/>
      <c r="AD4097" s="30"/>
    </row>
    <row r="4098" spans="1:30" x14ac:dyDescent="0.2">
      <c r="A4098" s="89"/>
      <c r="B4098" s="35"/>
      <c r="C4098" s="30"/>
      <c r="D4098" s="30"/>
      <c r="E4098" s="30"/>
      <c r="F4098" s="30"/>
      <c r="G4098" s="30"/>
      <c r="H4098" s="155"/>
      <c r="I4098" s="36" t="str">
        <f ca="1">IFERROR(__xludf.DUMMYFUNCTION("""COMPUTED_VALUE""")," ")</f>
        <v xml:space="preserve"> </v>
      </c>
      <c r="J4098" s="51"/>
      <c r="K4098" s="56"/>
      <c r="L4098" s="38"/>
      <c r="M4098" s="30"/>
      <c r="N4098" s="30"/>
      <c r="O4098" s="30"/>
      <c r="P4098" s="30"/>
      <c r="Q4098" s="23" t="str">
        <v/>
      </c>
      <c r="R4098" s="30"/>
      <c r="S4098" s="39"/>
      <c r="T4098" s="45"/>
      <c r="U4098" s="52"/>
      <c r="V4098" s="53"/>
      <c r="W4098" s="54"/>
      <c r="X4098" s="30"/>
      <c r="Y4098" s="31" t="str">
        <v/>
      </c>
      <c r="Z4098" s="30"/>
      <c r="AA4098" s="56"/>
      <c r="AB4098" s="56"/>
      <c r="AC4098" s="30"/>
      <c r="AD4098" s="30"/>
    </row>
    <row r="4099" spans="1:30" x14ac:dyDescent="0.2">
      <c r="A4099" s="89"/>
      <c r="B4099" s="35"/>
      <c r="C4099" s="30"/>
      <c r="D4099" s="30"/>
      <c r="E4099" s="30"/>
      <c r="F4099" s="30"/>
      <c r="G4099" s="30"/>
      <c r="H4099" s="155"/>
      <c r="I4099" s="36" t="str">
        <f ca="1">IFERROR(__xludf.DUMMYFUNCTION("""COMPUTED_VALUE""")," ")</f>
        <v xml:space="preserve"> </v>
      </c>
      <c r="J4099" s="51"/>
      <c r="K4099" s="56"/>
      <c r="L4099" s="38"/>
      <c r="M4099" s="30"/>
      <c r="N4099" s="30"/>
      <c r="O4099" s="30"/>
      <c r="P4099" s="30"/>
      <c r="Q4099" s="23" t="str">
        <v/>
      </c>
      <c r="R4099" s="30"/>
      <c r="S4099" s="39"/>
      <c r="T4099" s="45"/>
      <c r="U4099" s="52"/>
      <c r="V4099" s="53"/>
      <c r="W4099" s="54"/>
      <c r="X4099" s="30"/>
      <c r="Y4099" s="31" t="str">
        <v/>
      </c>
      <c r="Z4099" s="30"/>
      <c r="AA4099" s="55"/>
      <c r="AB4099" s="55"/>
      <c r="AC4099" s="30"/>
      <c r="AD4099" s="30"/>
    </row>
    <row r="4100" spans="1:30" x14ac:dyDescent="0.2">
      <c r="A4100" s="89"/>
      <c r="B4100" s="35"/>
      <c r="C4100" s="30"/>
      <c r="D4100" s="30"/>
      <c r="E4100" s="30"/>
      <c r="F4100" s="30"/>
      <c r="G4100" s="30"/>
      <c r="H4100" s="155"/>
      <c r="I4100" s="36" t="str">
        <f ca="1">IFERROR(__xludf.DUMMYFUNCTION("""COMPUTED_VALUE""")," ")</f>
        <v xml:space="preserve"> </v>
      </c>
      <c r="J4100" s="51"/>
      <c r="K4100" s="56"/>
      <c r="L4100" s="38"/>
      <c r="M4100" s="30"/>
      <c r="N4100" s="30"/>
      <c r="O4100" s="30"/>
      <c r="P4100" s="30"/>
      <c r="Q4100" s="23" t="str">
        <v/>
      </c>
      <c r="R4100" s="30"/>
      <c r="S4100" s="39"/>
      <c r="T4100" s="45"/>
      <c r="U4100" s="52"/>
      <c r="V4100" s="53"/>
      <c r="W4100" s="54"/>
      <c r="X4100" s="30"/>
      <c r="Y4100" s="31" t="str">
        <v/>
      </c>
      <c r="Z4100" s="30"/>
      <c r="AA4100" s="56"/>
      <c r="AB4100" s="56"/>
      <c r="AC4100" s="30"/>
      <c r="AD4100" s="30"/>
    </row>
    <row r="4101" spans="1:30" x14ac:dyDescent="0.2">
      <c r="A4101" s="89"/>
      <c r="B4101" s="35"/>
      <c r="C4101" s="30"/>
      <c r="D4101" s="30"/>
      <c r="E4101" s="30"/>
      <c r="F4101" s="30"/>
      <c r="G4101" s="30"/>
      <c r="H4101" s="155"/>
      <c r="I4101" s="36" t="str">
        <f ca="1">IFERROR(__xludf.DUMMYFUNCTION("""COMPUTED_VALUE""")," ")</f>
        <v xml:space="preserve"> </v>
      </c>
      <c r="J4101" s="51"/>
      <c r="K4101" s="56"/>
      <c r="L4101" s="38"/>
      <c r="M4101" s="30"/>
      <c r="N4101" s="30"/>
      <c r="O4101" s="30"/>
      <c r="P4101" s="30"/>
      <c r="Q4101" s="23" t="str">
        <v/>
      </c>
      <c r="R4101" s="30"/>
      <c r="S4101" s="39"/>
      <c r="T4101" s="45"/>
      <c r="U4101" s="52"/>
      <c r="V4101" s="53"/>
      <c r="W4101" s="54"/>
      <c r="X4101" s="30"/>
      <c r="Y4101" s="31" t="str">
        <v/>
      </c>
      <c r="Z4101" s="30"/>
      <c r="AA4101" s="55"/>
      <c r="AB4101" s="55"/>
      <c r="AC4101" s="30"/>
      <c r="AD4101" s="30"/>
    </row>
    <row r="4102" spans="1:30" x14ac:dyDescent="0.2">
      <c r="A4102" s="89"/>
      <c r="B4102" s="35"/>
      <c r="C4102" s="30"/>
      <c r="D4102" s="30"/>
      <c r="E4102" s="30"/>
      <c r="F4102" s="30"/>
      <c r="G4102" s="30"/>
      <c r="H4102" s="155"/>
      <c r="I4102" s="36" t="str">
        <f ca="1">IFERROR(__xludf.DUMMYFUNCTION("""COMPUTED_VALUE""")," ")</f>
        <v xml:space="preserve"> </v>
      </c>
      <c r="J4102" s="51"/>
      <c r="K4102" s="56"/>
      <c r="L4102" s="38"/>
      <c r="M4102" s="30"/>
      <c r="N4102" s="30"/>
      <c r="O4102" s="30"/>
      <c r="P4102" s="30"/>
      <c r="Q4102" s="23" t="str">
        <v/>
      </c>
      <c r="R4102" s="30"/>
      <c r="S4102" s="39"/>
      <c r="T4102" s="45"/>
      <c r="U4102" s="52"/>
      <c r="V4102" s="53"/>
      <c r="W4102" s="54"/>
      <c r="X4102" s="30"/>
      <c r="Y4102" s="31" t="str">
        <v/>
      </c>
      <c r="Z4102" s="30"/>
      <c r="AA4102" s="56"/>
      <c r="AB4102" s="56"/>
      <c r="AC4102" s="30"/>
      <c r="AD4102" s="30"/>
    </row>
    <row r="4103" spans="1:30" x14ac:dyDescent="0.2">
      <c r="A4103" s="89"/>
      <c r="B4103" s="35"/>
      <c r="C4103" s="30"/>
      <c r="D4103" s="30"/>
      <c r="E4103" s="30"/>
      <c r="F4103" s="30"/>
      <c r="G4103" s="30"/>
      <c r="H4103" s="155"/>
      <c r="I4103" s="36" t="str">
        <f ca="1">IFERROR(__xludf.DUMMYFUNCTION("""COMPUTED_VALUE""")," ")</f>
        <v xml:space="preserve"> </v>
      </c>
      <c r="J4103" s="51"/>
      <c r="K4103" s="56"/>
      <c r="L4103" s="38"/>
      <c r="M4103" s="30"/>
      <c r="N4103" s="30"/>
      <c r="O4103" s="30"/>
      <c r="P4103" s="30"/>
      <c r="Q4103" s="23" t="str">
        <v/>
      </c>
      <c r="R4103" s="30"/>
      <c r="S4103" s="39"/>
      <c r="T4103" s="45"/>
      <c r="U4103" s="52"/>
      <c r="V4103" s="53"/>
      <c r="W4103" s="54"/>
      <c r="X4103" s="30"/>
      <c r="Y4103" s="31" t="str">
        <v/>
      </c>
      <c r="Z4103" s="30"/>
      <c r="AA4103" s="55"/>
      <c r="AB4103" s="55"/>
      <c r="AC4103" s="30"/>
      <c r="AD4103" s="30"/>
    </row>
    <row r="4104" spans="1:30" x14ac:dyDescent="0.2">
      <c r="A4104" s="89"/>
      <c r="B4104" s="35"/>
      <c r="C4104" s="30"/>
      <c r="D4104" s="30"/>
      <c r="E4104" s="30"/>
      <c r="F4104" s="30"/>
      <c r="G4104" s="30"/>
      <c r="H4104" s="155"/>
      <c r="I4104" s="36" t="str">
        <f ca="1">IFERROR(__xludf.DUMMYFUNCTION("""COMPUTED_VALUE""")," ")</f>
        <v xml:space="preserve"> </v>
      </c>
      <c r="J4104" s="51"/>
      <c r="K4104" s="56"/>
      <c r="L4104" s="38"/>
      <c r="M4104" s="30"/>
      <c r="N4104" s="30"/>
      <c r="O4104" s="30"/>
      <c r="P4104" s="30"/>
      <c r="Q4104" s="23" t="str">
        <v/>
      </c>
      <c r="R4104" s="30"/>
      <c r="S4104" s="39"/>
      <c r="T4104" s="45"/>
      <c r="U4104" s="52"/>
      <c r="V4104" s="53"/>
      <c r="W4104" s="54"/>
      <c r="X4104" s="30"/>
      <c r="Y4104" s="31" t="str">
        <v/>
      </c>
      <c r="Z4104" s="30"/>
      <c r="AA4104" s="56"/>
      <c r="AB4104" s="56"/>
      <c r="AC4104" s="30"/>
      <c r="AD4104" s="30"/>
    </row>
    <row r="4105" spans="1:30" x14ac:dyDescent="0.2">
      <c r="A4105" s="89"/>
      <c r="B4105" s="35"/>
      <c r="C4105" s="30"/>
      <c r="D4105" s="30"/>
      <c r="E4105" s="30"/>
      <c r="F4105" s="30"/>
      <c r="G4105" s="30"/>
      <c r="H4105" s="155"/>
      <c r="I4105" s="36" t="str">
        <f ca="1">IFERROR(__xludf.DUMMYFUNCTION("""COMPUTED_VALUE""")," ")</f>
        <v xml:space="preserve"> </v>
      </c>
      <c r="J4105" s="51"/>
      <c r="K4105" s="56"/>
      <c r="L4105" s="38"/>
      <c r="M4105" s="30"/>
      <c r="N4105" s="30"/>
      <c r="O4105" s="30"/>
      <c r="P4105" s="30"/>
      <c r="Q4105" s="23" t="str">
        <v/>
      </c>
      <c r="R4105" s="30"/>
      <c r="S4105" s="39"/>
      <c r="T4105" s="45"/>
      <c r="U4105" s="52"/>
      <c r="V4105" s="53"/>
      <c r="W4105" s="54"/>
      <c r="X4105" s="30"/>
      <c r="Y4105" s="31" t="str">
        <v/>
      </c>
      <c r="Z4105" s="30"/>
      <c r="AA4105" s="55"/>
      <c r="AB4105" s="55"/>
      <c r="AC4105" s="30"/>
      <c r="AD4105" s="30"/>
    </row>
    <row r="4106" spans="1:30" x14ac:dyDescent="0.2">
      <c r="A4106" s="89"/>
      <c r="B4106" s="35"/>
      <c r="C4106" s="30"/>
      <c r="D4106" s="30"/>
      <c r="E4106" s="30"/>
      <c r="F4106" s="30"/>
      <c r="G4106" s="30"/>
      <c r="H4106" s="155"/>
      <c r="I4106" s="36" t="str">
        <f ca="1">IFERROR(__xludf.DUMMYFUNCTION("""COMPUTED_VALUE""")," ")</f>
        <v xml:space="preserve"> </v>
      </c>
      <c r="J4106" s="51"/>
      <c r="K4106" s="56"/>
      <c r="L4106" s="38"/>
      <c r="M4106" s="30"/>
      <c r="N4106" s="30"/>
      <c r="O4106" s="30"/>
      <c r="P4106" s="30"/>
      <c r="Q4106" s="23" t="str">
        <v/>
      </c>
      <c r="R4106" s="30"/>
      <c r="S4106" s="39"/>
      <c r="T4106" s="45"/>
      <c r="U4106" s="52"/>
      <c r="V4106" s="53"/>
      <c r="W4106" s="54"/>
      <c r="X4106" s="30"/>
      <c r="Y4106" s="31" t="str">
        <v/>
      </c>
      <c r="Z4106" s="30"/>
      <c r="AA4106" s="56"/>
      <c r="AB4106" s="56"/>
      <c r="AC4106" s="30"/>
      <c r="AD4106" s="30"/>
    </row>
    <row r="4107" spans="1:30" x14ac:dyDescent="0.2">
      <c r="A4107" s="89"/>
      <c r="B4107" s="35"/>
      <c r="C4107" s="30"/>
      <c r="D4107" s="30"/>
      <c r="E4107" s="30"/>
      <c r="F4107" s="30"/>
      <c r="G4107" s="30"/>
      <c r="H4107" s="155"/>
      <c r="I4107" s="36" t="str">
        <f ca="1">IFERROR(__xludf.DUMMYFUNCTION("""COMPUTED_VALUE""")," ")</f>
        <v xml:space="preserve"> </v>
      </c>
      <c r="J4107" s="51"/>
      <c r="K4107" s="56"/>
      <c r="L4107" s="38"/>
      <c r="M4107" s="30"/>
      <c r="N4107" s="30"/>
      <c r="O4107" s="30"/>
      <c r="P4107" s="30"/>
      <c r="Q4107" s="23" t="str">
        <v/>
      </c>
      <c r="R4107" s="30"/>
      <c r="S4107" s="39"/>
      <c r="T4107" s="45"/>
      <c r="U4107" s="52"/>
      <c r="V4107" s="53"/>
      <c r="W4107" s="54"/>
      <c r="X4107" s="30"/>
      <c r="Y4107" s="31" t="str">
        <v/>
      </c>
      <c r="Z4107" s="30"/>
      <c r="AA4107" s="55"/>
      <c r="AB4107" s="55"/>
      <c r="AC4107" s="30"/>
      <c r="AD4107" s="30"/>
    </row>
    <row r="4108" spans="1:30" x14ac:dyDescent="0.2">
      <c r="A4108" s="89"/>
      <c r="B4108" s="35"/>
      <c r="C4108" s="30"/>
      <c r="D4108" s="30"/>
      <c r="E4108" s="30"/>
      <c r="F4108" s="30"/>
      <c r="G4108" s="30"/>
      <c r="H4108" s="155"/>
      <c r="I4108" s="36" t="str">
        <f ca="1">IFERROR(__xludf.DUMMYFUNCTION("""COMPUTED_VALUE""")," ")</f>
        <v xml:space="preserve"> </v>
      </c>
      <c r="J4108" s="51"/>
      <c r="K4108" s="56"/>
      <c r="L4108" s="38"/>
      <c r="M4108" s="30"/>
      <c r="N4108" s="30"/>
      <c r="O4108" s="30"/>
      <c r="P4108" s="30"/>
      <c r="Q4108" s="23" t="str">
        <v/>
      </c>
      <c r="R4108" s="30"/>
      <c r="S4108" s="39"/>
      <c r="T4108" s="45"/>
      <c r="U4108" s="52"/>
      <c r="V4108" s="53"/>
      <c r="W4108" s="54"/>
      <c r="X4108" s="30"/>
      <c r="Y4108" s="31" t="str">
        <v/>
      </c>
      <c r="Z4108" s="30"/>
      <c r="AA4108" s="56"/>
      <c r="AB4108" s="56"/>
      <c r="AC4108" s="30"/>
      <c r="AD4108" s="30"/>
    </row>
    <row r="4109" spans="1:30" x14ac:dyDescent="0.2">
      <c r="A4109" s="89"/>
      <c r="B4109" s="35"/>
      <c r="C4109" s="30"/>
      <c r="D4109" s="30"/>
      <c r="E4109" s="30"/>
      <c r="F4109" s="30"/>
      <c r="G4109" s="30"/>
      <c r="H4109" s="155"/>
      <c r="I4109" s="36" t="str">
        <f ca="1">IFERROR(__xludf.DUMMYFUNCTION("""COMPUTED_VALUE""")," ")</f>
        <v xml:space="preserve"> </v>
      </c>
      <c r="J4109" s="51"/>
      <c r="K4109" s="56"/>
      <c r="L4109" s="38"/>
      <c r="M4109" s="30"/>
      <c r="N4109" s="30"/>
      <c r="O4109" s="30"/>
      <c r="P4109" s="30"/>
      <c r="Q4109" s="23" t="str">
        <v/>
      </c>
      <c r="R4109" s="30"/>
      <c r="S4109" s="39"/>
      <c r="T4109" s="45"/>
      <c r="U4109" s="52"/>
      <c r="V4109" s="53"/>
      <c r="W4109" s="54"/>
      <c r="X4109" s="30"/>
      <c r="Y4109" s="31" t="str">
        <v/>
      </c>
      <c r="Z4109" s="30"/>
      <c r="AA4109" s="55"/>
      <c r="AB4109" s="55"/>
      <c r="AC4109" s="30"/>
      <c r="AD4109" s="30"/>
    </row>
    <row r="4110" spans="1:30" x14ac:dyDescent="0.2">
      <c r="A4110" s="89"/>
      <c r="B4110" s="35"/>
      <c r="C4110" s="30"/>
      <c r="D4110" s="30"/>
      <c r="E4110" s="30"/>
      <c r="F4110" s="30"/>
      <c r="G4110" s="30"/>
      <c r="H4110" s="155"/>
      <c r="I4110" s="36" t="str">
        <f ca="1">IFERROR(__xludf.DUMMYFUNCTION("""COMPUTED_VALUE""")," ")</f>
        <v xml:space="preserve"> </v>
      </c>
      <c r="J4110" s="51"/>
      <c r="K4110" s="56"/>
      <c r="L4110" s="38"/>
      <c r="M4110" s="30"/>
      <c r="N4110" s="30"/>
      <c r="O4110" s="30"/>
      <c r="P4110" s="30"/>
      <c r="Q4110" s="23" t="str">
        <v/>
      </c>
      <c r="R4110" s="30"/>
      <c r="S4110" s="39"/>
      <c r="T4110" s="45"/>
      <c r="U4110" s="52"/>
      <c r="V4110" s="53"/>
      <c r="W4110" s="54"/>
      <c r="X4110" s="30"/>
      <c r="Y4110" s="31" t="str">
        <v/>
      </c>
      <c r="Z4110" s="30"/>
      <c r="AA4110" s="56"/>
      <c r="AB4110" s="56"/>
      <c r="AC4110" s="30"/>
      <c r="AD4110" s="30"/>
    </row>
    <row r="4111" spans="1:30" x14ac:dyDescent="0.2">
      <c r="A4111" s="89"/>
      <c r="B4111" s="35"/>
      <c r="C4111" s="30"/>
      <c r="D4111" s="30"/>
      <c r="E4111" s="30"/>
      <c r="F4111" s="30"/>
      <c r="G4111" s="30"/>
      <c r="H4111" s="155"/>
      <c r="I4111" s="36" t="str">
        <f ca="1">IFERROR(__xludf.DUMMYFUNCTION("""COMPUTED_VALUE""")," ")</f>
        <v xml:space="preserve"> </v>
      </c>
      <c r="J4111" s="51"/>
      <c r="K4111" s="56"/>
      <c r="L4111" s="38"/>
      <c r="M4111" s="30"/>
      <c r="N4111" s="30"/>
      <c r="O4111" s="30"/>
      <c r="P4111" s="30"/>
      <c r="Q4111" s="23" t="str">
        <v/>
      </c>
      <c r="R4111" s="30"/>
      <c r="S4111" s="39"/>
      <c r="T4111" s="45"/>
      <c r="U4111" s="52"/>
      <c r="V4111" s="53"/>
      <c r="W4111" s="54"/>
      <c r="X4111" s="30"/>
      <c r="Y4111" s="31" t="str">
        <v/>
      </c>
      <c r="Z4111" s="30"/>
      <c r="AA4111" s="55"/>
      <c r="AB4111" s="55"/>
      <c r="AC4111" s="30"/>
      <c r="AD4111" s="30"/>
    </row>
    <row r="4112" spans="1:30" x14ac:dyDescent="0.2">
      <c r="A4112" s="89"/>
      <c r="B4112" s="35"/>
      <c r="C4112" s="30"/>
      <c r="D4112" s="30"/>
      <c r="E4112" s="30"/>
      <c r="F4112" s="30"/>
      <c r="G4112" s="30"/>
      <c r="H4112" s="155"/>
      <c r="I4112" s="36" t="str">
        <f ca="1">IFERROR(__xludf.DUMMYFUNCTION("""COMPUTED_VALUE""")," ")</f>
        <v xml:space="preserve"> </v>
      </c>
      <c r="J4112" s="51"/>
      <c r="K4112" s="56"/>
      <c r="L4112" s="38"/>
      <c r="M4112" s="30"/>
      <c r="N4112" s="30"/>
      <c r="O4112" s="30"/>
      <c r="P4112" s="30"/>
      <c r="Q4112" s="23" t="str">
        <v/>
      </c>
      <c r="R4112" s="30"/>
      <c r="S4112" s="39"/>
      <c r="T4112" s="45"/>
      <c r="U4112" s="52"/>
      <c r="V4112" s="53"/>
      <c r="W4112" s="54"/>
      <c r="X4112" s="30"/>
      <c r="Y4112" s="31" t="str">
        <v/>
      </c>
      <c r="Z4112" s="30"/>
      <c r="AA4112" s="56"/>
      <c r="AB4112" s="56"/>
      <c r="AC4112" s="30"/>
      <c r="AD4112" s="30"/>
    </row>
    <row r="4113" spans="1:30" x14ac:dyDescent="0.2">
      <c r="A4113" s="89"/>
      <c r="B4113" s="35"/>
      <c r="C4113" s="30"/>
      <c r="D4113" s="30"/>
      <c r="E4113" s="30"/>
      <c r="F4113" s="30"/>
      <c r="G4113" s="30"/>
      <c r="H4113" s="155"/>
      <c r="I4113" s="36" t="str">
        <f ca="1">IFERROR(__xludf.DUMMYFUNCTION("""COMPUTED_VALUE""")," ")</f>
        <v xml:space="preserve"> </v>
      </c>
      <c r="J4113" s="51"/>
      <c r="K4113" s="56"/>
      <c r="L4113" s="38"/>
      <c r="M4113" s="30"/>
      <c r="N4113" s="30"/>
      <c r="O4113" s="30"/>
      <c r="P4113" s="30"/>
      <c r="Q4113" s="23" t="str">
        <v/>
      </c>
      <c r="R4113" s="30"/>
      <c r="S4113" s="39"/>
      <c r="T4113" s="45"/>
      <c r="U4113" s="52"/>
      <c r="V4113" s="53"/>
      <c r="W4113" s="54"/>
      <c r="X4113" s="30"/>
      <c r="Y4113" s="31" t="str">
        <v/>
      </c>
      <c r="Z4113" s="30"/>
      <c r="AA4113" s="55"/>
      <c r="AB4113" s="55"/>
      <c r="AC4113" s="30"/>
      <c r="AD4113" s="30"/>
    </row>
    <row r="4114" spans="1:30" x14ac:dyDescent="0.2">
      <c r="A4114" s="89"/>
      <c r="B4114" s="35"/>
      <c r="C4114" s="30"/>
      <c r="D4114" s="30"/>
      <c r="E4114" s="30"/>
      <c r="F4114" s="30"/>
      <c r="G4114" s="30"/>
      <c r="H4114" s="155"/>
      <c r="I4114" s="36" t="str">
        <f ca="1">IFERROR(__xludf.DUMMYFUNCTION("""COMPUTED_VALUE""")," ")</f>
        <v xml:space="preserve"> </v>
      </c>
      <c r="J4114" s="51"/>
      <c r="K4114" s="56"/>
      <c r="L4114" s="38"/>
      <c r="M4114" s="30"/>
      <c r="N4114" s="30"/>
      <c r="O4114" s="30"/>
      <c r="P4114" s="30"/>
      <c r="Q4114" s="23" t="str">
        <v/>
      </c>
      <c r="R4114" s="30"/>
      <c r="S4114" s="39"/>
      <c r="T4114" s="45"/>
      <c r="U4114" s="52"/>
      <c r="V4114" s="53"/>
      <c r="W4114" s="54"/>
      <c r="X4114" s="30"/>
      <c r="Y4114" s="31" t="str">
        <v/>
      </c>
      <c r="Z4114" s="30"/>
      <c r="AA4114" s="56"/>
      <c r="AB4114" s="56"/>
      <c r="AC4114" s="30"/>
      <c r="AD4114" s="30"/>
    </row>
    <row r="4115" spans="1:30" x14ac:dyDescent="0.2">
      <c r="A4115" s="89"/>
      <c r="B4115" s="35"/>
      <c r="C4115" s="30"/>
      <c r="D4115" s="30"/>
      <c r="E4115" s="30"/>
      <c r="F4115" s="30"/>
      <c r="G4115" s="30"/>
      <c r="H4115" s="155"/>
      <c r="I4115" s="36" t="str">
        <f ca="1">IFERROR(__xludf.DUMMYFUNCTION("""COMPUTED_VALUE""")," ")</f>
        <v xml:space="preserve"> </v>
      </c>
      <c r="J4115" s="51"/>
      <c r="K4115" s="56"/>
      <c r="L4115" s="38"/>
      <c r="M4115" s="30"/>
      <c r="N4115" s="30"/>
      <c r="O4115" s="30"/>
      <c r="P4115" s="30"/>
      <c r="Q4115" s="23" t="str">
        <v/>
      </c>
      <c r="R4115" s="30"/>
      <c r="S4115" s="39"/>
      <c r="T4115" s="45"/>
      <c r="U4115" s="52"/>
      <c r="V4115" s="53"/>
      <c r="W4115" s="54"/>
      <c r="X4115" s="30"/>
      <c r="Y4115" s="31" t="str">
        <v/>
      </c>
      <c r="Z4115" s="30"/>
      <c r="AA4115" s="55"/>
      <c r="AB4115" s="55"/>
      <c r="AC4115" s="30"/>
      <c r="AD4115" s="30"/>
    </row>
    <row r="4116" spans="1:30" x14ac:dyDescent="0.2">
      <c r="A4116" s="89"/>
      <c r="B4116" s="35"/>
      <c r="C4116" s="30"/>
      <c r="D4116" s="30"/>
      <c r="E4116" s="30"/>
      <c r="F4116" s="30"/>
      <c r="G4116" s="30"/>
      <c r="H4116" s="155"/>
      <c r="I4116" s="36" t="str">
        <f ca="1">IFERROR(__xludf.DUMMYFUNCTION("""COMPUTED_VALUE""")," ")</f>
        <v xml:space="preserve"> </v>
      </c>
      <c r="J4116" s="51"/>
      <c r="K4116" s="56"/>
      <c r="L4116" s="38"/>
      <c r="M4116" s="30"/>
      <c r="N4116" s="30"/>
      <c r="O4116" s="30"/>
      <c r="P4116" s="30"/>
      <c r="Q4116" s="23" t="str">
        <v/>
      </c>
      <c r="R4116" s="30"/>
      <c r="S4116" s="39"/>
      <c r="T4116" s="45"/>
      <c r="U4116" s="52"/>
      <c r="V4116" s="53"/>
      <c r="W4116" s="54"/>
      <c r="X4116" s="30"/>
      <c r="Y4116" s="31" t="str">
        <v/>
      </c>
      <c r="Z4116" s="30"/>
      <c r="AA4116" s="56"/>
      <c r="AB4116" s="56"/>
      <c r="AC4116" s="30"/>
      <c r="AD4116" s="30"/>
    </row>
    <row r="4117" spans="1:30" x14ac:dyDescent="0.2">
      <c r="A4117" s="89"/>
      <c r="B4117" s="35"/>
      <c r="C4117" s="30"/>
      <c r="D4117" s="30"/>
      <c r="E4117" s="30"/>
      <c r="F4117" s="30"/>
      <c r="G4117" s="30"/>
      <c r="H4117" s="155"/>
      <c r="I4117" s="36" t="str">
        <f ca="1">IFERROR(__xludf.DUMMYFUNCTION("""COMPUTED_VALUE""")," ")</f>
        <v xml:space="preserve"> </v>
      </c>
      <c r="J4117" s="51"/>
      <c r="K4117" s="56"/>
      <c r="L4117" s="38"/>
      <c r="M4117" s="30"/>
      <c r="N4117" s="30"/>
      <c r="O4117" s="30"/>
      <c r="P4117" s="30"/>
      <c r="Q4117" s="23" t="str">
        <v/>
      </c>
      <c r="R4117" s="30"/>
      <c r="S4117" s="39"/>
      <c r="T4117" s="45"/>
      <c r="U4117" s="52"/>
      <c r="V4117" s="53"/>
      <c r="W4117" s="54"/>
      <c r="X4117" s="30"/>
      <c r="Y4117" s="31" t="str">
        <v/>
      </c>
      <c r="Z4117" s="30"/>
      <c r="AA4117" s="55"/>
      <c r="AB4117" s="55"/>
      <c r="AC4117" s="30"/>
      <c r="AD4117" s="30"/>
    </row>
    <row r="4118" spans="1:30" x14ac:dyDescent="0.2">
      <c r="A4118" s="89"/>
      <c r="B4118" s="35"/>
      <c r="C4118" s="30"/>
      <c r="D4118" s="30"/>
      <c r="E4118" s="30"/>
      <c r="F4118" s="30"/>
      <c r="G4118" s="30"/>
      <c r="H4118" s="155"/>
      <c r="I4118" s="36" t="str">
        <f ca="1">IFERROR(__xludf.DUMMYFUNCTION("""COMPUTED_VALUE""")," ")</f>
        <v xml:space="preserve"> </v>
      </c>
      <c r="J4118" s="51"/>
      <c r="K4118" s="56"/>
      <c r="L4118" s="38"/>
      <c r="M4118" s="30"/>
      <c r="N4118" s="30"/>
      <c r="O4118" s="30"/>
      <c r="P4118" s="30"/>
      <c r="Q4118" s="23" t="str">
        <v/>
      </c>
      <c r="R4118" s="30"/>
      <c r="S4118" s="39"/>
      <c r="T4118" s="45"/>
      <c r="U4118" s="52"/>
      <c r="V4118" s="53"/>
      <c r="W4118" s="54"/>
      <c r="X4118" s="30"/>
      <c r="Y4118" s="31" t="str">
        <v/>
      </c>
      <c r="Z4118" s="30"/>
      <c r="AA4118" s="56"/>
      <c r="AB4118" s="56"/>
      <c r="AC4118" s="30"/>
      <c r="AD4118" s="30"/>
    </row>
    <row r="4119" spans="1:30" x14ac:dyDescent="0.2">
      <c r="A4119" s="89"/>
      <c r="B4119" s="35"/>
      <c r="C4119" s="30"/>
      <c r="D4119" s="30"/>
      <c r="E4119" s="30"/>
      <c r="F4119" s="30"/>
      <c r="G4119" s="30"/>
      <c r="H4119" s="155"/>
      <c r="I4119" s="36" t="str">
        <f ca="1">IFERROR(__xludf.DUMMYFUNCTION("""COMPUTED_VALUE""")," ")</f>
        <v xml:space="preserve"> </v>
      </c>
      <c r="J4119" s="51"/>
      <c r="K4119" s="56"/>
      <c r="L4119" s="38"/>
      <c r="M4119" s="30"/>
      <c r="N4119" s="30"/>
      <c r="O4119" s="30"/>
      <c r="P4119" s="30"/>
      <c r="Q4119" s="23" t="str">
        <v/>
      </c>
      <c r="R4119" s="30"/>
      <c r="S4119" s="39"/>
      <c r="T4119" s="45"/>
      <c r="U4119" s="52"/>
      <c r="V4119" s="53"/>
      <c r="W4119" s="54"/>
      <c r="X4119" s="30"/>
      <c r="Y4119" s="31" t="str">
        <v/>
      </c>
      <c r="Z4119" s="30"/>
      <c r="AA4119" s="55"/>
      <c r="AB4119" s="55"/>
      <c r="AC4119" s="30"/>
      <c r="AD4119" s="30"/>
    </row>
    <row r="4120" spans="1:30" x14ac:dyDescent="0.2">
      <c r="A4120" s="89"/>
      <c r="B4120" s="35"/>
      <c r="C4120" s="30"/>
      <c r="D4120" s="30"/>
      <c r="E4120" s="30"/>
      <c r="F4120" s="30"/>
      <c r="G4120" s="30"/>
      <c r="H4120" s="155"/>
      <c r="I4120" s="36" t="str">
        <f ca="1">IFERROR(__xludf.DUMMYFUNCTION("""COMPUTED_VALUE""")," ")</f>
        <v xml:space="preserve"> </v>
      </c>
      <c r="J4120" s="51"/>
      <c r="K4120" s="56"/>
      <c r="L4120" s="38"/>
      <c r="M4120" s="30"/>
      <c r="N4120" s="30"/>
      <c r="O4120" s="30"/>
      <c r="P4120" s="30"/>
      <c r="Q4120" s="23" t="str">
        <v/>
      </c>
      <c r="R4120" s="30"/>
      <c r="S4120" s="39"/>
      <c r="T4120" s="45"/>
      <c r="U4120" s="52"/>
      <c r="V4120" s="53"/>
      <c r="W4120" s="54"/>
      <c r="X4120" s="30"/>
      <c r="Y4120" s="31" t="str">
        <v/>
      </c>
      <c r="Z4120" s="30"/>
      <c r="AA4120" s="56"/>
      <c r="AB4120" s="56"/>
      <c r="AC4120" s="30"/>
      <c r="AD4120" s="30"/>
    </row>
    <row r="4121" spans="1:30" x14ac:dyDescent="0.2">
      <c r="A4121" s="89"/>
      <c r="B4121" s="35"/>
      <c r="C4121" s="30"/>
      <c r="D4121" s="30"/>
      <c r="E4121" s="30"/>
      <c r="F4121" s="30"/>
      <c r="G4121" s="30"/>
      <c r="H4121" s="155"/>
      <c r="I4121" s="36" t="str">
        <f ca="1">IFERROR(__xludf.DUMMYFUNCTION("""COMPUTED_VALUE""")," ")</f>
        <v xml:space="preserve"> </v>
      </c>
      <c r="J4121" s="51"/>
      <c r="K4121" s="56"/>
      <c r="L4121" s="38"/>
      <c r="M4121" s="30"/>
      <c r="N4121" s="30"/>
      <c r="O4121" s="30"/>
      <c r="P4121" s="30"/>
      <c r="Q4121" s="23" t="str">
        <v/>
      </c>
      <c r="R4121" s="30"/>
      <c r="S4121" s="39"/>
      <c r="T4121" s="45"/>
      <c r="U4121" s="52"/>
      <c r="V4121" s="53"/>
      <c r="W4121" s="54"/>
      <c r="X4121" s="30"/>
      <c r="Y4121" s="31" t="str">
        <v/>
      </c>
      <c r="Z4121" s="30"/>
      <c r="AA4121" s="55"/>
      <c r="AB4121" s="55"/>
      <c r="AC4121" s="30"/>
      <c r="AD4121" s="30"/>
    </row>
    <row r="4122" spans="1:30" x14ac:dyDescent="0.2">
      <c r="A4122" s="89"/>
      <c r="B4122" s="35"/>
      <c r="C4122" s="30"/>
      <c r="D4122" s="30"/>
      <c r="E4122" s="30"/>
      <c r="F4122" s="30"/>
      <c r="G4122" s="30"/>
      <c r="H4122" s="155"/>
      <c r="I4122" s="36" t="str">
        <f ca="1">IFERROR(__xludf.DUMMYFUNCTION("""COMPUTED_VALUE""")," ")</f>
        <v xml:space="preserve"> </v>
      </c>
      <c r="J4122" s="51"/>
      <c r="K4122" s="56"/>
      <c r="L4122" s="38"/>
      <c r="M4122" s="30"/>
      <c r="N4122" s="30"/>
      <c r="O4122" s="30"/>
      <c r="P4122" s="30"/>
      <c r="Q4122" s="23" t="str">
        <v/>
      </c>
      <c r="R4122" s="30"/>
      <c r="S4122" s="39"/>
      <c r="T4122" s="45"/>
      <c r="U4122" s="52"/>
      <c r="V4122" s="53"/>
      <c r="W4122" s="54"/>
      <c r="X4122" s="30"/>
      <c r="Y4122" s="31" t="str">
        <v/>
      </c>
      <c r="Z4122" s="30"/>
      <c r="AA4122" s="56"/>
      <c r="AB4122" s="56"/>
      <c r="AC4122" s="30"/>
      <c r="AD4122" s="30"/>
    </row>
    <row r="4123" spans="1:30" x14ac:dyDescent="0.2">
      <c r="A4123" s="89"/>
      <c r="B4123" s="35"/>
      <c r="C4123" s="30"/>
      <c r="D4123" s="30"/>
      <c r="E4123" s="30"/>
      <c r="F4123" s="30"/>
      <c r="G4123" s="30"/>
      <c r="H4123" s="155"/>
      <c r="I4123" s="36" t="str">
        <f ca="1">IFERROR(__xludf.DUMMYFUNCTION("""COMPUTED_VALUE""")," ")</f>
        <v xml:space="preserve"> </v>
      </c>
      <c r="J4123" s="51"/>
      <c r="K4123" s="56"/>
      <c r="L4123" s="38"/>
      <c r="M4123" s="30"/>
      <c r="N4123" s="30"/>
      <c r="O4123" s="30"/>
      <c r="P4123" s="30"/>
      <c r="Q4123" s="23" t="str">
        <v/>
      </c>
      <c r="R4123" s="30"/>
      <c r="S4123" s="39"/>
      <c r="T4123" s="45"/>
      <c r="U4123" s="52"/>
      <c r="V4123" s="53"/>
      <c r="W4123" s="54"/>
      <c r="X4123" s="30"/>
      <c r="Y4123" s="31" t="str">
        <v/>
      </c>
      <c r="Z4123" s="30"/>
      <c r="AA4123" s="55"/>
      <c r="AB4123" s="55"/>
      <c r="AC4123" s="30"/>
      <c r="AD4123" s="30"/>
    </row>
    <row r="4124" spans="1:30" x14ac:dyDescent="0.2">
      <c r="A4124" s="89"/>
      <c r="B4124" s="35"/>
      <c r="C4124" s="30"/>
      <c r="D4124" s="30"/>
      <c r="E4124" s="30"/>
      <c r="F4124" s="30"/>
      <c r="G4124" s="30"/>
      <c r="H4124" s="155"/>
      <c r="I4124" s="36" t="str">
        <f ca="1">IFERROR(__xludf.DUMMYFUNCTION("""COMPUTED_VALUE""")," ")</f>
        <v xml:space="preserve"> </v>
      </c>
      <c r="J4124" s="51"/>
      <c r="K4124" s="56"/>
      <c r="L4124" s="38"/>
      <c r="M4124" s="30"/>
      <c r="N4124" s="30"/>
      <c r="O4124" s="30"/>
      <c r="P4124" s="30"/>
      <c r="Q4124" s="23" t="str">
        <v/>
      </c>
      <c r="R4124" s="30"/>
      <c r="S4124" s="39"/>
      <c r="T4124" s="45"/>
      <c r="U4124" s="52"/>
      <c r="V4124" s="53"/>
      <c r="W4124" s="54"/>
      <c r="X4124" s="30"/>
      <c r="Y4124" s="31" t="str">
        <v/>
      </c>
      <c r="Z4124" s="30"/>
      <c r="AA4124" s="56"/>
      <c r="AB4124" s="56"/>
      <c r="AC4124" s="30"/>
      <c r="AD4124" s="30"/>
    </row>
    <row r="4125" spans="1:30" x14ac:dyDescent="0.2">
      <c r="A4125" s="89"/>
      <c r="B4125" s="35"/>
      <c r="C4125" s="30"/>
      <c r="D4125" s="30"/>
      <c r="E4125" s="30"/>
      <c r="F4125" s="30"/>
      <c r="G4125" s="30"/>
      <c r="H4125" s="155"/>
      <c r="I4125" s="36" t="str">
        <f ca="1">IFERROR(__xludf.DUMMYFUNCTION("""COMPUTED_VALUE""")," ")</f>
        <v xml:space="preserve"> </v>
      </c>
      <c r="J4125" s="51"/>
      <c r="K4125" s="56"/>
      <c r="L4125" s="38"/>
      <c r="M4125" s="30"/>
      <c r="N4125" s="30"/>
      <c r="O4125" s="30"/>
      <c r="P4125" s="30"/>
      <c r="Q4125" s="23" t="str">
        <v/>
      </c>
      <c r="R4125" s="30"/>
      <c r="S4125" s="39"/>
      <c r="T4125" s="45"/>
      <c r="U4125" s="52"/>
      <c r="V4125" s="53"/>
      <c r="W4125" s="54"/>
      <c r="X4125" s="30"/>
      <c r="Y4125" s="31" t="str">
        <v/>
      </c>
      <c r="Z4125" s="30"/>
      <c r="AA4125" s="55"/>
      <c r="AB4125" s="55"/>
      <c r="AC4125" s="30"/>
      <c r="AD4125" s="30"/>
    </row>
    <row r="4126" spans="1:30" x14ac:dyDescent="0.2">
      <c r="A4126" s="89"/>
      <c r="B4126" s="35"/>
      <c r="C4126" s="30"/>
      <c r="D4126" s="30"/>
      <c r="E4126" s="30"/>
      <c r="F4126" s="30"/>
      <c r="G4126" s="30"/>
      <c r="H4126" s="155"/>
      <c r="I4126" s="36" t="str">
        <f ca="1">IFERROR(__xludf.DUMMYFUNCTION("""COMPUTED_VALUE""")," ")</f>
        <v xml:space="preserve"> </v>
      </c>
      <c r="J4126" s="51"/>
      <c r="K4126" s="56"/>
      <c r="L4126" s="38"/>
      <c r="M4126" s="30"/>
      <c r="N4126" s="30"/>
      <c r="O4126" s="30"/>
      <c r="P4126" s="30"/>
      <c r="Q4126" s="23" t="str">
        <v/>
      </c>
      <c r="R4126" s="30"/>
      <c r="S4126" s="39"/>
      <c r="T4126" s="45"/>
      <c r="U4126" s="52"/>
      <c r="V4126" s="53"/>
      <c r="W4126" s="54"/>
      <c r="X4126" s="30"/>
      <c r="Y4126" s="31" t="str">
        <v/>
      </c>
      <c r="Z4126" s="30"/>
      <c r="AA4126" s="56"/>
      <c r="AB4126" s="56"/>
      <c r="AC4126" s="30"/>
      <c r="AD4126" s="30"/>
    </row>
    <row r="4127" spans="1:30" x14ac:dyDescent="0.2">
      <c r="A4127" s="89"/>
      <c r="B4127" s="35"/>
      <c r="C4127" s="30"/>
      <c r="D4127" s="30"/>
      <c r="E4127" s="30"/>
      <c r="F4127" s="30"/>
      <c r="G4127" s="30"/>
      <c r="H4127" s="155"/>
      <c r="I4127" s="36" t="str">
        <f ca="1">IFERROR(__xludf.DUMMYFUNCTION("""COMPUTED_VALUE""")," ")</f>
        <v xml:space="preserve"> </v>
      </c>
      <c r="J4127" s="51"/>
      <c r="K4127" s="56"/>
      <c r="L4127" s="38"/>
      <c r="M4127" s="30"/>
      <c r="N4127" s="30"/>
      <c r="O4127" s="30"/>
      <c r="P4127" s="30"/>
      <c r="Q4127" s="23" t="str">
        <v/>
      </c>
      <c r="R4127" s="30"/>
      <c r="S4127" s="39"/>
      <c r="T4127" s="45"/>
      <c r="U4127" s="52"/>
      <c r="V4127" s="53"/>
      <c r="W4127" s="54"/>
      <c r="X4127" s="30"/>
      <c r="Y4127" s="31" t="str">
        <v/>
      </c>
      <c r="Z4127" s="30"/>
      <c r="AA4127" s="55"/>
      <c r="AB4127" s="55"/>
      <c r="AC4127" s="30"/>
      <c r="AD4127" s="30"/>
    </row>
    <row r="4128" spans="1:30" x14ac:dyDescent="0.2">
      <c r="A4128" s="89"/>
      <c r="B4128" s="35"/>
      <c r="C4128" s="30"/>
      <c r="D4128" s="30"/>
      <c r="E4128" s="30"/>
      <c r="F4128" s="30"/>
      <c r="G4128" s="30"/>
      <c r="H4128" s="155"/>
      <c r="I4128" s="36" t="str">
        <f ca="1">IFERROR(__xludf.DUMMYFUNCTION("""COMPUTED_VALUE""")," ")</f>
        <v xml:space="preserve"> </v>
      </c>
      <c r="J4128" s="51"/>
      <c r="K4128" s="56"/>
      <c r="L4128" s="38"/>
      <c r="M4128" s="30"/>
      <c r="N4128" s="30"/>
      <c r="O4128" s="30"/>
      <c r="P4128" s="30"/>
      <c r="Q4128" s="23" t="str">
        <v/>
      </c>
      <c r="R4128" s="30"/>
      <c r="S4128" s="39"/>
      <c r="T4128" s="45"/>
      <c r="U4128" s="52"/>
      <c r="V4128" s="53"/>
      <c r="W4128" s="54"/>
      <c r="X4128" s="30"/>
      <c r="Y4128" s="31" t="str">
        <v/>
      </c>
      <c r="Z4128" s="30"/>
      <c r="AA4128" s="56"/>
      <c r="AB4128" s="56"/>
      <c r="AC4128" s="30"/>
      <c r="AD4128" s="30"/>
    </row>
    <row r="4129" spans="1:30" x14ac:dyDescent="0.2">
      <c r="A4129" s="89"/>
      <c r="B4129" s="35"/>
      <c r="C4129" s="30"/>
      <c r="D4129" s="30"/>
      <c r="E4129" s="30"/>
      <c r="F4129" s="30"/>
      <c r="G4129" s="30"/>
      <c r="H4129" s="155"/>
      <c r="I4129" s="36" t="str">
        <f ca="1">IFERROR(__xludf.DUMMYFUNCTION("""COMPUTED_VALUE""")," ")</f>
        <v xml:space="preserve"> </v>
      </c>
      <c r="J4129" s="51"/>
      <c r="K4129" s="56"/>
      <c r="L4129" s="38"/>
      <c r="M4129" s="30"/>
      <c r="N4129" s="30"/>
      <c r="O4129" s="30"/>
      <c r="P4129" s="30"/>
      <c r="Q4129" s="23" t="str">
        <v/>
      </c>
      <c r="R4129" s="30"/>
      <c r="S4129" s="39"/>
      <c r="T4129" s="45"/>
      <c r="U4129" s="52"/>
      <c r="V4129" s="53"/>
      <c r="W4129" s="54"/>
      <c r="X4129" s="30"/>
      <c r="Y4129" s="31" t="str">
        <v/>
      </c>
      <c r="Z4129" s="30"/>
      <c r="AA4129" s="55"/>
      <c r="AB4129" s="55"/>
      <c r="AC4129" s="30"/>
      <c r="AD4129" s="30"/>
    </row>
    <row r="4130" spans="1:30" x14ac:dyDescent="0.2">
      <c r="A4130" s="89"/>
      <c r="B4130" s="35"/>
      <c r="C4130" s="30"/>
      <c r="D4130" s="30"/>
      <c r="E4130" s="30"/>
      <c r="F4130" s="30"/>
      <c r="G4130" s="30"/>
      <c r="H4130" s="155"/>
      <c r="I4130" s="36" t="str">
        <f ca="1">IFERROR(__xludf.DUMMYFUNCTION("""COMPUTED_VALUE""")," ")</f>
        <v xml:space="preserve"> </v>
      </c>
      <c r="J4130" s="51"/>
      <c r="K4130" s="56"/>
      <c r="L4130" s="38"/>
      <c r="M4130" s="30"/>
      <c r="N4130" s="30"/>
      <c r="O4130" s="30"/>
      <c r="P4130" s="30"/>
      <c r="Q4130" s="23" t="str">
        <v/>
      </c>
      <c r="R4130" s="30"/>
      <c r="S4130" s="39"/>
      <c r="T4130" s="45"/>
      <c r="U4130" s="52"/>
      <c r="V4130" s="53"/>
      <c r="W4130" s="54"/>
      <c r="X4130" s="30"/>
      <c r="Y4130" s="31" t="str">
        <v/>
      </c>
      <c r="Z4130" s="30"/>
      <c r="AA4130" s="56"/>
      <c r="AB4130" s="56"/>
      <c r="AC4130" s="30"/>
      <c r="AD4130" s="30"/>
    </row>
    <row r="4131" spans="1:30" x14ac:dyDescent="0.2">
      <c r="A4131" s="89"/>
      <c r="B4131" s="35"/>
      <c r="C4131" s="30"/>
      <c r="D4131" s="30"/>
      <c r="E4131" s="30"/>
      <c r="F4131" s="30"/>
      <c r="G4131" s="30"/>
      <c r="H4131" s="155"/>
      <c r="I4131" s="36" t="str">
        <f ca="1">IFERROR(__xludf.DUMMYFUNCTION("""COMPUTED_VALUE""")," ")</f>
        <v xml:space="preserve"> </v>
      </c>
      <c r="J4131" s="51"/>
      <c r="K4131" s="56"/>
      <c r="L4131" s="38"/>
      <c r="M4131" s="30"/>
      <c r="N4131" s="30"/>
      <c r="O4131" s="30"/>
      <c r="P4131" s="30"/>
      <c r="Q4131" s="23" t="str">
        <v/>
      </c>
      <c r="R4131" s="30"/>
      <c r="S4131" s="39"/>
      <c r="T4131" s="45"/>
      <c r="U4131" s="52"/>
      <c r="V4131" s="53"/>
      <c r="W4131" s="54"/>
      <c r="X4131" s="30"/>
      <c r="Y4131" s="31" t="str">
        <v/>
      </c>
      <c r="Z4131" s="30"/>
      <c r="AA4131" s="55"/>
      <c r="AB4131" s="55"/>
      <c r="AC4131" s="30"/>
      <c r="AD4131" s="30"/>
    </row>
    <row r="4132" spans="1:30" x14ac:dyDescent="0.2">
      <c r="A4132" s="89"/>
      <c r="B4132" s="35"/>
      <c r="C4132" s="30"/>
      <c r="D4132" s="30"/>
      <c r="E4132" s="30"/>
      <c r="F4132" s="30"/>
      <c r="G4132" s="30"/>
      <c r="H4132" s="155"/>
      <c r="I4132" s="36" t="str">
        <f ca="1">IFERROR(__xludf.DUMMYFUNCTION("""COMPUTED_VALUE""")," ")</f>
        <v xml:space="preserve"> </v>
      </c>
      <c r="J4132" s="51"/>
      <c r="K4132" s="56"/>
      <c r="L4132" s="38"/>
      <c r="M4132" s="30"/>
      <c r="N4132" s="30"/>
      <c r="O4132" s="30"/>
      <c r="P4132" s="30"/>
      <c r="Q4132" s="23" t="str">
        <v/>
      </c>
      <c r="R4132" s="30"/>
      <c r="S4132" s="39"/>
      <c r="T4132" s="45"/>
      <c r="U4132" s="52"/>
      <c r="V4132" s="53"/>
      <c r="W4132" s="54"/>
      <c r="X4132" s="30"/>
      <c r="Y4132" s="31" t="str">
        <v/>
      </c>
      <c r="Z4132" s="30"/>
      <c r="AA4132" s="56"/>
      <c r="AB4132" s="56"/>
      <c r="AC4132" s="30"/>
      <c r="AD4132" s="30"/>
    </row>
    <row r="4133" spans="1:30" x14ac:dyDescent="0.2">
      <c r="A4133" s="89"/>
      <c r="B4133" s="35"/>
      <c r="C4133" s="30"/>
      <c r="D4133" s="30"/>
      <c r="E4133" s="30"/>
      <c r="F4133" s="30"/>
      <c r="G4133" s="30"/>
      <c r="H4133" s="155"/>
      <c r="I4133" s="36" t="str">
        <f ca="1">IFERROR(__xludf.DUMMYFUNCTION("""COMPUTED_VALUE""")," ")</f>
        <v xml:space="preserve"> </v>
      </c>
      <c r="J4133" s="51"/>
      <c r="K4133" s="56"/>
      <c r="L4133" s="38"/>
      <c r="M4133" s="30"/>
      <c r="N4133" s="30"/>
      <c r="O4133" s="30"/>
      <c r="P4133" s="30"/>
      <c r="Q4133" s="23" t="str">
        <v/>
      </c>
      <c r="R4133" s="30"/>
      <c r="S4133" s="39"/>
      <c r="T4133" s="45"/>
      <c r="U4133" s="52"/>
      <c r="V4133" s="53"/>
      <c r="W4133" s="54"/>
      <c r="X4133" s="30"/>
      <c r="Y4133" s="31" t="str">
        <v/>
      </c>
      <c r="Z4133" s="30"/>
      <c r="AA4133" s="55"/>
      <c r="AB4133" s="55"/>
      <c r="AC4133" s="30"/>
      <c r="AD4133" s="30"/>
    </row>
    <row r="4134" spans="1:30" x14ac:dyDescent="0.2">
      <c r="A4134" s="89"/>
      <c r="B4134" s="35"/>
      <c r="C4134" s="30"/>
      <c r="D4134" s="30"/>
      <c r="E4134" s="30"/>
      <c r="F4134" s="30"/>
      <c r="G4134" s="30"/>
      <c r="H4134" s="155"/>
      <c r="I4134" s="36" t="str">
        <f ca="1">IFERROR(__xludf.DUMMYFUNCTION("""COMPUTED_VALUE""")," ")</f>
        <v xml:space="preserve"> </v>
      </c>
      <c r="J4134" s="51"/>
      <c r="K4134" s="56"/>
      <c r="L4134" s="38"/>
      <c r="M4134" s="30"/>
      <c r="N4134" s="30"/>
      <c r="O4134" s="30"/>
      <c r="P4134" s="30"/>
      <c r="Q4134" s="23" t="str">
        <v/>
      </c>
      <c r="R4134" s="30"/>
      <c r="S4134" s="39"/>
      <c r="T4134" s="45"/>
      <c r="U4134" s="52"/>
      <c r="V4134" s="53"/>
      <c r="W4134" s="54"/>
      <c r="X4134" s="30"/>
      <c r="Y4134" s="31" t="str">
        <v/>
      </c>
      <c r="Z4134" s="30"/>
      <c r="AA4134" s="56"/>
      <c r="AB4134" s="56"/>
      <c r="AC4134" s="30"/>
      <c r="AD4134" s="30"/>
    </row>
    <row r="4135" spans="1:30" x14ac:dyDescent="0.2">
      <c r="A4135" s="89"/>
      <c r="B4135" s="35"/>
      <c r="C4135" s="30"/>
      <c r="D4135" s="30"/>
      <c r="E4135" s="30"/>
      <c r="F4135" s="30"/>
      <c r="G4135" s="30"/>
      <c r="H4135" s="155"/>
      <c r="I4135" s="36" t="str">
        <f ca="1">IFERROR(__xludf.DUMMYFUNCTION("""COMPUTED_VALUE""")," ")</f>
        <v xml:space="preserve"> </v>
      </c>
      <c r="J4135" s="51"/>
      <c r="K4135" s="56"/>
      <c r="L4135" s="38"/>
      <c r="M4135" s="30"/>
      <c r="N4135" s="30"/>
      <c r="O4135" s="30"/>
      <c r="P4135" s="30"/>
      <c r="Q4135" s="23" t="str">
        <v/>
      </c>
      <c r="R4135" s="30"/>
      <c r="S4135" s="39"/>
      <c r="T4135" s="45"/>
      <c r="U4135" s="52"/>
      <c r="V4135" s="53"/>
      <c r="W4135" s="54"/>
      <c r="X4135" s="30"/>
      <c r="Y4135" s="31" t="str">
        <v/>
      </c>
      <c r="Z4135" s="30"/>
      <c r="AA4135" s="55"/>
      <c r="AB4135" s="55"/>
      <c r="AC4135" s="30"/>
      <c r="AD4135" s="30"/>
    </row>
    <row r="4136" spans="1:30" x14ac:dyDescent="0.2">
      <c r="A4136" s="89"/>
      <c r="B4136" s="35"/>
      <c r="C4136" s="30"/>
      <c r="D4136" s="30"/>
      <c r="E4136" s="30"/>
      <c r="F4136" s="30"/>
      <c r="G4136" s="30"/>
      <c r="H4136" s="155"/>
      <c r="I4136" s="36" t="str">
        <f ca="1">IFERROR(__xludf.DUMMYFUNCTION("""COMPUTED_VALUE""")," ")</f>
        <v xml:space="preserve"> </v>
      </c>
      <c r="J4136" s="51"/>
      <c r="K4136" s="56"/>
      <c r="L4136" s="38"/>
      <c r="M4136" s="30"/>
      <c r="N4136" s="30"/>
      <c r="O4136" s="30"/>
      <c r="P4136" s="30"/>
      <c r="Q4136" s="23" t="str">
        <v/>
      </c>
      <c r="R4136" s="30"/>
      <c r="S4136" s="39"/>
      <c r="T4136" s="45"/>
      <c r="U4136" s="52"/>
      <c r="V4136" s="53"/>
      <c r="W4136" s="54"/>
      <c r="X4136" s="30"/>
      <c r="Y4136" s="31" t="str">
        <v/>
      </c>
      <c r="Z4136" s="30"/>
      <c r="AA4136" s="56"/>
      <c r="AB4136" s="56"/>
      <c r="AC4136" s="30"/>
      <c r="AD4136" s="30"/>
    </row>
    <row r="4137" spans="1:30" x14ac:dyDescent="0.2">
      <c r="A4137" s="89"/>
      <c r="B4137" s="35"/>
      <c r="C4137" s="30"/>
      <c r="D4137" s="30"/>
      <c r="E4137" s="30"/>
      <c r="F4137" s="30"/>
      <c r="G4137" s="30"/>
      <c r="H4137" s="155"/>
      <c r="I4137" s="36" t="str">
        <f ca="1">IFERROR(__xludf.DUMMYFUNCTION("""COMPUTED_VALUE""")," ")</f>
        <v xml:space="preserve"> </v>
      </c>
      <c r="J4137" s="51"/>
      <c r="K4137" s="56"/>
      <c r="L4137" s="38"/>
      <c r="M4137" s="30"/>
      <c r="N4137" s="30"/>
      <c r="O4137" s="30"/>
      <c r="P4137" s="30"/>
      <c r="Q4137" s="23" t="str">
        <v/>
      </c>
      <c r="R4137" s="30"/>
      <c r="S4137" s="39"/>
      <c r="T4137" s="45"/>
      <c r="U4137" s="52"/>
      <c r="V4137" s="53"/>
      <c r="W4137" s="54"/>
      <c r="X4137" s="30"/>
      <c r="Y4137" s="31" t="str">
        <v/>
      </c>
      <c r="Z4137" s="30"/>
      <c r="AA4137" s="55"/>
      <c r="AB4137" s="55"/>
      <c r="AC4137" s="30"/>
      <c r="AD4137" s="30"/>
    </row>
    <row r="4138" spans="1:30" x14ac:dyDescent="0.2">
      <c r="A4138" s="89"/>
      <c r="B4138" s="35"/>
      <c r="C4138" s="30"/>
      <c r="D4138" s="30"/>
      <c r="E4138" s="30"/>
      <c r="F4138" s="30"/>
      <c r="G4138" s="30"/>
      <c r="H4138" s="155"/>
      <c r="I4138" s="36" t="str">
        <f ca="1">IFERROR(__xludf.DUMMYFUNCTION("""COMPUTED_VALUE""")," ")</f>
        <v xml:space="preserve"> </v>
      </c>
      <c r="J4138" s="51"/>
      <c r="K4138" s="56"/>
      <c r="L4138" s="38"/>
      <c r="M4138" s="30"/>
      <c r="N4138" s="30"/>
      <c r="O4138" s="30"/>
      <c r="P4138" s="30"/>
      <c r="Q4138" s="23" t="str">
        <v/>
      </c>
      <c r="R4138" s="30"/>
      <c r="S4138" s="39"/>
      <c r="T4138" s="45"/>
      <c r="U4138" s="52"/>
      <c r="V4138" s="53"/>
      <c r="W4138" s="54"/>
      <c r="X4138" s="30"/>
      <c r="Y4138" s="31" t="str">
        <v/>
      </c>
      <c r="Z4138" s="30"/>
      <c r="AA4138" s="56"/>
      <c r="AB4138" s="56"/>
      <c r="AC4138" s="30"/>
      <c r="AD4138" s="30"/>
    </row>
    <row r="4139" spans="1:30" x14ac:dyDescent="0.2">
      <c r="A4139" s="89"/>
      <c r="B4139" s="35"/>
      <c r="C4139" s="30"/>
      <c r="D4139" s="30"/>
      <c r="E4139" s="30"/>
      <c r="F4139" s="30"/>
      <c r="G4139" s="30"/>
      <c r="H4139" s="155"/>
      <c r="I4139" s="36" t="str">
        <f ca="1">IFERROR(__xludf.DUMMYFUNCTION("""COMPUTED_VALUE""")," ")</f>
        <v xml:space="preserve"> </v>
      </c>
      <c r="J4139" s="51"/>
      <c r="K4139" s="56"/>
      <c r="L4139" s="38"/>
      <c r="M4139" s="30"/>
      <c r="N4139" s="30"/>
      <c r="O4139" s="30"/>
      <c r="P4139" s="30"/>
      <c r="Q4139" s="23" t="str">
        <v/>
      </c>
      <c r="R4139" s="30"/>
      <c r="S4139" s="39"/>
      <c r="T4139" s="45"/>
      <c r="U4139" s="52"/>
      <c r="V4139" s="53"/>
      <c r="W4139" s="54"/>
      <c r="X4139" s="30"/>
      <c r="Y4139" s="31" t="str">
        <v/>
      </c>
      <c r="Z4139" s="30"/>
      <c r="AA4139" s="55"/>
      <c r="AB4139" s="55"/>
      <c r="AC4139" s="30"/>
      <c r="AD4139" s="30"/>
    </row>
    <row r="4140" spans="1:30" x14ac:dyDescent="0.2">
      <c r="A4140" s="89"/>
      <c r="B4140" s="35"/>
      <c r="C4140" s="30"/>
      <c r="D4140" s="30"/>
      <c r="E4140" s="30"/>
      <c r="F4140" s="30"/>
      <c r="G4140" s="30"/>
      <c r="H4140" s="155"/>
      <c r="I4140" s="36" t="str">
        <f ca="1">IFERROR(__xludf.DUMMYFUNCTION("""COMPUTED_VALUE""")," ")</f>
        <v xml:space="preserve"> </v>
      </c>
      <c r="J4140" s="51"/>
      <c r="K4140" s="56"/>
      <c r="L4140" s="38"/>
      <c r="M4140" s="30"/>
      <c r="N4140" s="30"/>
      <c r="O4140" s="30"/>
      <c r="P4140" s="30"/>
      <c r="Q4140" s="23" t="str">
        <v/>
      </c>
      <c r="R4140" s="30"/>
      <c r="S4140" s="39"/>
      <c r="T4140" s="45"/>
      <c r="U4140" s="52"/>
      <c r="V4140" s="53"/>
      <c r="W4140" s="54"/>
      <c r="X4140" s="30"/>
      <c r="Y4140" s="31" t="str">
        <v/>
      </c>
      <c r="Z4140" s="30"/>
      <c r="AA4140" s="56"/>
      <c r="AB4140" s="56"/>
      <c r="AC4140" s="30"/>
      <c r="AD4140" s="30"/>
    </row>
    <row r="4141" spans="1:30" x14ac:dyDescent="0.2">
      <c r="A4141" s="89"/>
      <c r="B4141" s="35"/>
      <c r="C4141" s="30"/>
      <c r="D4141" s="30"/>
      <c r="E4141" s="30"/>
      <c r="F4141" s="30"/>
      <c r="G4141" s="30"/>
      <c r="H4141" s="155"/>
      <c r="I4141" s="36" t="str">
        <f ca="1">IFERROR(__xludf.DUMMYFUNCTION("""COMPUTED_VALUE""")," ")</f>
        <v xml:space="preserve"> </v>
      </c>
      <c r="J4141" s="51"/>
      <c r="K4141" s="56"/>
      <c r="L4141" s="38"/>
      <c r="M4141" s="30"/>
      <c r="N4141" s="30"/>
      <c r="O4141" s="30"/>
      <c r="P4141" s="30"/>
      <c r="Q4141" s="23" t="str">
        <v/>
      </c>
      <c r="R4141" s="30"/>
      <c r="S4141" s="39"/>
      <c r="T4141" s="45"/>
      <c r="U4141" s="52"/>
      <c r="V4141" s="53"/>
      <c r="W4141" s="54"/>
      <c r="X4141" s="30"/>
      <c r="Y4141" s="31" t="str">
        <v/>
      </c>
      <c r="Z4141" s="30"/>
      <c r="AA4141" s="55"/>
      <c r="AB4141" s="55"/>
      <c r="AC4141" s="30"/>
      <c r="AD4141" s="30"/>
    </row>
    <row r="4142" spans="1:30" x14ac:dyDescent="0.2">
      <c r="A4142" s="89"/>
      <c r="B4142" s="35"/>
      <c r="C4142" s="30"/>
      <c r="D4142" s="30"/>
      <c r="E4142" s="30"/>
      <c r="F4142" s="30"/>
      <c r="G4142" s="30"/>
      <c r="H4142" s="155"/>
      <c r="I4142" s="36" t="str">
        <f ca="1">IFERROR(__xludf.DUMMYFUNCTION("""COMPUTED_VALUE""")," ")</f>
        <v xml:space="preserve"> </v>
      </c>
      <c r="J4142" s="51"/>
      <c r="K4142" s="56"/>
      <c r="L4142" s="38"/>
      <c r="M4142" s="30"/>
      <c r="N4142" s="30"/>
      <c r="O4142" s="30"/>
      <c r="P4142" s="30"/>
      <c r="Q4142" s="23" t="str">
        <v/>
      </c>
      <c r="R4142" s="30"/>
      <c r="S4142" s="39"/>
      <c r="T4142" s="45"/>
      <c r="U4142" s="52"/>
      <c r="V4142" s="53"/>
      <c r="W4142" s="54"/>
      <c r="X4142" s="30"/>
      <c r="Y4142" s="31" t="str">
        <v/>
      </c>
      <c r="Z4142" s="30"/>
      <c r="AA4142" s="56"/>
      <c r="AB4142" s="56"/>
      <c r="AC4142" s="30"/>
      <c r="AD4142" s="30"/>
    </row>
    <row r="4143" spans="1:30" x14ac:dyDescent="0.2">
      <c r="A4143" s="89"/>
      <c r="B4143" s="35"/>
      <c r="C4143" s="30"/>
      <c r="D4143" s="30"/>
      <c r="E4143" s="30"/>
      <c r="F4143" s="30"/>
      <c r="G4143" s="30"/>
      <c r="H4143" s="155"/>
      <c r="I4143" s="36" t="str">
        <f ca="1">IFERROR(__xludf.DUMMYFUNCTION("""COMPUTED_VALUE""")," ")</f>
        <v xml:space="preserve"> </v>
      </c>
      <c r="J4143" s="51"/>
      <c r="K4143" s="56"/>
      <c r="L4143" s="38"/>
      <c r="M4143" s="30"/>
      <c r="N4143" s="30"/>
      <c r="O4143" s="30"/>
      <c r="P4143" s="30"/>
      <c r="Q4143" s="23" t="str">
        <v/>
      </c>
      <c r="R4143" s="30"/>
      <c r="S4143" s="39"/>
      <c r="T4143" s="45"/>
      <c r="U4143" s="52"/>
      <c r="V4143" s="53"/>
      <c r="W4143" s="54"/>
      <c r="X4143" s="30"/>
      <c r="Y4143" s="31" t="str">
        <v/>
      </c>
      <c r="Z4143" s="30"/>
      <c r="AA4143" s="55"/>
      <c r="AB4143" s="55"/>
      <c r="AC4143" s="30"/>
      <c r="AD4143" s="30"/>
    </row>
    <row r="4144" spans="1:30" x14ac:dyDescent="0.2">
      <c r="A4144" s="89"/>
      <c r="B4144" s="35"/>
      <c r="C4144" s="30"/>
      <c r="D4144" s="30"/>
      <c r="E4144" s="30"/>
      <c r="F4144" s="30"/>
      <c r="G4144" s="30"/>
      <c r="H4144" s="155"/>
      <c r="I4144" s="36" t="str">
        <f ca="1">IFERROR(__xludf.DUMMYFUNCTION("""COMPUTED_VALUE""")," ")</f>
        <v xml:space="preserve"> </v>
      </c>
      <c r="J4144" s="51"/>
      <c r="K4144" s="56"/>
      <c r="L4144" s="38"/>
      <c r="M4144" s="30"/>
      <c r="N4144" s="30"/>
      <c r="O4144" s="30"/>
      <c r="P4144" s="30"/>
      <c r="Q4144" s="23" t="str">
        <v/>
      </c>
      <c r="R4144" s="30"/>
      <c r="S4144" s="39"/>
      <c r="T4144" s="45"/>
      <c r="U4144" s="52"/>
      <c r="V4144" s="53"/>
      <c r="W4144" s="54"/>
      <c r="X4144" s="30"/>
      <c r="Y4144" s="31" t="str">
        <v/>
      </c>
      <c r="Z4144" s="30"/>
      <c r="AA4144" s="56"/>
      <c r="AB4144" s="56"/>
      <c r="AC4144" s="30"/>
      <c r="AD4144" s="30"/>
    </row>
    <row r="4145" spans="1:30" x14ac:dyDescent="0.2">
      <c r="A4145" s="89"/>
      <c r="B4145" s="35"/>
      <c r="C4145" s="30"/>
      <c r="D4145" s="30"/>
      <c r="E4145" s="30"/>
      <c r="F4145" s="30"/>
      <c r="G4145" s="30"/>
      <c r="H4145" s="155"/>
      <c r="I4145" s="36" t="str">
        <f ca="1">IFERROR(__xludf.DUMMYFUNCTION("""COMPUTED_VALUE""")," ")</f>
        <v xml:space="preserve"> </v>
      </c>
      <c r="J4145" s="51"/>
      <c r="K4145" s="56"/>
      <c r="L4145" s="38"/>
      <c r="M4145" s="30"/>
      <c r="N4145" s="30"/>
      <c r="O4145" s="30"/>
      <c r="P4145" s="30"/>
      <c r="Q4145" s="23" t="str">
        <v/>
      </c>
      <c r="R4145" s="30"/>
      <c r="S4145" s="39"/>
      <c r="T4145" s="45"/>
      <c r="U4145" s="52"/>
      <c r="V4145" s="53"/>
      <c r="W4145" s="54"/>
      <c r="X4145" s="30"/>
      <c r="Y4145" s="31" t="str">
        <v/>
      </c>
      <c r="Z4145" s="30"/>
      <c r="AA4145" s="55"/>
      <c r="AB4145" s="55"/>
      <c r="AC4145" s="30"/>
      <c r="AD4145" s="30"/>
    </row>
    <row r="4146" spans="1:30" x14ac:dyDescent="0.2">
      <c r="A4146" s="89"/>
      <c r="B4146" s="35"/>
      <c r="C4146" s="30"/>
      <c r="D4146" s="30"/>
      <c r="E4146" s="30"/>
      <c r="F4146" s="30"/>
      <c r="G4146" s="30"/>
      <c r="H4146" s="155"/>
      <c r="I4146" s="36" t="str">
        <f ca="1">IFERROR(__xludf.DUMMYFUNCTION("""COMPUTED_VALUE""")," ")</f>
        <v xml:space="preserve"> </v>
      </c>
      <c r="J4146" s="51"/>
      <c r="K4146" s="56"/>
      <c r="L4146" s="38"/>
      <c r="M4146" s="30"/>
      <c r="N4146" s="30"/>
      <c r="O4146" s="30"/>
      <c r="P4146" s="30"/>
      <c r="Q4146" s="23" t="str">
        <v/>
      </c>
      <c r="R4146" s="30"/>
      <c r="S4146" s="39"/>
      <c r="T4146" s="45"/>
      <c r="U4146" s="52"/>
      <c r="V4146" s="53"/>
      <c r="W4146" s="54"/>
      <c r="X4146" s="30"/>
      <c r="Y4146" s="31" t="str">
        <v/>
      </c>
      <c r="Z4146" s="30"/>
      <c r="AA4146" s="56"/>
      <c r="AB4146" s="56"/>
      <c r="AC4146" s="30"/>
      <c r="AD4146" s="30"/>
    </row>
    <row r="4147" spans="1:30" x14ac:dyDescent="0.2">
      <c r="A4147" s="89"/>
      <c r="B4147" s="35"/>
      <c r="C4147" s="30"/>
      <c r="D4147" s="30"/>
      <c r="E4147" s="30"/>
      <c r="F4147" s="30"/>
      <c r="G4147" s="30"/>
      <c r="H4147" s="155"/>
      <c r="I4147" s="36" t="str">
        <f ca="1">IFERROR(__xludf.DUMMYFUNCTION("""COMPUTED_VALUE""")," ")</f>
        <v xml:space="preserve"> </v>
      </c>
      <c r="J4147" s="51"/>
      <c r="K4147" s="56"/>
      <c r="L4147" s="38"/>
      <c r="M4147" s="30"/>
      <c r="N4147" s="30"/>
      <c r="O4147" s="30"/>
      <c r="P4147" s="30"/>
      <c r="Q4147" s="23" t="str">
        <v/>
      </c>
      <c r="R4147" s="30"/>
      <c r="S4147" s="39"/>
      <c r="T4147" s="45"/>
      <c r="U4147" s="52"/>
      <c r="V4147" s="53"/>
      <c r="W4147" s="54"/>
      <c r="X4147" s="30"/>
      <c r="Y4147" s="31" t="str">
        <v/>
      </c>
      <c r="Z4147" s="30"/>
      <c r="AA4147" s="55"/>
      <c r="AB4147" s="55"/>
      <c r="AC4147" s="30"/>
      <c r="AD4147" s="30"/>
    </row>
    <row r="4148" spans="1:30" x14ac:dyDescent="0.2">
      <c r="A4148" s="89"/>
      <c r="B4148" s="35"/>
      <c r="C4148" s="30"/>
      <c r="D4148" s="30"/>
      <c r="E4148" s="30"/>
      <c r="F4148" s="30"/>
      <c r="G4148" s="30"/>
      <c r="H4148" s="155"/>
      <c r="I4148" s="36" t="str">
        <f ca="1">IFERROR(__xludf.DUMMYFUNCTION("""COMPUTED_VALUE""")," ")</f>
        <v xml:space="preserve"> </v>
      </c>
      <c r="J4148" s="51"/>
      <c r="K4148" s="56"/>
      <c r="L4148" s="38"/>
      <c r="M4148" s="30"/>
      <c r="N4148" s="30"/>
      <c r="O4148" s="30"/>
      <c r="P4148" s="30"/>
      <c r="Q4148" s="23" t="str">
        <v/>
      </c>
      <c r="R4148" s="30"/>
      <c r="S4148" s="39"/>
      <c r="T4148" s="45"/>
      <c r="U4148" s="52"/>
      <c r="V4148" s="53"/>
      <c r="W4148" s="54"/>
      <c r="X4148" s="30"/>
      <c r="Y4148" s="31" t="str">
        <v/>
      </c>
      <c r="Z4148" s="30"/>
      <c r="AA4148" s="56"/>
      <c r="AB4148" s="56"/>
      <c r="AC4148" s="30"/>
      <c r="AD4148" s="30"/>
    </row>
    <row r="4149" spans="1:30" x14ac:dyDescent="0.2">
      <c r="A4149" s="89"/>
      <c r="B4149" s="35"/>
      <c r="C4149" s="30"/>
      <c r="D4149" s="30"/>
      <c r="E4149" s="30"/>
      <c r="F4149" s="30"/>
      <c r="G4149" s="30"/>
      <c r="H4149" s="155"/>
      <c r="I4149" s="36" t="str">
        <f ca="1">IFERROR(__xludf.DUMMYFUNCTION("""COMPUTED_VALUE""")," ")</f>
        <v xml:space="preserve"> </v>
      </c>
      <c r="J4149" s="51"/>
      <c r="K4149" s="56"/>
      <c r="L4149" s="38"/>
      <c r="M4149" s="30"/>
      <c r="N4149" s="30"/>
      <c r="O4149" s="30"/>
      <c r="P4149" s="30"/>
      <c r="Q4149" s="23" t="str">
        <v/>
      </c>
      <c r="R4149" s="30"/>
      <c r="S4149" s="39"/>
      <c r="T4149" s="45"/>
      <c r="U4149" s="52"/>
      <c r="V4149" s="53"/>
      <c r="W4149" s="54"/>
      <c r="X4149" s="30"/>
      <c r="Y4149" s="31" t="str">
        <v/>
      </c>
      <c r="Z4149" s="30"/>
      <c r="AA4149" s="55"/>
      <c r="AB4149" s="55"/>
      <c r="AC4149" s="30"/>
      <c r="AD4149" s="30"/>
    </row>
    <row r="4150" spans="1:30" x14ac:dyDescent="0.2">
      <c r="A4150" s="89"/>
      <c r="B4150" s="35"/>
      <c r="C4150" s="30"/>
      <c r="D4150" s="30"/>
      <c r="E4150" s="30"/>
      <c r="F4150" s="30"/>
      <c r="G4150" s="30"/>
      <c r="H4150" s="155"/>
      <c r="I4150" s="36" t="str">
        <f ca="1">IFERROR(__xludf.DUMMYFUNCTION("""COMPUTED_VALUE""")," ")</f>
        <v xml:space="preserve"> </v>
      </c>
      <c r="J4150" s="51"/>
      <c r="K4150" s="56"/>
      <c r="L4150" s="38"/>
      <c r="M4150" s="30"/>
      <c r="N4150" s="30"/>
      <c r="O4150" s="30"/>
      <c r="P4150" s="30"/>
      <c r="Q4150" s="23" t="str">
        <v/>
      </c>
      <c r="R4150" s="30"/>
      <c r="S4150" s="39"/>
      <c r="T4150" s="45"/>
      <c r="U4150" s="52"/>
      <c r="V4150" s="53"/>
      <c r="W4150" s="54"/>
      <c r="X4150" s="30"/>
      <c r="Y4150" s="31" t="str">
        <v/>
      </c>
      <c r="Z4150" s="30"/>
      <c r="AA4150" s="56"/>
      <c r="AB4150" s="56"/>
      <c r="AC4150" s="30"/>
      <c r="AD4150" s="30"/>
    </row>
    <row r="4151" spans="1:30" x14ac:dyDescent="0.2">
      <c r="A4151" s="89"/>
      <c r="B4151" s="35"/>
      <c r="C4151" s="30"/>
      <c r="D4151" s="30"/>
      <c r="E4151" s="30"/>
      <c r="F4151" s="30"/>
      <c r="G4151" s="30"/>
      <c r="H4151" s="155"/>
      <c r="I4151" s="36" t="str">
        <f ca="1">IFERROR(__xludf.DUMMYFUNCTION("""COMPUTED_VALUE""")," ")</f>
        <v xml:space="preserve"> </v>
      </c>
      <c r="J4151" s="51"/>
      <c r="K4151" s="56"/>
      <c r="L4151" s="38"/>
      <c r="M4151" s="30"/>
      <c r="N4151" s="30"/>
      <c r="O4151" s="30"/>
      <c r="P4151" s="30"/>
      <c r="Q4151" s="23" t="str">
        <v/>
      </c>
      <c r="R4151" s="30"/>
      <c r="S4151" s="39"/>
      <c r="T4151" s="45"/>
      <c r="U4151" s="52"/>
      <c r="V4151" s="53"/>
      <c r="W4151" s="54"/>
      <c r="X4151" s="30"/>
      <c r="Y4151" s="31" t="str">
        <v/>
      </c>
      <c r="Z4151" s="30"/>
      <c r="AA4151" s="55"/>
      <c r="AB4151" s="55"/>
      <c r="AC4151" s="30"/>
      <c r="AD4151" s="30"/>
    </row>
    <row r="4152" spans="1:30" x14ac:dyDescent="0.2">
      <c r="A4152" s="89"/>
      <c r="B4152" s="35"/>
      <c r="C4152" s="30"/>
      <c r="D4152" s="30"/>
      <c r="E4152" s="30"/>
      <c r="F4152" s="30"/>
      <c r="G4152" s="30"/>
      <c r="H4152" s="155"/>
      <c r="I4152" s="36" t="str">
        <f ca="1">IFERROR(__xludf.DUMMYFUNCTION("""COMPUTED_VALUE""")," ")</f>
        <v xml:space="preserve"> </v>
      </c>
      <c r="J4152" s="51"/>
      <c r="K4152" s="56"/>
      <c r="L4152" s="38"/>
      <c r="M4152" s="30"/>
      <c r="N4152" s="30"/>
      <c r="O4152" s="30"/>
      <c r="P4152" s="30"/>
      <c r="Q4152" s="23" t="str">
        <v/>
      </c>
      <c r="R4152" s="30"/>
      <c r="S4152" s="39"/>
      <c r="T4152" s="45"/>
      <c r="U4152" s="52"/>
      <c r="V4152" s="53"/>
      <c r="W4152" s="54"/>
      <c r="X4152" s="30"/>
      <c r="Y4152" s="31" t="str">
        <v/>
      </c>
      <c r="Z4152" s="30"/>
      <c r="AA4152" s="56"/>
      <c r="AB4152" s="56"/>
      <c r="AC4152" s="30"/>
      <c r="AD4152" s="30"/>
    </row>
    <row r="4153" spans="1:30" x14ac:dyDescent="0.2">
      <c r="A4153" s="89"/>
      <c r="B4153" s="35"/>
      <c r="C4153" s="30"/>
      <c r="D4153" s="30"/>
      <c r="E4153" s="30"/>
      <c r="F4153" s="30"/>
      <c r="G4153" s="30"/>
      <c r="H4153" s="155"/>
      <c r="I4153" s="36" t="str">
        <f ca="1">IFERROR(__xludf.DUMMYFUNCTION("""COMPUTED_VALUE""")," ")</f>
        <v xml:space="preserve"> </v>
      </c>
      <c r="J4153" s="51"/>
      <c r="K4153" s="56"/>
      <c r="L4153" s="38"/>
      <c r="M4153" s="30"/>
      <c r="N4153" s="30"/>
      <c r="O4153" s="30"/>
      <c r="P4153" s="30"/>
      <c r="Q4153" s="23" t="str">
        <v/>
      </c>
      <c r="R4153" s="30"/>
      <c r="S4153" s="39"/>
      <c r="T4153" s="45"/>
      <c r="U4153" s="52"/>
      <c r="V4153" s="53"/>
      <c r="W4153" s="54"/>
      <c r="X4153" s="30"/>
      <c r="Y4153" s="31" t="str">
        <v/>
      </c>
      <c r="Z4153" s="30"/>
      <c r="AA4153" s="55"/>
      <c r="AB4153" s="55"/>
      <c r="AC4153" s="30"/>
      <c r="AD4153" s="30"/>
    </row>
    <row r="4154" spans="1:30" x14ac:dyDescent="0.2">
      <c r="A4154" s="89"/>
      <c r="B4154" s="35"/>
      <c r="C4154" s="30"/>
      <c r="D4154" s="30"/>
      <c r="E4154" s="30"/>
      <c r="F4154" s="30"/>
      <c r="G4154" s="30"/>
      <c r="H4154" s="155"/>
      <c r="I4154" s="36" t="str">
        <f ca="1">IFERROR(__xludf.DUMMYFUNCTION("""COMPUTED_VALUE""")," ")</f>
        <v xml:space="preserve"> </v>
      </c>
      <c r="J4154" s="51"/>
      <c r="K4154" s="56"/>
      <c r="L4154" s="38"/>
      <c r="M4154" s="30"/>
      <c r="N4154" s="30"/>
      <c r="O4154" s="30"/>
      <c r="P4154" s="30"/>
      <c r="Q4154" s="23" t="str">
        <v/>
      </c>
      <c r="R4154" s="30"/>
      <c r="S4154" s="39"/>
      <c r="T4154" s="45"/>
      <c r="U4154" s="52"/>
      <c r="V4154" s="53"/>
      <c r="W4154" s="54"/>
      <c r="X4154" s="30"/>
      <c r="Y4154" s="31" t="str">
        <v/>
      </c>
      <c r="Z4154" s="30"/>
      <c r="AA4154" s="56"/>
      <c r="AB4154" s="56"/>
      <c r="AC4154" s="30"/>
      <c r="AD4154" s="30"/>
    </row>
    <row r="4155" spans="1:30" x14ac:dyDescent="0.2">
      <c r="A4155" s="89"/>
      <c r="B4155" s="35"/>
      <c r="C4155" s="30"/>
      <c r="D4155" s="30"/>
      <c r="E4155" s="30"/>
      <c r="F4155" s="30"/>
      <c r="G4155" s="30"/>
      <c r="H4155" s="155"/>
      <c r="I4155" s="36" t="str">
        <f ca="1">IFERROR(__xludf.DUMMYFUNCTION("""COMPUTED_VALUE""")," ")</f>
        <v xml:space="preserve"> </v>
      </c>
      <c r="J4155" s="51"/>
      <c r="K4155" s="56"/>
      <c r="L4155" s="38"/>
      <c r="M4155" s="30"/>
      <c r="N4155" s="30"/>
      <c r="O4155" s="30"/>
      <c r="P4155" s="30"/>
      <c r="Q4155" s="23" t="str">
        <v/>
      </c>
      <c r="R4155" s="30"/>
      <c r="S4155" s="39"/>
      <c r="T4155" s="45"/>
      <c r="U4155" s="52"/>
      <c r="V4155" s="53"/>
      <c r="W4155" s="54"/>
      <c r="X4155" s="30"/>
      <c r="Y4155" s="31" t="str">
        <v/>
      </c>
      <c r="Z4155" s="30"/>
      <c r="AA4155" s="55"/>
      <c r="AB4155" s="55"/>
      <c r="AC4155" s="30"/>
      <c r="AD4155" s="30"/>
    </row>
    <row r="4156" spans="1:30" x14ac:dyDescent="0.2">
      <c r="A4156" s="89"/>
      <c r="B4156" s="35"/>
      <c r="C4156" s="30"/>
      <c r="D4156" s="30"/>
      <c r="E4156" s="30"/>
      <c r="F4156" s="30"/>
      <c r="G4156" s="30"/>
      <c r="H4156" s="155"/>
      <c r="I4156" s="36" t="str">
        <f ca="1">IFERROR(__xludf.DUMMYFUNCTION("""COMPUTED_VALUE""")," ")</f>
        <v xml:space="preserve"> </v>
      </c>
      <c r="J4156" s="51"/>
      <c r="K4156" s="56"/>
      <c r="L4156" s="38"/>
      <c r="M4156" s="30"/>
      <c r="N4156" s="30"/>
      <c r="O4156" s="30"/>
      <c r="P4156" s="30"/>
      <c r="Q4156" s="23" t="str">
        <v/>
      </c>
      <c r="R4156" s="30"/>
      <c r="S4156" s="39"/>
      <c r="T4156" s="45"/>
      <c r="U4156" s="52"/>
      <c r="V4156" s="53"/>
      <c r="W4156" s="54"/>
      <c r="X4156" s="30"/>
      <c r="Y4156" s="31" t="str">
        <v/>
      </c>
      <c r="Z4156" s="30"/>
      <c r="AA4156" s="56"/>
      <c r="AB4156" s="56"/>
      <c r="AC4156" s="30"/>
      <c r="AD4156" s="30"/>
    </row>
    <row r="4157" spans="1:30" x14ac:dyDescent="0.2">
      <c r="A4157" s="89"/>
      <c r="B4157" s="35"/>
      <c r="C4157" s="30"/>
      <c r="D4157" s="30"/>
      <c r="E4157" s="30"/>
      <c r="F4157" s="30"/>
      <c r="G4157" s="30"/>
      <c r="H4157" s="155"/>
      <c r="I4157" s="36" t="str">
        <f ca="1">IFERROR(__xludf.DUMMYFUNCTION("""COMPUTED_VALUE""")," ")</f>
        <v xml:space="preserve"> </v>
      </c>
      <c r="J4157" s="51"/>
      <c r="K4157" s="56"/>
      <c r="L4157" s="38"/>
      <c r="M4157" s="30"/>
      <c r="N4157" s="30"/>
      <c r="O4157" s="30"/>
      <c r="P4157" s="30"/>
      <c r="Q4157" s="23" t="str">
        <v/>
      </c>
      <c r="R4157" s="30"/>
      <c r="S4157" s="39"/>
      <c r="T4157" s="45"/>
      <c r="U4157" s="52"/>
      <c r="V4157" s="53"/>
      <c r="W4157" s="54"/>
      <c r="X4157" s="30"/>
      <c r="Y4157" s="31" t="str">
        <v/>
      </c>
      <c r="Z4157" s="30"/>
      <c r="AA4157" s="55"/>
      <c r="AB4157" s="55"/>
      <c r="AC4157" s="30"/>
      <c r="AD4157" s="30"/>
    </row>
    <row r="4158" spans="1:30" x14ac:dyDescent="0.2">
      <c r="A4158" s="89"/>
      <c r="B4158" s="35"/>
      <c r="C4158" s="30"/>
      <c r="D4158" s="30"/>
      <c r="E4158" s="30"/>
      <c r="F4158" s="30"/>
      <c r="G4158" s="30"/>
      <c r="H4158" s="155"/>
      <c r="I4158" s="36" t="str">
        <f ca="1">IFERROR(__xludf.DUMMYFUNCTION("""COMPUTED_VALUE""")," ")</f>
        <v xml:space="preserve"> </v>
      </c>
      <c r="J4158" s="51"/>
      <c r="K4158" s="56"/>
      <c r="L4158" s="38"/>
      <c r="M4158" s="30"/>
      <c r="N4158" s="30"/>
      <c r="O4158" s="30"/>
      <c r="P4158" s="30"/>
      <c r="Q4158" s="23" t="str">
        <v/>
      </c>
      <c r="R4158" s="30"/>
      <c r="S4158" s="39"/>
      <c r="T4158" s="45"/>
      <c r="U4158" s="52"/>
      <c r="V4158" s="53"/>
      <c r="W4158" s="54"/>
      <c r="X4158" s="30"/>
      <c r="Y4158" s="31" t="str">
        <v/>
      </c>
      <c r="Z4158" s="30"/>
      <c r="AA4158" s="56"/>
      <c r="AB4158" s="56"/>
      <c r="AC4158" s="30"/>
      <c r="AD4158" s="30"/>
    </row>
    <row r="4159" spans="1:30" x14ac:dyDescent="0.2">
      <c r="A4159" s="89"/>
      <c r="B4159" s="35"/>
      <c r="C4159" s="30"/>
      <c r="D4159" s="30"/>
      <c r="E4159" s="30"/>
      <c r="F4159" s="30"/>
      <c r="G4159" s="30"/>
      <c r="H4159" s="155"/>
      <c r="I4159" s="36" t="str">
        <f ca="1">IFERROR(__xludf.DUMMYFUNCTION("""COMPUTED_VALUE""")," ")</f>
        <v xml:space="preserve"> </v>
      </c>
      <c r="J4159" s="51"/>
      <c r="K4159" s="56"/>
      <c r="L4159" s="38"/>
      <c r="M4159" s="30"/>
      <c r="N4159" s="30"/>
      <c r="O4159" s="30"/>
      <c r="P4159" s="30"/>
      <c r="Q4159" s="23" t="str">
        <v/>
      </c>
      <c r="R4159" s="30"/>
      <c r="S4159" s="39"/>
      <c r="T4159" s="45"/>
      <c r="U4159" s="52"/>
      <c r="V4159" s="53"/>
      <c r="W4159" s="54"/>
      <c r="X4159" s="30"/>
      <c r="Y4159" s="31" t="str">
        <v/>
      </c>
      <c r="Z4159" s="30"/>
      <c r="AA4159" s="55"/>
      <c r="AB4159" s="55"/>
      <c r="AC4159" s="30"/>
      <c r="AD4159" s="30"/>
    </row>
    <row r="4160" spans="1:30" x14ac:dyDescent="0.2">
      <c r="A4160" s="89"/>
      <c r="B4160" s="35"/>
      <c r="C4160" s="30"/>
      <c r="D4160" s="30"/>
      <c r="E4160" s="30"/>
      <c r="F4160" s="30"/>
      <c r="G4160" s="30"/>
      <c r="H4160" s="155"/>
      <c r="I4160" s="36" t="str">
        <f ca="1">IFERROR(__xludf.DUMMYFUNCTION("""COMPUTED_VALUE""")," ")</f>
        <v xml:space="preserve"> </v>
      </c>
      <c r="J4160" s="51"/>
      <c r="K4160" s="56"/>
      <c r="L4160" s="38"/>
      <c r="M4160" s="30"/>
      <c r="N4160" s="30"/>
      <c r="O4160" s="30"/>
      <c r="P4160" s="30"/>
      <c r="Q4160" s="23" t="str">
        <v/>
      </c>
      <c r="R4160" s="30"/>
      <c r="S4160" s="39"/>
      <c r="T4160" s="45"/>
      <c r="U4160" s="52"/>
      <c r="V4160" s="53"/>
      <c r="W4160" s="54"/>
      <c r="X4160" s="30"/>
      <c r="Y4160" s="31" t="str">
        <v/>
      </c>
      <c r="Z4160" s="30"/>
      <c r="AA4160" s="56"/>
      <c r="AB4160" s="56"/>
      <c r="AC4160" s="30"/>
      <c r="AD4160" s="30"/>
    </row>
    <row r="4161" spans="1:30" x14ac:dyDescent="0.2">
      <c r="A4161" s="89"/>
      <c r="B4161" s="35"/>
      <c r="C4161" s="30"/>
      <c r="D4161" s="30"/>
      <c r="E4161" s="30"/>
      <c r="F4161" s="30"/>
      <c r="G4161" s="30"/>
      <c r="H4161" s="155"/>
      <c r="I4161" s="36" t="str">
        <f ca="1">IFERROR(__xludf.DUMMYFUNCTION("""COMPUTED_VALUE""")," ")</f>
        <v xml:space="preserve"> </v>
      </c>
      <c r="J4161" s="51"/>
      <c r="K4161" s="56"/>
      <c r="L4161" s="38"/>
      <c r="M4161" s="30"/>
      <c r="N4161" s="30"/>
      <c r="O4161" s="30"/>
      <c r="P4161" s="30"/>
      <c r="Q4161" s="23" t="str">
        <v/>
      </c>
      <c r="R4161" s="30"/>
      <c r="S4161" s="39"/>
      <c r="T4161" s="45"/>
      <c r="U4161" s="52"/>
      <c r="V4161" s="53"/>
      <c r="W4161" s="54"/>
      <c r="X4161" s="30"/>
      <c r="Y4161" s="31" t="str">
        <v/>
      </c>
      <c r="Z4161" s="30"/>
      <c r="AA4161" s="55"/>
      <c r="AB4161" s="55"/>
      <c r="AC4161" s="30"/>
      <c r="AD4161" s="30"/>
    </row>
    <row r="4162" spans="1:30" x14ac:dyDescent="0.2">
      <c r="A4162" s="89"/>
      <c r="B4162" s="35"/>
      <c r="C4162" s="30"/>
      <c r="D4162" s="30"/>
      <c r="E4162" s="30"/>
      <c r="F4162" s="30"/>
      <c r="G4162" s="30"/>
      <c r="H4162" s="155"/>
      <c r="I4162" s="36" t="str">
        <f ca="1">IFERROR(__xludf.DUMMYFUNCTION("""COMPUTED_VALUE""")," ")</f>
        <v xml:space="preserve"> </v>
      </c>
      <c r="J4162" s="51"/>
      <c r="K4162" s="56"/>
      <c r="L4162" s="38"/>
      <c r="M4162" s="30"/>
      <c r="N4162" s="30"/>
      <c r="O4162" s="30"/>
      <c r="P4162" s="30"/>
      <c r="Q4162" s="23" t="str">
        <v/>
      </c>
      <c r="R4162" s="30"/>
      <c r="S4162" s="39"/>
      <c r="T4162" s="45"/>
      <c r="U4162" s="52"/>
      <c r="V4162" s="53"/>
      <c r="W4162" s="54"/>
      <c r="X4162" s="30"/>
      <c r="Y4162" s="31" t="str">
        <v/>
      </c>
      <c r="Z4162" s="30"/>
      <c r="AA4162" s="56"/>
      <c r="AB4162" s="56"/>
      <c r="AC4162" s="30"/>
      <c r="AD4162" s="30"/>
    </row>
    <row r="4163" spans="1:30" x14ac:dyDescent="0.2">
      <c r="A4163" s="89"/>
      <c r="B4163" s="35"/>
      <c r="C4163" s="30"/>
      <c r="D4163" s="30"/>
      <c r="E4163" s="30"/>
      <c r="F4163" s="30"/>
      <c r="G4163" s="30"/>
      <c r="H4163" s="155"/>
      <c r="I4163" s="36" t="str">
        <f ca="1">IFERROR(__xludf.DUMMYFUNCTION("""COMPUTED_VALUE""")," ")</f>
        <v xml:space="preserve"> </v>
      </c>
      <c r="J4163" s="51"/>
      <c r="K4163" s="56"/>
      <c r="L4163" s="38"/>
      <c r="M4163" s="30"/>
      <c r="N4163" s="30"/>
      <c r="O4163" s="30"/>
      <c r="P4163" s="30"/>
      <c r="Q4163" s="23" t="str">
        <v/>
      </c>
      <c r="R4163" s="30"/>
      <c r="S4163" s="39"/>
      <c r="T4163" s="45"/>
      <c r="U4163" s="52"/>
      <c r="V4163" s="53"/>
      <c r="W4163" s="54"/>
      <c r="X4163" s="30"/>
      <c r="Y4163" s="31" t="str">
        <v/>
      </c>
      <c r="Z4163" s="30"/>
      <c r="AA4163" s="55"/>
      <c r="AB4163" s="55"/>
      <c r="AC4163" s="30"/>
      <c r="AD4163" s="30"/>
    </row>
    <row r="4164" spans="1:30" x14ac:dyDescent="0.2">
      <c r="A4164" s="89"/>
      <c r="B4164" s="35"/>
      <c r="C4164" s="30"/>
      <c r="D4164" s="30"/>
      <c r="E4164" s="30"/>
      <c r="F4164" s="30"/>
      <c r="G4164" s="30"/>
      <c r="H4164" s="155"/>
      <c r="I4164" s="36" t="str">
        <f ca="1">IFERROR(__xludf.DUMMYFUNCTION("""COMPUTED_VALUE""")," ")</f>
        <v xml:space="preserve"> </v>
      </c>
      <c r="J4164" s="51"/>
      <c r="K4164" s="56"/>
      <c r="L4164" s="38"/>
      <c r="M4164" s="30"/>
      <c r="N4164" s="30"/>
      <c r="O4164" s="30"/>
      <c r="P4164" s="30"/>
      <c r="Q4164" s="23" t="str">
        <v/>
      </c>
      <c r="R4164" s="30"/>
      <c r="S4164" s="39"/>
      <c r="T4164" s="45"/>
      <c r="U4164" s="52"/>
      <c r="V4164" s="53"/>
      <c r="W4164" s="54"/>
      <c r="X4164" s="30"/>
      <c r="Y4164" s="31" t="str">
        <v/>
      </c>
      <c r="Z4164" s="30"/>
      <c r="AA4164" s="56"/>
      <c r="AB4164" s="56"/>
      <c r="AC4164" s="30"/>
      <c r="AD4164" s="30"/>
    </row>
    <row r="4165" spans="1:30" x14ac:dyDescent="0.2">
      <c r="A4165" s="89"/>
      <c r="B4165" s="35"/>
      <c r="C4165" s="30"/>
      <c r="D4165" s="30"/>
      <c r="E4165" s="30"/>
      <c r="F4165" s="30"/>
      <c r="G4165" s="30"/>
      <c r="H4165" s="155"/>
      <c r="I4165" s="36" t="str">
        <f ca="1">IFERROR(__xludf.DUMMYFUNCTION("""COMPUTED_VALUE""")," ")</f>
        <v xml:space="preserve"> </v>
      </c>
      <c r="J4165" s="51"/>
      <c r="K4165" s="56"/>
      <c r="L4165" s="38"/>
      <c r="M4165" s="30"/>
      <c r="N4165" s="30"/>
      <c r="O4165" s="30"/>
      <c r="P4165" s="30"/>
      <c r="Q4165" s="23" t="str">
        <v/>
      </c>
      <c r="R4165" s="30"/>
      <c r="S4165" s="39"/>
      <c r="T4165" s="45"/>
      <c r="U4165" s="52"/>
      <c r="V4165" s="53"/>
      <c r="W4165" s="54"/>
      <c r="X4165" s="30"/>
      <c r="Y4165" s="31" t="str">
        <v/>
      </c>
      <c r="Z4165" s="30"/>
      <c r="AA4165" s="55"/>
      <c r="AB4165" s="55"/>
      <c r="AC4165" s="30"/>
      <c r="AD4165" s="30"/>
    </row>
    <row r="4166" spans="1:30" x14ac:dyDescent="0.2">
      <c r="A4166" s="89"/>
      <c r="B4166" s="35"/>
      <c r="C4166" s="30"/>
      <c r="D4166" s="30"/>
      <c r="E4166" s="30"/>
      <c r="F4166" s="30"/>
      <c r="G4166" s="30"/>
      <c r="H4166" s="155"/>
      <c r="I4166" s="36" t="str">
        <f ca="1">IFERROR(__xludf.DUMMYFUNCTION("""COMPUTED_VALUE""")," ")</f>
        <v xml:space="preserve"> </v>
      </c>
      <c r="J4166" s="51"/>
      <c r="K4166" s="56"/>
      <c r="L4166" s="38"/>
      <c r="M4166" s="30"/>
      <c r="N4166" s="30"/>
      <c r="O4166" s="30"/>
      <c r="P4166" s="30"/>
      <c r="Q4166" s="23" t="str">
        <v/>
      </c>
      <c r="R4166" s="30"/>
      <c r="S4166" s="39"/>
      <c r="T4166" s="45"/>
      <c r="U4166" s="52"/>
      <c r="V4166" s="53"/>
      <c r="W4166" s="54"/>
      <c r="X4166" s="30"/>
      <c r="Y4166" s="31" t="str">
        <v/>
      </c>
      <c r="Z4166" s="30"/>
      <c r="AA4166" s="56"/>
      <c r="AB4166" s="56"/>
      <c r="AC4166" s="30"/>
      <c r="AD4166" s="30"/>
    </row>
    <row r="4167" spans="1:30" x14ac:dyDescent="0.2">
      <c r="A4167" s="89"/>
      <c r="B4167" s="35"/>
      <c r="C4167" s="30"/>
      <c r="D4167" s="30"/>
      <c r="E4167" s="30"/>
      <c r="F4167" s="30"/>
      <c r="G4167" s="30"/>
      <c r="H4167" s="155"/>
      <c r="I4167" s="36" t="str">
        <f ca="1">IFERROR(__xludf.DUMMYFUNCTION("""COMPUTED_VALUE""")," ")</f>
        <v xml:space="preserve"> </v>
      </c>
      <c r="J4167" s="51"/>
      <c r="K4167" s="56"/>
      <c r="L4167" s="38"/>
      <c r="M4167" s="30"/>
      <c r="N4167" s="30"/>
      <c r="O4167" s="30"/>
      <c r="P4167" s="30"/>
      <c r="Q4167" s="23" t="str">
        <v/>
      </c>
      <c r="R4167" s="30"/>
      <c r="S4167" s="39"/>
      <c r="T4167" s="45"/>
      <c r="U4167" s="52"/>
      <c r="V4167" s="53"/>
      <c r="W4167" s="54"/>
      <c r="X4167" s="30"/>
      <c r="Y4167" s="31" t="str">
        <v/>
      </c>
      <c r="Z4167" s="30"/>
      <c r="AA4167" s="55"/>
      <c r="AB4167" s="55"/>
      <c r="AC4167" s="30"/>
      <c r="AD4167" s="30"/>
    </row>
    <row r="4168" spans="1:30" x14ac:dyDescent="0.2">
      <c r="A4168" s="89"/>
      <c r="B4168" s="35"/>
      <c r="C4168" s="30"/>
      <c r="D4168" s="30"/>
      <c r="E4168" s="30"/>
      <c r="F4168" s="30"/>
      <c r="G4168" s="30"/>
      <c r="H4168" s="155"/>
      <c r="I4168" s="36" t="str">
        <f ca="1">IFERROR(__xludf.DUMMYFUNCTION("""COMPUTED_VALUE""")," ")</f>
        <v xml:space="preserve"> </v>
      </c>
      <c r="J4168" s="51"/>
      <c r="K4168" s="56"/>
      <c r="L4168" s="38"/>
      <c r="M4168" s="30"/>
      <c r="N4168" s="30"/>
      <c r="O4168" s="30"/>
      <c r="P4168" s="30"/>
      <c r="Q4168" s="23" t="str">
        <v/>
      </c>
      <c r="R4168" s="30"/>
      <c r="S4168" s="39"/>
      <c r="T4168" s="45"/>
      <c r="U4168" s="52"/>
      <c r="V4168" s="53"/>
      <c r="W4168" s="54"/>
      <c r="X4168" s="30"/>
      <c r="Y4168" s="31" t="str">
        <v/>
      </c>
      <c r="Z4168" s="30"/>
      <c r="AA4168" s="56"/>
      <c r="AB4168" s="56"/>
      <c r="AC4168" s="30"/>
      <c r="AD4168" s="30"/>
    </row>
    <row r="4169" spans="1:30" x14ac:dyDescent="0.2">
      <c r="A4169" s="89"/>
      <c r="B4169" s="35"/>
      <c r="C4169" s="30"/>
      <c r="D4169" s="30"/>
      <c r="E4169" s="30"/>
      <c r="F4169" s="30"/>
      <c r="G4169" s="30"/>
      <c r="H4169" s="155"/>
      <c r="I4169" s="36" t="str">
        <f ca="1">IFERROR(__xludf.DUMMYFUNCTION("""COMPUTED_VALUE""")," ")</f>
        <v xml:space="preserve"> </v>
      </c>
      <c r="J4169" s="51"/>
      <c r="K4169" s="56"/>
      <c r="L4169" s="38"/>
      <c r="M4169" s="30"/>
      <c r="N4169" s="30"/>
      <c r="O4169" s="30"/>
      <c r="P4169" s="30"/>
      <c r="Q4169" s="23" t="str">
        <v/>
      </c>
      <c r="R4169" s="30"/>
      <c r="S4169" s="39"/>
      <c r="T4169" s="45"/>
      <c r="U4169" s="52"/>
      <c r="V4169" s="53"/>
      <c r="W4169" s="54"/>
      <c r="X4169" s="30"/>
      <c r="Y4169" s="31" t="str">
        <v/>
      </c>
      <c r="Z4169" s="30"/>
      <c r="AA4169" s="55"/>
      <c r="AB4169" s="55"/>
      <c r="AC4169" s="30"/>
      <c r="AD4169" s="30"/>
    </row>
    <row r="4170" spans="1:30" x14ac:dyDescent="0.2">
      <c r="A4170" s="89"/>
      <c r="B4170" s="35"/>
      <c r="C4170" s="30"/>
      <c r="D4170" s="30"/>
      <c r="E4170" s="30"/>
      <c r="F4170" s="30"/>
      <c r="G4170" s="30"/>
      <c r="H4170" s="155"/>
      <c r="I4170" s="36" t="str">
        <f ca="1">IFERROR(__xludf.DUMMYFUNCTION("""COMPUTED_VALUE""")," ")</f>
        <v xml:space="preserve"> </v>
      </c>
      <c r="J4170" s="51"/>
      <c r="K4170" s="56"/>
      <c r="L4170" s="38"/>
      <c r="M4170" s="30"/>
      <c r="N4170" s="30"/>
      <c r="O4170" s="30"/>
      <c r="P4170" s="30"/>
      <c r="Q4170" s="23" t="str">
        <v/>
      </c>
      <c r="R4170" s="30"/>
      <c r="S4170" s="39"/>
      <c r="T4170" s="45"/>
      <c r="U4170" s="52"/>
      <c r="V4170" s="53"/>
      <c r="W4170" s="54"/>
      <c r="X4170" s="30"/>
      <c r="Y4170" s="31" t="str">
        <v/>
      </c>
      <c r="Z4170" s="30"/>
      <c r="AA4170" s="56"/>
      <c r="AB4170" s="56"/>
      <c r="AC4170" s="30"/>
      <c r="AD4170" s="30"/>
    </row>
    <row r="4171" spans="1:30" x14ac:dyDescent="0.2">
      <c r="A4171" s="89"/>
      <c r="B4171" s="35"/>
      <c r="C4171" s="30"/>
      <c r="D4171" s="30"/>
      <c r="E4171" s="30"/>
      <c r="F4171" s="30"/>
      <c r="G4171" s="30"/>
      <c r="H4171" s="155"/>
      <c r="I4171" s="36" t="str">
        <f ca="1">IFERROR(__xludf.DUMMYFUNCTION("""COMPUTED_VALUE""")," ")</f>
        <v xml:space="preserve"> </v>
      </c>
      <c r="J4171" s="51"/>
      <c r="K4171" s="56"/>
      <c r="L4171" s="38"/>
      <c r="M4171" s="30"/>
      <c r="N4171" s="30"/>
      <c r="O4171" s="30"/>
      <c r="P4171" s="30"/>
      <c r="Q4171" s="23" t="str">
        <v/>
      </c>
      <c r="R4171" s="30"/>
      <c r="S4171" s="39"/>
      <c r="T4171" s="45"/>
      <c r="U4171" s="52"/>
      <c r="V4171" s="53"/>
      <c r="W4171" s="54"/>
      <c r="X4171" s="30"/>
      <c r="Y4171" s="31" t="str">
        <v/>
      </c>
      <c r="Z4171" s="30"/>
      <c r="AA4171" s="55"/>
      <c r="AB4171" s="55"/>
      <c r="AC4171" s="30"/>
      <c r="AD4171" s="30"/>
    </row>
    <row r="4172" spans="1:30" x14ac:dyDescent="0.2">
      <c r="A4172" s="89"/>
      <c r="B4172" s="35"/>
      <c r="C4172" s="30"/>
      <c r="D4172" s="30"/>
      <c r="E4172" s="30"/>
      <c r="F4172" s="30"/>
      <c r="G4172" s="30"/>
      <c r="H4172" s="155"/>
      <c r="I4172" s="36" t="str">
        <f ca="1">IFERROR(__xludf.DUMMYFUNCTION("""COMPUTED_VALUE""")," ")</f>
        <v xml:space="preserve"> </v>
      </c>
      <c r="J4172" s="51"/>
      <c r="K4172" s="56"/>
      <c r="L4172" s="38"/>
      <c r="M4172" s="30"/>
      <c r="N4172" s="30"/>
      <c r="O4172" s="30"/>
      <c r="P4172" s="30"/>
      <c r="Q4172" s="23" t="str">
        <v/>
      </c>
      <c r="R4172" s="30"/>
      <c r="S4172" s="39"/>
      <c r="T4172" s="45"/>
      <c r="U4172" s="52"/>
      <c r="V4172" s="53"/>
      <c r="W4172" s="54"/>
      <c r="X4172" s="30"/>
      <c r="Y4172" s="31" t="str">
        <v/>
      </c>
      <c r="Z4172" s="30"/>
      <c r="AA4172" s="56"/>
      <c r="AB4172" s="56"/>
      <c r="AC4172" s="30"/>
      <c r="AD4172" s="30"/>
    </row>
    <row r="4173" spans="1:30" x14ac:dyDescent="0.2">
      <c r="A4173" s="89"/>
      <c r="B4173" s="35"/>
      <c r="C4173" s="30"/>
      <c r="D4173" s="30"/>
      <c r="E4173" s="30"/>
      <c r="F4173" s="30"/>
      <c r="G4173" s="30"/>
      <c r="H4173" s="155"/>
      <c r="I4173" s="36" t="str">
        <f ca="1">IFERROR(__xludf.DUMMYFUNCTION("""COMPUTED_VALUE""")," ")</f>
        <v xml:space="preserve"> </v>
      </c>
      <c r="J4173" s="51"/>
      <c r="K4173" s="56"/>
      <c r="L4173" s="38"/>
      <c r="M4173" s="30"/>
      <c r="N4173" s="30"/>
      <c r="O4173" s="30"/>
      <c r="P4173" s="30"/>
      <c r="Q4173" s="23" t="str">
        <v/>
      </c>
      <c r="R4173" s="30"/>
      <c r="S4173" s="39"/>
      <c r="T4173" s="45"/>
      <c r="U4173" s="52"/>
      <c r="V4173" s="53"/>
      <c r="W4173" s="54"/>
      <c r="X4173" s="30"/>
      <c r="Y4173" s="31" t="str">
        <v/>
      </c>
      <c r="Z4173" s="30"/>
      <c r="AA4173" s="55"/>
      <c r="AB4173" s="55"/>
      <c r="AC4173" s="30"/>
      <c r="AD4173" s="30"/>
    </row>
    <row r="4174" spans="1:30" x14ac:dyDescent="0.2">
      <c r="A4174" s="89"/>
      <c r="B4174" s="35"/>
      <c r="C4174" s="30"/>
      <c r="D4174" s="30"/>
      <c r="E4174" s="30"/>
      <c r="F4174" s="30"/>
      <c r="G4174" s="30"/>
      <c r="H4174" s="155"/>
      <c r="I4174" s="36" t="str">
        <f ca="1">IFERROR(__xludf.DUMMYFUNCTION("""COMPUTED_VALUE""")," ")</f>
        <v xml:space="preserve"> </v>
      </c>
      <c r="J4174" s="51"/>
      <c r="K4174" s="56"/>
      <c r="L4174" s="38"/>
      <c r="M4174" s="30"/>
      <c r="N4174" s="30"/>
      <c r="O4174" s="30"/>
      <c r="P4174" s="30"/>
      <c r="Q4174" s="23" t="str">
        <v/>
      </c>
      <c r="R4174" s="30"/>
      <c r="S4174" s="39"/>
      <c r="T4174" s="45"/>
      <c r="U4174" s="52"/>
      <c r="V4174" s="53"/>
      <c r="W4174" s="54"/>
      <c r="X4174" s="30"/>
      <c r="Y4174" s="31" t="str">
        <v/>
      </c>
      <c r="Z4174" s="30"/>
      <c r="AA4174" s="56"/>
      <c r="AB4174" s="56"/>
      <c r="AC4174" s="30"/>
      <c r="AD4174" s="30"/>
    </row>
    <row r="4175" spans="1:30" x14ac:dyDescent="0.2">
      <c r="A4175" s="89"/>
      <c r="B4175" s="35"/>
      <c r="C4175" s="30"/>
      <c r="D4175" s="30"/>
      <c r="E4175" s="30"/>
      <c r="F4175" s="30"/>
      <c r="G4175" s="30"/>
      <c r="H4175" s="155"/>
      <c r="I4175" s="36" t="str">
        <f ca="1">IFERROR(__xludf.DUMMYFUNCTION("""COMPUTED_VALUE""")," ")</f>
        <v xml:space="preserve"> </v>
      </c>
      <c r="J4175" s="51"/>
      <c r="K4175" s="56"/>
      <c r="L4175" s="38"/>
      <c r="M4175" s="30"/>
      <c r="N4175" s="30"/>
      <c r="O4175" s="30"/>
      <c r="P4175" s="30"/>
      <c r="Q4175" s="23" t="str">
        <v/>
      </c>
      <c r="R4175" s="30"/>
      <c r="S4175" s="39"/>
      <c r="T4175" s="45"/>
      <c r="U4175" s="52"/>
      <c r="V4175" s="53"/>
      <c r="W4175" s="54"/>
      <c r="X4175" s="30"/>
      <c r="Y4175" s="31" t="str">
        <v/>
      </c>
      <c r="Z4175" s="30"/>
      <c r="AA4175" s="55"/>
      <c r="AB4175" s="55"/>
      <c r="AC4175" s="30"/>
      <c r="AD4175" s="30"/>
    </row>
    <row r="4176" spans="1:30" x14ac:dyDescent="0.2">
      <c r="A4176" s="89"/>
      <c r="B4176" s="35"/>
      <c r="C4176" s="30"/>
      <c r="D4176" s="30"/>
      <c r="E4176" s="30"/>
      <c r="F4176" s="30"/>
      <c r="G4176" s="30"/>
      <c r="H4176" s="155"/>
      <c r="I4176" s="36" t="str">
        <f ca="1">IFERROR(__xludf.DUMMYFUNCTION("""COMPUTED_VALUE""")," ")</f>
        <v xml:space="preserve"> </v>
      </c>
      <c r="J4176" s="51"/>
      <c r="K4176" s="56"/>
      <c r="L4176" s="38"/>
      <c r="M4176" s="30"/>
      <c r="N4176" s="30"/>
      <c r="O4176" s="30"/>
      <c r="P4176" s="30"/>
      <c r="Q4176" s="23" t="str">
        <v/>
      </c>
      <c r="R4176" s="30"/>
      <c r="S4176" s="39"/>
      <c r="T4176" s="45"/>
      <c r="U4176" s="52"/>
      <c r="V4176" s="53"/>
      <c r="W4176" s="54"/>
      <c r="X4176" s="30"/>
      <c r="Y4176" s="31" t="str">
        <v/>
      </c>
      <c r="Z4176" s="30"/>
      <c r="AA4176" s="56"/>
      <c r="AB4176" s="56"/>
      <c r="AC4176" s="30"/>
      <c r="AD4176" s="30"/>
    </row>
    <row r="4177" spans="1:30" x14ac:dyDescent="0.2">
      <c r="A4177" s="89"/>
      <c r="B4177" s="35"/>
      <c r="C4177" s="30"/>
      <c r="D4177" s="30"/>
      <c r="E4177" s="30"/>
      <c r="F4177" s="30"/>
      <c r="G4177" s="30"/>
      <c r="H4177" s="155"/>
      <c r="I4177" s="36" t="str">
        <f ca="1">IFERROR(__xludf.DUMMYFUNCTION("""COMPUTED_VALUE""")," ")</f>
        <v xml:space="preserve"> </v>
      </c>
      <c r="J4177" s="51"/>
      <c r="K4177" s="56"/>
      <c r="L4177" s="38"/>
      <c r="M4177" s="30"/>
      <c r="N4177" s="30"/>
      <c r="O4177" s="30"/>
      <c r="P4177" s="30"/>
      <c r="Q4177" s="23" t="str">
        <v/>
      </c>
      <c r="R4177" s="30"/>
      <c r="S4177" s="39"/>
      <c r="T4177" s="45"/>
      <c r="U4177" s="52"/>
      <c r="V4177" s="53"/>
      <c r="W4177" s="54"/>
      <c r="X4177" s="30"/>
      <c r="Y4177" s="31" t="str">
        <v/>
      </c>
      <c r="Z4177" s="30"/>
      <c r="AA4177" s="55"/>
      <c r="AB4177" s="55"/>
      <c r="AC4177" s="30"/>
      <c r="AD4177" s="30"/>
    </row>
    <row r="4178" spans="1:30" x14ac:dyDescent="0.2">
      <c r="A4178" s="89"/>
      <c r="B4178" s="35"/>
      <c r="C4178" s="30"/>
      <c r="D4178" s="30"/>
      <c r="E4178" s="30"/>
      <c r="F4178" s="30"/>
      <c r="G4178" s="30"/>
      <c r="H4178" s="155"/>
      <c r="I4178" s="36" t="str">
        <f ca="1">IFERROR(__xludf.DUMMYFUNCTION("""COMPUTED_VALUE""")," ")</f>
        <v xml:space="preserve"> </v>
      </c>
      <c r="J4178" s="51"/>
      <c r="K4178" s="56"/>
      <c r="L4178" s="38"/>
      <c r="M4178" s="30"/>
      <c r="N4178" s="30"/>
      <c r="O4178" s="30"/>
      <c r="P4178" s="30"/>
      <c r="Q4178" s="23" t="str">
        <v/>
      </c>
      <c r="R4178" s="30"/>
      <c r="S4178" s="39"/>
      <c r="T4178" s="45"/>
      <c r="U4178" s="52"/>
      <c r="V4178" s="53"/>
      <c r="W4178" s="54"/>
      <c r="X4178" s="30"/>
      <c r="Y4178" s="31" t="str">
        <v/>
      </c>
      <c r="Z4178" s="30"/>
      <c r="AA4178" s="56"/>
      <c r="AB4178" s="56"/>
      <c r="AC4178" s="30"/>
      <c r="AD4178" s="30"/>
    </row>
    <row r="4179" spans="1:30" x14ac:dyDescent="0.2">
      <c r="A4179" s="89"/>
      <c r="B4179" s="35"/>
      <c r="C4179" s="30"/>
      <c r="D4179" s="30"/>
      <c r="E4179" s="30"/>
      <c r="F4179" s="30"/>
      <c r="G4179" s="30"/>
      <c r="H4179" s="155"/>
      <c r="I4179" s="36" t="str">
        <f ca="1">IFERROR(__xludf.DUMMYFUNCTION("""COMPUTED_VALUE""")," ")</f>
        <v xml:space="preserve"> </v>
      </c>
      <c r="J4179" s="51"/>
      <c r="K4179" s="56"/>
      <c r="L4179" s="38"/>
      <c r="M4179" s="30"/>
      <c r="N4179" s="30"/>
      <c r="O4179" s="30"/>
      <c r="P4179" s="30"/>
      <c r="Q4179" s="23" t="str">
        <v/>
      </c>
      <c r="R4179" s="30"/>
      <c r="S4179" s="39"/>
      <c r="T4179" s="45"/>
      <c r="U4179" s="52"/>
      <c r="V4179" s="53"/>
      <c r="W4179" s="54"/>
      <c r="X4179" s="30"/>
      <c r="Y4179" s="31" t="str">
        <v/>
      </c>
      <c r="Z4179" s="30"/>
      <c r="AA4179" s="55"/>
      <c r="AB4179" s="55"/>
      <c r="AC4179" s="30"/>
      <c r="AD4179" s="30"/>
    </row>
    <row r="4180" spans="1:30" x14ac:dyDescent="0.2">
      <c r="A4180" s="89"/>
      <c r="B4180" s="35"/>
      <c r="C4180" s="30"/>
      <c r="D4180" s="30"/>
      <c r="E4180" s="30"/>
      <c r="F4180" s="30"/>
      <c r="G4180" s="30"/>
      <c r="H4180" s="155"/>
      <c r="I4180" s="36" t="str">
        <f ca="1">IFERROR(__xludf.DUMMYFUNCTION("""COMPUTED_VALUE""")," ")</f>
        <v xml:space="preserve"> </v>
      </c>
      <c r="J4180" s="51"/>
      <c r="K4180" s="56"/>
      <c r="L4180" s="38"/>
      <c r="M4180" s="30"/>
      <c r="N4180" s="30"/>
      <c r="O4180" s="30"/>
      <c r="P4180" s="30"/>
      <c r="Q4180" s="23" t="str">
        <v/>
      </c>
      <c r="R4180" s="30"/>
      <c r="S4180" s="39"/>
      <c r="T4180" s="45"/>
      <c r="U4180" s="52"/>
      <c r="V4180" s="53"/>
      <c r="W4180" s="54"/>
      <c r="X4180" s="30"/>
      <c r="Y4180" s="31" t="str">
        <v/>
      </c>
      <c r="Z4180" s="30"/>
      <c r="AA4180" s="56"/>
      <c r="AB4180" s="56"/>
      <c r="AC4180" s="30"/>
      <c r="AD4180" s="30"/>
    </row>
    <row r="4181" spans="1:30" x14ac:dyDescent="0.2">
      <c r="A4181" s="89"/>
      <c r="B4181" s="35"/>
      <c r="C4181" s="30"/>
      <c r="D4181" s="30"/>
      <c r="E4181" s="30"/>
      <c r="F4181" s="30"/>
      <c r="G4181" s="30"/>
      <c r="H4181" s="155"/>
      <c r="I4181" s="36" t="str">
        <f ca="1">IFERROR(__xludf.DUMMYFUNCTION("""COMPUTED_VALUE""")," ")</f>
        <v xml:space="preserve"> </v>
      </c>
      <c r="J4181" s="51"/>
      <c r="K4181" s="56"/>
      <c r="L4181" s="38"/>
      <c r="M4181" s="30"/>
      <c r="N4181" s="30"/>
      <c r="O4181" s="30"/>
      <c r="P4181" s="30"/>
      <c r="Q4181" s="23" t="str">
        <v/>
      </c>
      <c r="R4181" s="30"/>
      <c r="S4181" s="39"/>
      <c r="T4181" s="45"/>
      <c r="U4181" s="52"/>
      <c r="V4181" s="53"/>
      <c r="W4181" s="54"/>
      <c r="X4181" s="30"/>
      <c r="Y4181" s="31" t="str">
        <v/>
      </c>
      <c r="Z4181" s="30"/>
      <c r="AA4181" s="55"/>
      <c r="AB4181" s="55"/>
      <c r="AC4181" s="30"/>
      <c r="AD4181" s="30"/>
    </row>
    <row r="4182" spans="1:30" x14ac:dyDescent="0.2">
      <c r="A4182" s="89"/>
      <c r="B4182" s="35"/>
      <c r="C4182" s="30"/>
      <c r="D4182" s="30"/>
      <c r="E4182" s="30"/>
      <c r="F4182" s="30"/>
      <c r="G4182" s="30"/>
      <c r="H4182" s="155"/>
      <c r="I4182" s="36" t="str">
        <f ca="1">IFERROR(__xludf.DUMMYFUNCTION("""COMPUTED_VALUE""")," ")</f>
        <v xml:space="preserve"> </v>
      </c>
      <c r="J4182" s="51"/>
      <c r="K4182" s="56"/>
      <c r="L4182" s="38"/>
      <c r="M4182" s="30"/>
      <c r="N4182" s="30"/>
      <c r="O4182" s="30"/>
      <c r="P4182" s="30"/>
      <c r="Q4182" s="23" t="str">
        <v/>
      </c>
      <c r="R4182" s="30"/>
      <c r="S4182" s="39"/>
      <c r="T4182" s="45"/>
      <c r="U4182" s="52"/>
      <c r="V4182" s="53"/>
      <c r="W4182" s="54"/>
      <c r="X4182" s="30"/>
      <c r="Y4182" s="31" t="str">
        <v/>
      </c>
      <c r="Z4182" s="30"/>
      <c r="AA4182" s="56"/>
      <c r="AB4182" s="56"/>
      <c r="AC4182" s="30"/>
      <c r="AD4182" s="30"/>
    </row>
    <row r="4183" spans="1:30" x14ac:dyDescent="0.2">
      <c r="A4183" s="89"/>
      <c r="B4183" s="35"/>
      <c r="C4183" s="30"/>
      <c r="D4183" s="30"/>
      <c r="E4183" s="30"/>
      <c r="F4183" s="30"/>
      <c r="G4183" s="30"/>
      <c r="H4183" s="155"/>
      <c r="I4183" s="36" t="str">
        <f ca="1">IFERROR(__xludf.DUMMYFUNCTION("""COMPUTED_VALUE""")," ")</f>
        <v xml:space="preserve"> </v>
      </c>
      <c r="J4183" s="51"/>
      <c r="K4183" s="56"/>
      <c r="L4183" s="38"/>
      <c r="M4183" s="30"/>
      <c r="N4183" s="30"/>
      <c r="O4183" s="30"/>
      <c r="P4183" s="30"/>
      <c r="Q4183" s="23" t="str">
        <v/>
      </c>
      <c r="R4183" s="30"/>
      <c r="S4183" s="39"/>
      <c r="T4183" s="45"/>
      <c r="U4183" s="52"/>
      <c r="V4183" s="53"/>
      <c r="W4183" s="54"/>
      <c r="X4183" s="30"/>
      <c r="Y4183" s="31" t="str">
        <v/>
      </c>
      <c r="Z4183" s="30"/>
      <c r="AA4183" s="55"/>
      <c r="AB4183" s="55"/>
      <c r="AC4183" s="30"/>
      <c r="AD4183" s="30"/>
    </row>
    <row r="4184" spans="1:30" x14ac:dyDescent="0.2">
      <c r="A4184" s="89"/>
      <c r="B4184" s="35"/>
      <c r="C4184" s="30"/>
      <c r="D4184" s="30"/>
      <c r="E4184" s="30"/>
      <c r="F4184" s="30"/>
      <c r="G4184" s="30"/>
      <c r="H4184" s="155"/>
      <c r="I4184" s="36" t="str">
        <f ca="1">IFERROR(__xludf.DUMMYFUNCTION("""COMPUTED_VALUE""")," ")</f>
        <v xml:space="preserve"> </v>
      </c>
      <c r="J4184" s="51"/>
      <c r="K4184" s="56"/>
      <c r="L4184" s="38"/>
      <c r="M4184" s="30"/>
      <c r="N4184" s="30"/>
      <c r="O4184" s="30"/>
      <c r="P4184" s="30"/>
      <c r="Q4184" s="23" t="str">
        <v/>
      </c>
      <c r="R4184" s="30"/>
      <c r="S4184" s="39"/>
      <c r="T4184" s="45"/>
      <c r="U4184" s="52"/>
      <c r="V4184" s="53"/>
      <c r="W4184" s="54"/>
      <c r="X4184" s="30"/>
      <c r="Y4184" s="31" t="str">
        <v/>
      </c>
      <c r="Z4184" s="30"/>
      <c r="AA4184" s="56"/>
      <c r="AB4184" s="56"/>
      <c r="AC4184" s="30"/>
      <c r="AD4184" s="30"/>
    </row>
    <row r="4185" spans="1:30" x14ac:dyDescent="0.2">
      <c r="A4185" s="89"/>
      <c r="B4185" s="35"/>
      <c r="C4185" s="30"/>
      <c r="D4185" s="30"/>
      <c r="E4185" s="30"/>
      <c r="F4185" s="30"/>
      <c r="G4185" s="30"/>
      <c r="H4185" s="155"/>
      <c r="I4185" s="36" t="str">
        <f ca="1">IFERROR(__xludf.DUMMYFUNCTION("""COMPUTED_VALUE""")," ")</f>
        <v xml:space="preserve"> </v>
      </c>
      <c r="J4185" s="51"/>
      <c r="K4185" s="56"/>
      <c r="L4185" s="38"/>
      <c r="M4185" s="30"/>
      <c r="N4185" s="30"/>
      <c r="O4185" s="30"/>
      <c r="P4185" s="30"/>
      <c r="Q4185" s="23" t="str">
        <v/>
      </c>
      <c r="R4185" s="30"/>
      <c r="S4185" s="39"/>
      <c r="T4185" s="45"/>
      <c r="U4185" s="52"/>
      <c r="V4185" s="53"/>
      <c r="W4185" s="54"/>
      <c r="X4185" s="30"/>
      <c r="Y4185" s="31" t="str">
        <v/>
      </c>
      <c r="Z4185" s="30"/>
      <c r="AA4185" s="55"/>
      <c r="AB4185" s="55"/>
      <c r="AC4185" s="30"/>
      <c r="AD4185" s="30"/>
    </row>
    <row r="4186" spans="1:30" x14ac:dyDescent="0.2">
      <c r="A4186" s="89"/>
      <c r="B4186" s="35"/>
      <c r="C4186" s="30"/>
      <c r="D4186" s="30"/>
      <c r="E4186" s="30"/>
      <c r="F4186" s="30"/>
      <c r="G4186" s="30"/>
      <c r="H4186" s="155"/>
      <c r="I4186" s="36" t="str">
        <f ca="1">IFERROR(__xludf.DUMMYFUNCTION("""COMPUTED_VALUE""")," ")</f>
        <v xml:space="preserve"> </v>
      </c>
      <c r="J4186" s="51"/>
      <c r="K4186" s="56"/>
      <c r="L4186" s="38"/>
      <c r="M4186" s="30"/>
      <c r="N4186" s="30"/>
      <c r="O4186" s="30"/>
      <c r="P4186" s="30"/>
      <c r="Q4186" s="23" t="str">
        <v/>
      </c>
      <c r="R4186" s="30"/>
      <c r="S4186" s="39"/>
      <c r="T4186" s="45"/>
      <c r="U4186" s="52"/>
      <c r="V4186" s="53"/>
      <c r="W4186" s="54"/>
      <c r="X4186" s="30"/>
      <c r="Y4186" s="31" t="str">
        <v/>
      </c>
      <c r="Z4186" s="30"/>
      <c r="AA4186" s="56"/>
      <c r="AB4186" s="56"/>
      <c r="AC4186" s="30"/>
      <c r="AD4186" s="30"/>
    </row>
    <row r="4187" spans="1:30" x14ac:dyDescent="0.2">
      <c r="A4187" s="89"/>
      <c r="B4187" s="35"/>
      <c r="C4187" s="30"/>
      <c r="D4187" s="30"/>
      <c r="E4187" s="30"/>
      <c r="F4187" s="30"/>
      <c r="G4187" s="30"/>
      <c r="H4187" s="155"/>
      <c r="I4187" s="36" t="str">
        <f ca="1">IFERROR(__xludf.DUMMYFUNCTION("""COMPUTED_VALUE""")," ")</f>
        <v xml:space="preserve"> </v>
      </c>
      <c r="J4187" s="51"/>
      <c r="K4187" s="56"/>
      <c r="L4187" s="38"/>
      <c r="M4187" s="30"/>
      <c r="N4187" s="30"/>
      <c r="O4187" s="30"/>
      <c r="P4187" s="30"/>
      <c r="Q4187" s="23" t="str">
        <v/>
      </c>
      <c r="R4187" s="30"/>
      <c r="S4187" s="39"/>
      <c r="T4187" s="45"/>
      <c r="U4187" s="52"/>
      <c r="V4187" s="53"/>
      <c r="W4187" s="54"/>
      <c r="X4187" s="30"/>
      <c r="Y4187" s="31" t="str">
        <v/>
      </c>
      <c r="Z4187" s="30"/>
      <c r="AA4187" s="55"/>
      <c r="AB4187" s="55"/>
      <c r="AC4187" s="30"/>
      <c r="AD4187" s="30"/>
    </row>
    <row r="4188" spans="1:30" x14ac:dyDescent="0.2">
      <c r="A4188" s="89"/>
      <c r="B4188" s="35"/>
      <c r="C4188" s="30"/>
      <c r="D4188" s="30"/>
      <c r="E4188" s="30"/>
      <c r="F4188" s="30"/>
      <c r="G4188" s="30"/>
      <c r="H4188" s="155"/>
      <c r="I4188" s="36" t="str">
        <f ca="1">IFERROR(__xludf.DUMMYFUNCTION("""COMPUTED_VALUE""")," ")</f>
        <v xml:space="preserve"> </v>
      </c>
      <c r="J4188" s="51"/>
      <c r="K4188" s="56"/>
      <c r="L4188" s="38"/>
      <c r="M4188" s="30"/>
      <c r="N4188" s="30"/>
      <c r="O4188" s="30"/>
      <c r="P4188" s="30"/>
      <c r="Q4188" s="23" t="str">
        <v/>
      </c>
      <c r="R4188" s="30"/>
      <c r="S4188" s="39"/>
      <c r="T4188" s="45"/>
      <c r="U4188" s="52"/>
      <c r="V4188" s="53"/>
      <c r="W4188" s="54"/>
      <c r="X4188" s="30"/>
      <c r="Y4188" s="31" t="str">
        <v/>
      </c>
      <c r="Z4188" s="30"/>
      <c r="AA4188" s="56"/>
      <c r="AB4188" s="56"/>
      <c r="AC4188" s="30"/>
      <c r="AD4188" s="30"/>
    </row>
    <row r="4189" spans="1:30" x14ac:dyDescent="0.2">
      <c r="A4189" s="89"/>
      <c r="B4189" s="35"/>
      <c r="C4189" s="30"/>
      <c r="D4189" s="30"/>
      <c r="E4189" s="30"/>
      <c r="F4189" s="30"/>
      <c r="G4189" s="30"/>
      <c r="H4189" s="155"/>
      <c r="I4189" s="36" t="str">
        <f ca="1">IFERROR(__xludf.DUMMYFUNCTION("""COMPUTED_VALUE""")," ")</f>
        <v xml:space="preserve"> </v>
      </c>
      <c r="J4189" s="51"/>
      <c r="K4189" s="56"/>
      <c r="L4189" s="38"/>
      <c r="M4189" s="30"/>
      <c r="N4189" s="30"/>
      <c r="O4189" s="30"/>
      <c r="P4189" s="30"/>
      <c r="Q4189" s="23" t="str">
        <v/>
      </c>
      <c r="R4189" s="30"/>
      <c r="S4189" s="39"/>
      <c r="T4189" s="45"/>
      <c r="U4189" s="52"/>
      <c r="V4189" s="53"/>
      <c r="W4189" s="54"/>
      <c r="X4189" s="30"/>
      <c r="Y4189" s="31" t="str">
        <v/>
      </c>
      <c r="Z4189" s="30"/>
      <c r="AA4189" s="55"/>
      <c r="AB4189" s="55"/>
      <c r="AC4189" s="30"/>
      <c r="AD4189" s="30"/>
    </row>
    <row r="4190" spans="1:30" x14ac:dyDescent="0.2">
      <c r="A4190" s="89"/>
      <c r="B4190" s="35"/>
      <c r="C4190" s="30"/>
      <c r="D4190" s="30"/>
      <c r="E4190" s="30"/>
      <c r="F4190" s="30"/>
      <c r="G4190" s="30"/>
      <c r="H4190" s="155"/>
      <c r="I4190" s="36" t="str">
        <f ca="1">IFERROR(__xludf.DUMMYFUNCTION("""COMPUTED_VALUE""")," ")</f>
        <v xml:space="preserve"> </v>
      </c>
      <c r="J4190" s="51"/>
      <c r="K4190" s="56"/>
      <c r="L4190" s="38"/>
      <c r="M4190" s="30"/>
      <c r="N4190" s="30"/>
      <c r="O4190" s="30"/>
      <c r="P4190" s="30"/>
      <c r="Q4190" s="23" t="str">
        <v/>
      </c>
      <c r="R4190" s="30"/>
      <c r="S4190" s="39"/>
      <c r="T4190" s="45"/>
      <c r="U4190" s="52"/>
      <c r="V4190" s="53"/>
      <c r="W4190" s="54"/>
      <c r="X4190" s="30"/>
      <c r="Y4190" s="31" t="str">
        <v/>
      </c>
      <c r="Z4190" s="30"/>
      <c r="AA4190" s="56"/>
      <c r="AB4190" s="56"/>
      <c r="AC4190" s="30"/>
      <c r="AD4190" s="30"/>
    </row>
    <row r="4191" spans="1:30" x14ac:dyDescent="0.2">
      <c r="A4191" s="89"/>
      <c r="B4191" s="35"/>
      <c r="C4191" s="30"/>
      <c r="D4191" s="30"/>
      <c r="E4191" s="30"/>
      <c r="F4191" s="30"/>
      <c r="G4191" s="30"/>
      <c r="H4191" s="155"/>
      <c r="I4191" s="36" t="str">
        <f ca="1">IFERROR(__xludf.DUMMYFUNCTION("""COMPUTED_VALUE""")," ")</f>
        <v xml:space="preserve"> </v>
      </c>
      <c r="J4191" s="51"/>
      <c r="K4191" s="56"/>
      <c r="L4191" s="38"/>
      <c r="M4191" s="30"/>
      <c r="N4191" s="30"/>
      <c r="O4191" s="30"/>
      <c r="P4191" s="30"/>
      <c r="Q4191" s="23" t="str">
        <v/>
      </c>
      <c r="R4191" s="30"/>
      <c r="S4191" s="39"/>
      <c r="T4191" s="45"/>
      <c r="U4191" s="52"/>
      <c r="V4191" s="53"/>
      <c r="W4191" s="54"/>
      <c r="X4191" s="30"/>
      <c r="Y4191" s="31" t="str">
        <v/>
      </c>
      <c r="Z4191" s="30"/>
      <c r="AA4191" s="55"/>
      <c r="AB4191" s="55"/>
      <c r="AC4191" s="30"/>
      <c r="AD4191" s="30"/>
    </row>
    <row r="4192" spans="1:30" x14ac:dyDescent="0.2">
      <c r="A4192" s="89"/>
      <c r="B4192" s="35"/>
      <c r="C4192" s="30"/>
      <c r="D4192" s="30"/>
      <c r="E4192" s="30"/>
      <c r="F4192" s="30"/>
      <c r="G4192" s="30"/>
      <c r="H4192" s="155"/>
      <c r="I4192" s="36" t="str">
        <f ca="1">IFERROR(__xludf.DUMMYFUNCTION("""COMPUTED_VALUE""")," ")</f>
        <v xml:space="preserve"> </v>
      </c>
      <c r="J4192" s="51"/>
      <c r="K4192" s="56"/>
      <c r="L4192" s="38"/>
      <c r="M4192" s="30"/>
      <c r="N4192" s="30"/>
      <c r="O4192" s="30"/>
      <c r="P4192" s="30"/>
      <c r="Q4192" s="23" t="str">
        <v/>
      </c>
      <c r="R4192" s="30"/>
      <c r="S4192" s="39"/>
      <c r="T4192" s="45"/>
      <c r="U4192" s="52"/>
      <c r="V4192" s="53"/>
      <c r="W4192" s="54"/>
      <c r="X4192" s="30"/>
      <c r="Y4192" s="31" t="str">
        <v/>
      </c>
      <c r="Z4192" s="30"/>
      <c r="AA4192" s="56"/>
      <c r="AB4192" s="56"/>
      <c r="AC4192" s="30"/>
      <c r="AD4192" s="30"/>
    </row>
    <row r="4193" spans="1:30" x14ac:dyDescent="0.2">
      <c r="A4193" s="89"/>
      <c r="B4193" s="35"/>
      <c r="C4193" s="30"/>
      <c r="D4193" s="30"/>
      <c r="E4193" s="30"/>
      <c r="F4193" s="30"/>
      <c r="G4193" s="30"/>
      <c r="H4193" s="155"/>
      <c r="I4193" s="36" t="str">
        <f ca="1">IFERROR(__xludf.DUMMYFUNCTION("""COMPUTED_VALUE""")," ")</f>
        <v xml:space="preserve"> </v>
      </c>
      <c r="J4193" s="51"/>
      <c r="K4193" s="56"/>
      <c r="L4193" s="38"/>
      <c r="M4193" s="30"/>
      <c r="N4193" s="30"/>
      <c r="O4193" s="30"/>
      <c r="P4193" s="30"/>
      <c r="Q4193" s="23" t="str">
        <v/>
      </c>
      <c r="R4193" s="30"/>
      <c r="S4193" s="39"/>
      <c r="T4193" s="45"/>
      <c r="U4193" s="52"/>
      <c r="V4193" s="53"/>
      <c r="W4193" s="54"/>
      <c r="X4193" s="30"/>
      <c r="Y4193" s="31" t="str">
        <v/>
      </c>
      <c r="Z4193" s="30"/>
      <c r="AA4193" s="55"/>
      <c r="AB4193" s="55"/>
      <c r="AC4193" s="30"/>
      <c r="AD4193" s="30"/>
    </row>
    <row r="4194" spans="1:30" x14ac:dyDescent="0.2">
      <c r="A4194" s="89"/>
      <c r="B4194" s="35"/>
      <c r="C4194" s="30"/>
      <c r="D4194" s="30"/>
      <c r="E4194" s="30"/>
      <c r="F4194" s="30"/>
      <c r="G4194" s="30"/>
      <c r="H4194" s="155"/>
      <c r="I4194" s="36" t="str">
        <f ca="1">IFERROR(__xludf.DUMMYFUNCTION("""COMPUTED_VALUE""")," ")</f>
        <v xml:space="preserve"> </v>
      </c>
      <c r="J4194" s="51"/>
      <c r="K4194" s="56"/>
      <c r="L4194" s="38"/>
      <c r="M4194" s="30"/>
      <c r="N4194" s="30"/>
      <c r="O4194" s="30"/>
      <c r="P4194" s="30"/>
      <c r="Q4194" s="23" t="str">
        <v/>
      </c>
      <c r="R4194" s="30"/>
      <c r="S4194" s="39"/>
      <c r="T4194" s="45"/>
      <c r="U4194" s="52"/>
      <c r="V4194" s="53"/>
      <c r="W4194" s="54"/>
      <c r="X4194" s="30"/>
      <c r="Y4194" s="31" t="str">
        <v/>
      </c>
      <c r="Z4194" s="30"/>
      <c r="AA4194" s="56"/>
      <c r="AB4194" s="56"/>
      <c r="AC4194" s="30"/>
      <c r="AD4194" s="30"/>
    </row>
    <row r="4195" spans="1:30" x14ac:dyDescent="0.2">
      <c r="A4195" s="89"/>
      <c r="B4195" s="35"/>
      <c r="C4195" s="30"/>
      <c r="D4195" s="30"/>
      <c r="E4195" s="30"/>
      <c r="F4195" s="30"/>
      <c r="G4195" s="30"/>
      <c r="H4195" s="155"/>
      <c r="I4195" s="36" t="str">
        <f ca="1">IFERROR(__xludf.DUMMYFUNCTION("""COMPUTED_VALUE""")," ")</f>
        <v xml:space="preserve"> </v>
      </c>
      <c r="J4195" s="51"/>
      <c r="K4195" s="56"/>
      <c r="L4195" s="38"/>
      <c r="M4195" s="30"/>
      <c r="N4195" s="30"/>
      <c r="O4195" s="30"/>
      <c r="P4195" s="30"/>
      <c r="Q4195" s="23" t="str">
        <v/>
      </c>
      <c r="R4195" s="30"/>
      <c r="S4195" s="39"/>
      <c r="T4195" s="45"/>
      <c r="U4195" s="52"/>
      <c r="V4195" s="53"/>
      <c r="W4195" s="54"/>
      <c r="X4195" s="30"/>
      <c r="Y4195" s="31" t="str">
        <v/>
      </c>
      <c r="Z4195" s="30"/>
      <c r="AA4195" s="55"/>
      <c r="AB4195" s="55"/>
      <c r="AC4195" s="30"/>
      <c r="AD4195" s="30"/>
    </row>
    <row r="4196" spans="1:30" x14ac:dyDescent="0.2">
      <c r="A4196" s="89"/>
      <c r="B4196" s="35"/>
      <c r="C4196" s="30"/>
      <c r="D4196" s="30"/>
      <c r="E4196" s="30"/>
      <c r="F4196" s="30"/>
      <c r="G4196" s="30"/>
      <c r="H4196" s="155"/>
      <c r="I4196" s="36" t="str">
        <f ca="1">IFERROR(__xludf.DUMMYFUNCTION("""COMPUTED_VALUE""")," ")</f>
        <v xml:space="preserve"> </v>
      </c>
      <c r="J4196" s="51"/>
      <c r="K4196" s="56"/>
      <c r="L4196" s="38"/>
      <c r="M4196" s="30"/>
      <c r="N4196" s="30"/>
      <c r="O4196" s="30"/>
      <c r="P4196" s="30"/>
      <c r="Q4196" s="23" t="str">
        <v/>
      </c>
      <c r="R4196" s="30"/>
      <c r="S4196" s="39"/>
      <c r="T4196" s="45"/>
      <c r="U4196" s="52"/>
      <c r="V4196" s="53"/>
      <c r="W4196" s="54"/>
      <c r="X4196" s="30"/>
      <c r="Y4196" s="31" t="str">
        <v/>
      </c>
      <c r="Z4196" s="30"/>
      <c r="AA4196" s="56"/>
      <c r="AB4196" s="56"/>
      <c r="AC4196" s="30"/>
      <c r="AD4196" s="30"/>
    </row>
    <row r="4197" spans="1:30" x14ac:dyDescent="0.2">
      <c r="A4197" s="89"/>
      <c r="B4197" s="35"/>
      <c r="C4197" s="30"/>
      <c r="D4197" s="30"/>
      <c r="E4197" s="30"/>
      <c r="F4197" s="30"/>
      <c r="G4197" s="30"/>
      <c r="H4197" s="155"/>
      <c r="I4197" s="36" t="str">
        <f ca="1">IFERROR(__xludf.DUMMYFUNCTION("""COMPUTED_VALUE""")," ")</f>
        <v xml:space="preserve"> </v>
      </c>
      <c r="J4197" s="51"/>
      <c r="K4197" s="56"/>
      <c r="L4197" s="38"/>
      <c r="M4197" s="30"/>
      <c r="N4197" s="30"/>
      <c r="O4197" s="30"/>
      <c r="P4197" s="30"/>
      <c r="Q4197" s="23" t="str">
        <v/>
      </c>
      <c r="R4197" s="30"/>
      <c r="S4197" s="39"/>
      <c r="T4197" s="45"/>
      <c r="U4197" s="52"/>
      <c r="V4197" s="53"/>
      <c r="W4197" s="54"/>
      <c r="X4197" s="30"/>
      <c r="Y4197" s="31" t="str">
        <v/>
      </c>
      <c r="Z4197" s="30"/>
      <c r="AA4197" s="55"/>
      <c r="AB4197" s="55"/>
      <c r="AC4197" s="30"/>
      <c r="AD4197" s="30"/>
    </row>
    <row r="4198" spans="1:30" x14ac:dyDescent="0.2">
      <c r="A4198" s="89"/>
      <c r="B4198" s="35"/>
      <c r="C4198" s="30"/>
      <c r="D4198" s="30"/>
      <c r="E4198" s="30"/>
      <c r="F4198" s="30"/>
      <c r="G4198" s="30"/>
      <c r="H4198" s="155"/>
      <c r="I4198" s="36" t="str">
        <f ca="1">IFERROR(__xludf.DUMMYFUNCTION("""COMPUTED_VALUE""")," ")</f>
        <v xml:space="preserve"> </v>
      </c>
      <c r="J4198" s="51"/>
      <c r="K4198" s="56"/>
      <c r="L4198" s="38"/>
      <c r="M4198" s="30"/>
      <c r="N4198" s="30"/>
      <c r="O4198" s="30"/>
      <c r="P4198" s="30"/>
      <c r="Q4198" s="23" t="str">
        <v/>
      </c>
      <c r="R4198" s="30"/>
      <c r="S4198" s="39"/>
      <c r="T4198" s="45"/>
      <c r="U4198" s="52"/>
      <c r="V4198" s="53"/>
      <c r="W4198" s="54"/>
      <c r="X4198" s="30"/>
      <c r="Y4198" s="31" t="str">
        <v/>
      </c>
      <c r="Z4198" s="30"/>
      <c r="AA4198" s="56"/>
      <c r="AB4198" s="56"/>
      <c r="AC4198" s="30"/>
      <c r="AD4198" s="30"/>
    </row>
    <row r="4199" spans="1:30" x14ac:dyDescent="0.2">
      <c r="A4199" s="89"/>
      <c r="B4199" s="35"/>
      <c r="C4199" s="30"/>
      <c r="D4199" s="30"/>
      <c r="E4199" s="30"/>
      <c r="F4199" s="30"/>
      <c r="G4199" s="30"/>
      <c r="H4199" s="155"/>
      <c r="I4199" s="36" t="str">
        <f ca="1">IFERROR(__xludf.DUMMYFUNCTION("""COMPUTED_VALUE""")," ")</f>
        <v xml:space="preserve"> </v>
      </c>
      <c r="J4199" s="51"/>
      <c r="K4199" s="56"/>
      <c r="L4199" s="38"/>
      <c r="M4199" s="30"/>
      <c r="N4199" s="30"/>
      <c r="O4199" s="30"/>
      <c r="P4199" s="30"/>
      <c r="Q4199" s="23" t="str">
        <v/>
      </c>
      <c r="R4199" s="30"/>
      <c r="S4199" s="39"/>
      <c r="T4199" s="45"/>
      <c r="U4199" s="52"/>
      <c r="V4199" s="53"/>
      <c r="W4199" s="54"/>
      <c r="X4199" s="30"/>
      <c r="Y4199" s="31" t="str">
        <v/>
      </c>
      <c r="Z4199" s="30"/>
      <c r="AA4199" s="55"/>
      <c r="AB4199" s="55"/>
      <c r="AC4199" s="30"/>
      <c r="AD4199" s="30"/>
    </row>
    <row r="4200" spans="1:30" x14ac:dyDescent="0.2">
      <c r="A4200" s="89"/>
      <c r="B4200" s="35"/>
      <c r="C4200" s="30"/>
      <c r="D4200" s="30"/>
      <c r="E4200" s="30"/>
      <c r="F4200" s="30"/>
      <c r="G4200" s="30"/>
      <c r="H4200" s="155"/>
      <c r="I4200" s="36" t="str">
        <f ca="1">IFERROR(__xludf.DUMMYFUNCTION("""COMPUTED_VALUE""")," ")</f>
        <v xml:space="preserve"> </v>
      </c>
      <c r="J4200" s="51"/>
      <c r="K4200" s="56"/>
      <c r="L4200" s="38"/>
      <c r="M4200" s="30"/>
      <c r="N4200" s="30"/>
      <c r="O4200" s="30"/>
      <c r="P4200" s="30"/>
      <c r="Q4200" s="23" t="str">
        <v/>
      </c>
      <c r="R4200" s="30"/>
      <c r="S4200" s="39"/>
      <c r="T4200" s="45"/>
      <c r="U4200" s="52"/>
      <c r="V4200" s="53"/>
      <c r="W4200" s="54"/>
      <c r="X4200" s="30"/>
      <c r="Y4200" s="31" t="str">
        <v/>
      </c>
      <c r="Z4200" s="30"/>
      <c r="AA4200" s="56"/>
      <c r="AB4200" s="56"/>
      <c r="AC4200" s="30"/>
      <c r="AD4200" s="30"/>
    </row>
    <row r="4201" spans="1:30" x14ac:dyDescent="0.2">
      <c r="A4201" s="89"/>
      <c r="B4201" s="35"/>
      <c r="C4201" s="30"/>
      <c r="D4201" s="30"/>
      <c r="E4201" s="30"/>
      <c r="F4201" s="30"/>
      <c r="G4201" s="30"/>
      <c r="H4201" s="155"/>
      <c r="I4201" s="36" t="str">
        <f ca="1">IFERROR(__xludf.DUMMYFUNCTION("""COMPUTED_VALUE""")," ")</f>
        <v xml:space="preserve"> </v>
      </c>
      <c r="J4201" s="51"/>
      <c r="K4201" s="56"/>
      <c r="L4201" s="38"/>
      <c r="M4201" s="30"/>
      <c r="N4201" s="30"/>
      <c r="O4201" s="30"/>
      <c r="P4201" s="30"/>
      <c r="Q4201" s="23" t="str">
        <v/>
      </c>
      <c r="R4201" s="30"/>
      <c r="S4201" s="39"/>
      <c r="T4201" s="45"/>
      <c r="U4201" s="52"/>
      <c r="V4201" s="53"/>
      <c r="W4201" s="54"/>
      <c r="X4201" s="30"/>
      <c r="Y4201" s="31" t="str">
        <v/>
      </c>
      <c r="Z4201" s="30"/>
      <c r="AA4201" s="55"/>
      <c r="AB4201" s="55"/>
      <c r="AC4201" s="30"/>
      <c r="AD4201" s="30"/>
    </row>
    <row r="4202" spans="1:30" x14ac:dyDescent="0.2">
      <c r="A4202" s="89"/>
      <c r="B4202" s="35"/>
      <c r="C4202" s="30"/>
      <c r="D4202" s="30"/>
      <c r="E4202" s="30"/>
      <c r="F4202" s="30"/>
      <c r="G4202" s="30"/>
      <c r="H4202" s="155"/>
      <c r="I4202" s="36" t="str">
        <f ca="1">IFERROR(__xludf.DUMMYFUNCTION("""COMPUTED_VALUE""")," ")</f>
        <v xml:space="preserve"> </v>
      </c>
      <c r="J4202" s="51"/>
      <c r="K4202" s="56"/>
      <c r="L4202" s="38"/>
      <c r="M4202" s="30"/>
      <c r="N4202" s="30"/>
      <c r="O4202" s="30"/>
      <c r="P4202" s="30"/>
      <c r="Q4202" s="23" t="str">
        <v/>
      </c>
      <c r="R4202" s="30"/>
      <c r="S4202" s="39"/>
      <c r="T4202" s="45"/>
      <c r="U4202" s="52"/>
      <c r="V4202" s="53"/>
      <c r="W4202" s="54"/>
      <c r="X4202" s="30"/>
      <c r="Y4202" s="31" t="str">
        <v/>
      </c>
      <c r="Z4202" s="30"/>
      <c r="AA4202" s="56"/>
      <c r="AB4202" s="56"/>
      <c r="AC4202" s="30"/>
      <c r="AD4202" s="30"/>
    </row>
    <row r="4203" spans="1:30" x14ac:dyDescent="0.2">
      <c r="A4203" s="89"/>
      <c r="B4203" s="35"/>
      <c r="C4203" s="30"/>
      <c r="D4203" s="30"/>
      <c r="E4203" s="30"/>
      <c r="F4203" s="30"/>
      <c r="G4203" s="30"/>
      <c r="H4203" s="155"/>
      <c r="I4203" s="36" t="str">
        <f ca="1">IFERROR(__xludf.DUMMYFUNCTION("""COMPUTED_VALUE""")," ")</f>
        <v xml:space="preserve"> </v>
      </c>
      <c r="J4203" s="51"/>
      <c r="K4203" s="56"/>
      <c r="L4203" s="38"/>
      <c r="M4203" s="30"/>
      <c r="N4203" s="30"/>
      <c r="O4203" s="30"/>
      <c r="P4203" s="30"/>
      <c r="Q4203" s="23" t="str">
        <v/>
      </c>
      <c r="R4203" s="30"/>
      <c r="S4203" s="39"/>
      <c r="T4203" s="45"/>
      <c r="U4203" s="52"/>
      <c r="V4203" s="53"/>
      <c r="W4203" s="54"/>
      <c r="X4203" s="30"/>
      <c r="Y4203" s="31" t="str">
        <v/>
      </c>
      <c r="Z4203" s="30"/>
      <c r="AA4203" s="55"/>
      <c r="AB4203" s="55"/>
      <c r="AC4203" s="30"/>
      <c r="AD4203" s="30"/>
    </row>
    <row r="4204" spans="1:30" x14ac:dyDescent="0.2">
      <c r="A4204" s="89"/>
      <c r="B4204" s="35"/>
      <c r="C4204" s="30"/>
      <c r="D4204" s="30"/>
      <c r="E4204" s="30"/>
      <c r="F4204" s="30"/>
      <c r="G4204" s="30"/>
      <c r="H4204" s="155"/>
      <c r="I4204" s="36" t="str">
        <f ca="1">IFERROR(__xludf.DUMMYFUNCTION("""COMPUTED_VALUE""")," ")</f>
        <v xml:space="preserve"> </v>
      </c>
      <c r="J4204" s="51"/>
      <c r="K4204" s="56"/>
      <c r="L4204" s="38"/>
      <c r="M4204" s="30"/>
      <c r="N4204" s="30"/>
      <c r="O4204" s="30"/>
      <c r="P4204" s="30"/>
      <c r="Q4204" s="23" t="str">
        <v/>
      </c>
      <c r="R4204" s="30"/>
      <c r="S4204" s="39"/>
      <c r="T4204" s="45"/>
      <c r="U4204" s="52"/>
      <c r="V4204" s="53"/>
      <c r="W4204" s="54"/>
      <c r="X4204" s="30"/>
      <c r="Y4204" s="31" t="str">
        <v/>
      </c>
      <c r="Z4204" s="30"/>
      <c r="AA4204" s="56"/>
      <c r="AB4204" s="56"/>
      <c r="AC4204" s="30"/>
      <c r="AD4204" s="30"/>
    </row>
    <row r="4205" spans="1:30" x14ac:dyDescent="0.2">
      <c r="A4205" s="89"/>
      <c r="B4205" s="35"/>
      <c r="C4205" s="30"/>
      <c r="D4205" s="30"/>
      <c r="E4205" s="30"/>
      <c r="F4205" s="30"/>
      <c r="G4205" s="30"/>
      <c r="H4205" s="155"/>
      <c r="I4205" s="36" t="str">
        <f ca="1">IFERROR(__xludf.DUMMYFUNCTION("""COMPUTED_VALUE""")," ")</f>
        <v xml:space="preserve"> </v>
      </c>
      <c r="J4205" s="51"/>
      <c r="K4205" s="56"/>
      <c r="L4205" s="38"/>
      <c r="M4205" s="30"/>
      <c r="N4205" s="30"/>
      <c r="O4205" s="30"/>
      <c r="P4205" s="30"/>
      <c r="Q4205" s="23" t="str">
        <v/>
      </c>
      <c r="R4205" s="30"/>
      <c r="S4205" s="39"/>
      <c r="T4205" s="45"/>
      <c r="U4205" s="52"/>
      <c r="V4205" s="53"/>
      <c r="W4205" s="54"/>
      <c r="X4205" s="30"/>
      <c r="Y4205" s="31" t="str">
        <v/>
      </c>
      <c r="Z4205" s="30"/>
      <c r="AA4205" s="55"/>
      <c r="AB4205" s="55"/>
      <c r="AC4205" s="30"/>
      <c r="AD4205" s="30"/>
    </row>
    <row r="4206" spans="1:30" x14ac:dyDescent="0.2">
      <c r="A4206" s="89"/>
      <c r="B4206" s="35"/>
      <c r="C4206" s="30"/>
      <c r="D4206" s="30"/>
      <c r="E4206" s="30"/>
      <c r="F4206" s="30"/>
      <c r="G4206" s="30"/>
      <c r="H4206" s="155"/>
      <c r="I4206" s="36" t="str">
        <f ca="1">IFERROR(__xludf.DUMMYFUNCTION("""COMPUTED_VALUE""")," ")</f>
        <v xml:space="preserve"> </v>
      </c>
      <c r="J4206" s="51"/>
      <c r="K4206" s="56"/>
      <c r="L4206" s="38"/>
      <c r="M4206" s="30"/>
      <c r="N4206" s="30"/>
      <c r="O4206" s="30"/>
      <c r="P4206" s="30"/>
      <c r="Q4206" s="23" t="str">
        <v/>
      </c>
      <c r="R4206" s="30"/>
      <c r="S4206" s="39"/>
      <c r="T4206" s="45"/>
      <c r="U4206" s="52"/>
      <c r="V4206" s="53"/>
      <c r="W4206" s="54"/>
      <c r="X4206" s="30"/>
      <c r="Y4206" s="31" t="str">
        <v/>
      </c>
      <c r="Z4206" s="30"/>
      <c r="AA4206" s="56"/>
      <c r="AB4206" s="56"/>
      <c r="AC4206" s="30"/>
      <c r="AD4206" s="30"/>
    </row>
    <row r="4207" spans="1:30" x14ac:dyDescent="0.2">
      <c r="A4207" s="89"/>
      <c r="B4207" s="35"/>
      <c r="C4207" s="30"/>
      <c r="D4207" s="30"/>
      <c r="E4207" s="30"/>
      <c r="F4207" s="30"/>
      <c r="G4207" s="30"/>
      <c r="H4207" s="155"/>
      <c r="I4207" s="36" t="str">
        <f ca="1">IFERROR(__xludf.DUMMYFUNCTION("""COMPUTED_VALUE""")," ")</f>
        <v xml:space="preserve"> </v>
      </c>
      <c r="J4207" s="51"/>
      <c r="K4207" s="56"/>
      <c r="L4207" s="38"/>
      <c r="M4207" s="30"/>
      <c r="N4207" s="30"/>
      <c r="O4207" s="30"/>
      <c r="P4207" s="30"/>
      <c r="Q4207" s="23" t="str">
        <v/>
      </c>
      <c r="R4207" s="30"/>
      <c r="S4207" s="39"/>
      <c r="T4207" s="45"/>
      <c r="U4207" s="52"/>
      <c r="V4207" s="53"/>
      <c r="W4207" s="54"/>
      <c r="X4207" s="30"/>
      <c r="Y4207" s="31" t="str">
        <v/>
      </c>
      <c r="Z4207" s="30"/>
      <c r="AA4207" s="55"/>
      <c r="AB4207" s="55"/>
      <c r="AC4207" s="30"/>
      <c r="AD4207" s="30"/>
    </row>
    <row r="4208" spans="1:30" x14ac:dyDescent="0.2">
      <c r="A4208" s="89"/>
      <c r="B4208" s="35"/>
      <c r="C4208" s="30"/>
      <c r="D4208" s="30"/>
      <c r="E4208" s="30"/>
      <c r="F4208" s="30"/>
      <c r="G4208" s="30"/>
      <c r="H4208" s="155"/>
      <c r="I4208" s="36" t="str">
        <f ca="1">IFERROR(__xludf.DUMMYFUNCTION("""COMPUTED_VALUE""")," ")</f>
        <v xml:space="preserve"> </v>
      </c>
      <c r="J4208" s="51"/>
      <c r="K4208" s="56"/>
      <c r="L4208" s="38"/>
      <c r="M4208" s="30"/>
      <c r="N4208" s="30"/>
      <c r="O4208" s="30"/>
      <c r="P4208" s="30"/>
      <c r="Q4208" s="23" t="str">
        <v/>
      </c>
      <c r="R4208" s="30"/>
      <c r="S4208" s="39"/>
      <c r="T4208" s="45"/>
      <c r="U4208" s="52"/>
      <c r="V4208" s="53"/>
      <c r="W4208" s="54"/>
      <c r="X4208" s="30"/>
      <c r="Y4208" s="31" t="str">
        <v/>
      </c>
      <c r="Z4208" s="30"/>
      <c r="AA4208" s="56"/>
      <c r="AB4208" s="56"/>
      <c r="AC4208" s="30"/>
      <c r="AD4208" s="30"/>
    </row>
    <row r="4209" spans="1:30" x14ac:dyDescent="0.2">
      <c r="A4209" s="89"/>
      <c r="B4209" s="35"/>
      <c r="C4209" s="30"/>
      <c r="D4209" s="30"/>
      <c r="E4209" s="30"/>
      <c r="F4209" s="30"/>
      <c r="G4209" s="30"/>
      <c r="H4209" s="155"/>
      <c r="I4209" s="36" t="str">
        <f ca="1">IFERROR(__xludf.DUMMYFUNCTION("""COMPUTED_VALUE""")," ")</f>
        <v xml:space="preserve"> </v>
      </c>
      <c r="J4209" s="51"/>
      <c r="K4209" s="56"/>
      <c r="L4209" s="38"/>
      <c r="M4209" s="30"/>
      <c r="N4209" s="30"/>
      <c r="O4209" s="30"/>
      <c r="P4209" s="30"/>
      <c r="Q4209" s="23" t="str">
        <v/>
      </c>
      <c r="R4209" s="30"/>
      <c r="S4209" s="39"/>
      <c r="T4209" s="45"/>
      <c r="U4209" s="52"/>
      <c r="V4209" s="53"/>
      <c r="W4209" s="54"/>
      <c r="X4209" s="30"/>
      <c r="Y4209" s="31" t="str">
        <v/>
      </c>
      <c r="Z4209" s="30"/>
      <c r="AA4209" s="55"/>
      <c r="AB4209" s="55"/>
      <c r="AC4209" s="30"/>
      <c r="AD4209" s="30"/>
    </row>
    <row r="4210" spans="1:30" x14ac:dyDescent="0.2">
      <c r="A4210" s="89"/>
      <c r="B4210" s="35"/>
      <c r="C4210" s="30"/>
      <c r="D4210" s="30"/>
      <c r="E4210" s="30"/>
      <c r="F4210" s="30"/>
      <c r="G4210" s="30"/>
      <c r="H4210" s="155"/>
      <c r="I4210" s="36" t="str">
        <f ca="1">IFERROR(__xludf.DUMMYFUNCTION("""COMPUTED_VALUE""")," ")</f>
        <v xml:space="preserve"> </v>
      </c>
      <c r="J4210" s="51"/>
      <c r="K4210" s="56"/>
      <c r="L4210" s="38"/>
      <c r="M4210" s="30"/>
      <c r="N4210" s="30"/>
      <c r="O4210" s="30"/>
      <c r="P4210" s="30"/>
      <c r="Q4210" s="23" t="str">
        <v/>
      </c>
      <c r="R4210" s="30"/>
      <c r="S4210" s="39"/>
      <c r="T4210" s="45"/>
      <c r="U4210" s="52"/>
      <c r="V4210" s="53"/>
      <c r="W4210" s="54"/>
      <c r="X4210" s="30"/>
      <c r="Y4210" s="31" t="str">
        <v/>
      </c>
      <c r="Z4210" s="30"/>
      <c r="AA4210" s="56"/>
      <c r="AB4210" s="56"/>
      <c r="AC4210" s="30"/>
      <c r="AD4210" s="30"/>
    </row>
    <row r="4211" spans="1:30" x14ac:dyDescent="0.2">
      <c r="A4211" s="89"/>
      <c r="B4211" s="35"/>
      <c r="C4211" s="30"/>
      <c r="D4211" s="30"/>
      <c r="E4211" s="30"/>
      <c r="F4211" s="30"/>
      <c r="G4211" s="30"/>
      <c r="H4211" s="155"/>
      <c r="I4211" s="36" t="str">
        <f ca="1">IFERROR(__xludf.DUMMYFUNCTION("""COMPUTED_VALUE""")," ")</f>
        <v xml:space="preserve"> </v>
      </c>
      <c r="J4211" s="51"/>
      <c r="K4211" s="56"/>
      <c r="L4211" s="38"/>
      <c r="M4211" s="30"/>
      <c r="N4211" s="30"/>
      <c r="O4211" s="30"/>
      <c r="P4211" s="30"/>
      <c r="Q4211" s="23" t="str">
        <v/>
      </c>
      <c r="R4211" s="30"/>
      <c r="S4211" s="39"/>
      <c r="T4211" s="45"/>
      <c r="U4211" s="52"/>
      <c r="V4211" s="53"/>
      <c r="W4211" s="54"/>
      <c r="X4211" s="30"/>
      <c r="Y4211" s="31" t="str">
        <v/>
      </c>
      <c r="Z4211" s="30"/>
      <c r="AA4211" s="55"/>
      <c r="AB4211" s="55"/>
      <c r="AC4211" s="30"/>
      <c r="AD4211" s="30"/>
    </row>
    <row r="4212" spans="1:30" x14ac:dyDescent="0.2">
      <c r="A4212" s="89"/>
      <c r="B4212" s="35"/>
      <c r="C4212" s="30"/>
      <c r="D4212" s="30"/>
      <c r="E4212" s="30"/>
      <c r="F4212" s="30"/>
      <c r="G4212" s="30"/>
      <c r="H4212" s="155"/>
      <c r="I4212" s="36" t="str">
        <f ca="1">IFERROR(__xludf.DUMMYFUNCTION("""COMPUTED_VALUE""")," ")</f>
        <v xml:space="preserve"> </v>
      </c>
      <c r="J4212" s="51"/>
      <c r="K4212" s="56"/>
      <c r="L4212" s="38"/>
      <c r="M4212" s="30"/>
      <c r="N4212" s="30"/>
      <c r="O4212" s="30"/>
      <c r="P4212" s="30"/>
      <c r="Q4212" s="23" t="str">
        <v/>
      </c>
      <c r="R4212" s="30"/>
      <c r="S4212" s="39"/>
      <c r="T4212" s="45"/>
      <c r="U4212" s="52"/>
      <c r="V4212" s="53"/>
      <c r="W4212" s="54"/>
      <c r="X4212" s="30"/>
      <c r="Y4212" s="31" t="str">
        <v/>
      </c>
      <c r="Z4212" s="30"/>
      <c r="AA4212" s="56"/>
      <c r="AB4212" s="56"/>
      <c r="AC4212" s="30"/>
      <c r="AD4212" s="30"/>
    </row>
    <row r="4213" spans="1:30" x14ac:dyDescent="0.2">
      <c r="A4213" s="89"/>
      <c r="B4213" s="35"/>
      <c r="C4213" s="30"/>
      <c r="D4213" s="30"/>
      <c r="E4213" s="30"/>
      <c r="F4213" s="30"/>
      <c r="G4213" s="30"/>
      <c r="H4213" s="155"/>
      <c r="I4213" s="36" t="str">
        <f ca="1">IFERROR(__xludf.DUMMYFUNCTION("""COMPUTED_VALUE""")," ")</f>
        <v xml:space="preserve"> </v>
      </c>
      <c r="J4213" s="51"/>
      <c r="K4213" s="56"/>
      <c r="L4213" s="38"/>
      <c r="M4213" s="30"/>
      <c r="N4213" s="30"/>
      <c r="O4213" s="30"/>
      <c r="P4213" s="30"/>
      <c r="Q4213" s="23" t="str">
        <v/>
      </c>
      <c r="R4213" s="30"/>
      <c r="S4213" s="39"/>
      <c r="T4213" s="45"/>
      <c r="U4213" s="52"/>
      <c r="V4213" s="53"/>
      <c r="W4213" s="54"/>
      <c r="X4213" s="30"/>
      <c r="Y4213" s="31" t="str">
        <v/>
      </c>
      <c r="Z4213" s="30"/>
      <c r="AA4213" s="55"/>
      <c r="AB4213" s="55"/>
      <c r="AC4213" s="30"/>
      <c r="AD4213" s="30"/>
    </row>
    <row r="4214" spans="1:30" x14ac:dyDescent="0.2">
      <c r="A4214" s="89"/>
      <c r="B4214" s="35"/>
      <c r="C4214" s="30"/>
      <c r="D4214" s="30"/>
      <c r="E4214" s="30"/>
      <c r="F4214" s="30"/>
      <c r="G4214" s="30"/>
      <c r="H4214" s="155"/>
      <c r="I4214" s="36" t="str">
        <f ca="1">IFERROR(__xludf.DUMMYFUNCTION("""COMPUTED_VALUE""")," ")</f>
        <v xml:space="preserve"> </v>
      </c>
      <c r="J4214" s="51"/>
      <c r="K4214" s="56"/>
      <c r="L4214" s="38"/>
      <c r="M4214" s="30"/>
      <c r="N4214" s="30"/>
      <c r="O4214" s="30"/>
      <c r="P4214" s="30"/>
      <c r="Q4214" s="23" t="str">
        <v/>
      </c>
      <c r="R4214" s="30"/>
      <c r="S4214" s="39"/>
      <c r="T4214" s="45"/>
      <c r="U4214" s="52"/>
      <c r="V4214" s="53"/>
      <c r="W4214" s="54"/>
      <c r="X4214" s="30"/>
      <c r="Y4214" s="31" t="str">
        <v/>
      </c>
      <c r="Z4214" s="30"/>
      <c r="AA4214" s="56"/>
      <c r="AB4214" s="56"/>
      <c r="AC4214" s="30"/>
      <c r="AD4214" s="30"/>
    </row>
    <row r="4215" spans="1:30" x14ac:dyDescent="0.2">
      <c r="A4215" s="89"/>
      <c r="B4215" s="35"/>
      <c r="C4215" s="30"/>
      <c r="D4215" s="30"/>
      <c r="E4215" s="30"/>
      <c r="F4215" s="30"/>
      <c r="G4215" s="30"/>
      <c r="H4215" s="155"/>
      <c r="I4215" s="36" t="str">
        <f ca="1">IFERROR(__xludf.DUMMYFUNCTION("""COMPUTED_VALUE""")," ")</f>
        <v xml:space="preserve"> </v>
      </c>
      <c r="J4215" s="51"/>
      <c r="K4215" s="56"/>
      <c r="L4215" s="38"/>
      <c r="M4215" s="30"/>
      <c r="N4215" s="30"/>
      <c r="O4215" s="30"/>
      <c r="P4215" s="30"/>
      <c r="Q4215" s="23" t="str">
        <v/>
      </c>
      <c r="R4215" s="30"/>
      <c r="S4215" s="39"/>
      <c r="T4215" s="45"/>
      <c r="U4215" s="52"/>
      <c r="V4215" s="53"/>
      <c r="W4215" s="54"/>
      <c r="X4215" s="30"/>
      <c r="Y4215" s="31" t="str">
        <v/>
      </c>
      <c r="Z4215" s="30"/>
      <c r="AA4215" s="55"/>
      <c r="AB4215" s="55"/>
      <c r="AC4215" s="30"/>
      <c r="AD4215" s="30"/>
    </row>
    <row r="4216" spans="1:30" x14ac:dyDescent="0.2">
      <c r="A4216" s="89"/>
      <c r="B4216" s="35"/>
      <c r="C4216" s="30"/>
      <c r="D4216" s="30"/>
      <c r="E4216" s="30"/>
      <c r="F4216" s="30"/>
      <c r="G4216" s="30"/>
      <c r="H4216" s="155"/>
      <c r="I4216" s="36" t="str">
        <f ca="1">IFERROR(__xludf.DUMMYFUNCTION("""COMPUTED_VALUE""")," ")</f>
        <v xml:space="preserve"> </v>
      </c>
      <c r="J4216" s="51"/>
      <c r="K4216" s="56"/>
      <c r="L4216" s="38"/>
      <c r="M4216" s="30"/>
      <c r="N4216" s="30"/>
      <c r="O4216" s="30"/>
      <c r="P4216" s="30"/>
      <c r="Q4216" s="23" t="str">
        <v/>
      </c>
      <c r="R4216" s="30"/>
      <c r="S4216" s="39"/>
      <c r="T4216" s="45"/>
      <c r="U4216" s="52"/>
      <c r="V4216" s="53"/>
      <c r="W4216" s="54"/>
      <c r="X4216" s="30"/>
      <c r="Y4216" s="31" t="str">
        <v/>
      </c>
      <c r="Z4216" s="30"/>
      <c r="AA4216" s="56"/>
      <c r="AB4216" s="56"/>
      <c r="AC4216" s="30"/>
      <c r="AD4216" s="30"/>
    </row>
    <row r="4217" spans="1:30" x14ac:dyDescent="0.2">
      <c r="A4217" s="89"/>
      <c r="B4217" s="35"/>
      <c r="C4217" s="30"/>
      <c r="D4217" s="30"/>
      <c r="E4217" s="30"/>
      <c r="F4217" s="30"/>
      <c r="G4217" s="30"/>
      <c r="H4217" s="155"/>
      <c r="I4217" s="36" t="str">
        <f ca="1">IFERROR(__xludf.DUMMYFUNCTION("""COMPUTED_VALUE""")," ")</f>
        <v xml:space="preserve"> </v>
      </c>
      <c r="J4217" s="51"/>
      <c r="K4217" s="56"/>
      <c r="L4217" s="38"/>
      <c r="M4217" s="30"/>
      <c r="N4217" s="30"/>
      <c r="O4217" s="30"/>
      <c r="P4217" s="30"/>
      <c r="Q4217" s="23" t="str">
        <v/>
      </c>
      <c r="R4217" s="30"/>
      <c r="S4217" s="39"/>
      <c r="T4217" s="45"/>
      <c r="U4217" s="52"/>
      <c r="V4217" s="53"/>
      <c r="W4217" s="54"/>
      <c r="X4217" s="30"/>
      <c r="Y4217" s="31" t="str">
        <v/>
      </c>
      <c r="Z4217" s="30"/>
      <c r="AA4217" s="55"/>
      <c r="AB4217" s="55"/>
      <c r="AC4217" s="30"/>
      <c r="AD4217" s="30"/>
    </row>
    <row r="4218" spans="1:30" x14ac:dyDescent="0.2">
      <c r="A4218" s="89"/>
      <c r="B4218" s="35"/>
      <c r="C4218" s="30"/>
      <c r="D4218" s="30"/>
      <c r="E4218" s="30"/>
      <c r="F4218" s="30"/>
      <c r="G4218" s="30"/>
      <c r="H4218" s="155"/>
      <c r="I4218" s="36" t="str">
        <f ca="1">IFERROR(__xludf.DUMMYFUNCTION("""COMPUTED_VALUE""")," ")</f>
        <v xml:space="preserve"> </v>
      </c>
      <c r="J4218" s="51"/>
      <c r="K4218" s="56"/>
      <c r="L4218" s="38"/>
      <c r="M4218" s="30"/>
      <c r="N4218" s="30"/>
      <c r="O4218" s="30"/>
      <c r="P4218" s="30"/>
      <c r="Q4218" s="23" t="str">
        <v/>
      </c>
      <c r="R4218" s="30"/>
      <c r="S4218" s="39"/>
      <c r="T4218" s="45"/>
      <c r="U4218" s="52"/>
      <c r="V4218" s="53"/>
      <c r="W4218" s="54"/>
      <c r="X4218" s="30"/>
      <c r="Y4218" s="31" t="str">
        <v/>
      </c>
      <c r="Z4218" s="30"/>
      <c r="AA4218" s="56"/>
      <c r="AB4218" s="56"/>
      <c r="AC4218" s="30"/>
      <c r="AD4218" s="30"/>
    </row>
    <row r="4219" spans="1:30" x14ac:dyDescent="0.2">
      <c r="A4219" s="89"/>
      <c r="B4219" s="35"/>
      <c r="C4219" s="30"/>
      <c r="D4219" s="30"/>
      <c r="E4219" s="30"/>
      <c r="F4219" s="30"/>
      <c r="G4219" s="30"/>
      <c r="H4219" s="155"/>
      <c r="I4219" s="36" t="str">
        <f ca="1">IFERROR(__xludf.DUMMYFUNCTION("""COMPUTED_VALUE""")," ")</f>
        <v xml:space="preserve"> </v>
      </c>
      <c r="J4219" s="51"/>
      <c r="K4219" s="56"/>
      <c r="L4219" s="38"/>
      <c r="M4219" s="30"/>
      <c r="N4219" s="30"/>
      <c r="O4219" s="30"/>
      <c r="P4219" s="30"/>
      <c r="Q4219" s="23" t="str">
        <v/>
      </c>
      <c r="R4219" s="30"/>
      <c r="S4219" s="39"/>
      <c r="T4219" s="45"/>
      <c r="U4219" s="52"/>
      <c r="V4219" s="53"/>
      <c r="W4219" s="54"/>
      <c r="X4219" s="30"/>
      <c r="Y4219" s="31" t="str">
        <v/>
      </c>
      <c r="Z4219" s="30"/>
      <c r="AA4219" s="55"/>
      <c r="AB4219" s="55"/>
      <c r="AC4219" s="30"/>
      <c r="AD4219" s="30"/>
    </row>
    <row r="4220" spans="1:30" x14ac:dyDescent="0.2">
      <c r="A4220" s="89"/>
      <c r="B4220" s="35"/>
      <c r="C4220" s="30"/>
      <c r="D4220" s="30"/>
      <c r="E4220" s="30"/>
      <c r="F4220" s="30"/>
      <c r="G4220" s="30"/>
      <c r="H4220" s="155"/>
      <c r="I4220" s="36" t="str">
        <f ca="1">IFERROR(__xludf.DUMMYFUNCTION("""COMPUTED_VALUE""")," ")</f>
        <v xml:space="preserve"> </v>
      </c>
      <c r="J4220" s="51"/>
      <c r="K4220" s="56"/>
      <c r="L4220" s="38"/>
      <c r="M4220" s="30"/>
      <c r="N4220" s="30"/>
      <c r="O4220" s="30"/>
      <c r="P4220" s="30"/>
      <c r="Q4220" s="23" t="str">
        <v/>
      </c>
      <c r="R4220" s="30"/>
      <c r="S4220" s="39"/>
      <c r="T4220" s="45"/>
      <c r="U4220" s="52"/>
      <c r="V4220" s="53"/>
      <c r="W4220" s="54"/>
      <c r="X4220" s="30"/>
      <c r="Y4220" s="31" t="str">
        <v/>
      </c>
      <c r="Z4220" s="30"/>
      <c r="AA4220" s="56"/>
      <c r="AB4220" s="56"/>
      <c r="AC4220" s="30"/>
      <c r="AD4220" s="30"/>
    </row>
    <row r="4221" spans="1:30" x14ac:dyDescent="0.2">
      <c r="A4221" s="89"/>
      <c r="B4221" s="35"/>
      <c r="C4221" s="30"/>
      <c r="D4221" s="30"/>
      <c r="E4221" s="30"/>
      <c r="F4221" s="30"/>
      <c r="G4221" s="30"/>
      <c r="H4221" s="155"/>
      <c r="I4221" s="36" t="str">
        <f ca="1">IFERROR(__xludf.DUMMYFUNCTION("""COMPUTED_VALUE""")," ")</f>
        <v xml:space="preserve"> </v>
      </c>
      <c r="J4221" s="51"/>
      <c r="K4221" s="56"/>
      <c r="L4221" s="38"/>
      <c r="M4221" s="30"/>
      <c r="N4221" s="30"/>
      <c r="O4221" s="30"/>
      <c r="P4221" s="30"/>
      <c r="Q4221" s="23" t="str">
        <v/>
      </c>
      <c r="R4221" s="30"/>
      <c r="S4221" s="39"/>
      <c r="T4221" s="45"/>
      <c r="U4221" s="52"/>
      <c r="V4221" s="53"/>
      <c r="W4221" s="54"/>
      <c r="X4221" s="30"/>
      <c r="Y4221" s="31" t="str">
        <v/>
      </c>
      <c r="Z4221" s="30"/>
      <c r="AA4221" s="55"/>
      <c r="AB4221" s="55"/>
      <c r="AC4221" s="30"/>
      <c r="AD4221" s="30"/>
    </row>
    <row r="4222" spans="1:30" x14ac:dyDescent="0.2">
      <c r="A4222" s="89"/>
      <c r="B4222" s="35"/>
      <c r="C4222" s="30"/>
      <c r="D4222" s="30"/>
      <c r="E4222" s="30"/>
      <c r="F4222" s="30"/>
      <c r="G4222" s="30"/>
      <c r="H4222" s="155"/>
      <c r="I4222" s="36" t="str">
        <f ca="1">IFERROR(__xludf.DUMMYFUNCTION("""COMPUTED_VALUE""")," ")</f>
        <v xml:space="preserve"> </v>
      </c>
      <c r="J4222" s="51"/>
      <c r="K4222" s="56"/>
      <c r="L4222" s="38"/>
      <c r="M4222" s="30"/>
      <c r="N4222" s="30"/>
      <c r="O4222" s="30"/>
      <c r="P4222" s="30"/>
      <c r="Q4222" s="23" t="str">
        <v/>
      </c>
      <c r="R4222" s="30"/>
      <c r="S4222" s="39"/>
      <c r="T4222" s="45"/>
      <c r="U4222" s="52"/>
      <c r="V4222" s="53"/>
      <c r="W4222" s="54"/>
      <c r="X4222" s="30"/>
      <c r="Y4222" s="31" t="str">
        <v/>
      </c>
      <c r="Z4222" s="30"/>
      <c r="AA4222" s="56"/>
      <c r="AB4222" s="56"/>
      <c r="AC4222" s="30"/>
      <c r="AD4222" s="30"/>
    </row>
    <row r="4223" spans="1:30" x14ac:dyDescent="0.2">
      <c r="A4223" s="89"/>
      <c r="B4223" s="35"/>
      <c r="C4223" s="30"/>
      <c r="D4223" s="30"/>
      <c r="E4223" s="30"/>
      <c r="F4223" s="30"/>
      <c r="G4223" s="30"/>
      <c r="H4223" s="155"/>
      <c r="I4223" s="36" t="str">
        <f ca="1">IFERROR(__xludf.DUMMYFUNCTION("""COMPUTED_VALUE""")," ")</f>
        <v xml:space="preserve"> </v>
      </c>
      <c r="J4223" s="51"/>
      <c r="K4223" s="56"/>
      <c r="L4223" s="38"/>
      <c r="M4223" s="30"/>
      <c r="N4223" s="30"/>
      <c r="O4223" s="30"/>
      <c r="P4223" s="30"/>
      <c r="Q4223" s="23" t="str">
        <v/>
      </c>
      <c r="R4223" s="30"/>
      <c r="S4223" s="39"/>
      <c r="T4223" s="45"/>
      <c r="U4223" s="52"/>
      <c r="V4223" s="53"/>
      <c r="W4223" s="54"/>
      <c r="X4223" s="30"/>
      <c r="Y4223" s="31" t="str">
        <v/>
      </c>
      <c r="Z4223" s="30"/>
      <c r="AA4223" s="55"/>
      <c r="AB4223" s="55"/>
      <c r="AC4223" s="30"/>
      <c r="AD4223" s="30"/>
    </row>
    <row r="4224" spans="1:30" x14ac:dyDescent="0.2">
      <c r="A4224" s="89"/>
      <c r="B4224" s="35"/>
      <c r="C4224" s="30"/>
      <c r="D4224" s="30"/>
      <c r="E4224" s="30"/>
      <c r="F4224" s="30"/>
      <c r="G4224" s="30"/>
      <c r="H4224" s="155"/>
      <c r="I4224" s="36" t="str">
        <f ca="1">IFERROR(__xludf.DUMMYFUNCTION("""COMPUTED_VALUE""")," ")</f>
        <v xml:space="preserve"> </v>
      </c>
      <c r="J4224" s="51"/>
      <c r="K4224" s="56"/>
      <c r="L4224" s="38"/>
      <c r="M4224" s="30"/>
      <c r="N4224" s="30"/>
      <c r="O4224" s="30"/>
      <c r="P4224" s="30"/>
      <c r="Q4224" s="23" t="str">
        <v/>
      </c>
      <c r="R4224" s="30"/>
      <c r="S4224" s="39"/>
      <c r="T4224" s="45"/>
      <c r="U4224" s="52"/>
      <c r="V4224" s="53"/>
      <c r="W4224" s="54"/>
      <c r="X4224" s="30"/>
      <c r="Y4224" s="31" t="str">
        <v/>
      </c>
      <c r="Z4224" s="30"/>
      <c r="AA4224" s="56"/>
      <c r="AB4224" s="56"/>
      <c r="AC4224" s="30"/>
      <c r="AD4224" s="30"/>
    </row>
    <row r="4225" spans="1:30" x14ac:dyDescent="0.2">
      <c r="A4225" s="89"/>
      <c r="B4225" s="35"/>
      <c r="C4225" s="30"/>
      <c r="D4225" s="30"/>
      <c r="E4225" s="30"/>
      <c r="F4225" s="30"/>
      <c r="G4225" s="30"/>
      <c r="H4225" s="155"/>
      <c r="I4225" s="36" t="str">
        <f ca="1">IFERROR(__xludf.DUMMYFUNCTION("""COMPUTED_VALUE""")," ")</f>
        <v xml:space="preserve"> </v>
      </c>
      <c r="J4225" s="51"/>
      <c r="K4225" s="56"/>
      <c r="L4225" s="38"/>
      <c r="M4225" s="30"/>
      <c r="N4225" s="30"/>
      <c r="O4225" s="30"/>
      <c r="P4225" s="30"/>
      <c r="Q4225" s="23" t="str">
        <v/>
      </c>
      <c r="R4225" s="30"/>
      <c r="S4225" s="39"/>
      <c r="T4225" s="45"/>
      <c r="U4225" s="52"/>
      <c r="V4225" s="53"/>
      <c r="W4225" s="54"/>
      <c r="X4225" s="30"/>
      <c r="Y4225" s="31" t="str">
        <v/>
      </c>
      <c r="Z4225" s="30"/>
      <c r="AA4225" s="55"/>
      <c r="AB4225" s="55"/>
      <c r="AC4225" s="30"/>
      <c r="AD4225" s="30"/>
    </row>
    <row r="4226" spans="1:30" x14ac:dyDescent="0.2">
      <c r="A4226" s="89"/>
      <c r="B4226" s="35"/>
      <c r="C4226" s="30"/>
      <c r="D4226" s="30"/>
      <c r="E4226" s="30"/>
      <c r="F4226" s="30"/>
      <c r="G4226" s="30"/>
      <c r="H4226" s="155"/>
      <c r="I4226" s="36" t="str">
        <f ca="1">IFERROR(__xludf.DUMMYFUNCTION("""COMPUTED_VALUE""")," ")</f>
        <v xml:space="preserve"> </v>
      </c>
      <c r="J4226" s="51"/>
      <c r="K4226" s="56"/>
      <c r="L4226" s="38"/>
      <c r="M4226" s="30"/>
      <c r="N4226" s="30"/>
      <c r="O4226" s="30"/>
      <c r="P4226" s="30"/>
      <c r="Q4226" s="23" t="str">
        <v/>
      </c>
      <c r="R4226" s="30"/>
      <c r="S4226" s="39"/>
      <c r="T4226" s="45"/>
      <c r="U4226" s="52"/>
      <c r="V4226" s="53"/>
      <c r="W4226" s="54"/>
      <c r="X4226" s="30"/>
      <c r="Y4226" s="31" t="str">
        <v/>
      </c>
      <c r="Z4226" s="30"/>
      <c r="AA4226" s="56"/>
      <c r="AB4226" s="56"/>
      <c r="AC4226" s="30"/>
      <c r="AD4226" s="30"/>
    </row>
    <row r="4227" spans="1:30" x14ac:dyDescent="0.2">
      <c r="A4227" s="89"/>
      <c r="B4227" s="35"/>
      <c r="C4227" s="30"/>
      <c r="D4227" s="30"/>
      <c r="E4227" s="30"/>
      <c r="F4227" s="30"/>
      <c r="G4227" s="30"/>
      <c r="H4227" s="155"/>
      <c r="I4227" s="36" t="str">
        <f ca="1">IFERROR(__xludf.DUMMYFUNCTION("""COMPUTED_VALUE""")," ")</f>
        <v xml:space="preserve"> </v>
      </c>
      <c r="J4227" s="51"/>
      <c r="K4227" s="56"/>
      <c r="L4227" s="38"/>
      <c r="M4227" s="30"/>
      <c r="N4227" s="30"/>
      <c r="O4227" s="30"/>
      <c r="P4227" s="30"/>
      <c r="Q4227" s="23" t="str">
        <v/>
      </c>
      <c r="R4227" s="30"/>
      <c r="S4227" s="39"/>
      <c r="T4227" s="45"/>
      <c r="U4227" s="52"/>
      <c r="V4227" s="53"/>
      <c r="W4227" s="54"/>
      <c r="X4227" s="30"/>
      <c r="Y4227" s="31" t="str">
        <v/>
      </c>
      <c r="Z4227" s="30"/>
      <c r="AA4227" s="55"/>
      <c r="AB4227" s="55"/>
      <c r="AC4227" s="30"/>
      <c r="AD4227" s="30"/>
    </row>
    <row r="4228" spans="1:30" x14ac:dyDescent="0.2">
      <c r="A4228" s="89"/>
      <c r="B4228" s="35"/>
      <c r="C4228" s="30"/>
      <c r="D4228" s="30"/>
      <c r="E4228" s="30"/>
      <c r="F4228" s="30"/>
      <c r="G4228" s="30"/>
      <c r="H4228" s="155"/>
      <c r="I4228" s="36" t="str">
        <f ca="1">IFERROR(__xludf.DUMMYFUNCTION("""COMPUTED_VALUE""")," ")</f>
        <v xml:space="preserve"> </v>
      </c>
      <c r="J4228" s="51"/>
      <c r="K4228" s="56"/>
      <c r="L4228" s="38"/>
      <c r="M4228" s="30"/>
      <c r="N4228" s="30"/>
      <c r="O4228" s="30"/>
      <c r="P4228" s="30"/>
      <c r="Q4228" s="23" t="str">
        <v/>
      </c>
      <c r="R4228" s="30"/>
      <c r="S4228" s="39"/>
      <c r="T4228" s="45"/>
      <c r="U4228" s="52"/>
      <c r="V4228" s="53"/>
      <c r="W4228" s="54"/>
      <c r="X4228" s="30"/>
      <c r="Y4228" s="31" t="str">
        <v/>
      </c>
      <c r="Z4228" s="30"/>
      <c r="AA4228" s="56"/>
      <c r="AB4228" s="56"/>
      <c r="AC4228" s="30"/>
      <c r="AD4228" s="30"/>
    </row>
    <row r="4229" spans="1:30" x14ac:dyDescent="0.2">
      <c r="A4229" s="89"/>
      <c r="B4229" s="35"/>
      <c r="C4229" s="30"/>
      <c r="D4229" s="30"/>
      <c r="E4229" s="30"/>
      <c r="F4229" s="30"/>
      <c r="G4229" s="30"/>
      <c r="H4229" s="155"/>
      <c r="I4229" s="36" t="str">
        <f ca="1">IFERROR(__xludf.DUMMYFUNCTION("""COMPUTED_VALUE""")," ")</f>
        <v xml:space="preserve"> </v>
      </c>
      <c r="J4229" s="51"/>
      <c r="K4229" s="56"/>
      <c r="L4229" s="38"/>
      <c r="M4229" s="30"/>
      <c r="N4229" s="30"/>
      <c r="O4229" s="30"/>
      <c r="P4229" s="30"/>
      <c r="Q4229" s="23" t="str">
        <v/>
      </c>
      <c r="R4229" s="30"/>
      <c r="S4229" s="39"/>
      <c r="T4229" s="45"/>
      <c r="U4229" s="52"/>
      <c r="V4229" s="53"/>
      <c r="W4229" s="54"/>
      <c r="X4229" s="30"/>
      <c r="Y4229" s="31" t="str">
        <v/>
      </c>
      <c r="Z4229" s="30"/>
      <c r="AA4229" s="55"/>
      <c r="AB4229" s="55"/>
      <c r="AC4229" s="30"/>
      <c r="AD4229" s="30"/>
    </row>
    <row r="4230" spans="1:30" x14ac:dyDescent="0.2">
      <c r="A4230" s="89"/>
      <c r="B4230" s="35"/>
      <c r="C4230" s="30"/>
      <c r="D4230" s="30"/>
      <c r="E4230" s="30"/>
      <c r="F4230" s="30"/>
      <c r="G4230" s="30"/>
      <c r="H4230" s="155"/>
      <c r="I4230" s="36" t="str">
        <f ca="1">IFERROR(__xludf.DUMMYFUNCTION("""COMPUTED_VALUE""")," ")</f>
        <v xml:space="preserve"> </v>
      </c>
      <c r="J4230" s="51"/>
      <c r="K4230" s="56"/>
      <c r="L4230" s="38"/>
      <c r="M4230" s="30"/>
      <c r="N4230" s="30"/>
      <c r="O4230" s="30"/>
      <c r="P4230" s="30"/>
      <c r="Q4230" s="23" t="str">
        <v/>
      </c>
      <c r="R4230" s="30"/>
      <c r="S4230" s="39"/>
      <c r="T4230" s="45"/>
      <c r="U4230" s="52"/>
      <c r="V4230" s="53"/>
      <c r="W4230" s="54"/>
      <c r="X4230" s="30"/>
      <c r="Y4230" s="31" t="str">
        <v/>
      </c>
      <c r="Z4230" s="30"/>
      <c r="AA4230" s="56"/>
      <c r="AB4230" s="56"/>
      <c r="AC4230" s="30"/>
      <c r="AD4230" s="30"/>
    </row>
    <row r="4231" spans="1:30" x14ac:dyDescent="0.2">
      <c r="A4231" s="89"/>
      <c r="B4231" s="35"/>
      <c r="C4231" s="30"/>
      <c r="D4231" s="30"/>
      <c r="E4231" s="30"/>
      <c r="F4231" s="30"/>
      <c r="G4231" s="30"/>
      <c r="H4231" s="155"/>
      <c r="I4231" s="36" t="str">
        <f ca="1">IFERROR(__xludf.DUMMYFUNCTION("""COMPUTED_VALUE""")," ")</f>
        <v xml:space="preserve"> </v>
      </c>
      <c r="J4231" s="51"/>
      <c r="K4231" s="56"/>
      <c r="L4231" s="38"/>
      <c r="M4231" s="30"/>
      <c r="N4231" s="30"/>
      <c r="O4231" s="30"/>
      <c r="P4231" s="30"/>
      <c r="Q4231" s="23" t="str">
        <v/>
      </c>
      <c r="R4231" s="30"/>
      <c r="S4231" s="39"/>
      <c r="T4231" s="45"/>
      <c r="U4231" s="52"/>
      <c r="V4231" s="53"/>
      <c r="W4231" s="54"/>
      <c r="X4231" s="30"/>
      <c r="Y4231" s="31" t="str">
        <v/>
      </c>
      <c r="Z4231" s="30"/>
      <c r="AA4231" s="55"/>
      <c r="AB4231" s="55"/>
      <c r="AC4231" s="30"/>
      <c r="AD4231" s="30"/>
    </row>
    <row r="4232" spans="1:30" x14ac:dyDescent="0.2">
      <c r="A4232" s="89"/>
      <c r="B4232" s="35"/>
      <c r="C4232" s="30"/>
      <c r="D4232" s="30"/>
      <c r="E4232" s="30"/>
      <c r="F4232" s="30"/>
      <c r="G4232" s="30"/>
      <c r="H4232" s="155"/>
      <c r="I4232" s="36" t="str">
        <f ca="1">IFERROR(__xludf.DUMMYFUNCTION("""COMPUTED_VALUE""")," ")</f>
        <v xml:space="preserve"> </v>
      </c>
      <c r="J4232" s="51"/>
      <c r="K4232" s="56"/>
      <c r="L4232" s="38"/>
      <c r="M4232" s="30"/>
      <c r="N4232" s="30"/>
      <c r="O4232" s="30"/>
      <c r="P4232" s="30"/>
      <c r="Q4232" s="23" t="str">
        <v/>
      </c>
      <c r="R4232" s="30"/>
      <c r="S4232" s="39"/>
      <c r="T4232" s="45"/>
      <c r="U4232" s="52"/>
      <c r="V4232" s="53"/>
      <c r="W4232" s="54"/>
      <c r="X4232" s="30"/>
      <c r="Y4232" s="31" t="str">
        <v/>
      </c>
      <c r="Z4232" s="30"/>
      <c r="AA4232" s="56"/>
      <c r="AB4232" s="56"/>
      <c r="AC4232" s="30"/>
      <c r="AD4232" s="30"/>
    </row>
    <row r="4233" spans="1:30" x14ac:dyDescent="0.2">
      <c r="A4233" s="89"/>
      <c r="B4233" s="35"/>
      <c r="C4233" s="30"/>
      <c r="D4233" s="30"/>
      <c r="E4233" s="30"/>
      <c r="F4233" s="30"/>
      <c r="G4233" s="30"/>
      <c r="H4233" s="155"/>
      <c r="I4233" s="36" t="str">
        <f ca="1">IFERROR(__xludf.DUMMYFUNCTION("""COMPUTED_VALUE""")," ")</f>
        <v xml:space="preserve"> </v>
      </c>
      <c r="J4233" s="51"/>
      <c r="K4233" s="56"/>
      <c r="L4233" s="38"/>
      <c r="M4233" s="30"/>
      <c r="N4233" s="30"/>
      <c r="O4233" s="30"/>
      <c r="P4233" s="30"/>
      <c r="Q4233" s="23" t="str">
        <v/>
      </c>
      <c r="R4233" s="30"/>
      <c r="S4233" s="39"/>
      <c r="T4233" s="45"/>
      <c r="U4233" s="52"/>
      <c r="V4233" s="53"/>
      <c r="W4233" s="54"/>
      <c r="X4233" s="30"/>
      <c r="Y4233" s="31" t="str">
        <v/>
      </c>
      <c r="Z4233" s="30"/>
      <c r="AA4233" s="55"/>
      <c r="AB4233" s="55"/>
      <c r="AC4233" s="30"/>
      <c r="AD4233" s="30"/>
    </row>
    <row r="4234" spans="1:30" x14ac:dyDescent="0.2">
      <c r="A4234" s="89"/>
      <c r="B4234" s="35"/>
      <c r="C4234" s="30"/>
      <c r="D4234" s="30"/>
      <c r="E4234" s="30"/>
      <c r="F4234" s="30"/>
      <c r="G4234" s="30"/>
      <c r="H4234" s="155"/>
      <c r="I4234" s="36" t="str">
        <f ca="1">IFERROR(__xludf.DUMMYFUNCTION("""COMPUTED_VALUE""")," ")</f>
        <v xml:space="preserve"> </v>
      </c>
      <c r="J4234" s="51"/>
      <c r="K4234" s="56"/>
      <c r="L4234" s="38"/>
      <c r="M4234" s="30"/>
      <c r="N4234" s="30"/>
      <c r="O4234" s="30"/>
      <c r="P4234" s="30"/>
      <c r="Q4234" s="23" t="str">
        <v/>
      </c>
      <c r="R4234" s="30"/>
      <c r="S4234" s="39"/>
      <c r="T4234" s="45"/>
      <c r="U4234" s="52"/>
      <c r="V4234" s="53"/>
      <c r="W4234" s="54"/>
      <c r="X4234" s="30"/>
      <c r="Y4234" s="31" t="str">
        <v/>
      </c>
      <c r="Z4234" s="30"/>
      <c r="AA4234" s="56"/>
      <c r="AB4234" s="56"/>
      <c r="AC4234" s="30"/>
      <c r="AD4234" s="30"/>
    </row>
    <row r="4235" spans="1:30" x14ac:dyDescent="0.2">
      <c r="A4235" s="89"/>
      <c r="B4235" s="35"/>
      <c r="C4235" s="30"/>
      <c r="D4235" s="30"/>
      <c r="E4235" s="30"/>
      <c r="F4235" s="30"/>
      <c r="G4235" s="30"/>
      <c r="H4235" s="155"/>
      <c r="I4235" s="36" t="str">
        <f ca="1">IFERROR(__xludf.DUMMYFUNCTION("""COMPUTED_VALUE""")," ")</f>
        <v xml:space="preserve"> </v>
      </c>
      <c r="J4235" s="51"/>
      <c r="K4235" s="56"/>
      <c r="L4235" s="38"/>
      <c r="M4235" s="30"/>
      <c r="N4235" s="30"/>
      <c r="O4235" s="30"/>
      <c r="P4235" s="30"/>
      <c r="Q4235" s="23" t="str">
        <v/>
      </c>
      <c r="R4235" s="30"/>
      <c r="S4235" s="39"/>
      <c r="T4235" s="45"/>
      <c r="U4235" s="52"/>
      <c r="V4235" s="53"/>
      <c r="W4235" s="54"/>
      <c r="X4235" s="30"/>
      <c r="Y4235" s="31" t="str">
        <v/>
      </c>
      <c r="Z4235" s="30"/>
      <c r="AA4235" s="55"/>
      <c r="AB4235" s="55"/>
      <c r="AC4235" s="30"/>
      <c r="AD4235" s="30"/>
    </row>
    <row r="4236" spans="1:30" x14ac:dyDescent="0.2">
      <c r="A4236" s="89"/>
      <c r="B4236" s="35"/>
      <c r="C4236" s="30"/>
      <c r="D4236" s="30"/>
      <c r="E4236" s="30"/>
      <c r="F4236" s="30"/>
      <c r="G4236" s="30"/>
      <c r="H4236" s="155"/>
      <c r="I4236" s="36" t="str">
        <f ca="1">IFERROR(__xludf.DUMMYFUNCTION("""COMPUTED_VALUE""")," ")</f>
        <v xml:space="preserve"> </v>
      </c>
      <c r="J4236" s="51"/>
      <c r="K4236" s="56"/>
      <c r="L4236" s="38"/>
      <c r="M4236" s="30"/>
      <c r="N4236" s="30"/>
      <c r="O4236" s="30"/>
      <c r="P4236" s="30"/>
      <c r="Q4236" s="23" t="str">
        <v/>
      </c>
      <c r="R4236" s="30"/>
      <c r="S4236" s="39"/>
      <c r="T4236" s="45"/>
      <c r="U4236" s="52"/>
      <c r="V4236" s="53"/>
      <c r="W4236" s="54"/>
      <c r="X4236" s="30"/>
      <c r="Y4236" s="31" t="str">
        <v/>
      </c>
      <c r="Z4236" s="30"/>
      <c r="AA4236" s="56"/>
      <c r="AB4236" s="56"/>
      <c r="AC4236" s="30"/>
      <c r="AD4236" s="30"/>
    </row>
    <row r="4237" spans="1:30" x14ac:dyDescent="0.2">
      <c r="A4237" s="89"/>
      <c r="B4237" s="35"/>
      <c r="C4237" s="30"/>
      <c r="D4237" s="30"/>
      <c r="E4237" s="30"/>
      <c r="F4237" s="30"/>
      <c r="G4237" s="30"/>
      <c r="H4237" s="155"/>
      <c r="I4237" s="36" t="str">
        <f ca="1">IFERROR(__xludf.DUMMYFUNCTION("""COMPUTED_VALUE""")," ")</f>
        <v xml:space="preserve"> </v>
      </c>
      <c r="J4237" s="51"/>
      <c r="K4237" s="56"/>
      <c r="L4237" s="38"/>
      <c r="M4237" s="30"/>
      <c r="N4237" s="30"/>
      <c r="O4237" s="30"/>
      <c r="P4237" s="30"/>
      <c r="Q4237" s="23" t="str">
        <v/>
      </c>
      <c r="R4237" s="30"/>
      <c r="S4237" s="39"/>
      <c r="T4237" s="45"/>
      <c r="U4237" s="52"/>
      <c r="V4237" s="53"/>
      <c r="W4237" s="54"/>
      <c r="X4237" s="30"/>
      <c r="Y4237" s="31" t="str">
        <v/>
      </c>
      <c r="Z4237" s="30"/>
      <c r="AA4237" s="55"/>
      <c r="AB4237" s="55"/>
      <c r="AC4237" s="30"/>
      <c r="AD4237" s="30"/>
    </row>
    <row r="4238" spans="1:30" x14ac:dyDescent="0.2">
      <c r="A4238" s="89"/>
      <c r="B4238" s="35"/>
      <c r="C4238" s="30"/>
      <c r="D4238" s="30"/>
      <c r="E4238" s="30"/>
      <c r="F4238" s="30"/>
      <c r="G4238" s="30"/>
      <c r="H4238" s="155"/>
      <c r="I4238" s="36" t="str">
        <f ca="1">IFERROR(__xludf.DUMMYFUNCTION("""COMPUTED_VALUE""")," ")</f>
        <v xml:space="preserve"> </v>
      </c>
      <c r="J4238" s="51"/>
      <c r="K4238" s="56"/>
      <c r="L4238" s="38"/>
      <c r="M4238" s="30"/>
      <c r="N4238" s="30"/>
      <c r="O4238" s="30"/>
      <c r="P4238" s="30"/>
      <c r="Q4238" s="23" t="str">
        <v/>
      </c>
      <c r="R4238" s="30"/>
      <c r="S4238" s="39"/>
      <c r="T4238" s="45"/>
      <c r="U4238" s="52"/>
      <c r="V4238" s="53"/>
      <c r="W4238" s="54"/>
      <c r="X4238" s="30"/>
      <c r="Y4238" s="31" t="str">
        <v/>
      </c>
      <c r="Z4238" s="30"/>
      <c r="AA4238" s="56"/>
      <c r="AB4238" s="56"/>
      <c r="AC4238" s="30"/>
      <c r="AD4238" s="30"/>
    </row>
    <row r="4239" spans="1:30" x14ac:dyDescent="0.2">
      <c r="A4239" s="89"/>
      <c r="B4239" s="35"/>
      <c r="C4239" s="30"/>
      <c r="D4239" s="30"/>
      <c r="E4239" s="30"/>
      <c r="F4239" s="30"/>
      <c r="G4239" s="30"/>
      <c r="H4239" s="155"/>
      <c r="I4239" s="36" t="str">
        <f ca="1">IFERROR(__xludf.DUMMYFUNCTION("""COMPUTED_VALUE""")," ")</f>
        <v xml:space="preserve"> </v>
      </c>
      <c r="J4239" s="51"/>
      <c r="K4239" s="56"/>
      <c r="L4239" s="38"/>
      <c r="M4239" s="30"/>
      <c r="N4239" s="30"/>
      <c r="O4239" s="30"/>
      <c r="P4239" s="30"/>
      <c r="Q4239" s="23" t="str">
        <v/>
      </c>
      <c r="R4239" s="30"/>
      <c r="S4239" s="39"/>
      <c r="T4239" s="45"/>
      <c r="U4239" s="52"/>
      <c r="V4239" s="53"/>
      <c r="W4239" s="54"/>
      <c r="X4239" s="30"/>
      <c r="Y4239" s="31" t="str">
        <v/>
      </c>
      <c r="Z4239" s="30"/>
      <c r="AA4239" s="55"/>
      <c r="AB4239" s="55"/>
      <c r="AC4239" s="30"/>
      <c r="AD4239" s="30"/>
    </row>
    <row r="4240" spans="1:30" x14ac:dyDescent="0.2">
      <c r="A4240" s="89"/>
      <c r="B4240" s="35"/>
      <c r="C4240" s="30"/>
      <c r="D4240" s="30"/>
      <c r="E4240" s="30"/>
      <c r="F4240" s="30"/>
      <c r="G4240" s="30"/>
      <c r="H4240" s="155"/>
      <c r="I4240" s="36" t="str">
        <f ca="1">IFERROR(__xludf.DUMMYFUNCTION("""COMPUTED_VALUE""")," ")</f>
        <v xml:space="preserve"> </v>
      </c>
      <c r="J4240" s="51"/>
      <c r="K4240" s="56"/>
      <c r="L4240" s="38"/>
      <c r="M4240" s="30"/>
      <c r="N4240" s="30"/>
      <c r="O4240" s="30"/>
      <c r="P4240" s="30"/>
      <c r="Q4240" s="23" t="str">
        <v/>
      </c>
      <c r="R4240" s="30"/>
      <c r="S4240" s="39"/>
      <c r="T4240" s="45"/>
      <c r="U4240" s="52"/>
      <c r="V4240" s="53"/>
      <c r="W4240" s="54"/>
      <c r="X4240" s="30"/>
      <c r="Y4240" s="31" t="str">
        <v/>
      </c>
      <c r="Z4240" s="30"/>
      <c r="AA4240" s="56"/>
      <c r="AB4240" s="56"/>
      <c r="AC4240" s="30"/>
      <c r="AD4240" s="30"/>
    </row>
    <row r="4241" spans="1:30" x14ac:dyDescent="0.2">
      <c r="A4241" s="89"/>
      <c r="B4241" s="35"/>
      <c r="C4241" s="30"/>
      <c r="D4241" s="30"/>
      <c r="E4241" s="30"/>
      <c r="F4241" s="30"/>
      <c r="G4241" s="30"/>
      <c r="H4241" s="155"/>
      <c r="I4241" s="36" t="str">
        <f ca="1">IFERROR(__xludf.DUMMYFUNCTION("""COMPUTED_VALUE""")," ")</f>
        <v xml:space="preserve"> </v>
      </c>
      <c r="J4241" s="51"/>
      <c r="K4241" s="56"/>
      <c r="L4241" s="38"/>
      <c r="M4241" s="30"/>
      <c r="N4241" s="30"/>
      <c r="O4241" s="30"/>
      <c r="P4241" s="30"/>
      <c r="Q4241" s="23" t="str">
        <v/>
      </c>
      <c r="R4241" s="30"/>
      <c r="S4241" s="39"/>
      <c r="T4241" s="45"/>
      <c r="U4241" s="52"/>
      <c r="V4241" s="53"/>
      <c r="W4241" s="54"/>
      <c r="X4241" s="30"/>
      <c r="Y4241" s="31" t="str">
        <v/>
      </c>
      <c r="Z4241" s="30"/>
      <c r="AA4241" s="55"/>
      <c r="AB4241" s="55"/>
      <c r="AC4241" s="30"/>
      <c r="AD4241" s="30"/>
    </row>
    <row r="4242" spans="1:30" x14ac:dyDescent="0.2">
      <c r="A4242" s="89"/>
      <c r="B4242" s="35"/>
      <c r="C4242" s="30"/>
      <c r="D4242" s="30"/>
      <c r="E4242" s="30"/>
      <c r="F4242" s="30"/>
      <c r="G4242" s="30"/>
      <c r="H4242" s="155"/>
      <c r="I4242" s="36" t="str">
        <f ca="1">IFERROR(__xludf.DUMMYFUNCTION("""COMPUTED_VALUE""")," ")</f>
        <v xml:space="preserve"> </v>
      </c>
      <c r="J4242" s="51"/>
      <c r="K4242" s="56"/>
      <c r="L4242" s="38"/>
      <c r="M4242" s="30"/>
      <c r="N4242" s="30"/>
      <c r="O4242" s="30"/>
      <c r="P4242" s="30"/>
      <c r="Q4242" s="23" t="str">
        <v/>
      </c>
      <c r="R4242" s="30"/>
      <c r="S4242" s="39"/>
      <c r="T4242" s="45"/>
      <c r="U4242" s="52"/>
      <c r="V4242" s="53"/>
      <c r="W4242" s="54"/>
      <c r="X4242" s="30"/>
      <c r="Y4242" s="31" t="str">
        <v/>
      </c>
      <c r="Z4242" s="30"/>
      <c r="AA4242" s="56"/>
      <c r="AB4242" s="56"/>
      <c r="AC4242" s="30"/>
      <c r="AD4242" s="30"/>
    </row>
    <row r="4243" spans="1:30" x14ac:dyDescent="0.2">
      <c r="A4243" s="89"/>
      <c r="B4243" s="35"/>
      <c r="C4243" s="30"/>
      <c r="D4243" s="30"/>
      <c r="E4243" s="30"/>
      <c r="F4243" s="30"/>
      <c r="G4243" s="30"/>
      <c r="H4243" s="155"/>
      <c r="I4243" s="36" t="str">
        <f ca="1">IFERROR(__xludf.DUMMYFUNCTION("""COMPUTED_VALUE""")," ")</f>
        <v xml:space="preserve"> </v>
      </c>
      <c r="J4243" s="51"/>
      <c r="K4243" s="56"/>
      <c r="L4243" s="38"/>
      <c r="M4243" s="30"/>
      <c r="N4243" s="30"/>
      <c r="O4243" s="30"/>
      <c r="P4243" s="30"/>
      <c r="Q4243" s="23" t="str">
        <v/>
      </c>
      <c r="R4243" s="30"/>
      <c r="S4243" s="39"/>
      <c r="T4243" s="45"/>
      <c r="U4243" s="52"/>
      <c r="V4243" s="53"/>
      <c r="W4243" s="54"/>
      <c r="X4243" s="30"/>
      <c r="Y4243" s="31" t="str">
        <v/>
      </c>
      <c r="Z4243" s="30"/>
      <c r="AA4243" s="55"/>
      <c r="AB4243" s="55"/>
      <c r="AC4243" s="30"/>
      <c r="AD4243" s="30"/>
    </row>
    <row r="4244" spans="1:30" x14ac:dyDescent="0.2">
      <c r="A4244" s="89"/>
      <c r="B4244" s="35"/>
      <c r="C4244" s="30"/>
      <c r="D4244" s="30"/>
      <c r="E4244" s="30"/>
      <c r="F4244" s="30"/>
      <c r="G4244" s="30"/>
      <c r="H4244" s="155"/>
      <c r="I4244" s="36" t="str">
        <f ca="1">IFERROR(__xludf.DUMMYFUNCTION("""COMPUTED_VALUE""")," ")</f>
        <v xml:space="preserve"> </v>
      </c>
      <c r="J4244" s="51"/>
      <c r="K4244" s="56"/>
      <c r="L4244" s="38"/>
      <c r="M4244" s="30"/>
      <c r="N4244" s="30"/>
      <c r="O4244" s="30"/>
      <c r="P4244" s="30"/>
      <c r="Q4244" s="23" t="str">
        <v/>
      </c>
      <c r="R4244" s="30"/>
      <c r="S4244" s="39"/>
      <c r="T4244" s="45"/>
      <c r="U4244" s="52"/>
      <c r="V4244" s="53"/>
      <c r="W4244" s="54"/>
      <c r="X4244" s="30"/>
      <c r="Y4244" s="31" t="str">
        <v/>
      </c>
      <c r="Z4244" s="30"/>
      <c r="AA4244" s="56"/>
      <c r="AB4244" s="56"/>
      <c r="AC4244" s="30"/>
      <c r="AD4244" s="30"/>
    </row>
    <row r="4245" spans="1:30" x14ac:dyDescent="0.2">
      <c r="A4245" s="89"/>
      <c r="B4245" s="35"/>
      <c r="C4245" s="30"/>
      <c r="D4245" s="30"/>
      <c r="E4245" s="30"/>
      <c r="F4245" s="30"/>
      <c r="G4245" s="30"/>
      <c r="H4245" s="155"/>
      <c r="I4245" s="36" t="str">
        <f ca="1">IFERROR(__xludf.DUMMYFUNCTION("""COMPUTED_VALUE""")," ")</f>
        <v xml:space="preserve"> </v>
      </c>
      <c r="J4245" s="51"/>
      <c r="K4245" s="56"/>
      <c r="L4245" s="38"/>
      <c r="M4245" s="30"/>
      <c r="N4245" s="30"/>
      <c r="O4245" s="30"/>
      <c r="P4245" s="30"/>
      <c r="Q4245" s="23" t="str">
        <v/>
      </c>
      <c r="R4245" s="30"/>
      <c r="S4245" s="39"/>
      <c r="T4245" s="45"/>
      <c r="U4245" s="52"/>
      <c r="V4245" s="53"/>
      <c r="W4245" s="54"/>
      <c r="X4245" s="30"/>
      <c r="Y4245" s="31" t="str">
        <v/>
      </c>
      <c r="Z4245" s="30"/>
      <c r="AA4245" s="55"/>
      <c r="AB4245" s="55"/>
      <c r="AC4245" s="30"/>
      <c r="AD4245" s="30"/>
    </row>
    <row r="4246" spans="1:30" x14ac:dyDescent="0.2">
      <c r="A4246" s="89"/>
      <c r="B4246" s="35"/>
      <c r="C4246" s="30"/>
      <c r="D4246" s="30"/>
      <c r="E4246" s="30"/>
      <c r="F4246" s="30"/>
      <c r="G4246" s="30"/>
      <c r="H4246" s="155"/>
      <c r="I4246" s="36" t="str">
        <f ca="1">IFERROR(__xludf.DUMMYFUNCTION("""COMPUTED_VALUE""")," ")</f>
        <v xml:space="preserve"> </v>
      </c>
      <c r="J4246" s="51"/>
      <c r="K4246" s="56"/>
      <c r="L4246" s="38"/>
      <c r="M4246" s="30"/>
      <c r="N4246" s="30"/>
      <c r="O4246" s="30"/>
      <c r="P4246" s="30"/>
      <c r="Q4246" s="23" t="str">
        <v/>
      </c>
      <c r="R4246" s="30"/>
      <c r="S4246" s="39"/>
      <c r="T4246" s="45"/>
      <c r="U4246" s="52"/>
      <c r="V4246" s="53"/>
      <c r="W4246" s="54"/>
      <c r="X4246" s="30"/>
      <c r="Y4246" s="31" t="str">
        <v/>
      </c>
      <c r="Z4246" s="30"/>
      <c r="AA4246" s="56"/>
      <c r="AB4246" s="56"/>
      <c r="AC4246" s="30"/>
      <c r="AD4246" s="30"/>
    </row>
    <row r="4247" spans="1:30" x14ac:dyDescent="0.2">
      <c r="A4247" s="89"/>
      <c r="B4247" s="35"/>
      <c r="C4247" s="30"/>
      <c r="D4247" s="30"/>
      <c r="E4247" s="30"/>
      <c r="F4247" s="30"/>
      <c r="G4247" s="30"/>
      <c r="H4247" s="155"/>
      <c r="I4247" s="36" t="str">
        <f ca="1">IFERROR(__xludf.DUMMYFUNCTION("""COMPUTED_VALUE""")," ")</f>
        <v xml:space="preserve"> </v>
      </c>
      <c r="J4247" s="51"/>
      <c r="K4247" s="56"/>
      <c r="L4247" s="38"/>
      <c r="M4247" s="30"/>
      <c r="N4247" s="30"/>
      <c r="O4247" s="30"/>
      <c r="P4247" s="30"/>
      <c r="Q4247" s="23" t="str">
        <v/>
      </c>
      <c r="R4247" s="30"/>
      <c r="S4247" s="39"/>
      <c r="T4247" s="45"/>
      <c r="U4247" s="52"/>
      <c r="V4247" s="53"/>
      <c r="W4247" s="54"/>
      <c r="X4247" s="30"/>
      <c r="Y4247" s="31" t="str">
        <v/>
      </c>
      <c r="Z4247" s="30"/>
      <c r="AA4247" s="55"/>
      <c r="AB4247" s="55"/>
      <c r="AC4247" s="30"/>
      <c r="AD4247" s="30"/>
    </row>
    <row r="4248" spans="1:30" x14ac:dyDescent="0.2">
      <c r="A4248" s="89"/>
      <c r="B4248" s="35"/>
      <c r="C4248" s="30"/>
      <c r="D4248" s="30"/>
      <c r="E4248" s="30"/>
      <c r="F4248" s="30"/>
      <c r="G4248" s="30"/>
      <c r="H4248" s="155"/>
      <c r="I4248" s="36" t="str">
        <f ca="1">IFERROR(__xludf.DUMMYFUNCTION("""COMPUTED_VALUE""")," ")</f>
        <v xml:space="preserve"> </v>
      </c>
      <c r="J4248" s="51"/>
      <c r="K4248" s="56"/>
      <c r="L4248" s="38"/>
      <c r="M4248" s="30"/>
      <c r="N4248" s="30"/>
      <c r="O4248" s="30"/>
      <c r="P4248" s="30"/>
      <c r="Q4248" s="23" t="str">
        <v/>
      </c>
      <c r="R4248" s="30"/>
      <c r="S4248" s="39"/>
      <c r="T4248" s="45"/>
      <c r="U4248" s="52"/>
      <c r="V4248" s="53"/>
      <c r="W4248" s="54"/>
      <c r="X4248" s="30"/>
      <c r="Y4248" s="31" t="str">
        <v/>
      </c>
      <c r="Z4248" s="30"/>
      <c r="AA4248" s="56"/>
      <c r="AB4248" s="56"/>
      <c r="AC4248" s="30"/>
      <c r="AD4248" s="30"/>
    </row>
    <row r="4249" spans="1:30" x14ac:dyDescent="0.2">
      <c r="A4249" s="89"/>
      <c r="B4249" s="35"/>
      <c r="C4249" s="30"/>
      <c r="D4249" s="30"/>
      <c r="E4249" s="30"/>
      <c r="F4249" s="30"/>
      <c r="G4249" s="30"/>
      <c r="H4249" s="155"/>
      <c r="I4249" s="36" t="str">
        <f ca="1">IFERROR(__xludf.DUMMYFUNCTION("""COMPUTED_VALUE""")," ")</f>
        <v xml:space="preserve"> </v>
      </c>
      <c r="J4249" s="51"/>
      <c r="K4249" s="56"/>
      <c r="L4249" s="38"/>
      <c r="M4249" s="30"/>
      <c r="N4249" s="30"/>
      <c r="O4249" s="30"/>
      <c r="P4249" s="30"/>
      <c r="Q4249" s="23" t="str">
        <v/>
      </c>
      <c r="R4249" s="30"/>
      <c r="S4249" s="39"/>
      <c r="T4249" s="45"/>
      <c r="U4249" s="52"/>
      <c r="V4249" s="53"/>
      <c r="W4249" s="54"/>
      <c r="X4249" s="30"/>
      <c r="Y4249" s="31" t="str">
        <v/>
      </c>
      <c r="Z4249" s="30"/>
      <c r="AA4249" s="55"/>
      <c r="AB4249" s="55"/>
      <c r="AC4249" s="30"/>
      <c r="AD4249" s="30"/>
    </row>
    <row r="4250" spans="1:30" x14ac:dyDescent="0.2">
      <c r="A4250" s="89"/>
      <c r="B4250" s="35"/>
      <c r="C4250" s="30"/>
      <c r="D4250" s="30"/>
      <c r="E4250" s="30"/>
      <c r="F4250" s="30"/>
      <c r="G4250" s="30"/>
      <c r="H4250" s="155"/>
      <c r="I4250" s="36" t="str">
        <f ca="1">IFERROR(__xludf.DUMMYFUNCTION("""COMPUTED_VALUE""")," ")</f>
        <v xml:space="preserve"> </v>
      </c>
      <c r="J4250" s="51"/>
      <c r="K4250" s="56"/>
      <c r="L4250" s="38"/>
      <c r="M4250" s="30"/>
      <c r="N4250" s="30"/>
      <c r="O4250" s="30"/>
      <c r="P4250" s="30"/>
      <c r="Q4250" s="23" t="str">
        <v/>
      </c>
      <c r="R4250" s="30"/>
      <c r="S4250" s="39"/>
      <c r="T4250" s="45"/>
      <c r="U4250" s="52"/>
      <c r="V4250" s="53"/>
      <c r="W4250" s="54"/>
      <c r="X4250" s="30"/>
      <c r="Y4250" s="31" t="str">
        <v/>
      </c>
      <c r="Z4250" s="30"/>
      <c r="AA4250" s="56"/>
      <c r="AB4250" s="56"/>
      <c r="AC4250" s="30"/>
      <c r="AD4250" s="30"/>
    </row>
    <row r="4251" spans="1:30" x14ac:dyDescent="0.2">
      <c r="A4251" s="89"/>
      <c r="B4251" s="35"/>
      <c r="C4251" s="30"/>
      <c r="D4251" s="30"/>
      <c r="E4251" s="30"/>
      <c r="F4251" s="30"/>
      <c r="G4251" s="30"/>
      <c r="H4251" s="155"/>
      <c r="I4251" s="36" t="str">
        <f ca="1">IFERROR(__xludf.DUMMYFUNCTION("""COMPUTED_VALUE""")," ")</f>
        <v xml:space="preserve"> </v>
      </c>
      <c r="J4251" s="51"/>
      <c r="K4251" s="56"/>
      <c r="L4251" s="38"/>
      <c r="M4251" s="30"/>
      <c r="N4251" s="30"/>
      <c r="O4251" s="30"/>
      <c r="P4251" s="30"/>
      <c r="Q4251" s="23" t="str">
        <v/>
      </c>
      <c r="R4251" s="30"/>
      <c r="S4251" s="39"/>
      <c r="T4251" s="45"/>
      <c r="U4251" s="52"/>
      <c r="V4251" s="53"/>
      <c r="W4251" s="54"/>
      <c r="X4251" s="30"/>
      <c r="Y4251" s="31" t="str">
        <v/>
      </c>
      <c r="Z4251" s="30"/>
      <c r="AA4251" s="55"/>
      <c r="AB4251" s="55"/>
      <c r="AC4251" s="30"/>
      <c r="AD4251" s="30"/>
    </row>
    <row r="4252" spans="1:30" x14ac:dyDescent="0.2">
      <c r="A4252" s="89"/>
      <c r="B4252" s="35"/>
      <c r="C4252" s="30"/>
      <c r="D4252" s="30"/>
      <c r="E4252" s="30"/>
      <c r="F4252" s="30"/>
      <c r="G4252" s="30"/>
      <c r="H4252" s="155"/>
      <c r="I4252" s="36" t="str">
        <f ca="1">IFERROR(__xludf.DUMMYFUNCTION("""COMPUTED_VALUE""")," ")</f>
        <v xml:space="preserve"> </v>
      </c>
      <c r="J4252" s="51"/>
      <c r="K4252" s="56"/>
      <c r="L4252" s="38"/>
      <c r="M4252" s="30"/>
      <c r="N4252" s="30"/>
      <c r="O4252" s="30"/>
      <c r="P4252" s="30"/>
      <c r="Q4252" s="23" t="str">
        <v/>
      </c>
      <c r="R4252" s="30"/>
      <c r="S4252" s="39"/>
      <c r="T4252" s="45"/>
      <c r="U4252" s="52"/>
      <c r="V4252" s="53"/>
      <c r="W4252" s="54"/>
      <c r="X4252" s="30"/>
      <c r="Y4252" s="31" t="str">
        <v/>
      </c>
      <c r="Z4252" s="30"/>
      <c r="AA4252" s="56"/>
      <c r="AB4252" s="56"/>
      <c r="AC4252" s="30"/>
      <c r="AD4252" s="30"/>
    </row>
    <row r="4253" spans="1:30" x14ac:dyDescent="0.2">
      <c r="A4253" s="89"/>
      <c r="B4253" s="35"/>
      <c r="C4253" s="30"/>
      <c r="D4253" s="30"/>
      <c r="E4253" s="30"/>
      <c r="F4253" s="30"/>
      <c r="G4253" s="30"/>
      <c r="H4253" s="155"/>
      <c r="I4253" s="36" t="str">
        <f ca="1">IFERROR(__xludf.DUMMYFUNCTION("""COMPUTED_VALUE""")," ")</f>
        <v xml:space="preserve"> </v>
      </c>
      <c r="J4253" s="51"/>
      <c r="K4253" s="56"/>
      <c r="L4253" s="38"/>
      <c r="M4253" s="30"/>
      <c r="N4253" s="30"/>
      <c r="O4253" s="30"/>
      <c r="P4253" s="30"/>
      <c r="Q4253" s="23" t="str">
        <v/>
      </c>
      <c r="R4253" s="30"/>
      <c r="S4253" s="39"/>
      <c r="T4253" s="45"/>
      <c r="U4253" s="52"/>
      <c r="V4253" s="53"/>
      <c r="W4253" s="54"/>
      <c r="X4253" s="30"/>
      <c r="Y4253" s="31" t="str">
        <v/>
      </c>
      <c r="Z4253" s="30"/>
      <c r="AA4253" s="55"/>
      <c r="AB4253" s="55"/>
      <c r="AC4253" s="30"/>
      <c r="AD4253" s="30"/>
    </row>
    <row r="4254" spans="1:30" x14ac:dyDescent="0.2">
      <c r="A4254" s="89"/>
      <c r="B4254" s="35"/>
      <c r="C4254" s="30"/>
      <c r="D4254" s="30"/>
      <c r="E4254" s="30"/>
      <c r="F4254" s="30"/>
      <c r="G4254" s="30"/>
      <c r="H4254" s="155"/>
      <c r="I4254" s="36" t="str">
        <f ca="1">IFERROR(__xludf.DUMMYFUNCTION("""COMPUTED_VALUE""")," ")</f>
        <v xml:space="preserve"> </v>
      </c>
      <c r="J4254" s="51"/>
      <c r="K4254" s="56"/>
      <c r="L4254" s="38"/>
      <c r="M4254" s="30"/>
      <c r="N4254" s="30"/>
      <c r="O4254" s="30"/>
      <c r="P4254" s="30"/>
      <c r="Q4254" s="23" t="str">
        <v/>
      </c>
      <c r="R4254" s="30"/>
      <c r="S4254" s="39"/>
      <c r="T4254" s="45"/>
      <c r="U4254" s="52"/>
      <c r="V4254" s="53"/>
      <c r="W4254" s="54"/>
      <c r="X4254" s="30"/>
      <c r="Y4254" s="31" t="str">
        <v/>
      </c>
      <c r="Z4254" s="30"/>
      <c r="AA4254" s="56"/>
      <c r="AB4254" s="56"/>
      <c r="AC4254" s="30"/>
      <c r="AD4254" s="30"/>
    </row>
    <row r="4255" spans="1:30" x14ac:dyDescent="0.2">
      <c r="A4255" s="89"/>
      <c r="B4255" s="35"/>
      <c r="C4255" s="30"/>
      <c r="D4255" s="30"/>
      <c r="E4255" s="30"/>
      <c r="F4255" s="30"/>
      <c r="G4255" s="30"/>
      <c r="H4255" s="155"/>
      <c r="I4255" s="36" t="str">
        <f ca="1">IFERROR(__xludf.DUMMYFUNCTION("""COMPUTED_VALUE""")," ")</f>
        <v xml:space="preserve"> </v>
      </c>
      <c r="J4255" s="51"/>
      <c r="K4255" s="56"/>
      <c r="L4255" s="38"/>
      <c r="M4255" s="30"/>
      <c r="N4255" s="30"/>
      <c r="O4255" s="30"/>
      <c r="P4255" s="30"/>
      <c r="Q4255" s="23" t="str">
        <v/>
      </c>
      <c r="R4255" s="30"/>
      <c r="S4255" s="39"/>
      <c r="T4255" s="45"/>
      <c r="U4255" s="52"/>
      <c r="V4255" s="53"/>
      <c r="W4255" s="54"/>
      <c r="X4255" s="30"/>
      <c r="Y4255" s="31" t="str">
        <v/>
      </c>
      <c r="Z4255" s="30"/>
      <c r="AA4255" s="55"/>
      <c r="AB4255" s="55"/>
      <c r="AC4255" s="30"/>
      <c r="AD4255" s="30"/>
    </row>
    <row r="4256" spans="1:30" x14ac:dyDescent="0.2">
      <c r="A4256" s="89"/>
      <c r="B4256" s="35"/>
      <c r="C4256" s="30"/>
      <c r="D4256" s="30"/>
      <c r="E4256" s="30"/>
      <c r="F4256" s="30"/>
      <c r="G4256" s="30"/>
      <c r="H4256" s="155"/>
      <c r="I4256" s="36" t="str">
        <f ca="1">IFERROR(__xludf.DUMMYFUNCTION("""COMPUTED_VALUE""")," ")</f>
        <v xml:space="preserve"> </v>
      </c>
      <c r="J4256" s="51"/>
      <c r="K4256" s="56"/>
      <c r="L4256" s="38"/>
      <c r="M4256" s="30"/>
      <c r="N4256" s="30"/>
      <c r="O4256" s="30"/>
      <c r="P4256" s="30"/>
      <c r="Q4256" s="23" t="str">
        <v/>
      </c>
      <c r="R4256" s="30"/>
      <c r="S4256" s="39"/>
      <c r="T4256" s="45"/>
      <c r="U4256" s="52"/>
      <c r="V4256" s="53"/>
      <c r="W4256" s="54"/>
      <c r="X4256" s="30"/>
      <c r="Y4256" s="31" t="str">
        <v/>
      </c>
      <c r="Z4256" s="30"/>
      <c r="AA4256" s="56"/>
      <c r="AB4256" s="56"/>
      <c r="AC4256" s="30"/>
      <c r="AD4256" s="30"/>
    </row>
    <row r="4257" spans="1:30" x14ac:dyDescent="0.2">
      <c r="A4257" s="89"/>
      <c r="B4257" s="35"/>
      <c r="C4257" s="30"/>
      <c r="D4257" s="30"/>
      <c r="E4257" s="30"/>
      <c r="F4257" s="30"/>
      <c r="G4257" s="30"/>
      <c r="H4257" s="155"/>
      <c r="I4257" s="36" t="str">
        <f ca="1">IFERROR(__xludf.DUMMYFUNCTION("""COMPUTED_VALUE""")," ")</f>
        <v xml:space="preserve"> </v>
      </c>
      <c r="J4257" s="51"/>
      <c r="K4257" s="56"/>
      <c r="L4257" s="38"/>
      <c r="M4257" s="30"/>
      <c r="N4257" s="30"/>
      <c r="O4257" s="30"/>
      <c r="P4257" s="30"/>
      <c r="Q4257" s="23" t="str">
        <v/>
      </c>
      <c r="R4257" s="30"/>
      <c r="S4257" s="39"/>
      <c r="T4257" s="45"/>
      <c r="U4257" s="52"/>
      <c r="V4257" s="53"/>
      <c r="W4257" s="54"/>
      <c r="X4257" s="30"/>
      <c r="Y4257" s="31" t="str">
        <v/>
      </c>
      <c r="Z4257" s="30"/>
      <c r="AA4257" s="55"/>
      <c r="AB4257" s="55"/>
      <c r="AC4257" s="30"/>
      <c r="AD4257" s="30"/>
    </row>
    <row r="4258" spans="1:30" x14ac:dyDescent="0.2">
      <c r="A4258" s="89"/>
      <c r="B4258" s="35"/>
      <c r="C4258" s="30"/>
      <c r="D4258" s="30"/>
      <c r="E4258" s="30"/>
      <c r="F4258" s="30"/>
      <c r="G4258" s="30"/>
      <c r="H4258" s="155"/>
      <c r="I4258" s="36" t="str">
        <f ca="1">IFERROR(__xludf.DUMMYFUNCTION("""COMPUTED_VALUE""")," ")</f>
        <v xml:space="preserve"> </v>
      </c>
      <c r="J4258" s="51"/>
      <c r="K4258" s="56"/>
      <c r="L4258" s="38"/>
      <c r="M4258" s="30"/>
      <c r="N4258" s="30"/>
      <c r="O4258" s="30"/>
      <c r="P4258" s="30"/>
      <c r="Q4258" s="23" t="str">
        <v/>
      </c>
      <c r="R4258" s="30"/>
      <c r="S4258" s="39"/>
      <c r="T4258" s="45"/>
      <c r="U4258" s="52"/>
      <c r="V4258" s="53"/>
      <c r="W4258" s="54"/>
      <c r="X4258" s="30"/>
      <c r="Y4258" s="31" t="str">
        <v/>
      </c>
      <c r="Z4258" s="30"/>
      <c r="AA4258" s="56"/>
      <c r="AB4258" s="56"/>
      <c r="AC4258" s="30"/>
      <c r="AD4258" s="30"/>
    </row>
    <row r="4259" spans="1:30" x14ac:dyDescent="0.2">
      <c r="A4259" s="89"/>
      <c r="B4259" s="35"/>
      <c r="C4259" s="30"/>
      <c r="D4259" s="30"/>
      <c r="E4259" s="30"/>
      <c r="F4259" s="30"/>
      <c r="G4259" s="30"/>
      <c r="H4259" s="155"/>
      <c r="I4259" s="36" t="str">
        <f ca="1">IFERROR(__xludf.DUMMYFUNCTION("""COMPUTED_VALUE""")," ")</f>
        <v xml:space="preserve"> </v>
      </c>
      <c r="J4259" s="51"/>
      <c r="K4259" s="56"/>
      <c r="L4259" s="38"/>
      <c r="M4259" s="30"/>
      <c r="N4259" s="30"/>
      <c r="O4259" s="30"/>
      <c r="P4259" s="30"/>
      <c r="Q4259" s="23" t="str">
        <v/>
      </c>
      <c r="R4259" s="30"/>
      <c r="S4259" s="39"/>
      <c r="T4259" s="45"/>
      <c r="U4259" s="52"/>
      <c r="V4259" s="53"/>
      <c r="W4259" s="54"/>
      <c r="X4259" s="30"/>
      <c r="Y4259" s="31" t="str">
        <v/>
      </c>
      <c r="Z4259" s="30"/>
      <c r="AA4259" s="55"/>
      <c r="AB4259" s="55"/>
      <c r="AC4259" s="30"/>
      <c r="AD4259" s="30"/>
    </row>
    <row r="4260" spans="1:30" x14ac:dyDescent="0.2">
      <c r="A4260" s="89"/>
      <c r="B4260" s="35"/>
      <c r="C4260" s="30"/>
      <c r="D4260" s="30"/>
      <c r="E4260" s="30"/>
      <c r="F4260" s="30"/>
      <c r="G4260" s="30"/>
      <c r="H4260" s="155"/>
      <c r="I4260" s="36" t="str">
        <f ca="1">IFERROR(__xludf.DUMMYFUNCTION("""COMPUTED_VALUE""")," ")</f>
        <v xml:space="preserve"> </v>
      </c>
      <c r="J4260" s="51"/>
      <c r="K4260" s="56"/>
      <c r="L4260" s="38"/>
      <c r="M4260" s="30"/>
      <c r="N4260" s="30"/>
      <c r="O4260" s="30"/>
      <c r="P4260" s="30"/>
      <c r="Q4260" s="23" t="str">
        <v/>
      </c>
      <c r="R4260" s="30"/>
      <c r="S4260" s="39"/>
      <c r="T4260" s="45"/>
      <c r="U4260" s="52"/>
      <c r="V4260" s="53"/>
      <c r="W4260" s="54"/>
      <c r="X4260" s="30"/>
      <c r="Y4260" s="31" t="str">
        <v/>
      </c>
      <c r="Z4260" s="30"/>
      <c r="AA4260" s="56"/>
      <c r="AB4260" s="56"/>
      <c r="AC4260" s="30"/>
      <c r="AD4260" s="30"/>
    </row>
    <row r="4261" spans="1:30" x14ac:dyDescent="0.2">
      <c r="A4261" s="89"/>
      <c r="B4261" s="35"/>
      <c r="C4261" s="30"/>
      <c r="D4261" s="30"/>
      <c r="E4261" s="30"/>
      <c r="F4261" s="30"/>
      <c r="G4261" s="30"/>
      <c r="H4261" s="155"/>
      <c r="I4261" s="36" t="str">
        <f ca="1">IFERROR(__xludf.DUMMYFUNCTION("""COMPUTED_VALUE""")," ")</f>
        <v xml:space="preserve"> </v>
      </c>
      <c r="J4261" s="51"/>
      <c r="K4261" s="56"/>
      <c r="L4261" s="38"/>
      <c r="M4261" s="30"/>
      <c r="N4261" s="30"/>
      <c r="O4261" s="30"/>
      <c r="P4261" s="30"/>
      <c r="Q4261" s="23" t="str">
        <v/>
      </c>
      <c r="R4261" s="30"/>
      <c r="S4261" s="39"/>
      <c r="T4261" s="45"/>
      <c r="U4261" s="52"/>
      <c r="V4261" s="53"/>
      <c r="W4261" s="54"/>
      <c r="X4261" s="30"/>
      <c r="Y4261" s="31" t="str">
        <v/>
      </c>
      <c r="Z4261" s="30"/>
      <c r="AA4261" s="55"/>
      <c r="AB4261" s="55"/>
      <c r="AC4261" s="30"/>
      <c r="AD4261" s="30"/>
    </row>
    <row r="4262" spans="1:30" x14ac:dyDescent="0.2">
      <c r="A4262" s="89"/>
      <c r="B4262" s="35"/>
      <c r="C4262" s="30"/>
      <c r="D4262" s="30"/>
      <c r="E4262" s="30"/>
      <c r="F4262" s="30"/>
      <c r="G4262" s="30"/>
      <c r="H4262" s="155"/>
      <c r="I4262" s="36" t="str">
        <f ca="1">IFERROR(__xludf.DUMMYFUNCTION("""COMPUTED_VALUE""")," ")</f>
        <v xml:space="preserve"> </v>
      </c>
      <c r="J4262" s="51"/>
      <c r="K4262" s="56"/>
      <c r="L4262" s="38"/>
      <c r="M4262" s="30"/>
      <c r="N4262" s="30"/>
      <c r="O4262" s="30"/>
      <c r="P4262" s="30"/>
      <c r="Q4262" s="23" t="str">
        <v/>
      </c>
      <c r="R4262" s="30"/>
      <c r="S4262" s="39"/>
      <c r="T4262" s="45"/>
      <c r="U4262" s="52"/>
      <c r="V4262" s="53"/>
      <c r="W4262" s="54"/>
      <c r="X4262" s="30"/>
      <c r="Y4262" s="31" t="str">
        <v/>
      </c>
      <c r="Z4262" s="30"/>
      <c r="AA4262" s="56"/>
      <c r="AB4262" s="56"/>
      <c r="AC4262" s="30"/>
      <c r="AD4262" s="30"/>
    </row>
    <row r="4263" spans="1:30" x14ac:dyDescent="0.2">
      <c r="A4263" s="89"/>
      <c r="B4263" s="35"/>
      <c r="C4263" s="30"/>
      <c r="D4263" s="30"/>
      <c r="E4263" s="30"/>
      <c r="F4263" s="30"/>
      <c r="G4263" s="30"/>
      <c r="H4263" s="155"/>
      <c r="I4263" s="36" t="str">
        <f ca="1">IFERROR(__xludf.DUMMYFUNCTION("""COMPUTED_VALUE""")," ")</f>
        <v xml:space="preserve"> </v>
      </c>
      <c r="J4263" s="51"/>
      <c r="K4263" s="56"/>
      <c r="L4263" s="38"/>
      <c r="M4263" s="30"/>
      <c r="N4263" s="30"/>
      <c r="O4263" s="30"/>
      <c r="P4263" s="30"/>
      <c r="Q4263" s="23" t="str">
        <v/>
      </c>
      <c r="R4263" s="30"/>
      <c r="S4263" s="39"/>
      <c r="T4263" s="45"/>
      <c r="U4263" s="52"/>
      <c r="V4263" s="53"/>
      <c r="W4263" s="54"/>
      <c r="X4263" s="30"/>
      <c r="Y4263" s="31" t="str">
        <v/>
      </c>
      <c r="Z4263" s="30"/>
      <c r="AA4263" s="55"/>
      <c r="AB4263" s="55"/>
      <c r="AC4263" s="30"/>
      <c r="AD4263" s="30"/>
    </row>
    <row r="4264" spans="1:30" x14ac:dyDescent="0.2">
      <c r="A4264" s="89"/>
      <c r="B4264" s="35"/>
      <c r="C4264" s="30"/>
      <c r="D4264" s="30"/>
      <c r="E4264" s="30"/>
      <c r="F4264" s="30"/>
      <c r="G4264" s="30"/>
      <c r="H4264" s="155"/>
      <c r="I4264" s="36" t="str">
        <f ca="1">IFERROR(__xludf.DUMMYFUNCTION("""COMPUTED_VALUE""")," ")</f>
        <v xml:space="preserve"> </v>
      </c>
      <c r="J4264" s="51"/>
      <c r="K4264" s="56"/>
      <c r="L4264" s="38"/>
      <c r="M4264" s="30"/>
      <c r="N4264" s="30"/>
      <c r="O4264" s="30"/>
      <c r="P4264" s="30"/>
      <c r="Q4264" s="23" t="str">
        <v/>
      </c>
      <c r="R4264" s="30"/>
      <c r="S4264" s="39"/>
      <c r="T4264" s="45"/>
      <c r="U4264" s="52"/>
      <c r="V4264" s="53"/>
      <c r="W4264" s="54"/>
      <c r="X4264" s="30"/>
      <c r="Y4264" s="31" t="str">
        <v/>
      </c>
      <c r="Z4264" s="30"/>
      <c r="AA4264" s="56"/>
      <c r="AB4264" s="56"/>
      <c r="AC4264" s="30"/>
      <c r="AD4264" s="30"/>
    </row>
    <row r="4265" spans="1:30" x14ac:dyDescent="0.2">
      <c r="A4265" s="89"/>
      <c r="B4265" s="35"/>
      <c r="C4265" s="30"/>
      <c r="D4265" s="30"/>
      <c r="E4265" s="30"/>
      <c r="F4265" s="30"/>
      <c r="G4265" s="30"/>
      <c r="H4265" s="155"/>
      <c r="I4265" s="36" t="str">
        <f ca="1">IFERROR(__xludf.DUMMYFUNCTION("""COMPUTED_VALUE""")," ")</f>
        <v xml:space="preserve"> </v>
      </c>
      <c r="J4265" s="51"/>
      <c r="K4265" s="56"/>
      <c r="L4265" s="38"/>
      <c r="M4265" s="30"/>
      <c r="N4265" s="30"/>
      <c r="O4265" s="30"/>
      <c r="P4265" s="30"/>
      <c r="Q4265" s="23" t="str">
        <v/>
      </c>
      <c r="R4265" s="30"/>
      <c r="S4265" s="39"/>
      <c r="T4265" s="45"/>
      <c r="U4265" s="52"/>
      <c r="V4265" s="53"/>
      <c r="W4265" s="54"/>
      <c r="X4265" s="30"/>
      <c r="Y4265" s="31" t="str">
        <v/>
      </c>
      <c r="Z4265" s="30"/>
      <c r="AA4265" s="55"/>
      <c r="AB4265" s="55"/>
      <c r="AC4265" s="30"/>
      <c r="AD4265" s="30"/>
    </row>
    <row r="4266" spans="1:30" x14ac:dyDescent="0.2">
      <c r="A4266" s="89"/>
      <c r="B4266" s="35"/>
      <c r="C4266" s="30"/>
      <c r="D4266" s="30"/>
      <c r="E4266" s="30"/>
      <c r="F4266" s="30"/>
      <c r="G4266" s="30"/>
      <c r="H4266" s="155"/>
      <c r="I4266" s="36" t="str">
        <f ca="1">IFERROR(__xludf.DUMMYFUNCTION("""COMPUTED_VALUE""")," ")</f>
        <v xml:space="preserve"> </v>
      </c>
      <c r="J4266" s="51"/>
      <c r="K4266" s="56"/>
      <c r="L4266" s="38"/>
      <c r="M4266" s="30"/>
      <c r="N4266" s="30"/>
      <c r="O4266" s="30"/>
      <c r="P4266" s="30"/>
      <c r="Q4266" s="23" t="str">
        <v/>
      </c>
      <c r="R4266" s="30"/>
      <c r="S4266" s="39"/>
      <c r="T4266" s="45"/>
      <c r="U4266" s="52"/>
      <c r="V4266" s="53"/>
      <c r="W4266" s="54"/>
      <c r="X4266" s="30"/>
      <c r="Y4266" s="31" t="str">
        <v/>
      </c>
      <c r="Z4266" s="30"/>
      <c r="AA4266" s="56"/>
      <c r="AB4266" s="56"/>
      <c r="AC4266" s="30"/>
      <c r="AD4266" s="30"/>
    </row>
    <row r="4267" spans="1:30" x14ac:dyDescent="0.2">
      <c r="A4267" s="89"/>
      <c r="B4267" s="35"/>
      <c r="C4267" s="30"/>
      <c r="D4267" s="30"/>
      <c r="E4267" s="30"/>
      <c r="F4267" s="30"/>
      <c r="G4267" s="30"/>
      <c r="H4267" s="155"/>
      <c r="I4267" s="36" t="str">
        <f ca="1">IFERROR(__xludf.DUMMYFUNCTION("""COMPUTED_VALUE""")," ")</f>
        <v xml:space="preserve"> </v>
      </c>
      <c r="J4267" s="51"/>
      <c r="K4267" s="56"/>
      <c r="L4267" s="38"/>
      <c r="M4267" s="30"/>
      <c r="N4267" s="30"/>
      <c r="O4267" s="30"/>
      <c r="P4267" s="30"/>
      <c r="Q4267" s="23" t="str">
        <v/>
      </c>
      <c r="R4267" s="30"/>
      <c r="S4267" s="39"/>
      <c r="T4267" s="45"/>
      <c r="U4267" s="52"/>
      <c r="V4267" s="53"/>
      <c r="W4267" s="54"/>
      <c r="X4267" s="30"/>
      <c r="Y4267" s="31" t="str">
        <v/>
      </c>
      <c r="Z4267" s="30"/>
      <c r="AA4267" s="55"/>
      <c r="AB4267" s="55"/>
      <c r="AC4267" s="30"/>
      <c r="AD4267" s="30"/>
    </row>
    <row r="4268" spans="1:30" x14ac:dyDescent="0.2">
      <c r="A4268" s="89"/>
      <c r="B4268" s="35"/>
      <c r="C4268" s="30"/>
      <c r="D4268" s="30"/>
      <c r="E4268" s="30"/>
      <c r="F4268" s="30"/>
      <c r="G4268" s="30"/>
      <c r="H4268" s="155"/>
      <c r="I4268" s="36" t="str">
        <f ca="1">IFERROR(__xludf.DUMMYFUNCTION("""COMPUTED_VALUE""")," ")</f>
        <v xml:space="preserve"> </v>
      </c>
      <c r="J4268" s="51"/>
      <c r="K4268" s="56"/>
      <c r="L4268" s="38"/>
      <c r="M4268" s="30"/>
      <c r="N4268" s="30"/>
      <c r="O4268" s="30"/>
      <c r="P4268" s="30"/>
      <c r="Q4268" s="23" t="str">
        <v/>
      </c>
      <c r="R4268" s="30"/>
      <c r="S4268" s="39"/>
      <c r="T4268" s="45"/>
      <c r="U4268" s="52"/>
      <c r="V4268" s="53"/>
      <c r="W4268" s="54"/>
      <c r="X4268" s="30"/>
      <c r="Y4268" s="31" t="str">
        <v/>
      </c>
      <c r="Z4268" s="30"/>
      <c r="AA4268" s="56"/>
      <c r="AB4268" s="56"/>
      <c r="AC4268" s="30"/>
      <c r="AD4268" s="30"/>
    </row>
    <row r="4269" spans="1:30" x14ac:dyDescent="0.2">
      <c r="A4269" s="89"/>
      <c r="B4269" s="35"/>
      <c r="C4269" s="30"/>
      <c r="D4269" s="30"/>
      <c r="E4269" s="30"/>
      <c r="F4269" s="30"/>
      <c r="G4269" s="30"/>
      <c r="H4269" s="155"/>
      <c r="I4269" s="36" t="str">
        <f ca="1">IFERROR(__xludf.DUMMYFUNCTION("""COMPUTED_VALUE""")," ")</f>
        <v xml:space="preserve"> </v>
      </c>
      <c r="J4269" s="51"/>
      <c r="K4269" s="56"/>
      <c r="L4269" s="38"/>
      <c r="M4269" s="30"/>
      <c r="N4269" s="30"/>
      <c r="O4269" s="30"/>
      <c r="P4269" s="30"/>
      <c r="Q4269" s="23" t="str">
        <v/>
      </c>
      <c r="R4269" s="30"/>
      <c r="S4269" s="39"/>
      <c r="T4269" s="45"/>
      <c r="U4269" s="52"/>
      <c r="V4269" s="53"/>
      <c r="W4269" s="54"/>
      <c r="X4269" s="30"/>
      <c r="Y4269" s="31" t="str">
        <v/>
      </c>
      <c r="Z4269" s="30"/>
      <c r="AA4269" s="55"/>
      <c r="AB4269" s="55"/>
      <c r="AC4269" s="30"/>
      <c r="AD4269" s="30"/>
    </row>
    <row r="4270" spans="1:30" x14ac:dyDescent="0.2">
      <c r="A4270" s="89"/>
      <c r="B4270" s="35"/>
      <c r="C4270" s="30"/>
      <c r="D4270" s="30"/>
      <c r="E4270" s="30"/>
      <c r="F4270" s="30"/>
      <c r="G4270" s="30"/>
      <c r="H4270" s="155"/>
      <c r="I4270" s="36" t="str">
        <f ca="1">IFERROR(__xludf.DUMMYFUNCTION("""COMPUTED_VALUE""")," ")</f>
        <v xml:space="preserve"> </v>
      </c>
      <c r="J4270" s="51"/>
      <c r="K4270" s="56"/>
      <c r="L4270" s="38"/>
      <c r="M4270" s="30"/>
      <c r="N4270" s="30"/>
      <c r="O4270" s="30"/>
      <c r="P4270" s="30"/>
      <c r="Q4270" s="23" t="str">
        <v/>
      </c>
      <c r="R4270" s="30"/>
      <c r="S4270" s="39"/>
      <c r="T4270" s="45"/>
      <c r="U4270" s="52"/>
      <c r="V4270" s="53"/>
      <c r="W4270" s="54"/>
      <c r="X4270" s="30"/>
      <c r="Y4270" s="31" t="str">
        <v/>
      </c>
      <c r="Z4270" s="30"/>
      <c r="AA4270" s="56"/>
      <c r="AB4270" s="56"/>
      <c r="AC4270" s="30"/>
      <c r="AD4270" s="30"/>
    </row>
    <row r="4271" spans="1:30" x14ac:dyDescent="0.2">
      <c r="A4271" s="89"/>
      <c r="B4271" s="35"/>
      <c r="C4271" s="30"/>
      <c r="D4271" s="30"/>
      <c r="E4271" s="30"/>
      <c r="F4271" s="30"/>
      <c r="G4271" s="30"/>
      <c r="H4271" s="155"/>
      <c r="I4271" s="36" t="str">
        <f ca="1">IFERROR(__xludf.DUMMYFUNCTION("""COMPUTED_VALUE""")," ")</f>
        <v xml:space="preserve"> </v>
      </c>
      <c r="J4271" s="51"/>
      <c r="K4271" s="56"/>
      <c r="L4271" s="38"/>
      <c r="M4271" s="30"/>
      <c r="N4271" s="30"/>
      <c r="O4271" s="30"/>
      <c r="P4271" s="30"/>
      <c r="Q4271" s="23" t="str">
        <v/>
      </c>
      <c r="R4271" s="30"/>
      <c r="S4271" s="39"/>
      <c r="T4271" s="45"/>
      <c r="U4271" s="52"/>
      <c r="V4271" s="53"/>
      <c r="W4271" s="54"/>
      <c r="X4271" s="30"/>
      <c r="Y4271" s="31" t="str">
        <v/>
      </c>
      <c r="Z4271" s="30"/>
      <c r="AA4271" s="55"/>
      <c r="AB4271" s="55"/>
      <c r="AC4271" s="30"/>
      <c r="AD4271" s="30"/>
    </row>
    <row r="4272" spans="1:30" x14ac:dyDescent="0.2">
      <c r="A4272" s="89"/>
      <c r="B4272" s="35"/>
      <c r="C4272" s="30"/>
      <c r="D4272" s="30"/>
      <c r="E4272" s="30"/>
      <c r="F4272" s="30"/>
      <c r="G4272" s="30"/>
      <c r="H4272" s="155"/>
      <c r="I4272" s="36" t="str">
        <f ca="1">IFERROR(__xludf.DUMMYFUNCTION("""COMPUTED_VALUE""")," ")</f>
        <v xml:space="preserve"> </v>
      </c>
      <c r="J4272" s="51"/>
      <c r="K4272" s="56"/>
      <c r="L4272" s="38"/>
      <c r="M4272" s="30"/>
      <c r="N4272" s="30"/>
      <c r="O4272" s="30"/>
      <c r="P4272" s="30"/>
      <c r="Q4272" s="23" t="str">
        <v/>
      </c>
      <c r="R4272" s="30"/>
      <c r="S4272" s="39"/>
      <c r="T4272" s="45"/>
      <c r="U4272" s="52"/>
      <c r="V4272" s="53"/>
      <c r="W4272" s="54"/>
      <c r="X4272" s="30"/>
      <c r="Y4272" s="31" t="str">
        <v/>
      </c>
      <c r="Z4272" s="30"/>
      <c r="AA4272" s="56"/>
      <c r="AB4272" s="56"/>
      <c r="AC4272" s="30"/>
      <c r="AD4272" s="30"/>
    </row>
    <row r="4273" spans="1:30" x14ac:dyDescent="0.2">
      <c r="A4273" s="89"/>
      <c r="B4273" s="35"/>
      <c r="C4273" s="30"/>
      <c r="D4273" s="30"/>
      <c r="E4273" s="30"/>
      <c r="F4273" s="30"/>
      <c r="G4273" s="30"/>
      <c r="H4273" s="155"/>
      <c r="I4273" s="36" t="str">
        <f ca="1">IFERROR(__xludf.DUMMYFUNCTION("""COMPUTED_VALUE""")," ")</f>
        <v xml:space="preserve"> </v>
      </c>
      <c r="J4273" s="51"/>
      <c r="K4273" s="56"/>
      <c r="L4273" s="38"/>
      <c r="M4273" s="30"/>
      <c r="N4273" s="30"/>
      <c r="O4273" s="30"/>
      <c r="P4273" s="30"/>
      <c r="Q4273" s="23" t="str">
        <v/>
      </c>
      <c r="R4273" s="30"/>
      <c r="S4273" s="39"/>
      <c r="T4273" s="45"/>
      <c r="U4273" s="52"/>
      <c r="V4273" s="53"/>
      <c r="W4273" s="54"/>
      <c r="X4273" s="30"/>
      <c r="Y4273" s="31" t="str">
        <v/>
      </c>
      <c r="Z4273" s="30"/>
      <c r="AA4273" s="55"/>
      <c r="AB4273" s="55"/>
      <c r="AC4273" s="30"/>
      <c r="AD4273" s="30"/>
    </row>
    <row r="4274" spans="1:30" x14ac:dyDescent="0.2">
      <c r="A4274" s="89"/>
      <c r="B4274" s="35"/>
      <c r="C4274" s="30"/>
      <c r="D4274" s="30"/>
      <c r="E4274" s="30"/>
      <c r="F4274" s="30"/>
      <c r="G4274" s="30"/>
      <c r="H4274" s="155"/>
      <c r="I4274" s="36" t="str">
        <f ca="1">IFERROR(__xludf.DUMMYFUNCTION("""COMPUTED_VALUE""")," ")</f>
        <v xml:space="preserve"> </v>
      </c>
      <c r="J4274" s="51"/>
      <c r="K4274" s="56"/>
      <c r="L4274" s="38"/>
      <c r="M4274" s="30"/>
      <c r="N4274" s="30"/>
      <c r="O4274" s="30"/>
      <c r="P4274" s="30"/>
      <c r="Q4274" s="23" t="str">
        <v/>
      </c>
      <c r="R4274" s="30"/>
      <c r="S4274" s="39"/>
      <c r="T4274" s="45"/>
      <c r="U4274" s="52"/>
      <c r="V4274" s="53"/>
      <c r="W4274" s="54"/>
      <c r="X4274" s="30"/>
      <c r="Y4274" s="31" t="str">
        <v/>
      </c>
      <c r="Z4274" s="30"/>
      <c r="AA4274" s="56"/>
      <c r="AB4274" s="56"/>
      <c r="AC4274" s="30"/>
      <c r="AD4274" s="30"/>
    </row>
    <row r="4275" spans="1:30" x14ac:dyDescent="0.2">
      <c r="A4275" s="89"/>
      <c r="B4275" s="35"/>
      <c r="C4275" s="30"/>
      <c r="D4275" s="30"/>
      <c r="E4275" s="30"/>
      <c r="F4275" s="30"/>
      <c r="G4275" s="30"/>
      <c r="H4275" s="155"/>
      <c r="I4275" s="36" t="str">
        <f ca="1">IFERROR(__xludf.DUMMYFUNCTION("""COMPUTED_VALUE""")," ")</f>
        <v xml:space="preserve"> </v>
      </c>
      <c r="J4275" s="51"/>
      <c r="K4275" s="56"/>
      <c r="L4275" s="38"/>
      <c r="M4275" s="30"/>
      <c r="N4275" s="30"/>
      <c r="O4275" s="30"/>
      <c r="P4275" s="30"/>
      <c r="Q4275" s="23" t="str">
        <v/>
      </c>
      <c r="R4275" s="30"/>
      <c r="S4275" s="39"/>
      <c r="T4275" s="45"/>
      <c r="U4275" s="52"/>
      <c r="V4275" s="53"/>
      <c r="W4275" s="54"/>
      <c r="X4275" s="30"/>
      <c r="Y4275" s="31" t="str">
        <v/>
      </c>
      <c r="Z4275" s="30"/>
      <c r="AA4275" s="55"/>
      <c r="AB4275" s="55"/>
      <c r="AC4275" s="30"/>
      <c r="AD4275" s="30"/>
    </row>
    <row r="4276" spans="1:30" x14ac:dyDescent="0.2">
      <c r="A4276" s="89"/>
      <c r="B4276" s="35"/>
      <c r="C4276" s="30"/>
      <c r="D4276" s="30"/>
      <c r="E4276" s="30"/>
      <c r="F4276" s="30"/>
      <c r="G4276" s="30"/>
      <c r="H4276" s="155"/>
      <c r="I4276" s="36" t="str">
        <f ca="1">IFERROR(__xludf.DUMMYFUNCTION("""COMPUTED_VALUE""")," ")</f>
        <v xml:space="preserve"> </v>
      </c>
      <c r="J4276" s="51"/>
      <c r="K4276" s="56"/>
      <c r="L4276" s="38"/>
      <c r="M4276" s="30"/>
      <c r="N4276" s="30"/>
      <c r="O4276" s="30"/>
      <c r="P4276" s="30"/>
      <c r="Q4276" s="23" t="str">
        <v/>
      </c>
      <c r="R4276" s="30"/>
      <c r="S4276" s="39"/>
      <c r="T4276" s="45"/>
      <c r="U4276" s="52"/>
      <c r="V4276" s="53"/>
      <c r="W4276" s="54"/>
      <c r="X4276" s="30"/>
      <c r="Y4276" s="31" t="str">
        <v/>
      </c>
      <c r="Z4276" s="30"/>
      <c r="AA4276" s="56"/>
      <c r="AB4276" s="56"/>
      <c r="AC4276" s="30"/>
      <c r="AD4276" s="30"/>
    </row>
    <row r="4277" spans="1:30" x14ac:dyDescent="0.2">
      <c r="A4277" s="89"/>
      <c r="B4277" s="35"/>
      <c r="C4277" s="30"/>
      <c r="D4277" s="30"/>
      <c r="E4277" s="30"/>
      <c r="F4277" s="30"/>
      <c r="G4277" s="30"/>
      <c r="H4277" s="155"/>
      <c r="I4277" s="36" t="str">
        <f ca="1">IFERROR(__xludf.DUMMYFUNCTION("""COMPUTED_VALUE""")," ")</f>
        <v xml:space="preserve"> </v>
      </c>
      <c r="J4277" s="51"/>
      <c r="K4277" s="56"/>
      <c r="L4277" s="38"/>
      <c r="M4277" s="30"/>
      <c r="N4277" s="30"/>
      <c r="O4277" s="30"/>
      <c r="P4277" s="30"/>
      <c r="Q4277" s="23" t="str">
        <v/>
      </c>
      <c r="R4277" s="30"/>
      <c r="S4277" s="39"/>
      <c r="T4277" s="45"/>
      <c r="U4277" s="52"/>
      <c r="V4277" s="53"/>
      <c r="W4277" s="54"/>
      <c r="X4277" s="30"/>
      <c r="Y4277" s="31" t="str">
        <v/>
      </c>
      <c r="Z4277" s="30"/>
      <c r="AA4277" s="55"/>
      <c r="AB4277" s="55"/>
      <c r="AC4277" s="30"/>
      <c r="AD4277" s="30"/>
    </row>
    <row r="4278" spans="1:30" x14ac:dyDescent="0.2">
      <c r="A4278" s="89"/>
      <c r="B4278" s="35"/>
      <c r="C4278" s="30"/>
      <c r="D4278" s="30"/>
      <c r="E4278" s="30"/>
      <c r="F4278" s="30"/>
      <c r="G4278" s="30"/>
      <c r="H4278" s="155"/>
      <c r="I4278" s="36" t="str">
        <f ca="1">IFERROR(__xludf.DUMMYFUNCTION("""COMPUTED_VALUE""")," ")</f>
        <v xml:space="preserve"> </v>
      </c>
      <c r="J4278" s="51"/>
      <c r="K4278" s="56"/>
      <c r="L4278" s="38"/>
      <c r="M4278" s="30"/>
      <c r="N4278" s="30"/>
      <c r="O4278" s="30"/>
      <c r="P4278" s="30"/>
      <c r="Q4278" s="23" t="str">
        <v/>
      </c>
      <c r="R4278" s="30"/>
      <c r="S4278" s="39"/>
      <c r="T4278" s="45"/>
      <c r="U4278" s="52"/>
      <c r="V4278" s="53"/>
      <c r="W4278" s="54"/>
      <c r="X4278" s="30"/>
      <c r="Y4278" s="31" t="str">
        <v/>
      </c>
      <c r="Z4278" s="30"/>
      <c r="AA4278" s="56"/>
      <c r="AB4278" s="56"/>
      <c r="AC4278" s="30"/>
      <c r="AD4278" s="30"/>
    </row>
    <row r="4279" spans="1:30" x14ac:dyDescent="0.2">
      <c r="A4279" s="89"/>
      <c r="B4279" s="35"/>
      <c r="C4279" s="30"/>
      <c r="D4279" s="30"/>
      <c r="E4279" s="30"/>
      <c r="F4279" s="30"/>
      <c r="G4279" s="30"/>
      <c r="H4279" s="155"/>
      <c r="I4279" s="36" t="str">
        <f ca="1">IFERROR(__xludf.DUMMYFUNCTION("""COMPUTED_VALUE""")," ")</f>
        <v xml:space="preserve"> </v>
      </c>
      <c r="J4279" s="51"/>
      <c r="K4279" s="56"/>
      <c r="L4279" s="38"/>
      <c r="M4279" s="30"/>
      <c r="N4279" s="30"/>
      <c r="O4279" s="30"/>
      <c r="P4279" s="30"/>
      <c r="Q4279" s="23" t="str">
        <v/>
      </c>
      <c r="R4279" s="30"/>
      <c r="S4279" s="39"/>
      <c r="T4279" s="45"/>
      <c r="U4279" s="52"/>
      <c r="V4279" s="53"/>
      <c r="W4279" s="54"/>
      <c r="X4279" s="30"/>
      <c r="Y4279" s="31" t="str">
        <v/>
      </c>
      <c r="Z4279" s="30"/>
      <c r="AA4279" s="55"/>
      <c r="AB4279" s="55"/>
      <c r="AC4279" s="30"/>
      <c r="AD4279" s="30"/>
    </row>
    <row r="4280" spans="1:30" x14ac:dyDescent="0.2">
      <c r="A4280" s="89"/>
      <c r="B4280" s="35"/>
      <c r="C4280" s="30"/>
      <c r="D4280" s="30"/>
      <c r="E4280" s="30"/>
      <c r="F4280" s="30"/>
      <c r="G4280" s="30"/>
      <c r="H4280" s="155"/>
      <c r="I4280" s="36" t="str">
        <f ca="1">IFERROR(__xludf.DUMMYFUNCTION("""COMPUTED_VALUE""")," ")</f>
        <v xml:space="preserve"> </v>
      </c>
      <c r="J4280" s="51"/>
      <c r="K4280" s="56"/>
      <c r="L4280" s="38"/>
      <c r="M4280" s="30"/>
      <c r="N4280" s="30"/>
      <c r="O4280" s="30"/>
      <c r="P4280" s="30"/>
      <c r="Q4280" s="23" t="str">
        <v/>
      </c>
      <c r="R4280" s="30"/>
      <c r="S4280" s="39"/>
      <c r="T4280" s="45"/>
      <c r="U4280" s="52"/>
      <c r="V4280" s="53"/>
      <c r="W4280" s="54"/>
      <c r="X4280" s="30"/>
      <c r="Y4280" s="31" t="str">
        <v/>
      </c>
      <c r="Z4280" s="30"/>
      <c r="AA4280" s="56"/>
      <c r="AB4280" s="56"/>
      <c r="AC4280" s="30"/>
      <c r="AD4280" s="30"/>
    </row>
    <row r="4281" spans="1:30" x14ac:dyDescent="0.2">
      <c r="A4281" s="89"/>
      <c r="B4281" s="35"/>
      <c r="C4281" s="30"/>
      <c r="D4281" s="30"/>
      <c r="E4281" s="30"/>
      <c r="F4281" s="30"/>
      <c r="G4281" s="30"/>
      <c r="H4281" s="155"/>
      <c r="I4281" s="36" t="str">
        <f ca="1">IFERROR(__xludf.DUMMYFUNCTION("""COMPUTED_VALUE""")," ")</f>
        <v xml:space="preserve"> </v>
      </c>
      <c r="J4281" s="51"/>
      <c r="K4281" s="56"/>
      <c r="L4281" s="38"/>
      <c r="M4281" s="30"/>
      <c r="N4281" s="30"/>
      <c r="O4281" s="30"/>
      <c r="P4281" s="30"/>
      <c r="Q4281" s="23" t="str">
        <v/>
      </c>
      <c r="R4281" s="30"/>
      <c r="S4281" s="39"/>
      <c r="T4281" s="45"/>
      <c r="U4281" s="52"/>
      <c r="V4281" s="53"/>
      <c r="W4281" s="54"/>
      <c r="X4281" s="30"/>
      <c r="Y4281" s="31" t="str">
        <v/>
      </c>
      <c r="Z4281" s="30"/>
      <c r="AA4281" s="55"/>
      <c r="AB4281" s="55"/>
      <c r="AC4281" s="30"/>
      <c r="AD4281" s="30"/>
    </row>
    <row r="4282" spans="1:30" x14ac:dyDescent="0.2">
      <c r="A4282" s="89"/>
      <c r="B4282" s="35"/>
      <c r="C4282" s="30"/>
      <c r="D4282" s="30"/>
      <c r="E4282" s="30"/>
      <c r="F4282" s="30"/>
      <c r="G4282" s="30"/>
      <c r="H4282" s="155"/>
      <c r="I4282" s="36" t="str">
        <f ca="1">IFERROR(__xludf.DUMMYFUNCTION("""COMPUTED_VALUE""")," ")</f>
        <v xml:space="preserve"> </v>
      </c>
      <c r="J4282" s="51"/>
      <c r="K4282" s="56"/>
      <c r="L4282" s="38"/>
      <c r="M4282" s="30"/>
      <c r="N4282" s="30"/>
      <c r="O4282" s="30"/>
      <c r="P4282" s="30"/>
      <c r="Q4282" s="23" t="str">
        <v/>
      </c>
      <c r="R4282" s="30"/>
      <c r="S4282" s="39"/>
      <c r="T4282" s="45"/>
      <c r="U4282" s="52"/>
      <c r="V4282" s="53"/>
      <c r="W4282" s="54"/>
      <c r="X4282" s="30"/>
      <c r="Y4282" s="31" t="str">
        <v/>
      </c>
      <c r="Z4282" s="30"/>
      <c r="AA4282" s="56"/>
      <c r="AB4282" s="56"/>
      <c r="AC4282" s="30"/>
      <c r="AD4282" s="30"/>
    </row>
    <row r="4283" spans="1:30" x14ac:dyDescent="0.2">
      <c r="A4283" s="89"/>
      <c r="B4283" s="35"/>
      <c r="C4283" s="30"/>
      <c r="D4283" s="30"/>
      <c r="E4283" s="30"/>
      <c r="F4283" s="30"/>
      <c r="G4283" s="30"/>
      <c r="H4283" s="155"/>
      <c r="I4283" s="36" t="str">
        <f ca="1">IFERROR(__xludf.DUMMYFUNCTION("""COMPUTED_VALUE""")," ")</f>
        <v xml:space="preserve"> </v>
      </c>
      <c r="J4283" s="51"/>
      <c r="K4283" s="56"/>
      <c r="L4283" s="38"/>
      <c r="M4283" s="30"/>
      <c r="N4283" s="30"/>
      <c r="O4283" s="30"/>
      <c r="P4283" s="30"/>
      <c r="Q4283" s="23" t="str">
        <v/>
      </c>
      <c r="R4283" s="30"/>
      <c r="S4283" s="39"/>
      <c r="T4283" s="45"/>
      <c r="U4283" s="52"/>
      <c r="V4283" s="53"/>
      <c r="W4283" s="54"/>
      <c r="X4283" s="30"/>
      <c r="Y4283" s="31" t="str">
        <v/>
      </c>
      <c r="Z4283" s="30"/>
      <c r="AA4283" s="55"/>
      <c r="AB4283" s="55"/>
      <c r="AC4283" s="30"/>
      <c r="AD4283" s="30"/>
    </row>
    <row r="4284" spans="1:30" x14ac:dyDescent="0.2">
      <c r="A4284" s="89"/>
      <c r="B4284" s="35"/>
      <c r="C4284" s="30"/>
      <c r="D4284" s="30"/>
      <c r="E4284" s="30"/>
      <c r="F4284" s="30"/>
      <c r="G4284" s="30"/>
      <c r="H4284" s="155"/>
      <c r="I4284" s="36" t="str">
        <f ca="1">IFERROR(__xludf.DUMMYFUNCTION("""COMPUTED_VALUE""")," ")</f>
        <v xml:space="preserve"> </v>
      </c>
      <c r="J4284" s="51"/>
      <c r="K4284" s="56"/>
      <c r="L4284" s="38"/>
      <c r="M4284" s="30"/>
      <c r="N4284" s="30"/>
      <c r="O4284" s="30"/>
      <c r="P4284" s="30"/>
      <c r="Q4284" s="23" t="str">
        <v/>
      </c>
      <c r="R4284" s="30"/>
      <c r="S4284" s="39"/>
      <c r="T4284" s="45"/>
      <c r="U4284" s="52"/>
      <c r="V4284" s="53"/>
      <c r="W4284" s="54"/>
      <c r="X4284" s="30"/>
      <c r="Y4284" s="31" t="str">
        <v/>
      </c>
      <c r="Z4284" s="30"/>
      <c r="AA4284" s="56"/>
      <c r="AB4284" s="56"/>
      <c r="AC4284" s="30"/>
      <c r="AD4284" s="30"/>
    </row>
    <row r="4285" spans="1:30" x14ac:dyDescent="0.2">
      <c r="A4285" s="89"/>
      <c r="B4285" s="35"/>
      <c r="C4285" s="30"/>
      <c r="D4285" s="30"/>
      <c r="E4285" s="30"/>
      <c r="F4285" s="30"/>
      <c r="G4285" s="30"/>
      <c r="H4285" s="155"/>
      <c r="I4285" s="36" t="str">
        <f ca="1">IFERROR(__xludf.DUMMYFUNCTION("""COMPUTED_VALUE""")," ")</f>
        <v xml:space="preserve"> </v>
      </c>
      <c r="J4285" s="51"/>
      <c r="K4285" s="56"/>
      <c r="L4285" s="38"/>
      <c r="M4285" s="30"/>
      <c r="N4285" s="30"/>
      <c r="O4285" s="30"/>
      <c r="P4285" s="30"/>
      <c r="Q4285" s="23" t="str">
        <v/>
      </c>
      <c r="R4285" s="30"/>
      <c r="S4285" s="39"/>
      <c r="T4285" s="45"/>
      <c r="U4285" s="52"/>
      <c r="V4285" s="53"/>
      <c r="W4285" s="54"/>
      <c r="X4285" s="30"/>
      <c r="Y4285" s="31" t="str">
        <v/>
      </c>
      <c r="Z4285" s="30"/>
      <c r="AA4285" s="55"/>
      <c r="AB4285" s="55"/>
      <c r="AC4285" s="30"/>
      <c r="AD4285" s="30"/>
    </row>
    <row r="4286" spans="1:30" x14ac:dyDescent="0.2">
      <c r="A4286" s="89"/>
      <c r="B4286" s="35"/>
      <c r="C4286" s="30"/>
      <c r="D4286" s="30"/>
      <c r="E4286" s="30"/>
      <c r="F4286" s="30"/>
      <c r="G4286" s="30"/>
      <c r="H4286" s="155"/>
      <c r="I4286" s="36" t="str">
        <f ca="1">IFERROR(__xludf.DUMMYFUNCTION("""COMPUTED_VALUE""")," ")</f>
        <v xml:space="preserve"> </v>
      </c>
      <c r="J4286" s="51"/>
      <c r="K4286" s="56"/>
      <c r="L4286" s="38"/>
      <c r="M4286" s="30"/>
      <c r="N4286" s="30"/>
      <c r="O4286" s="30"/>
      <c r="P4286" s="30"/>
      <c r="Q4286" s="23" t="str">
        <v/>
      </c>
      <c r="R4286" s="30"/>
      <c r="S4286" s="39"/>
      <c r="T4286" s="45"/>
      <c r="U4286" s="52"/>
      <c r="V4286" s="53"/>
      <c r="W4286" s="54"/>
      <c r="X4286" s="30"/>
      <c r="Y4286" s="31" t="str">
        <v/>
      </c>
      <c r="Z4286" s="30"/>
      <c r="AA4286" s="56"/>
      <c r="AB4286" s="56"/>
      <c r="AC4286" s="30"/>
      <c r="AD4286" s="30"/>
    </row>
    <row r="4287" spans="1:30" x14ac:dyDescent="0.2">
      <c r="A4287" s="89"/>
      <c r="B4287" s="35"/>
      <c r="C4287" s="30"/>
      <c r="D4287" s="30"/>
      <c r="E4287" s="30"/>
      <c r="F4287" s="30"/>
      <c r="G4287" s="30"/>
      <c r="H4287" s="155"/>
      <c r="I4287" s="36" t="str">
        <f ca="1">IFERROR(__xludf.DUMMYFUNCTION("""COMPUTED_VALUE""")," ")</f>
        <v xml:space="preserve"> </v>
      </c>
      <c r="J4287" s="51"/>
      <c r="K4287" s="56"/>
      <c r="L4287" s="38"/>
      <c r="M4287" s="30"/>
      <c r="N4287" s="30"/>
      <c r="O4287" s="30"/>
      <c r="P4287" s="30"/>
      <c r="Q4287" s="23" t="str">
        <v/>
      </c>
      <c r="R4287" s="30"/>
      <c r="S4287" s="39"/>
      <c r="T4287" s="45"/>
      <c r="U4287" s="52"/>
      <c r="V4287" s="53"/>
      <c r="W4287" s="54"/>
      <c r="X4287" s="30"/>
      <c r="Y4287" s="31" t="str">
        <v/>
      </c>
      <c r="Z4287" s="30"/>
      <c r="AA4287" s="55"/>
      <c r="AB4287" s="55"/>
      <c r="AC4287" s="30"/>
      <c r="AD4287" s="30"/>
    </row>
    <row r="4288" spans="1:30" x14ac:dyDescent="0.2">
      <c r="A4288" s="89"/>
      <c r="B4288" s="35"/>
      <c r="C4288" s="30"/>
      <c r="D4288" s="30"/>
      <c r="E4288" s="30"/>
      <c r="F4288" s="30"/>
      <c r="G4288" s="30"/>
      <c r="H4288" s="155"/>
      <c r="I4288" s="36" t="str">
        <f ca="1">IFERROR(__xludf.DUMMYFUNCTION("""COMPUTED_VALUE""")," ")</f>
        <v xml:space="preserve"> </v>
      </c>
      <c r="J4288" s="51"/>
      <c r="K4288" s="56"/>
      <c r="L4288" s="38"/>
      <c r="M4288" s="30"/>
      <c r="N4288" s="30"/>
      <c r="O4288" s="30"/>
      <c r="P4288" s="30"/>
      <c r="Q4288" s="23" t="str">
        <v/>
      </c>
      <c r="R4288" s="30"/>
      <c r="S4288" s="39"/>
      <c r="T4288" s="45"/>
      <c r="U4288" s="52"/>
      <c r="V4288" s="53"/>
      <c r="W4288" s="54"/>
      <c r="X4288" s="30"/>
      <c r="Y4288" s="31" t="str">
        <v/>
      </c>
      <c r="Z4288" s="30"/>
      <c r="AA4288" s="56"/>
      <c r="AB4288" s="56"/>
      <c r="AC4288" s="30"/>
      <c r="AD4288" s="30"/>
    </row>
    <row r="4289" spans="1:30" x14ac:dyDescent="0.2">
      <c r="A4289" s="89"/>
      <c r="B4289" s="35"/>
      <c r="C4289" s="30"/>
      <c r="D4289" s="30"/>
      <c r="E4289" s="30"/>
      <c r="F4289" s="30"/>
      <c r="G4289" s="30"/>
      <c r="H4289" s="155"/>
      <c r="I4289" s="36" t="str">
        <f ca="1">IFERROR(__xludf.DUMMYFUNCTION("""COMPUTED_VALUE""")," ")</f>
        <v xml:space="preserve"> </v>
      </c>
      <c r="J4289" s="51"/>
      <c r="K4289" s="56"/>
      <c r="L4289" s="38"/>
      <c r="M4289" s="30"/>
      <c r="N4289" s="30"/>
      <c r="O4289" s="30"/>
      <c r="P4289" s="30"/>
      <c r="Q4289" s="23" t="str">
        <v/>
      </c>
      <c r="R4289" s="30"/>
      <c r="S4289" s="39"/>
      <c r="T4289" s="45"/>
      <c r="U4289" s="52"/>
      <c r="V4289" s="53"/>
      <c r="W4289" s="54"/>
      <c r="X4289" s="30"/>
      <c r="Y4289" s="31" t="str">
        <v/>
      </c>
      <c r="Z4289" s="30"/>
      <c r="AA4289" s="55"/>
      <c r="AB4289" s="55"/>
      <c r="AC4289" s="30"/>
      <c r="AD4289" s="30"/>
    </row>
    <row r="4290" spans="1:30" x14ac:dyDescent="0.2">
      <c r="A4290" s="89"/>
      <c r="B4290" s="35"/>
      <c r="C4290" s="30"/>
      <c r="D4290" s="30"/>
      <c r="E4290" s="30"/>
      <c r="F4290" s="30"/>
      <c r="G4290" s="30"/>
      <c r="H4290" s="155"/>
      <c r="I4290" s="36" t="str">
        <f ca="1">IFERROR(__xludf.DUMMYFUNCTION("""COMPUTED_VALUE""")," ")</f>
        <v xml:space="preserve"> </v>
      </c>
      <c r="J4290" s="51"/>
      <c r="K4290" s="56"/>
      <c r="L4290" s="38"/>
      <c r="M4290" s="30"/>
      <c r="N4290" s="30"/>
      <c r="O4290" s="30"/>
      <c r="P4290" s="30"/>
      <c r="Q4290" s="23" t="str">
        <v/>
      </c>
      <c r="R4290" s="30"/>
      <c r="S4290" s="39"/>
      <c r="T4290" s="45"/>
      <c r="U4290" s="52"/>
      <c r="V4290" s="53"/>
      <c r="W4290" s="54"/>
      <c r="X4290" s="30"/>
      <c r="Y4290" s="31" t="str">
        <v/>
      </c>
      <c r="Z4290" s="30"/>
      <c r="AA4290" s="56"/>
      <c r="AB4290" s="56"/>
      <c r="AC4290" s="30"/>
      <c r="AD4290" s="30"/>
    </row>
    <row r="4291" spans="1:30" x14ac:dyDescent="0.2">
      <c r="A4291" s="89"/>
      <c r="B4291" s="35"/>
      <c r="C4291" s="30"/>
      <c r="D4291" s="30"/>
      <c r="E4291" s="30"/>
      <c r="F4291" s="30"/>
      <c r="G4291" s="30"/>
      <c r="H4291" s="155"/>
      <c r="I4291" s="36" t="str">
        <f ca="1">IFERROR(__xludf.DUMMYFUNCTION("""COMPUTED_VALUE""")," ")</f>
        <v xml:space="preserve"> </v>
      </c>
      <c r="J4291" s="51"/>
      <c r="K4291" s="56"/>
      <c r="L4291" s="38"/>
      <c r="M4291" s="30"/>
      <c r="N4291" s="30"/>
      <c r="O4291" s="30"/>
      <c r="P4291" s="30"/>
      <c r="Q4291" s="23" t="str">
        <v/>
      </c>
      <c r="R4291" s="30"/>
      <c r="S4291" s="39"/>
      <c r="T4291" s="45"/>
      <c r="U4291" s="52"/>
      <c r="V4291" s="53"/>
      <c r="W4291" s="54"/>
      <c r="X4291" s="30"/>
      <c r="Y4291" s="31" t="str">
        <v/>
      </c>
      <c r="Z4291" s="30"/>
      <c r="AA4291" s="55"/>
      <c r="AB4291" s="55"/>
      <c r="AC4291" s="30"/>
      <c r="AD4291" s="30"/>
    </row>
    <row r="4292" spans="1:30" x14ac:dyDescent="0.2">
      <c r="A4292" s="89"/>
      <c r="B4292" s="35"/>
      <c r="C4292" s="30"/>
      <c r="D4292" s="30"/>
      <c r="E4292" s="30"/>
      <c r="F4292" s="30"/>
      <c r="G4292" s="30"/>
      <c r="H4292" s="155"/>
      <c r="I4292" s="36" t="str">
        <f ca="1">IFERROR(__xludf.DUMMYFUNCTION("""COMPUTED_VALUE""")," ")</f>
        <v xml:space="preserve"> </v>
      </c>
      <c r="J4292" s="51"/>
      <c r="K4292" s="56"/>
      <c r="L4292" s="38"/>
      <c r="M4292" s="30"/>
      <c r="N4292" s="30"/>
      <c r="O4292" s="30"/>
      <c r="P4292" s="30"/>
      <c r="Q4292" s="23" t="str">
        <v/>
      </c>
      <c r="R4292" s="30"/>
      <c r="S4292" s="39"/>
      <c r="T4292" s="45"/>
      <c r="U4292" s="52"/>
      <c r="V4292" s="53"/>
      <c r="W4292" s="54"/>
      <c r="X4292" s="30"/>
      <c r="Y4292" s="31" t="str">
        <v/>
      </c>
      <c r="Z4292" s="30"/>
      <c r="AA4292" s="56"/>
      <c r="AB4292" s="56"/>
      <c r="AC4292" s="30"/>
      <c r="AD4292" s="30"/>
    </row>
    <row r="4293" spans="1:30" x14ac:dyDescent="0.2">
      <c r="A4293" s="89"/>
      <c r="B4293" s="35"/>
      <c r="C4293" s="30"/>
      <c r="D4293" s="30"/>
      <c r="E4293" s="30"/>
      <c r="F4293" s="30"/>
      <c r="G4293" s="30"/>
      <c r="H4293" s="155"/>
      <c r="I4293" s="36" t="str">
        <f ca="1">IFERROR(__xludf.DUMMYFUNCTION("""COMPUTED_VALUE""")," ")</f>
        <v xml:space="preserve"> </v>
      </c>
      <c r="J4293" s="51"/>
      <c r="K4293" s="56"/>
      <c r="L4293" s="38"/>
      <c r="M4293" s="30"/>
      <c r="N4293" s="30"/>
      <c r="O4293" s="30"/>
      <c r="P4293" s="30"/>
      <c r="Q4293" s="23" t="str">
        <v/>
      </c>
      <c r="R4293" s="30"/>
      <c r="S4293" s="39"/>
      <c r="T4293" s="45"/>
      <c r="U4293" s="52"/>
      <c r="V4293" s="53"/>
      <c r="W4293" s="54"/>
      <c r="X4293" s="30"/>
      <c r="Y4293" s="31" t="str">
        <v/>
      </c>
      <c r="Z4293" s="30"/>
      <c r="AA4293" s="55"/>
      <c r="AB4293" s="55"/>
      <c r="AC4293" s="30"/>
      <c r="AD4293" s="30"/>
    </row>
    <row r="4294" spans="1:30" x14ac:dyDescent="0.2">
      <c r="A4294" s="89"/>
      <c r="B4294" s="35"/>
      <c r="C4294" s="30"/>
      <c r="D4294" s="30"/>
      <c r="E4294" s="30"/>
      <c r="F4294" s="30"/>
      <c r="G4294" s="30"/>
      <c r="H4294" s="155"/>
      <c r="I4294" s="36" t="str">
        <f ca="1">IFERROR(__xludf.DUMMYFUNCTION("""COMPUTED_VALUE""")," ")</f>
        <v xml:space="preserve"> </v>
      </c>
      <c r="J4294" s="51"/>
      <c r="K4294" s="56"/>
      <c r="L4294" s="38"/>
      <c r="M4294" s="30"/>
      <c r="N4294" s="30"/>
      <c r="O4294" s="30"/>
      <c r="P4294" s="30"/>
      <c r="Q4294" s="23" t="str">
        <v/>
      </c>
      <c r="R4294" s="30"/>
      <c r="S4294" s="39"/>
      <c r="T4294" s="45"/>
      <c r="U4294" s="52"/>
      <c r="V4294" s="53"/>
      <c r="W4294" s="54"/>
      <c r="X4294" s="30"/>
      <c r="Y4294" s="31" t="str">
        <v/>
      </c>
      <c r="Z4294" s="30"/>
      <c r="AA4294" s="56"/>
      <c r="AB4294" s="56"/>
      <c r="AC4294" s="30"/>
      <c r="AD4294" s="30"/>
    </row>
    <row r="4295" spans="1:30" x14ac:dyDescent="0.2">
      <c r="A4295" s="89"/>
      <c r="B4295" s="35"/>
      <c r="C4295" s="30"/>
      <c r="D4295" s="30"/>
      <c r="E4295" s="30"/>
      <c r="F4295" s="30"/>
      <c r="G4295" s="30"/>
      <c r="H4295" s="155"/>
      <c r="I4295" s="36" t="str">
        <f ca="1">IFERROR(__xludf.DUMMYFUNCTION("""COMPUTED_VALUE""")," ")</f>
        <v xml:space="preserve"> </v>
      </c>
      <c r="J4295" s="51"/>
      <c r="K4295" s="56"/>
      <c r="L4295" s="38"/>
      <c r="M4295" s="30"/>
      <c r="N4295" s="30"/>
      <c r="O4295" s="30"/>
      <c r="P4295" s="30"/>
      <c r="Q4295" s="23" t="str">
        <v/>
      </c>
      <c r="R4295" s="30"/>
      <c r="S4295" s="39"/>
      <c r="T4295" s="45"/>
      <c r="U4295" s="52"/>
      <c r="V4295" s="53"/>
      <c r="W4295" s="54"/>
      <c r="X4295" s="30"/>
      <c r="Y4295" s="31" t="str">
        <v/>
      </c>
      <c r="Z4295" s="30"/>
      <c r="AA4295" s="55"/>
      <c r="AB4295" s="55"/>
      <c r="AC4295" s="30"/>
      <c r="AD4295" s="30"/>
    </row>
    <row r="4296" spans="1:30" x14ac:dyDescent="0.2">
      <c r="A4296" s="89"/>
      <c r="B4296" s="35"/>
      <c r="C4296" s="30"/>
      <c r="D4296" s="30"/>
      <c r="E4296" s="30"/>
      <c r="F4296" s="30"/>
      <c r="G4296" s="30"/>
      <c r="H4296" s="155"/>
      <c r="I4296" s="36" t="str">
        <f ca="1">IFERROR(__xludf.DUMMYFUNCTION("""COMPUTED_VALUE""")," ")</f>
        <v xml:space="preserve"> </v>
      </c>
      <c r="J4296" s="51"/>
      <c r="K4296" s="56"/>
      <c r="L4296" s="38"/>
      <c r="M4296" s="30"/>
      <c r="N4296" s="30"/>
      <c r="O4296" s="30"/>
      <c r="P4296" s="30"/>
      <c r="Q4296" s="23" t="str">
        <v/>
      </c>
      <c r="R4296" s="30"/>
      <c r="S4296" s="39"/>
      <c r="T4296" s="45"/>
      <c r="U4296" s="52"/>
      <c r="V4296" s="53"/>
      <c r="W4296" s="54"/>
      <c r="X4296" s="30"/>
      <c r="Y4296" s="31" t="str">
        <v/>
      </c>
      <c r="Z4296" s="30"/>
      <c r="AA4296" s="56"/>
      <c r="AB4296" s="56"/>
      <c r="AC4296" s="30"/>
      <c r="AD4296" s="30"/>
    </row>
    <row r="4297" spans="1:30" x14ac:dyDescent="0.2">
      <c r="A4297" s="89"/>
      <c r="B4297" s="35"/>
      <c r="C4297" s="30"/>
      <c r="D4297" s="30"/>
      <c r="E4297" s="30"/>
      <c r="F4297" s="30"/>
      <c r="G4297" s="30"/>
      <c r="H4297" s="155"/>
      <c r="I4297" s="36" t="str">
        <f ca="1">IFERROR(__xludf.DUMMYFUNCTION("""COMPUTED_VALUE""")," ")</f>
        <v xml:space="preserve"> </v>
      </c>
      <c r="J4297" s="51"/>
      <c r="K4297" s="56"/>
      <c r="L4297" s="38"/>
      <c r="M4297" s="30"/>
      <c r="N4297" s="30"/>
      <c r="O4297" s="30"/>
      <c r="P4297" s="30"/>
      <c r="Q4297" s="23" t="str">
        <v/>
      </c>
      <c r="R4297" s="30"/>
      <c r="S4297" s="39"/>
      <c r="T4297" s="45"/>
      <c r="U4297" s="52"/>
      <c r="V4297" s="53"/>
      <c r="W4297" s="54"/>
      <c r="X4297" s="30"/>
      <c r="Y4297" s="31" t="str">
        <v/>
      </c>
      <c r="Z4297" s="30"/>
      <c r="AA4297" s="55"/>
      <c r="AB4297" s="55"/>
      <c r="AC4297" s="30"/>
      <c r="AD4297" s="30"/>
    </row>
    <row r="4298" spans="1:30" x14ac:dyDescent="0.2">
      <c r="A4298" s="89"/>
      <c r="B4298" s="35"/>
      <c r="C4298" s="30"/>
      <c r="D4298" s="30"/>
      <c r="E4298" s="30"/>
      <c r="F4298" s="30"/>
      <c r="G4298" s="30"/>
      <c r="H4298" s="155"/>
      <c r="I4298" s="36" t="str">
        <f ca="1">IFERROR(__xludf.DUMMYFUNCTION("""COMPUTED_VALUE""")," ")</f>
        <v xml:space="preserve"> </v>
      </c>
      <c r="J4298" s="51"/>
      <c r="K4298" s="56"/>
      <c r="L4298" s="38"/>
      <c r="M4298" s="30"/>
      <c r="N4298" s="30"/>
      <c r="O4298" s="30"/>
      <c r="P4298" s="30"/>
      <c r="Q4298" s="23" t="str">
        <v/>
      </c>
      <c r="R4298" s="30"/>
      <c r="S4298" s="39"/>
      <c r="T4298" s="45"/>
      <c r="U4298" s="52"/>
      <c r="V4298" s="53"/>
      <c r="W4298" s="54"/>
      <c r="X4298" s="30"/>
      <c r="Y4298" s="31" t="str">
        <v/>
      </c>
      <c r="Z4298" s="30"/>
      <c r="AA4298" s="56"/>
      <c r="AB4298" s="56"/>
      <c r="AC4298" s="30"/>
      <c r="AD4298" s="30"/>
    </row>
    <row r="4299" spans="1:30" x14ac:dyDescent="0.2">
      <c r="A4299" s="89"/>
      <c r="B4299" s="35"/>
      <c r="C4299" s="30"/>
      <c r="D4299" s="30"/>
      <c r="E4299" s="30"/>
      <c r="F4299" s="30"/>
      <c r="G4299" s="30"/>
      <c r="H4299" s="155"/>
      <c r="I4299" s="36" t="str">
        <f ca="1">IFERROR(__xludf.DUMMYFUNCTION("""COMPUTED_VALUE""")," ")</f>
        <v xml:space="preserve"> </v>
      </c>
      <c r="J4299" s="51"/>
      <c r="K4299" s="56"/>
      <c r="L4299" s="38"/>
      <c r="M4299" s="30"/>
      <c r="N4299" s="30"/>
      <c r="O4299" s="30"/>
      <c r="P4299" s="30"/>
      <c r="Q4299" s="23" t="str">
        <v/>
      </c>
      <c r="R4299" s="30"/>
      <c r="S4299" s="39"/>
      <c r="T4299" s="45"/>
      <c r="U4299" s="52"/>
      <c r="V4299" s="53"/>
      <c r="W4299" s="54"/>
      <c r="X4299" s="30"/>
      <c r="Y4299" s="31" t="str">
        <v/>
      </c>
      <c r="Z4299" s="30"/>
      <c r="AA4299" s="55"/>
      <c r="AB4299" s="55"/>
      <c r="AC4299" s="30"/>
      <c r="AD4299" s="30"/>
    </row>
    <row r="4300" spans="1:30" x14ac:dyDescent="0.2">
      <c r="A4300" s="89"/>
      <c r="B4300" s="35"/>
      <c r="C4300" s="30"/>
      <c r="D4300" s="30"/>
      <c r="E4300" s="30"/>
      <c r="F4300" s="30"/>
      <c r="G4300" s="30"/>
      <c r="H4300" s="155"/>
      <c r="I4300" s="36" t="str">
        <f ca="1">IFERROR(__xludf.DUMMYFUNCTION("""COMPUTED_VALUE""")," ")</f>
        <v xml:space="preserve"> </v>
      </c>
      <c r="J4300" s="51"/>
      <c r="K4300" s="56"/>
      <c r="L4300" s="38"/>
      <c r="M4300" s="30"/>
      <c r="N4300" s="30"/>
      <c r="O4300" s="30"/>
      <c r="P4300" s="30"/>
      <c r="Q4300" s="23" t="str">
        <v/>
      </c>
      <c r="R4300" s="30"/>
      <c r="S4300" s="39"/>
      <c r="T4300" s="45"/>
      <c r="U4300" s="52"/>
      <c r="V4300" s="53"/>
      <c r="W4300" s="54"/>
      <c r="X4300" s="30"/>
      <c r="Y4300" s="31" t="str">
        <v/>
      </c>
      <c r="Z4300" s="30"/>
      <c r="AA4300" s="56"/>
      <c r="AB4300" s="56"/>
      <c r="AC4300" s="30"/>
      <c r="AD4300" s="30"/>
    </row>
    <row r="4301" spans="1:30" x14ac:dyDescent="0.2">
      <c r="A4301" s="89"/>
      <c r="B4301" s="35"/>
      <c r="C4301" s="30"/>
      <c r="D4301" s="30"/>
      <c r="E4301" s="30"/>
      <c r="F4301" s="30"/>
      <c r="G4301" s="30"/>
      <c r="H4301" s="155"/>
      <c r="I4301" s="36" t="str">
        <f ca="1">IFERROR(__xludf.DUMMYFUNCTION("""COMPUTED_VALUE""")," ")</f>
        <v xml:space="preserve"> </v>
      </c>
      <c r="J4301" s="51"/>
      <c r="K4301" s="56"/>
      <c r="L4301" s="38"/>
      <c r="M4301" s="30"/>
      <c r="N4301" s="30"/>
      <c r="O4301" s="30"/>
      <c r="P4301" s="30"/>
      <c r="Q4301" s="23" t="str">
        <v/>
      </c>
      <c r="R4301" s="30"/>
      <c r="S4301" s="39"/>
      <c r="T4301" s="45"/>
      <c r="U4301" s="52"/>
      <c r="V4301" s="53"/>
      <c r="W4301" s="54"/>
      <c r="X4301" s="30"/>
      <c r="Y4301" s="31" t="str">
        <v/>
      </c>
      <c r="Z4301" s="30"/>
      <c r="AA4301" s="55"/>
      <c r="AB4301" s="55"/>
      <c r="AC4301" s="30"/>
      <c r="AD4301" s="30"/>
    </row>
    <row r="4302" spans="1:30" x14ac:dyDescent="0.2">
      <c r="A4302" s="89"/>
      <c r="B4302" s="35"/>
      <c r="C4302" s="30"/>
      <c r="D4302" s="30"/>
      <c r="E4302" s="30"/>
      <c r="F4302" s="30"/>
      <c r="G4302" s="30"/>
      <c r="H4302" s="155"/>
      <c r="I4302" s="36" t="str">
        <f ca="1">IFERROR(__xludf.DUMMYFUNCTION("""COMPUTED_VALUE""")," ")</f>
        <v xml:space="preserve"> </v>
      </c>
      <c r="J4302" s="51"/>
      <c r="K4302" s="56"/>
      <c r="L4302" s="38"/>
      <c r="M4302" s="30"/>
      <c r="N4302" s="30"/>
      <c r="O4302" s="30"/>
      <c r="P4302" s="30"/>
      <c r="Q4302" s="23" t="str">
        <v/>
      </c>
      <c r="R4302" s="30"/>
      <c r="S4302" s="39"/>
      <c r="T4302" s="45"/>
      <c r="U4302" s="52"/>
      <c r="V4302" s="53"/>
      <c r="W4302" s="54"/>
      <c r="X4302" s="30"/>
      <c r="Y4302" s="31" t="str">
        <v/>
      </c>
      <c r="Z4302" s="30"/>
      <c r="AA4302" s="56"/>
      <c r="AB4302" s="56"/>
      <c r="AC4302" s="30"/>
      <c r="AD4302" s="30"/>
    </row>
    <row r="4303" spans="1:30" x14ac:dyDescent="0.2">
      <c r="A4303" s="89"/>
      <c r="B4303" s="35"/>
      <c r="C4303" s="30"/>
      <c r="D4303" s="30"/>
      <c r="E4303" s="30"/>
      <c r="F4303" s="30"/>
      <c r="G4303" s="30"/>
      <c r="H4303" s="155"/>
      <c r="I4303" s="36" t="str">
        <f ca="1">IFERROR(__xludf.DUMMYFUNCTION("""COMPUTED_VALUE""")," ")</f>
        <v xml:space="preserve"> </v>
      </c>
      <c r="J4303" s="51"/>
      <c r="K4303" s="56"/>
      <c r="L4303" s="38"/>
      <c r="M4303" s="30"/>
      <c r="N4303" s="30"/>
      <c r="O4303" s="30"/>
      <c r="P4303" s="30"/>
      <c r="Q4303" s="23" t="str">
        <v/>
      </c>
      <c r="R4303" s="30"/>
      <c r="S4303" s="39"/>
      <c r="T4303" s="45"/>
      <c r="U4303" s="52"/>
      <c r="V4303" s="53"/>
      <c r="W4303" s="54"/>
      <c r="X4303" s="30"/>
      <c r="Y4303" s="31" t="str">
        <v/>
      </c>
      <c r="Z4303" s="30"/>
      <c r="AA4303" s="55"/>
      <c r="AB4303" s="55"/>
      <c r="AC4303" s="30"/>
      <c r="AD4303" s="30"/>
    </row>
    <row r="4304" spans="1:30" x14ac:dyDescent="0.2">
      <c r="A4304" s="89"/>
      <c r="B4304" s="35"/>
      <c r="C4304" s="30"/>
      <c r="D4304" s="30"/>
      <c r="E4304" s="30"/>
      <c r="F4304" s="30"/>
      <c r="G4304" s="30"/>
      <c r="H4304" s="155"/>
      <c r="I4304" s="36" t="str">
        <f ca="1">IFERROR(__xludf.DUMMYFUNCTION("""COMPUTED_VALUE""")," ")</f>
        <v xml:space="preserve"> </v>
      </c>
      <c r="J4304" s="51"/>
      <c r="K4304" s="56"/>
      <c r="L4304" s="38"/>
      <c r="M4304" s="30"/>
      <c r="N4304" s="30"/>
      <c r="O4304" s="30"/>
      <c r="P4304" s="30"/>
      <c r="Q4304" s="23" t="str">
        <v/>
      </c>
      <c r="R4304" s="30"/>
      <c r="S4304" s="39"/>
      <c r="T4304" s="45"/>
      <c r="U4304" s="52"/>
      <c r="V4304" s="53"/>
      <c r="W4304" s="54"/>
      <c r="X4304" s="30"/>
      <c r="Y4304" s="31" t="str">
        <v/>
      </c>
      <c r="Z4304" s="30"/>
      <c r="AA4304" s="56"/>
      <c r="AB4304" s="56"/>
      <c r="AC4304" s="30"/>
      <c r="AD4304" s="30"/>
    </row>
    <row r="4305" spans="1:30" x14ac:dyDescent="0.2">
      <c r="A4305" s="89"/>
      <c r="B4305" s="35"/>
      <c r="C4305" s="30"/>
      <c r="D4305" s="30"/>
      <c r="E4305" s="30"/>
      <c r="F4305" s="30"/>
      <c r="G4305" s="30"/>
      <c r="H4305" s="155"/>
      <c r="I4305" s="36" t="str">
        <f ca="1">IFERROR(__xludf.DUMMYFUNCTION("""COMPUTED_VALUE""")," ")</f>
        <v xml:space="preserve"> </v>
      </c>
      <c r="J4305" s="51"/>
      <c r="K4305" s="56"/>
      <c r="L4305" s="38"/>
      <c r="M4305" s="30"/>
      <c r="N4305" s="30"/>
      <c r="O4305" s="30"/>
      <c r="P4305" s="30"/>
      <c r="Q4305" s="23" t="str">
        <v/>
      </c>
      <c r="R4305" s="30"/>
      <c r="S4305" s="39"/>
      <c r="T4305" s="45"/>
      <c r="U4305" s="52"/>
      <c r="V4305" s="53"/>
      <c r="W4305" s="54"/>
      <c r="X4305" s="30"/>
      <c r="Y4305" s="31" t="str">
        <v/>
      </c>
      <c r="Z4305" s="30"/>
      <c r="AA4305" s="55"/>
      <c r="AB4305" s="55"/>
      <c r="AC4305" s="30"/>
      <c r="AD4305" s="30"/>
    </row>
    <row r="4306" spans="1:30" x14ac:dyDescent="0.2">
      <c r="A4306" s="89"/>
      <c r="B4306" s="35"/>
      <c r="C4306" s="30"/>
      <c r="D4306" s="30"/>
      <c r="E4306" s="30"/>
      <c r="F4306" s="30"/>
      <c r="G4306" s="30"/>
      <c r="H4306" s="155"/>
      <c r="I4306" s="36" t="str">
        <f ca="1">IFERROR(__xludf.DUMMYFUNCTION("""COMPUTED_VALUE""")," ")</f>
        <v xml:space="preserve"> </v>
      </c>
      <c r="J4306" s="51"/>
      <c r="K4306" s="56"/>
      <c r="L4306" s="38"/>
      <c r="M4306" s="30"/>
      <c r="N4306" s="30"/>
      <c r="O4306" s="30"/>
      <c r="P4306" s="30"/>
      <c r="Q4306" s="23" t="str">
        <v/>
      </c>
      <c r="R4306" s="30"/>
      <c r="S4306" s="39"/>
      <c r="T4306" s="45"/>
      <c r="U4306" s="52"/>
      <c r="V4306" s="53"/>
      <c r="W4306" s="54"/>
      <c r="X4306" s="30"/>
      <c r="Y4306" s="31" t="str">
        <v/>
      </c>
      <c r="Z4306" s="30"/>
      <c r="AA4306" s="56"/>
      <c r="AB4306" s="56"/>
      <c r="AC4306" s="30"/>
      <c r="AD4306" s="30"/>
    </row>
    <row r="4307" spans="1:30" x14ac:dyDescent="0.2">
      <c r="A4307" s="89"/>
      <c r="B4307" s="35"/>
      <c r="C4307" s="30"/>
      <c r="D4307" s="30"/>
      <c r="E4307" s="30"/>
      <c r="F4307" s="30"/>
      <c r="G4307" s="30"/>
      <c r="H4307" s="155"/>
      <c r="I4307" s="36" t="str">
        <f ca="1">IFERROR(__xludf.DUMMYFUNCTION("""COMPUTED_VALUE""")," ")</f>
        <v xml:space="preserve"> </v>
      </c>
      <c r="J4307" s="51"/>
      <c r="K4307" s="56"/>
      <c r="L4307" s="38"/>
      <c r="M4307" s="30"/>
      <c r="N4307" s="30"/>
      <c r="O4307" s="30"/>
      <c r="P4307" s="30"/>
      <c r="Q4307" s="23" t="str">
        <v/>
      </c>
      <c r="R4307" s="30"/>
      <c r="S4307" s="39"/>
      <c r="T4307" s="45"/>
      <c r="U4307" s="52"/>
      <c r="V4307" s="53"/>
      <c r="W4307" s="54"/>
      <c r="X4307" s="30"/>
      <c r="Y4307" s="31" t="str">
        <v/>
      </c>
      <c r="Z4307" s="30"/>
      <c r="AA4307" s="55"/>
      <c r="AB4307" s="55"/>
      <c r="AC4307" s="30"/>
      <c r="AD4307" s="30"/>
    </row>
    <row r="4308" spans="1:30" x14ac:dyDescent="0.2">
      <c r="A4308" s="89"/>
      <c r="B4308" s="35"/>
      <c r="C4308" s="30"/>
      <c r="D4308" s="30"/>
      <c r="E4308" s="30"/>
      <c r="F4308" s="30"/>
      <c r="G4308" s="30"/>
      <c r="H4308" s="155"/>
      <c r="I4308" s="36" t="str">
        <f ca="1">IFERROR(__xludf.DUMMYFUNCTION("""COMPUTED_VALUE""")," ")</f>
        <v xml:space="preserve"> </v>
      </c>
      <c r="J4308" s="51"/>
      <c r="K4308" s="56"/>
      <c r="L4308" s="38"/>
      <c r="M4308" s="30"/>
      <c r="N4308" s="30"/>
      <c r="O4308" s="30"/>
      <c r="P4308" s="30"/>
      <c r="Q4308" s="23" t="str">
        <v/>
      </c>
      <c r="R4308" s="30"/>
      <c r="S4308" s="39"/>
      <c r="T4308" s="45"/>
      <c r="U4308" s="52"/>
      <c r="V4308" s="53"/>
      <c r="W4308" s="54"/>
      <c r="X4308" s="30"/>
      <c r="Y4308" s="31" t="str">
        <v/>
      </c>
      <c r="Z4308" s="30"/>
      <c r="AA4308" s="56"/>
      <c r="AB4308" s="56"/>
      <c r="AC4308" s="30"/>
      <c r="AD4308" s="30"/>
    </row>
    <row r="4309" spans="1:30" x14ac:dyDescent="0.2">
      <c r="A4309" s="89"/>
      <c r="B4309" s="35"/>
      <c r="C4309" s="30"/>
      <c r="D4309" s="30"/>
      <c r="E4309" s="30"/>
      <c r="F4309" s="30"/>
      <c r="G4309" s="30"/>
      <c r="H4309" s="155"/>
      <c r="I4309" s="36" t="str">
        <f ca="1">IFERROR(__xludf.DUMMYFUNCTION("""COMPUTED_VALUE""")," ")</f>
        <v xml:space="preserve"> </v>
      </c>
      <c r="J4309" s="51"/>
      <c r="K4309" s="56"/>
      <c r="L4309" s="38"/>
      <c r="M4309" s="30"/>
      <c r="N4309" s="30"/>
      <c r="O4309" s="30"/>
      <c r="P4309" s="30"/>
      <c r="Q4309" s="23" t="str">
        <v/>
      </c>
      <c r="R4309" s="30"/>
      <c r="S4309" s="39"/>
      <c r="T4309" s="45"/>
      <c r="U4309" s="52"/>
      <c r="V4309" s="53"/>
      <c r="W4309" s="54"/>
      <c r="X4309" s="30"/>
      <c r="Y4309" s="31" t="str">
        <v/>
      </c>
      <c r="Z4309" s="30"/>
      <c r="AA4309" s="55"/>
      <c r="AB4309" s="55"/>
      <c r="AC4309" s="30"/>
      <c r="AD4309" s="30"/>
    </row>
    <row r="4310" spans="1:30" x14ac:dyDescent="0.2">
      <c r="A4310" s="89"/>
      <c r="B4310" s="35"/>
      <c r="C4310" s="30"/>
      <c r="D4310" s="30"/>
      <c r="E4310" s="30"/>
      <c r="F4310" s="30"/>
      <c r="G4310" s="30"/>
      <c r="H4310" s="155"/>
      <c r="I4310" s="36" t="str">
        <f ca="1">IFERROR(__xludf.DUMMYFUNCTION("""COMPUTED_VALUE""")," ")</f>
        <v xml:space="preserve"> </v>
      </c>
      <c r="J4310" s="51"/>
      <c r="K4310" s="56"/>
      <c r="L4310" s="38"/>
      <c r="M4310" s="30"/>
      <c r="N4310" s="30"/>
      <c r="O4310" s="30"/>
      <c r="P4310" s="30"/>
      <c r="Q4310" s="23" t="str">
        <v/>
      </c>
      <c r="R4310" s="30"/>
      <c r="S4310" s="39"/>
      <c r="T4310" s="45"/>
      <c r="U4310" s="52"/>
      <c r="V4310" s="53"/>
      <c r="W4310" s="54"/>
      <c r="X4310" s="30"/>
      <c r="Y4310" s="31" t="str">
        <v/>
      </c>
      <c r="Z4310" s="30"/>
      <c r="AA4310" s="56"/>
      <c r="AB4310" s="56"/>
      <c r="AC4310" s="30"/>
      <c r="AD4310" s="30"/>
    </row>
    <row r="4311" spans="1:30" x14ac:dyDescent="0.2">
      <c r="A4311" s="89"/>
      <c r="B4311" s="35"/>
      <c r="C4311" s="30"/>
      <c r="D4311" s="30"/>
      <c r="E4311" s="30"/>
      <c r="F4311" s="30"/>
      <c r="G4311" s="30"/>
      <c r="H4311" s="155"/>
      <c r="I4311" s="36" t="str">
        <f ca="1">IFERROR(__xludf.DUMMYFUNCTION("""COMPUTED_VALUE""")," ")</f>
        <v xml:space="preserve"> </v>
      </c>
      <c r="J4311" s="51"/>
      <c r="K4311" s="56"/>
      <c r="L4311" s="38"/>
      <c r="M4311" s="30"/>
      <c r="N4311" s="30"/>
      <c r="O4311" s="30"/>
      <c r="P4311" s="30"/>
      <c r="Q4311" s="23" t="str">
        <v/>
      </c>
      <c r="R4311" s="30"/>
      <c r="S4311" s="39"/>
      <c r="T4311" s="45"/>
      <c r="U4311" s="52"/>
      <c r="V4311" s="53"/>
      <c r="W4311" s="54"/>
      <c r="X4311" s="30"/>
      <c r="Y4311" s="31" t="str">
        <v/>
      </c>
      <c r="Z4311" s="30"/>
      <c r="AA4311" s="55"/>
      <c r="AB4311" s="55"/>
      <c r="AC4311" s="30"/>
      <c r="AD4311" s="30"/>
    </row>
    <row r="4312" spans="1:30" x14ac:dyDescent="0.2">
      <c r="A4312" s="89"/>
      <c r="B4312" s="35"/>
      <c r="C4312" s="30"/>
      <c r="D4312" s="30"/>
      <c r="E4312" s="30"/>
      <c r="F4312" s="30"/>
      <c r="G4312" s="30"/>
      <c r="H4312" s="155"/>
      <c r="I4312" s="36" t="str">
        <f ca="1">IFERROR(__xludf.DUMMYFUNCTION("""COMPUTED_VALUE""")," ")</f>
        <v xml:space="preserve"> </v>
      </c>
      <c r="J4312" s="51"/>
      <c r="K4312" s="56"/>
      <c r="L4312" s="38"/>
      <c r="M4312" s="30"/>
      <c r="N4312" s="30"/>
      <c r="O4312" s="30"/>
      <c r="P4312" s="30"/>
      <c r="Q4312" s="23" t="str">
        <v/>
      </c>
      <c r="R4312" s="30"/>
      <c r="S4312" s="39"/>
      <c r="T4312" s="45"/>
      <c r="U4312" s="52"/>
      <c r="V4312" s="53"/>
      <c r="W4312" s="54"/>
      <c r="X4312" s="30"/>
      <c r="Y4312" s="31" t="str">
        <v/>
      </c>
      <c r="Z4312" s="30"/>
      <c r="AA4312" s="56"/>
      <c r="AB4312" s="56"/>
      <c r="AC4312" s="30"/>
      <c r="AD4312" s="30"/>
    </row>
    <row r="4313" spans="1:30" x14ac:dyDescent="0.2">
      <c r="A4313" s="89"/>
      <c r="B4313" s="35"/>
      <c r="C4313" s="30"/>
      <c r="D4313" s="30"/>
      <c r="E4313" s="30"/>
      <c r="F4313" s="30"/>
      <c r="G4313" s="30"/>
      <c r="H4313" s="155"/>
      <c r="I4313" s="36" t="str">
        <f ca="1">IFERROR(__xludf.DUMMYFUNCTION("""COMPUTED_VALUE""")," ")</f>
        <v xml:space="preserve"> </v>
      </c>
      <c r="J4313" s="51"/>
      <c r="K4313" s="56"/>
      <c r="L4313" s="38"/>
      <c r="M4313" s="30"/>
      <c r="N4313" s="30"/>
      <c r="O4313" s="30"/>
      <c r="P4313" s="30"/>
      <c r="Q4313" s="23" t="str">
        <v/>
      </c>
      <c r="R4313" s="30"/>
      <c r="S4313" s="39"/>
      <c r="T4313" s="45"/>
      <c r="U4313" s="52"/>
      <c r="V4313" s="53"/>
      <c r="W4313" s="54"/>
      <c r="X4313" s="30"/>
      <c r="Y4313" s="31" t="str">
        <v/>
      </c>
      <c r="Z4313" s="30"/>
      <c r="AA4313" s="55"/>
      <c r="AB4313" s="55"/>
      <c r="AC4313" s="30"/>
      <c r="AD4313" s="30"/>
    </row>
    <row r="4314" spans="1:30" x14ac:dyDescent="0.2">
      <c r="A4314" s="89"/>
      <c r="B4314" s="35"/>
      <c r="C4314" s="30"/>
      <c r="D4314" s="30"/>
      <c r="E4314" s="30"/>
      <c r="F4314" s="30"/>
      <c r="G4314" s="30"/>
      <c r="H4314" s="155"/>
      <c r="I4314" s="36" t="str">
        <f ca="1">IFERROR(__xludf.DUMMYFUNCTION("""COMPUTED_VALUE""")," ")</f>
        <v xml:space="preserve"> </v>
      </c>
      <c r="J4314" s="51"/>
      <c r="K4314" s="56"/>
      <c r="L4314" s="38"/>
      <c r="M4314" s="30"/>
      <c r="N4314" s="30"/>
      <c r="O4314" s="30"/>
      <c r="P4314" s="30"/>
      <c r="Q4314" s="23" t="str">
        <v/>
      </c>
      <c r="R4314" s="30"/>
      <c r="S4314" s="39"/>
      <c r="T4314" s="45"/>
      <c r="U4314" s="52"/>
      <c r="V4314" s="53"/>
      <c r="W4314" s="54"/>
      <c r="X4314" s="30"/>
      <c r="Y4314" s="31" t="str">
        <v/>
      </c>
      <c r="Z4314" s="30"/>
      <c r="AA4314" s="56"/>
      <c r="AB4314" s="56"/>
      <c r="AC4314" s="30"/>
      <c r="AD4314" s="30"/>
    </row>
    <row r="4315" spans="1:30" x14ac:dyDescent="0.2">
      <c r="A4315" s="89"/>
      <c r="B4315" s="35"/>
      <c r="C4315" s="30"/>
      <c r="D4315" s="30"/>
      <c r="E4315" s="30"/>
      <c r="F4315" s="30"/>
      <c r="G4315" s="30"/>
      <c r="H4315" s="155"/>
      <c r="I4315" s="36" t="str">
        <f ca="1">IFERROR(__xludf.DUMMYFUNCTION("""COMPUTED_VALUE""")," ")</f>
        <v xml:space="preserve"> </v>
      </c>
      <c r="J4315" s="51"/>
      <c r="K4315" s="56"/>
      <c r="L4315" s="38"/>
      <c r="M4315" s="30"/>
      <c r="N4315" s="30"/>
      <c r="O4315" s="30"/>
      <c r="P4315" s="30"/>
      <c r="Q4315" s="23" t="str">
        <v/>
      </c>
      <c r="R4315" s="30"/>
      <c r="S4315" s="39"/>
      <c r="T4315" s="45"/>
      <c r="U4315" s="52"/>
      <c r="V4315" s="53"/>
      <c r="W4315" s="54"/>
      <c r="X4315" s="30"/>
      <c r="Y4315" s="31" t="str">
        <v/>
      </c>
      <c r="Z4315" s="30"/>
      <c r="AA4315" s="55"/>
      <c r="AB4315" s="55"/>
      <c r="AC4315" s="30"/>
      <c r="AD4315" s="30"/>
    </row>
    <row r="4316" spans="1:30" x14ac:dyDescent="0.2">
      <c r="A4316" s="89"/>
      <c r="B4316" s="35"/>
      <c r="C4316" s="30"/>
      <c r="D4316" s="30"/>
      <c r="E4316" s="30"/>
      <c r="F4316" s="30"/>
      <c r="G4316" s="30"/>
      <c r="H4316" s="155"/>
      <c r="I4316" s="36" t="str">
        <f ca="1">IFERROR(__xludf.DUMMYFUNCTION("""COMPUTED_VALUE""")," ")</f>
        <v xml:space="preserve"> </v>
      </c>
      <c r="J4316" s="51"/>
      <c r="K4316" s="56"/>
      <c r="L4316" s="38"/>
      <c r="M4316" s="30"/>
      <c r="N4316" s="30"/>
      <c r="O4316" s="30"/>
      <c r="P4316" s="30"/>
      <c r="Q4316" s="23" t="str">
        <v/>
      </c>
      <c r="R4316" s="30"/>
      <c r="S4316" s="39"/>
      <c r="T4316" s="45"/>
      <c r="U4316" s="52"/>
      <c r="V4316" s="53"/>
      <c r="W4316" s="54"/>
      <c r="X4316" s="30"/>
      <c r="Y4316" s="31" t="str">
        <v/>
      </c>
      <c r="Z4316" s="30"/>
      <c r="AA4316" s="56"/>
      <c r="AB4316" s="56"/>
      <c r="AC4316" s="30"/>
      <c r="AD4316" s="30"/>
    </row>
    <row r="4317" spans="1:30" x14ac:dyDescent="0.2">
      <c r="A4317" s="89"/>
      <c r="B4317" s="35"/>
      <c r="C4317" s="30"/>
      <c r="D4317" s="30"/>
      <c r="E4317" s="30"/>
      <c r="F4317" s="30"/>
      <c r="G4317" s="30"/>
      <c r="H4317" s="155"/>
      <c r="I4317" s="36" t="str">
        <f ca="1">IFERROR(__xludf.DUMMYFUNCTION("""COMPUTED_VALUE""")," ")</f>
        <v xml:space="preserve"> </v>
      </c>
      <c r="J4317" s="51"/>
      <c r="K4317" s="56"/>
      <c r="L4317" s="38"/>
      <c r="M4317" s="30"/>
      <c r="N4317" s="30"/>
      <c r="O4317" s="30"/>
      <c r="P4317" s="30"/>
      <c r="Q4317" s="23" t="str">
        <v/>
      </c>
      <c r="R4317" s="30"/>
      <c r="S4317" s="39"/>
      <c r="T4317" s="45"/>
      <c r="U4317" s="52"/>
      <c r="V4317" s="53"/>
      <c r="W4317" s="54"/>
      <c r="X4317" s="30"/>
      <c r="Y4317" s="31" t="str">
        <v/>
      </c>
      <c r="Z4317" s="30"/>
      <c r="AA4317" s="55"/>
      <c r="AB4317" s="55"/>
      <c r="AC4317" s="30"/>
      <c r="AD4317" s="30"/>
    </row>
    <row r="4318" spans="1:30" x14ac:dyDescent="0.2">
      <c r="A4318" s="89"/>
      <c r="B4318" s="35"/>
      <c r="C4318" s="30"/>
      <c r="D4318" s="30"/>
      <c r="E4318" s="30"/>
      <c r="F4318" s="30"/>
      <c r="G4318" s="30"/>
      <c r="H4318" s="155"/>
      <c r="I4318" s="36" t="str">
        <f ca="1">IFERROR(__xludf.DUMMYFUNCTION("""COMPUTED_VALUE""")," ")</f>
        <v xml:space="preserve"> </v>
      </c>
      <c r="J4318" s="51"/>
      <c r="K4318" s="56"/>
      <c r="L4318" s="38"/>
      <c r="M4318" s="30"/>
      <c r="N4318" s="30"/>
      <c r="O4318" s="30"/>
      <c r="P4318" s="30"/>
      <c r="Q4318" s="23" t="str">
        <v/>
      </c>
      <c r="R4318" s="30"/>
      <c r="S4318" s="39"/>
      <c r="T4318" s="45"/>
      <c r="U4318" s="52"/>
      <c r="V4318" s="53"/>
      <c r="W4318" s="54"/>
      <c r="X4318" s="30"/>
      <c r="Y4318" s="31" t="str">
        <v/>
      </c>
      <c r="Z4318" s="30"/>
      <c r="AA4318" s="56"/>
      <c r="AB4318" s="56"/>
      <c r="AC4318" s="30"/>
      <c r="AD4318" s="30"/>
    </row>
    <row r="4319" spans="1:30" x14ac:dyDescent="0.2">
      <c r="A4319" s="89"/>
      <c r="B4319" s="35"/>
      <c r="C4319" s="30"/>
      <c r="D4319" s="30"/>
      <c r="E4319" s="30"/>
      <c r="F4319" s="30"/>
      <c r="G4319" s="30"/>
      <c r="H4319" s="155"/>
      <c r="I4319" s="36" t="str">
        <f ca="1">IFERROR(__xludf.DUMMYFUNCTION("""COMPUTED_VALUE""")," ")</f>
        <v xml:space="preserve"> </v>
      </c>
      <c r="J4319" s="51"/>
      <c r="K4319" s="56"/>
      <c r="L4319" s="38"/>
      <c r="M4319" s="30"/>
      <c r="N4319" s="30"/>
      <c r="O4319" s="30"/>
      <c r="P4319" s="30"/>
      <c r="Q4319" s="23" t="str">
        <v/>
      </c>
      <c r="R4319" s="30"/>
      <c r="S4319" s="39"/>
      <c r="T4319" s="45"/>
      <c r="U4319" s="52"/>
      <c r="V4319" s="53"/>
      <c r="W4319" s="54"/>
      <c r="X4319" s="30"/>
      <c r="Y4319" s="31" t="str">
        <v/>
      </c>
      <c r="Z4319" s="30"/>
      <c r="AA4319" s="55"/>
      <c r="AB4319" s="55"/>
      <c r="AC4319" s="30"/>
      <c r="AD4319" s="30"/>
    </row>
    <row r="4320" spans="1:30" x14ac:dyDescent="0.2">
      <c r="A4320" s="89"/>
      <c r="B4320" s="35"/>
      <c r="C4320" s="30"/>
      <c r="D4320" s="30"/>
      <c r="E4320" s="30"/>
      <c r="F4320" s="30"/>
      <c r="G4320" s="30"/>
      <c r="H4320" s="155"/>
      <c r="I4320" s="36" t="str">
        <f ca="1">IFERROR(__xludf.DUMMYFUNCTION("""COMPUTED_VALUE""")," ")</f>
        <v xml:space="preserve"> </v>
      </c>
      <c r="J4320" s="51"/>
      <c r="K4320" s="56"/>
      <c r="L4320" s="38"/>
      <c r="M4320" s="30"/>
      <c r="N4320" s="30"/>
      <c r="O4320" s="30"/>
      <c r="P4320" s="30"/>
      <c r="Q4320" s="23" t="str">
        <v/>
      </c>
      <c r="R4320" s="30"/>
      <c r="S4320" s="39"/>
      <c r="T4320" s="45"/>
      <c r="U4320" s="52"/>
      <c r="V4320" s="53"/>
      <c r="W4320" s="54"/>
      <c r="X4320" s="30"/>
      <c r="Y4320" s="31" t="str">
        <v/>
      </c>
      <c r="Z4320" s="30"/>
      <c r="AA4320" s="56"/>
      <c r="AB4320" s="56"/>
      <c r="AC4320" s="30"/>
      <c r="AD4320" s="30"/>
    </row>
    <row r="4321" spans="1:30" x14ac:dyDescent="0.2">
      <c r="A4321" s="89"/>
      <c r="B4321" s="35"/>
      <c r="C4321" s="30"/>
      <c r="D4321" s="30"/>
      <c r="E4321" s="30"/>
      <c r="F4321" s="30"/>
      <c r="G4321" s="30"/>
      <c r="H4321" s="155"/>
      <c r="I4321" s="36" t="str">
        <f ca="1">IFERROR(__xludf.DUMMYFUNCTION("""COMPUTED_VALUE""")," ")</f>
        <v xml:space="preserve"> </v>
      </c>
      <c r="J4321" s="51"/>
      <c r="K4321" s="56"/>
      <c r="L4321" s="38"/>
      <c r="M4321" s="30"/>
      <c r="N4321" s="30"/>
      <c r="O4321" s="30"/>
      <c r="P4321" s="30"/>
      <c r="Q4321" s="23" t="str">
        <v/>
      </c>
      <c r="R4321" s="30"/>
      <c r="S4321" s="39"/>
      <c r="T4321" s="45"/>
      <c r="U4321" s="52"/>
      <c r="V4321" s="53"/>
      <c r="W4321" s="54"/>
      <c r="X4321" s="30"/>
      <c r="Y4321" s="31" t="str">
        <v/>
      </c>
      <c r="Z4321" s="30"/>
      <c r="AA4321" s="55"/>
      <c r="AB4321" s="55"/>
      <c r="AC4321" s="30"/>
      <c r="AD4321" s="30"/>
    </row>
    <row r="4322" spans="1:30" x14ac:dyDescent="0.2">
      <c r="A4322" s="89"/>
      <c r="B4322" s="35"/>
      <c r="C4322" s="30"/>
      <c r="D4322" s="30"/>
      <c r="E4322" s="30"/>
      <c r="F4322" s="30"/>
      <c r="G4322" s="30"/>
      <c r="H4322" s="155"/>
      <c r="I4322" s="36" t="str">
        <f ca="1">IFERROR(__xludf.DUMMYFUNCTION("""COMPUTED_VALUE""")," ")</f>
        <v xml:space="preserve"> </v>
      </c>
      <c r="J4322" s="51"/>
      <c r="K4322" s="56"/>
      <c r="L4322" s="38"/>
      <c r="M4322" s="30"/>
      <c r="N4322" s="30"/>
      <c r="O4322" s="30"/>
      <c r="P4322" s="30"/>
      <c r="Q4322" s="23" t="str">
        <v/>
      </c>
      <c r="R4322" s="30"/>
      <c r="S4322" s="39"/>
      <c r="T4322" s="45"/>
      <c r="U4322" s="52"/>
      <c r="V4322" s="53"/>
      <c r="W4322" s="54"/>
      <c r="X4322" s="30"/>
      <c r="Y4322" s="31" t="str">
        <v/>
      </c>
      <c r="Z4322" s="30"/>
      <c r="AA4322" s="56"/>
      <c r="AB4322" s="56"/>
      <c r="AC4322" s="30"/>
      <c r="AD4322" s="30"/>
    </row>
    <row r="4323" spans="1:30" x14ac:dyDescent="0.2">
      <c r="A4323" s="89"/>
      <c r="B4323" s="35"/>
      <c r="C4323" s="30"/>
      <c r="D4323" s="30"/>
      <c r="E4323" s="30"/>
      <c r="F4323" s="30"/>
      <c r="G4323" s="30"/>
      <c r="H4323" s="155"/>
      <c r="I4323" s="36" t="str">
        <f ca="1">IFERROR(__xludf.DUMMYFUNCTION("""COMPUTED_VALUE""")," ")</f>
        <v xml:space="preserve"> </v>
      </c>
      <c r="J4323" s="51"/>
      <c r="K4323" s="56"/>
      <c r="L4323" s="38"/>
      <c r="M4323" s="30"/>
      <c r="N4323" s="30"/>
      <c r="O4323" s="30"/>
      <c r="P4323" s="30"/>
      <c r="Q4323" s="23" t="str">
        <v/>
      </c>
      <c r="R4323" s="30"/>
      <c r="S4323" s="39"/>
      <c r="T4323" s="45"/>
      <c r="U4323" s="52"/>
      <c r="V4323" s="53"/>
      <c r="W4323" s="54"/>
      <c r="X4323" s="30"/>
      <c r="Y4323" s="31" t="str">
        <v/>
      </c>
      <c r="Z4323" s="30"/>
      <c r="AA4323" s="55"/>
      <c r="AB4323" s="55"/>
      <c r="AC4323" s="30"/>
      <c r="AD4323" s="30"/>
    </row>
    <row r="4324" spans="1:30" x14ac:dyDescent="0.2">
      <c r="A4324" s="89"/>
      <c r="B4324" s="35"/>
      <c r="C4324" s="30"/>
      <c r="D4324" s="30"/>
      <c r="E4324" s="30"/>
      <c r="F4324" s="30"/>
      <c r="G4324" s="30"/>
      <c r="H4324" s="155"/>
      <c r="I4324" s="36" t="str">
        <f ca="1">IFERROR(__xludf.DUMMYFUNCTION("""COMPUTED_VALUE""")," ")</f>
        <v xml:space="preserve"> </v>
      </c>
      <c r="J4324" s="51"/>
      <c r="K4324" s="56"/>
      <c r="L4324" s="38"/>
      <c r="M4324" s="30"/>
      <c r="N4324" s="30"/>
      <c r="O4324" s="30"/>
      <c r="P4324" s="30"/>
      <c r="Q4324" s="23" t="str">
        <v/>
      </c>
      <c r="R4324" s="30"/>
      <c r="S4324" s="39"/>
      <c r="T4324" s="45"/>
      <c r="U4324" s="52"/>
      <c r="V4324" s="53"/>
      <c r="W4324" s="54"/>
      <c r="X4324" s="30"/>
      <c r="Y4324" s="31" t="str">
        <v/>
      </c>
      <c r="Z4324" s="30"/>
      <c r="AA4324" s="56"/>
      <c r="AB4324" s="56"/>
      <c r="AC4324" s="30"/>
      <c r="AD4324" s="30"/>
    </row>
    <row r="4325" spans="1:30" x14ac:dyDescent="0.2">
      <c r="A4325" s="89"/>
      <c r="B4325" s="35"/>
      <c r="C4325" s="30"/>
      <c r="D4325" s="30"/>
      <c r="E4325" s="30"/>
      <c r="F4325" s="30"/>
      <c r="G4325" s="30"/>
      <c r="H4325" s="155"/>
      <c r="I4325" s="36" t="str">
        <f ca="1">IFERROR(__xludf.DUMMYFUNCTION("""COMPUTED_VALUE""")," ")</f>
        <v xml:space="preserve"> </v>
      </c>
      <c r="J4325" s="51"/>
      <c r="K4325" s="56"/>
      <c r="L4325" s="38"/>
      <c r="M4325" s="30"/>
      <c r="N4325" s="30"/>
      <c r="O4325" s="30"/>
      <c r="P4325" s="30"/>
      <c r="Q4325" s="23" t="str">
        <v/>
      </c>
      <c r="R4325" s="30"/>
      <c r="S4325" s="39"/>
      <c r="T4325" s="45"/>
      <c r="U4325" s="52"/>
      <c r="V4325" s="53"/>
      <c r="W4325" s="54"/>
      <c r="X4325" s="30"/>
      <c r="Y4325" s="31" t="str">
        <v/>
      </c>
      <c r="Z4325" s="30"/>
      <c r="AA4325" s="55"/>
      <c r="AB4325" s="55"/>
      <c r="AC4325" s="30"/>
      <c r="AD4325" s="30"/>
    </row>
    <row r="4326" spans="1:30" x14ac:dyDescent="0.2">
      <c r="A4326" s="89"/>
      <c r="B4326" s="35"/>
      <c r="C4326" s="30"/>
      <c r="D4326" s="30"/>
      <c r="E4326" s="30"/>
      <c r="F4326" s="30"/>
      <c r="G4326" s="30"/>
      <c r="H4326" s="155"/>
      <c r="I4326" s="36" t="str">
        <f ca="1">IFERROR(__xludf.DUMMYFUNCTION("""COMPUTED_VALUE""")," ")</f>
        <v xml:space="preserve"> </v>
      </c>
      <c r="J4326" s="51"/>
      <c r="K4326" s="56"/>
      <c r="L4326" s="38"/>
      <c r="M4326" s="30"/>
      <c r="N4326" s="30"/>
      <c r="O4326" s="30"/>
      <c r="P4326" s="30"/>
      <c r="Q4326" s="23" t="str">
        <v/>
      </c>
      <c r="R4326" s="30"/>
      <c r="S4326" s="39"/>
      <c r="T4326" s="45"/>
      <c r="U4326" s="52"/>
      <c r="V4326" s="53"/>
      <c r="W4326" s="54"/>
      <c r="X4326" s="30"/>
      <c r="Y4326" s="31" t="str">
        <v/>
      </c>
      <c r="Z4326" s="30"/>
      <c r="AA4326" s="56"/>
      <c r="AB4326" s="56"/>
      <c r="AC4326" s="30"/>
      <c r="AD4326" s="30"/>
    </row>
    <row r="4327" spans="1:30" x14ac:dyDescent="0.2">
      <c r="A4327" s="89"/>
      <c r="B4327" s="35"/>
      <c r="C4327" s="30"/>
      <c r="D4327" s="30"/>
      <c r="E4327" s="30"/>
      <c r="F4327" s="30"/>
      <c r="G4327" s="30"/>
      <c r="H4327" s="155"/>
      <c r="I4327" s="36" t="str">
        <f ca="1">IFERROR(__xludf.DUMMYFUNCTION("""COMPUTED_VALUE""")," ")</f>
        <v xml:space="preserve"> </v>
      </c>
      <c r="J4327" s="51"/>
      <c r="K4327" s="56"/>
      <c r="L4327" s="38"/>
      <c r="M4327" s="30"/>
      <c r="N4327" s="30"/>
      <c r="O4327" s="30"/>
      <c r="P4327" s="30"/>
      <c r="Q4327" s="23" t="str">
        <v/>
      </c>
      <c r="R4327" s="30"/>
      <c r="S4327" s="39"/>
      <c r="T4327" s="45"/>
      <c r="U4327" s="52"/>
      <c r="V4327" s="53"/>
      <c r="W4327" s="54"/>
      <c r="X4327" s="30"/>
      <c r="Y4327" s="31" t="str">
        <v/>
      </c>
      <c r="Z4327" s="30"/>
      <c r="AA4327" s="55"/>
      <c r="AB4327" s="55"/>
      <c r="AC4327" s="30"/>
      <c r="AD4327" s="30"/>
    </row>
    <row r="4328" spans="1:30" x14ac:dyDescent="0.2">
      <c r="A4328" s="89"/>
      <c r="B4328" s="35"/>
      <c r="C4328" s="30"/>
      <c r="D4328" s="30"/>
      <c r="E4328" s="30"/>
      <c r="F4328" s="30"/>
      <c r="G4328" s="30"/>
      <c r="H4328" s="155"/>
      <c r="I4328" s="36" t="str">
        <f ca="1">IFERROR(__xludf.DUMMYFUNCTION("""COMPUTED_VALUE""")," ")</f>
        <v xml:space="preserve"> </v>
      </c>
      <c r="J4328" s="51"/>
      <c r="K4328" s="56"/>
      <c r="L4328" s="38"/>
      <c r="M4328" s="30"/>
      <c r="N4328" s="30"/>
      <c r="O4328" s="30"/>
      <c r="P4328" s="30"/>
      <c r="Q4328" s="23" t="str">
        <v/>
      </c>
      <c r="R4328" s="30"/>
      <c r="S4328" s="39"/>
      <c r="T4328" s="45"/>
      <c r="U4328" s="52"/>
      <c r="V4328" s="53"/>
      <c r="W4328" s="54"/>
      <c r="X4328" s="30"/>
      <c r="Y4328" s="31" t="str">
        <v/>
      </c>
      <c r="Z4328" s="30"/>
      <c r="AA4328" s="56"/>
      <c r="AB4328" s="56"/>
      <c r="AC4328" s="30"/>
      <c r="AD4328" s="30"/>
    </row>
    <row r="4329" spans="1:30" x14ac:dyDescent="0.2">
      <c r="A4329" s="89"/>
      <c r="B4329" s="35"/>
      <c r="C4329" s="30"/>
      <c r="D4329" s="30"/>
      <c r="E4329" s="30"/>
      <c r="F4329" s="30"/>
      <c r="G4329" s="30"/>
      <c r="H4329" s="155"/>
      <c r="I4329" s="36" t="str">
        <f ca="1">IFERROR(__xludf.DUMMYFUNCTION("""COMPUTED_VALUE""")," ")</f>
        <v xml:space="preserve"> </v>
      </c>
      <c r="J4329" s="51"/>
      <c r="K4329" s="56"/>
      <c r="L4329" s="38"/>
      <c r="M4329" s="30"/>
      <c r="N4329" s="30"/>
      <c r="O4329" s="30"/>
      <c r="P4329" s="30"/>
      <c r="Q4329" s="23" t="str">
        <v/>
      </c>
      <c r="R4329" s="30"/>
      <c r="S4329" s="39"/>
      <c r="T4329" s="45"/>
      <c r="U4329" s="52"/>
      <c r="V4329" s="53"/>
      <c r="W4329" s="54"/>
      <c r="X4329" s="30"/>
      <c r="Y4329" s="31" t="str">
        <v/>
      </c>
      <c r="Z4329" s="30"/>
      <c r="AA4329" s="55"/>
      <c r="AB4329" s="55"/>
      <c r="AC4329" s="30"/>
      <c r="AD4329" s="30"/>
    </row>
    <row r="4330" spans="1:30" x14ac:dyDescent="0.2">
      <c r="A4330" s="89"/>
      <c r="B4330" s="35"/>
      <c r="C4330" s="30"/>
      <c r="D4330" s="30"/>
      <c r="E4330" s="30"/>
      <c r="F4330" s="30"/>
      <c r="G4330" s="30"/>
      <c r="H4330" s="155"/>
      <c r="I4330" s="36" t="str">
        <f ca="1">IFERROR(__xludf.DUMMYFUNCTION("""COMPUTED_VALUE""")," ")</f>
        <v xml:space="preserve"> </v>
      </c>
      <c r="J4330" s="51"/>
      <c r="K4330" s="56"/>
      <c r="L4330" s="38"/>
      <c r="M4330" s="30"/>
      <c r="N4330" s="30"/>
      <c r="O4330" s="30"/>
      <c r="P4330" s="30"/>
      <c r="Q4330" s="23" t="str">
        <v/>
      </c>
      <c r="R4330" s="30"/>
      <c r="S4330" s="39"/>
      <c r="T4330" s="45"/>
      <c r="U4330" s="52"/>
      <c r="V4330" s="53"/>
      <c r="W4330" s="54"/>
      <c r="X4330" s="30"/>
      <c r="Y4330" s="31" t="str">
        <v/>
      </c>
      <c r="Z4330" s="30"/>
      <c r="AA4330" s="56"/>
      <c r="AB4330" s="56"/>
      <c r="AC4330" s="30"/>
      <c r="AD4330" s="30"/>
    </row>
    <row r="4331" spans="1:30" x14ac:dyDescent="0.2">
      <c r="A4331" s="89"/>
      <c r="B4331" s="35"/>
      <c r="C4331" s="30"/>
      <c r="D4331" s="30"/>
      <c r="E4331" s="30"/>
      <c r="F4331" s="30"/>
      <c r="G4331" s="30"/>
      <c r="H4331" s="155"/>
      <c r="I4331" s="36" t="str">
        <f ca="1">IFERROR(__xludf.DUMMYFUNCTION("""COMPUTED_VALUE""")," ")</f>
        <v xml:space="preserve"> </v>
      </c>
      <c r="J4331" s="51"/>
      <c r="K4331" s="56"/>
      <c r="L4331" s="38"/>
      <c r="M4331" s="30"/>
      <c r="N4331" s="30"/>
      <c r="O4331" s="30"/>
      <c r="P4331" s="30"/>
      <c r="Q4331" s="23" t="str">
        <v/>
      </c>
      <c r="R4331" s="30"/>
      <c r="S4331" s="39"/>
      <c r="T4331" s="45"/>
      <c r="U4331" s="52"/>
      <c r="V4331" s="53"/>
      <c r="W4331" s="54"/>
      <c r="X4331" s="30"/>
      <c r="Y4331" s="31" t="str">
        <v/>
      </c>
      <c r="Z4331" s="30"/>
      <c r="AA4331" s="55"/>
      <c r="AB4331" s="55"/>
      <c r="AC4331" s="30"/>
      <c r="AD4331" s="30"/>
    </row>
    <row r="4332" spans="1:30" x14ac:dyDescent="0.2">
      <c r="A4332" s="89"/>
      <c r="B4332" s="35"/>
      <c r="C4332" s="30"/>
      <c r="D4332" s="30"/>
      <c r="E4332" s="30"/>
      <c r="F4332" s="30"/>
      <c r="G4332" s="30"/>
      <c r="H4332" s="155"/>
      <c r="I4332" s="36" t="str">
        <f ca="1">IFERROR(__xludf.DUMMYFUNCTION("""COMPUTED_VALUE""")," ")</f>
        <v xml:space="preserve"> </v>
      </c>
      <c r="J4332" s="51"/>
      <c r="K4332" s="56"/>
      <c r="L4332" s="38"/>
      <c r="M4332" s="30"/>
      <c r="N4332" s="30"/>
      <c r="O4332" s="30"/>
      <c r="P4332" s="30"/>
      <c r="Q4332" s="23" t="str">
        <v/>
      </c>
      <c r="R4332" s="30"/>
      <c r="S4332" s="39"/>
      <c r="T4332" s="45"/>
      <c r="U4332" s="52"/>
      <c r="V4332" s="53"/>
      <c r="W4332" s="54"/>
      <c r="X4332" s="30"/>
      <c r="Y4332" s="31" t="str">
        <v/>
      </c>
      <c r="Z4332" s="30"/>
      <c r="AA4332" s="56"/>
      <c r="AB4332" s="56"/>
      <c r="AC4332" s="30"/>
      <c r="AD4332" s="30"/>
    </row>
    <row r="4333" spans="1:30" x14ac:dyDescent="0.2">
      <c r="A4333" s="89"/>
      <c r="B4333" s="35"/>
      <c r="C4333" s="30"/>
      <c r="D4333" s="30"/>
      <c r="E4333" s="30"/>
      <c r="F4333" s="30"/>
      <c r="G4333" s="30"/>
      <c r="H4333" s="155"/>
      <c r="I4333" s="36" t="str">
        <f ca="1">IFERROR(__xludf.DUMMYFUNCTION("""COMPUTED_VALUE""")," ")</f>
        <v xml:space="preserve"> </v>
      </c>
      <c r="J4333" s="51"/>
      <c r="K4333" s="56"/>
      <c r="L4333" s="38"/>
      <c r="M4333" s="30"/>
      <c r="N4333" s="30"/>
      <c r="O4333" s="30"/>
      <c r="P4333" s="30"/>
      <c r="Q4333" s="23" t="str">
        <v/>
      </c>
      <c r="R4333" s="30"/>
      <c r="S4333" s="39"/>
      <c r="T4333" s="45"/>
      <c r="U4333" s="52"/>
      <c r="V4333" s="53"/>
      <c r="W4333" s="54"/>
      <c r="X4333" s="30"/>
      <c r="Y4333" s="31" t="str">
        <v/>
      </c>
      <c r="Z4333" s="30"/>
      <c r="AA4333" s="55"/>
      <c r="AB4333" s="55"/>
      <c r="AC4333" s="30"/>
      <c r="AD4333" s="30"/>
    </row>
    <row r="4334" spans="1:30" x14ac:dyDescent="0.2">
      <c r="A4334" s="89"/>
      <c r="B4334" s="35"/>
      <c r="C4334" s="30"/>
      <c r="D4334" s="30"/>
      <c r="E4334" s="30"/>
      <c r="F4334" s="30"/>
      <c r="G4334" s="30"/>
      <c r="H4334" s="155"/>
      <c r="I4334" s="36" t="str">
        <f ca="1">IFERROR(__xludf.DUMMYFUNCTION("""COMPUTED_VALUE""")," ")</f>
        <v xml:space="preserve"> </v>
      </c>
      <c r="J4334" s="51"/>
      <c r="K4334" s="56"/>
      <c r="L4334" s="38"/>
      <c r="M4334" s="30"/>
      <c r="N4334" s="30"/>
      <c r="O4334" s="30"/>
      <c r="P4334" s="30"/>
      <c r="Q4334" s="23" t="str">
        <v/>
      </c>
      <c r="R4334" s="30"/>
      <c r="S4334" s="39"/>
      <c r="T4334" s="45"/>
      <c r="U4334" s="52"/>
      <c r="V4334" s="53"/>
      <c r="W4334" s="54"/>
      <c r="X4334" s="30"/>
      <c r="Y4334" s="31" t="str">
        <v/>
      </c>
      <c r="Z4334" s="30"/>
      <c r="AA4334" s="56"/>
      <c r="AB4334" s="56"/>
      <c r="AC4334" s="30"/>
      <c r="AD4334" s="30"/>
    </row>
    <row r="4335" spans="1:30" x14ac:dyDescent="0.2">
      <c r="A4335" s="89"/>
      <c r="B4335" s="35"/>
      <c r="C4335" s="30"/>
      <c r="D4335" s="30"/>
      <c r="E4335" s="30"/>
      <c r="F4335" s="30"/>
      <c r="G4335" s="30"/>
      <c r="H4335" s="155"/>
      <c r="I4335" s="36" t="str">
        <f ca="1">IFERROR(__xludf.DUMMYFUNCTION("""COMPUTED_VALUE""")," ")</f>
        <v xml:space="preserve"> </v>
      </c>
      <c r="J4335" s="51"/>
      <c r="K4335" s="56"/>
      <c r="L4335" s="38"/>
      <c r="M4335" s="30"/>
      <c r="N4335" s="30"/>
      <c r="O4335" s="30"/>
      <c r="P4335" s="30"/>
      <c r="Q4335" s="23" t="str">
        <v/>
      </c>
      <c r="R4335" s="30"/>
      <c r="S4335" s="39"/>
      <c r="T4335" s="45"/>
      <c r="U4335" s="52"/>
      <c r="V4335" s="53"/>
      <c r="W4335" s="54"/>
      <c r="X4335" s="30"/>
      <c r="Y4335" s="31" t="str">
        <v/>
      </c>
      <c r="Z4335" s="30"/>
      <c r="AA4335" s="55"/>
      <c r="AB4335" s="55"/>
      <c r="AC4335" s="30"/>
      <c r="AD4335" s="30"/>
    </row>
    <row r="4336" spans="1:30" x14ac:dyDescent="0.2">
      <c r="A4336" s="89"/>
      <c r="B4336" s="35"/>
      <c r="C4336" s="30"/>
      <c r="D4336" s="30"/>
      <c r="E4336" s="30"/>
      <c r="F4336" s="30"/>
      <c r="G4336" s="30"/>
      <c r="H4336" s="155"/>
      <c r="I4336" s="36" t="str">
        <f ca="1">IFERROR(__xludf.DUMMYFUNCTION("""COMPUTED_VALUE""")," ")</f>
        <v xml:space="preserve"> </v>
      </c>
      <c r="J4336" s="51"/>
      <c r="K4336" s="56"/>
      <c r="L4336" s="38"/>
      <c r="M4336" s="30"/>
      <c r="N4336" s="30"/>
      <c r="O4336" s="30"/>
      <c r="P4336" s="30"/>
      <c r="Q4336" s="23" t="str">
        <v/>
      </c>
      <c r="R4336" s="30"/>
      <c r="S4336" s="39"/>
      <c r="T4336" s="45"/>
      <c r="U4336" s="52"/>
      <c r="V4336" s="53"/>
      <c r="W4336" s="54"/>
      <c r="X4336" s="30"/>
      <c r="Y4336" s="31" t="str">
        <v/>
      </c>
      <c r="Z4336" s="30"/>
      <c r="AA4336" s="56"/>
      <c r="AB4336" s="56"/>
      <c r="AC4336" s="30"/>
      <c r="AD4336" s="30"/>
    </row>
    <row r="4337" spans="1:30" x14ac:dyDescent="0.2">
      <c r="A4337" s="89"/>
      <c r="B4337" s="35"/>
      <c r="C4337" s="30"/>
      <c r="D4337" s="30"/>
      <c r="E4337" s="30"/>
      <c r="F4337" s="30"/>
      <c r="G4337" s="30"/>
      <c r="H4337" s="155"/>
      <c r="I4337" s="36" t="str">
        <f ca="1">IFERROR(__xludf.DUMMYFUNCTION("""COMPUTED_VALUE""")," ")</f>
        <v xml:space="preserve"> </v>
      </c>
      <c r="J4337" s="51"/>
      <c r="K4337" s="56"/>
      <c r="L4337" s="38"/>
      <c r="M4337" s="30"/>
      <c r="N4337" s="30"/>
      <c r="O4337" s="30"/>
      <c r="P4337" s="30"/>
      <c r="Q4337" s="23" t="str">
        <v/>
      </c>
      <c r="R4337" s="30"/>
      <c r="S4337" s="39"/>
      <c r="T4337" s="45"/>
      <c r="U4337" s="52"/>
      <c r="V4337" s="53"/>
      <c r="W4337" s="54"/>
      <c r="X4337" s="30"/>
      <c r="Y4337" s="31" t="str">
        <v/>
      </c>
      <c r="Z4337" s="30"/>
      <c r="AA4337" s="55"/>
      <c r="AB4337" s="55"/>
      <c r="AC4337" s="30"/>
      <c r="AD4337" s="30"/>
    </row>
    <row r="4338" spans="1:30" x14ac:dyDescent="0.2">
      <c r="A4338" s="89"/>
      <c r="B4338" s="35"/>
      <c r="C4338" s="30"/>
      <c r="D4338" s="30"/>
      <c r="E4338" s="30"/>
      <c r="F4338" s="30"/>
      <c r="G4338" s="30"/>
      <c r="H4338" s="155"/>
      <c r="I4338" s="36" t="str">
        <f ca="1">IFERROR(__xludf.DUMMYFUNCTION("""COMPUTED_VALUE""")," ")</f>
        <v xml:space="preserve"> </v>
      </c>
      <c r="J4338" s="51"/>
      <c r="K4338" s="56"/>
      <c r="L4338" s="38"/>
      <c r="M4338" s="30"/>
      <c r="N4338" s="30"/>
      <c r="O4338" s="30"/>
      <c r="P4338" s="30"/>
      <c r="Q4338" s="23" t="str">
        <v/>
      </c>
      <c r="R4338" s="30"/>
      <c r="S4338" s="39"/>
      <c r="T4338" s="45"/>
      <c r="U4338" s="52"/>
      <c r="V4338" s="53"/>
      <c r="W4338" s="54"/>
      <c r="X4338" s="30"/>
      <c r="Y4338" s="31" t="str">
        <v/>
      </c>
      <c r="Z4338" s="30"/>
      <c r="AA4338" s="56"/>
      <c r="AB4338" s="56"/>
      <c r="AC4338" s="30"/>
      <c r="AD4338" s="30"/>
    </row>
    <row r="4339" spans="1:30" x14ac:dyDescent="0.2">
      <c r="A4339" s="89"/>
      <c r="B4339" s="35"/>
      <c r="C4339" s="30"/>
      <c r="D4339" s="30"/>
      <c r="E4339" s="30"/>
      <c r="F4339" s="30"/>
      <c r="G4339" s="30"/>
      <c r="H4339" s="155"/>
      <c r="I4339" s="36" t="str">
        <f ca="1">IFERROR(__xludf.DUMMYFUNCTION("""COMPUTED_VALUE""")," ")</f>
        <v xml:space="preserve"> </v>
      </c>
      <c r="J4339" s="51"/>
      <c r="K4339" s="56"/>
      <c r="L4339" s="38"/>
      <c r="M4339" s="30"/>
      <c r="N4339" s="30"/>
      <c r="O4339" s="30"/>
      <c r="P4339" s="30"/>
      <c r="Q4339" s="23" t="str">
        <v/>
      </c>
      <c r="R4339" s="30"/>
      <c r="S4339" s="39"/>
      <c r="T4339" s="45"/>
      <c r="U4339" s="52"/>
      <c r="V4339" s="53"/>
      <c r="W4339" s="54"/>
      <c r="X4339" s="30"/>
      <c r="Y4339" s="31" t="str">
        <v/>
      </c>
      <c r="Z4339" s="30"/>
      <c r="AA4339" s="55"/>
      <c r="AB4339" s="55"/>
      <c r="AC4339" s="30"/>
      <c r="AD4339" s="30"/>
    </row>
    <row r="4340" spans="1:30" x14ac:dyDescent="0.2">
      <c r="A4340" s="89"/>
      <c r="B4340" s="35"/>
      <c r="C4340" s="30"/>
      <c r="D4340" s="30"/>
      <c r="E4340" s="30"/>
      <c r="F4340" s="30"/>
      <c r="G4340" s="30"/>
      <c r="H4340" s="155"/>
      <c r="I4340" s="36" t="str">
        <f ca="1">IFERROR(__xludf.DUMMYFUNCTION("""COMPUTED_VALUE""")," ")</f>
        <v xml:space="preserve"> </v>
      </c>
      <c r="J4340" s="51"/>
      <c r="K4340" s="56"/>
      <c r="L4340" s="38"/>
      <c r="M4340" s="30"/>
      <c r="N4340" s="30"/>
      <c r="O4340" s="30"/>
      <c r="P4340" s="30"/>
      <c r="Q4340" s="23" t="str">
        <v/>
      </c>
      <c r="R4340" s="30"/>
      <c r="S4340" s="39"/>
      <c r="T4340" s="45"/>
      <c r="U4340" s="52"/>
      <c r="V4340" s="53"/>
      <c r="W4340" s="54"/>
      <c r="X4340" s="30"/>
      <c r="Y4340" s="31" t="str">
        <v/>
      </c>
      <c r="Z4340" s="30"/>
      <c r="AA4340" s="56"/>
      <c r="AB4340" s="56"/>
      <c r="AC4340" s="30"/>
      <c r="AD4340" s="30"/>
    </row>
    <row r="4341" spans="1:30" x14ac:dyDescent="0.2">
      <c r="A4341" s="89"/>
      <c r="B4341" s="35"/>
      <c r="C4341" s="30"/>
      <c r="D4341" s="30"/>
      <c r="E4341" s="30"/>
      <c r="F4341" s="30"/>
      <c r="G4341" s="30"/>
      <c r="H4341" s="155"/>
      <c r="I4341" s="36" t="str">
        <f ca="1">IFERROR(__xludf.DUMMYFUNCTION("""COMPUTED_VALUE""")," ")</f>
        <v xml:space="preserve"> </v>
      </c>
      <c r="J4341" s="51"/>
      <c r="K4341" s="56"/>
      <c r="L4341" s="38"/>
      <c r="M4341" s="30"/>
      <c r="N4341" s="30"/>
      <c r="O4341" s="30"/>
      <c r="P4341" s="30"/>
      <c r="Q4341" s="23" t="str">
        <v/>
      </c>
      <c r="R4341" s="30"/>
      <c r="S4341" s="39"/>
      <c r="T4341" s="45"/>
      <c r="U4341" s="52"/>
      <c r="V4341" s="53"/>
      <c r="W4341" s="54"/>
      <c r="X4341" s="30"/>
      <c r="Y4341" s="31" t="str">
        <v/>
      </c>
      <c r="Z4341" s="30"/>
      <c r="AA4341" s="55"/>
      <c r="AB4341" s="55"/>
      <c r="AC4341" s="30"/>
      <c r="AD4341" s="30"/>
    </row>
    <row r="4342" spans="1:30" x14ac:dyDescent="0.2">
      <c r="A4342" s="89"/>
      <c r="B4342" s="35"/>
      <c r="C4342" s="30"/>
      <c r="D4342" s="30"/>
      <c r="E4342" s="30"/>
      <c r="F4342" s="30"/>
      <c r="G4342" s="30"/>
      <c r="H4342" s="155"/>
      <c r="I4342" s="36" t="str">
        <f ca="1">IFERROR(__xludf.DUMMYFUNCTION("""COMPUTED_VALUE""")," ")</f>
        <v xml:space="preserve"> </v>
      </c>
      <c r="J4342" s="51"/>
      <c r="K4342" s="56"/>
      <c r="L4342" s="38"/>
      <c r="M4342" s="30"/>
      <c r="N4342" s="30"/>
      <c r="O4342" s="30"/>
      <c r="P4342" s="30"/>
      <c r="Q4342" s="23" t="str">
        <v/>
      </c>
      <c r="R4342" s="30"/>
      <c r="S4342" s="39"/>
      <c r="T4342" s="45"/>
      <c r="U4342" s="52"/>
      <c r="V4342" s="53"/>
      <c r="W4342" s="54"/>
      <c r="X4342" s="30"/>
      <c r="Y4342" s="31" t="str">
        <v/>
      </c>
      <c r="Z4342" s="30"/>
      <c r="AA4342" s="56"/>
      <c r="AB4342" s="56"/>
      <c r="AC4342" s="30"/>
      <c r="AD4342" s="30"/>
    </row>
    <row r="4343" spans="1:30" x14ac:dyDescent="0.2">
      <c r="A4343" s="89"/>
      <c r="B4343" s="35"/>
      <c r="C4343" s="30"/>
      <c r="D4343" s="30"/>
      <c r="E4343" s="30"/>
      <c r="F4343" s="30"/>
      <c r="G4343" s="30"/>
      <c r="H4343" s="155"/>
      <c r="I4343" s="36" t="str">
        <f ca="1">IFERROR(__xludf.DUMMYFUNCTION("""COMPUTED_VALUE""")," ")</f>
        <v xml:space="preserve"> </v>
      </c>
      <c r="J4343" s="51"/>
      <c r="K4343" s="56"/>
      <c r="L4343" s="38"/>
      <c r="M4343" s="30"/>
      <c r="N4343" s="30"/>
      <c r="O4343" s="30"/>
      <c r="P4343" s="30"/>
      <c r="Q4343" s="23" t="str">
        <v/>
      </c>
      <c r="R4343" s="30"/>
      <c r="S4343" s="39"/>
      <c r="T4343" s="45"/>
      <c r="U4343" s="52"/>
      <c r="V4343" s="53"/>
      <c r="W4343" s="54"/>
      <c r="X4343" s="30"/>
      <c r="Y4343" s="31" t="str">
        <v/>
      </c>
      <c r="Z4343" s="30"/>
      <c r="AA4343" s="55"/>
      <c r="AB4343" s="55"/>
      <c r="AC4343" s="30"/>
      <c r="AD4343" s="30"/>
    </row>
    <row r="4344" spans="1:30" x14ac:dyDescent="0.2">
      <c r="A4344" s="89"/>
      <c r="B4344" s="35"/>
      <c r="C4344" s="30"/>
      <c r="D4344" s="30"/>
      <c r="E4344" s="30"/>
      <c r="F4344" s="30"/>
      <c r="G4344" s="30"/>
      <c r="H4344" s="155"/>
      <c r="I4344" s="36" t="str">
        <f ca="1">IFERROR(__xludf.DUMMYFUNCTION("""COMPUTED_VALUE""")," ")</f>
        <v xml:space="preserve"> </v>
      </c>
      <c r="J4344" s="51"/>
      <c r="K4344" s="56"/>
      <c r="L4344" s="38"/>
      <c r="M4344" s="30"/>
      <c r="N4344" s="30"/>
      <c r="O4344" s="30"/>
      <c r="P4344" s="30"/>
      <c r="Q4344" s="23" t="str">
        <v/>
      </c>
      <c r="R4344" s="30"/>
      <c r="S4344" s="39"/>
      <c r="T4344" s="45"/>
      <c r="U4344" s="52"/>
      <c r="V4344" s="53"/>
      <c r="W4344" s="54"/>
      <c r="X4344" s="30"/>
      <c r="Y4344" s="31" t="str">
        <v/>
      </c>
      <c r="Z4344" s="30"/>
      <c r="AA4344" s="56"/>
      <c r="AB4344" s="56"/>
      <c r="AC4344" s="30"/>
      <c r="AD4344" s="30"/>
    </row>
    <row r="4345" spans="1:30" x14ac:dyDescent="0.2">
      <c r="A4345" s="89"/>
      <c r="B4345" s="35"/>
      <c r="C4345" s="30"/>
      <c r="D4345" s="30"/>
      <c r="E4345" s="30"/>
      <c r="F4345" s="30"/>
      <c r="G4345" s="30"/>
      <c r="H4345" s="155"/>
      <c r="I4345" s="36" t="str">
        <f ca="1">IFERROR(__xludf.DUMMYFUNCTION("""COMPUTED_VALUE""")," ")</f>
        <v xml:space="preserve"> </v>
      </c>
      <c r="J4345" s="51"/>
      <c r="K4345" s="56"/>
      <c r="L4345" s="38"/>
      <c r="M4345" s="30"/>
      <c r="N4345" s="30"/>
      <c r="O4345" s="30"/>
      <c r="P4345" s="30"/>
      <c r="Q4345" s="23" t="str">
        <v/>
      </c>
      <c r="R4345" s="30"/>
      <c r="S4345" s="39"/>
      <c r="T4345" s="45"/>
      <c r="U4345" s="52"/>
      <c r="V4345" s="53"/>
      <c r="W4345" s="54"/>
      <c r="X4345" s="30"/>
      <c r="Y4345" s="31" t="str">
        <v/>
      </c>
      <c r="Z4345" s="30"/>
      <c r="AA4345" s="55"/>
      <c r="AB4345" s="55"/>
      <c r="AC4345" s="30"/>
      <c r="AD4345" s="30"/>
    </row>
    <row r="4346" spans="1:30" x14ac:dyDescent="0.2">
      <c r="A4346" s="89"/>
      <c r="B4346" s="35"/>
      <c r="C4346" s="30"/>
      <c r="D4346" s="30"/>
      <c r="E4346" s="30"/>
      <c r="F4346" s="30"/>
      <c r="G4346" s="30"/>
      <c r="H4346" s="155"/>
      <c r="I4346" s="36" t="str">
        <f ca="1">IFERROR(__xludf.DUMMYFUNCTION("""COMPUTED_VALUE""")," ")</f>
        <v xml:space="preserve"> </v>
      </c>
      <c r="J4346" s="51"/>
      <c r="K4346" s="56"/>
      <c r="L4346" s="38"/>
      <c r="M4346" s="30"/>
      <c r="N4346" s="30"/>
      <c r="O4346" s="30"/>
      <c r="P4346" s="30"/>
      <c r="Q4346" s="23" t="str">
        <v/>
      </c>
      <c r="R4346" s="30"/>
      <c r="S4346" s="39"/>
      <c r="T4346" s="45"/>
      <c r="U4346" s="52"/>
      <c r="V4346" s="53"/>
      <c r="W4346" s="54"/>
      <c r="X4346" s="30"/>
      <c r="Y4346" s="31" t="str">
        <v/>
      </c>
      <c r="Z4346" s="30"/>
      <c r="AA4346" s="56"/>
      <c r="AB4346" s="56"/>
      <c r="AC4346" s="30"/>
      <c r="AD4346" s="30"/>
    </row>
    <row r="4347" spans="1:30" x14ac:dyDescent="0.2">
      <c r="A4347" s="89"/>
      <c r="B4347" s="35"/>
      <c r="C4347" s="30"/>
      <c r="D4347" s="30"/>
      <c r="E4347" s="30"/>
      <c r="F4347" s="30"/>
      <c r="G4347" s="30"/>
      <c r="H4347" s="155"/>
      <c r="I4347" s="36" t="str">
        <f ca="1">IFERROR(__xludf.DUMMYFUNCTION("""COMPUTED_VALUE""")," ")</f>
        <v xml:space="preserve"> </v>
      </c>
      <c r="J4347" s="51"/>
      <c r="K4347" s="56"/>
      <c r="L4347" s="38"/>
      <c r="M4347" s="30"/>
      <c r="N4347" s="30"/>
      <c r="O4347" s="30"/>
      <c r="P4347" s="30"/>
      <c r="Q4347" s="23" t="str">
        <v/>
      </c>
      <c r="R4347" s="30"/>
      <c r="S4347" s="39"/>
      <c r="T4347" s="45"/>
      <c r="U4347" s="52"/>
      <c r="V4347" s="53"/>
      <c r="W4347" s="54"/>
      <c r="X4347" s="30"/>
      <c r="Y4347" s="31" t="str">
        <v/>
      </c>
      <c r="Z4347" s="30"/>
      <c r="AA4347" s="55"/>
      <c r="AB4347" s="55"/>
      <c r="AC4347" s="30"/>
      <c r="AD4347" s="30"/>
    </row>
    <row r="4348" spans="1:30" x14ac:dyDescent="0.2">
      <c r="A4348" s="89"/>
      <c r="B4348" s="35"/>
      <c r="C4348" s="30"/>
      <c r="D4348" s="30"/>
      <c r="E4348" s="30"/>
      <c r="F4348" s="30"/>
      <c r="G4348" s="30"/>
      <c r="H4348" s="155"/>
      <c r="I4348" s="36" t="str">
        <f ca="1">IFERROR(__xludf.DUMMYFUNCTION("""COMPUTED_VALUE""")," ")</f>
        <v xml:space="preserve"> </v>
      </c>
      <c r="J4348" s="51"/>
      <c r="K4348" s="56"/>
      <c r="L4348" s="38"/>
      <c r="M4348" s="30"/>
      <c r="N4348" s="30"/>
      <c r="O4348" s="30"/>
      <c r="P4348" s="30"/>
      <c r="Q4348" s="23" t="str">
        <v/>
      </c>
      <c r="R4348" s="30"/>
      <c r="S4348" s="39"/>
      <c r="T4348" s="45"/>
      <c r="U4348" s="52"/>
      <c r="V4348" s="53"/>
      <c r="W4348" s="54"/>
      <c r="X4348" s="30"/>
      <c r="Y4348" s="31" t="str">
        <v/>
      </c>
      <c r="Z4348" s="30"/>
      <c r="AA4348" s="56"/>
      <c r="AB4348" s="56"/>
      <c r="AC4348" s="30"/>
      <c r="AD4348" s="30"/>
    </row>
    <row r="4349" spans="1:30" x14ac:dyDescent="0.2">
      <c r="A4349" s="89"/>
      <c r="B4349" s="35"/>
      <c r="C4349" s="30"/>
      <c r="D4349" s="30"/>
      <c r="E4349" s="30"/>
      <c r="F4349" s="30"/>
      <c r="G4349" s="30"/>
      <c r="H4349" s="155"/>
      <c r="I4349" s="36" t="str">
        <f ca="1">IFERROR(__xludf.DUMMYFUNCTION("""COMPUTED_VALUE""")," ")</f>
        <v xml:space="preserve"> </v>
      </c>
      <c r="J4349" s="51"/>
      <c r="K4349" s="56"/>
      <c r="L4349" s="38"/>
      <c r="M4349" s="30"/>
      <c r="N4349" s="30"/>
      <c r="O4349" s="30"/>
      <c r="P4349" s="30"/>
      <c r="Q4349" s="23" t="str">
        <v/>
      </c>
      <c r="R4349" s="30"/>
      <c r="S4349" s="39"/>
      <c r="T4349" s="45"/>
      <c r="U4349" s="52"/>
      <c r="V4349" s="53"/>
      <c r="W4349" s="54"/>
      <c r="X4349" s="30"/>
      <c r="Y4349" s="31" t="str">
        <v/>
      </c>
      <c r="Z4349" s="30"/>
      <c r="AA4349" s="55"/>
      <c r="AB4349" s="55"/>
      <c r="AC4349" s="30"/>
      <c r="AD4349" s="30"/>
    </row>
    <row r="4350" spans="1:30" x14ac:dyDescent="0.2">
      <c r="A4350" s="89"/>
      <c r="B4350" s="35"/>
      <c r="C4350" s="30"/>
      <c r="D4350" s="30"/>
      <c r="E4350" s="30"/>
      <c r="F4350" s="30"/>
      <c r="G4350" s="30"/>
      <c r="H4350" s="155"/>
      <c r="I4350" s="36" t="str">
        <f ca="1">IFERROR(__xludf.DUMMYFUNCTION("""COMPUTED_VALUE""")," ")</f>
        <v xml:space="preserve"> </v>
      </c>
      <c r="J4350" s="51"/>
      <c r="K4350" s="56"/>
      <c r="L4350" s="38"/>
      <c r="M4350" s="30"/>
      <c r="N4350" s="30"/>
      <c r="O4350" s="30"/>
      <c r="P4350" s="30"/>
      <c r="Q4350" s="23" t="str">
        <v/>
      </c>
      <c r="R4350" s="30"/>
      <c r="S4350" s="39"/>
      <c r="T4350" s="45"/>
      <c r="U4350" s="52"/>
      <c r="V4350" s="53"/>
      <c r="W4350" s="54"/>
      <c r="X4350" s="30"/>
      <c r="Y4350" s="31" t="str">
        <v/>
      </c>
      <c r="Z4350" s="30"/>
      <c r="AA4350" s="56"/>
      <c r="AB4350" s="56"/>
      <c r="AC4350" s="30"/>
      <c r="AD4350" s="30"/>
    </row>
    <row r="4351" spans="1:30" x14ac:dyDescent="0.2">
      <c r="A4351" s="89"/>
      <c r="B4351" s="35"/>
      <c r="C4351" s="30"/>
      <c r="D4351" s="30"/>
      <c r="E4351" s="30"/>
      <c r="F4351" s="30"/>
      <c r="G4351" s="30"/>
      <c r="H4351" s="155"/>
      <c r="I4351" s="36" t="str">
        <f ca="1">IFERROR(__xludf.DUMMYFUNCTION("""COMPUTED_VALUE""")," ")</f>
        <v xml:space="preserve"> </v>
      </c>
      <c r="J4351" s="51"/>
      <c r="K4351" s="56"/>
      <c r="L4351" s="38"/>
      <c r="M4351" s="30"/>
      <c r="N4351" s="30"/>
      <c r="O4351" s="30"/>
      <c r="P4351" s="30"/>
      <c r="Q4351" s="23" t="str">
        <v/>
      </c>
      <c r="R4351" s="30"/>
      <c r="S4351" s="39"/>
      <c r="T4351" s="45"/>
      <c r="U4351" s="52"/>
      <c r="V4351" s="53"/>
      <c r="W4351" s="54"/>
      <c r="X4351" s="30"/>
      <c r="Y4351" s="31" t="str">
        <v/>
      </c>
      <c r="Z4351" s="30"/>
      <c r="AA4351" s="55"/>
      <c r="AB4351" s="55"/>
      <c r="AC4351" s="30"/>
      <c r="AD4351" s="30"/>
    </row>
    <row r="4352" spans="1:30" x14ac:dyDescent="0.2">
      <c r="A4352" s="89"/>
      <c r="B4352" s="35"/>
      <c r="C4352" s="30"/>
      <c r="D4352" s="30"/>
      <c r="E4352" s="30"/>
      <c r="F4352" s="30"/>
      <c r="G4352" s="30"/>
      <c r="H4352" s="155"/>
      <c r="I4352" s="36" t="str">
        <f ca="1">IFERROR(__xludf.DUMMYFUNCTION("""COMPUTED_VALUE""")," ")</f>
        <v xml:space="preserve"> </v>
      </c>
      <c r="J4352" s="51"/>
      <c r="K4352" s="56"/>
      <c r="L4352" s="38"/>
      <c r="M4352" s="30"/>
      <c r="N4352" s="30"/>
      <c r="O4352" s="30"/>
      <c r="P4352" s="30"/>
      <c r="Q4352" s="23" t="str">
        <v/>
      </c>
      <c r="R4352" s="30"/>
      <c r="S4352" s="39"/>
      <c r="T4352" s="45"/>
      <c r="U4352" s="52"/>
      <c r="V4352" s="53"/>
      <c r="W4352" s="54"/>
      <c r="X4352" s="30"/>
      <c r="Y4352" s="31" t="str">
        <v/>
      </c>
      <c r="Z4352" s="30"/>
      <c r="AA4352" s="56"/>
      <c r="AB4352" s="56"/>
      <c r="AC4352" s="30"/>
      <c r="AD4352" s="30"/>
    </row>
    <row r="4353" spans="1:30" x14ac:dyDescent="0.2">
      <c r="A4353" s="89"/>
      <c r="B4353" s="35"/>
      <c r="C4353" s="30"/>
      <c r="D4353" s="30"/>
      <c r="E4353" s="30"/>
      <c r="F4353" s="30"/>
      <c r="G4353" s="30"/>
      <c r="H4353" s="155"/>
      <c r="I4353" s="36" t="str">
        <f ca="1">IFERROR(__xludf.DUMMYFUNCTION("""COMPUTED_VALUE""")," ")</f>
        <v xml:space="preserve"> </v>
      </c>
      <c r="J4353" s="51"/>
      <c r="K4353" s="56"/>
      <c r="L4353" s="38"/>
      <c r="M4353" s="30"/>
      <c r="N4353" s="30"/>
      <c r="O4353" s="30"/>
      <c r="P4353" s="30"/>
      <c r="Q4353" s="23" t="str">
        <v/>
      </c>
      <c r="R4353" s="30"/>
      <c r="S4353" s="39"/>
      <c r="T4353" s="45"/>
      <c r="U4353" s="52"/>
      <c r="V4353" s="53"/>
      <c r="W4353" s="54"/>
      <c r="X4353" s="30"/>
      <c r="Y4353" s="31" t="str">
        <v/>
      </c>
      <c r="Z4353" s="30"/>
      <c r="AA4353" s="55"/>
      <c r="AB4353" s="55"/>
      <c r="AC4353" s="30"/>
      <c r="AD4353" s="30"/>
    </row>
    <row r="4354" spans="1:30" x14ac:dyDescent="0.2">
      <c r="A4354" s="89"/>
      <c r="B4354" s="35"/>
      <c r="C4354" s="30"/>
      <c r="D4354" s="30"/>
      <c r="E4354" s="30"/>
      <c r="F4354" s="30"/>
      <c r="G4354" s="30"/>
      <c r="H4354" s="155"/>
      <c r="I4354" s="36" t="str">
        <f ca="1">IFERROR(__xludf.DUMMYFUNCTION("""COMPUTED_VALUE""")," ")</f>
        <v xml:space="preserve"> </v>
      </c>
      <c r="J4354" s="51"/>
      <c r="K4354" s="56"/>
      <c r="L4354" s="38"/>
      <c r="M4354" s="30"/>
      <c r="N4354" s="30"/>
      <c r="O4354" s="30"/>
      <c r="P4354" s="30"/>
      <c r="Q4354" s="23" t="str">
        <v/>
      </c>
      <c r="R4354" s="30"/>
      <c r="S4354" s="39"/>
      <c r="T4354" s="45"/>
      <c r="U4354" s="52"/>
      <c r="V4354" s="53"/>
      <c r="W4354" s="54"/>
      <c r="X4354" s="30"/>
      <c r="Y4354" s="31" t="str">
        <v/>
      </c>
      <c r="Z4354" s="30"/>
      <c r="AA4354" s="56"/>
      <c r="AB4354" s="56"/>
      <c r="AC4354" s="30"/>
      <c r="AD4354" s="30"/>
    </row>
    <row r="4355" spans="1:30" x14ac:dyDescent="0.2">
      <c r="A4355" s="89"/>
      <c r="B4355" s="35"/>
      <c r="C4355" s="30"/>
      <c r="D4355" s="30"/>
      <c r="E4355" s="30"/>
      <c r="F4355" s="30"/>
      <c r="G4355" s="30"/>
      <c r="H4355" s="155"/>
      <c r="I4355" s="36" t="str">
        <f ca="1">IFERROR(__xludf.DUMMYFUNCTION("""COMPUTED_VALUE""")," ")</f>
        <v xml:space="preserve"> </v>
      </c>
      <c r="J4355" s="51"/>
      <c r="K4355" s="56"/>
      <c r="L4355" s="38"/>
      <c r="M4355" s="30"/>
      <c r="N4355" s="30"/>
      <c r="O4355" s="30"/>
      <c r="P4355" s="30"/>
      <c r="Q4355" s="23" t="str">
        <v/>
      </c>
      <c r="R4355" s="30"/>
      <c r="S4355" s="39"/>
      <c r="T4355" s="45"/>
      <c r="U4355" s="52"/>
      <c r="V4355" s="53"/>
      <c r="W4355" s="54"/>
      <c r="X4355" s="30"/>
      <c r="Y4355" s="31" t="str">
        <v/>
      </c>
      <c r="Z4355" s="30"/>
      <c r="AA4355" s="55"/>
      <c r="AB4355" s="55"/>
      <c r="AC4355" s="30"/>
      <c r="AD4355" s="30"/>
    </row>
    <row r="4356" spans="1:30" x14ac:dyDescent="0.2">
      <c r="A4356" s="89"/>
      <c r="B4356" s="35"/>
      <c r="C4356" s="30"/>
      <c r="D4356" s="30"/>
      <c r="E4356" s="30"/>
      <c r="F4356" s="30"/>
      <c r="G4356" s="30"/>
      <c r="H4356" s="155"/>
      <c r="I4356" s="36" t="str">
        <f ca="1">IFERROR(__xludf.DUMMYFUNCTION("""COMPUTED_VALUE""")," ")</f>
        <v xml:space="preserve"> </v>
      </c>
      <c r="J4356" s="51"/>
      <c r="K4356" s="56"/>
      <c r="L4356" s="38"/>
      <c r="M4356" s="30"/>
      <c r="N4356" s="30"/>
      <c r="O4356" s="30"/>
      <c r="P4356" s="30"/>
      <c r="Q4356" s="23" t="str">
        <v/>
      </c>
      <c r="R4356" s="30"/>
      <c r="S4356" s="39"/>
      <c r="T4356" s="45"/>
      <c r="U4356" s="52"/>
      <c r="V4356" s="53"/>
      <c r="W4356" s="54"/>
      <c r="X4356" s="30"/>
      <c r="Y4356" s="31" t="str">
        <v/>
      </c>
      <c r="Z4356" s="30"/>
      <c r="AA4356" s="56"/>
      <c r="AB4356" s="56"/>
      <c r="AC4356" s="30"/>
      <c r="AD4356" s="30"/>
    </row>
    <row r="4357" spans="1:30" x14ac:dyDescent="0.2">
      <c r="A4357" s="89"/>
      <c r="B4357" s="35"/>
      <c r="C4357" s="30"/>
      <c r="D4357" s="30"/>
      <c r="E4357" s="30"/>
      <c r="F4357" s="30"/>
      <c r="G4357" s="30"/>
      <c r="H4357" s="155"/>
      <c r="I4357" s="36" t="str">
        <f ca="1">IFERROR(__xludf.DUMMYFUNCTION("""COMPUTED_VALUE""")," ")</f>
        <v xml:space="preserve"> </v>
      </c>
      <c r="J4357" s="51"/>
      <c r="K4357" s="56"/>
      <c r="L4357" s="38"/>
      <c r="M4357" s="30"/>
      <c r="N4357" s="30"/>
      <c r="O4357" s="30"/>
      <c r="P4357" s="30"/>
      <c r="Q4357" s="23" t="str">
        <v/>
      </c>
      <c r="R4357" s="30"/>
      <c r="S4357" s="39"/>
      <c r="T4357" s="45"/>
      <c r="U4357" s="52"/>
      <c r="V4357" s="53"/>
      <c r="W4357" s="54"/>
      <c r="X4357" s="30"/>
      <c r="Y4357" s="31" t="str">
        <v/>
      </c>
      <c r="Z4357" s="30"/>
      <c r="AA4357" s="55"/>
      <c r="AB4357" s="55"/>
      <c r="AC4357" s="30"/>
      <c r="AD4357" s="30"/>
    </row>
    <row r="4358" spans="1:30" x14ac:dyDescent="0.2">
      <c r="A4358" s="89"/>
      <c r="B4358" s="35"/>
      <c r="C4358" s="30"/>
      <c r="D4358" s="30"/>
      <c r="E4358" s="30"/>
      <c r="F4358" s="30"/>
      <c r="G4358" s="30"/>
      <c r="H4358" s="155"/>
      <c r="I4358" s="36" t="str">
        <f ca="1">IFERROR(__xludf.DUMMYFUNCTION("""COMPUTED_VALUE""")," ")</f>
        <v xml:space="preserve"> </v>
      </c>
      <c r="J4358" s="51"/>
      <c r="K4358" s="56"/>
      <c r="L4358" s="38"/>
      <c r="M4358" s="30"/>
      <c r="N4358" s="30"/>
      <c r="O4358" s="30"/>
      <c r="P4358" s="30"/>
      <c r="Q4358" s="23" t="str">
        <v/>
      </c>
      <c r="R4358" s="30"/>
      <c r="S4358" s="39"/>
      <c r="T4358" s="45"/>
      <c r="U4358" s="52"/>
      <c r="V4358" s="53"/>
      <c r="W4358" s="54"/>
      <c r="X4358" s="30"/>
      <c r="Y4358" s="31" t="str">
        <v/>
      </c>
      <c r="Z4358" s="30"/>
      <c r="AA4358" s="56"/>
      <c r="AB4358" s="56"/>
      <c r="AC4358" s="30"/>
      <c r="AD4358" s="30"/>
    </row>
    <row r="4359" spans="1:30" x14ac:dyDescent="0.2">
      <c r="A4359" s="89"/>
      <c r="B4359" s="35"/>
      <c r="C4359" s="30"/>
      <c r="D4359" s="30"/>
      <c r="E4359" s="30"/>
      <c r="F4359" s="30"/>
      <c r="G4359" s="30"/>
      <c r="H4359" s="155"/>
      <c r="I4359" s="36" t="str">
        <f ca="1">IFERROR(__xludf.DUMMYFUNCTION("""COMPUTED_VALUE""")," ")</f>
        <v xml:space="preserve"> </v>
      </c>
      <c r="J4359" s="51"/>
      <c r="K4359" s="56"/>
      <c r="L4359" s="38"/>
      <c r="M4359" s="30"/>
      <c r="N4359" s="30"/>
      <c r="O4359" s="30"/>
      <c r="P4359" s="30"/>
      <c r="Q4359" s="23" t="str">
        <v/>
      </c>
      <c r="R4359" s="30"/>
      <c r="S4359" s="39"/>
      <c r="T4359" s="45"/>
      <c r="U4359" s="52"/>
      <c r="V4359" s="53"/>
      <c r="W4359" s="54"/>
      <c r="X4359" s="30"/>
      <c r="Y4359" s="31" t="str">
        <v/>
      </c>
      <c r="Z4359" s="30"/>
      <c r="AA4359" s="55"/>
      <c r="AB4359" s="55"/>
      <c r="AC4359" s="30"/>
      <c r="AD4359" s="30"/>
    </row>
    <row r="4360" spans="1:30" x14ac:dyDescent="0.2">
      <c r="A4360" s="89"/>
      <c r="B4360" s="35"/>
      <c r="C4360" s="30"/>
      <c r="D4360" s="30"/>
      <c r="E4360" s="30"/>
      <c r="F4360" s="30"/>
      <c r="G4360" s="30"/>
      <c r="H4360" s="155"/>
      <c r="I4360" s="36" t="str">
        <f ca="1">IFERROR(__xludf.DUMMYFUNCTION("""COMPUTED_VALUE""")," ")</f>
        <v xml:space="preserve"> </v>
      </c>
      <c r="J4360" s="51"/>
      <c r="K4360" s="56"/>
      <c r="L4360" s="38"/>
      <c r="M4360" s="30"/>
      <c r="N4360" s="30"/>
      <c r="O4360" s="30"/>
      <c r="P4360" s="30"/>
      <c r="Q4360" s="23" t="str">
        <v/>
      </c>
      <c r="R4360" s="30"/>
      <c r="S4360" s="39"/>
      <c r="T4360" s="45"/>
      <c r="U4360" s="52"/>
      <c r="V4360" s="53"/>
      <c r="W4360" s="54"/>
      <c r="X4360" s="30"/>
      <c r="Y4360" s="31" t="str">
        <v/>
      </c>
      <c r="Z4360" s="30"/>
      <c r="AA4360" s="56"/>
      <c r="AB4360" s="56"/>
      <c r="AC4360" s="30"/>
      <c r="AD4360" s="30"/>
    </row>
    <row r="4361" spans="1:30" x14ac:dyDescent="0.2">
      <c r="A4361" s="89"/>
      <c r="B4361" s="35"/>
      <c r="C4361" s="30"/>
      <c r="D4361" s="30"/>
      <c r="E4361" s="30"/>
      <c r="F4361" s="30"/>
      <c r="G4361" s="30"/>
      <c r="H4361" s="155"/>
      <c r="I4361" s="36" t="str">
        <f ca="1">IFERROR(__xludf.DUMMYFUNCTION("""COMPUTED_VALUE""")," ")</f>
        <v xml:space="preserve"> </v>
      </c>
      <c r="J4361" s="51"/>
      <c r="K4361" s="56"/>
      <c r="L4361" s="38"/>
      <c r="M4361" s="30"/>
      <c r="N4361" s="30"/>
      <c r="O4361" s="30"/>
      <c r="P4361" s="30"/>
      <c r="Q4361" s="23" t="str">
        <v/>
      </c>
      <c r="R4361" s="30"/>
      <c r="S4361" s="39"/>
      <c r="T4361" s="45"/>
      <c r="U4361" s="52"/>
      <c r="V4361" s="53"/>
      <c r="W4361" s="54"/>
      <c r="X4361" s="30"/>
      <c r="Y4361" s="31" t="str">
        <v/>
      </c>
      <c r="Z4361" s="30"/>
      <c r="AA4361" s="55"/>
      <c r="AB4361" s="55"/>
      <c r="AC4361" s="30"/>
      <c r="AD4361" s="30"/>
    </row>
    <row r="4362" spans="1:30" x14ac:dyDescent="0.2">
      <c r="A4362" s="89"/>
      <c r="B4362" s="35"/>
      <c r="C4362" s="30"/>
      <c r="D4362" s="30"/>
      <c r="E4362" s="30"/>
      <c r="F4362" s="30"/>
      <c r="G4362" s="30"/>
      <c r="H4362" s="155"/>
      <c r="I4362" s="36" t="str">
        <f ca="1">IFERROR(__xludf.DUMMYFUNCTION("""COMPUTED_VALUE""")," ")</f>
        <v xml:space="preserve"> </v>
      </c>
      <c r="J4362" s="51"/>
      <c r="K4362" s="56"/>
      <c r="L4362" s="38"/>
      <c r="M4362" s="30"/>
      <c r="N4362" s="30"/>
      <c r="O4362" s="30"/>
      <c r="P4362" s="30"/>
      <c r="Q4362" s="23" t="str">
        <v/>
      </c>
      <c r="R4362" s="30"/>
      <c r="S4362" s="39"/>
      <c r="T4362" s="45"/>
      <c r="U4362" s="52"/>
      <c r="V4362" s="53"/>
      <c r="W4362" s="54"/>
      <c r="X4362" s="30"/>
      <c r="Y4362" s="31" t="str">
        <v/>
      </c>
      <c r="Z4362" s="30"/>
      <c r="AA4362" s="56"/>
      <c r="AB4362" s="56"/>
      <c r="AC4362" s="30"/>
      <c r="AD4362" s="30"/>
    </row>
    <row r="4363" spans="1:30" x14ac:dyDescent="0.2">
      <c r="A4363" s="89"/>
      <c r="B4363" s="35"/>
      <c r="C4363" s="30"/>
      <c r="D4363" s="30"/>
      <c r="E4363" s="30"/>
      <c r="F4363" s="30"/>
      <c r="G4363" s="30"/>
      <c r="H4363" s="155"/>
      <c r="I4363" s="36" t="str">
        <f ca="1">IFERROR(__xludf.DUMMYFUNCTION("""COMPUTED_VALUE""")," ")</f>
        <v xml:space="preserve"> </v>
      </c>
      <c r="J4363" s="51"/>
      <c r="K4363" s="56"/>
      <c r="L4363" s="38"/>
      <c r="M4363" s="30"/>
      <c r="N4363" s="30"/>
      <c r="O4363" s="30"/>
      <c r="P4363" s="30"/>
      <c r="Q4363" s="23" t="str">
        <v/>
      </c>
      <c r="R4363" s="30"/>
      <c r="S4363" s="39"/>
      <c r="T4363" s="45"/>
      <c r="U4363" s="52"/>
      <c r="V4363" s="53"/>
      <c r="W4363" s="54"/>
      <c r="X4363" s="30"/>
      <c r="Y4363" s="31" t="str">
        <v/>
      </c>
      <c r="Z4363" s="30"/>
      <c r="AA4363" s="55"/>
      <c r="AB4363" s="55"/>
      <c r="AC4363" s="30"/>
      <c r="AD4363" s="30"/>
    </row>
    <row r="4364" spans="1:30" x14ac:dyDescent="0.2">
      <c r="A4364" s="89"/>
      <c r="B4364" s="35"/>
      <c r="C4364" s="30"/>
      <c r="D4364" s="30"/>
      <c r="E4364" s="30"/>
      <c r="F4364" s="30"/>
      <c r="G4364" s="30"/>
      <c r="H4364" s="155"/>
      <c r="I4364" s="36" t="str">
        <f ca="1">IFERROR(__xludf.DUMMYFUNCTION("""COMPUTED_VALUE""")," ")</f>
        <v xml:space="preserve"> </v>
      </c>
      <c r="J4364" s="51"/>
      <c r="K4364" s="56"/>
      <c r="L4364" s="38"/>
      <c r="M4364" s="30"/>
      <c r="N4364" s="30"/>
      <c r="O4364" s="30"/>
      <c r="P4364" s="30"/>
      <c r="Q4364" s="23" t="str">
        <v/>
      </c>
      <c r="R4364" s="30"/>
      <c r="S4364" s="39"/>
      <c r="T4364" s="45"/>
      <c r="U4364" s="52"/>
      <c r="V4364" s="53"/>
      <c r="W4364" s="54"/>
      <c r="X4364" s="30"/>
      <c r="Y4364" s="31" t="str">
        <v/>
      </c>
      <c r="Z4364" s="30"/>
      <c r="AA4364" s="56"/>
      <c r="AB4364" s="56"/>
      <c r="AC4364" s="30"/>
      <c r="AD4364" s="30"/>
    </row>
    <row r="4365" spans="1:30" x14ac:dyDescent="0.2">
      <c r="A4365" s="89"/>
      <c r="B4365" s="35"/>
      <c r="C4365" s="30"/>
      <c r="D4365" s="30"/>
      <c r="E4365" s="30"/>
      <c r="F4365" s="30"/>
      <c r="G4365" s="30"/>
      <c r="H4365" s="155"/>
      <c r="I4365" s="36" t="str">
        <f ca="1">IFERROR(__xludf.DUMMYFUNCTION("""COMPUTED_VALUE""")," ")</f>
        <v xml:space="preserve"> </v>
      </c>
      <c r="J4365" s="51"/>
      <c r="K4365" s="56"/>
      <c r="L4365" s="38"/>
      <c r="M4365" s="30"/>
      <c r="N4365" s="30"/>
      <c r="O4365" s="30"/>
      <c r="P4365" s="30"/>
      <c r="Q4365" s="23" t="str">
        <v/>
      </c>
      <c r="R4365" s="30"/>
      <c r="S4365" s="39"/>
      <c r="T4365" s="45"/>
      <c r="U4365" s="52"/>
      <c r="V4365" s="53"/>
      <c r="W4365" s="54"/>
      <c r="X4365" s="30"/>
      <c r="Y4365" s="31" t="str">
        <v/>
      </c>
      <c r="Z4365" s="30"/>
      <c r="AA4365" s="55"/>
      <c r="AB4365" s="55"/>
      <c r="AC4365" s="30"/>
      <c r="AD4365" s="30"/>
    </row>
    <row r="4366" spans="1:30" x14ac:dyDescent="0.2">
      <c r="A4366" s="89"/>
      <c r="B4366" s="35"/>
      <c r="C4366" s="30"/>
      <c r="D4366" s="30"/>
      <c r="E4366" s="30"/>
      <c r="F4366" s="30"/>
      <c r="G4366" s="30"/>
      <c r="H4366" s="155"/>
      <c r="I4366" s="36" t="str">
        <f ca="1">IFERROR(__xludf.DUMMYFUNCTION("""COMPUTED_VALUE""")," ")</f>
        <v xml:space="preserve"> </v>
      </c>
      <c r="J4366" s="51"/>
      <c r="K4366" s="56"/>
      <c r="L4366" s="38"/>
      <c r="M4366" s="30"/>
      <c r="N4366" s="30"/>
      <c r="O4366" s="30"/>
      <c r="P4366" s="30"/>
      <c r="Q4366" s="23" t="str">
        <v/>
      </c>
      <c r="R4366" s="30"/>
      <c r="S4366" s="39"/>
      <c r="T4366" s="45"/>
      <c r="U4366" s="52"/>
      <c r="V4366" s="53"/>
      <c r="W4366" s="54"/>
      <c r="X4366" s="30"/>
      <c r="Y4366" s="31" t="str">
        <v/>
      </c>
      <c r="Z4366" s="30"/>
      <c r="AA4366" s="56"/>
      <c r="AB4366" s="56"/>
      <c r="AC4366" s="30"/>
      <c r="AD4366" s="30"/>
    </row>
    <row r="4367" spans="1:30" x14ac:dyDescent="0.2">
      <c r="A4367" s="89"/>
      <c r="B4367" s="35"/>
      <c r="C4367" s="30"/>
      <c r="D4367" s="30"/>
      <c r="E4367" s="30"/>
      <c r="F4367" s="30"/>
      <c r="G4367" s="30"/>
      <c r="H4367" s="155"/>
      <c r="I4367" s="36" t="str">
        <f ca="1">IFERROR(__xludf.DUMMYFUNCTION("""COMPUTED_VALUE""")," ")</f>
        <v xml:space="preserve"> </v>
      </c>
      <c r="J4367" s="51"/>
      <c r="K4367" s="56"/>
      <c r="L4367" s="38"/>
      <c r="M4367" s="30"/>
      <c r="N4367" s="30"/>
      <c r="O4367" s="30"/>
      <c r="P4367" s="30"/>
      <c r="Q4367" s="23" t="str">
        <v/>
      </c>
      <c r="R4367" s="30"/>
      <c r="S4367" s="39"/>
      <c r="T4367" s="45"/>
      <c r="U4367" s="52"/>
      <c r="V4367" s="53"/>
      <c r="W4367" s="54"/>
      <c r="X4367" s="30"/>
      <c r="Y4367" s="31" t="str">
        <v/>
      </c>
      <c r="Z4367" s="30"/>
      <c r="AA4367" s="55"/>
      <c r="AB4367" s="55"/>
      <c r="AC4367" s="30"/>
      <c r="AD4367" s="30"/>
    </row>
    <row r="4368" spans="1:30" x14ac:dyDescent="0.2">
      <c r="A4368" s="89"/>
      <c r="B4368" s="35"/>
      <c r="C4368" s="30"/>
      <c r="D4368" s="30"/>
      <c r="E4368" s="30"/>
      <c r="F4368" s="30"/>
      <c r="G4368" s="30"/>
      <c r="H4368" s="155"/>
      <c r="I4368" s="36" t="str">
        <f ca="1">IFERROR(__xludf.DUMMYFUNCTION("""COMPUTED_VALUE""")," ")</f>
        <v xml:space="preserve"> </v>
      </c>
      <c r="J4368" s="51"/>
      <c r="K4368" s="56"/>
      <c r="L4368" s="38"/>
      <c r="M4368" s="30"/>
      <c r="N4368" s="30"/>
      <c r="O4368" s="30"/>
      <c r="P4368" s="30"/>
      <c r="Q4368" s="23" t="str">
        <v/>
      </c>
      <c r="R4368" s="30"/>
      <c r="S4368" s="39"/>
      <c r="T4368" s="45"/>
      <c r="U4368" s="52"/>
      <c r="V4368" s="53"/>
      <c r="W4368" s="54"/>
      <c r="X4368" s="30"/>
      <c r="Y4368" s="31" t="str">
        <v/>
      </c>
      <c r="Z4368" s="30"/>
      <c r="AA4368" s="56"/>
      <c r="AB4368" s="56"/>
      <c r="AC4368" s="30"/>
      <c r="AD4368" s="30"/>
    </row>
    <row r="4369" spans="1:30" x14ac:dyDescent="0.2">
      <c r="A4369" s="89"/>
      <c r="B4369" s="35"/>
      <c r="C4369" s="30"/>
      <c r="D4369" s="30"/>
      <c r="E4369" s="30"/>
      <c r="F4369" s="30"/>
      <c r="G4369" s="30"/>
      <c r="H4369" s="155"/>
      <c r="I4369" s="36" t="str">
        <f ca="1">IFERROR(__xludf.DUMMYFUNCTION("""COMPUTED_VALUE""")," ")</f>
        <v xml:space="preserve"> </v>
      </c>
      <c r="J4369" s="51"/>
      <c r="K4369" s="56"/>
      <c r="L4369" s="38"/>
      <c r="M4369" s="30"/>
      <c r="N4369" s="30"/>
      <c r="O4369" s="30"/>
      <c r="P4369" s="30"/>
      <c r="Q4369" s="23" t="str">
        <v/>
      </c>
      <c r="R4369" s="30"/>
      <c r="S4369" s="39"/>
      <c r="T4369" s="45"/>
      <c r="U4369" s="52"/>
      <c r="V4369" s="53"/>
      <c r="W4369" s="54"/>
      <c r="X4369" s="30"/>
      <c r="Y4369" s="31" t="str">
        <v/>
      </c>
      <c r="Z4369" s="30"/>
      <c r="AA4369" s="55"/>
      <c r="AB4369" s="55"/>
      <c r="AC4369" s="30"/>
      <c r="AD4369" s="30"/>
    </row>
    <row r="4370" spans="1:30" x14ac:dyDescent="0.2">
      <c r="A4370" s="89"/>
      <c r="B4370" s="35"/>
      <c r="C4370" s="30"/>
      <c r="D4370" s="30"/>
      <c r="E4370" s="30"/>
      <c r="F4370" s="30"/>
      <c r="G4370" s="30"/>
      <c r="H4370" s="155"/>
      <c r="I4370" s="36" t="str">
        <f ca="1">IFERROR(__xludf.DUMMYFUNCTION("""COMPUTED_VALUE""")," ")</f>
        <v xml:space="preserve"> </v>
      </c>
      <c r="J4370" s="51"/>
      <c r="K4370" s="56"/>
      <c r="L4370" s="38"/>
      <c r="M4370" s="30"/>
      <c r="N4370" s="30"/>
      <c r="O4370" s="30"/>
      <c r="P4370" s="30"/>
      <c r="Q4370" s="23" t="str">
        <v/>
      </c>
      <c r="R4370" s="30"/>
      <c r="S4370" s="39"/>
      <c r="T4370" s="45"/>
      <c r="U4370" s="52"/>
      <c r="V4370" s="53"/>
      <c r="W4370" s="54"/>
      <c r="X4370" s="30"/>
      <c r="Y4370" s="31" t="str">
        <v/>
      </c>
      <c r="Z4370" s="30"/>
      <c r="AA4370" s="56"/>
      <c r="AB4370" s="56"/>
      <c r="AC4370" s="30"/>
      <c r="AD4370" s="30"/>
    </row>
    <row r="4371" spans="1:30" x14ac:dyDescent="0.2">
      <c r="A4371" s="89"/>
      <c r="B4371" s="35"/>
      <c r="C4371" s="30"/>
      <c r="D4371" s="30"/>
      <c r="E4371" s="30"/>
      <c r="F4371" s="30"/>
      <c r="G4371" s="30"/>
      <c r="H4371" s="155"/>
      <c r="I4371" s="36" t="str">
        <f ca="1">IFERROR(__xludf.DUMMYFUNCTION("""COMPUTED_VALUE""")," ")</f>
        <v xml:space="preserve"> </v>
      </c>
      <c r="J4371" s="51"/>
      <c r="K4371" s="56"/>
      <c r="L4371" s="38"/>
      <c r="M4371" s="30"/>
      <c r="N4371" s="30"/>
      <c r="O4371" s="30"/>
      <c r="P4371" s="30"/>
      <c r="Q4371" s="23" t="str">
        <v/>
      </c>
      <c r="R4371" s="30"/>
      <c r="S4371" s="39"/>
      <c r="T4371" s="45"/>
      <c r="U4371" s="52"/>
      <c r="V4371" s="53"/>
      <c r="W4371" s="54"/>
      <c r="X4371" s="30"/>
      <c r="Y4371" s="31" t="str">
        <v/>
      </c>
      <c r="Z4371" s="30"/>
      <c r="AA4371" s="55"/>
      <c r="AB4371" s="55"/>
      <c r="AC4371" s="30"/>
      <c r="AD4371" s="30"/>
    </row>
    <row r="4372" spans="1:30" x14ac:dyDescent="0.2">
      <c r="A4372" s="89"/>
      <c r="B4372" s="35"/>
      <c r="C4372" s="30"/>
      <c r="D4372" s="30"/>
      <c r="E4372" s="30"/>
      <c r="F4372" s="30"/>
      <c r="G4372" s="30"/>
      <c r="H4372" s="155"/>
      <c r="I4372" s="36" t="str">
        <f ca="1">IFERROR(__xludf.DUMMYFUNCTION("""COMPUTED_VALUE""")," ")</f>
        <v xml:space="preserve"> </v>
      </c>
      <c r="J4372" s="51"/>
      <c r="K4372" s="56"/>
      <c r="L4372" s="38"/>
      <c r="M4372" s="30"/>
      <c r="N4372" s="30"/>
      <c r="O4372" s="30"/>
      <c r="P4372" s="30"/>
      <c r="Q4372" s="23" t="str">
        <v/>
      </c>
      <c r="R4372" s="30"/>
      <c r="S4372" s="39"/>
      <c r="T4372" s="45"/>
      <c r="U4372" s="52"/>
      <c r="V4372" s="53"/>
      <c r="W4372" s="54"/>
      <c r="X4372" s="30"/>
      <c r="Y4372" s="31" t="str">
        <v/>
      </c>
      <c r="Z4372" s="30"/>
      <c r="AA4372" s="56"/>
      <c r="AB4372" s="56"/>
      <c r="AC4372" s="30"/>
      <c r="AD4372" s="30"/>
    </row>
    <row r="4373" spans="1:30" x14ac:dyDescent="0.2">
      <c r="A4373" s="89"/>
      <c r="B4373" s="35"/>
      <c r="C4373" s="30"/>
      <c r="D4373" s="30"/>
      <c r="E4373" s="30"/>
      <c r="F4373" s="30"/>
      <c r="G4373" s="30"/>
      <c r="H4373" s="155"/>
      <c r="I4373" s="36" t="str">
        <f ca="1">IFERROR(__xludf.DUMMYFUNCTION("""COMPUTED_VALUE""")," ")</f>
        <v xml:space="preserve"> </v>
      </c>
      <c r="J4373" s="51"/>
      <c r="K4373" s="56"/>
      <c r="L4373" s="38"/>
      <c r="M4373" s="30"/>
      <c r="N4373" s="30"/>
      <c r="O4373" s="30"/>
      <c r="P4373" s="30"/>
      <c r="Q4373" s="23" t="str">
        <v/>
      </c>
      <c r="R4373" s="30"/>
      <c r="S4373" s="39"/>
      <c r="T4373" s="45"/>
      <c r="U4373" s="52"/>
      <c r="V4373" s="53"/>
      <c r="W4373" s="54"/>
      <c r="X4373" s="30"/>
      <c r="Y4373" s="31" t="str">
        <v/>
      </c>
      <c r="Z4373" s="30"/>
      <c r="AA4373" s="55"/>
      <c r="AB4373" s="55"/>
      <c r="AC4373" s="30"/>
      <c r="AD4373" s="30"/>
    </row>
    <row r="4374" spans="1:30" x14ac:dyDescent="0.2">
      <c r="A4374" s="89"/>
      <c r="B4374" s="35"/>
      <c r="C4374" s="30"/>
      <c r="D4374" s="30"/>
      <c r="E4374" s="30"/>
      <c r="F4374" s="30"/>
      <c r="G4374" s="30"/>
      <c r="H4374" s="155"/>
      <c r="I4374" s="36" t="str">
        <f ca="1">IFERROR(__xludf.DUMMYFUNCTION("""COMPUTED_VALUE""")," ")</f>
        <v xml:space="preserve"> </v>
      </c>
      <c r="J4374" s="51"/>
      <c r="K4374" s="56"/>
      <c r="L4374" s="38"/>
      <c r="M4374" s="30"/>
      <c r="N4374" s="30"/>
      <c r="O4374" s="30"/>
      <c r="P4374" s="30"/>
      <c r="Q4374" s="23" t="str">
        <v/>
      </c>
      <c r="R4374" s="30"/>
      <c r="S4374" s="39"/>
      <c r="T4374" s="45"/>
      <c r="U4374" s="52"/>
      <c r="V4374" s="53"/>
      <c r="W4374" s="54"/>
      <c r="X4374" s="30"/>
      <c r="Y4374" s="31" t="str">
        <v/>
      </c>
      <c r="Z4374" s="30"/>
      <c r="AA4374" s="56"/>
      <c r="AB4374" s="56"/>
      <c r="AC4374" s="30"/>
      <c r="AD4374" s="30"/>
    </row>
    <row r="4375" spans="1:30" x14ac:dyDescent="0.2">
      <c r="A4375" s="89"/>
      <c r="B4375" s="35"/>
      <c r="C4375" s="30"/>
      <c r="D4375" s="30"/>
      <c r="E4375" s="30"/>
      <c r="F4375" s="30"/>
      <c r="G4375" s="30"/>
      <c r="H4375" s="155"/>
      <c r="I4375" s="36" t="str">
        <f ca="1">IFERROR(__xludf.DUMMYFUNCTION("""COMPUTED_VALUE""")," ")</f>
        <v xml:space="preserve"> </v>
      </c>
      <c r="J4375" s="51"/>
      <c r="K4375" s="56"/>
      <c r="L4375" s="38"/>
      <c r="M4375" s="30"/>
      <c r="N4375" s="30"/>
      <c r="O4375" s="30"/>
      <c r="P4375" s="30"/>
      <c r="Q4375" s="23" t="str">
        <v/>
      </c>
      <c r="R4375" s="30"/>
      <c r="S4375" s="39"/>
      <c r="T4375" s="45"/>
      <c r="U4375" s="52"/>
      <c r="V4375" s="53"/>
      <c r="W4375" s="54"/>
      <c r="X4375" s="30"/>
      <c r="Y4375" s="31" t="str">
        <v/>
      </c>
      <c r="Z4375" s="30"/>
      <c r="AA4375" s="55"/>
      <c r="AB4375" s="55"/>
      <c r="AC4375" s="30"/>
      <c r="AD4375" s="30"/>
    </row>
    <row r="4376" spans="1:30" x14ac:dyDescent="0.2">
      <c r="A4376" s="89"/>
      <c r="B4376" s="35"/>
      <c r="C4376" s="30"/>
      <c r="D4376" s="30"/>
      <c r="E4376" s="30"/>
      <c r="F4376" s="30"/>
      <c r="G4376" s="30"/>
      <c r="H4376" s="155"/>
      <c r="I4376" s="36" t="str">
        <f ca="1">IFERROR(__xludf.DUMMYFUNCTION("""COMPUTED_VALUE""")," ")</f>
        <v xml:space="preserve"> </v>
      </c>
      <c r="J4376" s="51"/>
      <c r="K4376" s="56"/>
      <c r="L4376" s="38"/>
      <c r="M4376" s="30"/>
      <c r="N4376" s="30"/>
      <c r="O4376" s="30"/>
      <c r="P4376" s="30"/>
      <c r="Q4376" s="23" t="str">
        <v/>
      </c>
      <c r="R4376" s="30"/>
      <c r="S4376" s="39"/>
      <c r="T4376" s="45"/>
      <c r="U4376" s="52"/>
      <c r="V4376" s="53"/>
      <c r="W4376" s="54"/>
      <c r="X4376" s="30"/>
      <c r="Y4376" s="31" t="str">
        <v/>
      </c>
      <c r="Z4376" s="30"/>
      <c r="AA4376" s="56"/>
      <c r="AB4376" s="56"/>
      <c r="AC4376" s="30"/>
      <c r="AD4376" s="30"/>
    </row>
    <row r="4377" spans="1:30" x14ac:dyDescent="0.2">
      <c r="A4377" s="89"/>
      <c r="B4377" s="35"/>
      <c r="C4377" s="30"/>
      <c r="D4377" s="30"/>
      <c r="E4377" s="30"/>
      <c r="F4377" s="30"/>
      <c r="G4377" s="30"/>
      <c r="H4377" s="155"/>
      <c r="I4377" s="36" t="str">
        <f ca="1">IFERROR(__xludf.DUMMYFUNCTION("""COMPUTED_VALUE""")," ")</f>
        <v xml:space="preserve"> </v>
      </c>
      <c r="J4377" s="51"/>
      <c r="K4377" s="56"/>
      <c r="L4377" s="38"/>
      <c r="M4377" s="30"/>
      <c r="N4377" s="30"/>
      <c r="O4377" s="30"/>
      <c r="P4377" s="30"/>
      <c r="Q4377" s="23" t="str">
        <v/>
      </c>
      <c r="R4377" s="30"/>
      <c r="S4377" s="39"/>
      <c r="T4377" s="45"/>
      <c r="U4377" s="52"/>
      <c r="V4377" s="53"/>
      <c r="W4377" s="54"/>
      <c r="X4377" s="30"/>
      <c r="Y4377" s="31" t="str">
        <v/>
      </c>
      <c r="Z4377" s="30"/>
      <c r="AA4377" s="55"/>
      <c r="AB4377" s="55"/>
      <c r="AC4377" s="30"/>
      <c r="AD4377" s="30"/>
    </row>
    <row r="4378" spans="1:30" x14ac:dyDescent="0.2">
      <c r="A4378" s="89"/>
      <c r="B4378" s="35"/>
      <c r="C4378" s="30"/>
      <c r="D4378" s="30"/>
      <c r="E4378" s="30"/>
      <c r="F4378" s="30"/>
      <c r="G4378" s="30"/>
      <c r="H4378" s="155"/>
      <c r="I4378" s="36" t="str">
        <f ca="1">IFERROR(__xludf.DUMMYFUNCTION("""COMPUTED_VALUE""")," ")</f>
        <v xml:space="preserve"> </v>
      </c>
      <c r="J4378" s="51"/>
      <c r="K4378" s="56"/>
      <c r="L4378" s="38"/>
      <c r="M4378" s="30"/>
      <c r="N4378" s="30"/>
      <c r="O4378" s="30"/>
      <c r="P4378" s="30"/>
      <c r="Q4378" s="23" t="str">
        <v/>
      </c>
      <c r="R4378" s="30"/>
      <c r="S4378" s="39"/>
      <c r="T4378" s="45"/>
      <c r="U4378" s="52"/>
      <c r="V4378" s="53"/>
      <c r="W4378" s="54"/>
      <c r="X4378" s="30"/>
      <c r="Y4378" s="31" t="str">
        <v/>
      </c>
      <c r="Z4378" s="30"/>
      <c r="AA4378" s="56"/>
      <c r="AB4378" s="56"/>
      <c r="AC4378" s="30"/>
      <c r="AD4378" s="30"/>
    </row>
    <row r="4379" spans="1:30" x14ac:dyDescent="0.2">
      <c r="A4379" s="89"/>
      <c r="B4379" s="35"/>
      <c r="C4379" s="30"/>
      <c r="D4379" s="30"/>
      <c r="E4379" s="30"/>
      <c r="F4379" s="30"/>
      <c r="G4379" s="30"/>
      <c r="H4379" s="155"/>
      <c r="I4379" s="36" t="str">
        <f ca="1">IFERROR(__xludf.DUMMYFUNCTION("""COMPUTED_VALUE""")," ")</f>
        <v xml:space="preserve"> </v>
      </c>
      <c r="J4379" s="51"/>
      <c r="K4379" s="56"/>
      <c r="L4379" s="38"/>
      <c r="M4379" s="30"/>
      <c r="N4379" s="30"/>
      <c r="O4379" s="30"/>
      <c r="P4379" s="30"/>
      <c r="Q4379" s="23" t="str">
        <v/>
      </c>
      <c r="R4379" s="30"/>
      <c r="S4379" s="39"/>
      <c r="T4379" s="45"/>
      <c r="U4379" s="52"/>
      <c r="V4379" s="53"/>
      <c r="W4379" s="54"/>
      <c r="X4379" s="30"/>
      <c r="Y4379" s="31" t="str">
        <v/>
      </c>
      <c r="Z4379" s="30"/>
      <c r="AA4379" s="55"/>
      <c r="AB4379" s="55"/>
      <c r="AC4379" s="30"/>
      <c r="AD4379" s="30"/>
    </row>
    <row r="4380" spans="1:30" x14ac:dyDescent="0.2">
      <c r="A4380" s="89"/>
      <c r="B4380" s="35"/>
      <c r="C4380" s="30"/>
      <c r="D4380" s="30"/>
      <c r="E4380" s="30"/>
      <c r="F4380" s="30"/>
      <c r="G4380" s="30"/>
      <c r="H4380" s="155"/>
      <c r="I4380" s="36" t="str">
        <f ca="1">IFERROR(__xludf.DUMMYFUNCTION("""COMPUTED_VALUE""")," ")</f>
        <v xml:space="preserve"> </v>
      </c>
      <c r="J4380" s="51"/>
      <c r="K4380" s="56"/>
      <c r="L4380" s="38"/>
      <c r="M4380" s="30"/>
      <c r="N4380" s="30"/>
      <c r="O4380" s="30"/>
      <c r="P4380" s="30"/>
      <c r="Q4380" s="23" t="str">
        <v/>
      </c>
      <c r="R4380" s="30"/>
      <c r="S4380" s="39"/>
      <c r="T4380" s="45"/>
      <c r="U4380" s="52"/>
      <c r="V4380" s="53"/>
      <c r="W4380" s="54"/>
      <c r="X4380" s="30"/>
      <c r="Y4380" s="31" t="str">
        <v/>
      </c>
      <c r="Z4380" s="30"/>
      <c r="AA4380" s="56"/>
      <c r="AB4380" s="56"/>
      <c r="AC4380" s="30"/>
      <c r="AD4380" s="30"/>
    </row>
    <row r="4381" spans="1:30" x14ac:dyDescent="0.2">
      <c r="A4381" s="89"/>
      <c r="B4381" s="35"/>
      <c r="C4381" s="30"/>
      <c r="D4381" s="30"/>
      <c r="E4381" s="30"/>
      <c r="F4381" s="30"/>
      <c r="G4381" s="30"/>
      <c r="H4381" s="155"/>
      <c r="I4381" s="36" t="str">
        <f ca="1">IFERROR(__xludf.DUMMYFUNCTION("""COMPUTED_VALUE""")," ")</f>
        <v xml:space="preserve"> </v>
      </c>
      <c r="J4381" s="51"/>
      <c r="K4381" s="56"/>
      <c r="L4381" s="38"/>
      <c r="M4381" s="30"/>
      <c r="N4381" s="30"/>
      <c r="O4381" s="30"/>
      <c r="P4381" s="30"/>
      <c r="Q4381" s="23" t="str">
        <v/>
      </c>
      <c r="R4381" s="30"/>
      <c r="S4381" s="39"/>
      <c r="T4381" s="45"/>
      <c r="U4381" s="52"/>
      <c r="V4381" s="53"/>
      <c r="W4381" s="54"/>
      <c r="X4381" s="30"/>
      <c r="Y4381" s="31" t="str">
        <v/>
      </c>
      <c r="Z4381" s="30"/>
      <c r="AA4381" s="55"/>
      <c r="AB4381" s="55"/>
      <c r="AC4381" s="30"/>
      <c r="AD4381" s="30"/>
    </row>
    <row r="4382" spans="1:30" x14ac:dyDescent="0.2">
      <c r="A4382" s="89"/>
      <c r="B4382" s="35"/>
      <c r="C4382" s="30"/>
      <c r="D4382" s="30"/>
      <c r="E4382" s="30"/>
      <c r="F4382" s="30"/>
      <c r="G4382" s="30"/>
      <c r="H4382" s="155"/>
      <c r="I4382" s="36" t="str">
        <f ca="1">IFERROR(__xludf.DUMMYFUNCTION("""COMPUTED_VALUE""")," ")</f>
        <v xml:space="preserve"> </v>
      </c>
      <c r="J4382" s="51"/>
      <c r="K4382" s="56"/>
      <c r="L4382" s="38"/>
      <c r="M4382" s="30"/>
      <c r="N4382" s="30"/>
      <c r="O4382" s="30"/>
      <c r="P4382" s="30"/>
      <c r="Q4382" s="23" t="str">
        <v/>
      </c>
      <c r="R4382" s="30"/>
      <c r="S4382" s="39"/>
      <c r="T4382" s="45"/>
      <c r="U4382" s="52"/>
      <c r="V4382" s="53"/>
      <c r="W4382" s="54"/>
      <c r="X4382" s="30"/>
      <c r="Y4382" s="31" t="str">
        <v/>
      </c>
      <c r="Z4382" s="30"/>
      <c r="AA4382" s="56"/>
      <c r="AB4382" s="56"/>
      <c r="AC4382" s="30"/>
      <c r="AD4382" s="30"/>
    </row>
    <row r="4383" spans="1:30" x14ac:dyDescent="0.2">
      <c r="A4383" s="89"/>
      <c r="B4383" s="35"/>
      <c r="C4383" s="30"/>
      <c r="D4383" s="30"/>
      <c r="E4383" s="30"/>
      <c r="F4383" s="30"/>
      <c r="G4383" s="30"/>
      <c r="H4383" s="155"/>
      <c r="I4383" s="36" t="str">
        <f ca="1">IFERROR(__xludf.DUMMYFUNCTION("""COMPUTED_VALUE""")," ")</f>
        <v xml:space="preserve"> </v>
      </c>
      <c r="J4383" s="51"/>
      <c r="K4383" s="56"/>
      <c r="L4383" s="38"/>
      <c r="M4383" s="30"/>
      <c r="N4383" s="30"/>
      <c r="O4383" s="30"/>
      <c r="P4383" s="30"/>
      <c r="Q4383" s="23" t="str">
        <v/>
      </c>
      <c r="R4383" s="30"/>
      <c r="S4383" s="39"/>
      <c r="T4383" s="45"/>
      <c r="U4383" s="52"/>
      <c r="V4383" s="53"/>
      <c r="W4383" s="54"/>
      <c r="X4383" s="30"/>
      <c r="Y4383" s="31" t="str">
        <v/>
      </c>
      <c r="Z4383" s="30"/>
      <c r="AA4383" s="55"/>
      <c r="AB4383" s="55"/>
      <c r="AC4383" s="30"/>
      <c r="AD4383" s="30"/>
    </row>
    <row r="4384" spans="1:30" x14ac:dyDescent="0.2">
      <c r="A4384" s="89"/>
      <c r="B4384" s="35"/>
      <c r="C4384" s="30"/>
      <c r="D4384" s="30"/>
      <c r="E4384" s="30"/>
      <c r="F4384" s="30"/>
      <c r="G4384" s="30"/>
      <c r="H4384" s="155"/>
      <c r="I4384" s="36" t="str">
        <f ca="1">IFERROR(__xludf.DUMMYFUNCTION("""COMPUTED_VALUE""")," ")</f>
        <v xml:space="preserve"> </v>
      </c>
      <c r="J4384" s="51"/>
      <c r="K4384" s="56"/>
      <c r="L4384" s="38"/>
      <c r="M4384" s="30"/>
      <c r="N4384" s="30"/>
      <c r="O4384" s="30"/>
      <c r="P4384" s="30"/>
      <c r="Q4384" s="23" t="str">
        <v/>
      </c>
      <c r="R4384" s="30"/>
      <c r="S4384" s="39"/>
      <c r="T4384" s="45"/>
      <c r="U4384" s="52"/>
      <c r="V4384" s="53"/>
      <c r="W4384" s="54"/>
      <c r="X4384" s="30"/>
      <c r="Y4384" s="31" t="str">
        <v/>
      </c>
      <c r="Z4384" s="30"/>
      <c r="AA4384" s="56"/>
      <c r="AB4384" s="56"/>
      <c r="AC4384" s="30"/>
      <c r="AD4384" s="30"/>
    </row>
    <row r="4385" spans="1:30" x14ac:dyDescent="0.2">
      <c r="A4385" s="89"/>
      <c r="B4385" s="35"/>
      <c r="C4385" s="30"/>
      <c r="D4385" s="30"/>
      <c r="E4385" s="30"/>
      <c r="F4385" s="30"/>
      <c r="G4385" s="30"/>
      <c r="H4385" s="155"/>
      <c r="I4385" s="36" t="str">
        <f ca="1">IFERROR(__xludf.DUMMYFUNCTION("""COMPUTED_VALUE""")," ")</f>
        <v xml:space="preserve"> </v>
      </c>
      <c r="J4385" s="51"/>
      <c r="K4385" s="56"/>
      <c r="L4385" s="38"/>
      <c r="M4385" s="30"/>
      <c r="N4385" s="30"/>
      <c r="O4385" s="30"/>
      <c r="P4385" s="30"/>
      <c r="Q4385" s="23" t="str">
        <v/>
      </c>
      <c r="R4385" s="30"/>
      <c r="S4385" s="39"/>
      <c r="T4385" s="45"/>
      <c r="U4385" s="52"/>
      <c r="V4385" s="53"/>
      <c r="W4385" s="54"/>
      <c r="X4385" s="30"/>
      <c r="Y4385" s="31" t="str">
        <v/>
      </c>
      <c r="Z4385" s="30"/>
      <c r="AA4385" s="55"/>
      <c r="AB4385" s="55"/>
      <c r="AC4385" s="30"/>
      <c r="AD4385" s="30"/>
    </row>
    <row r="4386" spans="1:30" x14ac:dyDescent="0.2">
      <c r="A4386" s="89"/>
      <c r="B4386" s="35"/>
      <c r="C4386" s="30"/>
      <c r="D4386" s="30"/>
      <c r="E4386" s="30"/>
      <c r="F4386" s="30"/>
      <c r="G4386" s="30"/>
      <c r="H4386" s="155"/>
      <c r="I4386" s="36" t="str">
        <f ca="1">IFERROR(__xludf.DUMMYFUNCTION("""COMPUTED_VALUE""")," ")</f>
        <v xml:space="preserve"> </v>
      </c>
      <c r="J4386" s="51"/>
      <c r="K4386" s="56"/>
      <c r="L4386" s="38"/>
      <c r="M4386" s="30"/>
      <c r="N4386" s="30"/>
      <c r="O4386" s="30"/>
      <c r="P4386" s="30"/>
      <c r="Q4386" s="23" t="str">
        <v/>
      </c>
      <c r="R4386" s="30"/>
      <c r="S4386" s="39"/>
      <c r="T4386" s="45"/>
      <c r="U4386" s="52"/>
      <c r="V4386" s="53"/>
      <c r="W4386" s="54"/>
      <c r="X4386" s="30"/>
      <c r="Y4386" s="31" t="str">
        <v/>
      </c>
      <c r="Z4386" s="30"/>
      <c r="AA4386" s="56"/>
      <c r="AB4386" s="56"/>
      <c r="AC4386" s="30"/>
      <c r="AD4386" s="30"/>
    </row>
    <row r="4387" spans="1:30" x14ac:dyDescent="0.2">
      <c r="A4387" s="89"/>
      <c r="B4387" s="35"/>
      <c r="C4387" s="30"/>
      <c r="D4387" s="30"/>
      <c r="E4387" s="30"/>
      <c r="F4387" s="30"/>
      <c r="G4387" s="30"/>
      <c r="H4387" s="155"/>
      <c r="I4387" s="36" t="str">
        <f ca="1">IFERROR(__xludf.DUMMYFUNCTION("""COMPUTED_VALUE""")," ")</f>
        <v xml:space="preserve"> </v>
      </c>
      <c r="J4387" s="51"/>
      <c r="K4387" s="56"/>
      <c r="L4387" s="38"/>
      <c r="M4387" s="30"/>
      <c r="N4387" s="30"/>
      <c r="O4387" s="30"/>
      <c r="P4387" s="30"/>
      <c r="Q4387" s="23" t="str">
        <v/>
      </c>
      <c r="R4387" s="30"/>
      <c r="S4387" s="39"/>
      <c r="T4387" s="45"/>
      <c r="U4387" s="52"/>
      <c r="V4387" s="53"/>
      <c r="W4387" s="54"/>
      <c r="X4387" s="30"/>
      <c r="Y4387" s="31" t="str">
        <v/>
      </c>
      <c r="Z4387" s="30"/>
      <c r="AA4387" s="55"/>
      <c r="AB4387" s="55"/>
      <c r="AC4387" s="30"/>
      <c r="AD4387" s="30"/>
    </row>
    <row r="4388" spans="1:30" x14ac:dyDescent="0.2">
      <c r="A4388" s="89"/>
      <c r="B4388" s="35"/>
      <c r="C4388" s="30"/>
      <c r="D4388" s="30"/>
      <c r="E4388" s="30"/>
      <c r="F4388" s="30"/>
      <c r="G4388" s="30"/>
      <c r="H4388" s="155"/>
      <c r="I4388" s="36" t="str">
        <f ca="1">IFERROR(__xludf.DUMMYFUNCTION("""COMPUTED_VALUE""")," ")</f>
        <v xml:space="preserve"> </v>
      </c>
      <c r="J4388" s="51"/>
      <c r="K4388" s="56"/>
      <c r="L4388" s="38"/>
      <c r="M4388" s="30"/>
      <c r="N4388" s="30"/>
      <c r="O4388" s="30"/>
      <c r="P4388" s="30"/>
      <c r="Q4388" s="23" t="str">
        <v/>
      </c>
      <c r="R4388" s="30"/>
      <c r="S4388" s="39"/>
      <c r="T4388" s="45"/>
      <c r="U4388" s="52"/>
      <c r="V4388" s="53"/>
      <c r="W4388" s="54"/>
      <c r="X4388" s="30"/>
      <c r="Y4388" s="31" t="str">
        <v/>
      </c>
      <c r="Z4388" s="30"/>
      <c r="AA4388" s="56"/>
      <c r="AB4388" s="56"/>
      <c r="AC4388" s="30"/>
      <c r="AD4388" s="30"/>
    </row>
    <row r="4389" spans="1:30" x14ac:dyDescent="0.2">
      <c r="A4389" s="89"/>
      <c r="B4389" s="35"/>
      <c r="C4389" s="30"/>
      <c r="D4389" s="30"/>
      <c r="E4389" s="30"/>
      <c r="F4389" s="30"/>
      <c r="G4389" s="30"/>
      <c r="H4389" s="155"/>
      <c r="I4389" s="36" t="str">
        <f ca="1">IFERROR(__xludf.DUMMYFUNCTION("""COMPUTED_VALUE""")," ")</f>
        <v xml:space="preserve"> </v>
      </c>
      <c r="J4389" s="51"/>
      <c r="K4389" s="56"/>
      <c r="L4389" s="38"/>
      <c r="M4389" s="30"/>
      <c r="N4389" s="30"/>
      <c r="O4389" s="30"/>
      <c r="P4389" s="30"/>
      <c r="Q4389" s="23" t="str">
        <v/>
      </c>
      <c r="R4389" s="30"/>
      <c r="S4389" s="39"/>
      <c r="T4389" s="45"/>
      <c r="U4389" s="52"/>
      <c r="V4389" s="53"/>
      <c r="W4389" s="54"/>
      <c r="X4389" s="30"/>
      <c r="Y4389" s="31" t="str">
        <v/>
      </c>
      <c r="Z4389" s="30"/>
      <c r="AA4389" s="55"/>
      <c r="AB4389" s="55"/>
      <c r="AC4389" s="30"/>
      <c r="AD4389" s="30"/>
    </row>
    <row r="4390" spans="1:30" x14ac:dyDescent="0.2">
      <c r="A4390" s="89"/>
      <c r="B4390" s="35"/>
      <c r="C4390" s="30"/>
      <c r="D4390" s="30"/>
      <c r="E4390" s="30"/>
      <c r="F4390" s="30"/>
      <c r="G4390" s="30"/>
      <c r="H4390" s="155"/>
      <c r="I4390" s="36" t="str">
        <f ca="1">IFERROR(__xludf.DUMMYFUNCTION("""COMPUTED_VALUE""")," ")</f>
        <v xml:space="preserve"> </v>
      </c>
      <c r="J4390" s="51"/>
      <c r="K4390" s="56"/>
      <c r="L4390" s="38"/>
      <c r="M4390" s="30"/>
      <c r="N4390" s="30"/>
      <c r="O4390" s="30"/>
      <c r="P4390" s="30"/>
      <c r="Q4390" s="23" t="str">
        <v/>
      </c>
      <c r="R4390" s="30"/>
      <c r="S4390" s="39"/>
      <c r="T4390" s="45"/>
      <c r="U4390" s="52"/>
      <c r="V4390" s="53"/>
      <c r="W4390" s="54"/>
      <c r="X4390" s="30"/>
      <c r="Y4390" s="31" t="str">
        <v/>
      </c>
      <c r="Z4390" s="30"/>
      <c r="AA4390" s="56"/>
      <c r="AB4390" s="56"/>
      <c r="AC4390" s="30"/>
      <c r="AD4390" s="30"/>
    </row>
    <row r="4391" spans="1:30" x14ac:dyDescent="0.2">
      <c r="A4391" s="89"/>
      <c r="B4391" s="35"/>
      <c r="C4391" s="30"/>
      <c r="D4391" s="30"/>
      <c r="E4391" s="30"/>
      <c r="F4391" s="30"/>
      <c r="G4391" s="30"/>
      <c r="H4391" s="155"/>
      <c r="I4391" s="36" t="str">
        <f ca="1">IFERROR(__xludf.DUMMYFUNCTION("""COMPUTED_VALUE""")," ")</f>
        <v xml:space="preserve"> </v>
      </c>
      <c r="J4391" s="51"/>
      <c r="K4391" s="56"/>
      <c r="L4391" s="38"/>
      <c r="M4391" s="30"/>
      <c r="N4391" s="30"/>
      <c r="O4391" s="30"/>
      <c r="P4391" s="30"/>
      <c r="Q4391" s="23" t="str">
        <v/>
      </c>
      <c r="R4391" s="30"/>
      <c r="S4391" s="39"/>
      <c r="T4391" s="45"/>
      <c r="U4391" s="52"/>
      <c r="V4391" s="53"/>
      <c r="W4391" s="54"/>
      <c r="X4391" s="30"/>
      <c r="Y4391" s="31" t="str">
        <v/>
      </c>
      <c r="Z4391" s="30"/>
      <c r="AA4391" s="55"/>
      <c r="AB4391" s="55"/>
      <c r="AC4391" s="30"/>
      <c r="AD4391" s="30"/>
    </row>
    <row r="4392" spans="1:30" x14ac:dyDescent="0.2">
      <c r="A4392" s="89"/>
      <c r="B4392" s="35"/>
      <c r="C4392" s="30"/>
      <c r="D4392" s="30"/>
      <c r="E4392" s="30"/>
      <c r="F4392" s="30"/>
      <c r="G4392" s="30"/>
      <c r="H4392" s="155"/>
      <c r="I4392" s="36" t="str">
        <f ca="1">IFERROR(__xludf.DUMMYFUNCTION("""COMPUTED_VALUE""")," ")</f>
        <v xml:space="preserve"> </v>
      </c>
      <c r="J4392" s="51"/>
      <c r="K4392" s="56"/>
      <c r="L4392" s="38"/>
      <c r="M4392" s="30"/>
      <c r="N4392" s="30"/>
      <c r="O4392" s="30"/>
      <c r="P4392" s="30"/>
      <c r="Q4392" s="23" t="str">
        <v/>
      </c>
      <c r="R4392" s="30"/>
      <c r="S4392" s="39"/>
      <c r="T4392" s="45"/>
      <c r="U4392" s="52"/>
      <c r="V4392" s="53"/>
      <c r="W4392" s="54"/>
      <c r="X4392" s="30"/>
      <c r="Y4392" s="31" t="str">
        <v/>
      </c>
      <c r="Z4392" s="30"/>
      <c r="AA4392" s="56"/>
      <c r="AB4392" s="56"/>
      <c r="AC4392" s="30"/>
      <c r="AD4392" s="30"/>
    </row>
    <row r="4393" spans="1:30" x14ac:dyDescent="0.2">
      <c r="A4393" s="89"/>
      <c r="B4393" s="35"/>
      <c r="C4393" s="30"/>
      <c r="D4393" s="30"/>
      <c r="E4393" s="30"/>
      <c r="F4393" s="30"/>
      <c r="G4393" s="30"/>
      <c r="H4393" s="155"/>
      <c r="I4393" s="36" t="str">
        <f ca="1">IFERROR(__xludf.DUMMYFUNCTION("""COMPUTED_VALUE""")," ")</f>
        <v xml:space="preserve"> </v>
      </c>
      <c r="J4393" s="51"/>
      <c r="K4393" s="56"/>
      <c r="L4393" s="38"/>
      <c r="M4393" s="30"/>
      <c r="N4393" s="30"/>
      <c r="O4393" s="30"/>
      <c r="P4393" s="30"/>
      <c r="Q4393" s="23" t="str">
        <v/>
      </c>
      <c r="R4393" s="30"/>
      <c r="S4393" s="39"/>
      <c r="T4393" s="45"/>
      <c r="U4393" s="52"/>
      <c r="V4393" s="53"/>
      <c r="W4393" s="54"/>
      <c r="X4393" s="30"/>
      <c r="Y4393" s="31" t="str">
        <v/>
      </c>
      <c r="Z4393" s="30"/>
      <c r="AA4393" s="55"/>
      <c r="AB4393" s="55"/>
      <c r="AC4393" s="30"/>
      <c r="AD4393" s="30"/>
    </row>
    <row r="4394" spans="1:30" x14ac:dyDescent="0.2">
      <c r="A4394" s="89"/>
      <c r="B4394" s="35"/>
      <c r="C4394" s="30"/>
      <c r="D4394" s="30"/>
      <c r="E4394" s="30"/>
      <c r="F4394" s="30"/>
      <c r="G4394" s="30"/>
      <c r="H4394" s="155"/>
      <c r="I4394" s="36" t="str">
        <f ca="1">IFERROR(__xludf.DUMMYFUNCTION("""COMPUTED_VALUE""")," ")</f>
        <v xml:space="preserve"> </v>
      </c>
      <c r="J4394" s="51"/>
      <c r="K4394" s="56"/>
      <c r="L4394" s="38"/>
      <c r="M4394" s="30"/>
      <c r="N4394" s="30"/>
      <c r="O4394" s="30"/>
      <c r="P4394" s="30"/>
      <c r="Q4394" s="23" t="str">
        <v/>
      </c>
      <c r="R4394" s="30"/>
      <c r="S4394" s="39"/>
      <c r="T4394" s="45"/>
      <c r="U4394" s="52"/>
      <c r="V4394" s="53"/>
      <c r="W4394" s="54"/>
      <c r="X4394" s="30"/>
      <c r="Y4394" s="31" t="str">
        <v/>
      </c>
      <c r="Z4394" s="30"/>
      <c r="AA4394" s="56"/>
      <c r="AB4394" s="56"/>
      <c r="AC4394" s="30"/>
      <c r="AD4394" s="30"/>
    </row>
    <row r="4395" spans="1:30" x14ac:dyDescent="0.2">
      <c r="A4395" s="89"/>
      <c r="B4395" s="35"/>
      <c r="C4395" s="30"/>
      <c r="D4395" s="30"/>
      <c r="E4395" s="30"/>
      <c r="F4395" s="30"/>
      <c r="G4395" s="30"/>
      <c r="H4395" s="155"/>
      <c r="I4395" s="36" t="str">
        <f ca="1">IFERROR(__xludf.DUMMYFUNCTION("""COMPUTED_VALUE""")," ")</f>
        <v xml:space="preserve"> </v>
      </c>
      <c r="J4395" s="51"/>
      <c r="K4395" s="56"/>
      <c r="L4395" s="38"/>
      <c r="M4395" s="30"/>
      <c r="N4395" s="30"/>
      <c r="O4395" s="30"/>
      <c r="P4395" s="30"/>
      <c r="Q4395" s="23" t="str">
        <v/>
      </c>
      <c r="R4395" s="30"/>
      <c r="S4395" s="39"/>
      <c r="T4395" s="45"/>
      <c r="U4395" s="52"/>
      <c r="V4395" s="53"/>
      <c r="W4395" s="54"/>
      <c r="X4395" s="30"/>
      <c r="Y4395" s="31" t="str">
        <v/>
      </c>
      <c r="Z4395" s="30"/>
      <c r="AA4395" s="55"/>
      <c r="AB4395" s="55"/>
      <c r="AC4395" s="30"/>
      <c r="AD4395" s="30"/>
    </row>
    <row r="4396" spans="1:30" x14ac:dyDescent="0.2">
      <c r="A4396" s="89"/>
      <c r="B4396" s="35"/>
      <c r="C4396" s="30"/>
      <c r="D4396" s="30"/>
      <c r="E4396" s="30"/>
      <c r="F4396" s="30"/>
      <c r="G4396" s="30"/>
      <c r="H4396" s="155"/>
      <c r="I4396" s="36" t="str">
        <f ca="1">IFERROR(__xludf.DUMMYFUNCTION("""COMPUTED_VALUE""")," ")</f>
        <v xml:space="preserve"> </v>
      </c>
      <c r="J4396" s="51"/>
      <c r="K4396" s="56"/>
      <c r="L4396" s="38"/>
      <c r="M4396" s="30"/>
      <c r="N4396" s="30"/>
      <c r="O4396" s="30"/>
      <c r="P4396" s="30"/>
      <c r="Q4396" s="23" t="str">
        <v/>
      </c>
      <c r="R4396" s="30"/>
      <c r="S4396" s="39"/>
      <c r="T4396" s="45"/>
      <c r="U4396" s="52"/>
      <c r="V4396" s="53"/>
      <c r="W4396" s="54"/>
      <c r="X4396" s="30"/>
      <c r="Y4396" s="31" t="str">
        <v/>
      </c>
      <c r="Z4396" s="30"/>
      <c r="AA4396" s="56"/>
      <c r="AB4396" s="56"/>
      <c r="AC4396" s="30"/>
      <c r="AD4396" s="30"/>
    </row>
    <row r="4397" spans="1:30" x14ac:dyDescent="0.2">
      <c r="A4397" s="89"/>
      <c r="B4397" s="35"/>
      <c r="C4397" s="30"/>
      <c r="D4397" s="30"/>
      <c r="E4397" s="30"/>
      <c r="F4397" s="30"/>
      <c r="G4397" s="30"/>
      <c r="H4397" s="155"/>
      <c r="I4397" s="36" t="str">
        <f ca="1">IFERROR(__xludf.DUMMYFUNCTION("""COMPUTED_VALUE""")," ")</f>
        <v xml:space="preserve"> </v>
      </c>
      <c r="J4397" s="51"/>
      <c r="K4397" s="56"/>
      <c r="L4397" s="38"/>
      <c r="M4397" s="30"/>
      <c r="N4397" s="30"/>
      <c r="O4397" s="30"/>
      <c r="P4397" s="30"/>
      <c r="Q4397" s="23" t="str">
        <v/>
      </c>
      <c r="R4397" s="30"/>
      <c r="S4397" s="39"/>
      <c r="T4397" s="45"/>
      <c r="U4397" s="52"/>
      <c r="V4397" s="53"/>
      <c r="W4397" s="54"/>
      <c r="X4397" s="30"/>
      <c r="Y4397" s="31" t="str">
        <v/>
      </c>
      <c r="Z4397" s="30"/>
      <c r="AA4397" s="55"/>
      <c r="AB4397" s="55"/>
      <c r="AC4397" s="30"/>
      <c r="AD4397" s="30"/>
    </row>
    <row r="4398" spans="1:30" x14ac:dyDescent="0.2">
      <c r="A4398" s="89"/>
      <c r="B4398" s="35"/>
      <c r="C4398" s="30"/>
      <c r="D4398" s="30"/>
      <c r="E4398" s="30"/>
      <c r="F4398" s="30"/>
      <c r="G4398" s="30"/>
      <c r="H4398" s="155"/>
      <c r="I4398" s="36" t="str">
        <f ca="1">IFERROR(__xludf.DUMMYFUNCTION("""COMPUTED_VALUE""")," ")</f>
        <v xml:space="preserve"> </v>
      </c>
      <c r="J4398" s="51"/>
      <c r="K4398" s="56"/>
      <c r="L4398" s="38"/>
      <c r="M4398" s="30"/>
      <c r="N4398" s="30"/>
      <c r="O4398" s="30"/>
      <c r="P4398" s="30"/>
      <c r="Q4398" s="23" t="str">
        <v/>
      </c>
      <c r="R4398" s="30"/>
      <c r="S4398" s="39"/>
      <c r="T4398" s="45"/>
      <c r="U4398" s="52"/>
      <c r="V4398" s="53"/>
      <c r="W4398" s="54"/>
      <c r="X4398" s="30"/>
      <c r="Y4398" s="31" t="str">
        <v/>
      </c>
      <c r="Z4398" s="30"/>
      <c r="AA4398" s="56"/>
      <c r="AB4398" s="56"/>
      <c r="AC4398" s="30"/>
      <c r="AD4398" s="30"/>
    </row>
    <row r="4399" spans="1:30" x14ac:dyDescent="0.2">
      <c r="A4399" s="89"/>
      <c r="B4399" s="35"/>
      <c r="C4399" s="30"/>
      <c r="D4399" s="30"/>
      <c r="E4399" s="30"/>
      <c r="F4399" s="30"/>
      <c r="G4399" s="30"/>
      <c r="H4399" s="155"/>
      <c r="I4399" s="36" t="str">
        <f ca="1">IFERROR(__xludf.DUMMYFUNCTION("""COMPUTED_VALUE""")," ")</f>
        <v xml:space="preserve"> </v>
      </c>
      <c r="J4399" s="51"/>
      <c r="K4399" s="56"/>
      <c r="L4399" s="38"/>
      <c r="M4399" s="30"/>
      <c r="N4399" s="30"/>
      <c r="O4399" s="30"/>
      <c r="P4399" s="30"/>
      <c r="Q4399" s="23" t="str">
        <v/>
      </c>
      <c r="R4399" s="30"/>
      <c r="S4399" s="39"/>
      <c r="T4399" s="45"/>
      <c r="U4399" s="52"/>
      <c r="V4399" s="53"/>
      <c r="W4399" s="54"/>
      <c r="X4399" s="30"/>
      <c r="Y4399" s="31" t="str">
        <v/>
      </c>
      <c r="Z4399" s="30"/>
      <c r="AA4399" s="55"/>
      <c r="AB4399" s="55"/>
      <c r="AC4399" s="30"/>
      <c r="AD4399" s="30"/>
    </row>
    <row r="4400" spans="1:30" x14ac:dyDescent="0.2">
      <c r="A4400" s="89"/>
      <c r="B4400" s="35"/>
      <c r="C4400" s="30"/>
      <c r="D4400" s="30"/>
      <c r="E4400" s="30"/>
      <c r="F4400" s="30"/>
      <c r="G4400" s="30"/>
      <c r="H4400" s="155"/>
      <c r="I4400" s="36" t="str">
        <f ca="1">IFERROR(__xludf.DUMMYFUNCTION("""COMPUTED_VALUE""")," ")</f>
        <v xml:space="preserve"> </v>
      </c>
      <c r="J4400" s="51"/>
      <c r="K4400" s="56"/>
      <c r="L4400" s="38"/>
      <c r="M4400" s="30"/>
      <c r="N4400" s="30"/>
      <c r="O4400" s="30"/>
      <c r="P4400" s="30"/>
      <c r="Q4400" s="23" t="str">
        <v/>
      </c>
      <c r="R4400" s="30"/>
      <c r="S4400" s="39"/>
      <c r="T4400" s="45"/>
      <c r="U4400" s="52"/>
      <c r="V4400" s="53"/>
      <c r="W4400" s="54"/>
      <c r="X4400" s="30"/>
      <c r="Y4400" s="31" t="str">
        <v/>
      </c>
      <c r="Z4400" s="30"/>
      <c r="AA4400" s="56"/>
      <c r="AB4400" s="56"/>
      <c r="AC4400" s="30"/>
      <c r="AD4400" s="30"/>
    </row>
    <row r="4401" spans="1:30" x14ac:dyDescent="0.2">
      <c r="A4401" s="89"/>
      <c r="B4401" s="35"/>
      <c r="C4401" s="30"/>
      <c r="D4401" s="30"/>
      <c r="E4401" s="30"/>
      <c r="F4401" s="30"/>
      <c r="G4401" s="30"/>
      <c r="H4401" s="155"/>
      <c r="I4401" s="36" t="str">
        <f ca="1">IFERROR(__xludf.DUMMYFUNCTION("""COMPUTED_VALUE""")," ")</f>
        <v xml:space="preserve"> </v>
      </c>
      <c r="J4401" s="51"/>
      <c r="K4401" s="56"/>
      <c r="L4401" s="38"/>
      <c r="M4401" s="30"/>
      <c r="N4401" s="30"/>
      <c r="O4401" s="30"/>
      <c r="P4401" s="30"/>
      <c r="Q4401" s="23" t="str">
        <v/>
      </c>
      <c r="R4401" s="30"/>
      <c r="S4401" s="39"/>
      <c r="T4401" s="45"/>
      <c r="U4401" s="52"/>
      <c r="V4401" s="53"/>
      <c r="W4401" s="54"/>
      <c r="X4401" s="30"/>
      <c r="Y4401" s="31" t="str">
        <v/>
      </c>
      <c r="Z4401" s="30"/>
      <c r="AA4401" s="55"/>
      <c r="AB4401" s="55"/>
      <c r="AC4401" s="30"/>
      <c r="AD4401" s="30"/>
    </row>
    <row r="4402" spans="1:30" x14ac:dyDescent="0.2">
      <c r="A4402" s="89"/>
      <c r="B4402" s="35"/>
      <c r="C4402" s="30"/>
      <c r="D4402" s="30"/>
      <c r="E4402" s="30"/>
      <c r="F4402" s="30"/>
      <c r="G4402" s="30"/>
      <c r="H4402" s="155"/>
      <c r="I4402" s="36" t="str">
        <f ca="1">IFERROR(__xludf.DUMMYFUNCTION("""COMPUTED_VALUE""")," ")</f>
        <v xml:space="preserve"> </v>
      </c>
      <c r="J4402" s="51"/>
      <c r="K4402" s="56"/>
      <c r="L4402" s="38"/>
      <c r="M4402" s="30"/>
      <c r="N4402" s="30"/>
      <c r="O4402" s="30"/>
      <c r="P4402" s="30"/>
      <c r="Q4402" s="23" t="str">
        <v/>
      </c>
      <c r="R4402" s="30"/>
      <c r="S4402" s="39"/>
      <c r="T4402" s="45"/>
      <c r="U4402" s="52"/>
      <c r="V4402" s="53"/>
      <c r="W4402" s="54"/>
      <c r="X4402" s="30"/>
      <c r="Y4402" s="31" t="str">
        <v/>
      </c>
      <c r="Z4402" s="30"/>
      <c r="AA4402" s="56"/>
      <c r="AB4402" s="56"/>
      <c r="AC4402" s="30"/>
      <c r="AD4402" s="30"/>
    </row>
    <row r="4403" spans="1:30" x14ac:dyDescent="0.2">
      <c r="A4403" s="89"/>
      <c r="B4403" s="35"/>
      <c r="C4403" s="30"/>
      <c r="D4403" s="30"/>
      <c r="E4403" s="30"/>
      <c r="F4403" s="30"/>
      <c r="G4403" s="30"/>
      <c r="H4403" s="155"/>
      <c r="I4403" s="36" t="str">
        <f ca="1">IFERROR(__xludf.DUMMYFUNCTION("""COMPUTED_VALUE""")," ")</f>
        <v xml:space="preserve"> </v>
      </c>
      <c r="J4403" s="51"/>
      <c r="K4403" s="56"/>
      <c r="L4403" s="38"/>
      <c r="M4403" s="30"/>
      <c r="N4403" s="30"/>
      <c r="O4403" s="30"/>
      <c r="P4403" s="30"/>
      <c r="Q4403" s="23" t="str">
        <v/>
      </c>
      <c r="R4403" s="30"/>
      <c r="S4403" s="39"/>
      <c r="T4403" s="45"/>
      <c r="U4403" s="52"/>
      <c r="V4403" s="53"/>
      <c r="W4403" s="54"/>
      <c r="X4403" s="30"/>
      <c r="Y4403" s="31" t="str">
        <v/>
      </c>
      <c r="Z4403" s="30"/>
      <c r="AA4403" s="55"/>
      <c r="AB4403" s="55"/>
      <c r="AC4403" s="30"/>
      <c r="AD4403" s="30"/>
    </row>
    <row r="4404" spans="1:30" x14ac:dyDescent="0.2">
      <c r="A4404" s="89"/>
      <c r="B4404" s="35"/>
      <c r="C4404" s="30"/>
      <c r="D4404" s="30"/>
      <c r="E4404" s="30"/>
      <c r="F4404" s="30"/>
      <c r="G4404" s="30"/>
      <c r="H4404" s="155"/>
      <c r="I4404" s="36" t="str">
        <f ca="1">IFERROR(__xludf.DUMMYFUNCTION("""COMPUTED_VALUE""")," ")</f>
        <v xml:space="preserve"> </v>
      </c>
      <c r="J4404" s="51"/>
      <c r="K4404" s="56"/>
      <c r="L4404" s="38"/>
      <c r="M4404" s="30"/>
      <c r="N4404" s="30"/>
      <c r="O4404" s="30"/>
      <c r="P4404" s="30"/>
      <c r="Q4404" s="23" t="str">
        <v/>
      </c>
      <c r="R4404" s="30"/>
      <c r="S4404" s="39"/>
      <c r="T4404" s="45"/>
      <c r="U4404" s="52"/>
      <c r="V4404" s="53"/>
      <c r="W4404" s="54"/>
      <c r="X4404" s="30"/>
      <c r="Y4404" s="31" t="str">
        <v/>
      </c>
      <c r="Z4404" s="30"/>
      <c r="AA4404" s="56"/>
      <c r="AB4404" s="56"/>
      <c r="AC4404" s="30"/>
      <c r="AD4404" s="30"/>
    </row>
    <row r="4405" spans="1:30" x14ac:dyDescent="0.2">
      <c r="A4405" s="89"/>
      <c r="B4405" s="35"/>
      <c r="C4405" s="30"/>
      <c r="D4405" s="30"/>
      <c r="E4405" s="30"/>
      <c r="F4405" s="30"/>
      <c r="G4405" s="30"/>
      <c r="H4405" s="155"/>
      <c r="I4405" s="36" t="str">
        <f ca="1">IFERROR(__xludf.DUMMYFUNCTION("""COMPUTED_VALUE""")," ")</f>
        <v xml:space="preserve"> </v>
      </c>
      <c r="J4405" s="51"/>
      <c r="K4405" s="56"/>
      <c r="L4405" s="38"/>
      <c r="M4405" s="30"/>
      <c r="N4405" s="30"/>
      <c r="O4405" s="30"/>
      <c r="P4405" s="30"/>
      <c r="Q4405" s="23" t="str">
        <v/>
      </c>
      <c r="R4405" s="30"/>
      <c r="S4405" s="39"/>
      <c r="T4405" s="45"/>
      <c r="U4405" s="52"/>
      <c r="V4405" s="53"/>
      <c r="W4405" s="54"/>
      <c r="X4405" s="30"/>
      <c r="Y4405" s="31" t="str">
        <v/>
      </c>
      <c r="Z4405" s="30"/>
      <c r="AA4405" s="55"/>
      <c r="AB4405" s="55"/>
      <c r="AC4405" s="30"/>
      <c r="AD4405" s="30"/>
    </row>
    <row r="4406" spans="1:30" x14ac:dyDescent="0.2">
      <c r="A4406" s="89"/>
      <c r="B4406" s="35"/>
      <c r="C4406" s="30"/>
      <c r="D4406" s="30"/>
      <c r="E4406" s="30"/>
      <c r="F4406" s="30"/>
      <c r="G4406" s="30"/>
      <c r="H4406" s="155"/>
      <c r="I4406" s="36" t="str">
        <f ca="1">IFERROR(__xludf.DUMMYFUNCTION("""COMPUTED_VALUE""")," ")</f>
        <v xml:space="preserve"> </v>
      </c>
      <c r="J4406" s="51"/>
      <c r="K4406" s="56"/>
      <c r="L4406" s="38"/>
      <c r="M4406" s="30"/>
      <c r="N4406" s="30"/>
      <c r="O4406" s="30"/>
      <c r="P4406" s="30"/>
      <c r="Q4406" s="23" t="str">
        <v/>
      </c>
      <c r="R4406" s="30"/>
      <c r="S4406" s="39"/>
      <c r="T4406" s="45"/>
      <c r="U4406" s="52"/>
      <c r="V4406" s="53"/>
      <c r="W4406" s="54"/>
      <c r="X4406" s="30"/>
      <c r="Y4406" s="31" t="str">
        <v/>
      </c>
      <c r="Z4406" s="30"/>
      <c r="AA4406" s="56"/>
      <c r="AB4406" s="56"/>
      <c r="AC4406" s="30"/>
      <c r="AD4406" s="30"/>
    </row>
    <row r="4407" spans="1:30" x14ac:dyDescent="0.2">
      <c r="A4407" s="89"/>
      <c r="B4407" s="35"/>
      <c r="C4407" s="30"/>
      <c r="D4407" s="30"/>
      <c r="E4407" s="30"/>
      <c r="F4407" s="30"/>
      <c r="G4407" s="30"/>
      <c r="H4407" s="155"/>
      <c r="I4407" s="36" t="str">
        <f ca="1">IFERROR(__xludf.DUMMYFUNCTION("""COMPUTED_VALUE""")," ")</f>
        <v xml:space="preserve"> </v>
      </c>
      <c r="J4407" s="51"/>
      <c r="K4407" s="56"/>
      <c r="L4407" s="38"/>
      <c r="M4407" s="30"/>
      <c r="N4407" s="30"/>
      <c r="O4407" s="30"/>
      <c r="P4407" s="30"/>
      <c r="Q4407" s="23" t="str">
        <v/>
      </c>
      <c r="R4407" s="30"/>
      <c r="S4407" s="39"/>
      <c r="T4407" s="45"/>
      <c r="U4407" s="52"/>
      <c r="V4407" s="53"/>
      <c r="W4407" s="54"/>
      <c r="X4407" s="30"/>
      <c r="Y4407" s="31" t="str">
        <v/>
      </c>
      <c r="Z4407" s="30"/>
      <c r="AA4407" s="55"/>
      <c r="AB4407" s="55"/>
      <c r="AC4407" s="30"/>
      <c r="AD4407" s="30"/>
    </row>
    <row r="4408" spans="1:30" x14ac:dyDescent="0.2">
      <c r="A4408" s="89"/>
      <c r="B4408" s="35"/>
      <c r="C4408" s="30"/>
      <c r="D4408" s="30"/>
      <c r="E4408" s="30"/>
      <c r="F4408" s="30"/>
      <c r="G4408" s="30"/>
      <c r="H4408" s="155"/>
      <c r="I4408" s="36" t="str">
        <f ca="1">IFERROR(__xludf.DUMMYFUNCTION("""COMPUTED_VALUE""")," ")</f>
        <v xml:space="preserve"> </v>
      </c>
      <c r="J4408" s="51"/>
      <c r="K4408" s="56"/>
      <c r="L4408" s="38"/>
      <c r="M4408" s="30"/>
      <c r="N4408" s="30"/>
      <c r="O4408" s="30"/>
      <c r="P4408" s="30"/>
      <c r="Q4408" s="23" t="str">
        <v/>
      </c>
      <c r="R4408" s="30"/>
      <c r="S4408" s="39"/>
      <c r="T4408" s="45"/>
      <c r="U4408" s="52"/>
      <c r="V4408" s="53"/>
      <c r="W4408" s="54"/>
      <c r="X4408" s="30"/>
      <c r="Y4408" s="31" t="str">
        <v/>
      </c>
      <c r="Z4408" s="30"/>
      <c r="AA4408" s="56"/>
      <c r="AB4408" s="56"/>
      <c r="AC4408" s="30"/>
      <c r="AD4408" s="30"/>
    </row>
    <row r="4409" spans="1:30" x14ac:dyDescent="0.2">
      <c r="A4409" s="89"/>
      <c r="B4409" s="35"/>
      <c r="C4409" s="30"/>
      <c r="D4409" s="30"/>
      <c r="E4409" s="30"/>
      <c r="F4409" s="30"/>
      <c r="G4409" s="30"/>
      <c r="H4409" s="155"/>
      <c r="I4409" s="36" t="str">
        <f ca="1">IFERROR(__xludf.DUMMYFUNCTION("""COMPUTED_VALUE""")," ")</f>
        <v xml:space="preserve"> </v>
      </c>
      <c r="J4409" s="51"/>
      <c r="K4409" s="56"/>
      <c r="L4409" s="38"/>
      <c r="M4409" s="30"/>
      <c r="N4409" s="30"/>
      <c r="O4409" s="30"/>
      <c r="P4409" s="30"/>
      <c r="Q4409" s="23" t="str">
        <v/>
      </c>
      <c r="R4409" s="30"/>
      <c r="S4409" s="39"/>
      <c r="T4409" s="45"/>
      <c r="U4409" s="52"/>
      <c r="V4409" s="53"/>
      <c r="W4409" s="54"/>
      <c r="X4409" s="30"/>
      <c r="Y4409" s="31" t="str">
        <v/>
      </c>
      <c r="Z4409" s="30"/>
      <c r="AA4409" s="55"/>
      <c r="AB4409" s="55"/>
      <c r="AC4409" s="30"/>
      <c r="AD4409" s="30"/>
    </row>
    <row r="4410" spans="1:30" x14ac:dyDescent="0.2">
      <c r="A4410" s="89"/>
      <c r="B4410" s="35"/>
      <c r="C4410" s="30"/>
      <c r="D4410" s="30"/>
      <c r="E4410" s="30"/>
      <c r="F4410" s="30"/>
      <c r="G4410" s="30"/>
      <c r="H4410" s="155"/>
      <c r="I4410" s="36" t="str">
        <f ca="1">IFERROR(__xludf.DUMMYFUNCTION("""COMPUTED_VALUE""")," ")</f>
        <v xml:space="preserve"> </v>
      </c>
      <c r="J4410" s="51"/>
      <c r="K4410" s="56"/>
      <c r="L4410" s="38"/>
      <c r="M4410" s="30"/>
      <c r="N4410" s="30"/>
      <c r="O4410" s="30"/>
      <c r="P4410" s="30"/>
      <c r="Q4410" s="23" t="str">
        <v/>
      </c>
      <c r="R4410" s="30"/>
      <c r="S4410" s="39"/>
      <c r="T4410" s="45"/>
      <c r="U4410" s="52"/>
      <c r="V4410" s="53"/>
      <c r="W4410" s="54"/>
      <c r="X4410" s="30"/>
      <c r="Y4410" s="31" t="str">
        <v/>
      </c>
      <c r="Z4410" s="30"/>
      <c r="AA4410" s="56"/>
      <c r="AB4410" s="56"/>
      <c r="AC4410" s="30"/>
      <c r="AD4410" s="30"/>
    </row>
    <row r="4411" spans="1:30" x14ac:dyDescent="0.2">
      <c r="A4411" s="89"/>
      <c r="B4411" s="35"/>
      <c r="C4411" s="30"/>
      <c r="D4411" s="30"/>
      <c r="E4411" s="30"/>
      <c r="F4411" s="30"/>
      <c r="G4411" s="30"/>
      <c r="H4411" s="155"/>
      <c r="I4411" s="36" t="str">
        <f ca="1">IFERROR(__xludf.DUMMYFUNCTION("""COMPUTED_VALUE""")," ")</f>
        <v xml:space="preserve"> </v>
      </c>
      <c r="J4411" s="51"/>
      <c r="K4411" s="56"/>
      <c r="L4411" s="38"/>
      <c r="M4411" s="30"/>
      <c r="N4411" s="30"/>
      <c r="O4411" s="30"/>
      <c r="P4411" s="30"/>
      <c r="Q4411" s="23" t="str">
        <v/>
      </c>
      <c r="R4411" s="30"/>
      <c r="S4411" s="39"/>
      <c r="T4411" s="45"/>
      <c r="U4411" s="52"/>
      <c r="V4411" s="53"/>
      <c r="W4411" s="54"/>
      <c r="X4411" s="30"/>
      <c r="Y4411" s="31" t="str">
        <v/>
      </c>
      <c r="Z4411" s="30"/>
      <c r="AA4411" s="55"/>
      <c r="AB4411" s="55"/>
      <c r="AC4411" s="30"/>
      <c r="AD4411" s="30"/>
    </row>
    <row r="4412" spans="1:30" x14ac:dyDescent="0.2">
      <c r="A4412" s="89"/>
      <c r="B4412" s="35"/>
      <c r="C4412" s="30"/>
      <c r="D4412" s="30"/>
      <c r="E4412" s="30"/>
      <c r="F4412" s="30"/>
      <c r="G4412" s="30"/>
      <c r="H4412" s="155"/>
      <c r="I4412" s="36" t="str">
        <f ca="1">IFERROR(__xludf.DUMMYFUNCTION("""COMPUTED_VALUE""")," ")</f>
        <v xml:space="preserve"> </v>
      </c>
      <c r="J4412" s="51"/>
      <c r="K4412" s="56"/>
      <c r="L4412" s="38"/>
      <c r="M4412" s="30"/>
      <c r="N4412" s="30"/>
      <c r="O4412" s="30"/>
      <c r="P4412" s="30"/>
      <c r="Q4412" s="23" t="str">
        <v/>
      </c>
      <c r="R4412" s="30"/>
      <c r="S4412" s="39"/>
      <c r="T4412" s="45"/>
      <c r="U4412" s="52"/>
      <c r="V4412" s="53"/>
      <c r="W4412" s="54"/>
      <c r="X4412" s="30"/>
      <c r="Y4412" s="31" t="str">
        <v/>
      </c>
      <c r="Z4412" s="30"/>
      <c r="AA4412" s="56"/>
      <c r="AB4412" s="56"/>
      <c r="AC4412" s="30"/>
      <c r="AD4412" s="30"/>
    </row>
    <row r="4413" spans="1:30" x14ac:dyDescent="0.2">
      <c r="A4413" s="89"/>
      <c r="B4413" s="35"/>
      <c r="C4413" s="30"/>
      <c r="D4413" s="30"/>
      <c r="E4413" s="30"/>
      <c r="F4413" s="30"/>
      <c r="G4413" s="30"/>
      <c r="H4413" s="155"/>
      <c r="I4413" s="36" t="str">
        <f ca="1">IFERROR(__xludf.DUMMYFUNCTION("""COMPUTED_VALUE""")," ")</f>
        <v xml:space="preserve"> </v>
      </c>
      <c r="J4413" s="51"/>
      <c r="K4413" s="56"/>
      <c r="L4413" s="38"/>
      <c r="M4413" s="30"/>
      <c r="N4413" s="30"/>
      <c r="O4413" s="30"/>
      <c r="P4413" s="30"/>
      <c r="Q4413" s="23" t="str">
        <v/>
      </c>
      <c r="R4413" s="30"/>
      <c r="S4413" s="39"/>
      <c r="T4413" s="45"/>
      <c r="U4413" s="52"/>
      <c r="V4413" s="53"/>
      <c r="W4413" s="54"/>
      <c r="X4413" s="30"/>
      <c r="Y4413" s="31" t="str">
        <v/>
      </c>
      <c r="Z4413" s="30"/>
      <c r="AA4413" s="55"/>
      <c r="AB4413" s="55"/>
      <c r="AC4413" s="30"/>
      <c r="AD4413" s="30"/>
    </row>
    <row r="4414" spans="1:30" x14ac:dyDescent="0.2">
      <c r="A4414" s="89"/>
      <c r="B4414" s="35"/>
      <c r="C4414" s="30"/>
      <c r="D4414" s="30"/>
      <c r="E4414" s="30"/>
      <c r="F4414" s="30"/>
      <c r="G4414" s="30"/>
      <c r="H4414" s="155"/>
      <c r="I4414" s="36" t="str">
        <f ca="1">IFERROR(__xludf.DUMMYFUNCTION("""COMPUTED_VALUE""")," ")</f>
        <v xml:space="preserve"> </v>
      </c>
      <c r="J4414" s="51"/>
      <c r="K4414" s="56"/>
      <c r="L4414" s="38"/>
      <c r="M4414" s="30"/>
      <c r="N4414" s="30"/>
      <c r="O4414" s="30"/>
      <c r="P4414" s="30"/>
      <c r="Q4414" s="23" t="str">
        <v/>
      </c>
      <c r="R4414" s="30"/>
      <c r="S4414" s="39"/>
      <c r="T4414" s="45"/>
      <c r="U4414" s="52"/>
      <c r="V4414" s="53"/>
      <c r="W4414" s="54"/>
      <c r="X4414" s="30"/>
      <c r="Y4414" s="31" t="str">
        <v/>
      </c>
      <c r="Z4414" s="30"/>
      <c r="AA4414" s="56"/>
      <c r="AB4414" s="56"/>
      <c r="AC4414" s="30"/>
      <c r="AD4414" s="30"/>
    </row>
    <row r="4415" spans="1:30" x14ac:dyDescent="0.2">
      <c r="A4415" s="89"/>
      <c r="B4415" s="35"/>
      <c r="C4415" s="30"/>
      <c r="D4415" s="30"/>
      <c r="E4415" s="30"/>
      <c r="F4415" s="30"/>
      <c r="G4415" s="30"/>
      <c r="H4415" s="155"/>
      <c r="I4415" s="36" t="str">
        <f ca="1">IFERROR(__xludf.DUMMYFUNCTION("""COMPUTED_VALUE""")," ")</f>
        <v xml:space="preserve"> </v>
      </c>
      <c r="J4415" s="51"/>
      <c r="K4415" s="56"/>
      <c r="L4415" s="38"/>
      <c r="M4415" s="30"/>
      <c r="N4415" s="30"/>
      <c r="O4415" s="30"/>
      <c r="P4415" s="30"/>
      <c r="Q4415" s="23" t="str">
        <v/>
      </c>
      <c r="R4415" s="30"/>
      <c r="S4415" s="39"/>
      <c r="T4415" s="45"/>
      <c r="U4415" s="52"/>
      <c r="V4415" s="53"/>
      <c r="W4415" s="54"/>
      <c r="X4415" s="30"/>
      <c r="Y4415" s="31" t="str">
        <v/>
      </c>
      <c r="Z4415" s="30"/>
      <c r="AA4415" s="55"/>
      <c r="AB4415" s="55"/>
      <c r="AC4415" s="30"/>
      <c r="AD4415" s="30"/>
    </row>
    <row r="4416" spans="1:30" x14ac:dyDescent="0.2">
      <c r="A4416" s="89"/>
      <c r="B4416" s="35"/>
      <c r="C4416" s="30"/>
      <c r="D4416" s="30"/>
      <c r="E4416" s="30"/>
      <c r="F4416" s="30"/>
      <c r="G4416" s="30"/>
      <c r="H4416" s="155"/>
      <c r="I4416" s="36" t="str">
        <f ca="1">IFERROR(__xludf.DUMMYFUNCTION("""COMPUTED_VALUE""")," ")</f>
        <v xml:space="preserve"> </v>
      </c>
      <c r="J4416" s="51"/>
      <c r="K4416" s="56"/>
      <c r="L4416" s="38"/>
      <c r="M4416" s="30"/>
      <c r="N4416" s="30"/>
      <c r="O4416" s="30"/>
      <c r="P4416" s="30"/>
      <c r="Q4416" s="23" t="str">
        <v/>
      </c>
      <c r="R4416" s="30"/>
      <c r="S4416" s="39"/>
      <c r="T4416" s="45"/>
      <c r="U4416" s="52"/>
      <c r="V4416" s="53"/>
      <c r="W4416" s="54"/>
      <c r="X4416" s="30"/>
      <c r="Y4416" s="31" t="str">
        <v/>
      </c>
      <c r="Z4416" s="30"/>
      <c r="AA4416" s="56"/>
      <c r="AB4416" s="56"/>
      <c r="AC4416" s="30"/>
      <c r="AD4416" s="30"/>
    </row>
    <row r="4417" spans="1:30" x14ac:dyDescent="0.2">
      <c r="A4417" s="89"/>
      <c r="B4417" s="35"/>
      <c r="C4417" s="30"/>
      <c r="D4417" s="30"/>
      <c r="E4417" s="30"/>
      <c r="F4417" s="30"/>
      <c r="G4417" s="30"/>
      <c r="H4417" s="155"/>
      <c r="I4417" s="36" t="str">
        <f ca="1">IFERROR(__xludf.DUMMYFUNCTION("""COMPUTED_VALUE""")," ")</f>
        <v xml:space="preserve"> </v>
      </c>
      <c r="J4417" s="51"/>
      <c r="K4417" s="56"/>
      <c r="L4417" s="38"/>
      <c r="M4417" s="30"/>
      <c r="N4417" s="30"/>
      <c r="O4417" s="30"/>
      <c r="P4417" s="30"/>
      <c r="Q4417" s="23" t="str">
        <v/>
      </c>
      <c r="R4417" s="30"/>
      <c r="S4417" s="39"/>
      <c r="T4417" s="45"/>
      <c r="U4417" s="52"/>
      <c r="V4417" s="53"/>
      <c r="W4417" s="54"/>
      <c r="X4417" s="30"/>
      <c r="Y4417" s="31" t="str">
        <v/>
      </c>
      <c r="Z4417" s="30"/>
      <c r="AA4417" s="55"/>
      <c r="AB4417" s="55"/>
      <c r="AC4417" s="30"/>
      <c r="AD4417" s="30"/>
    </row>
    <row r="4418" spans="1:30" x14ac:dyDescent="0.2">
      <c r="A4418" s="89"/>
      <c r="B4418" s="35"/>
      <c r="C4418" s="30"/>
      <c r="D4418" s="30"/>
      <c r="E4418" s="30"/>
      <c r="F4418" s="30"/>
      <c r="G4418" s="30"/>
      <c r="H4418" s="155"/>
      <c r="I4418" s="36" t="str">
        <f ca="1">IFERROR(__xludf.DUMMYFUNCTION("""COMPUTED_VALUE""")," ")</f>
        <v xml:space="preserve"> </v>
      </c>
      <c r="J4418" s="51"/>
      <c r="K4418" s="56"/>
      <c r="L4418" s="38"/>
      <c r="M4418" s="30"/>
      <c r="N4418" s="30"/>
      <c r="O4418" s="30"/>
      <c r="P4418" s="30"/>
      <c r="Q4418" s="23" t="str">
        <v/>
      </c>
      <c r="R4418" s="30"/>
      <c r="S4418" s="39"/>
      <c r="T4418" s="45"/>
      <c r="U4418" s="52"/>
      <c r="V4418" s="53"/>
      <c r="W4418" s="54"/>
      <c r="X4418" s="30"/>
      <c r="Y4418" s="31" t="str">
        <v/>
      </c>
      <c r="Z4418" s="30"/>
      <c r="AA4418" s="56"/>
      <c r="AB4418" s="56"/>
      <c r="AC4418" s="30"/>
      <c r="AD4418" s="30"/>
    </row>
    <row r="4419" spans="1:30" x14ac:dyDescent="0.2">
      <c r="A4419" s="89"/>
      <c r="B4419" s="35"/>
      <c r="C4419" s="30"/>
      <c r="D4419" s="30"/>
      <c r="E4419" s="30"/>
      <c r="F4419" s="30"/>
      <c r="G4419" s="30"/>
      <c r="H4419" s="155"/>
      <c r="I4419" s="36" t="str">
        <f ca="1">IFERROR(__xludf.DUMMYFUNCTION("""COMPUTED_VALUE""")," ")</f>
        <v xml:space="preserve"> </v>
      </c>
      <c r="J4419" s="51"/>
      <c r="K4419" s="56"/>
      <c r="L4419" s="38"/>
      <c r="M4419" s="30"/>
      <c r="N4419" s="30"/>
      <c r="O4419" s="30"/>
      <c r="P4419" s="30"/>
      <c r="Q4419" s="23" t="str">
        <v/>
      </c>
      <c r="R4419" s="30"/>
      <c r="S4419" s="39"/>
      <c r="T4419" s="45"/>
      <c r="U4419" s="52"/>
      <c r="V4419" s="53"/>
      <c r="W4419" s="54"/>
      <c r="X4419" s="30"/>
      <c r="Y4419" s="31" t="str">
        <v/>
      </c>
      <c r="Z4419" s="30"/>
      <c r="AA4419" s="55"/>
      <c r="AB4419" s="55"/>
      <c r="AC4419" s="30"/>
      <c r="AD4419" s="30"/>
    </row>
    <row r="4420" spans="1:30" x14ac:dyDescent="0.2">
      <c r="A4420" s="89"/>
      <c r="B4420" s="35"/>
      <c r="C4420" s="30"/>
      <c r="D4420" s="30"/>
      <c r="E4420" s="30"/>
      <c r="F4420" s="30"/>
      <c r="G4420" s="30"/>
      <c r="H4420" s="155"/>
      <c r="I4420" s="36" t="str">
        <f ca="1">IFERROR(__xludf.DUMMYFUNCTION("""COMPUTED_VALUE""")," ")</f>
        <v xml:space="preserve"> </v>
      </c>
      <c r="J4420" s="51"/>
      <c r="K4420" s="56"/>
      <c r="L4420" s="38"/>
      <c r="M4420" s="30"/>
      <c r="N4420" s="30"/>
      <c r="O4420" s="30"/>
      <c r="P4420" s="30"/>
      <c r="Q4420" s="23" t="str">
        <v/>
      </c>
      <c r="R4420" s="30"/>
      <c r="S4420" s="39"/>
      <c r="T4420" s="45"/>
      <c r="U4420" s="52"/>
      <c r="V4420" s="53"/>
      <c r="W4420" s="54"/>
      <c r="X4420" s="30"/>
      <c r="Y4420" s="31" t="str">
        <v/>
      </c>
      <c r="Z4420" s="30"/>
      <c r="AA4420" s="56"/>
      <c r="AB4420" s="56"/>
      <c r="AC4420" s="30"/>
      <c r="AD4420" s="30"/>
    </row>
    <row r="4421" spans="1:30" x14ac:dyDescent="0.2">
      <c r="A4421" s="89"/>
      <c r="B4421" s="35"/>
      <c r="C4421" s="30"/>
      <c r="D4421" s="30"/>
      <c r="E4421" s="30"/>
      <c r="F4421" s="30"/>
      <c r="G4421" s="30"/>
      <c r="H4421" s="155"/>
      <c r="I4421" s="36" t="str">
        <f ca="1">IFERROR(__xludf.DUMMYFUNCTION("""COMPUTED_VALUE""")," ")</f>
        <v xml:space="preserve"> </v>
      </c>
      <c r="J4421" s="51"/>
      <c r="K4421" s="56"/>
      <c r="L4421" s="38"/>
      <c r="M4421" s="30"/>
      <c r="N4421" s="30"/>
      <c r="O4421" s="30"/>
      <c r="P4421" s="30"/>
      <c r="Q4421" s="23" t="str">
        <v/>
      </c>
      <c r="R4421" s="30"/>
      <c r="S4421" s="39"/>
      <c r="T4421" s="45"/>
      <c r="U4421" s="52"/>
      <c r="V4421" s="53"/>
      <c r="W4421" s="54"/>
      <c r="X4421" s="30"/>
      <c r="Y4421" s="31" t="str">
        <v/>
      </c>
      <c r="Z4421" s="30"/>
      <c r="AA4421" s="55"/>
      <c r="AB4421" s="55"/>
      <c r="AC4421" s="30"/>
      <c r="AD4421" s="30"/>
    </row>
    <row r="4422" spans="1:30" x14ac:dyDescent="0.2">
      <c r="A4422" s="89"/>
      <c r="B4422" s="35"/>
      <c r="C4422" s="30"/>
      <c r="D4422" s="30"/>
      <c r="E4422" s="30"/>
      <c r="F4422" s="30"/>
      <c r="G4422" s="30"/>
      <c r="H4422" s="155"/>
      <c r="I4422" s="36" t="str">
        <f ca="1">IFERROR(__xludf.DUMMYFUNCTION("""COMPUTED_VALUE""")," ")</f>
        <v xml:space="preserve"> </v>
      </c>
      <c r="J4422" s="51"/>
      <c r="K4422" s="56"/>
      <c r="L4422" s="38"/>
      <c r="M4422" s="30"/>
      <c r="N4422" s="30"/>
      <c r="O4422" s="30"/>
      <c r="P4422" s="30"/>
      <c r="Q4422" s="23" t="str">
        <v/>
      </c>
      <c r="R4422" s="30"/>
      <c r="S4422" s="39"/>
      <c r="T4422" s="45"/>
      <c r="U4422" s="52"/>
      <c r="V4422" s="53"/>
      <c r="W4422" s="54"/>
      <c r="X4422" s="30"/>
      <c r="Y4422" s="31" t="str">
        <v/>
      </c>
      <c r="Z4422" s="30"/>
      <c r="AA4422" s="56"/>
      <c r="AB4422" s="56"/>
      <c r="AC4422" s="30"/>
      <c r="AD4422" s="30"/>
    </row>
    <row r="4423" spans="1:30" x14ac:dyDescent="0.2">
      <c r="A4423" s="89"/>
      <c r="B4423" s="35"/>
      <c r="C4423" s="30"/>
      <c r="D4423" s="30"/>
      <c r="E4423" s="30"/>
      <c r="F4423" s="30"/>
      <c r="G4423" s="30"/>
      <c r="H4423" s="155"/>
      <c r="I4423" s="36" t="str">
        <f ca="1">IFERROR(__xludf.DUMMYFUNCTION("""COMPUTED_VALUE""")," ")</f>
        <v xml:space="preserve"> </v>
      </c>
      <c r="J4423" s="51"/>
      <c r="K4423" s="56"/>
      <c r="L4423" s="38"/>
      <c r="M4423" s="30"/>
      <c r="N4423" s="30"/>
      <c r="O4423" s="30"/>
      <c r="P4423" s="30"/>
      <c r="Q4423" s="23" t="str">
        <v/>
      </c>
      <c r="R4423" s="30"/>
      <c r="S4423" s="39"/>
      <c r="T4423" s="45"/>
      <c r="U4423" s="52"/>
      <c r="V4423" s="53"/>
      <c r="W4423" s="54"/>
      <c r="X4423" s="30"/>
      <c r="Y4423" s="31" t="str">
        <v/>
      </c>
      <c r="Z4423" s="30"/>
      <c r="AA4423" s="55"/>
      <c r="AB4423" s="55"/>
      <c r="AC4423" s="30"/>
      <c r="AD4423" s="30"/>
    </row>
    <row r="4424" spans="1:30" x14ac:dyDescent="0.2">
      <c r="A4424" s="89"/>
      <c r="B4424" s="35"/>
      <c r="C4424" s="30"/>
      <c r="D4424" s="30"/>
      <c r="E4424" s="30"/>
      <c r="F4424" s="30"/>
      <c r="G4424" s="30"/>
      <c r="H4424" s="155"/>
      <c r="I4424" s="36" t="str">
        <f ca="1">IFERROR(__xludf.DUMMYFUNCTION("""COMPUTED_VALUE""")," ")</f>
        <v xml:space="preserve"> </v>
      </c>
      <c r="J4424" s="51"/>
      <c r="K4424" s="56"/>
      <c r="L4424" s="38"/>
      <c r="M4424" s="30"/>
      <c r="N4424" s="30"/>
      <c r="O4424" s="30"/>
      <c r="P4424" s="30"/>
      <c r="Q4424" s="23" t="str">
        <v/>
      </c>
      <c r="R4424" s="30"/>
      <c r="S4424" s="39"/>
      <c r="T4424" s="45"/>
      <c r="U4424" s="52"/>
      <c r="V4424" s="53"/>
      <c r="W4424" s="54"/>
      <c r="X4424" s="30"/>
      <c r="Y4424" s="31" t="str">
        <v/>
      </c>
      <c r="Z4424" s="30"/>
      <c r="AA4424" s="56"/>
      <c r="AB4424" s="56"/>
      <c r="AC4424" s="30"/>
      <c r="AD4424" s="30"/>
    </row>
    <row r="4425" spans="1:30" x14ac:dyDescent="0.2">
      <c r="A4425" s="89"/>
      <c r="B4425" s="35"/>
      <c r="C4425" s="30"/>
      <c r="D4425" s="30"/>
      <c r="E4425" s="30"/>
      <c r="F4425" s="30"/>
      <c r="G4425" s="30"/>
      <c r="H4425" s="155"/>
      <c r="I4425" s="36" t="str">
        <f ca="1">IFERROR(__xludf.DUMMYFUNCTION("""COMPUTED_VALUE""")," ")</f>
        <v xml:space="preserve"> </v>
      </c>
      <c r="J4425" s="51"/>
      <c r="K4425" s="56"/>
      <c r="L4425" s="38"/>
      <c r="M4425" s="30"/>
      <c r="N4425" s="30"/>
      <c r="O4425" s="30"/>
      <c r="P4425" s="30"/>
      <c r="Q4425" s="23" t="str">
        <v/>
      </c>
      <c r="R4425" s="30"/>
      <c r="S4425" s="39"/>
      <c r="T4425" s="45"/>
      <c r="U4425" s="52"/>
      <c r="V4425" s="53"/>
      <c r="W4425" s="54"/>
      <c r="X4425" s="30"/>
      <c r="Y4425" s="31" t="str">
        <v/>
      </c>
      <c r="Z4425" s="30"/>
      <c r="AA4425" s="55"/>
      <c r="AB4425" s="55"/>
      <c r="AC4425" s="30"/>
      <c r="AD4425" s="30"/>
    </row>
    <row r="4426" spans="1:30" x14ac:dyDescent="0.2">
      <c r="A4426" s="89"/>
      <c r="B4426" s="35"/>
      <c r="C4426" s="30"/>
      <c r="D4426" s="30"/>
      <c r="E4426" s="30"/>
      <c r="F4426" s="30"/>
      <c r="G4426" s="30"/>
      <c r="H4426" s="155"/>
      <c r="I4426" s="36" t="str">
        <f ca="1">IFERROR(__xludf.DUMMYFUNCTION("""COMPUTED_VALUE""")," ")</f>
        <v xml:space="preserve"> </v>
      </c>
      <c r="J4426" s="51"/>
      <c r="K4426" s="56"/>
      <c r="L4426" s="38"/>
      <c r="M4426" s="30"/>
      <c r="N4426" s="30"/>
      <c r="O4426" s="30"/>
      <c r="P4426" s="30"/>
      <c r="Q4426" s="23" t="str">
        <v/>
      </c>
      <c r="R4426" s="30"/>
      <c r="S4426" s="39"/>
      <c r="T4426" s="45"/>
      <c r="U4426" s="52"/>
      <c r="V4426" s="53"/>
      <c r="W4426" s="54"/>
      <c r="X4426" s="30"/>
      <c r="Y4426" s="31" t="str">
        <v/>
      </c>
      <c r="Z4426" s="30"/>
      <c r="AA4426" s="56"/>
      <c r="AB4426" s="56"/>
      <c r="AC4426" s="30"/>
      <c r="AD4426" s="30"/>
    </row>
    <row r="4427" spans="1:30" x14ac:dyDescent="0.2">
      <c r="A4427" s="89"/>
      <c r="B4427" s="35"/>
      <c r="C4427" s="30"/>
      <c r="D4427" s="30"/>
      <c r="E4427" s="30"/>
      <c r="F4427" s="30"/>
      <c r="G4427" s="30"/>
      <c r="H4427" s="155"/>
      <c r="I4427" s="36" t="str">
        <f ca="1">IFERROR(__xludf.DUMMYFUNCTION("""COMPUTED_VALUE""")," ")</f>
        <v xml:space="preserve"> </v>
      </c>
      <c r="J4427" s="51"/>
      <c r="K4427" s="56"/>
      <c r="L4427" s="38"/>
      <c r="M4427" s="30"/>
      <c r="N4427" s="30"/>
      <c r="O4427" s="30"/>
      <c r="P4427" s="30"/>
      <c r="Q4427" s="23" t="str">
        <v/>
      </c>
      <c r="R4427" s="30"/>
      <c r="S4427" s="39"/>
      <c r="T4427" s="45"/>
      <c r="U4427" s="52"/>
      <c r="V4427" s="53"/>
      <c r="W4427" s="54"/>
      <c r="X4427" s="30"/>
      <c r="Y4427" s="31" t="str">
        <v/>
      </c>
      <c r="Z4427" s="30"/>
      <c r="AA4427" s="55"/>
      <c r="AB4427" s="55"/>
      <c r="AC4427" s="30"/>
      <c r="AD4427" s="30"/>
    </row>
    <row r="4428" spans="1:30" x14ac:dyDescent="0.2">
      <c r="A4428" s="89"/>
      <c r="B4428" s="35"/>
      <c r="C4428" s="30"/>
      <c r="D4428" s="30"/>
      <c r="E4428" s="30"/>
      <c r="F4428" s="30"/>
      <c r="G4428" s="30"/>
      <c r="H4428" s="155"/>
      <c r="I4428" s="36" t="str">
        <f ca="1">IFERROR(__xludf.DUMMYFUNCTION("""COMPUTED_VALUE""")," ")</f>
        <v xml:space="preserve"> </v>
      </c>
      <c r="J4428" s="51"/>
      <c r="K4428" s="56"/>
      <c r="L4428" s="38"/>
      <c r="M4428" s="30"/>
      <c r="N4428" s="30"/>
      <c r="O4428" s="30"/>
      <c r="P4428" s="30"/>
      <c r="Q4428" s="23" t="str">
        <v/>
      </c>
      <c r="R4428" s="30"/>
      <c r="S4428" s="39"/>
      <c r="T4428" s="45"/>
      <c r="U4428" s="52"/>
      <c r="V4428" s="53"/>
      <c r="W4428" s="54"/>
      <c r="X4428" s="30"/>
      <c r="Y4428" s="31" t="str">
        <v/>
      </c>
      <c r="Z4428" s="30"/>
      <c r="AA4428" s="56"/>
      <c r="AB4428" s="56"/>
      <c r="AC4428" s="30"/>
      <c r="AD4428" s="30"/>
    </row>
    <row r="4429" spans="1:30" x14ac:dyDescent="0.2">
      <c r="A4429" s="89"/>
      <c r="B4429" s="35"/>
      <c r="C4429" s="30"/>
      <c r="D4429" s="30"/>
      <c r="E4429" s="30"/>
      <c r="F4429" s="30"/>
      <c r="G4429" s="30"/>
      <c r="H4429" s="155"/>
      <c r="I4429" s="36" t="str">
        <f ca="1">IFERROR(__xludf.DUMMYFUNCTION("""COMPUTED_VALUE""")," ")</f>
        <v xml:space="preserve"> </v>
      </c>
      <c r="J4429" s="51"/>
      <c r="K4429" s="56"/>
      <c r="L4429" s="38"/>
      <c r="M4429" s="30"/>
      <c r="N4429" s="30"/>
      <c r="O4429" s="30"/>
      <c r="P4429" s="30"/>
      <c r="Q4429" s="23" t="str">
        <v/>
      </c>
      <c r="R4429" s="30"/>
      <c r="S4429" s="39"/>
      <c r="T4429" s="45"/>
      <c r="U4429" s="52"/>
      <c r="V4429" s="53"/>
      <c r="W4429" s="54"/>
      <c r="X4429" s="30"/>
      <c r="Y4429" s="31" t="str">
        <v/>
      </c>
      <c r="Z4429" s="30"/>
      <c r="AA4429" s="55"/>
      <c r="AB4429" s="55"/>
      <c r="AC4429" s="30"/>
      <c r="AD4429" s="30"/>
    </row>
    <row r="4430" spans="1:30" x14ac:dyDescent="0.2">
      <c r="A4430" s="89"/>
      <c r="B4430" s="35"/>
      <c r="C4430" s="30"/>
      <c r="D4430" s="30"/>
      <c r="E4430" s="30"/>
      <c r="F4430" s="30"/>
      <c r="G4430" s="30"/>
      <c r="H4430" s="155"/>
      <c r="I4430" s="36" t="str">
        <f ca="1">IFERROR(__xludf.DUMMYFUNCTION("""COMPUTED_VALUE""")," ")</f>
        <v xml:space="preserve"> </v>
      </c>
      <c r="J4430" s="51"/>
      <c r="K4430" s="56"/>
      <c r="L4430" s="38"/>
      <c r="M4430" s="30"/>
      <c r="N4430" s="30"/>
      <c r="O4430" s="30"/>
      <c r="P4430" s="30"/>
      <c r="Q4430" s="23" t="str">
        <v/>
      </c>
      <c r="R4430" s="30"/>
      <c r="S4430" s="39"/>
      <c r="T4430" s="45"/>
      <c r="U4430" s="52"/>
      <c r="V4430" s="53"/>
      <c r="W4430" s="54"/>
      <c r="X4430" s="30"/>
      <c r="Y4430" s="31" t="str">
        <v/>
      </c>
      <c r="Z4430" s="30"/>
      <c r="AA4430" s="56"/>
      <c r="AB4430" s="56"/>
      <c r="AC4430" s="30"/>
      <c r="AD4430" s="30"/>
    </row>
    <row r="4431" spans="1:30" x14ac:dyDescent="0.2">
      <c r="A4431" s="89"/>
      <c r="B4431" s="35"/>
      <c r="C4431" s="30"/>
      <c r="D4431" s="30"/>
      <c r="E4431" s="30"/>
      <c r="F4431" s="30"/>
      <c r="G4431" s="30"/>
      <c r="H4431" s="155"/>
      <c r="I4431" s="36" t="str">
        <f ca="1">IFERROR(__xludf.DUMMYFUNCTION("""COMPUTED_VALUE""")," ")</f>
        <v xml:space="preserve"> </v>
      </c>
      <c r="J4431" s="51"/>
      <c r="K4431" s="56"/>
      <c r="L4431" s="38"/>
      <c r="M4431" s="30"/>
      <c r="N4431" s="30"/>
      <c r="O4431" s="30"/>
      <c r="P4431" s="30"/>
      <c r="Q4431" s="23" t="str">
        <v/>
      </c>
      <c r="R4431" s="30"/>
      <c r="S4431" s="39"/>
      <c r="T4431" s="45"/>
      <c r="U4431" s="52"/>
      <c r="V4431" s="53"/>
      <c r="W4431" s="54"/>
      <c r="X4431" s="30"/>
      <c r="Y4431" s="31" t="str">
        <v/>
      </c>
      <c r="Z4431" s="30"/>
      <c r="AA4431" s="55"/>
      <c r="AB4431" s="55"/>
      <c r="AC4431" s="30"/>
      <c r="AD4431" s="30"/>
    </row>
    <row r="4432" spans="1:30" x14ac:dyDescent="0.2">
      <c r="A4432" s="89"/>
      <c r="B4432" s="35"/>
      <c r="C4432" s="30"/>
      <c r="D4432" s="30"/>
      <c r="E4432" s="30"/>
      <c r="F4432" s="30"/>
      <c r="G4432" s="30"/>
      <c r="H4432" s="155"/>
      <c r="I4432" s="36" t="str">
        <f ca="1">IFERROR(__xludf.DUMMYFUNCTION("""COMPUTED_VALUE""")," ")</f>
        <v xml:space="preserve"> </v>
      </c>
      <c r="J4432" s="51"/>
      <c r="K4432" s="56"/>
      <c r="L4432" s="38"/>
      <c r="M4432" s="30"/>
      <c r="N4432" s="30"/>
      <c r="O4432" s="30"/>
      <c r="P4432" s="30"/>
      <c r="Q4432" s="23" t="str">
        <v/>
      </c>
      <c r="R4432" s="30"/>
      <c r="S4432" s="39"/>
      <c r="T4432" s="45"/>
      <c r="U4432" s="52"/>
      <c r="V4432" s="53"/>
      <c r="W4432" s="54"/>
      <c r="X4432" s="30"/>
      <c r="Y4432" s="31" t="str">
        <v/>
      </c>
      <c r="Z4432" s="30"/>
      <c r="AA4432" s="56"/>
      <c r="AB4432" s="56"/>
      <c r="AC4432" s="30"/>
      <c r="AD4432" s="30"/>
    </row>
    <row r="4433" spans="1:30" x14ac:dyDescent="0.2">
      <c r="A4433" s="89"/>
      <c r="B4433" s="35"/>
      <c r="C4433" s="30"/>
      <c r="D4433" s="30"/>
      <c r="E4433" s="30"/>
      <c r="F4433" s="30"/>
      <c r="G4433" s="30"/>
      <c r="H4433" s="155"/>
      <c r="I4433" s="36" t="str">
        <f ca="1">IFERROR(__xludf.DUMMYFUNCTION("""COMPUTED_VALUE""")," ")</f>
        <v xml:space="preserve"> </v>
      </c>
      <c r="J4433" s="51"/>
      <c r="K4433" s="56"/>
      <c r="L4433" s="38"/>
      <c r="M4433" s="30"/>
      <c r="N4433" s="30"/>
      <c r="O4433" s="30"/>
      <c r="P4433" s="30"/>
      <c r="Q4433" s="23" t="str">
        <v/>
      </c>
      <c r="R4433" s="30"/>
      <c r="S4433" s="39"/>
      <c r="T4433" s="45"/>
      <c r="U4433" s="52"/>
      <c r="V4433" s="53"/>
      <c r="W4433" s="54"/>
      <c r="X4433" s="30"/>
      <c r="Y4433" s="31" t="str">
        <v/>
      </c>
      <c r="Z4433" s="30"/>
      <c r="AA4433" s="55"/>
      <c r="AB4433" s="55"/>
      <c r="AC4433" s="30"/>
      <c r="AD4433" s="30"/>
    </row>
    <row r="4434" spans="1:30" x14ac:dyDescent="0.2">
      <c r="A4434" s="89"/>
      <c r="B4434" s="35"/>
      <c r="C4434" s="30"/>
      <c r="D4434" s="30"/>
      <c r="E4434" s="30"/>
      <c r="F4434" s="30"/>
      <c r="G4434" s="30"/>
      <c r="H4434" s="155"/>
      <c r="I4434" s="36" t="str">
        <f ca="1">IFERROR(__xludf.DUMMYFUNCTION("""COMPUTED_VALUE""")," ")</f>
        <v xml:space="preserve"> </v>
      </c>
      <c r="J4434" s="51"/>
      <c r="K4434" s="56"/>
      <c r="L4434" s="38"/>
      <c r="M4434" s="30"/>
      <c r="N4434" s="30"/>
      <c r="O4434" s="30"/>
      <c r="P4434" s="30"/>
      <c r="Q4434" s="23" t="str">
        <v/>
      </c>
      <c r="R4434" s="30"/>
      <c r="S4434" s="39"/>
      <c r="T4434" s="45"/>
      <c r="U4434" s="52"/>
      <c r="V4434" s="53"/>
      <c r="W4434" s="54"/>
      <c r="X4434" s="30"/>
      <c r="Y4434" s="31" t="str">
        <v/>
      </c>
      <c r="Z4434" s="30"/>
      <c r="AA4434" s="56"/>
      <c r="AB4434" s="56"/>
      <c r="AC4434" s="30"/>
      <c r="AD4434" s="30"/>
    </row>
    <row r="4435" spans="1:30" x14ac:dyDescent="0.2">
      <c r="A4435" s="89"/>
      <c r="B4435" s="35"/>
      <c r="C4435" s="30"/>
      <c r="D4435" s="30"/>
      <c r="E4435" s="30"/>
      <c r="F4435" s="30"/>
      <c r="G4435" s="30"/>
      <c r="H4435" s="155"/>
      <c r="I4435" s="36" t="str">
        <f ca="1">IFERROR(__xludf.DUMMYFUNCTION("""COMPUTED_VALUE""")," ")</f>
        <v xml:space="preserve"> </v>
      </c>
      <c r="J4435" s="51"/>
      <c r="K4435" s="56"/>
      <c r="L4435" s="38"/>
      <c r="M4435" s="30"/>
      <c r="N4435" s="30"/>
      <c r="O4435" s="30"/>
      <c r="P4435" s="30"/>
      <c r="Q4435" s="23" t="str">
        <v/>
      </c>
      <c r="R4435" s="30"/>
      <c r="S4435" s="39"/>
      <c r="T4435" s="45"/>
      <c r="U4435" s="52"/>
      <c r="V4435" s="53"/>
      <c r="W4435" s="54"/>
      <c r="X4435" s="30"/>
      <c r="Y4435" s="31" t="str">
        <v/>
      </c>
      <c r="Z4435" s="30"/>
      <c r="AA4435" s="55"/>
      <c r="AB4435" s="55"/>
      <c r="AC4435" s="30"/>
      <c r="AD4435" s="30"/>
    </row>
    <row r="4436" spans="1:30" x14ac:dyDescent="0.2">
      <c r="A4436" s="89"/>
      <c r="B4436" s="35"/>
      <c r="C4436" s="30"/>
      <c r="D4436" s="30"/>
      <c r="E4436" s="30"/>
      <c r="F4436" s="30"/>
      <c r="G4436" s="30"/>
      <c r="H4436" s="155"/>
      <c r="I4436" s="36" t="str">
        <f ca="1">IFERROR(__xludf.DUMMYFUNCTION("""COMPUTED_VALUE""")," ")</f>
        <v xml:space="preserve"> </v>
      </c>
      <c r="J4436" s="51"/>
      <c r="K4436" s="56"/>
      <c r="L4436" s="38"/>
      <c r="M4436" s="30"/>
      <c r="N4436" s="30"/>
      <c r="O4436" s="30"/>
      <c r="P4436" s="30"/>
      <c r="Q4436" s="23" t="str">
        <v/>
      </c>
      <c r="R4436" s="30"/>
      <c r="S4436" s="39"/>
      <c r="T4436" s="45"/>
      <c r="U4436" s="52"/>
      <c r="V4436" s="53"/>
      <c r="W4436" s="54"/>
      <c r="X4436" s="30"/>
      <c r="Y4436" s="31" t="str">
        <v/>
      </c>
      <c r="Z4436" s="30"/>
      <c r="AA4436" s="56"/>
      <c r="AB4436" s="56"/>
      <c r="AC4436" s="30"/>
      <c r="AD4436" s="30"/>
    </row>
    <row r="4437" spans="1:30" x14ac:dyDescent="0.2">
      <c r="A4437" s="89"/>
      <c r="B4437" s="35"/>
      <c r="C4437" s="30"/>
      <c r="D4437" s="30"/>
      <c r="E4437" s="30"/>
      <c r="F4437" s="30"/>
      <c r="G4437" s="30"/>
      <c r="H4437" s="155"/>
      <c r="I4437" s="36" t="str">
        <f ca="1">IFERROR(__xludf.DUMMYFUNCTION("""COMPUTED_VALUE""")," ")</f>
        <v xml:space="preserve"> </v>
      </c>
      <c r="J4437" s="51"/>
      <c r="K4437" s="56"/>
      <c r="L4437" s="38"/>
      <c r="M4437" s="30"/>
      <c r="N4437" s="30"/>
      <c r="O4437" s="30"/>
      <c r="P4437" s="30"/>
      <c r="Q4437" s="23" t="str">
        <v/>
      </c>
      <c r="R4437" s="30"/>
      <c r="S4437" s="39"/>
      <c r="T4437" s="45"/>
      <c r="U4437" s="52"/>
      <c r="V4437" s="53"/>
      <c r="W4437" s="54"/>
      <c r="X4437" s="30"/>
      <c r="Y4437" s="31" t="str">
        <v/>
      </c>
      <c r="Z4437" s="30"/>
      <c r="AA4437" s="55"/>
      <c r="AB4437" s="55"/>
      <c r="AC4437" s="30"/>
      <c r="AD4437" s="30"/>
    </row>
    <row r="4438" spans="1:30" x14ac:dyDescent="0.2">
      <c r="A4438" s="89"/>
      <c r="B4438" s="35"/>
      <c r="C4438" s="30"/>
      <c r="D4438" s="30"/>
      <c r="E4438" s="30"/>
      <c r="F4438" s="30"/>
      <c r="G4438" s="30"/>
      <c r="H4438" s="155"/>
      <c r="I4438" s="36" t="str">
        <f ca="1">IFERROR(__xludf.DUMMYFUNCTION("""COMPUTED_VALUE""")," ")</f>
        <v xml:space="preserve"> </v>
      </c>
      <c r="J4438" s="51"/>
      <c r="K4438" s="56"/>
      <c r="L4438" s="38"/>
      <c r="M4438" s="30"/>
      <c r="N4438" s="30"/>
      <c r="O4438" s="30"/>
      <c r="P4438" s="30"/>
      <c r="Q4438" s="23" t="str">
        <v/>
      </c>
      <c r="R4438" s="30"/>
      <c r="S4438" s="39"/>
      <c r="T4438" s="45"/>
      <c r="U4438" s="52"/>
      <c r="V4438" s="53"/>
      <c r="W4438" s="54"/>
      <c r="X4438" s="30"/>
      <c r="Y4438" s="31" t="str">
        <v/>
      </c>
      <c r="Z4438" s="30"/>
      <c r="AA4438" s="56"/>
      <c r="AB4438" s="56"/>
      <c r="AC4438" s="30"/>
      <c r="AD4438" s="30"/>
    </row>
    <row r="4439" spans="1:30" x14ac:dyDescent="0.2">
      <c r="A4439" s="89"/>
      <c r="B4439" s="35"/>
      <c r="C4439" s="30"/>
      <c r="D4439" s="30"/>
      <c r="E4439" s="30"/>
      <c r="F4439" s="30"/>
      <c r="G4439" s="30"/>
      <c r="H4439" s="155"/>
      <c r="I4439" s="36" t="str">
        <f ca="1">IFERROR(__xludf.DUMMYFUNCTION("""COMPUTED_VALUE""")," ")</f>
        <v xml:space="preserve"> </v>
      </c>
      <c r="J4439" s="51"/>
      <c r="K4439" s="56"/>
      <c r="L4439" s="38"/>
      <c r="M4439" s="30"/>
      <c r="N4439" s="30"/>
      <c r="O4439" s="30"/>
      <c r="P4439" s="30"/>
      <c r="Q4439" s="23" t="str">
        <v/>
      </c>
      <c r="R4439" s="30"/>
      <c r="S4439" s="39"/>
      <c r="T4439" s="45"/>
      <c r="U4439" s="52"/>
      <c r="V4439" s="53"/>
      <c r="W4439" s="54"/>
      <c r="X4439" s="30"/>
      <c r="Y4439" s="31" t="str">
        <v/>
      </c>
      <c r="Z4439" s="30"/>
      <c r="AA4439" s="55"/>
      <c r="AB4439" s="55"/>
      <c r="AC4439" s="30"/>
      <c r="AD4439" s="30"/>
    </row>
    <row r="4440" spans="1:30" x14ac:dyDescent="0.2">
      <c r="A4440" s="89"/>
      <c r="B4440" s="35"/>
      <c r="C4440" s="30"/>
      <c r="D4440" s="30"/>
      <c r="E4440" s="30"/>
      <c r="F4440" s="30"/>
      <c r="G4440" s="30"/>
      <c r="H4440" s="155"/>
      <c r="I4440" s="36" t="str">
        <f ca="1">IFERROR(__xludf.DUMMYFUNCTION("""COMPUTED_VALUE""")," ")</f>
        <v xml:space="preserve"> </v>
      </c>
      <c r="J4440" s="51"/>
      <c r="K4440" s="56"/>
      <c r="L4440" s="38"/>
      <c r="M4440" s="30"/>
      <c r="N4440" s="30"/>
      <c r="O4440" s="30"/>
      <c r="P4440" s="30"/>
      <c r="Q4440" s="23" t="str">
        <v/>
      </c>
      <c r="R4440" s="30"/>
      <c r="S4440" s="39"/>
      <c r="T4440" s="45"/>
      <c r="U4440" s="52"/>
      <c r="V4440" s="53"/>
      <c r="W4440" s="54"/>
      <c r="X4440" s="30"/>
      <c r="Y4440" s="31" t="str">
        <v/>
      </c>
      <c r="Z4440" s="30"/>
      <c r="AA4440" s="56"/>
      <c r="AB4440" s="56"/>
      <c r="AC4440" s="30"/>
      <c r="AD4440" s="30"/>
    </row>
    <row r="4441" spans="1:30" x14ac:dyDescent="0.2">
      <c r="A4441" s="89"/>
      <c r="B4441" s="35"/>
      <c r="C4441" s="30"/>
      <c r="D4441" s="30"/>
      <c r="E4441" s="30"/>
      <c r="F4441" s="30"/>
      <c r="G4441" s="30"/>
      <c r="H4441" s="155"/>
      <c r="I4441" s="36" t="str">
        <f ca="1">IFERROR(__xludf.DUMMYFUNCTION("""COMPUTED_VALUE""")," ")</f>
        <v xml:space="preserve"> </v>
      </c>
      <c r="J4441" s="51"/>
      <c r="K4441" s="56"/>
      <c r="L4441" s="38"/>
      <c r="M4441" s="30"/>
      <c r="N4441" s="30"/>
      <c r="O4441" s="30"/>
      <c r="P4441" s="30"/>
      <c r="Q4441" s="23" t="str">
        <v/>
      </c>
      <c r="R4441" s="30"/>
      <c r="S4441" s="39"/>
      <c r="T4441" s="45"/>
      <c r="U4441" s="52"/>
      <c r="V4441" s="53"/>
      <c r="W4441" s="54"/>
      <c r="X4441" s="30"/>
      <c r="Y4441" s="31" t="str">
        <v/>
      </c>
      <c r="Z4441" s="30"/>
      <c r="AA4441" s="55"/>
      <c r="AB4441" s="55"/>
      <c r="AC4441" s="30"/>
      <c r="AD4441" s="30"/>
    </row>
    <row r="4442" spans="1:30" x14ac:dyDescent="0.2">
      <c r="A4442" s="89"/>
      <c r="B4442" s="35"/>
      <c r="C4442" s="30"/>
      <c r="D4442" s="30"/>
      <c r="E4442" s="30"/>
      <c r="F4442" s="30"/>
      <c r="G4442" s="30"/>
      <c r="H4442" s="155"/>
      <c r="I4442" s="36" t="str">
        <f ca="1">IFERROR(__xludf.DUMMYFUNCTION("""COMPUTED_VALUE""")," ")</f>
        <v xml:space="preserve"> </v>
      </c>
      <c r="J4442" s="51"/>
      <c r="K4442" s="56"/>
      <c r="L4442" s="38"/>
      <c r="M4442" s="30"/>
      <c r="N4442" s="30"/>
      <c r="O4442" s="30"/>
      <c r="P4442" s="30"/>
      <c r="Q4442" s="23" t="str">
        <v/>
      </c>
      <c r="R4442" s="30"/>
      <c r="S4442" s="39"/>
      <c r="T4442" s="45"/>
      <c r="U4442" s="52"/>
      <c r="V4442" s="53"/>
      <c r="W4442" s="54"/>
      <c r="X4442" s="30"/>
      <c r="Y4442" s="31" t="str">
        <v/>
      </c>
      <c r="Z4442" s="30"/>
      <c r="AA4442" s="56"/>
      <c r="AB4442" s="56"/>
      <c r="AC4442" s="30"/>
      <c r="AD4442" s="30"/>
    </row>
    <row r="4443" spans="1:30" x14ac:dyDescent="0.2">
      <c r="A4443" s="89"/>
      <c r="B4443" s="35"/>
      <c r="C4443" s="30"/>
      <c r="D4443" s="30"/>
      <c r="E4443" s="30"/>
      <c r="F4443" s="30"/>
      <c r="G4443" s="30"/>
      <c r="H4443" s="155"/>
      <c r="I4443" s="36" t="str">
        <f ca="1">IFERROR(__xludf.DUMMYFUNCTION("""COMPUTED_VALUE""")," ")</f>
        <v xml:space="preserve"> </v>
      </c>
      <c r="J4443" s="51"/>
      <c r="K4443" s="56"/>
      <c r="L4443" s="38"/>
      <c r="M4443" s="30"/>
      <c r="N4443" s="30"/>
      <c r="O4443" s="30"/>
      <c r="P4443" s="30"/>
      <c r="Q4443" s="23" t="str">
        <v/>
      </c>
      <c r="R4443" s="30"/>
      <c r="S4443" s="39"/>
      <c r="T4443" s="45"/>
      <c r="U4443" s="52"/>
      <c r="V4443" s="53"/>
      <c r="W4443" s="54"/>
      <c r="X4443" s="30"/>
      <c r="Y4443" s="31" t="str">
        <v/>
      </c>
      <c r="Z4443" s="30"/>
      <c r="AA4443" s="55"/>
      <c r="AB4443" s="55"/>
      <c r="AC4443" s="30"/>
      <c r="AD4443" s="30"/>
    </row>
    <row r="4444" spans="1:30" x14ac:dyDescent="0.2">
      <c r="A4444" s="89"/>
      <c r="B4444" s="35"/>
      <c r="C4444" s="30"/>
      <c r="D4444" s="30"/>
      <c r="E4444" s="30"/>
      <c r="F4444" s="30"/>
      <c r="G4444" s="30"/>
      <c r="H4444" s="155"/>
      <c r="I4444" s="36" t="str">
        <f ca="1">IFERROR(__xludf.DUMMYFUNCTION("""COMPUTED_VALUE""")," ")</f>
        <v xml:space="preserve"> </v>
      </c>
      <c r="J4444" s="51"/>
      <c r="K4444" s="56"/>
      <c r="L4444" s="38"/>
      <c r="M4444" s="30"/>
      <c r="N4444" s="30"/>
      <c r="O4444" s="30"/>
      <c r="P4444" s="30"/>
      <c r="Q4444" s="23" t="str">
        <v/>
      </c>
      <c r="R4444" s="30"/>
      <c r="S4444" s="39"/>
      <c r="T4444" s="45"/>
      <c r="U4444" s="52"/>
      <c r="V4444" s="53"/>
      <c r="W4444" s="54"/>
      <c r="X4444" s="30"/>
      <c r="Y4444" s="31" t="str">
        <v/>
      </c>
      <c r="Z4444" s="30"/>
      <c r="AA4444" s="56"/>
      <c r="AB4444" s="56"/>
      <c r="AC4444" s="30"/>
      <c r="AD4444" s="30"/>
    </row>
    <row r="4445" spans="1:30" x14ac:dyDescent="0.2">
      <c r="A4445" s="89"/>
      <c r="B4445" s="35"/>
      <c r="C4445" s="30"/>
      <c r="D4445" s="30"/>
      <c r="E4445" s="30"/>
      <c r="F4445" s="30"/>
      <c r="G4445" s="30"/>
      <c r="H4445" s="155"/>
      <c r="I4445" s="36" t="str">
        <f ca="1">IFERROR(__xludf.DUMMYFUNCTION("""COMPUTED_VALUE""")," ")</f>
        <v xml:space="preserve"> </v>
      </c>
      <c r="J4445" s="51"/>
      <c r="K4445" s="56"/>
      <c r="L4445" s="38"/>
      <c r="M4445" s="30"/>
      <c r="N4445" s="30"/>
      <c r="O4445" s="30"/>
      <c r="P4445" s="30"/>
      <c r="Q4445" s="23" t="str">
        <v/>
      </c>
      <c r="R4445" s="30"/>
      <c r="S4445" s="39"/>
      <c r="T4445" s="45"/>
      <c r="U4445" s="52"/>
      <c r="V4445" s="53"/>
      <c r="W4445" s="54"/>
      <c r="X4445" s="30"/>
      <c r="Y4445" s="31" t="str">
        <v/>
      </c>
      <c r="Z4445" s="30"/>
      <c r="AA4445" s="55"/>
      <c r="AB4445" s="55"/>
      <c r="AC4445" s="30"/>
      <c r="AD4445" s="30"/>
    </row>
    <row r="4446" spans="1:30" x14ac:dyDescent="0.2">
      <c r="A4446" s="89"/>
      <c r="B4446" s="35"/>
      <c r="C4446" s="30"/>
      <c r="D4446" s="30"/>
      <c r="E4446" s="30"/>
      <c r="F4446" s="30"/>
      <c r="G4446" s="30"/>
      <c r="H4446" s="155"/>
      <c r="I4446" s="36" t="str">
        <f ca="1">IFERROR(__xludf.DUMMYFUNCTION("""COMPUTED_VALUE""")," ")</f>
        <v xml:space="preserve"> </v>
      </c>
      <c r="J4446" s="51"/>
      <c r="K4446" s="56"/>
      <c r="L4446" s="38"/>
      <c r="M4446" s="30"/>
      <c r="N4446" s="30"/>
      <c r="O4446" s="30"/>
      <c r="P4446" s="30"/>
      <c r="Q4446" s="23" t="str">
        <v/>
      </c>
      <c r="R4446" s="30"/>
      <c r="S4446" s="39"/>
      <c r="T4446" s="45"/>
      <c r="U4446" s="52"/>
      <c r="V4446" s="53"/>
      <c r="W4446" s="54"/>
      <c r="X4446" s="30"/>
      <c r="Y4446" s="31" t="str">
        <v/>
      </c>
      <c r="Z4446" s="30"/>
      <c r="AA4446" s="56"/>
      <c r="AB4446" s="56"/>
      <c r="AC4446" s="30"/>
      <c r="AD4446" s="30"/>
    </row>
    <row r="4447" spans="1:30" x14ac:dyDescent="0.2">
      <c r="A4447" s="89"/>
      <c r="B4447" s="35"/>
      <c r="C4447" s="30"/>
      <c r="D4447" s="30"/>
      <c r="E4447" s="30"/>
      <c r="F4447" s="30"/>
      <c r="G4447" s="30"/>
      <c r="H4447" s="155"/>
      <c r="I4447" s="36" t="str">
        <f ca="1">IFERROR(__xludf.DUMMYFUNCTION("""COMPUTED_VALUE""")," ")</f>
        <v xml:space="preserve"> </v>
      </c>
      <c r="J4447" s="51"/>
      <c r="K4447" s="56"/>
      <c r="L4447" s="38"/>
      <c r="M4447" s="30"/>
      <c r="N4447" s="30"/>
      <c r="O4447" s="30"/>
      <c r="P4447" s="30"/>
      <c r="Q4447" s="23" t="str">
        <v/>
      </c>
      <c r="R4447" s="30"/>
      <c r="S4447" s="39"/>
      <c r="T4447" s="45"/>
      <c r="U4447" s="52"/>
      <c r="V4447" s="53"/>
      <c r="W4447" s="54"/>
      <c r="X4447" s="30"/>
      <c r="Y4447" s="31" t="str">
        <v/>
      </c>
      <c r="Z4447" s="30"/>
      <c r="AA4447" s="55"/>
      <c r="AB4447" s="55"/>
      <c r="AC4447" s="30"/>
      <c r="AD4447" s="30"/>
    </row>
    <row r="4448" spans="1:30" x14ac:dyDescent="0.2">
      <c r="A4448" s="89"/>
      <c r="B4448" s="35"/>
      <c r="C4448" s="30"/>
      <c r="D4448" s="30"/>
      <c r="E4448" s="30"/>
      <c r="F4448" s="30"/>
      <c r="G4448" s="30"/>
      <c r="H4448" s="155"/>
      <c r="I4448" s="36" t="str">
        <f ca="1">IFERROR(__xludf.DUMMYFUNCTION("""COMPUTED_VALUE""")," ")</f>
        <v xml:space="preserve"> </v>
      </c>
      <c r="J4448" s="51"/>
      <c r="K4448" s="56"/>
      <c r="L4448" s="38"/>
      <c r="M4448" s="30"/>
      <c r="N4448" s="30"/>
      <c r="O4448" s="30"/>
      <c r="P4448" s="30"/>
      <c r="Q4448" s="23" t="str">
        <v/>
      </c>
      <c r="R4448" s="30"/>
      <c r="S4448" s="39"/>
      <c r="T4448" s="45"/>
      <c r="U4448" s="52"/>
      <c r="V4448" s="53"/>
      <c r="W4448" s="54"/>
      <c r="X4448" s="30"/>
      <c r="Y4448" s="31" t="str">
        <v/>
      </c>
      <c r="Z4448" s="30"/>
      <c r="AA4448" s="56"/>
      <c r="AB4448" s="56"/>
      <c r="AC4448" s="30"/>
      <c r="AD4448" s="30"/>
    </row>
    <row r="4449" spans="1:30" x14ac:dyDescent="0.2">
      <c r="A4449" s="89"/>
      <c r="B4449" s="35"/>
      <c r="C4449" s="30"/>
      <c r="D4449" s="30"/>
      <c r="E4449" s="30"/>
      <c r="F4449" s="30"/>
      <c r="G4449" s="30"/>
      <c r="H4449" s="155"/>
      <c r="I4449" s="36" t="str">
        <f ca="1">IFERROR(__xludf.DUMMYFUNCTION("""COMPUTED_VALUE""")," ")</f>
        <v xml:space="preserve"> </v>
      </c>
      <c r="J4449" s="51"/>
      <c r="K4449" s="56"/>
      <c r="L4449" s="38"/>
      <c r="M4449" s="30"/>
      <c r="N4449" s="30"/>
      <c r="O4449" s="30"/>
      <c r="P4449" s="30"/>
      <c r="Q4449" s="23" t="str">
        <v/>
      </c>
      <c r="R4449" s="30"/>
      <c r="S4449" s="39"/>
      <c r="T4449" s="45"/>
      <c r="U4449" s="52"/>
      <c r="V4449" s="53"/>
      <c r="W4449" s="54"/>
      <c r="X4449" s="30"/>
      <c r="Y4449" s="31" t="str">
        <v/>
      </c>
      <c r="Z4449" s="30"/>
      <c r="AA4449" s="55"/>
      <c r="AB4449" s="55"/>
      <c r="AC4449" s="30"/>
      <c r="AD4449" s="30"/>
    </row>
    <row r="4450" spans="1:30" x14ac:dyDescent="0.2">
      <c r="A4450" s="89"/>
      <c r="B4450" s="35"/>
      <c r="C4450" s="30"/>
      <c r="D4450" s="30"/>
      <c r="E4450" s="30"/>
      <c r="F4450" s="30"/>
      <c r="G4450" s="30"/>
      <c r="H4450" s="155"/>
      <c r="I4450" s="36" t="str">
        <f ca="1">IFERROR(__xludf.DUMMYFUNCTION("""COMPUTED_VALUE""")," ")</f>
        <v xml:space="preserve"> </v>
      </c>
      <c r="J4450" s="51"/>
      <c r="K4450" s="56"/>
      <c r="L4450" s="38"/>
      <c r="M4450" s="30"/>
      <c r="N4450" s="30"/>
      <c r="O4450" s="30"/>
      <c r="P4450" s="30"/>
      <c r="Q4450" s="23" t="str">
        <v/>
      </c>
      <c r="R4450" s="30"/>
      <c r="S4450" s="39"/>
      <c r="T4450" s="45"/>
      <c r="U4450" s="52"/>
      <c r="V4450" s="53"/>
      <c r="W4450" s="54"/>
      <c r="X4450" s="30"/>
      <c r="Y4450" s="31" t="str">
        <v/>
      </c>
      <c r="Z4450" s="30"/>
      <c r="AA4450" s="56"/>
      <c r="AB4450" s="56"/>
      <c r="AC4450" s="30"/>
      <c r="AD4450" s="30"/>
    </row>
    <row r="4451" spans="1:30" x14ac:dyDescent="0.2">
      <c r="A4451" s="89"/>
      <c r="B4451" s="35"/>
      <c r="C4451" s="30"/>
      <c r="D4451" s="30"/>
      <c r="E4451" s="30"/>
      <c r="F4451" s="30"/>
      <c r="G4451" s="30"/>
      <c r="H4451" s="155"/>
      <c r="I4451" s="36" t="str">
        <f ca="1">IFERROR(__xludf.DUMMYFUNCTION("""COMPUTED_VALUE""")," ")</f>
        <v xml:space="preserve"> </v>
      </c>
      <c r="J4451" s="51"/>
      <c r="K4451" s="56"/>
      <c r="L4451" s="38"/>
      <c r="M4451" s="30"/>
      <c r="N4451" s="30"/>
      <c r="O4451" s="30"/>
      <c r="P4451" s="30"/>
      <c r="Q4451" s="23" t="str">
        <v/>
      </c>
      <c r="R4451" s="30"/>
      <c r="S4451" s="39"/>
      <c r="T4451" s="45"/>
      <c r="U4451" s="52"/>
      <c r="V4451" s="53"/>
      <c r="W4451" s="54"/>
      <c r="X4451" s="30"/>
      <c r="Y4451" s="31" t="str">
        <v/>
      </c>
      <c r="Z4451" s="30"/>
      <c r="AA4451" s="55"/>
      <c r="AB4451" s="55"/>
      <c r="AC4451" s="30"/>
      <c r="AD4451" s="30"/>
    </row>
    <row r="4452" spans="1:30" x14ac:dyDescent="0.2">
      <c r="A4452" s="89"/>
      <c r="B4452" s="35"/>
      <c r="C4452" s="30"/>
      <c r="D4452" s="30"/>
      <c r="E4452" s="30"/>
      <c r="F4452" s="30"/>
      <c r="G4452" s="30"/>
      <c r="H4452" s="155"/>
      <c r="I4452" s="36" t="str">
        <f ca="1">IFERROR(__xludf.DUMMYFUNCTION("""COMPUTED_VALUE""")," ")</f>
        <v xml:space="preserve"> </v>
      </c>
      <c r="J4452" s="51"/>
      <c r="K4452" s="56"/>
      <c r="L4452" s="38"/>
      <c r="M4452" s="30"/>
      <c r="N4452" s="30"/>
      <c r="O4452" s="30"/>
      <c r="P4452" s="30"/>
      <c r="Q4452" s="23" t="str">
        <v/>
      </c>
      <c r="R4452" s="30"/>
      <c r="S4452" s="39"/>
      <c r="T4452" s="45"/>
      <c r="U4452" s="52"/>
      <c r="V4452" s="53"/>
      <c r="W4452" s="54"/>
      <c r="X4452" s="30"/>
      <c r="Y4452" s="31" t="str">
        <v/>
      </c>
      <c r="Z4452" s="30"/>
      <c r="AA4452" s="56"/>
      <c r="AB4452" s="56"/>
      <c r="AC4452" s="30"/>
      <c r="AD4452" s="30"/>
    </row>
    <row r="4453" spans="1:30" x14ac:dyDescent="0.2">
      <c r="A4453" s="89"/>
      <c r="B4453" s="35"/>
      <c r="C4453" s="30"/>
      <c r="D4453" s="30"/>
      <c r="E4453" s="30"/>
      <c r="F4453" s="30"/>
      <c r="G4453" s="30"/>
      <c r="H4453" s="155"/>
      <c r="I4453" s="36" t="str">
        <f ca="1">IFERROR(__xludf.DUMMYFUNCTION("""COMPUTED_VALUE""")," ")</f>
        <v xml:space="preserve"> </v>
      </c>
      <c r="J4453" s="51"/>
      <c r="K4453" s="56"/>
      <c r="L4453" s="38"/>
      <c r="M4453" s="30"/>
      <c r="N4453" s="30"/>
      <c r="O4453" s="30"/>
      <c r="P4453" s="30"/>
      <c r="Q4453" s="23" t="str">
        <v/>
      </c>
      <c r="R4453" s="30"/>
      <c r="S4453" s="39"/>
      <c r="T4453" s="45"/>
      <c r="U4453" s="52"/>
      <c r="V4453" s="53"/>
      <c r="W4453" s="54"/>
      <c r="X4453" s="30"/>
      <c r="Y4453" s="31" t="str">
        <v/>
      </c>
      <c r="Z4453" s="30"/>
      <c r="AA4453" s="55"/>
      <c r="AB4453" s="55"/>
      <c r="AC4453" s="30"/>
      <c r="AD4453" s="30"/>
    </row>
    <row r="4454" spans="1:30" x14ac:dyDescent="0.2">
      <c r="A4454" s="89"/>
      <c r="B4454" s="35"/>
      <c r="C4454" s="30"/>
      <c r="D4454" s="30"/>
      <c r="E4454" s="30"/>
      <c r="F4454" s="30"/>
      <c r="G4454" s="30"/>
      <c r="H4454" s="155"/>
      <c r="I4454" s="36" t="str">
        <f ca="1">IFERROR(__xludf.DUMMYFUNCTION("""COMPUTED_VALUE""")," ")</f>
        <v xml:space="preserve"> </v>
      </c>
      <c r="J4454" s="51"/>
      <c r="K4454" s="56"/>
      <c r="L4454" s="38"/>
      <c r="M4454" s="30"/>
      <c r="N4454" s="30"/>
      <c r="O4454" s="30"/>
      <c r="P4454" s="30"/>
      <c r="Q4454" s="23" t="str">
        <v/>
      </c>
      <c r="R4454" s="30"/>
      <c r="S4454" s="39"/>
      <c r="T4454" s="45"/>
      <c r="U4454" s="52"/>
      <c r="V4454" s="53"/>
      <c r="W4454" s="54"/>
      <c r="X4454" s="30"/>
      <c r="Y4454" s="31" t="str">
        <v/>
      </c>
      <c r="Z4454" s="30"/>
      <c r="AA4454" s="56"/>
      <c r="AB4454" s="56"/>
      <c r="AC4454" s="30"/>
      <c r="AD4454" s="30"/>
    </row>
    <row r="4455" spans="1:30" x14ac:dyDescent="0.2">
      <c r="A4455" s="89"/>
      <c r="B4455" s="35"/>
      <c r="C4455" s="30"/>
      <c r="D4455" s="30"/>
      <c r="E4455" s="30"/>
      <c r="F4455" s="30"/>
      <c r="G4455" s="30"/>
      <c r="H4455" s="155"/>
      <c r="I4455" s="36" t="str">
        <f ca="1">IFERROR(__xludf.DUMMYFUNCTION("""COMPUTED_VALUE""")," ")</f>
        <v xml:space="preserve"> </v>
      </c>
      <c r="J4455" s="51"/>
      <c r="K4455" s="56"/>
      <c r="L4455" s="38"/>
      <c r="M4455" s="30"/>
      <c r="N4455" s="30"/>
      <c r="O4455" s="30"/>
      <c r="P4455" s="30"/>
      <c r="Q4455" s="23" t="str">
        <v/>
      </c>
      <c r="R4455" s="30"/>
      <c r="S4455" s="39"/>
      <c r="T4455" s="45"/>
      <c r="U4455" s="52"/>
      <c r="V4455" s="53"/>
      <c r="W4455" s="54"/>
      <c r="X4455" s="30"/>
      <c r="Y4455" s="31" t="str">
        <v/>
      </c>
      <c r="Z4455" s="30"/>
      <c r="AA4455" s="55"/>
      <c r="AB4455" s="55"/>
      <c r="AC4455" s="30"/>
      <c r="AD4455" s="30"/>
    </row>
    <row r="4456" spans="1:30" x14ac:dyDescent="0.2">
      <c r="A4456" s="89"/>
      <c r="B4456" s="35"/>
      <c r="C4456" s="30"/>
      <c r="D4456" s="30"/>
      <c r="E4456" s="30"/>
      <c r="F4456" s="30"/>
      <c r="G4456" s="30"/>
      <c r="H4456" s="155"/>
      <c r="I4456" s="36" t="str">
        <f ca="1">IFERROR(__xludf.DUMMYFUNCTION("""COMPUTED_VALUE""")," ")</f>
        <v xml:space="preserve"> </v>
      </c>
      <c r="J4456" s="51"/>
      <c r="K4456" s="56"/>
      <c r="L4456" s="38"/>
      <c r="M4456" s="30"/>
      <c r="N4456" s="30"/>
      <c r="O4456" s="30"/>
      <c r="P4456" s="30"/>
      <c r="Q4456" s="23" t="str">
        <v/>
      </c>
      <c r="R4456" s="30"/>
      <c r="S4456" s="39"/>
      <c r="T4456" s="45"/>
      <c r="U4456" s="52"/>
      <c r="V4456" s="53"/>
      <c r="W4456" s="54"/>
      <c r="X4456" s="30"/>
      <c r="Y4456" s="31" t="str">
        <v/>
      </c>
      <c r="Z4456" s="30"/>
      <c r="AA4456" s="56"/>
      <c r="AB4456" s="56"/>
      <c r="AC4456" s="30"/>
      <c r="AD4456" s="30"/>
    </row>
    <row r="4457" spans="1:30" x14ac:dyDescent="0.2">
      <c r="A4457" s="89"/>
      <c r="B4457" s="35"/>
      <c r="C4457" s="30"/>
      <c r="D4457" s="30"/>
      <c r="E4457" s="30"/>
      <c r="F4457" s="30"/>
      <c r="G4457" s="30"/>
      <c r="H4457" s="155"/>
      <c r="I4457" s="36" t="str">
        <f ca="1">IFERROR(__xludf.DUMMYFUNCTION("""COMPUTED_VALUE""")," ")</f>
        <v xml:space="preserve"> </v>
      </c>
      <c r="J4457" s="51"/>
      <c r="K4457" s="56"/>
      <c r="L4457" s="38"/>
      <c r="M4457" s="30"/>
      <c r="N4457" s="30"/>
      <c r="O4457" s="30"/>
      <c r="P4457" s="30"/>
      <c r="Q4457" s="23" t="str">
        <v/>
      </c>
      <c r="R4457" s="30"/>
      <c r="S4457" s="39"/>
      <c r="T4457" s="45"/>
      <c r="U4457" s="52"/>
      <c r="V4457" s="53"/>
      <c r="W4457" s="54"/>
      <c r="X4457" s="30"/>
      <c r="Y4457" s="31" t="str">
        <v/>
      </c>
      <c r="Z4457" s="30"/>
      <c r="AA4457" s="55"/>
      <c r="AB4457" s="55"/>
      <c r="AC4457" s="30"/>
      <c r="AD4457" s="30"/>
    </row>
    <row r="4458" spans="1:30" x14ac:dyDescent="0.2">
      <c r="A4458" s="89"/>
      <c r="B4458" s="35"/>
      <c r="C4458" s="30"/>
      <c r="D4458" s="30"/>
      <c r="E4458" s="30"/>
      <c r="F4458" s="30"/>
      <c r="G4458" s="30"/>
      <c r="H4458" s="155"/>
      <c r="I4458" s="36" t="str">
        <f ca="1">IFERROR(__xludf.DUMMYFUNCTION("""COMPUTED_VALUE""")," ")</f>
        <v xml:space="preserve"> </v>
      </c>
      <c r="J4458" s="51"/>
      <c r="K4458" s="56"/>
      <c r="L4458" s="38"/>
      <c r="M4458" s="30"/>
      <c r="N4458" s="30"/>
      <c r="O4458" s="30"/>
      <c r="P4458" s="30"/>
      <c r="Q4458" s="23" t="str">
        <v/>
      </c>
      <c r="R4458" s="30"/>
      <c r="S4458" s="39"/>
      <c r="T4458" s="45"/>
      <c r="U4458" s="52"/>
      <c r="V4458" s="53"/>
      <c r="W4458" s="54"/>
      <c r="X4458" s="30"/>
      <c r="Y4458" s="31" t="str">
        <v/>
      </c>
      <c r="Z4458" s="30"/>
      <c r="AA4458" s="56"/>
      <c r="AB4458" s="56"/>
      <c r="AC4458" s="30"/>
      <c r="AD4458" s="30"/>
    </row>
    <row r="4459" spans="1:30" x14ac:dyDescent="0.2">
      <c r="A4459" s="89"/>
      <c r="B4459" s="35"/>
      <c r="C4459" s="30"/>
      <c r="D4459" s="30"/>
      <c r="E4459" s="30"/>
      <c r="F4459" s="30"/>
      <c r="G4459" s="30"/>
      <c r="H4459" s="155"/>
      <c r="I4459" s="36" t="str">
        <f ca="1">IFERROR(__xludf.DUMMYFUNCTION("""COMPUTED_VALUE""")," ")</f>
        <v xml:space="preserve"> </v>
      </c>
      <c r="J4459" s="51"/>
      <c r="K4459" s="56"/>
      <c r="L4459" s="38"/>
      <c r="M4459" s="30"/>
      <c r="N4459" s="30"/>
      <c r="O4459" s="30"/>
      <c r="P4459" s="30"/>
      <c r="Q4459" s="23" t="str">
        <v/>
      </c>
      <c r="R4459" s="30"/>
      <c r="S4459" s="39"/>
      <c r="T4459" s="45"/>
      <c r="U4459" s="52"/>
      <c r="V4459" s="53"/>
      <c r="W4459" s="54"/>
      <c r="X4459" s="30"/>
      <c r="Y4459" s="31" t="str">
        <v/>
      </c>
      <c r="Z4459" s="30"/>
      <c r="AA4459" s="55"/>
      <c r="AB4459" s="55"/>
      <c r="AC4459" s="30"/>
      <c r="AD4459" s="30"/>
    </row>
    <row r="4460" spans="1:30" x14ac:dyDescent="0.2">
      <c r="A4460" s="89"/>
      <c r="B4460" s="35"/>
      <c r="C4460" s="30"/>
      <c r="D4460" s="30"/>
      <c r="E4460" s="30"/>
      <c r="F4460" s="30"/>
      <c r="G4460" s="30"/>
      <c r="H4460" s="155"/>
      <c r="I4460" s="36" t="str">
        <f ca="1">IFERROR(__xludf.DUMMYFUNCTION("""COMPUTED_VALUE""")," ")</f>
        <v xml:space="preserve"> </v>
      </c>
      <c r="J4460" s="51"/>
      <c r="K4460" s="56"/>
      <c r="L4460" s="38"/>
      <c r="M4460" s="30"/>
      <c r="N4460" s="30"/>
      <c r="O4460" s="30"/>
      <c r="P4460" s="30"/>
      <c r="Q4460" s="23" t="str">
        <v/>
      </c>
      <c r="R4460" s="30"/>
      <c r="S4460" s="39"/>
      <c r="T4460" s="45"/>
      <c r="U4460" s="52"/>
      <c r="V4460" s="53"/>
      <c r="W4460" s="54"/>
      <c r="X4460" s="30"/>
      <c r="Y4460" s="31" t="str">
        <v/>
      </c>
      <c r="Z4460" s="30"/>
      <c r="AA4460" s="56"/>
      <c r="AB4460" s="56"/>
      <c r="AC4460" s="30"/>
      <c r="AD4460" s="30"/>
    </row>
    <row r="4461" spans="1:30" x14ac:dyDescent="0.2">
      <c r="A4461" s="89"/>
      <c r="B4461" s="35"/>
      <c r="C4461" s="30"/>
      <c r="D4461" s="30"/>
      <c r="E4461" s="30"/>
      <c r="F4461" s="30"/>
      <c r="G4461" s="30"/>
      <c r="H4461" s="155"/>
      <c r="I4461" s="36" t="str">
        <f ca="1">IFERROR(__xludf.DUMMYFUNCTION("""COMPUTED_VALUE""")," ")</f>
        <v xml:space="preserve"> </v>
      </c>
      <c r="J4461" s="51"/>
      <c r="K4461" s="56"/>
      <c r="L4461" s="38"/>
      <c r="M4461" s="30"/>
      <c r="N4461" s="30"/>
      <c r="O4461" s="30"/>
      <c r="P4461" s="30"/>
      <c r="Q4461" s="23" t="str">
        <v/>
      </c>
      <c r="R4461" s="30"/>
      <c r="S4461" s="39"/>
      <c r="T4461" s="45"/>
      <c r="U4461" s="52"/>
      <c r="V4461" s="53"/>
      <c r="W4461" s="54"/>
      <c r="X4461" s="30"/>
      <c r="Y4461" s="31" t="str">
        <v/>
      </c>
      <c r="Z4461" s="30"/>
      <c r="AA4461" s="55"/>
      <c r="AB4461" s="55"/>
      <c r="AC4461" s="30"/>
      <c r="AD4461" s="30"/>
    </row>
    <row r="4462" spans="1:30" x14ac:dyDescent="0.2">
      <c r="A4462" s="89"/>
      <c r="B4462" s="35"/>
      <c r="C4462" s="30"/>
      <c r="D4462" s="30"/>
      <c r="E4462" s="30"/>
      <c r="F4462" s="30"/>
      <c r="G4462" s="30"/>
      <c r="H4462" s="155"/>
      <c r="I4462" s="36" t="str">
        <f ca="1">IFERROR(__xludf.DUMMYFUNCTION("""COMPUTED_VALUE""")," ")</f>
        <v xml:space="preserve"> </v>
      </c>
      <c r="J4462" s="51"/>
      <c r="K4462" s="56"/>
      <c r="L4462" s="38"/>
      <c r="M4462" s="30"/>
      <c r="N4462" s="30"/>
      <c r="O4462" s="30"/>
      <c r="P4462" s="30"/>
      <c r="Q4462" s="23" t="str">
        <v/>
      </c>
      <c r="R4462" s="30"/>
      <c r="S4462" s="39"/>
      <c r="T4462" s="45"/>
      <c r="U4462" s="52"/>
      <c r="V4462" s="53"/>
      <c r="W4462" s="54"/>
      <c r="X4462" s="30"/>
      <c r="Y4462" s="31" t="str">
        <v/>
      </c>
      <c r="Z4462" s="30"/>
      <c r="AA4462" s="56"/>
      <c r="AB4462" s="56"/>
      <c r="AC4462" s="30"/>
      <c r="AD4462" s="30"/>
    </row>
    <row r="4463" spans="1:30" x14ac:dyDescent="0.2">
      <c r="A4463" s="89"/>
      <c r="B4463" s="35"/>
      <c r="C4463" s="30"/>
      <c r="D4463" s="30"/>
      <c r="E4463" s="30"/>
      <c r="F4463" s="30"/>
      <c r="G4463" s="30"/>
      <c r="H4463" s="155"/>
      <c r="I4463" s="36" t="str">
        <f ca="1">IFERROR(__xludf.DUMMYFUNCTION("""COMPUTED_VALUE""")," ")</f>
        <v xml:space="preserve"> </v>
      </c>
      <c r="J4463" s="51"/>
      <c r="K4463" s="56"/>
      <c r="L4463" s="38"/>
      <c r="M4463" s="30"/>
      <c r="N4463" s="30"/>
      <c r="O4463" s="30"/>
      <c r="P4463" s="30"/>
      <c r="Q4463" s="23" t="str">
        <v/>
      </c>
      <c r="R4463" s="30"/>
      <c r="S4463" s="39"/>
      <c r="T4463" s="45"/>
      <c r="U4463" s="52"/>
      <c r="V4463" s="53"/>
      <c r="W4463" s="54"/>
      <c r="X4463" s="30"/>
      <c r="Y4463" s="31" t="str">
        <v/>
      </c>
      <c r="Z4463" s="30"/>
      <c r="AA4463" s="55"/>
      <c r="AB4463" s="55"/>
      <c r="AC4463" s="30"/>
      <c r="AD4463" s="30"/>
    </row>
    <row r="4464" spans="1:30" x14ac:dyDescent="0.2">
      <c r="A4464" s="89"/>
      <c r="B4464" s="35"/>
      <c r="C4464" s="30"/>
      <c r="D4464" s="30"/>
      <c r="E4464" s="30"/>
      <c r="F4464" s="30"/>
      <c r="G4464" s="30"/>
      <c r="H4464" s="155"/>
      <c r="I4464" s="36" t="str">
        <f ca="1">IFERROR(__xludf.DUMMYFUNCTION("""COMPUTED_VALUE""")," ")</f>
        <v xml:space="preserve"> </v>
      </c>
      <c r="J4464" s="51"/>
      <c r="K4464" s="56"/>
      <c r="L4464" s="38"/>
      <c r="M4464" s="30"/>
      <c r="N4464" s="30"/>
      <c r="O4464" s="30"/>
      <c r="P4464" s="30"/>
      <c r="Q4464" s="23" t="str">
        <v/>
      </c>
      <c r="R4464" s="30"/>
      <c r="S4464" s="39"/>
      <c r="T4464" s="45"/>
      <c r="U4464" s="52"/>
      <c r="V4464" s="53"/>
      <c r="W4464" s="54"/>
      <c r="X4464" s="30"/>
      <c r="Y4464" s="31" t="str">
        <v/>
      </c>
      <c r="Z4464" s="30"/>
      <c r="AA4464" s="56"/>
      <c r="AB4464" s="56"/>
      <c r="AC4464" s="30"/>
      <c r="AD4464" s="30"/>
    </row>
    <row r="4465" spans="1:30" x14ac:dyDescent="0.2">
      <c r="A4465" s="89"/>
      <c r="B4465" s="35"/>
      <c r="C4465" s="30"/>
      <c r="D4465" s="30"/>
      <c r="E4465" s="30"/>
      <c r="F4465" s="30"/>
      <c r="G4465" s="30"/>
      <c r="H4465" s="155"/>
      <c r="I4465" s="36" t="str">
        <f ca="1">IFERROR(__xludf.DUMMYFUNCTION("""COMPUTED_VALUE""")," ")</f>
        <v xml:space="preserve"> </v>
      </c>
      <c r="J4465" s="51"/>
      <c r="K4465" s="56"/>
      <c r="L4465" s="38"/>
      <c r="M4465" s="30"/>
      <c r="N4465" s="30"/>
      <c r="O4465" s="30"/>
      <c r="P4465" s="30"/>
      <c r="Q4465" s="23" t="str">
        <v/>
      </c>
      <c r="R4465" s="30"/>
      <c r="S4465" s="39"/>
      <c r="T4465" s="45"/>
      <c r="U4465" s="52"/>
      <c r="V4465" s="53"/>
      <c r="W4465" s="54"/>
      <c r="X4465" s="30"/>
      <c r="Y4465" s="31" t="str">
        <v/>
      </c>
      <c r="Z4465" s="30"/>
      <c r="AA4465" s="55"/>
      <c r="AB4465" s="55"/>
      <c r="AC4465" s="30"/>
      <c r="AD4465" s="30"/>
    </row>
    <row r="4466" spans="1:30" x14ac:dyDescent="0.2">
      <c r="A4466" s="89"/>
      <c r="B4466" s="35"/>
      <c r="C4466" s="30"/>
      <c r="D4466" s="30"/>
      <c r="E4466" s="30"/>
      <c r="F4466" s="30"/>
      <c r="G4466" s="30"/>
      <c r="H4466" s="155"/>
      <c r="I4466" s="36" t="str">
        <f ca="1">IFERROR(__xludf.DUMMYFUNCTION("""COMPUTED_VALUE""")," ")</f>
        <v xml:space="preserve"> </v>
      </c>
      <c r="J4466" s="51"/>
      <c r="K4466" s="56"/>
      <c r="L4466" s="38"/>
      <c r="M4466" s="30"/>
      <c r="N4466" s="30"/>
      <c r="O4466" s="30"/>
      <c r="P4466" s="30"/>
      <c r="Q4466" s="23" t="str">
        <v/>
      </c>
      <c r="R4466" s="30"/>
      <c r="S4466" s="39"/>
      <c r="T4466" s="45"/>
      <c r="U4466" s="52"/>
      <c r="V4466" s="53"/>
      <c r="W4466" s="54"/>
      <c r="X4466" s="30"/>
      <c r="Y4466" s="31" t="str">
        <v/>
      </c>
      <c r="Z4466" s="30"/>
      <c r="AA4466" s="56"/>
      <c r="AB4466" s="56"/>
      <c r="AC4466" s="30"/>
      <c r="AD4466" s="30"/>
    </row>
    <row r="4467" spans="1:30" x14ac:dyDescent="0.2">
      <c r="A4467" s="89"/>
      <c r="B4467" s="35"/>
      <c r="C4467" s="30"/>
      <c r="D4467" s="30"/>
      <c r="E4467" s="30"/>
      <c r="F4467" s="30"/>
      <c r="G4467" s="30"/>
      <c r="H4467" s="155"/>
      <c r="I4467" s="36" t="str">
        <f ca="1">IFERROR(__xludf.DUMMYFUNCTION("""COMPUTED_VALUE""")," ")</f>
        <v xml:space="preserve"> </v>
      </c>
      <c r="J4467" s="51"/>
      <c r="K4467" s="56"/>
      <c r="L4467" s="38"/>
      <c r="M4467" s="30"/>
      <c r="N4467" s="30"/>
      <c r="O4467" s="30"/>
      <c r="P4467" s="30"/>
      <c r="Q4467" s="23" t="str">
        <v/>
      </c>
      <c r="R4467" s="30"/>
      <c r="S4467" s="39"/>
      <c r="T4467" s="45"/>
      <c r="U4467" s="52"/>
      <c r="V4467" s="53"/>
      <c r="W4467" s="54"/>
      <c r="X4467" s="30"/>
      <c r="Y4467" s="31" t="str">
        <v/>
      </c>
      <c r="Z4467" s="30"/>
      <c r="AA4467" s="55"/>
      <c r="AB4467" s="55"/>
      <c r="AC4467" s="30"/>
      <c r="AD4467" s="30"/>
    </row>
    <row r="4468" spans="1:30" x14ac:dyDescent="0.2">
      <c r="A4468" s="89"/>
      <c r="B4468" s="35"/>
      <c r="C4468" s="30"/>
      <c r="D4468" s="30"/>
      <c r="E4468" s="30"/>
      <c r="F4468" s="30"/>
      <c r="G4468" s="30"/>
      <c r="H4468" s="155"/>
      <c r="I4468" s="36" t="str">
        <f ca="1">IFERROR(__xludf.DUMMYFUNCTION("""COMPUTED_VALUE""")," ")</f>
        <v xml:space="preserve"> </v>
      </c>
      <c r="J4468" s="51"/>
      <c r="K4468" s="56"/>
      <c r="L4468" s="38"/>
      <c r="M4468" s="30"/>
      <c r="N4468" s="30"/>
      <c r="O4468" s="30"/>
      <c r="P4468" s="30"/>
      <c r="Q4468" s="23" t="str">
        <v/>
      </c>
      <c r="R4468" s="30"/>
      <c r="S4468" s="39"/>
      <c r="T4468" s="45"/>
      <c r="U4468" s="52"/>
      <c r="V4468" s="53"/>
      <c r="W4468" s="54"/>
      <c r="X4468" s="30"/>
      <c r="Y4468" s="31" t="str">
        <v/>
      </c>
      <c r="Z4468" s="30"/>
      <c r="AA4468" s="56"/>
      <c r="AB4468" s="56"/>
      <c r="AC4468" s="30"/>
      <c r="AD4468" s="30"/>
    </row>
    <row r="4469" spans="1:30" x14ac:dyDescent="0.2">
      <c r="A4469" s="89"/>
      <c r="B4469" s="35"/>
      <c r="C4469" s="30"/>
      <c r="D4469" s="30"/>
      <c r="E4469" s="30"/>
      <c r="F4469" s="30"/>
      <c r="G4469" s="30"/>
      <c r="H4469" s="155"/>
      <c r="I4469" s="36" t="str">
        <f ca="1">IFERROR(__xludf.DUMMYFUNCTION("""COMPUTED_VALUE""")," ")</f>
        <v xml:space="preserve"> </v>
      </c>
      <c r="J4469" s="51"/>
      <c r="K4469" s="56"/>
      <c r="L4469" s="38"/>
      <c r="M4469" s="30"/>
      <c r="N4469" s="30"/>
      <c r="O4469" s="30"/>
      <c r="P4469" s="30"/>
      <c r="Q4469" s="23" t="str">
        <v/>
      </c>
      <c r="R4469" s="30"/>
      <c r="S4469" s="39"/>
      <c r="T4469" s="45"/>
      <c r="U4469" s="52"/>
      <c r="V4469" s="53"/>
      <c r="W4469" s="54"/>
      <c r="X4469" s="30"/>
      <c r="Y4469" s="31" t="str">
        <v/>
      </c>
      <c r="Z4469" s="30"/>
      <c r="AA4469" s="55"/>
      <c r="AB4469" s="55"/>
      <c r="AC4469" s="30"/>
      <c r="AD4469" s="30"/>
    </row>
    <row r="4470" spans="1:30" x14ac:dyDescent="0.2">
      <c r="A4470" s="89"/>
      <c r="B4470" s="35"/>
      <c r="C4470" s="30"/>
      <c r="D4470" s="30"/>
      <c r="E4470" s="30"/>
      <c r="F4470" s="30"/>
      <c r="G4470" s="30"/>
      <c r="H4470" s="155"/>
      <c r="I4470" s="36" t="str">
        <f ca="1">IFERROR(__xludf.DUMMYFUNCTION("""COMPUTED_VALUE""")," ")</f>
        <v xml:space="preserve"> </v>
      </c>
      <c r="J4470" s="51"/>
      <c r="K4470" s="56"/>
      <c r="L4470" s="38"/>
      <c r="M4470" s="30"/>
      <c r="N4470" s="30"/>
      <c r="O4470" s="30"/>
      <c r="P4470" s="30"/>
      <c r="Q4470" s="23" t="str">
        <v/>
      </c>
      <c r="R4470" s="30"/>
      <c r="S4470" s="39"/>
      <c r="T4470" s="45"/>
      <c r="U4470" s="52"/>
      <c r="V4470" s="53"/>
      <c r="W4470" s="54"/>
      <c r="X4470" s="30"/>
      <c r="Y4470" s="31" t="str">
        <v/>
      </c>
      <c r="Z4470" s="30"/>
      <c r="AA4470" s="56"/>
      <c r="AB4470" s="56"/>
      <c r="AC4470" s="30"/>
      <c r="AD4470" s="30"/>
    </row>
    <row r="4471" spans="1:30" x14ac:dyDescent="0.2">
      <c r="A4471" s="89"/>
      <c r="B4471" s="35"/>
      <c r="C4471" s="30"/>
      <c r="D4471" s="30"/>
      <c r="E4471" s="30"/>
      <c r="F4471" s="30"/>
      <c r="G4471" s="30"/>
      <c r="H4471" s="155"/>
      <c r="I4471" s="36" t="str">
        <f ca="1">IFERROR(__xludf.DUMMYFUNCTION("""COMPUTED_VALUE""")," ")</f>
        <v xml:space="preserve"> </v>
      </c>
      <c r="J4471" s="51"/>
      <c r="K4471" s="56"/>
      <c r="L4471" s="38"/>
      <c r="M4471" s="30"/>
      <c r="N4471" s="30"/>
      <c r="O4471" s="30"/>
      <c r="P4471" s="30"/>
      <c r="Q4471" s="23" t="str">
        <v/>
      </c>
      <c r="R4471" s="30"/>
      <c r="S4471" s="39"/>
      <c r="T4471" s="45"/>
      <c r="U4471" s="52"/>
      <c r="V4471" s="53"/>
      <c r="W4471" s="54"/>
      <c r="X4471" s="30"/>
      <c r="Y4471" s="31" t="str">
        <v/>
      </c>
      <c r="Z4471" s="30"/>
      <c r="AA4471" s="55"/>
      <c r="AB4471" s="55"/>
      <c r="AC4471" s="30"/>
      <c r="AD4471" s="30"/>
    </row>
    <row r="4472" spans="1:30" x14ac:dyDescent="0.2">
      <c r="A4472" s="89"/>
      <c r="B4472" s="35"/>
      <c r="C4472" s="30"/>
      <c r="D4472" s="30"/>
      <c r="E4472" s="30"/>
      <c r="F4472" s="30"/>
      <c r="G4472" s="30"/>
      <c r="H4472" s="155"/>
      <c r="I4472" s="36" t="str">
        <f ca="1">IFERROR(__xludf.DUMMYFUNCTION("""COMPUTED_VALUE""")," ")</f>
        <v xml:space="preserve"> </v>
      </c>
      <c r="J4472" s="51"/>
      <c r="K4472" s="56"/>
      <c r="L4472" s="38"/>
      <c r="M4472" s="30"/>
      <c r="N4472" s="30"/>
      <c r="O4472" s="30"/>
      <c r="P4472" s="30"/>
      <c r="Q4472" s="23" t="str">
        <v/>
      </c>
      <c r="R4472" s="30"/>
      <c r="S4472" s="39"/>
      <c r="T4472" s="45"/>
      <c r="U4472" s="52"/>
      <c r="V4472" s="53"/>
      <c r="W4472" s="54"/>
      <c r="X4472" s="30"/>
      <c r="Y4472" s="31" t="str">
        <v/>
      </c>
      <c r="Z4472" s="30"/>
      <c r="AA4472" s="56"/>
      <c r="AB4472" s="56"/>
      <c r="AC4472" s="30"/>
      <c r="AD4472" s="30"/>
    </row>
    <row r="4473" spans="1:30" x14ac:dyDescent="0.2">
      <c r="A4473" s="89"/>
      <c r="B4473" s="35"/>
      <c r="C4473" s="30"/>
      <c r="D4473" s="30"/>
      <c r="E4473" s="30"/>
      <c r="F4473" s="30"/>
      <c r="G4473" s="30"/>
      <c r="H4473" s="155"/>
      <c r="I4473" s="36" t="str">
        <f ca="1">IFERROR(__xludf.DUMMYFUNCTION("""COMPUTED_VALUE""")," ")</f>
        <v xml:space="preserve"> </v>
      </c>
      <c r="J4473" s="51"/>
      <c r="K4473" s="56"/>
      <c r="L4473" s="38"/>
      <c r="M4473" s="30"/>
      <c r="N4473" s="30"/>
      <c r="O4473" s="30"/>
      <c r="P4473" s="30"/>
      <c r="Q4473" s="23" t="str">
        <v/>
      </c>
      <c r="R4473" s="30"/>
      <c r="S4473" s="39"/>
      <c r="T4473" s="45"/>
      <c r="U4473" s="52"/>
      <c r="V4473" s="53"/>
      <c r="W4473" s="54"/>
      <c r="X4473" s="30"/>
      <c r="Y4473" s="31" t="str">
        <v/>
      </c>
      <c r="Z4473" s="30"/>
      <c r="AA4473" s="55"/>
      <c r="AB4473" s="55"/>
      <c r="AC4473" s="30"/>
      <c r="AD4473" s="30"/>
    </row>
    <row r="4474" spans="1:30" x14ac:dyDescent="0.2">
      <c r="A4474" s="89"/>
      <c r="B4474" s="35"/>
      <c r="C4474" s="30"/>
      <c r="D4474" s="30"/>
      <c r="E4474" s="30"/>
      <c r="F4474" s="30"/>
      <c r="G4474" s="30"/>
      <c r="H4474" s="155"/>
      <c r="I4474" s="36" t="str">
        <f ca="1">IFERROR(__xludf.DUMMYFUNCTION("""COMPUTED_VALUE""")," ")</f>
        <v xml:space="preserve"> </v>
      </c>
      <c r="J4474" s="51"/>
      <c r="K4474" s="56"/>
      <c r="L4474" s="38"/>
      <c r="M4474" s="30"/>
      <c r="N4474" s="30"/>
      <c r="O4474" s="30"/>
      <c r="P4474" s="30"/>
      <c r="Q4474" s="23" t="str">
        <v/>
      </c>
      <c r="R4474" s="30"/>
      <c r="S4474" s="39"/>
      <c r="T4474" s="45"/>
      <c r="U4474" s="52"/>
      <c r="V4474" s="53"/>
      <c r="W4474" s="54"/>
      <c r="X4474" s="30"/>
      <c r="Y4474" s="31" t="str">
        <v/>
      </c>
      <c r="Z4474" s="30"/>
      <c r="AA4474" s="56"/>
      <c r="AB4474" s="56"/>
      <c r="AC4474" s="30"/>
      <c r="AD4474" s="30"/>
    </row>
    <row r="4475" spans="1:30" x14ac:dyDescent="0.2">
      <c r="A4475" s="89"/>
      <c r="B4475" s="35"/>
      <c r="C4475" s="30"/>
      <c r="D4475" s="30"/>
      <c r="E4475" s="30"/>
      <c r="F4475" s="30"/>
      <c r="G4475" s="30"/>
      <c r="H4475" s="155"/>
      <c r="I4475" s="36" t="str">
        <f ca="1">IFERROR(__xludf.DUMMYFUNCTION("""COMPUTED_VALUE""")," ")</f>
        <v xml:space="preserve"> </v>
      </c>
      <c r="J4475" s="51"/>
      <c r="K4475" s="56"/>
      <c r="L4475" s="38"/>
      <c r="M4475" s="30"/>
      <c r="N4475" s="30"/>
      <c r="O4475" s="30"/>
      <c r="P4475" s="30"/>
      <c r="Q4475" s="23" t="str">
        <v/>
      </c>
      <c r="R4475" s="30"/>
      <c r="S4475" s="39"/>
      <c r="T4475" s="45"/>
      <c r="U4475" s="52"/>
      <c r="V4475" s="53"/>
      <c r="W4475" s="54"/>
      <c r="X4475" s="30"/>
      <c r="Y4475" s="31" t="str">
        <v/>
      </c>
      <c r="Z4475" s="30"/>
      <c r="AA4475" s="55"/>
      <c r="AB4475" s="55"/>
      <c r="AC4475" s="30"/>
      <c r="AD4475" s="30"/>
    </row>
    <row r="4476" spans="1:30" x14ac:dyDescent="0.2">
      <c r="A4476" s="89"/>
      <c r="B4476" s="35"/>
      <c r="C4476" s="30"/>
      <c r="D4476" s="30"/>
      <c r="E4476" s="30"/>
      <c r="F4476" s="30"/>
      <c r="G4476" s="30"/>
      <c r="H4476" s="155"/>
      <c r="I4476" s="36" t="str">
        <f ca="1">IFERROR(__xludf.DUMMYFUNCTION("""COMPUTED_VALUE""")," ")</f>
        <v xml:space="preserve"> </v>
      </c>
      <c r="J4476" s="51"/>
      <c r="K4476" s="56"/>
      <c r="L4476" s="38"/>
      <c r="M4476" s="30"/>
      <c r="N4476" s="30"/>
      <c r="O4476" s="30"/>
      <c r="P4476" s="30"/>
      <c r="Q4476" s="23" t="str">
        <v/>
      </c>
      <c r="R4476" s="30"/>
      <c r="S4476" s="39"/>
      <c r="T4476" s="45"/>
      <c r="U4476" s="52"/>
      <c r="V4476" s="53"/>
      <c r="W4476" s="54"/>
      <c r="X4476" s="30"/>
      <c r="Y4476" s="31" t="str">
        <v/>
      </c>
      <c r="Z4476" s="30"/>
      <c r="AA4476" s="56"/>
      <c r="AB4476" s="56"/>
      <c r="AC4476" s="30"/>
      <c r="AD4476" s="30"/>
    </row>
    <row r="4477" spans="1:30" x14ac:dyDescent="0.2">
      <c r="A4477" s="89"/>
      <c r="B4477" s="35"/>
      <c r="C4477" s="30"/>
      <c r="D4477" s="30"/>
      <c r="E4477" s="30"/>
      <c r="F4477" s="30"/>
      <c r="G4477" s="30"/>
      <c r="H4477" s="155"/>
      <c r="I4477" s="36" t="str">
        <f ca="1">IFERROR(__xludf.DUMMYFUNCTION("""COMPUTED_VALUE""")," ")</f>
        <v xml:space="preserve"> </v>
      </c>
      <c r="J4477" s="51"/>
      <c r="K4477" s="56"/>
      <c r="L4477" s="38"/>
      <c r="M4477" s="30"/>
      <c r="N4477" s="30"/>
      <c r="O4477" s="30"/>
      <c r="P4477" s="30"/>
      <c r="Q4477" s="23" t="str">
        <v/>
      </c>
      <c r="R4477" s="30"/>
      <c r="S4477" s="39"/>
      <c r="T4477" s="45"/>
      <c r="U4477" s="52"/>
      <c r="V4477" s="53"/>
      <c r="W4477" s="54"/>
      <c r="X4477" s="30"/>
      <c r="Y4477" s="31" t="str">
        <v/>
      </c>
      <c r="Z4477" s="30"/>
      <c r="AA4477" s="55"/>
      <c r="AB4477" s="55"/>
      <c r="AC4477" s="30"/>
      <c r="AD4477" s="30"/>
    </row>
    <row r="4478" spans="1:30" x14ac:dyDescent="0.2">
      <c r="A4478" s="89"/>
      <c r="B4478" s="35"/>
      <c r="C4478" s="30"/>
      <c r="D4478" s="30"/>
      <c r="E4478" s="30"/>
      <c r="F4478" s="30"/>
      <c r="G4478" s="30"/>
      <c r="H4478" s="155"/>
      <c r="I4478" s="36" t="str">
        <f ca="1">IFERROR(__xludf.DUMMYFUNCTION("""COMPUTED_VALUE""")," ")</f>
        <v xml:space="preserve"> </v>
      </c>
      <c r="J4478" s="51"/>
      <c r="K4478" s="56"/>
      <c r="L4478" s="38"/>
      <c r="M4478" s="30"/>
      <c r="N4478" s="30"/>
      <c r="O4478" s="30"/>
      <c r="P4478" s="30"/>
      <c r="Q4478" s="23" t="str">
        <v/>
      </c>
      <c r="R4478" s="30"/>
      <c r="S4478" s="39"/>
      <c r="T4478" s="45"/>
      <c r="U4478" s="52"/>
      <c r="V4478" s="53"/>
      <c r="W4478" s="54"/>
      <c r="X4478" s="30"/>
      <c r="Y4478" s="31" t="str">
        <v/>
      </c>
      <c r="Z4478" s="30"/>
      <c r="AA4478" s="56"/>
      <c r="AB4478" s="56"/>
      <c r="AC4478" s="30"/>
      <c r="AD4478" s="30"/>
    </row>
    <row r="4479" spans="1:30" x14ac:dyDescent="0.2">
      <c r="A4479" s="89"/>
      <c r="B4479" s="35"/>
      <c r="C4479" s="30"/>
      <c r="D4479" s="30"/>
      <c r="E4479" s="30"/>
      <c r="F4479" s="30"/>
      <c r="G4479" s="30"/>
      <c r="H4479" s="155"/>
      <c r="I4479" s="36" t="str">
        <f ca="1">IFERROR(__xludf.DUMMYFUNCTION("""COMPUTED_VALUE""")," ")</f>
        <v xml:space="preserve"> </v>
      </c>
      <c r="J4479" s="51"/>
      <c r="K4479" s="56"/>
      <c r="L4479" s="38"/>
      <c r="M4479" s="30"/>
      <c r="N4479" s="30"/>
      <c r="O4479" s="30"/>
      <c r="P4479" s="30"/>
      <c r="Q4479" s="23" t="str">
        <v/>
      </c>
      <c r="R4479" s="30"/>
      <c r="S4479" s="39"/>
      <c r="T4479" s="45"/>
      <c r="U4479" s="52"/>
      <c r="V4479" s="53"/>
      <c r="W4479" s="54"/>
      <c r="X4479" s="30"/>
      <c r="Y4479" s="31" t="str">
        <v/>
      </c>
      <c r="Z4479" s="30"/>
      <c r="AA4479" s="55"/>
      <c r="AB4479" s="55"/>
      <c r="AC4479" s="30"/>
      <c r="AD4479" s="30"/>
    </row>
    <row r="4480" spans="1:30" x14ac:dyDescent="0.2">
      <c r="A4480" s="89"/>
      <c r="B4480" s="35"/>
      <c r="C4480" s="30"/>
      <c r="D4480" s="30"/>
      <c r="E4480" s="30"/>
      <c r="F4480" s="30"/>
      <c r="G4480" s="30"/>
      <c r="H4480" s="155"/>
      <c r="I4480" s="36" t="str">
        <f ca="1">IFERROR(__xludf.DUMMYFUNCTION("""COMPUTED_VALUE""")," ")</f>
        <v xml:space="preserve"> </v>
      </c>
      <c r="J4480" s="51"/>
      <c r="K4480" s="56"/>
      <c r="L4480" s="38"/>
      <c r="M4480" s="30"/>
      <c r="N4480" s="30"/>
      <c r="O4480" s="30"/>
      <c r="P4480" s="30"/>
      <c r="Q4480" s="23" t="str">
        <v/>
      </c>
      <c r="R4480" s="30"/>
      <c r="S4480" s="39"/>
      <c r="T4480" s="45"/>
      <c r="U4480" s="52"/>
      <c r="V4480" s="53"/>
      <c r="W4480" s="54"/>
      <c r="X4480" s="30"/>
      <c r="Y4480" s="31" t="str">
        <v/>
      </c>
      <c r="Z4480" s="30"/>
      <c r="AA4480" s="56"/>
      <c r="AB4480" s="56"/>
      <c r="AC4480" s="30"/>
      <c r="AD4480" s="30"/>
    </row>
    <row r="4481" spans="1:30" x14ac:dyDescent="0.2">
      <c r="A4481" s="89"/>
      <c r="B4481" s="35"/>
      <c r="C4481" s="30"/>
      <c r="D4481" s="30"/>
      <c r="E4481" s="30"/>
      <c r="F4481" s="30"/>
      <c r="G4481" s="30"/>
      <c r="H4481" s="155"/>
      <c r="I4481" s="36" t="str">
        <f ca="1">IFERROR(__xludf.DUMMYFUNCTION("""COMPUTED_VALUE""")," ")</f>
        <v xml:space="preserve"> </v>
      </c>
      <c r="J4481" s="51"/>
      <c r="K4481" s="56"/>
      <c r="L4481" s="38"/>
      <c r="M4481" s="30"/>
      <c r="N4481" s="30"/>
      <c r="O4481" s="30"/>
      <c r="P4481" s="30"/>
      <c r="Q4481" s="23" t="str">
        <v/>
      </c>
      <c r="R4481" s="30"/>
      <c r="S4481" s="39"/>
      <c r="T4481" s="45"/>
      <c r="U4481" s="52"/>
      <c r="V4481" s="53"/>
      <c r="W4481" s="54"/>
      <c r="X4481" s="30"/>
      <c r="Y4481" s="31" t="str">
        <v/>
      </c>
      <c r="Z4481" s="30"/>
      <c r="AA4481" s="55"/>
      <c r="AB4481" s="55"/>
      <c r="AC4481" s="30"/>
      <c r="AD4481" s="30"/>
    </row>
    <row r="4482" spans="1:30" x14ac:dyDescent="0.2">
      <c r="A4482" s="89"/>
      <c r="B4482" s="35"/>
      <c r="C4482" s="30"/>
      <c r="D4482" s="30"/>
      <c r="E4482" s="30"/>
      <c r="F4482" s="30"/>
      <c r="G4482" s="30"/>
      <c r="H4482" s="155"/>
      <c r="I4482" s="36" t="str">
        <f ca="1">IFERROR(__xludf.DUMMYFUNCTION("""COMPUTED_VALUE""")," ")</f>
        <v xml:space="preserve"> </v>
      </c>
      <c r="J4482" s="51"/>
      <c r="K4482" s="56"/>
      <c r="L4482" s="38"/>
      <c r="M4482" s="30"/>
      <c r="N4482" s="30"/>
      <c r="O4482" s="30"/>
      <c r="P4482" s="30"/>
      <c r="Q4482" s="23" t="str">
        <v/>
      </c>
      <c r="R4482" s="30"/>
      <c r="S4482" s="39"/>
      <c r="T4482" s="45"/>
      <c r="U4482" s="52"/>
      <c r="V4482" s="53"/>
      <c r="W4482" s="54"/>
      <c r="X4482" s="30"/>
      <c r="Y4482" s="31" t="str">
        <v/>
      </c>
      <c r="Z4482" s="30"/>
      <c r="AA4482" s="56"/>
      <c r="AB4482" s="56"/>
      <c r="AC4482" s="30"/>
      <c r="AD4482" s="30"/>
    </row>
    <row r="4483" spans="1:30" x14ac:dyDescent="0.2">
      <c r="A4483" s="89"/>
      <c r="B4483" s="35"/>
      <c r="C4483" s="30"/>
      <c r="D4483" s="30"/>
      <c r="E4483" s="30"/>
      <c r="F4483" s="30"/>
      <c r="G4483" s="30"/>
      <c r="H4483" s="155"/>
      <c r="I4483" s="36" t="str">
        <f ca="1">IFERROR(__xludf.DUMMYFUNCTION("""COMPUTED_VALUE""")," ")</f>
        <v xml:space="preserve"> </v>
      </c>
      <c r="J4483" s="51"/>
      <c r="K4483" s="56"/>
      <c r="L4483" s="38"/>
      <c r="M4483" s="30"/>
      <c r="N4483" s="30"/>
      <c r="O4483" s="30"/>
      <c r="P4483" s="30"/>
      <c r="Q4483" s="23" t="str">
        <v/>
      </c>
      <c r="R4483" s="30"/>
      <c r="S4483" s="39"/>
      <c r="T4483" s="45"/>
      <c r="U4483" s="52"/>
      <c r="V4483" s="53"/>
      <c r="W4483" s="54"/>
      <c r="X4483" s="30"/>
      <c r="Y4483" s="31" t="str">
        <v/>
      </c>
      <c r="Z4483" s="30"/>
      <c r="AA4483" s="55"/>
      <c r="AB4483" s="55"/>
      <c r="AC4483" s="30"/>
      <c r="AD4483" s="30"/>
    </row>
    <row r="4484" spans="1:30" x14ac:dyDescent="0.2">
      <c r="A4484" s="89"/>
      <c r="B4484" s="35"/>
      <c r="C4484" s="30"/>
      <c r="D4484" s="30"/>
      <c r="E4484" s="30"/>
      <c r="F4484" s="30"/>
      <c r="G4484" s="30"/>
      <c r="H4484" s="155"/>
      <c r="I4484" s="36" t="str">
        <f ca="1">IFERROR(__xludf.DUMMYFUNCTION("""COMPUTED_VALUE""")," ")</f>
        <v xml:space="preserve"> </v>
      </c>
      <c r="J4484" s="51"/>
      <c r="K4484" s="56"/>
      <c r="L4484" s="38"/>
      <c r="M4484" s="30"/>
      <c r="N4484" s="30"/>
      <c r="O4484" s="30"/>
      <c r="P4484" s="30"/>
      <c r="Q4484" s="23" t="str">
        <v/>
      </c>
      <c r="R4484" s="30"/>
      <c r="S4484" s="39"/>
      <c r="T4484" s="45"/>
      <c r="U4484" s="52"/>
      <c r="V4484" s="53"/>
      <c r="W4484" s="54"/>
      <c r="X4484" s="30"/>
      <c r="Y4484" s="31" t="str">
        <v/>
      </c>
      <c r="Z4484" s="30"/>
      <c r="AA4484" s="56"/>
      <c r="AB4484" s="56"/>
      <c r="AC4484" s="30"/>
      <c r="AD4484" s="30"/>
    </row>
    <row r="4485" spans="1:30" x14ac:dyDescent="0.2">
      <c r="A4485" s="89"/>
      <c r="B4485" s="35"/>
      <c r="C4485" s="30"/>
      <c r="D4485" s="30"/>
      <c r="E4485" s="30"/>
      <c r="F4485" s="30"/>
      <c r="G4485" s="30"/>
      <c r="H4485" s="155"/>
      <c r="I4485" s="36" t="str">
        <f ca="1">IFERROR(__xludf.DUMMYFUNCTION("""COMPUTED_VALUE""")," ")</f>
        <v xml:space="preserve"> </v>
      </c>
      <c r="J4485" s="51"/>
      <c r="K4485" s="56"/>
      <c r="L4485" s="38"/>
      <c r="M4485" s="30"/>
      <c r="N4485" s="30"/>
      <c r="O4485" s="30"/>
      <c r="P4485" s="30"/>
      <c r="Q4485" s="23" t="str">
        <v/>
      </c>
      <c r="R4485" s="30"/>
      <c r="S4485" s="39"/>
      <c r="T4485" s="45"/>
      <c r="U4485" s="52"/>
      <c r="V4485" s="53"/>
      <c r="W4485" s="54"/>
      <c r="X4485" s="30"/>
      <c r="Y4485" s="31" t="str">
        <v/>
      </c>
      <c r="Z4485" s="30"/>
      <c r="AA4485" s="55"/>
      <c r="AB4485" s="55"/>
      <c r="AC4485" s="30"/>
      <c r="AD4485" s="30"/>
    </row>
    <row r="4486" spans="1:30" x14ac:dyDescent="0.2">
      <c r="A4486" s="89"/>
      <c r="B4486" s="35"/>
      <c r="C4486" s="30"/>
      <c r="D4486" s="30"/>
      <c r="E4486" s="30"/>
      <c r="F4486" s="30"/>
      <c r="G4486" s="30"/>
      <c r="H4486" s="155"/>
      <c r="I4486" s="36" t="str">
        <f ca="1">IFERROR(__xludf.DUMMYFUNCTION("""COMPUTED_VALUE""")," ")</f>
        <v xml:space="preserve"> </v>
      </c>
      <c r="J4486" s="51"/>
      <c r="K4486" s="56"/>
      <c r="L4486" s="38"/>
      <c r="M4486" s="30"/>
      <c r="N4486" s="30"/>
      <c r="O4486" s="30"/>
      <c r="P4486" s="30"/>
      <c r="Q4486" s="23" t="str">
        <v/>
      </c>
      <c r="R4486" s="30"/>
      <c r="S4486" s="39"/>
      <c r="T4486" s="45"/>
      <c r="U4486" s="52"/>
      <c r="V4486" s="53"/>
      <c r="W4486" s="54"/>
      <c r="X4486" s="30"/>
      <c r="Y4486" s="31" t="str">
        <v/>
      </c>
      <c r="Z4486" s="30"/>
      <c r="AA4486" s="56"/>
      <c r="AB4486" s="56"/>
      <c r="AC4486" s="30"/>
      <c r="AD4486" s="30"/>
    </row>
    <row r="4487" spans="1:30" x14ac:dyDescent="0.2">
      <c r="A4487" s="89"/>
      <c r="B4487" s="35"/>
      <c r="C4487" s="30"/>
      <c r="D4487" s="30"/>
      <c r="E4487" s="30"/>
      <c r="F4487" s="30"/>
      <c r="G4487" s="30"/>
      <c r="H4487" s="155"/>
      <c r="I4487" s="36" t="str">
        <f ca="1">IFERROR(__xludf.DUMMYFUNCTION("""COMPUTED_VALUE""")," ")</f>
        <v xml:space="preserve"> </v>
      </c>
      <c r="J4487" s="51"/>
      <c r="K4487" s="56"/>
      <c r="L4487" s="38"/>
      <c r="M4487" s="30"/>
      <c r="N4487" s="30"/>
      <c r="O4487" s="30"/>
      <c r="P4487" s="30"/>
      <c r="Q4487" s="23" t="str">
        <v/>
      </c>
      <c r="R4487" s="30"/>
      <c r="S4487" s="39"/>
      <c r="T4487" s="45"/>
      <c r="U4487" s="52"/>
      <c r="V4487" s="53"/>
      <c r="W4487" s="54"/>
      <c r="X4487" s="30"/>
      <c r="Y4487" s="31" t="str">
        <v/>
      </c>
      <c r="Z4487" s="30"/>
      <c r="AA4487" s="55"/>
      <c r="AB4487" s="55"/>
      <c r="AC4487" s="30"/>
      <c r="AD4487" s="30"/>
    </row>
    <row r="4488" spans="1:30" x14ac:dyDescent="0.2">
      <c r="A4488" s="89"/>
      <c r="B4488" s="35"/>
      <c r="C4488" s="30"/>
      <c r="D4488" s="30"/>
      <c r="E4488" s="30"/>
      <c r="F4488" s="30"/>
      <c r="G4488" s="30"/>
      <c r="H4488" s="155"/>
      <c r="I4488" s="36" t="str">
        <f ca="1">IFERROR(__xludf.DUMMYFUNCTION("""COMPUTED_VALUE""")," ")</f>
        <v xml:space="preserve"> </v>
      </c>
      <c r="J4488" s="51"/>
      <c r="K4488" s="56"/>
      <c r="L4488" s="38"/>
      <c r="M4488" s="30"/>
      <c r="N4488" s="30"/>
      <c r="O4488" s="30"/>
      <c r="P4488" s="30"/>
      <c r="Q4488" s="23" t="str">
        <v/>
      </c>
      <c r="R4488" s="30"/>
      <c r="S4488" s="39"/>
      <c r="T4488" s="45"/>
      <c r="U4488" s="52"/>
      <c r="V4488" s="53"/>
      <c r="W4488" s="54"/>
      <c r="X4488" s="30"/>
      <c r="Y4488" s="31" t="str">
        <v/>
      </c>
      <c r="Z4488" s="30"/>
      <c r="AA4488" s="56"/>
      <c r="AB4488" s="56"/>
      <c r="AC4488" s="30"/>
      <c r="AD4488" s="30"/>
    </row>
    <row r="4489" spans="1:30" x14ac:dyDescent="0.2">
      <c r="A4489" s="89"/>
      <c r="B4489" s="35"/>
      <c r="C4489" s="30"/>
      <c r="D4489" s="30"/>
      <c r="E4489" s="30"/>
      <c r="F4489" s="30"/>
      <c r="G4489" s="30"/>
      <c r="H4489" s="155"/>
      <c r="I4489" s="36" t="str">
        <f ca="1">IFERROR(__xludf.DUMMYFUNCTION("""COMPUTED_VALUE""")," ")</f>
        <v xml:space="preserve"> </v>
      </c>
      <c r="J4489" s="51"/>
      <c r="K4489" s="56"/>
      <c r="L4489" s="38"/>
      <c r="M4489" s="30"/>
      <c r="N4489" s="30"/>
      <c r="O4489" s="30"/>
      <c r="P4489" s="30"/>
      <c r="Q4489" s="23" t="str">
        <v/>
      </c>
      <c r="R4489" s="30"/>
      <c r="S4489" s="39"/>
      <c r="T4489" s="45"/>
      <c r="U4489" s="52"/>
      <c r="V4489" s="53"/>
      <c r="W4489" s="54"/>
      <c r="X4489" s="30"/>
      <c r="Y4489" s="31" t="str">
        <v/>
      </c>
      <c r="Z4489" s="30"/>
      <c r="AA4489" s="55"/>
      <c r="AB4489" s="55"/>
      <c r="AC4489" s="30"/>
      <c r="AD4489" s="30"/>
    </row>
    <row r="4490" spans="1:30" x14ac:dyDescent="0.2">
      <c r="A4490" s="89"/>
      <c r="B4490" s="35"/>
      <c r="C4490" s="30"/>
      <c r="D4490" s="30"/>
      <c r="E4490" s="30"/>
      <c r="F4490" s="30"/>
      <c r="G4490" s="30"/>
      <c r="H4490" s="155"/>
      <c r="I4490" s="36" t="str">
        <f ca="1">IFERROR(__xludf.DUMMYFUNCTION("""COMPUTED_VALUE""")," ")</f>
        <v xml:space="preserve"> </v>
      </c>
      <c r="J4490" s="51"/>
      <c r="K4490" s="56"/>
      <c r="L4490" s="38"/>
      <c r="M4490" s="30"/>
      <c r="N4490" s="30"/>
      <c r="O4490" s="30"/>
      <c r="P4490" s="30"/>
      <c r="Q4490" s="23" t="str">
        <v/>
      </c>
      <c r="R4490" s="30"/>
      <c r="S4490" s="39"/>
      <c r="T4490" s="45"/>
      <c r="U4490" s="52"/>
      <c r="V4490" s="53"/>
      <c r="W4490" s="54"/>
      <c r="X4490" s="30"/>
      <c r="Y4490" s="31" t="str">
        <v/>
      </c>
      <c r="Z4490" s="30"/>
      <c r="AA4490" s="56"/>
      <c r="AB4490" s="56"/>
      <c r="AC4490" s="30"/>
      <c r="AD4490" s="30"/>
    </row>
    <row r="4491" spans="1:30" x14ac:dyDescent="0.2">
      <c r="A4491" s="89"/>
      <c r="B4491" s="35"/>
      <c r="C4491" s="30"/>
      <c r="D4491" s="30"/>
      <c r="E4491" s="30"/>
      <c r="F4491" s="30"/>
      <c r="G4491" s="30"/>
      <c r="H4491" s="155"/>
      <c r="I4491" s="36" t="str">
        <f ca="1">IFERROR(__xludf.DUMMYFUNCTION("""COMPUTED_VALUE""")," ")</f>
        <v xml:space="preserve"> </v>
      </c>
      <c r="J4491" s="51"/>
      <c r="K4491" s="56"/>
      <c r="L4491" s="38"/>
      <c r="M4491" s="30"/>
      <c r="N4491" s="30"/>
      <c r="O4491" s="30"/>
      <c r="P4491" s="30"/>
      <c r="Q4491" s="23" t="str">
        <v/>
      </c>
      <c r="R4491" s="30"/>
      <c r="S4491" s="39"/>
      <c r="T4491" s="45"/>
      <c r="U4491" s="52"/>
      <c r="V4491" s="53"/>
      <c r="W4491" s="54"/>
      <c r="X4491" s="30"/>
      <c r="Y4491" s="31" t="str">
        <v/>
      </c>
      <c r="Z4491" s="30"/>
      <c r="AA4491" s="55"/>
      <c r="AB4491" s="55"/>
      <c r="AC4491" s="30"/>
      <c r="AD4491" s="30"/>
    </row>
    <row r="4492" spans="1:30" x14ac:dyDescent="0.2">
      <c r="A4492" s="89"/>
      <c r="B4492" s="35"/>
      <c r="C4492" s="30"/>
      <c r="D4492" s="30"/>
      <c r="E4492" s="30"/>
      <c r="F4492" s="30"/>
      <c r="G4492" s="30"/>
      <c r="H4492" s="155"/>
      <c r="I4492" s="36" t="str">
        <f ca="1">IFERROR(__xludf.DUMMYFUNCTION("""COMPUTED_VALUE""")," ")</f>
        <v xml:space="preserve"> </v>
      </c>
      <c r="J4492" s="51"/>
      <c r="K4492" s="56"/>
      <c r="L4492" s="38"/>
      <c r="M4492" s="30"/>
      <c r="N4492" s="30"/>
      <c r="O4492" s="30"/>
      <c r="P4492" s="30"/>
      <c r="Q4492" s="23" t="str">
        <v/>
      </c>
      <c r="R4492" s="30"/>
      <c r="S4492" s="39"/>
      <c r="T4492" s="45"/>
      <c r="U4492" s="52"/>
      <c r="V4492" s="53"/>
      <c r="W4492" s="54"/>
      <c r="X4492" s="30"/>
      <c r="Y4492" s="31" t="str">
        <v/>
      </c>
      <c r="Z4492" s="30"/>
      <c r="AA4492" s="56"/>
      <c r="AB4492" s="56"/>
      <c r="AC4492" s="30"/>
      <c r="AD4492" s="30"/>
    </row>
    <row r="4493" spans="1:30" x14ac:dyDescent="0.2">
      <c r="A4493" s="89"/>
      <c r="B4493" s="35"/>
      <c r="C4493" s="30"/>
      <c r="D4493" s="30"/>
      <c r="E4493" s="30"/>
      <c r="F4493" s="30"/>
      <c r="G4493" s="30"/>
      <c r="H4493" s="155"/>
      <c r="I4493" s="36" t="str">
        <f ca="1">IFERROR(__xludf.DUMMYFUNCTION("""COMPUTED_VALUE""")," ")</f>
        <v xml:space="preserve"> </v>
      </c>
      <c r="J4493" s="51"/>
      <c r="K4493" s="56"/>
      <c r="L4493" s="38"/>
      <c r="M4493" s="30"/>
      <c r="N4493" s="30"/>
      <c r="O4493" s="30"/>
      <c r="P4493" s="30"/>
      <c r="Q4493" s="23" t="str">
        <v/>
      </c>
      <c r="R4493" s="30"/>
      <c r="S4493" s="39"/>
      <c r="T4493" s="45"/>
      <c r="U4493" s="52"/>
      <c r="V4493" s="53"/>
      <c r="W4493" s="54"/>
      <c r="X4493" s="30"/>
      <c r="Y4493" s="31" t="str">
        <v/>
      </c>
      <c r="Z4493" s="30"/>
      <c r="AA4493" s="55"/>
      <c r="AB4493" s="55"/>
      <c r="AC4493" s="30"/>
      <c r="AD4493" s="30"/>
    </row>
    <row r="4494" spans="1:30" x14ac:dyDescent="0.2">
      <c r="A4494" s="89"/>
      <c r="B4494" s="35"/>
      <c r="C4494" s="30"/>
      <c r="D4494" s="30"/>
      <c r="E4494" s="30"/>
      <c r="F4494" s="30"/>
      <c r="G4494" s="30"/>
      <c r="H4494" s="155"/>
      <c r="I4494" s="36" t="str">
        <f ca="1">IFERROR(__xludf.DUMMYFUNCTION("""COMPUTED_VALUE""")," ")</f>
        <v xml:space="preserve"> </v>
      </c>
      <c r="J4494" s="51"/>
      <c r="K4494" s="56"/>
      <c r="L4494" s="38"/>
      <c r="M4494" s="30"/>
      <c r="N4494" s="30"/>
      <c r="O4494" s="30"/>
      <c r="P4494" s="30"/>
      <c r="Q4494" s="23" t="str">
        <v/>
      </c>
      <c r="R4494" s="30"/>
      <c r="S4494" s="39"/>
      <c r="T4494" s="45"/>
      <c r="U4494" s="52"/>
      <c r="V4494" s="53"/>
      <c r="W4494" s="54"/>
      <c r="X4494" s="30"/>
      <c r="Y4494" s="31" t="str">
        <v/>
      </c>
      <c r="Z4494" s="30"/>
      <c r="AA4494" s="56"/>
      <c r="AB4494" s="56"/>
      <c r="AC4494" s="30"/>
      <c r="AD4494" s="30"/>
    </row>
    <row r="4495" spans="1:30" x14ac:dyDescent="0.2">
      <c r="A4495" s="89"/>
      <c r="B4495" s="35"/>
      <c r="C4495" s="30"/>
      <c r="D4495" s="30"/>
      <c r="E4495" s="30"/>
      <c r="F4495" s="30"/>
      <c r="G4495" s="30"/>
      <c r="H4495" s="155"/>
      <c r="I4495" s="36" t="str">
        <f ca="1">IFERROR(__xludf.DUMMYFUNCTION("""COMPUTED_VALUE""")," ")</f>
        <v xml:space="preserve"> </v>
      </c>
      <c r="J4495" s="51"/>
      <c r="K4495" s="56"/>
      <c r="L4495" s="38"/>
      <c r="M4495" s="30"/>
      <c r="N4495" s="30"/>
      <c r="O4495" s="30"/>
      <c r="P4495" s="30"/>
      <c r="Q4495" s="23" t="str">
        <v/>
      </c>
      <c r="R4495" s="30"/>
      <c r="S4495" s="39"/>
      <c r="T4495" s="45"/>
      <c r="U4495" s="52"/>
      <c r="V4495" s="53"/>
      <c r="W4495" s="54"/>
      <c r="X4495" s="30"/>
      <c r="Y4495" s="31" t="str">
        <v/>
      </c>
      <c r="Z4495" s="30"/>
      <c r="AA4495" s="55"/>
      <c r="AB4495" s="55"/>
      <c r="AC4495" s="30"/>
      <c r="AD4495" s="30"/>
    </row>
    <row r="4496" spans="1:30" x14ac:dyDescent="0.2">
      <c r="A4496" s="89"/>
      <c r="B4496" s="35"/>
      <c r="C4496" s="30"/>
      <c r="D4496" s="30"/>
      <c r="E4496" s="30"/>
      <c r="F4496" s="30"/>
      <c r="G4496" s="30"/>
      <c r="H4496" s="155"/>
      <c r="I4496" s="36" t="str">
        <f ca="1">IFERROR(__xludf.DUMMYFUNCTION("""COMPUTED_VALUE""")," ")</f>
        <v xml:space="preserve"> </v>
      </c>
      <c r="J4496" s="51"/>
      <c r="K4496" s="56"/>
      <c r="L4496" s="38"/>
      <c r="M4496" s="30"/>
      <c r="N4496" s="30"/>
      <c r="O4496" s="30"/>
      <c r="P4496" s="30"/>
      <c r="Q4496" s="23" t="str">
        <v/>
      </c>
      <c r="R4496" s="30"/>
      <c r="S4496" s="39"/>
      <c r="T4496" s="45"/>
      <c r="U4496" s="52"/>
      <c r="V4496" s="53"/>
      <c r="W4496" s="54"/>
      <c r="X4496" s="30"/>
      <c r="Y4496" s="31" t="str">
        <v/>
      </c>
      <c r="Z4496" s="30"/>
      <c r="AA4496" s="56"/>
      <c r="AB4496" s="56"/>
      <c r="AC4496" s="30"/>
      <c r="AD4496" s="30"/>
    </row>
    <row r="4497" spans="1:30" x14ac:dyDescent="0.2">
      <c r="A4497" s="89"/>
      <c r="B4497" s="35"/>
      <c r="C4497" s="30"/>
      <c r="D4497" s="30"/>
      <c r="E4497" s="30"/>
      <c r="F4497" s="30"/>
      <c r="G4497" s="30"/>
      <c r="H4497" s="155"/>
      <c r="I4497" s="36" t="str">
        <f ca="1">IFERROR(__xludf.DUMMYFUNCTION("""COMPUTED_VALUE""")," ")</f>
        <v xml:space="preserve"> </v>
      </c>
      <c r="J4497" s="51"/>
      <c r="K4497" s="56"/>
      <c r="L4497" s="38"/>
      <c r="M4497" s="30"/>
      <c r="N4497" s="30"/>
      <c r="O4497" s="30"/>
      <c r="P4497" s="30"/>
      <c r="Q4497" s="23" t="str">
        <v/>
      </c>
      <c r="R4497" s="30"/>
      <c r="S4497" s="39"/>
      <c r="T4497" s="45"/>
      <c r="U4497" s="52"/>
      <c r="V4497" s="53"/>
      <c r="W4497" s="54"/>
      <c r="X4497" s="30"/>
      <c r="Y4497" s="31" t="str">
        <v/>
      </c>
      <c r="Z4497" s="30"/>
      <c r="AA4497" s="55"/>
      <c r="AB4497" s="55"/>
      <c r="AC4497" s="30"/>
      <c r="AD4497" s="30"/>
    </row>
    <row r="4498" spans="1:30" x14ac:dyDescent="0.2">
      <c r="A4498" s="89"/>
      <c r="B4498" s="35"/>
      <c r="C4498" s="30"/>
      <c r="D4498" s="30"/>
      <c r="E4498" s="30"/>
      <c r="F4498" s="30"/>
      <c r="G4498" s="30"/>
      <c r="H4498" s="155"/>
      <c r="I4498" s="36" t="str">
        <f ca="1">IFERROR(__xludf.DUMMYFUNCTION("""COMPUTED_VALUE""")," ")</f>
        <v xml:space="preserve"> </v>
      </c>
      <c r="J4498" s="51"/>
      <c r="K4498" s="56"/>
      <c r="L4498" s="38"/>
      <c r="M4498" s="30"/>
      <c r="N4498" s="30"/>
      <c r="O4498" s="30"/>
      <c r="P4498" s="30"/>
      <c r="Q4498" s="23" t="str">
        <v/>
      </c>
      <c r="R4498" s="30"/>
      <c r="S4498" s="39"/>
      <c r="T4498" s="45"/>
      <c r="U4498" s="52"/>
      <c r="V4498" s="53"/>
      <c r="W4498" s="54"/>
      <c r="X4498" s="30"/>
      <c r="Y4498" s="31" t="str">
        <v/>
      </c>
      <c r="Z4498" s="30"/>
      <c r="AA4498" s="56"/>
      <c r="AB4498" s="56"/>
      <c r="AC4498" s="30"/>
      <c r="AD4498" s="30"/>
    </row>
    <row r="4499" spans="1:30" x14ac:dyDescent="0.2">
      <c r="A4499" s="89"/>
      <c r="B4499" s="35"/>
      <c r="C4499" s="30"/>
      <c r="D4499" s="30"/>
      <c r="E4499" s="30"/>
      <c r="F4499" s="30"/>
      <c r="G4499" s="30"/>
      <c r="H4499" s="155"/>
      <c r="I4499" s="36" t="str">
        <f ca="1">IFERROR(__xludf.DUMMYFUNCTION("""COMPUTED_VALUE""")," ")</f>
        <v xml:space="preserve"> </v>
      </c>
      <c r="J4499" s="51"/>
      <c r="K4499" s="56"/>
      <c r="L4499" s="38"/>
      <c r="M4499" s="30"/>
      <c r="N4499" s="30"/>
      <c r="O4499" s="30"/>
      <c r="P4499" s="30"/>
      <c r="Q4499" s="23" t="str">
        <v/>
      </c>
      <c r="R4499" s="30"/>
      <c r="S4499" s="39"/>
      <c r="T4499" s="45"/>
      <c r="U4499" s="52"/>
      <c r="V4499" s="53"/>
      <c r="W4499" s="54"/>
      <c r="X4499" s="30"/>
      <c r="Y4499" s="31" t="str">
        <v/>
      </c>
      <c r="Z4499" s="30"/>
      <c r="AA4499" s="55"/>
      <c r="AB4499" s="55"/>
      <c r="AC4499" s="30"/>
      <c r="AD4499" s="30"/>
    </row>
    <row r="4500" spans="1:30" x14ac:dyDescent="0.2">
      <c r="A4500" s="89"/>
      <c r="B4500" s="35"/>
      <c r="C4500" s="30"/>
      <c r="D4500" s="30"/>
      <c r="E4500" s="30"/>
      <c r="F4500" s="30"/>
      <c r="G4500" s="30"/>
      <c r="H4500" s="155"/>
      <c r="I4500" s="36" t="str">
        <f ca="1">IFERROR(__xludf.DUMMYFUNCTION("""COMPUTED_VALUE""")," ")</f>
        <v xml:space="preserve"> </v>
      </c>
      <c r="J4500" s="51"/>
      <c r="K4500" s="56"/>
      <c r="L4500" s="38"/>
      <c r="M4500" s="30"/>
      <c r="N4500" s="30"/>
      <c r="O4500" s="30"/>
      <c r="P4500" s="30"/>
      <c r="Q4500" s="23" t="str">
        <v/>
      </c>
      <c r="R4500" s="30"/>
      <c r="S4500" s="39"/>
      <c r="T4500" s="45"/>
      <c r="U4500" s="52"/>
      <c r="V4500" s="53"/>
      <c r="W4500" s="54"/>
      <c r="X4500" s="30"/>
      <c r="Y4500" s="31" t="str">
        <v/>
      </c>
      <c r="Z4500" s="30"/>
      <c r="AA4500" s="56"/>
      <c r="AB4500" s="56"/>
      <c r="AC4500" s="30"/>
      <c r="AD4500" s="30"/>
    </row>
    <row r="4501" spans="1:30" x14ac:dyDescent="0.2">
      <c r="A4501" s="89"/>
      <c r="B4501" s="35"/>
      <c r="C4501" s="30"/>
      <c r="D4501" s="30"/>
      <c r="E4501" s="30"/>
      <c r="F4501" s="30"/>
      <c r="G4501" s="30"/>
      <c r="H4501" s="155"/>
      <c r="I4501" s="36" t="str">
        <f ca="1">IFERROR(__xludf.DUMMYFUNCTION("""COMPUTED_VALUE""")," ")</f>
        <v xml:space="preserve"> </v>
      </c>
      <c r="J4501" s="51"/>
      <c r="K4501" s="56"/>
      <c r="L4501" s="38"/>
      <c r="M4501" s="30"/>
      <c r="N4501" s="30"/>
      <c r="O4501" s="30"/>
      <c r="P4501" s="30"/>
      <c r="Q4501" s="23" t="str">
        <v/>
      </c>
      <c r="R4501" s="30"/>
      <c r="S4501" s="39"/>
      <c r="T4501" s="45"/>
      <c r="U4501" s="52"/>
      <c r="V4501" s="53"/>
      <c r="W4501" s="54"/>
      <c r="X4501" s="30"/>
      <c r="Y4501" s="31" t="str">
        <v/>
      </c>
      <c r="Z4501" s="30"/>
      <c r="AA4501" s="55"/>
      <c r="AB4501" s="55"/>
      <c r="AC4501" s="30"/>
      <c r="AD4501" s="30"/>
    </row>
    <row r="4502" spans="1:30" x14ac:dyDescent="0.2">
      <c r="A4502" s="89"/>
      <c r="B4502" s="35"/>
      <c r="C4502" s="30"/>
      <c r="D4502" s="30"/>
      <c r="E4502" s="30"/>
      <c r="F4502" s="30"/>
      <c r="G4502" s="30"/>
      <c r="H4502" s="155"/>
      <c r="I4502" s="36" t="str">
        <f ca="1">IFERROR(__xludf.DUMMYFUNCTION("""COMPUTED_VALUE""")," ")</f>
        <v xml:space="preserve"> </v>
      </c>
      <c r="J4502" s="51"/>
      <c r="K4502" s="56"/>
      <c r="L4502" s="38"/>
      <c r="M4502" s="30"/>
      <c r="N4502" s="30"/>
      <c r="O4502" s="30"/>
      <c r="P4502" s="30"/>
      <c r="Q4502" s="23" t="str">
        <v/>
      </c>
      <c r="R4502" s="30"/>
      <c r="S4502" s="39"/>
      <c r="T4502" s="45"/>
      <c r="U4502" s="52"/>
      <c r="V4502" s="53"/>
      <c r="W4502" s="54"/>
      <c r="X4502" s="30"/>
      <c r="Y4502" s="31" t="str">
        <v/>
      </c>
      <c r="Z4502" s="30"/>
      <c r="AA4502" s="56"/>
      <c r="AB4502" s="56"/>
      <c r="AC4502" s="30"/>
      <c r="AD4502" s="30"/>
    </row>
    <row r="4503" spans="1:30" x14ac:dyDescent="0.2">
      <c r="A4503" s="89"/>
      <c r="B4503" s="35"/>
      <c r="C4503" s="30"/>
      <c r="D4503" s="30"/>
      <c r="E4503" s="30"/>
      <c r="F4503" s="30"/>
      <c r="G4503" s="30"/>
      <c r="H4503" s="155"/>
      <c r="I4503" s="36" t="str">
        <f ca="1">IFERROR(__xludf.DUMMYFUNCTION("""COMPUTED_VALUE""")," ")</f>
        <v xml:space="preserve"> </v>
      </c>
      <c r="J4503" s="51"/>
      <c r="K4503" s="56"/>
      <c r="L4503" s="38"/>
      <c r="M4503" s="30"/>
      <c r="N4503" s="30"/>
      <c r="O4503" s="30"/>
      <c r="P4503" s="30"/>
      <c r="Q4503" s="23" t="str">
        <v/>
      </c>
      <c r="R4503" s="30"/>
      <c r="S4503" s="39"/>
      <c r="T4503" s="45"/>
      <c r="U4503" s="52"/>
      <c r="V4503" s="53"/>
      <c r="W4503" s="54"/>
      <c r="X4503" s="30"/>
      <c r="Y4503" s="31" t="str">
        <v/>
      </c>
      <c r="Z4503" s="30"/>
      <c r="AA4503" s="55"/>
      <c r="AB4503" s="55"/>
      <c r="AC4503" s="30"/>
      <c r="AD4503" s="30"/>
    </row>
    <row r="4504" spans="1:30" x14ac:dyDescent="0.2">
      <c r="A4504" s="89"/>
      <c r="B4504" s="35"/>
      <c r="C4504" s="30"/>
      <c r="D4504" s="30"/>
      <c r="E4504" s="30"/>
      <c r="F4504" s="30"/>
      <c r="G4504" s="30"/>
      <c r="H4504" s="155"/>
      <c r="I4504" s="36" t="str">
        <f ca="1">IFERROR(__xludf.DUMMYFUNCTION("""COMPUTED_VALUE""")," ")</f>
        <v xml:space="preserve"> </v>
      </c>
      <c r="J4504" s="51"/>
      <c r="K4504" s="56"/>
      <c r="L4504" s="38"/>
      <c r="M4504" s="30"/>
      <c r="N4504" s="30"/>
      <c r="O4504" s="30"/>
      <c r="P4504" s="30"/>
      <c r="Q4504" s="23" t="str">
        <v/>
      </c>
      <c r="R4504" s="30"/>
      <c r="S4504" s="39"/>
      <c r="T4504" s="45"/>
      <c r="U4504" s="52"/>
      <c r="V4504" s="53"/>
      <c r="W4504" s="54"/>
      <c r="X4504" s="30"/>
      <c r="Y4504" s="31" t="str">
        <v/>
      </c>
      <c r="Z4504" s="30"/>
      <c r="AA4504" s="56"/>
      <c r="AB4504" s="56"/>
      <c r="AC4504" s="30"/>
      <c r="AD4504" s="30"/>
    </row>
    <row r="4505" spans="1:30" x14ac:dyDescent="0.2">
      <c r="A4505" s="89"/>
      <c r="B4505" s="35"/>
      <c r="C4505" s="30"/>
      <c r="D4505" s="30"/>
      <c r="E4505" s="30"/>
      <c r="F4505" s="30"/>
      <c r="G4505" s="30"/>
      <c r="H4505" s="155"/>
      <c r="I4505" s="36" t="str">
        <f ca="1">IFERROR(__xludf.DUMMYFUNCTION("""COMPUTED_VALUE""")," ")</f>
        <v xml:space="preserve"> </v>
      </c>
      <c r="J4505" s="51"/>
      <c r="K4505" s="56"/>
      <c r="L4505" s="38"/>
      <c r="M4505" s="30"/>
      <c r="N4505" s="30"/>
      <c r="O4505" s="30"/>
      <c r="P4505" s="30"/>
      <c r="Q4505" s="23" t="str">
        <v/>
      </c>
      <c r="R4505" s="30"/>
      <c r="S4505" s="39"/>
      <c r="T4505" s="45"/>
      <c r="U4505" s="52"/>
      <c r="V4505" s="53"/>
      <c r="W4505" s="54"/>
      <c r="X4505" s="30"/>
      <c r="Y4505" s="31" t="str">
        <v/>
      </c>
      <c r="Z4505" s="30"/>
      <c r="AA4505" s="55"/>
      <c r="AB4505" s="55"/>
      <c r="AC4505" s="30"/>
      <c r="AD4505" s="30"/>
    </row>
    <row r="4506" spans="1:30" x14ac:dyDescent="0.2">
      <c r="A4506" s="89"/>
      <c r="B4506" s="35"/>
      <c r="C4506" s="30"/>
      <c r="D4506" s="30"/>
      <c r="E4506" s="30"/>
      <c r="F4506" s="30"/>
      <c r="G4506" s="30"/>
      <c r="H4506" s="155"/>
      <c r="I4506" s="36" t="str">
        <f ca="1">IFERROR(__xludf.DUMMYFUNCTION("""COMPUTED_VALUE""")," ")</f>
        <v xml:space="preserve"> </v>
      </c>
      <c r="J4506" s="51"/>
      <c r="K4506" s="56"/>
      <c r="L4506" s="38"/>
      <c r="M4506" s="30"/>
      <c r="N4506" s="30"/>
      <c r="O4506" s="30"/>
      <c r="P4506" s="30"/>
      <c r="Q4506" s="23" t="str">
        <v/>
      </c>
      <c r="R4506" s="30"/>
      <c r="S4506" s="39"/>
      <c r="T4506" s="45"/>
      <c r="U4506" s="52"/>
      <c r="V4506" s="53"/>
      <c r="W4506" s="54"/>
      <c r="X4506" s="30"/>
      <c r="Y4506" s="31" t="str">
        <v/>
      </c>
      <c r="Z4506" s="30"/>
      <c r="AA4506" s="56"/>
      <c r="AB4506" s="56"/>
      <c r="AC4506" s="30"/>
      <c r="AD4506" s="30"/>
    </row>
    <row r="4507" spans="1:30" x14ac:dyDescent="0.2">
      <c r="A4507" s="89"/>
      <c r="B4507" s="35"/>
      <c r="C4507" s="30"/>
      <c r="D4507" s="30"/>
      <c r="E4507" s="30"/>
      <c r="F4507" s="30"/>
      <c r="G4507" s="30"/>
      <c r="H4507" s="155"/>
      <c r="I4507" s="36" t="str">
        <f ca="1">IFERROR(__xludf.DUMMYFUNCTION("""COMPUTED_VALUE""")," ")</f>
        <v xml:space="preserve"> </v>
      </c>
      <c r="J4507" s="51"/>
      <c r="K4507" s="56"/>
      <c r="L4507" s="38"/>
      <c r="M4507" s="30"/>
      <c r="N4507" s="30"/>
      <c r="O4507" s="30"/>
      <c r="P4507" s="30"/>
      <c r="Q4507" s="23" t="str">
        <v/>
      </c>
      <c r="R4507" s="30"/>
      <c r="S4507" s="39"/>
      <c r="T4507" s="45"/>
      <c r="U4507" s="52"/>
      <c r="V4507" s="53"/>
      <c r="W4507" s="54"/>
      <c r="X4507" s="30"/>
      <c r="Y4507" s="31" t="str">
        <v/>
      </c>
      <c r="Z4507" s="30"/>
      <c r="AA4507" s="55"/>
      <c r="AB4507" s="55"/>
      <c r="AC4507" s="30"/>
      <c r="AD4507" s="30"/>
    </row>
    <row r="4508" spans="1:30" x14ac:dyDescent="0.2">
      <c r="A4508" s="89"/>
      <c r="B4508" s="35"/>
      <c r="C4508" s="30"/>
      <c r="D4508" s="30"/>
      <c r="E4508" s="30"/>
      <c r="F4508" s="30"/>
      <c r="G4508" s="30"/>
      <c r="H4508" s="155"/>
      <c r="I4508" s="36" t="str">
        <f ca="1">IFERROR(__xludf.DUMMYFUNCTION("""COMPUTED_VALUE""")," ")</f>
        <v xml:space="preserve"> </v>
      </c>
      <c r="J4508" s="51"/>
      <c r="K4508" s="56"/>
      <c r="L4508" s="38"/>
      <c r="M4508" s="30"/>
      <c r="N4508" s="30"/>
      <c r="O4508" s="30"/>
      <c r="P4508" s="30"/>
      <c r="Q4508" s="23" t="str">
        <v/>
      </c>
      <c r="R4508" s="30"/>
      <c r="S4508" s="39"/>
      <c r="T4508" s="45"/>
      <c r="U4508" s="52"/>
      <c r="V4508" s="53"/>
      <c r="W4508" s="54"/>
      <c r="X4508" s="30"/>
      <c r="Y4508" s="31" t="str">
        <v/>
      </c>
      <c r="Z4508" s="30"/>
      <c r="AA4508" s="56"/>
      <c r="AB4508" s="56"/>
      <c r="AC4508" s="30"/>
      <c r="AD4508" s="30"/>
    </row>
    <row r="4509" spans="1:30" x14ac:dyDescent="0.2">
      <c r="A4509" s="89"/>
      <c r="B4509" s="35"/>
      <c r="C4509" s="30"/>
      <c r="D4509" s="30"/>
      <c r="E4509" s="30"/>
      <c r="F4509" s="30"/>
      <c r="G4509" s="30"/>
      <c r="H4509" s="155"/>
      <c r="I4509" s="36" t="str">
        <f ca="1">IFERROR(__xludf.DUMMYFUNCTION("""COMPUTED_VALUE""")," ")</f>
        <v xml:space="preserve"> </v>
      </c>
      <c r="J4509" s="51"/>
      <c r="K4509" s="56"/>
      <c r="L4509" s="38"/>
      <c r="M4509" s="30"/>
      <c r="N4509" s="30"/>
      <c r="O4509" s="30"/>
      <c r="P4509" s="30"/>
      <c r="Q4509" s="23" t="str">
        <v/>
      </c>
      <c r="R4509" s="30"/>
      <c r="S4509" s="39"/>
      <c r="T4509" s="45"/>
      <c r="U4509" s="52"/>
      <c r="V4509" s="53"/>
      <c r="W4509" s="54"/>
      <c r="X4509" s="30"/>
      <c r="Y4509" s="31" t="str">
        <v/>
      </c>
      <c r="Z4509" s="30"/>
      <c r="AA4509" s="55"/>
      <c r="AB4509" s="55"/>
      <c r="AC4509" s="30"/>
      <c r="AD4509" s="30"/>
    </row>
    <row r="4510" spans="1:30" x14ac:dyDescent="0.2">
      <c r="A4510" s="89"/>
      <c r="B4510" s="35"/>
      <c r="C4510" s="30"/>
      <c r="D4510" s="30"/>
      <c r="E4510" s="30"/>
      <c r="F4510" s="30"/>
      <c r="G4510" s="30"/>
      <c r="H4510" s="155"/>
      <c r="I4510" s="36" t="str">
        <f ca="1">IFERROR(__xludf.DUMMYFUNCTION("""COMPUTED_VALUE""")," ")</f>
        <v xml:space="preserve"> </v>
      </c>
      <c r="J4510" s="51"/>
      <c r="K4510" s="56"/>
      <c r="L4510" s="38"/>
      <c r="M4510" s="30"/>
      <c r="N4510" s="30"/>
      <c r="O4510" s="30"/>
      <c r="P4510" s="30"/>
      <c r="Q4510" s="23" t="str">
        <v/>
      </c>
      <c r="R4510" s="30"/>
      <c r="S4510" s="39"/>
      <c r="T4510" s="45"/>
      <c r="U4510" s="52"/>
      <c r="V4510" s="53"/>
      <c r="W4510" s="54"/>
      <c r="X4510" s="30"/>
      <c r="Y4510" s="31" t="str">
        <v/>
      </c>
      <c r="Z4510" s="30"/>
      <c r="AA4510" s="56"/>
      <c r="AB4510" s="56"/>
      <c r="AC4510" s="30"/>
      <c r="AD4510" s="30"/>
    </row>
    <row r="4511" spans="1:30" x14ac:dyDescent="0.2">
      <c r="A4511" s="89"/>
      <c r="B4511" s="35"/>
      <c r="C4511" s="30"/>
      <c r="D4511" s="30"/>
      <c r="E4511" s="30"/>
      <c r="F4511" s="30"/>
      <c r="G4511" s="30"/>
      <c r="H4511" s="155"/>
      <c r="I4511" s="36" t="str">
        <f ca="1">IFERROR(__xludf.DUMMYFUNCTION("""COMPUTED_VALUE""")," ")</f>
        <v xml:space="preserve"> </v>
      </c>
      <c r="J4511" s="51"/>
      <c r="K4511" s="56"/>
      <c r="L4511" s="38"/>
      <c r="M4511" s="30"/>
      <c r="N4511" s="30"/>
      <c r="O4511" s="30"/>
      <c r="P4511" s="30"/>
      <c r="Q4511" s="23" t="str">
        <v/>
      </c>
      <c r="R4511" s="30"/>
      <c r="S4511" s="39"/>
      <c r="T4511" s="45"/>
      <c r="U4511" s="52"/>
      <c r="V4511" s="53"/>
      <c r="W4511" s="54"/>
      <c r="X4511" s="30"/>
      <c r="Y4511" s="31" t="str">
        <v/>
      </c>
      <c r="Z4511" s="30"/>
      <c r="AA4511" s="55"/>
      <c r="AB4511" s="55"/>
      <c r="AC4511" s="30"/>
      <c r="AD4511" s="30"/>
    </row>
    <row r="4512" spans="1:30" x14ac:dyDescent="0.2">
      <c r="A4512" s="89"/>
      <c r="B4512" s="35"/>
      <c r="C4512" s="30"/>
      <c r="D4512" s="30"/>
      <c r="E4512" s="30"/>
      <c r="F4512" s="30"/>
      <c r="G4512" s="30"/>
      <c r="H4512" s="155"/>
      <c r="I4512" s="36" t="str">
        <f ca="1">IFERROR(__xludf.DUMMYFUNCTION("""COMPUTED_VALUE""")," ")</f>
        <v xml:space="preserve"> </v>
      </c>
      <c r="J4512" s="51"/>
      <c r="K4512" s="56"/>
      <c r="L4512" s="38"/>
      <c r="M4512" s="30"/>
      <c r="N4512" s="30"/>
      <c r="O4512" s="30"/>
      <c r="P4512" s="30"/>
      <c r="Q4512" s="23" t="str">
        <v/>
      </c>
      <c r="R4512" s="30"/>
      <c r="S4512" s="39"/>
      <c r="T4512" s="45"/>
      <c r="U4512" s="52"/>
      <c r="V4512" s="53"/>
      <c r="W4512" s="54"/>
      <c r="X4512" s="30"/>
      <c r="Y4512" s="31" t="str">
        <v/>
      </c>
      <c r="Z4512" s="30"/>
      <c r="AA4512" s="56"/>
      <c r="AB4512" s="56"/>
      <c r="AC4512" s="30"/>
      <c r="AD4512" s="30"/>
    </row>
    <row r="4513" spans="1:30" x14ac:dyDescent="0.2">
      <c r="A4513" s="89"/>
      <c r="B4513" s="35"/>
      <c r="C4513" s="30"/>
      <c r="D4513" s="30"/>
      <c r="E4513" s="30"/>
      <c r="F4513" s="30"/>
      <c r="G4513" s="30"/>
      <c r="H4513" s="155"/>
      <c r="I4513" s="36" t="str">
        <f ca="1">IFERROR(__xludf.DUMMYFUNCTION("""COMPUTED_VALUE""")," ")</f>
        <v xml:space="preserve"> </v>
      </c>
      <c r="J4513" s="51"/>
      <c r="K4513" s="56"/>
      <c r="L4513" s="38"/>
      <c r="M4513" s="30"/>
      <c r="N4513" s="30"/>
      <c r="O4513" s="30"/>
      <c r="P4513" s="30"/>
      <c r="Q4513" s="23" t="str">
        <v/>
      </c>
      <c r="R4513" s="30"/>
      <c r="S4513" s="39"/>
      <c r="T4513" s="45"/>
      <c r="U4513" s="52"/>
      <c r="V4513" s="53"/>
      <c r="W4513" s="54"/>
      <c r="X4513" s="30"/>
      <c r="Y4513" s="31" t="str">
        <v/>
      </c>
      <c r="Z4513" s="30"/>
      <c r="AA4513" s="55"/>
      <c r="AB4513" s="55"/>
      <c r="AC4513" s="30"/>
      <c r="AD4513" s="30"/>
    </row>
    <row r="4514" spans="1:30" x14ac:dyDescent="0.2">
      <c r="A4514" s="89"/>
      <c r="B4514" s="35"/>
      <c r="C4514" s="30"/>
      <c r="D4514" s="30"/>
      <c r="E4514" s="30"/>
      <c r="F4514" s="30"/>
      <c r="G4514" s="30"/>
      <c r="H4514" s="155"/>
      <c r="I4514" s="36" t="str">
        <f ca="1">IFERROR(__xludf.DUMMYFUNCTION("""COMPUTED_VALUE""")," ")</f>
        <v xml:space="preserve"> </v>
      </c>
      <c r="J4514" s="51"/>
      <c r="K4514" s="56"/>
      <c r="L4514" s="38"/>
      <c r="M4514" s="30"/>
      <c r="N4514" s="30"/>
      <c r="O4514" s="30"/>
      <c r="P4514" s="30"/>
      <c r="Q4514" s="23" t="str">
        <v/>
      </c>
      <c r="R4514" s="30"/>
      <c r="S4514" s="39"/>
      <c r="T4514" s="45"/>
      <c r="U4514" s="52"/>
      <c r="V4514" s="53"/>
      <c r="W4514" s="54"/>
      <c r="X4514" s="30"/>
      <c r="Y4514" s="31" t="str">
        <v/>
      </c>
      <c r="Z4514" s="30"/>
      <c r="AA4514" s="56"/>
      <c r="AB4514" s="56"/>
      <c r="AC4514" s="30"/>
      <c r="AD4514" s="30"/>
    </row>
    <row r="4515" spans="1:30" x14ac:dyDescent="0.2">
      <c r="A4515" s="89"/>
      <c r="B4515" s="35"/>
      <c r="C4515" s="30"/>
      <c r="D4515" s="30"/>
      <c r="E4515" s="30"/>
      <c r="F4515" s="30"/>
      <c r="G4515" s="30"/>
      <c r="H4515" s="155"/>
      <c r="I4515" s="36" t="str">
        <f ca="1">IFERROR(__xludf.DUMMYFUNCTION("""COMPUTED_VALUE""")," ")</f>
        <v xml:space="preserve"> </v>
      </c>
      <c r="J4515" s="51"/>
      <c r="K4515" s="56"/>
      <c r="L4515" s="38"/>
      <c r="M4515" s="30"/>
      <c r="N4515" s="30"/>
      <c r="O4515" s="30"/>
      <c r="P4515" s="30"/>
      <c r="Q4515" s="23" t="str">
        <v/>
      </c>
      <c r="R4515" s="30"/>
      <c r="S4515" s="39"/>
      <c r="T4515" s="45"/>
      <c r="U4515" s="52"/>
      <c r="V4515" s="53"/>
      <c r="W4515" s="54"/>
      <c r="X4515" s="30"/>
      <c r="Y4515" s="31" t="str">
        <v/>
      </c>
      <c r="Z4515" s="30"/>
      <c r="AA4515" s="55"/>
      <c r="AB4515" s="55"/>
      <c r="AC4515" s="30"/>
      <c r="AD4515" s="30"/>
    </row>
    <row r="4516" spans="1:30" x14ac:dyDescent="0.2">
      <c r="A4516" s="89"/>
      <c r="B4516" s="35"/>
      <c r="C4516" s="30"/>
      <c r="D4516" s="30"/>
      <c r="E4516" s="30"/>
      <c r="F4516" s="30"/>
      <c r="G4516" s="30"/>
      <c r="H4516" s="155"/>
      <c r="I4516" s="36" t="str">
        <f ca="1">IFERROR(__xludf.DUMMYFUNCTION("""COMPUTED_VALUE""")," ")</f>
        <v xml:space="preserve"> </v>
      </c>
      <c r="J4516" s="51"/>
      <c r="K4516" s="56"/>
      <c r="L4516" s="38"/>
      <c r="M4516" s="30"/>
      <c r="N4516" s="30"/>
      <c r="O4516" s="30"/>
      <c r="P4516" s="30"/>
      <c r="Q4516" s="23" t="str">
        <v/>
      </c>
      <c r="R4516" s="30"/>
      <c r="S4516" s="39"/>
      <c r="T4516" s="45"/>
      <c r="U4516" s="52"/>
      <c r="V4516" s="53"/>
      <c r="W4516" s="54"/>
      <c r="X4516" s="30"/>
      <c r="Y4516" s="31" t="str">
        <v/>
      </c>
      <c r="Z4516" s="30"/>
      <c r="AA4516" s="56"/>
      <c r="AB4516" s="56"/>
      <c r="AC4516" s="30"/>
      <c r="AD4516" s="30"/>
    </row>
    <row r="4517" spans="1:30" x14ac:dyDescent="0.2">
      <c r="A4517" s="89"/>
      <c r="B4517" s="35"/>
      <c r="C4517" s="30"/>
      <c r="D4517" s="30"/>
      <c r="E4517" s="30"/>
      <c r="F4517" s="30"/>
      <c r="G4517" s="30"/>
      <c r="H4517" s="155"/>
      <c r="I4517" s="36" t="str">
        <f ca="1">IFERROR(__xludf.DUMMYFUNCTION("""COMPUTED_VALUE""")," ")</f>
        <v xml:space="preserve"> </v>
      </c>
      <c r="J4517" s="51"/>
      <c r="K4517" s="56"/>
      <c r="L4517" s="38"/>
      <c r="M4517" s="30"/>
      <c r="N4517" s="30"/>
      <c r="O4517" s="30"/>
      <c r="P4517" s="30"/>
      <c r="Q4517" s="23" t="str">
        <v/>
      </c>
      <c r="R4517" s="30"/>
      <c r="S4517" s="39"/>
      <c r="T4517" s="45"/>
      <c r="U4517" s="52"/>
      <c r="V4517" s="53"/>
      <c r="W4517" s="54"/>
      <c r="X4517" s="30"/>
      <c r="Y4517" s="31" t="str">
        <v/>
      </c>
      <c r="Z4517" s="30"/>
      <c r="AA4517" s="55"/>
      <c r="AB4517" s="55"/>
      <c r="AC4517" s="30"/>
      <c r="AD4517" s="30"/>
    </row>
    <row r="4518" spans="1:30" x14ac:dyDescent="0.2">
      <c r="A4518" s="89"/>
      <c r="B4518" s="35"/>
      <c r="C4518" s="30"/>
      <c r="D4518" s="30"/>
      <c r="E4518" s="30"/>
      <c r="F4518" s="30"/>
      <c r="G4518" s="30"/>
      <c r="H4518" s="155"/>
      <c r="I4518" s="36" t="str">
        <f ca="1">IFERROR(__xludf.DUMMYFUNCTION("""COMPUTED_VALUE""")," ")</f>
        <v xml:space="preserve"> </v>
      </c>
      <c r="J4518" s="51"/>
      <c r="K4518" s="56"/>
      <c r="L4518" s="38"/>
      <c r="M4518" s="30"/>
      <c r="N4518" s="30"/>
      <c r="O4518" s="30"/>
      <c r="P4518" s="30"/>
      <c r="Q4518" s="23" t="str">
        <v/>
      </c>
      <c r="R4518" s="30"/>
      <c r="S4518" s="39"/>
      <c r="T4518" s="45"/>
      <c r="U4518" s="52"/>
      <c r="V4518" s="53"/>
      <c r="W4518" s="54"/>
      <c r="X4518" s="30"/>
      <c r="Y4518" s="31" t="str">
        <v/>
      </c>
      <c r="Z4518" s="30"/>
      <c r="AA4518" s="56"/>
      <c r="AB4518" s="56"/>
      <c r="AC4518" s="30"/>
      <c r="AD4518" s="30"/>
    </row>
    <row r="4519" spans="1:30" x14ac:dyDescent="0.2">
      <c r="A4519" s="89"/>
      <c r="B4519" s="35"/>
      <c r="C4519" s="30"/>
      <c r="D4519" s="30"/>
      <c r="E4519" s="30"/>
      <c r="F4519" s="30"/>
      <c r="G4519" s="30"/>
      <c r="H4519" s="155"/>
      <c r="I4519" s="36" t="str">
        <f ca="1">IFERROR(__xludf.DUMMYFUNCTION("""COMPUTED_VALUE""")," ")</f>
        <v xml:space="preserve"> </v>
      </c>
      <c r="J4519" s="51"/>
      <c r="K4519" s="56"/>
      <c r="L4519" s="38"/>
      <c r="M4519" s="30"/>
      <c r="N4519" s="30"/>
      <c r="O4519" s="30"/>
      <c r="P4519" s="30"/>
      <c r="Q4519" s="23" t="str">
        <v/>
      </c>
      <c r="R4519" s="30"/>
      <c r="S4519" s="39"/>
      <c r="T4519" s="45"/>
      <c r="U4519" s="52"/>
      <c r="V4519" s="53"/>
      <c r="W4519" s="54"/>
      <c r="X4519" s="30"/>
      <c r="Y4519" s="31" t="str">
        <v/>
      </c>
      <c r="Z4519" s="30"/>
      <c r="AA4519" s="55"/>
      <c r="AB4519" s="55"/>
      <c r="AC4519" s="30"/>
      <c r="AD4519" s="30"/>
    </row>
    <row r="4520" spans="1:30" x14ac:dyDescent="0.2">
      <c r="A4520" s="89"/>
      <c r="B4520" s="35"/>
      <c r="C4520" s="30"/>
      <c r="D4520" s="30"/>
      <c r="E4520" s="30"/>
      <c r="F4520" s="30"/>
      <c r="G4520" s="30"/>
      <c r="H4520" s="155"/>
      <c r="I4520" s="36" t="str">
        <f ca="1">IFERROR(__xludf.DUMMYFUNCTION("""COMPUTED_VALUE""")," ")</f>
        <v xml:space="preserve"> </v>
      </c>
      <c r="J4520" s="51"/>
      <c r="K4520" s="56"/>
      <c r="L4520" s="38"/>
      <c r="M4520" s="30"/>
      <c r="N4520" s="30"/>
      <c r="O4520" s="30"/>
      <c r="P4520" s="30"/>
      <c r="Q4520" s="23" t="str">
        <v/>
      </c>
      <c r="R4520" s="30"/>
      <c r="S4520" s="39"/>
      <c r="T4520" s="45"/>
      <c r="U4520" s="52"/>
      <c r="V4520" s="53"/>
      <c r="W4520" s="54"/>
      <c r="X4520" s="30"/>
      <c r="Y4520" s="31" t="str">
        <v/>
      </c>
      <c r="Z4520" s="30"/>
      <c r="AA4520" s="56"/>
      <c r="AB4520" s="56"/>
      <c r="AC4520" s="30"/>
      <c r="AD4520" s="30"/>
    </row>
    <row r="4521" spans="1:30" x14ac:dyDescent="0.2">
      <c r="A4521" s="89"/>
      <c r="B4521" s="35"/>
      <c r="C4521" s="30"/>
      <c r="D4521" s="30"/>
      <c r="E4521" s="30"/>
      <c r="F4521" s="30"/>
      <c r="G4521" s="30"/>
      <c r="H4521" s="155"/>
      <c r="I4521" s="36" t="str">
        <f ca="1">IFERROR(__xludf.DUMMYFUNCTION("""COMPUTED_VALUE""")," ")</f>
        <v xml:space="preserve"> </v>
      </c>
      <c r="J4521" s="51"/>
      <c r="K4521" s="56"/>
      <c r="L4521" s="38"/>
      <c r="M4521" s="30"/>
      <c r="N4521" s="30"/>
      <c r="O4521" s="30"/>
      <c r="P4521" s="30"/>
      <c r="Q4521" s="23" t="str">
        <v/>
      </c>
      <c r="R4521" s="30"/>
      <c r="S4521" s="39"/>
      <c r="T4521" s="45"/>
      <c r="U4521" s="52"/>
      <c r="V4521" s="53"/>
      <c r="W4521" s="54"/>
      <c r="X4521" s="30"/>
      <c r="Y4521" s="31" t="str">
        <v/>
      </c>
      <c r="Z4521" s="30"/>
      <c r="AA4521" s="55"/>
      <c r="AB4521" s="55"/>
      <c r="AC4521" s="30"/>
      <c r="AD4521" s="30"/>
    </row>
    <row r="4522" spans="1:30" x14ac:dyDescent="0.2">
      <c r="A4522" s="89"/>
      <c r="B4522" s="35"/>
      <c r="C4522" s="30"/>
      <c r="D4522" s="30"/>
      <c r="E4522" s="30"/>
      <c r="F4522" s="30"/>
      <c r="G4522" s="30"/>
      <c r="H4522" s="155"/>
      <c r="I4522" s="36" t="str">
        <f ca="1">IFERROR(__xludf.DUMMYFUNCTION("""COMPUTED_VALUE""")," ")</f>
        <v xml:space="preserve"> </v>
      </c>
      <c r="J4522" s="51"/>
      <c r="K4522" s="56"/>
      <c r="L4522" s="38"/>
      <c r="M4522" s="30"/>
      <c r="N4522" s="30"/>
      <c r="O4522" s="30"/>
      <c r="P4522" s="30"/>
      <c r="Q4522" s="23" t="str">
        <v/>
      </c>
      <c r="R4522" s="30"/>
      <c r="S4522" s="39"/>
      <c r="T4522" s="45"/>
      <c r="U4522" s="52"/>
      <c r="V4522" s="53"/>
      <c r="W4522" s="54"/>
      <c r="X4522" s="30"/>
      <c r="Y4522" s="31" t="str">
        <v/>
      </c>
      <c r="Z4522" s="30"/>
      <c r="AA4522" s="56"/>
      <c r="AB4522" s="56"/>
      <c r="AC4522" s="30"/>
      <c r="AD4522" s="30"/>
    </row>
    <row r="4523" spans="1:30" x14ac:dyDescent="0.2">
      <c r="A4523" s="89"/>
      <c r="B4523" s="35"/>
      <c r="C4523" s="30"/>
      <c r="D4523" s="30"/>
      <c r="E4523" s="30"/>
      <c r="F4523" s="30"/>
      <c r="G4523" s="30"/>
      <c r="H4523" s="155"/>
      <c r="I4523" s="36" t="str">
        <f ca="1">IFERROR(__xludf.DUMMYFUNCTION("""COMPUTED_VALUE""")," ")</f>
        <v xml:space="preserve"> </v>
      </c>
      <c r="J4523" s="51"/>
      <c r="K4523" s="56"/>
      <c r="L4523" s="38"/>
      <c r="M4523" s="30"/>
      <c r="N4523" s="30"/>
      <c r="O4523" s="30"/>
      <c r="P4523" s="30"/>
      <c r="Q4523" s="23" t="str">
        <v/>
      </c>
      <c r="R4523" s="30"/>
      <c r="S4523" s="39"/>
      <c r="T4523" s="45"/>
      <c r="U4523" s="52"/>
      <c r="V4523" s="53"/>
      <c r="W4523" s="54"/>
      <c r="X4523" s="30"/>
      <c r="Y4523" s="31" t="str">
        <v/>
      </c>
      <c r="Z4523" s="30"/>
      <c r="AA4523" s="55"/>
      <c r="AB4523" s="55"/>
      <c r="AC4523" s="30"/>
      <c r="AD4523" s="30"/>
    </row>
    <row r="4524" spans="1:30" x14ac:dyDescent="0.2">
      <c r="A4524" s="89"/>
      <c r="B4524" s="35"/>
      <c r="C4524" s="30"/>
      <c r="D4524" s="30"/>
      <c r="E4524" s="30"/>
      <c r="F4524" s="30"/>
      <c r="G4524" s="30"/>
      <c r="H4524" s="155"/>
      <c r="I4524" s="36" t="str">
        <f ca="1">IFERROR(__xludf.DUMMYFUNCTION("""COMPUTED_VALUE""")," ")</f>
        <v xml:space="preserve"> </v>
      </c>
      <c r="J4524" s="51"/>
      <c r="K4524" s="56"/>
      <c r="L4524" s="38"/>
      <c r="M4524" s="30"/>
      <c r="N4524" s="30"/>
      <c r="O4524" s="30"/>
      <c r="P4524" s="30"/>
      <c r="Q4524" s="23" t="str">
        <v/>
      </c>
      <c r="R4524" s="30"/>
      <c r="S4524" s="39"/>
      <c r="T4524" s="45"/>
      <c r="U4524" s="52"/>
      <c r="V4524" s="53"/>
      <c r="W4524" s="54"/>
      <c r="X4524" s="30"/>
      <c r="Y4524" s="31" t="str">
        <v/>
      </c>
      <c r="Z4524" s="30"/>
      <c r="AA4524" s="56"/>
      <c r="AB4524" s="56"/>
      <c r="AC4524" s="30"/>
      <c r="AD4524" s="30"/>
    </row>
    <row r="4525" spans="1:30" x14ac:dyDescent="0.2">
      <c r="A4525" s="89"/>
      <c r="B4525" s="35"/>
      <c r="C4525" s="30"/>
      <c r="D4525" s="30"/>
      <c r="E4525" s="30"/>
      <c r="F4525" s="30"/>
      <c r="G4525" s="30"/>
      <c r="H4525" s="155"/>
      <c r="I4525" s="36" t="str">
        <f ca="1">IFERROR(__xludf.DUMMYFUNCTION("""COMPUTED_VALUE""")," ")</f>
        <v xml:space="preserve"> </v>
      </c>
      <c r="J4525" s="51"/>
      <c r="K4525" s="56"/>
      <c r="L4525" s="38"/>
      <c r="M4525" s="30"/>
      <c r="N4525" s="30"/>
      <c r="O4525" s="30"/>
      <c r="P4525" s="30"/>
      <c r="Q4525" s="23" t="str">
        <v/>
      </c>
      <c r="R4525" s="30"/>
      <c r="S4525" s="39"/>
      <c r="T4525" s="45"/>
      <c r="U4525" s="52"/>
      <c r="V4525" s="53"/>
      <c r="W4525" s="54"/>
      <c r="X4525" s="30"/>
      <c r="Y4525" s="31" t="str">
        <v/>
      </c>
      <c r="Z4525" s="30"/>
      <c r="AA4525" s="55"/>
      <c r="AB4525" s="55"/>
      <c r="AC4525" s="30"/>
      <c r="AD4525" s="30"/>
    </row>
    <row r="4526" spans="1:30" x14ac:dyDescent="0.2">
      <c r="A4526" s="89"/>
      <c r="B4526" s="35"/>
      <c r="C4526" s="30"/>
      <c r="D4526" s="30"/>
      <c r="E4526" s="30"/>
      <c r="F4526" s="30"/>
      <c r="G4526" s="30"/>
      <c r="H4526" s="155"/>
      <c r="I4526" s="36" t="str">
        <f ca="1">IFERROR(__xludf.DUMMYFUNCTION("""COMPUTED_VALUE""")," ")</f>
        <v xml:space="preserve"> </v>
      </c>
      <c r="J4526" s="51"/>
      <c r="K4526" s="56"/>
      <c r="L4526" s="38"/>
      <c r="M4526" s="30"/>
      <c r="N4526" s="30"/>
      <c r="O4526" s="30"/>
      <c r="P4526" s="30"/>
      <c r="Q4526" s="23" t="str">
        <v/>
      </c>
      <c r="R4526" s="30"/>
      <c r="S4526" s="39"/>
      <c r="T4526" s="45"/>
      <c r="U4526" s="52"/>
      <c r="V4526" s="53"/>
      <c r="W4526" s="54"/>
      <c r="X4526" s="30"/>
      <c r="Y4526" s="31" t="str">
        <v/>
      </c>
      <c r="Z4526" s="30"/>
      <c r="AA4526" s="56"/>
      <c r="AB4526" s="56"/>
      <c r="AC4526" s="30"/>
      <c r="AD4526" s="30"/>
    </row>
    <row r="4527" spans="1:30" x14ac:dyDescent="0.2">
      <c r="A4527" s="89"/>
      <c r="B4527" s="35"/>
      <c r="C4527" s="30"/>
      <c r="D4527" s="30"/>
      <c r="E4527" s="30"/>
      <c r="F4527" s="30"/>
      <c r="G4527" s="30"/>
      <c r="H4527" s="155"/>
      <c r="I4527" s="36" t="str">
        <f ca="1">IFERROR(__xludf.DUMMYFUNCTION("""COMPUTED_VALUE""")," ")</f>
        <v xml:space="preserve"> </v>
      </c>
      <c r="J4527" s="51"/>
      <c r="K4527" s="56"/>
      <c r="L4527" s="38"/>
      <c r="M4527" s="30"/>
      <c r="N4527" s="30"/>
      <c r="O4527" s="30"/>
      <c r="P4527" s="30"/>
      <c r="Q4527" s="23" t="str">
        <v/>
      </c>
      <c r="R4527" s="30"/>
      <c r="S4527" s="39"/>
      <c r="T4527" s="45"/>
      <c r="U4527" s="52"/>
      <c r="V4527" s="53"/>
      <c r="W4527" s="54"/>
      <c r="X4527" s="30"/>
      <c r="Y4527" s="31" t="str">
        <v/>
      </c>
      <c r="Z4527" s="30"/>
      <c r="AA4527" s="55"/>
      <c r="AB4527" s="55"/>
      <c r="AC4527" s="30"/>
      <c r="AD4527" s="30"/>
    </row>
    <row r="4528" spans="1:30" x14ac:dyDescent="0.2">
      <c r="A4528" s="89"/>
      <c r="B4528" s="35"/>
      <c r="C4528" s="30"/>
      <c r="D4528" s="30"/>
      <c r="E4528" s="30"/>
      <c r="F4528" s="30"/>
      <c r="G4528" s="30"/>
      <c r="H4528" s="155"/>
      <c r="I4528" s="36" t="str">
        <f ca="1">IFERROR(__xludf.DUMMYFUNCTION("""COMPUTED_VALUE""")," ")</f>
        <v xml:space="preserve"> </v>
      </c>
      <c r="J4528" s="51"/>
      <c r="K4528" s="56"/>
      <c r="L4528" s="38"/>
      <c r="M4528" s="30"/>
      <c r="N4528" s="30"/>
      <c r="O4528" s="30"/>
      <c r="P4528" s="30"/>
      <c r="Q4528" s="23" t="str">
        <v/>
      </c>
      <c r="R4528" s="30"/>
      <c r="S4528" s="39"/>
      <c r="T4528" s="45"/>
      <c r="U4528" s="52"/>
      <c r="V4528" s="53"/>
      <c r="W4528" s="54"/>
      <c r="X4528" s="30"/>
      <c r="Y4528" s="31" t="str">
        <v/>
      </c>
      <c r="Z4528" s="30"/>
      <c r="AA4528" s="56"/>
      <c r="AB4528" s="56"/>
      <c r="AC4528" s="30"/>
      <c r="AD4528" s="30"/>
    </row>
    <row r="4529" spans="1:30" x14ac:dyDescent="0.2">
      <c r="A4529" s="89"/>
      <c r="B4529" s="35"/>
      <c r="C4529" s="30"/>
      <c r="D4529" s="30"/>
      <c r="E4529" s="30"/>
      <c r="F4529" s="30"/>
      <c r="G4529" s="30"/>
      <c r="H4529" s="155"/>
      <c r="I4529" s="36" t="str">
        <f ca="1">IFERROR(__xludf.DUMMYFUNCTION("""COMPUTED_VALUE""")," ")</f>
        <v xml:space="preserve"> </v>
      </c>
      <c r="J4529" s="51"/>
      <c r="K4529" s="56"/>
      <c r="L4529" s="38"/>
      <c r="M4529" s="30"/>
      <c r="N4529" s="30"/>
      <c r="O4529" s="30"/>
      <c r="P4529" s="30"/>
      <c r="Q4529" s="23" t="str">
        <v/>
      </c>
      <c r="R4529" s="30"/>
      <c r="S4529" s="39"/>
      <c r="T4529" s="45"/>
      <c r="U4529" s="52"/>
      <c r="V4529" s="53"/>
      <c r="W4529" s="54"/>
      <c r="X4529" s="30"/>
      <c r="Y4529" s="31" t="str">
        <v/>
      </c>
      <c r="Z4529" s="30"/>
      <c r="AA4529" s="55"/>
      <c r="AB4529" s="55"/>
      <c r="AC4529" s="30"/>
      <c r="AD4529" s="30"/>
    </row>
    <row r="4530" spans="1:30" x14ac:dyDescent="0.2">
      <c r="A4530" s="89"/>
      <c r="B4530" s="35"/>
      <c r="C4530" s="30"/>
      <c r="D4530" s="30"/>
      <c r="E4530" s="30"/>
      <c r="F4530" s="30"/>
      <c r="G4530" s="30"/>
      <c r="H4530" s="155"/>
      <c r="I4530" s="36" t="str">
        <f ca="1">IFERROR(__xludf.DUMMYFUNCTION("""COMPUTED_VALUE""")," ")</f>
        <v xml:space="preserve"> </v>
      </c>
      <c r="J4530" s="51"/>
      <c r="K4530" s="56"/>
      <c r="L4530" s="38"/>
      <c r="M4530" s="30"/>
      <c r="N4530" s="30"/>
      <c r="O4530" s="30"/>
      <c r="P4530" s="30"/>
      <c r="Q4530" s="23" t="str">
        <v/>
      </c>
      <c r="R4530" s="30"/>
      <c r="S4530" s="39"/>
      <c r="T4530" s="45"/>
      <c r="U4530" s="52"/>
      <c r="V4530" s="53"/>
      <c r="W4530" s="54"/>
      <c r="X4530" s="30"/>
      <c r="Y4530" s="31" t="str">
        <v/>
      </c>
      <c r="Z4530" s="30"/>
      <c r="AA4530" s="56"/>
      <c r="AB4530" s="56"/>
      <c r="AC4530" s="30"/>
      <c r="AD4530" s="30"/>
    </row>
    <row r="4531" spans="1:30" x14ac:dyDescent="0.2">
      <c r="A4531" s="89"/>
      <c r="B4531" s="35"/>
      <c r="C4531" s="30"/>
      <c r="D4531" s="30"/>
      <c r="E4531" s="30"/>
      <c r="F4531" s="30"/>
      <c r="G4531" s="30"/>
      <c r="H4531" s="155"/>
      <c r="I4531" s="36" t="str">
        <f ca="1">IFERROR(__xludf.DUMMYFUNCTION("""COMPUTED_VALUE""")," ")</f>
        <v xml:space="preserve"> </v>
      </c>
      <c r="J4531" s="51"/>
      <c r="K4531" s="56"/>
      <c r="L4531" s="38"/>
      <c r="M4531" s="30"/>
      <c r="N4531" s="30"/>
      <c r="O4531" s="30"/>
      <c r="P4531" s="30"/>
      <c r="Q4531" s="23" t="str">
        <v/>
      </c>
      <c r="R4531" s="30"/>
      <c r="S4531" s="39"/>
      <c r="T4531" s="45"/>
      <c r="U4531" s="52"/>
      <c r="V4531" s="53"/>
      <c r="W4531" s="54"/>
      <c r="X4531" s="30"/>
      <c r="Y4531" s="31" t="str">
        <v/>
      </c>
      <c r="Z4531" s="30"/>
      <c r="AA4531" s="55"/>
      <c r="AB4531" s="55"/>
      <c r="AC4531" s="30"/>
      <c r="AD4531" s="30"/>
    </row>
    <row r="4532" spans="1:30" x14ac:dyDescent="0.2">
      <c r="A4532" s="89"/>
      <c r="B4532" s="35"/>
      <c r="C4532" s="30"/>
      <c r="D4532" s="30"/>
      <c r="E4532" s="30"/>
      <c r="F4532" s="30"/>
      <c r="G4532" s="30"/>
      <c r="H4532" s="155"/>
      <c r="I4532" s="36" t="str">
        <f ca="1">IFERROR(__xludf.DUMMYFUNCTION("""COMPUTED_VALUE""")," ")</f>
        <v xml:space="preserve"> </v>
      </c>
      <c r="J4532" s="51"/>
      <c r="K4532" s="56"/>
      <c r="L4532" s="38"/>
      <c r="M4532" s="30"/>
      <c r="N4532" s="30"/>
      <c r="O4532" s="30"/>
      <c r="P4532" s="30"/>
      <c r="Q4532" s="23" t="str">
        <v/>
      </c>
      <c r="R4532" s="30"/>
      <c r="S4532" s="39"/>
      <c r="T4532" s="45"/>
      <c r="U4532" s="52"/>
      <c r="V4532" s="53"/>
      <c r="W4532" s="54"/>
      <c r="X4532" s="30"/>
      <c r="Y4532" s="31" t="str">
        <v/>
      </c>
      <c r="Z4532" s="30"/>
      <c r="AA4532" s="56"/>
      <c r="AB4532" s="56"/>
      <c r="AC4532" s="30"/>
      <c r="AD4532" s="30"/>
    </row>
    <row r="4533" spans="1:30" x14ac:dyDescent="0.2">
      <c r="A4533" s="89"/>
      <c r="B4533" s="35"/>
      <c r="C4533" s="30"/>
      <c r="D4533" s="30"/>
      <c r="E4533" s="30"/>
      <c r="F4533" s="30"/>
      <c r="G4533" s="30"/>
      <c r="H4533" s="155"/>
      <c r="I4533" s="36" t="str">
        <f ca="1">IFERROR(__xludf.DUMMYFUNCTION("""COMPUTED_VALUE""")," ")</f>
        <v xml:space="preserve"> </v>
      </c>
      <c r="J4533" s="51"/>
      <c r="K4533" s="56"/>
      <c r="L4533" s="38"/>
      <c r="M4533" s="30"/>
      <c r="N4533" s="30"/>
      <c r="O4533" s="30"/>
      <c r="P4533" s="30"/>
      <c r="Q4533" s="23" t="str">
        <v/>
      </c>
      <c r="R4533" s="30"/>
      <c r="S4533" s="39"/>
      <c r="T4533" s="45"/>
      <c r="U4533" s="52"/>
      <c r="V4533" s="53"/>
      <c r="W4533" s="54"/>
      <c r="X4533" s="30"/>
      <c r="Y4533" s="31" t="str">
        <v/>
      </c>
      <c r="Z4533" s="30"/>
      <c r="AA4533" s="55"/>
      <c r="AB4533" s="55"/>
      <c r="AC4533" s="30"/>
      <c r="AD4533" s="30"/>
    </row>
    <row r="4534" spans="1:30" x14ac:dyDescent="0.2">
      <c r="A4534" s="89"/>
      <c r="B4534" s="35"/>
      <c r="C4534" s="30"/>
      <c r="D4534" s="30"/>
      <c r="E4534" s="30"/>
      <c r="F4534" s="30"/>
      <c r="G4534" s="30"/>
      <c r="H4534" s="155"/>
      <c r="I4534" s="36" t="str">
        <f ca="1">IFERROR(__xludf.DUMMYFUNCTION("""COMPUTED_VALUE""")," ")</f>
        <v xml:space="preserve"> </v>
      </c>
      <c r="J4534" s="51"/>
      <c r="K4534" s="56"/>
      <c r="L4534" s="38"/>
      <c r="M4534" s="30"/>
      <c r="N4534" s="30"/>
      <c r="O4534" s="30"/>
      <c r="P4534" s="30"/>
      <c r="Q4534" s="23" t="str">
        <v/>
      </c>
      <c r="R4534" s="30"/>
      <c r="S4534" s="39"/>
      <c r="T4534" s="45"/>
      <c r="U4534" s="52"/>
      <c r="V4534" s="53"/>
      <c r="W4534" s="54"/>
      <c r="X4534" s="30"/>
      <c r="Y4534" s="31" t="str">
        <v/>
      </c>
      <c r="Z4534" s="30"/>
      <c r="AA4534" s="56"/>
      <c r="AB4534" s="56"/>
      <c r="AC4534" s="30"/>
      <c r="AD4534" s="30"/>
    </row>
    <row r="4535" spans="1:30" x14ac:dyDescent="0.2">
      <c r="A4535" s="89"/>
      <c r="B4535" s="35"/>
      <c r="C4535" s="30"/>
      <c r="D4535" s="30"/>
      <c r="E4535" s="30"/>
      <c r="F4535" s="30"/>
      <c r="G4535" s="30"/>
      <c r="H4535" s="155"/>
      <c r="I4535" s="36" t="str">
        <f ca="1">IFERROR(__xludf.DUMMYFUNCTION("""COMPUTED_VALUE""")," ")</f>
        <v xml:space="preserve"> </v>
      </c>
      <c r="J4535" s="51"/>
      <c r="K4535" s="56"/>
      <c r="L4535" s="38"/>
      <c r="M4535" s="30"/>
      <c r="N4535" s="30"/>
      <c r="O4535" s="30"/>
      <c r="P4535" s="30"/>
      <c r="Q4535" s="23" t="str">
        <v/>
      </c>
      <c r="R4535" s="30"/>
      <c r="S4535" s="39"/>
      <c r="T4535" s="45"/>
      <c r="U4535" s="52"/>
      <c r="V4535" s="53"/>
      <c r="W4535" s="54"/>
      <c r="X4535" s="30"/>
      <c r="Y4535" s="31" t="str">
        <v/>
      </c>
      <c r="Z4535" s="30"/>
      <c r="AA4535" s="55"/>
      <c r="AB4535" s="55"/>
      <c r="AC4535" s="30"/>
      <c r="AD4535" s="30"/>
    </row>
    <row r="4536" spans="1:30" x14ac:dyDescent="0.2">
      <c r="A4536" s="89"/>
      <c r="B4536" s="35"/>
      <c r="C4536" s="30"/>
      <c r="D4536" s="30"/>
      <c r="E4536" s="30"/>
      <c r="F4536" s="30"/>
      <c r="G4536" s="30"/>
      <c r="H4536" s="155"/>
      <c r="I4536" s="36" t="str">
        <f ca="1">IFERROR(__xludf.DUMMYFUNCTION("""COMPUTED_VALUE""")," ")</f>
        <v xml:space="preserve"> </v>
      </c>
      <c r="J4536" s="51"/>
      <c r="K4536" s="56"/>
      <c r="L4536" s="38"/>
      <c r="M4536" s="30"/>
      <c r="N4536" s="30"/>
      <c r="O4536" s="30"/>
      <c r="P4536" s="30"/>
      <c r="Q4536" s="23" t="str">
        <v/>
      </c>
      <c r="R4536" s="30"/>
      <c r="S4536" s="39"/>
      <c r="T4536" s="45"/>
      <c r="U4536" s="52"/>
      <c r="V4536" s="53"/>
      <c r="W4536" s="54"/>
      <c r="X4536" s="30"/>
      <c r="Y4536" s="31" t="str">
        <v/>
      </c>
      <c r="Z4536" s="30"/>
      <c r="AA4536" s="56"/>
      <c r="AB4536" s="56"/>
      <c r="AC4536" s="30"/>
      <c r="AD4536" s="30"/>
    </row>
    <row r="4537" spans="1:30" x14ac:dyDescent="0.2">
      <c r="A4537" s="89"/>
      <c r="B4537" s="35"/>
      <c r="C4537" s="30"/>
      <c r="D4537" s="30"/>
      <c r="E4537" s="30"/>
      <c r="F4537" s="30"/>
      <c r="G4537" s="30"/>
      <c r="H4537" s="155"/>
      <c r="I4537" s="36" t="str">
        <f ca="1">IFERROR(__xludf.DUMMYFUNCTION("""COMPUTED_VALUE""")," ")</f>
        <v xml:space="preserve"> </v>
      </c>
      <c r="J4537" s="51"/>
      <c r="K4537" s="56"/>
      <c r="L4537" s="38"/>
      <c r="M4537" s="30"/>
      <c r="N4537" s="30"/>
      <c r="O4537" s="30"/>
      <c r="P4537" s="30"/>
      <c r="Q4537" s="23" t="str">
        <v/>
      </c>
      <c r="R4537" s="30"/>
      <c r="S4537" s="39"/>
      <c r="T4537" s="45"/>
      <c r="U4537" s="52"/>
      <c r="V4537" s="53"/>
      <c r="W4537" s="54"/>
      <c r="X4537" s="30"/>
      <c r="Y4537" s="31" t="str">
        <v/>
      </c>
      <c r="Z4537" s="30"/>
      <c r="AA4537" s="55"/>
      <c r="AB4537" s="55"/>
      <c r="AC4537" s="30"/>
      <c r="AD4537" s="30"/>
    </row>
    <row r="4538" spans="1:30" x14ac:dyDescent="0.2">
      <c r="A4538" s="89"/>
      <c r="B4538" s="35"/>
      <c r="C4538" s="30"/>
      <c r="D4538" s="30"/>
      <c r="E4538" s="30"/>
      <c r="F4538" s="30"/>
      <c r="G4538" s="30"/>
      <c r="H4538" s="155"/>
      <c r="I4538" s="36" t="str">
        <f ca="1">IFERROR(__xludf.DUMMYFUNCTION("""COMPUTED_VALUE""")," ")</f>
        <v xml:space="preserve"> </v>
      </c>
      <c r="J4538" s="51"/>
      <c r="K4538" s="56"/>
      <c r="L4538" s="38"/>
      <c r="M4538" s="30"/>
      <c r="N4538" s="30"/>
      <c r="O4538" s="30"/>
      <c r="P4538" s="30"/>
      <c r="Q4538" s="23" t="str">
        <v/>
      </c>
      <c r="R4538" s="30"/>
      <c r="S4538" s="39"/>
      <c r="T4538" s="45"/>
      <c r="U4538" s="52"/>
      <c r="V4538" s="53"/>
      <c r="W4538" s="54"/>
      <c r="X4538" s="30"/>
      <c r="Y4538" s="31" t="str">
        <v/>
      </c>
      <c r="Z4538" s="30"/>
      <c r="AA4538" s="56"/>
      <c r="AB4538" s="56"/>
      <c r="AC4538" s="30"/>
      <c r="AD4538" s="30"/>
    </row>
    <row r="4539" spans="1:30" x14ac:dyDescent="0.2">
      <c r="A4539" s="89"/>
      <c r="B4539" s="35"/>
      <c r="C4539" s="30"/>
      <c r="D4539" s="30"/>
      <c r="E4539" s="30"/>
      <c r="F4539" s="30"/>
      <c r="G4539" s="30"/>
      <c r="H4539" s="155"/>
      <c r="I4539" s="36" t="str">
        <f ca="1">IFERROR(__xludf.DUMMYFUNCTION("""COMPUTED_VALUE""")," ")</f>
        <v xml:space="preserve"> </v>
      </c>
      <c r="J4539" s="51"/>
      <c r="K4539" s="56"/>
      <c r="L4539" s="38"/>
      <c r="M4539" s="30"/>
      <c r="N4539" s="30"/>
      <c r="O4539" s="30"/>
      <c r="P4539" s="30"/>
      <c r="Q4539" s="23" t="str">
        <v/>
      </c>
      <c r="R4539" s="30"/>
      <c r="S4539" s="39"/>
      <c r="T4539" s="45"/>
      <c r="U4539" s="52"/>
      <c r="V4539" s="53"/>
      <c r="W4539" s="54"/>
      <c r="X4539" s="30"/>
      <c r="Y4539" s="31" t="str">
        <v/>
      </c>
      <c r="Z4539" s="30"/>
      <c r="AA4539" s="55"/>
      <c r="AB4539" s="55"/>
      <c r="AC4539" s="30"/>
      <c r="AD4539" s="30"/>
    </row>
    <row r="4540" spans="1:30" x14ac:dyDescent="0.2">
      <c r="A4540" s="89"/>
      <c r="B4540" s="35"/>
      <c r="C4540" s="30"/>
      <c r="D4540" s="30"/>
      <c r="E4540" s="30"/>
      <c r="F4540" s="30"/>
      <c r="G4540" s="30"/>
      <c r="H4540" s="155"/>
      <c r="I4540" s="36" t="str">
        <f ca="1">IFERROR(__xludf.DUMMYFUNCTION("""COMPUTED_VALUE""")," ")</f>
        <v xml:space="preserve"> </v>
      </c>
      <c r="J4540" s="51"/>
      <c r="K4540" s="56"/>
      <c r="L4540" s="38"/>
      <c r="M4540" s="30"/>
      <c r="N4540" s="30"/>
      <c r="O4540" s="30"/>
      <c r="P4540" s="30"/>
      <c r="Q4540" s="23" t="str">
        <v/>
      </c>
      <c r="R4540" s="30"/>
      <c r="S4540" s="39"/>
      <c r="T4540" s="45"/>
      <c r="U4540" s="52"/>
      <c r="V4540" s="53"/>
      <c r="W4540" s="54"/>
      <c r="X4540" s="30"/>
      <c r="Y4540" s="31" t="str">
        <v/>
      </c>
      <c r="Z4540" s="30"/>
      <c r="AA4540" s="56"/>
      <c r="AB4540" s="56"/>
      <c r="AC4540" s="30"/>
      <c r="AD4540" s="30"/>
    </row>
    <row r="4541" spans="1:30" x14ac:dyDescent="0.2">
      <c r="A4541" s="89"/>
      <c r="B4541" s="35"/>
      <c r="C4541" s="30"/>
      <c r="D4541" s="30"/>
      <c r="E4541" s="30"/>
      <c r="F4541" s="30"/>
      <c r="G4541" s="30"/>
      <c r="H4541" s="155"/>
      <c r="I4541" s="36" t="str">
        <f ca="1">IFERROR(__xludf.DUMMYFUNCTION("""COMPUTED_VALUE""")," ")</f>
        <v xml:space="preserve"> </v>
      </c>
      <c r="J4541" s="51"/>
      <c r="K4541" s="56"/>
      <c r="L4541" s="38"/>
      <c r="M4541" s="30"/>
      <c r="N4541" s="30"/>
      <c r="O4541" s="30"/>
      <c r="P4541" s="30"/>
      <c r="Q4541" s="23" t="str">
        <v/>
      </c>
      <c r="R4541" s="30"/>
      <c r="S4541" s="39"/>
      <c r="T4541" s="45"/>
      <c r="U4541" s="52"/>
      <c r="V4541" s="53"/>
      <c r="W4541" s="54"/>
      <c r="X4541" s="30"/>
      <c r="Y4541" s="31" t="str">
        <v/>
      </c>
      <c r="Z4541" s="30"/>
      <c r="AA4541" s="55"/>
      <c r="AB4541" s="55"/>
      <c r="AC4541" s="30"/>
      <c r="AD4541" s="30"/>
    </row>
    <row r="4542" spans="1:30" x14ac:dyDescent="0.2">
      <c r="A4542" s="89"/>
      <c r="B4542" s="35"/>
      <c r="C4542" s="30"/>
      <c r="D4542" s="30"/>
      <c r="E4542" s="30"/>
      <c r="F4542" s="30"/>
      <c r="G4542" s="30"/>
      <c r="H4542" s="155"/>
      <c r="I4542" s="36" t="str">
        <f ca="1">IFERROR(__xludf.DUMMYFUNCTION("""COMPUTED_VALUE""")," ")</f>
        <v xml:space="preserve"> </v>
      </c>
      <c r="J4542" s="51"/>
      <c r="K4542" s="56"/>
      <c r="L4542" s="38"/>
      <c r="M4542" s="30"/>
      <c r="N4542" s="30"/>
      <c r="O4542" s="30"/>
      <c r="P4542" s="30"/>
      <c r="Q4542" s="23" t="str">
        <v/>
      </c>
      <c r="R4542" s="30"/>
      <c r="S4542" s="39"/>
      <c r="T4542" s="45"/>
      <c r="U4542" s="52"/>
      <c r="V4542" s="53"/>
      <c r="W4542" s="54"/>
      <c r="X4542" s="30"/>
      <c r="Y4542" s="31" t="str">
        <v/>
      </c>
      <c r="Z4542" s="30"/>
      <c r="AA4542" s="56"/>
      <c r="AB4542" s="56"/>
      <c r="AC4542" s="30"/>
      <c r="AD4542" s="30"/>
    </row>
    <row r="4543" spans="1:30" x14ac:dyDescent="0.2">
      <c r="A4543" s="89"/>
      <c r="B4543" s="35"/>
      <c r="C4543" s="30"/>
      <c r="D4543" s="30"/>
      <c r="E4543" s="30"/>
      <c r="F4543" s="30"/>
      <c r="G4543" s="30"/>
      <c r="H4543" s="155"/>
      <c r="I4543" s="36" t="str">
        <f ca="1">IFERROR(__xludf.DUMMYFUNCTION("""COMPUTED_VALUE""")," ")</f>
        <v xml:space="preserve"> </v>
      </c>
      <c r="J4543" s="51"/>
      <c r="K4543" s="56"/>
      <c r="L4543" s="38"/>
      <c r="M4543" s="30"/>
      <c r="N4543" s="30"/>
      <c r="O4543" s="30"/>
      <c r="P4543" s="30"/>
      <c r="Q4543" s="23" t="str">
        <v/>
      </c>
      <c r="R4543" s="30"/>
      <c r="S4543" s="39"/>
      <c r="T4543" s="45"/>
      <c r="U4543" s="52"/>
      <c r="V4543" s="53"/>
      <c r="W4543" s="54"/>
      <c r="X4543" s="30"/>
      <c r="Y4543" s="31" t="str">
        <v/>
      </c>
      <c r="Z4543" s="30"/>
      <c r="AA4543" s="55"/>
      <c r="AB4543" s="55"/>
      <c r="AC4543" s="30"/>
      <c r="AD4543" s="30"/>
    </row>
    <row r="4544" spans="1:30" x14ac:dyDescent="0.2">
      <c r="A4544" s="89"/>
      <c r="B4544" s="35"/>
      <c r="C4544" s="30"/>
      <c r="D4544" s="30"/>
      <c r="E4544" s="30"/>
      <c r="F4544" s="30"/>
      <c r="G4544" s="30"/>
      <c r="H4544" s="155"/>
      <c r="I4544" s="36" t="str">
        <f ca="1">IFERROR(__xludf.DUMMYFUNCTION("""COMPUTED_VALUE""")," ")</f>
        <v xml:space="preserve"> </v>
      </c>
      <c r="J4544" s="51"/>
      <c r="K4544" s="56"/>
      <c r="L4544" s="38"/>
      <c r="M4544" s="30"/>
      <c r="N4544" s="30"/>
      <c r="O4544" s="30"/>
      <c r="P4544" s="30"/>
      <c r="Q4544" s="23" t="str">
        <v/>
      </c>
      <c r="R4544" s="30"/>
      <c r="S4544" s="39"/>
      <c r="T4544" s="45"/>
      <c r="U4544" s="52"/>
      <c r="V4544" s="53"/>
      <c r="W4544" s="54"/>
      <c r="X4544" s="30"/>
      <c r="Y4544" s="31" t="str">
        <v/>
      </c>
      <c r="Z4544" s="30"/>
      <c r="AA4544" s="56"/>
      <c r="AB4544" s="56"/>
      <c r="AC4544" s="30"/>
      <c r="AD4544" s="30"/>
    </row>
    <row r="4545" spans="1:30" x14ac:dyDescent="0.2">
      <c r="A4545" s="89"/>
      <c r="B4545" s="35"/>
      <c r="C4545" s="30"/>
      <c r="D4545" s="30"/>
      <c r="E4545" s="30"/>
      <c r="F4545" s="30"/>
      <c r="G4545" s="30"/>
      <c r="H4545" s="155"/>
      <c r="I4545" s="36" t="str">
        <f ca="1">IFERROR(__xludf.DUMMYFUNCTION("""COMPUTED_VALUE""")," ")</f>
        <v xml:space="preserve"> </v>
      </c>
      <c r="J4545" s="51"/>
      <c r="K4545" s="56"/>
      <c r="L4545" s="38"/>
      <c r="M4545" s="30"/>
      <c r="N4545" s="30"/>
      <c r="O4545" s="30"/>
      <c r="P4545" s="30"/>
      <c r="Q4545" s="23" t="str">
        <v/>
      </c>
      <c r="R4545" s="30"/>
      <c r="S4545" s="39"/>
      <c r="T4545" s="45"/>
      <c r="U4545" s="52"/>
      <c r="V4545" s="53"/>
      <c r="W4545" s="54"/>
      <c r="X4545" s="30"/>
      <c r="Y4545" s="31" t="str">
        <v/>
      </c>
      <c r="Z4545" s="30"/>
      <c r="AA4545" s="55"/>
      <c r="AB4545" s="55"/>
      <c r="AC4545" s="30"/>
      <c r="AD4545" s="30"/>
    </row>
    <row r="4546" spans="1:30" x14ac:dyDescent="0.2">
      <c r="A4546" s="89"/>
      <c r="B4546" s="35"/>
      <c r="C4546" s="30"/>
      <c r="D4546" s="30"/>
      <c r="E4546" s="30"/>
      <c r="F4546" s="30"/>
      <c r="G4546" s="30"/>
      <c r="H4546" s="155"/>
      <c r="I4546" s="36" t="str">
        <f ca="1">IFERROR(__xludf.DUMMYFUNCTION("""COMPUTED_VALUE""")," ")</f>
        <v xml:space="preserve"> </v>
      </c>
      <c r="J4546" s="51"/>
      <c r="K4546" s="56"/>
      <c r="L4546" s="38"/>
      <c r="M4546" s="30"/>
      <c r="N4546" s="30"/>
      <c r="O4546" s="30"/>
      <c r="P4546" s="30"/>
      <c r="Q4546" s="23" t="str">
        <v/>
      </c>
      <c r="R4546" s="30"/>
      <c r="S4546" s="39"/>
      <c r="T4546" s="45"/>
      <c r="U4546" s="52"/>
      <c r="V4546" s="53"/>
      <c r="W4546" s="54"/>
      <c r="X4546" s="30"/>
      <c r="Y4546" s="31" t="str">
        <v/>
      </c>
      <c r="Z4546" s="30"/>
      <c r="AA4546" s="56"/>
      <c r="AB4546" s="56"/>
      <c r="AC4546" s="30"/>
      <c r="AD4546" s="30"/>
    </row>
    <row r="4547" spans="1:30" x14ac:dyDescent="0.2">
      <c r="A4547" s="89"/>
      <c r="B4547" s="35"/>
      <c r="C4547" s="30"/>
      <c r="D4547" s="30"/>
      <c r="E4547" s="30"/>
      <c r="F4547" s="30"/>
      <c r="G4547" s="30"/>
      <c r="H4547" s="155"/>
      <c r="I4547" s="36" t="str">
        <f ca="1">IFERROR(__xludf.DUMMYFUNCTION("""COMPUTED_VALUE""")," ")</f>
        <v xml:space="preserve"> </v>
      </c>
      <c r="J4547" s="51"/>
      <c r="K4547" s="56"/>
      <c r="L4547" s="38"/>
      <c r="M4547" s="30"/>
      <c r="N4547" s="30"/>
      <c r="O4547" s="30"/>
      <c r="P4547" s="30"/>
      <c r="Q4547" s="23" t="str">
        <v/>
      </c>
      <c r="R4547" s="30"/>
      <c r="S4547" s="39"/>
      <c r="T4547" s="45"/>
      <c r="U4547" s="52"/>
      <c r="V4547" s="53"/>
      <c r="W4547" s="54"/>
      <c r="X4547" s="30"/>
      <c r="Y4547" s="31" t="str">
        <v/>
      </c>
      <c r="Z4547" s="30"/>
      <c r="AA4547" s="55"/>
      <c r="AB4547" s="55"/>
      <c r="AC4547" s="30"/>
      <c r="AD4547" s="30"/>
    </row>
    <row r="4548" spans="1:30" x14ac:dyDescent="0.2">
      <c r="A4548" s="89"/>
      <c r="B4548" s="35"/>
      <c r="C4548" s="30"/>
      <c r="D4548" s="30"/>
      <c r="E4548" s="30"/>
      <c r="F4548" s="30"/>
      <c r="G4548" s="30"/>
      <c r="H4548" s="155"/>
      <c r="I4548" s="36" t="str">
        <f ca="1">IFERROR(__xludf.DUMMYFUNCTION("""COMPUTED_VALUE""")," ")</f>
        <v xml:space="preserve"> </v>
      </c>
      <c r="J4548" s="51"/>
      <c r="K4548" s="56"/>
      <c r="L4548" s="38"/>
      <c r="M4548" s="30"/>
      <c r="N4548" s="30"/>
      <c r="O4548" s="30"/>
      <c r="P4548" s="30"/>
      <c r="Q4548" s="23" t="str">
        <v/>
      </c>
      <c r="R4548" s="30"/>
      <c r="S4548" s="39"/>
      <c r="T4548" s="45"/>
      <c r="U4548" s="52"/>
      <c r="V4548" s="53"/>
      <c r="W4548" s="54"/>
      <c r="X4548" s="30"/>
      <c r="Y4548" s="31" t="str">
        <v/>
      </c>
      <c r="Z4548" s="30"/>
      <c r="AA4548" s="56"/>
      <c r="AB4548" s="56"/>
      <c r="AC4548" s="30"/>
      <c r="AD4548" s="30"/>
    </row>
    <row r="4549" spans="1:30" x14ac:dyDescent="0.2">
      <c r="A4549" s="89"/>
      <c r="B4549" s="35"/>
      <c r="C4549" s="30"/>
      <c r="D4549" s="30"/>
      <c r="E4549" s="30"/>
      <c r="F4549" s="30"/>
      <c r="G4549" s="30"/>
      <c r="H4549" s="155"/>
      <c r="I4549" s="36" t="str">
        <f ca="1">IFERROR(__xludf.DUMMYFUNCTION("""COMPUTED_VALUE""")," ")</f>
        <v xml:space="preserve"> </v>
      </c>
      <c r="J4549" s="51"/>
      <c r="K4549" s="56"/>
      <c r="L4549" s="38"/>
      <c r="M4549" s="30"/>
      <c r="N4549" s="30"/>
      <c r="O4549" s="30"/>
      <c r="P4549" s="30"/>
      <c r="Q4549" s="23" t="str">
        <v/>
      </c>
      <c r="R4549" s="30"/>
      <c r="S4549" s="39"/>
      <c r="T4549" s="45"/>
      <c r="U4549" s="52"/>
      <c r="V4549" s="53"/>
      <c r="W4549" s="54"/>
      <c r="X4549" s="30"/>
      <c r="Y4549" s="31" t="str">
        <v/>
      </c>
      <c r="Z4549" s="30"/>
      <c r="AA4549" s="55"/>
      <c r="AB4549" s="55"/>
      <c r="AC4549" s="30"/>
      <c r="AD4549" s="30"/>
    </row>
    <row r="4550" spans="1:30" x14ac:dyDescent="0.2">
      <c r="A4550" s="89"/>
      <c r="B4550" s="35"/>
      <c r="C4550" s="30"/>
      <c r="D4550" s="30"/>
      <c r="E4550" s="30"/>
      <c r="F4550" s="30"/>
      <c r="G4550" s="30"/>
      <c r="H4550" s="155"/>
      <c r="I4550" s="36" t="str">
        <f ca="1">IFERROR(__xludf.DUMMYFUNCTION("""COMPUTED_VALUE""")," ")</f>
        <v xml:space="preserve"> </v>
      </c>
      <c r="J4550" s="51"/>
      <c r="K4550" s="56"/>
      <c r="L4550" s="38"/>
      <c r="M4550" s="30"/>
      <c r="N4550" s="30"/>
      <c r="O4550" s="30"/>
      <c r="P4550" s="30"/>
      <c r="Q4550" s="23" t="str">
        <v/>
      </c>
      <c r="R4550" s="30"/>
      <c r="S4550" s="39"/>
      <c r="T4550" s="45"/>
      <c r="U4550" s="52"/>
      <c r="V4550" s="53"/>
      <c r="W4550" s="54"/>
      <c r="X4550" s="30"/>
      <c r="Y4550" s="31" t="str">
        <v/>
      </c>
      <c r="Z4550" s="30"/>
      <c r="AA4550" s="56"/>
      <c r="AB4550" s="56"/>
      <c r="AC4550" s="30"/>
      <c r="AD4550" s="30"/>
    </row>
    <row r="4551" spans="1:30" x14ac:dyDescent="0.2">
      <c r="A4551" s="89"/>
      <c r="B4551" s="35"/>
      <c r="C4551" s="30"/>
      <c r="D4551" s="30"/>
      <c r="E4551" s="30"/>
      <c r="F4551" s="30"/>
      <c r="G4551" s="30"/>
      <c r="H4551" s="155"/>
      <c r="I4551" s="36" t="str">
        <f ca="1">IFERROR(__xludf.DUMMYFUNCTION("""COMPUTED_VALUE""")," ")</f>
        <v xml:space="preserve"> </v>
      </c>
      <c r="J4551" s="51"/>
      <c r="K4551" s="56"/>
      <c r="L4551" s="38"/>
      <c r="M4551" s="30"/>
      <c r="N4551" s="30"/>
      <c r="O4551" s="30"/>
      <c r="P4551" s="30"/>
      <c r="Q4551" s="23" t="str">
        <v/>
      </c>
      <c r="R4551" s="30"/>
      <c r="S4551" s="39"/>
      <c r="T4551" s="45"/>
      <c r="U4551" s="52"/>
      <c r="V4551" s="53"/>
      <c r="W4551" s="54"/>
      <c r="X4551" s="30"/>
      <c r="Y4551" s="31" t="str">
        <v/>
      </c>
      <c r="Z4551" s="30"/>
      <c r="AA4551" s="55"/>
      <c r="AB4551" s="55"/>
      <c r="AC4551" s="30"/>
      <c r="AD4551" s="30"/>
    </row>
    <row r="4552" spans="1:30" x14ac:dyDescent="0.2">
      <c r="A4552" s="89"/>
      <c r="B4552" s="35"/>
      <c r="C4552" s="30"/>
      <c r="D4552" s="30"/>
      <c r="E4552" s="30"/>
      <c r="F4552" s="30"/>
      <c r="G4552" s="30"/>
      <c r="H4552" s="155"/>
      <c r="I4552" s="36" t="str">
        <f ca="1">IFERROR(__xludf.DUMMYFUNCTION("""COMPUTED_VALUE""")," ")</f>
        <v xml:space="preserve"> </v>
      </c>
      <c r="J4552" s="51"/>
      <c r="K4552" s="56"/>
      <c r="L4552" s="38"/>
      <c r="M4552" s="30"/>
      <c r="N4552" s="30"/>
      <c r="O4552" s="30"/>
      <c r="P4552" s="30"/>
      <c r="Q4552" s="23" t="str">
        <v/>
      </c>
      <c r="R4552" s="30"/>
      <c r="S4552" s="39"/>
      <c r="T4552" s="45"/>
      <c r="U4552" s="52"/>
      <c r="V4552" s="53"/>
      <c r="W4552" s="54"/>
      <c r="X4552" s="30"/>
      <c r="Y4552" s="31" t="str">
        <v/>
      </c>
      <c r="Z4552" s="30"/>
      <c r="AA4552" s="56"/>
      <c r="AB4552" s="56"/>
      <c r="AC4552" s="30"/>
      <c r="AD4552" s="30"/>
    </row>
    <row r="4553" spans="1:30" x14ac:dyDescent="0.2">
      <c r="A4553" s="89"/>
      <c r="B4553" s="35"/>
      <c r="C4553" s="30"/>
      <c r="D4553" s="30"/>
      <c r="E4553" s="30"/>
      <c r="F4553" s="30"/>
      <c r="G4553" s="30"/>
      <c r="H4553" s="155"/>
      <c r="I4553" s="36" t="str">
        <f ca="1">IFERROR(__xludf.DUMMYFUNCTION("""COMPUTED_VALUE""")," ")</f>
        <v xml:space="preserve"> </v>
      </c>
      <c r="J4553" s="51"/>
      <c r="K4553" s="56"/>
      <c r="L4553" s="38"/>
      <c r="M4553" s="30"/>
      <c r="N4553" s="30"/>
      <c r="O4553" s="30"/>
      <c r="P4553" s="30"/>
      <c r="Q4553" s="23" t="str">
        <v/>
      </c>
      <c r="R4553" s="30"/>
      <c r="S4553" s="39"/>
      <c r="T4553" s="45"/>
      <c r="U4553" s="52"/>
      <c r="V4553" s="53"/>
      <c r="W4553" s="54"/>
      <c r="X4553" s="30"/>
      <c r="Y4553" s="31" t="str">
        <v/>
      </c>
      <c r="Z4553" s="30"/>
      <c r="AA4553" s="55"/>
      <c r="AB4553" s="55"/>
      <c r="AC4553" s="30"/>
      <c r="AD4553" s="30"/>
    </row>
    <row r="4554" spans="1:30" x14ac:dyDescent="0.2">
      <c r="A4554" s="89"/>
      <c r="B4554" s="35"/>
      <c r="C4554" s="30"/>
      <c r="D4554" s="30"/>
      <c r="E4554" s="30"/>
      <c r="F4554" s="30"/>
      <c r="G4554" s="30"/>
      <c r="H4554" s="155"/>
      <c r="I4554" s="36" t="str">
        <f ca="1">IFERROR(__xludf.DUMMYFUNCTION("""COMPUTED_VALUE""")," ")</f>
        <v xml:space="preserve"> </v>
      </c>
      <c r="J4554" s="51"/>
      <c r="K4554" s="56"/>
      <c r="L4554" s="38"/>
      <c r="M4554" s="30"/>
      <c r="N4554" s="30"/>
      <c r="O4554" s="30"/>
      <c r="P4554" s="30"/>
      <c r="Q4554" s="23" t="str">
        <v/>
      </c>
      <c r="R4554" s="30"/>
      <c r="S4554" s="39"/>
      <c r="T4554" s="45"/>
      <c r="U4554" s="52"/>
      <c r="V4554" s="53"/>
      <c r="W4554" s="54"/>
      <c r="X4554" s="30"/>
      <c r="Y4554" s="31" t="str">
        <v/>
      </c>
      <c r="Z4554" s="30"/>
      <c r="AA4554" s="56"/>
      <c r="AB4554" s="56"/>
      <c r="AC4554" s="30"/>
      <c r="AD4554" s="30"/>
    </row>
    <row r="4555" spans="1:30" x14ac:dyDescent="0.2">
      <c r="A4555" s="89"/>
      <c r="B4555" s="35"/>
      <c r="C4555" s="30"/>
      <c r="D4555" s="30"/>
      <c r="E4555" s="30"/>
      <c r="F4555" s="30"/>
      <c r="G4555" s="30"/>
      <c r="H4555" s="155"/>
      <c r="I4555" s="36" t="str">
        <f ca="1">IFERROR(__xludf.DUMMYFUNCTION("""COMPUTED_VALUE""")," ")</f>
        <v xml:space="preserve"> </v>
      </c>
      <c r="J4555" s="51"/>
      <c r="K4555" s="56"/>
      <c r="L4555" s="38"/>
      <c r="M4555" s="30"/>
      <c r="N4555" s="30"/>
      <c r="O4555" s="30"/>
      <c r="P4555" s="30"/>
      <c r="Q4555" s="23" t="str">
        <v/>
      </c>
      <c r="R4555" s="30"/>
      <c r="S4555" s="39"/>
      <c r="T4555" s="45"/>
      <c r="U4555" s="52"/>
      <c r="V4555" s="53"/>
      <c r="W4555" s="54"/>
      <c r="X4555" s="30"/>
      <c r="Y4555" s="31" t="str">
        <v/>
      </c>
      <c r="Z4555" s="30"/>
      <c r="AA4555" s="55"/>
      <c r="AB4555" s="55"/>
      <c r="AC4555" s="30"/>
      <c r="AD4555" s="30"/>
    </row>
    <row r="4556" spans="1:30" x14ac:dyDescent="0.2">
      <c r="A4556" s="89"/>
      <c r="B4556" s="35"/>
      <c r="C4556" s="30"/>
      <c r="D4556" s="30"/>
      <c r="E4556" s="30"/>
      <c r="F4556" s="30"/>
      <c r="G4556" s="30"/>
      <c r="H4556" s="155"/>
      <c r="I4556" s="36" t="str">
        <f ca="1">IFERROR(__xludf.DUMMYFUNCTION("""COMPUTED_VALUE""")," ")</f>
        <v xml:space="preserve"> </v>
      </c>
      <c r="J4556" s="51"/>
      <c r="K4556" s="56"/>
      <c r="L4556" s="38"/>
      <c r="M4556" s="30"/>
      <c r="N4556" s="30"/>
      <c r="O4556" s="30"/>
      <c r="P4556" s="30"/>
      <c r="Q4556" s="23" t="str">
        <v/>
      </c>
      <c r="R4556" s="30"/>
      <c r="S4556" s="39"/>
      <c r="T4556" s="45"/>
      <c r="U4556" s="52"/>
      <c r="V4556" s="53"/>
      <c r="W4556" s="54"/>
      <c r="X4556" s="30"/>
      <c r="Y4556" s="31" t="str">
        <v/>
      </c>
      <c r="Z4556" s="30"/>
      <c r="AA4556" s="56"/>
      <c r="AB4556" s="56"/>
      <c r="AC4556" s="30"/>
      <c r="AD4556" s="30"/>
    </row>
    <row r="4557" spans="1:30" x14ac:dyDescent="0.2">
      <c r="A4557" s="89"/>
      <c r="B4557" s="35"/>
      <c r="C4557" s="30"/>
      <c r="D4557" s="30"/>
      <c r="E4557" s="30"/>
      <c r="F4557" s="30"/>
      <c r="G4557" s="30"/>
      <c r="H4557" s="155"/>
      <c r="I4557" s="36" t="str">
        <f ca="1">IFERROR(__xludf.DUMMYFUNCTION("""COMPUTED_VALUE""")," ")</f>
        <v xml:space="preserve"> </v>
      </c>
      <c r="J4557" s="51"/>
      <c r="K4557" s="56"/>
      <c r="L4557" s="38"/>
      <c r="M4557" s="30"/>
      <c r="N4557" s="30"/>
      <c r="O4557" s="30"/>
      <c r="P4557" s="30"/>
      <c r="Q4557" s="23" t="str">
        <v/>
      </c>
      <c r="R4557" s="30"/>
      <c r="S4557" s="39"/>
      <c r="T4557" s="45"/>
      <c r="U4557" s="52"/>
      <c r="V4557" s="53"/>
      <c r="W4557" s="54"/>
      <c r="X4557" s="30"/>
      <c r="Y4557" s="31" t="str">
        <v/>
      </c>
      <c r="Z4557" s="30"/>
      <c r="AA4557" s="55"/>
      <c r="AB4557" s="55"/>
      <c r="AC4557" s="30"/>
      <c r="AD4557" s="30"/>
    </row>
    <row r="4558" spans="1:30" x14ac:dyDescent="0.2">
      <c r="A4558" s="89"/>
      <c r="B4558" s="35"/>
      <c r="C4558" s="30"/>
      <c r="D4558" s="30"/>
      <c r="E4558" s="30"/>
      <c r="F4558" s="30"/>
      <c r="G4558" s="30"/>
      <c r="H4558" s="155"/>
      <c r="I4558" s="36" t="str">
        <f ca="1">IFERROR(__xludf.DUMMYFUNCTION("""COMPUTED_VALUE""")," ")</f>
        <v xml:space="preserve"> </v>
      </c>
      <c r="J4558" s="51"/>
      <c r="K4558" s="56"/>
      <c r="L4558" s="38"/>
      <c r="M4558" s="30"/>
      <c r="N4558" s="30"/>
      <c r="O4558" s="30"/>
      <c r="P4558" s="30"/>
      <c r="Q4558" s="23" t="str">
        <v/>
      </c>
      <c r="R4558" s="30"/>
      <c r="S4558" s="39"/>
      <c r="T4558" s="45"/>
      <c r="U4558" s="52"/>
      <c r="V4558" s="53"/>
      <c r="W4558" s="54"/>
      <c r="X4558" s="30"/>
      <c r="Y4558" s="31" t="str">
        <v/>
      </c>
      <c r="Z4558" s="30"/>
      <c r="AA4558" s="56"/>
      <c r="AB4558" s="56"/>
      <c r="AC4558" s="30"/>
      <c r="AD4558" s="30"/>
    </row>
    <row r="4559" spans="1:30" x14ac:dyDescent="0.2">
      <c r="A4559" s="89"/>
      <c r="B4559" s="35"/>
      <c r="C4559" s="30"/>
      <c r="D4559" s="30"/>
      <c r="E4559" s="30"/>
      <c r="F4559" s="30"/>
      <c r="G4559" s="30"/>
      <c r="H4559" s="155"/>
      <c r="I4559" s="36" t="str">
        <f ca="1">IFERROR(__xludf.DUMMYFUNCTION("""COMPUTED_VALUE""")," ")</f>
        <v xml:space="preserve"> </v>
      </c>
      <c r="J4559" s="51"/>
      <c r="K4559" s="56"/>
      <c r="L4559" s="38"/>
      <c r="M4559" s="30"/>
      <c r="N4559" s="30"/>
      <c r="O4559" s="30"/>
      <c r="P4559" s="30"/>
      <c r="Q4559" s="23" t="str">
        <v/>
      </c>
      <c r="R4559" s="30"/>
      <c r="S4559" s="39"/>
      <c r="T4559" s="45"/>
      <c r="U4559" s="52"/>
      <c r="V4559" s="53"/>
      <c r="W4559" s="54"/>
      <c r="X4559" s="30"/>
      <c r="Y4559" s="31" t="str">
        <v/>
      </c>
      <c r="Z4559" s="30"/>
      <c r="AA4559" s="55"/>
      <c r="AB4559" s="55"/>
      <c r="AC4559" s="30"/>
      <c r="AD4559" s="30"/>
    </row>
    <row r="4560" spans="1:30" x14ac:dyDescent="0.2">
      <c r="A4560" s="89"/>
      <c r="B4560" s="35"/>
      <c r="C4560" s="30"/>
      <c r="D4560" s="30"/>
      <c r="E4560" s="30"/>
      <c r="F4560" s="30"/>
      <c r="G4560" s="30"/>
      <c r="H4560" s="155"/>
      <c r="I4560" s="36" t="str">
        <f ca="1">IFERROR(__xludf.DUMMYFUNCTION("""COMPUTED_VALUE""")," ")</f>
        <v xml:space="preserve"> </v>
      </c>
      <c r="J4560" s="51"/>
      <c r="K4560" s="56"/>
      <c r="L4560" s="38"/>
      <c r="M4560" s="30"/>
      <c r="N4560" s="30"/>
      <c r="O4560" s="30"/>
      <c r="P4560" s="30"/>
      <c r="Q4560" s="23" t="str">
        <v/>
      </c>
      <c r="R4560" s="30"/>
      <c r="S4560" s="39"/>
      <c r="T4560" s="45"/>
      <c r="U4560" s="52"/>
      <c r="V4560" s="53"/>
      <c r="W4560" s="54"/>
      <c r="X4560" s="30"/>
      <c r="Y4560" s="31" t="str">
        <v/>
      </c>
      <c r="Z4560" s="30"/>
      <c r="AA4560" s="56"/>
      <c r="AB4560" s="56"/>
      <c r="AC4560" s="30"/>
      <c r="AD4560" s="30"/>
    </row>
    <row r="4561" spans="1:30" x14ac:dyDescent="0.2">
      <c r="A4561" s="89"/>
      <c r="B4561" s="35"/>
      <c r="C4561" s="30"/>
      <c r="D4561" s="30"/>
      <c r="E4561" s="30"/>
      <c r="F4561" s="30"/>
      <c r="G4561" s="30"/>
      <c r="H4561" s="155"/>
      <c r="I4561" s="36" t="str">
        <f ca="1">IFERROR(__xludf.DUMMYFUNCTION("""COMPUTED_VALUE""")," ")</f>
        <v xml:space="preserve"> </v>
      </c>
      <c r="J4561" s="51"/>
      <c r="K4561" s="56"/>
      <c r="L4561" s="38"/>
      <c r="M4561" s="30"/>
      <c r="N4561" s="30"/>
      <c r="O4561" s="30"/>
      <c r="P4561" s="30"/>
      <c r="Q4561" s="23" t="str">
        <v/>
      </c>
      <c r="R4561" s="30"/>
      <c r="S4561" s="39"/>
      <c r="T4561" s="45"/>
      <c r="U4561" s="52"/>
      <c r="V4561" s="53"/>
      <c r="W4561" s="54"/>
      <c r="X4561" s="30"/>
      <c r="Y4561" s="31" t="str">
        <v/>
      </c>
      <c r="Z4561" s="30"/>
      <c r="AA4561" s="55"/>
      <c r="AB4561" s="55"/>
      <c r="AC4561" s="30"/>
      <c r="AD4561" s="30"/>
    </row>
    <row r="4562" spans="1:30" x14ac:dyDescent="0.2">
      <c r="A4562" s="89"/>
      <c r="B4562" s="35"/>
      <c r="C4562" s="30"/>
      <c r="D4562" s="30"/>
      <c r="E4562" s="30"/>
      <c r="F4562" s="30"/>
      <c r="G4562" s="30"/>
      <c r="H4562" s="155"/>
      <c r="I4562" s="36" t="str">
        <f ca="1">IFERROR(__xludf.DUMMYFUNCTION("""COMPUTED_VALUE""")," ")</f>
        <v xml:space="preserve"> </v>
      </c>
      <c r="J4562" s="51"/>
      <c r="K4562" s="56"/>
      <c r="L4562" s="38"/>
      <c r="M4562" s="30"/>
      <c r="N4562" s="30"/>
      <c r="O4562" s="30"/>
      <c r="P4562" s="30"/>
      <c r="Q4562" s="23" t="str">
        <v/>
      </c>
      <c r="R4562" s="30"/>
      <c r="S4562" s="39"/>
      <c r="T4562" s="45"/>
      <c r="U4562" s="52"/>
      <c r="V4562" s="53"/>
      <c r="W4562" s="54"/>
      <c r="X4562" s="30"/>
      <c r="Y4562" s="31" t="str">
        <v/>
      </c>
      <c r="Z4562" s="30"/>
      <c r="AA4562" s="56"/>
      <c r="AB4562" s="56"/>
      <c r="AC4562" s="30"/>
      <c r="AD4562" s="30"/>
    </row>
    <row r="4563" spans="1:30" x14ac:dyDescent="0.2">
      <c r="A4563" s="89"/>
      <c r="B4563" s="35"/>
      <c r="C4563" s="30"/>
      <c r="D4563" s="30"/>
      <c r="E4563" s="30"/>
      <c r="F4563" s="30"/>
      <c r="G4563" s="30"/>
      <c r="H4563" s="155"/>
      <c r="I4563" s="36" t="str">
        <f ca="1">IFERROR(__xludf.DUMMYFUNCTION("""COMPUTED_VALUE""")," ")</f>
        <v xml:space="preserve"> </v>
      </c>
      <c r="J4563" s="51"/>
      <c r="K4563" s="56"/>
      <c r="L4563" s="38"/>
      <c r="M4563" s="30"/>
      <c r="N4563" s="30"/>
      <c r="O4563" s="30"/>
      <c r="P4563" s="30"/>
      <c r="Q4563" s="23" t="str">
        <v/>
      </c>
      <c r="R4563" s="30"/>
      <c r="S4563" s="39"/>
      <c r="T4563" s="45"/>
      <c r="U4563" s="52"/>
      <c r="V4563" s="53"/>
      <c r="W4563" s="54"/>
      <c r="X4563" s="30"/>
      <c r="Y4563" s="31" t="str">
        <v/>
      </c>
      <c r="Z4563" s="30"/>
      <c r="AA4563" s="55"/>
      <c r="AB4563" s="55"/>
      <c r="AC4563" s="30"/>
      <c r="AD4563" s="30"/>
    </row>
    <row r="4564" spans="1:30" x14ac:dyDescent="0.2">
      <c r="A4564" s="89"/>
      <c r="B4564" s="35"/>
      <c r="C4564" s="30"/>
      <c r="D4564" s="30"/>
      <c r="E4564" s="30"/>
      <c r="F4564" s="30"/>
      <c r="G4564" s="30"/>
      <c r="H4564" s="155"/>
      <c r="I4564" s="36" t="str">
        <f ca="1">IFERROR(__xludf.DUMMYFUNCTION("""COMPUTED_VALUE""")," ")</f>
        <v xml:space="preserve"> </v>
      </c>
      <c r="J4564" s="51"/>
      <c r="K4564" s="56"/>
      <c r="L4564" s="38"/>
      <c r="M4564" s="30"/>
      <c r="N4564" s="30"/>
      <c r="O4564" s="30"/>
      <c r="P4564" s="30"/>
      <c r="Q4564" s="23" t="str">
        <v/>
      </c>
      <c r="R4564" s="30"/>
      <c r="S4564" s="39"/>
      <c r="T4564" s="45"/>
      <c r="U4564" s="52"/>
      <c r="V4564" s="53"/>
      <c r="W4564" s="54"/>
      <c r="X4564" s="30"/>
      <c r="Y4564" s="31" t="str">
        <v/>
      </c>
      <c r="Z4564" s="30"/>
      <c r="AA4564" s="56"/>
      <c r="AB4564" s="56"/>
      <c r="AC4564" s="30"/>
      <c r="AD4564" s="30"/>
    </row>
    <row r="4565" spans="1:30" x14ac:dyDescent="0.2">
      <c r="A4565" s="89"/>
      <c r="B4565" s="35"/>
      <c r="C4565" s="30"/>
      <c r="D4565" s="30"/>
      <c r="E4565" s="30"/>
      <c r="F4565" s="30"/>
      <c r="G4565" s="30"/>
      <c r="H4565" s="155"/>
      <c r="I4565" s="36" t="str">
        <f ca="1">IFERROR(__xludf.DUMMYFUNCTION("""COMPUTED_VALUE""")," ")</f>
        <v xml:space="preserve"> </v>
      </c>
      <c r="J4565" s="51"/>
      <c r="K4565" s="56"/>
      <c r="L4565" s="38"/>
      <c r="M4565" s="30"/>
      <c r="N4565" s="30"/>
      <c r="O4565" s="30"/>
      <c r="P4565" s="30"/>
      <c r="Q4565" s="23" t="str">
        <v/>
      </c>
      <c r="R4565" s="30"/>
      <c r="S4565" s="39"/>
      <c r="T4565" s="45"/>
      <c r="U4565" s="52"/>
      <c r="V4565" s="53"/>
      <c r="W4565" s="54"/>
      <c r="X4565" s="30"/>
      <c r="Y4565" s="31" t="str">
        <v/>
      </c>
      <c r="Z4565" s="30"/>
      <c r="AA4565" s="55"/>
      <c r="AB4565" s="55"/>
      <c r="AC4565" s="30"/>
      <c r="AD4565" s="30"/>
    </row>
    <row r="4566" spans="1:30" x14ac:dyDescent="0.2">
      <c r="A4566" s="89"/>
      <c r="B4566" s="35"/>
      <c r="C4566" s="30"/>
      <c r="D4566" s="30"/>
      <c r="E4566" s="30"/>
      <c r="F4566" s="30"/>
      <c r="G4566" s="30"/>
      <c r="H4566" s="155"/>
      <c r="I4566" s="36" t="str">
        <f ca="1">IFERROR(__xludf.DUMMYFUNCTION("""COMPUTED_VALUE""")," ")</f>
        <v xml:space="preserve"> </v>
      </c>
      <c r="J4566" s="51"/>
      <c r="K4566" s="56"/>
      <c r="L4566" s="38"/>
      <c r="M4566" s="30"/>
      <c r="N4566" s="30"/>
      <c r="O4566" s="30"/>
      <c r="P4566" s="30"/>
      <c r="Q4566" s="23" t="str">
        <v/>
      </c>
      <c r="R4566" s="30"/>
      <c r="S4566" s="39"/>
      <c r="T4566" s="45"/>
      <c r="U4566" s="52"/>
      <c r="V4566" s="53"/>
      <c r="W4566" s="54"/>
      <c r="X4566" s="30"/>
      <c r="Y4566" s="31" t="str">
        <v/>
      </c>
      <c r="Z4566" s="30"/>
      <c r="AA4566" s="56"/>
      <c r="AB4566" s="56"/>
      <c r="AC4566" s="30"/>
      <c r="AD4566" s="30"/>
    </row>
    <row r="4567" spans="1:30" x14ac:dyDescent="0.2">
      <c r="A4567" s="89"/>
      <c r="B4567" s="35"/>
      <c r="C4567" s="30"/>
      <c r="D4567" s="30"/>
      <c r="E4567" s="30"/>
      <c r="F4567" s="30"/>
      <c r="G4567" s="30"/>
      <c r="H4567" s="155"/>
      <c r="I4567" s="36" t="str">
        <f ca="1">IFERROR(__xludf.DUMMYFUNCTION("""COMPUTED_VALUE""")," ")</f>
        <v xml:space="preserve"> </v>
      </c>
      <c r="J4567" s="51"/>
      <c r="K4567" s="56"/>
      <c r="L4567" s="38"/>
      <c r="M4567" s="30"/>
      <c r="N4567" s="30"/>
      <c r="O4567" s="30"/>
      <c r="P4567" s="30"/>
      <c r="Q4567" s="23" t="str">
        <v/>
      </c>
      <c r="R4567" s="30"/>
      <c r="S4567" s="39"/>
      <c r="T4567" s="45"/>
      <c r="U4567" s="52"/>
      <c r="V4567" s="53"/>
      <c r="W4567" s="54"/>
      <c r="X4567" s="30"/>
      <c r="Y4567" s="31" t="str">
        <v/>
      </c>
      <c r="Z4567" s="30"/>
      <c r="AA4567" s="55"/>
      <c r="AB4567" s="55"/>
      <c r="AC4567" s="30"/>
      <c r="AD4567" s="30"/>
    </row>
    <row r="4568" spans="1:30" x14ac:dyDescent="0.2">
      <c r="A4568" s="89"/>
      <c r="B4568" s="35"/>
      <c r="C4568" s="30"/>
      <c r="D4568" s="30"/>
      <c r="E4568" s="30"/>
      <c r="F4568" s="30"/>
      <c r="G4568" s="30"/>
      <c r="H4568" s="155"/>
      <c r="I4568" s="36" t="str">
        <f ca="1">IFERROR(__xludf.DUMMYFUNCTION("""COMPUTED_VALUE""")," ")</f>
        <v xml:space="preserve"> </v>
      </c>
      <c r="J4568" s="51"/>
      <c r="K4568" s="56"/>
      <c r="L4568" s="38"/>
      <c r="M4568" s="30"/>
      <c r="N4568" s="30"/>
      <c r="O4568" s="30"/>
      <c r="P4568" s="30"/>
      <c r="Q4568" s="23" t="str">
        <v/>
      </c>
      <c r="R4568" s="30"/>
      <c r="S4568" s="39"/>
      <c r="T4568" s="45"/>
      <c r="U4568" s="52"/>
      <c r="V4568" s="53"/>
      <c r="W4568" s="54"/>
      <c r="X4568" s="30"/>
      <c r="Y4568" s="31" t="str">
        <v/>
      </c>
      <c r="Z4568" s="30"/>
      <c r="AA4568" s="56"/>
      <c r="AB4568" s="56"/>
      <c r="AC4568" s="30"/>
      <c r="AD4568" s="30"/>
    </row>
    <row r="4569" spans="1:30" x14ac:dyDescent="0.2">
      <c r="A4569" s="89"/>
      <c r="B4569" s="35"/>
      <c r="C4569" s="30"/>
      <c r="D4569" s="30"/>
      <c r="E4569" s="30"/>
      <c r="F4569" s="30"/>
      <c r="G4569" s="30"/>
      <c r="H4569" s="155"/>
      <c r="I4569" s="36" t="str">
        <f ca="1">IFERROR(__xludf.DUMMYFUNCTION("""COMPUTED_VALUE""")," ")</f>
        <v xml:space="preserve"> </v>
      </c>
      <c r="J4569" s="51"/>
      <c r="K4569" s="56"/>
      <c r="L4569" s="38"/>
      <c r="M4569" s="30"/>
      <c r="N4569" s="30"/>
      <c r="O4569" s="30"/>
      <c r="P4569" s="30"/>
      <c r="Q4569" s="23" t="str">
        <v/>
      </c>
      <c r="R4569" s="30"/>
      <c r="S4569" s="39"/>
      <c r="T4569" s="45"/>
      <c r="U4569" s="52"/>
      <c r="V4569" s="53"/>
      <c r="W4569" s="54"/>
      <c r="X4569" s="30"/>
      <c r="Y4569" s="31" t="str">
        <v/>
      </c>
      <c r="Z4569" s="30"/>
      <c r="AA4569" s="55"/>
      <c r="AB4569" s="55"/>
      <c r="AC4569" s="30"/>
      <c r="AD4569" s="30"/>
    </row>
    <row r="4570" spans="1:30" x14ac:dyDescent="0.2">
      <c r="A4570" s="89"/>
      <c r="B4570" s="35"/>
      <c r="C4570" s="30"/>
      <c r="D4570" s="30"/>
      <c r="E4570" s="30"/>
      <c r="F4570" s="30"/>
      <c r="G4570" s="30"/>
      <c r="H4570" s="155"/>
      <c r="I4570" s="36" t="str">
        <f ca="1">IFERROR(__xludf.DUMMYFUNCTION("""COMPUTED_VALUE""")," ")</f>
        <v xml:space="preserve"> </v>
      </c>
      <c r="J4570" s="51"/>
      <c r="K4570" s="56"/>
      <c r="L4570" s="38"/>
      <c r="M4570" s="30"/>
      <c r="N4570" s="30"/>
      <c r="O4570" s="30"/>
      <c r="P4570" s="30"/>
      <c r="Q4570" s="23" t="str">
        <v/>
      </c>
      <c r="R4570" s="30"/>
      <c r="S4570" s="39"/>
      <c r="T4570" s="45"/>
      <c r="U4570" s="52"/>
      <c r="V4570" s="53"/>
      <c r="W4570" s="54"/>
      <c r="X4570" s="30"/>
      <c r="Y4570" s="31" t="str">
        <v/>
      </c>
      <c r="Z4570" s="30"/>
      <c r="AA4570" s="56"/>
      <c r="AB4570" s="56"/>
      <c r="AC4570" s="30"/>
      <c r="AD4570" s="30"/>
    </row>
    <row r="4571" spans="1:30" x14ac:dyDescent="0.2">
      <c r="A4571" s="89"/>
      <c r="B4571" s="35"/>
      <c r="C4571" s="30"/>
      <c r="D4571" s="30"/>
      <c r="E4571" s="30"/>
      <c r="F4571" s="30"/>
      <c r="G4571" s="30"/>
      <c r="H4571" s="155"/>
      <c r="I4571" s="36" t="str">
        <f ca="1">IFERROR(__xludf.DUMMYFUNCTION("""COMPUTED_VALUE""")," ")</f>
        <v xml:space="preserve"> </v>
      </c>
      <c r="J4571" s="51"/>
      <c r="K4571" s="56"/>
      <c r="L4571" s="38"/>
      <c r="M4571" s="30"/>
      <c r="N4571" s="30"/>
      <c r="O4571" s="30"/>
      <c r="P4571" s="30"/>
      <c r="Q4571" s="23" t="str">
        <v/>
      </c>
      <c r="R4571" s="30"/>
      <c r="S4571" s="39"/>
      <c r="T4571" s="45"/>
      <c r="U4571" s="52"/>
      <c r="V4571" s="53"/>
      <c r="W4571" s="54"/>
      <c r="X4571" s="30"/>
      <c r="Y4571" s="31" t="str">
        <v/>
      </c>
      <c r="Z4571" s="30"/>
      <c r="AA4571" s="55"/>
      <c r="AB4571" s="55"/>
      <c r="AC4571" s="30"/>
      <c r="AD4571" s="30"/>
    </row>
    <row r="4572" spans="1:30" x14ac:dyDescent="0.2">
      <c r="A4572" s="89"/>
      <c r="B4572" s="35"/>
      <c r="C4572" s="30"/>
      <c r="D4572" s="30"/>
      <c r="E4572" s="30"/>
      <c r="F4572" s="30"/>
      <c r="G4572" s="30"/>
      <c r="H4572" s="155"/>
      <c r="I4572" s="36" t="str">
        <f ca="1">IFERROR(__xludf.DUMMYFUNCTION("""COMPUTED_VALUE""")," ")</f>
        <v xml:space="preserve"> </v>
      </c>
      <c r="J4572" s="51"/>
      <c r="K4572" s="56"/>
      <c r="L4572" s="38"/>
      <c r="M4572" s="30"/>
      <c r="N4572" s="30"/>
      <c r="O4572" s="30"/>
      <c r="P4572" s="30"/>
      <c r="Q4572" s="23" t="str">
        <v/>
      </c>
      <c r="R4572" s="30"/>
      <c r="S4572" s="39"/>
      <c r="T4572" s="45"/>
      <c r="U4572" s="52"/>
      <c r="V4572" s="53"/>
      <c r="W4572" s="54"/>
      <c r="X4572" s="30"/>
      <c r="Y4572" s="31" t="str">
        <v/>
      </c>
      <c r="Z4572" s="30"/>
      <c r="AA4572" s="56"/>
      <c r="AB4572" s="56"/>
      <c r="AC4572" s="30"/>
      <c r="AD4572" s="30"/>
    </row>
    <row r="4573" spans="1:30" x14ac:dyDescent="0.2">
      <c r="A4573" s="89"/>
      <c r="B4573" s="35"/>
      <c r="C4573" s="30"/>
      <c r="D4573" s="30"/>
      <c r="E4573" s="30"/>
      <c r="F4573" s="30"/>
      <c r="G4573" s="30"/>
      <c r="H4573" s="155"/>
      <c r="I4573" s="36" t="str">
        <f ca="1">IFERROR(__xludf.DUMMYFUNCTION("""COMPUTED_VALUE""")," ")</f>
        <v xml:space="preserve"> </v>
      </c>
      <c r="J4573" s="51"/>
      <c r="K4573" s="56"/>
      <c r="L4573" s="38"/>
      <c r="M4573" s="30"/>
      <c r="N4573" s="30"/>
      <c r="O4573" s="30"/>
      <c r="P4573" s="30"/>
      <c r="Q4573" s="23" t="str">
        <v/>
      </c>
      <c r="R4573" s="30"/>
      <c r="S4573" s="39"/>
      <c r="T4573" s="45"/>
      <c r="U4573" s="52"/>
      <c r="V4573" s="53"/>
      <c r="W4573" s="54"/>
      <c r="X4573" s="30"/>
      <c r="Y4573" s="31" t="str">
        <v/>
      </c>
      <c r="Z4573" s="30"/>
      <c r="AA4573" s="55"/>
      <c r="AB4573" s="55"/>
      <c r="AC4573" s="30"/>
      <c r="AD4573" s="30"/>
    </row>
    <row r="4574" spans="1:30" x14ac:dyDescent="0.2">
      <c r="A4574" s="89"/>
      <c r="B4574" s="35"/>
      <c r="C4574" s="30"/>
      <c r="D4574" s="30"/>
      <c r="E4574" s="30"/>
      <c r="F4574" s="30"/>
      <c r="G4574" s="30"/>
      <c r="H4574" s="155"/>
      <c r="I4574" s="36" t="str">
        <f ca="1">IFERROR(__xludf.DUMMYFUNCTION("""COMPUTED_VALUE""")," ")</f>
        <v xml:space="preserve"> </v>
      </c>
      <c r="J4574" s="51"/>
      <c r="K4574" s="56"/>
      <c r="L4574" s="38"/>
      <c r="M4574" s="30"/>
      <c r="N4574" s="30"/>
      <c r="O4574" s="30"/>
      <c r="P4574" s="30"/>
      <c r="Q4574" s="23" t="str">
        <v/>
      </c>
      <c r="R4574" s="30"/>
      <c r="S4574" s="39"/>
      <c r="T4574" s="45"/>
      <c r="U4574" s="52"/>
      <c r="V4574" s="53"/>
      <c r="W4574" s="54"/>
      <c r="X4574" s="30"/>
      <c r="Y4574" s="31" t="str">
        <v/>
      </c>
      <c r="Z4574" s="30"/>
      <c r="AA4574" s="56"/>
      <c r="AB4574" s="56"/>
      <c r="AC4574" s="30"/>
      <c r="AD4574" s="30"/>
    </row>
    <row r="4575" spans="1:30" x14ac:dyDescent="0.2">
      <c r="A4575" s="89"/>
      <c r="B4575" s="35"/>
      <c r="C4575" s="30"/>
      <c r="D4575" s="30"/>
      <c r="E4575" s="30"/>
      <c r="F4575" s="30"/>
      <c r="G4575" s="30"/>
      <c r="H4575" s="155"/>
      <c r="I4575" s="36" t="str">
        <f ca="1">IFERROR(__xludf.DUMMYFUNCTION("""COMPUTED_VALUE""")," ")</f>
        <v xml:space="preserve"> </v>
      </c>
      <c r="J4575" s="51"/>
      <c r="K4575" s="56"/>
      <c r="L4575" s="38"/>
      <c r="M4575" s="30"/>
      <c r="N4575" s="30"/>
      <c r="O4575" s="30"/>
      <c r="P4575" s="30"/>
      <c r="Q4575" s="23" t="str">
        <v/>
      </c>
      <c r="R4575" s="30"/>
      <c r="S4575" s="39"/>
      <c r="T4575" s="45"/>
      <c r="U4575" s="52"/>
      <c r="V4575" s="53"/>
      <c r="W4575" s="54"/>
      <c r="X4575" s="30"/>
      <c r="Y4575" s="31" t="str">
        <v/>
      </c>
      <c r="Z4575" s="30"/>
      <c r="AA4575" s="55"/>
      <c r="AB4575" s="55"/>
      <c r="AC4575" s="30"/>
      <c r="AD4575" s="30"/>
    </row>
    <row r="4576" spans="1:30" x14ac:dyDescent="0.2">
      <c r="A4576" s="89"/>
      <c r="B4576" s="35"/>
      <c r="C4576" s="30"/>
      <c r="D4576" s="30"/>
      <c r="E4576" s="30"/>
      <c r="F4576" s="30"/>
      <c r="G4576" s="30"/>
      <c r="H4576" s="155"/>
      <c r="I4576" s="36" t="str">
        <f ca="1">IFERROR(__xludf.DUMMYFUNCTION("""COMPUTED_VALUE""")," ")</f>
        <v xml:space="preserve"> </v>
      </c>
      <c r="J4576" s="51"/>
      <c r="K4576" s="56"/>
      <c r="L4576" s="38"/>
      <c r="M4576" s="30"/>
      <c r="N4576" s="30"/>
      <c r="O4576" s="30"/>
      <c r="P4576" s="30"/>
      <c r="Q4576" s="23" t="str">
        <v/>
      </c>
      <c r="R4576" s="30"/>
      <c r="S4576" s="39"/>
      <c r="T4576" s="45"/>
      <c r="U4576" s="52"/>
      <c r="V4576" s="53"/>
      <c r="W4576" s="54"/>
      <c r="X4576" s="30"/>
      <c r="Y4576" s="31" t="str">
        <v/>
      </c>
      <c r="Z4576" s="30"/>
      <c r="AA4576" s="56"/>
      <c r="AB4576" s="56"/>
      <c r="AC4576" s="30"/>
      <c r="AD4576" s="30"/>
    </row>
    <row r="4577" spans="1:30" x14ac:dyDescent="0.2">
      <c r="A4577" s="89"/>
      <c r="B4577" s="35"/>
      <c r="C4577" s="30"/>
      <c r="D4577" s="30"/>
      <c r="E4577" s="30"/>
      <c r="F4577" s="30"/>
      <c r="G4577" s="30"/>
      <c r="H4577" s="155"/>
      <c r="I4577" s="36" t="str">
        <f ca="1">IFERROR(__xludf.DUMMYFUNCTION("""COMPUTED_VALUE""")," ")</f>
        <v xml:space="preserve"> </v>
      </c>
      <c r="J4577" s="51"/>
      <c r="K4577" s="56"/>
      <c r="L4577" s="38"/>
      <c r="M4577" s="30"/>
      <c r="N4577" s="30"/>
      <c r="O4577" s="30"/>
      <c r="P4577" s="30"/>
      <c r="Q4577" s="23" t="str">
        <v/>
      </c>
      <c r="R4577" s="30"/>
      <c r="S4577" s="39"/>
      <c r="T4577" s="45"/>
      <c r="U4577" s="52"/>
      <c r="V4577" s="53"/>
      <c r="W4577" s="54"/>
      <c r="X4577" s="30"/>
      <c r="Y4577" s="31" t="str">
        <v/>
      </c>
      <c r="Z4577" s="30"/>
      <c r="AA4577" s="55"/>
      <c r="AB4577" s="55"/>
      <c r="AC4577" s="30"/>
      <c r="AD4577" s="30"/>
    </row>
    <row r="4578" spans="1:30" x14ac:dyDescent="0.2">
      <c r="A4578" s="89"/>
      <c r="B4578" s="35"/>
      <c r="C4578" s="30"/>
      <c r="D4578" s="30"/>
      <c r="E4578" s="30"/>
      <c r="F4578" s="30"/>
      <c r="G4578" s="30"/>
      <c r="H4578" s="155"/>
      <c r="I4578" s="36" t="str">
        <f ca="1">IFERROR(__xludf.DUMMYFUNCTION("""COMPUTED_VALUE""")," ")</f>
        <v xml:space="preserve"> </v>
      </c>
      <c r="J4578" s="51"/>
      <c r="K4578" s="56"/>
      <c r="L4578" s="38"/>
      <c r="M4578" s="30"/>
      <c r="N4578" s="30"/>
      <c r="O4578" s="30"/>
      <c r="P4578" s="30"/>
      <c r="Q4578" s="23" t="str">
        <v/>
      </c>
      <c r="R4578" s="30"/>
      <c r="S4578" s="39"/>
      <c r="T4578" s="45"/>
      <c r="U4578" s="52"/>
      <c r="V4578" s="53"/>
      <c r="W4578" s="54"/>
      <c r="X4578" s="30"/>
      <c r="Y4578" s="31" t="str">
        <v/>
      </c>
      <c r="Z4578" s="30"/>
      <c r="AA4578" s="56"/>
      <c r="AB4578" s="56"/>
      <c r="AC4578" s="30"/>
      <c r="AD4578" s="30"/>
    </row>
    <row r="4579" spans="1:30" x14ac:dyDescent="0.2">
      <c r="A4579" s="89"/>
      <c r="B4579" s="35"/>
      <c r="C4579" s="30"/>
      <c r="D4579" s="30"/>
      <c r="E4579" s="30"/>
      <c r="F4579" s="30"/>
      <c r="G4579" s="30"/>
      <c r="H4579" s="155"/>
      <c r="I4579" s="36" t="str">
        <f ca="1">IFERROR(__xludf.DUMMYFUNCTION("""COMPUTED_VALUE""")," ")</f>
        <v xml:space="preserve"> </v>
      </c>
      <c r="J4579" s="51"/>
      <c r="K4579" s="56"/>
      <c r="L4579" s="38"/>
      <c r="M4579" s="30"/>
      <c r="N4579" s="30"/>
      <c r="O4579" s="30"/>
      <c r="P4579" s="30"/>
      <c r="Q4579" s="23" t="str">
        <v/>
      </c>
      <c r="R4579" s="30"/>
      <c r="S4579" s="39"/>
      <c r="T4579" s="45"/>
      <c r="U4579" s="52"/>
      <c r="V4579" s="53"/>
      <c r="W4579" s="54"/>
      <c r="X4579" s="30"/>
      <c r="Y4579" s="31" t="str">
        <v/>
      </c>
      <c r="Z4579" s="30"/>
      <c r="AA4579" s="55"/>
      <c r="AB4579" s="55"/>
      <c r="AC4579" s="30"/>
      <c r="AD4579" s="30"/>
    </row>
    <row r="4580" spans="1:30" x14ac:dyDescent="0.2">
      <c r="A4580" s="89"/>
      <c r="B4580" s="35"/>
      <c r="C4580" s="30"/>
      <c r="D4580" s="30"/>
      <c r="E4580" s="30"/>
      <c r="F4580" s="30"/>
      <c r="G4580" s="30"/>
      <c r="H4580" s="155"/>
      <c r="I4580" s="36" t="str">
        <f ca="1">IFERROR(__xludf.DUMMYFUNCTION("""COMPUTED_VALUE""")," ")</f>
        <v xml:space="preserve"> </v>
      </c>
      <c r="J4580" s="51"/>
      <c r="K4580" s="56"/>
      <c r="L4580" s="38"/>
      <c r="M4580" s="30"/>
      <c r="N4580" s="30"/>
      <c r="O4580" s="30"/>
      <c r="P4580" s="30"/>
      <c r="Q4580" s="23" t="str">
        <v/>
      </c>
      <c r="R4580" s="30"/>
      <c r="S4580" s="39"/>
      <c r="T4580" s="45"/>
      <c r="U4580" s="52"/>
      <c r="V4580" s="53"/>
      <c r="W4580" s="54"/>
      <c r="X4580" s="30"/>
      <c r="Y4580" s="31" t="str">
        <v/>
      </c>
      <c r="Z4580" s="30"/>
      <c r="AA4580" s="56"/>
      <c r="AB4580" s="56"/>
      <c r="AC4580" s="30"/>
      <c r="AD4580" s="30"/>
    </row>
    <row r="4581" spans="1:30" x14ac:dyDescent="0.2">
      <c r="A4581" s="89"/>
      <c r="B4581" s="35"/>
      <c r="C4581" s="30"/>
      <c r="D4581" s="30"/>
      <c r="E4581" s="30"/>
      <c r="F4581" s="30"/>
      <c r="G4581" s="30"/>
      <c r="H4581" s="155"/>
      <c r="I4581" s="36" t="str">
        <f ca="1">IFERROR(__xludf.DUMMYFUNCTION("""COMPUTED_VALUE""")," ")</f>
        <v xml:space="preserve"> </v>
      </c>
      <c r="J4581" s="51"/>
      <c r="K4581" s="56"/>
      <c r="L4581" s="38"/>
      <c r="M4581" s="30"/>
      <c r="N4581" s="30"/>
      <c r="O4581" s="30"/>
      <c r="P4581" s="30"/>
      <c r="Q4581" s="23" t="str">
        <v/>
      </c>
      <c r="R4581" s="30"/>
      <c r="S4581" s="39"/>
      <c r="T4581" s="45"/>
      <c r="U4581" s="52"/>
      <c r="V4581" s="53"/>
      <c r="W4581" s="54"/>
      <c r="X4581" s="30"/>
      <c r="Y4581" s="31" t="str">
        <v/>
      </c>
      <c r="Z4581" s="30"/>
      <c r="AA4581" s="55"/>
      <c r="AB4581" s="55"/>
      <c r="AC4581" s="30"/>
      <c r="AD4581" s="30"/>
    </row>
    <row r="4582" spans="1:30" x14ac:dyDescent="0.2">
      <c r="A4582" s="89"/>
      <c r="B4582" s="35"/>
      <c r="C4582" s="30"/>
      <c r="D4582" s="30"/>
      <c r="E4582" s="30"/>
      <c r="F4582" s="30"/>
      <c r="G4582" s="30"/>
      <c r="H4582" s="155"/>
      <c r="I4582" s="36" t="str">
        <f ca="1">IFERROR(__xludf.DUMMYFUNCTION("""COMPUTED_VALUE""")," ")</f>
        <v xml:space="preserve"> </v>
      </c>
      <c r="J4582" s="51"/>
      <c r="K4582" s="56"/>
      <c r="L4582" s="38"/>
      <c r="M4582" s="30"/>
      <c r="N4582" s="30"/>
      <c r="O4582" s="30"/>
      <c r="P4582" s="30"/>
      <c r="Q4582" s="23" t="str">
        <v/>
      </c>
      <c r="R4582" s="30"/>
      <c r="S4582" s="39"/>
      <c r="T4582" s="45"/>
      <c r="U4582" s="52"/>
      <c r="V4582" s="53"/>
      <c r="W4582" s="54"/>
      <c r="X4582" s="30"/>
      <c r="Y4582" s="31" t="str">
        <v/>
      </c>
      <c r="Z4582" s="30"/>
      <c r="AA4582" s="56"/>
      <c r="AB4582" s="56"/>
      <c r="AC4582" s="30"/>
      <c r="AD4582" s="30"/>
    </row>
    <row r="4583" spans="1:30" x14ac:dyDescent="0.2">
      <c r="A4583" s="89"/>
      <c r="B4583" s="35"/>
      <c r="C4583" s="30"/>
      <c r="D4583" s="30"/>
      <c r="E4583" s="30"/>
      <c r="F4583" s="30"/>
      <c r="G4583" s="30"/>
      <c r="H4583" s="155"/>
      <c r="I4583" s="36" t="str">
        <f ca="1">IFERROR(__xludf.DUMMYFUNCTION("""COMPUTED_VALUE""")," ")</f>
        <v xml:space="preserve"> </v>
      </c>
      <c r="J4583" s="51"/>
      <c r="K4583" s="56"/>
      <c r="L4583" s="38"/>
      <c r="M4583" s="30"/>
      <c r="N4583" s="30"/>
      <c r="O4583" s="30"/>
      <c r="P4583" s="30"/>
      <c r="Q4583" s="23" t="str">
        <v/>
      </c>
      <c r="R4583" s="30"/>
      <c r="S4583" s="39"/>
      <c r="T4583" s="45"/>
      <c r="U4583" s="52"/>
      <c r="V4583" s="53"/>
      <c r="W4583" s="54"/>
      <c r="X4583" s="30"/>
      <c r="Y4583" s="31" t="str">
        <v/>
      </c>
      <c r="Z4583" s="30"/>
      <c r="AA4583" s="55"/>
      <c r="AB4583" s="55"/>
      <c r="AC4583" s="30"/>
      <c r="AD4583" s="30"/>
    </row>
    <row r="4584" spans="1:30" x14ac:dyDescent="0.2">
      <c r="A4584" s="89"/>
      <c r="B4584" s="35"/>
      <c r="C4584" s="30"/>
      <c r="D4584" s="30"/>
      <c r="E4584" s="30"/>
      <c r="F4584" s="30"/>
      <c r="G4584" s="30"/>
      <c r="H4584" s="155"/>
      <c r="I4584" s="36" t="str">
        <f ca="1">IFERROR(__xludf.DUMMYFUNCTION("""COMPUTED_VALUE""")," ")</f>
        <v xml:space="preserve"> </v>
      </c>
      <c r="J4584" s="51"/>
      <c r="K4584" s="56"/>
      <c r="L4584" s="38"/>
      <c r="M4584" s="30"/>
      <c r="N4584" s="30"/>
      <c r="O4584" s="30"/>
      <c r="P4584" s="30"/>
      <c r="Q4584" s="23" t="str">
        <v/>
      </c>
      <c r="R4584" s="30"/>
      <c r="S4584" s="39"/>
      <c r="T4584" s="45"/>
      <c r="U4584" s="52"/>
      <c r="V4584" s="53"/>
      <c r="W4584" s="54"/>
      <c r="X4584" s="30"/>
      <c r="Y4584" s="31" t="str">
        <v/>
      </c>
      <c r="Z4584" s="30"/>
      <c r="AA4584" s="56"/>
      <c r="AB4584" s="56"/>
      <c r="AC4584" s="30"/>
      <c r="AD4584" s="30"/>
    </row>
    <row r="4585" spans="1:30" x14ac:dyDescent="0.2">
      <c r="A4585" s="89"/>
      <c r="B4585" s="35"/>
      <c r="C4585" s="30"/>
      <c r="D4585" s="30"/>
      <c r="E4585" s="30"/>
      <c r="F4585" s="30"/>
      <c r="G4585" s="30"/>
      <c r="H4585" s="155"/>
      <c r="I4585" s="36" t="str">
        <f ca="1">IFERROR(__xludf.DUMMYFUNCTION("""COMPUTED_VALUE""")," ")</f>
        <v xml:space="preserve"> </v>
      </c>
      <c r="J4585" s="51"/>
      <c r="K4585" s="56"/>
      <c r="L4585" s="38"/>
      <c r="M4585" s="30"/>
      <c r="N4585" s="30"/>
      <c r="O4585" s="30"/>
      <c r="P4585" s="30"/>
      <c r="Q4585" s="23" t="str">
        <v/>
      </c>
      <c r="R4585" s="30"/>
      <c r="S4585" s="39"/>
      <c r="T4585" s="45"/>
      <c r="U4585" s="52"/>
      <c r="V4585" s="53"/>
      <c r="W4585" s="54"/>
      <c r="X4585" s="30"/>
      <c r="Y4585" s="31" t="str">
        <v/>
      </c>
      <c r="Z4585" s="30"/>
      <c r="AA4585" s="55"/>
      <c r="AB4585" s="55"/>
      <c r="AC4585" s="30"/>
      <c r="AD4585" s="30"/>
    </row>
    <row r="4586" spans="1:30" x14ac:dyDescent="0.2">
      <c r="A4586" s="89"/>
      <c r="B4586" s="35"/>
      <c r="C4586" s="30"/>
      <c r="D4586" s="30"/>
      <c r="E4586" s="30"/>
      <c r="F4586" s="30"/>
      <c r="G4586" s="30"/>
      <c r="H4586" s="155"/>
      <c r="I4586" s="36" t="str">
        <f ca="1">IFERROR(__xludf.DUMMYFUNCTION("""COMPUTED_VALUE""")," ")</f>
        <v xml:space="preserve"> </v>
      </c>
      <c r="J4586" s="51"/>
      <c r="K4586" s="56"/>
      <c r="L4586" s="38"/>
      <c r="M4586" s="30"/>
      <c r="N4586" s="30"/>
      <c r="O4586" s="30"/>
      <c r="P4586" s="30"/>
      <c r="Q4586" s="23" t="str">
        <v/>
      </c>
      <c r="R4586" s="30"/>
      <c r="S4586" s="39"/>
      <c r="T4586" s="45"/>
      <c r="U4586" s="52"/>
      <c r="V4586" s="53"/>
      <c r="W4586" s="54"/>
      <c r="X4586" s="30"/>
      <c r="Y4586" s="31" t="str">
        <v/>
      </c>
      <c r="Z4586" s="30"/>
      <c r="AA4586" s="56"/>
      <c r="AB4586" s="56"/>
      <c r="AC4586" s="30"/>
      <c r="AD4586" s="30"/>
    </row>
    <row r="4587" spans="1:30" x14ac:dyDescent="0.2">
      <c r="A4587" s="89"/>
      <c r="B4587" s="35"/>
      <c r="C4587" s="30"/>
      <c r="D4587" s="30"/>
      <c r="E4587" s="30"/>
      <c r="F4587" s="30"/>
      <c r="G4587" s="30"/>
      <c r="H4587" s="155"/>
      <c r="I4587" s="36" t="str">
        <f ca="1">IFERROR(__xludf.DUMMYFUNCTION("""COMPUTED_VALUE""")," ")</f>
        <v xml:space="preserve"> </v>
      </c>
      <c r="J4587" s="51"/>
      <c r="K4587" s="56"/>
      <c r="L4587" s="38"/>
      <c r="M4587" s="30"/>
      <c r="N4587" s="30"/>
      <c r="O4587" s="30"/>
      <c r="P4587" s="30"/>
      <c r="Q4587" s="23" t="str">
        <v/>
      </c>
      <c r="R4587" s="30"/>
      <c r="S4587" s="39"/>
      <c r="T4587" s="45"/>
      <c r="U4587" s="52"/>
      <c r="V4587" s="53"/>
      <c r="W4587" s="54"/>
      <c r="X4587" s="30"/>
      <c r="Y4587" s="31" t="str">
        <v/>
      </c>
      <c r="Z4587" s="30"/>
      <c r="AA4587" s="55"/>
      <c r="AB4587" s="55"/>
      <c r="AC4587" s="30"/>
      <c r="AD4587" s="30"/>
    </row>
    <row r="4588" spans="1:30" x14ac:dyDescent="0.2">
      <c r="A4588" s="89"/>
      <c r="B4588" s="35"/>
      <c r="C4588" s="30"/>
      <c r="D4588" s="30"/>
      <c r="E4588" s="30"/>
      <c r="F4588" s="30"/>
      <c r="G4588" s="30"/>
      <c r="H4588" s="155"/>
      <c r="I4588" s="36" t="str">
        <f ca="1">IFERROR(__xludf.DUMMYFUNCTION("""COMPUTED_VALUE""")," ")</f>
        <v xml:space="preserve"> </v>
      </c>
      <c r="J4588" s="51"/>
      <c r="K4588" s="56"/>
      <c r="L4588" s="38"/>
      <c r="M4588" s="30"/>
      <c r="N4588" s="30"/>
      <c r="O4588" s="30"/>
      <c r="P4588" s="30"/>
      <c r="Q4588" s="23" t="str">
        <v/>
      </c>
      <c r="R4588" s="30"/>
      <c r="S4588" s="39"/>
      <c r="T4588" s="45"/>
      <c r="U4588" s="52"/>
      <c r="V4588" s="53"/>
      <c r="W4588" s="54"/>
      <c r="X4588" s="30"/>
      <c r="Y4588" s="31" t="str">
        <v/>
      </c>
      <c r="Z4588" s="30"/>
      <c r="AA4588" s="56"/>
      <c r="AB4588" s="56"/>
      <c r="AC4588" s="30"/>
      <c r="AD4588" s="30"/>
    </row>
    <row r="4589" spans="1:30" x14ac:dyDescent="0.2">
      <c r="A4589" s="89"/>
      <c r="B4589" s="35"/>
      <c r="C4589" s="30"/>
      <c r="D4589" s="30"/>
      <c r="E4589" s="30"/>
      <c r="F4589" s="30"/>
      <c r="G4589" s="30"/>
      <c r="H4589" s="155"/>
      <c r="I4589" s="36" t="str">
        <f ca="1">IFERROR(__xludf.DUMMYFUNCTION("""COMPUTED_VALUE""")," ")</f>
        <v xml:space="preserve"> </v>
      </c>
      <c r="J4589" s="51"/>
      <c r="K4589" s="56"/>
      <c r="L4589" s="38"/>
      <c r="M4589" s="30"/>
      <c r="N4589" s="30"/>
      <c r="O4589" s="30"/>
      <c r="P4589" s="30"/>
      <c r="Q4589" s="23" t="str">
        <v/>
      </c>
      <c r="R4589" s="30"/>
      <c r="S4589" s="39"/>
      <c r="T4589" s="45"/>
      <c r="U4589" s="52"/>
      <c r="V4589" s="53"/>
      <c r="W4589" s="54"/>
      <c r="X4589" s="30"/>
      <c r="Y4589" s="31" t="str">
        <v/>
      </c>
      <c r="Z4589" s="30"/>
      <c r="AA4589" s="55"/>
      <c r="AB4589" s="55"/>
      <c r="AC4589" s="30"/>
      <c r="AD4589" s="30"/>
    </row>
    <row r="4590" spans="1:30" x14ac:dyDescent="0.2">
      <c r="A4590" s="89"/>
      <c r="B4590" s="35"/>
      <c r="C4590" s="30"/>
      <c r="D4590" s="30"/>
      <c r="E4590" s="30"/>
      <c r="F4590" s="30"/>
      <c r="G4590" s="30"/>
      <c r="H4590" s="155"/>
      <c r="I4590" s="36" t="str">
        <f ca="1">IFERROR(__xludf.DUMMYFUNCTION("""COMPUTED_VALUE""")," ")</f>
        <v xml:space="preserve"> </v>
      </c>
      <c r="J4590" s="51"/>
      <c r="K4590" s="56"/>
      <c r="L4590" s="38"/>
      <c r="M4590" s="30"/>
      <c r="N4590" s="30"/>
      <c r="O4590" s="30"/>
      <c r="P4590" s="30"/>
      <c r="Q4590" s="23" t="str">
        <v/>
      </c>
      <c r="R4590" s="30"/>
      <c r="S4590" s="39"/>
      <c r="T4590" s="45"/>
      <c r="U4590" s="52"/>
      <c r="V4590" s="53"/>
      <c r="W4590" s="54"/>
      <c r="X4590" s="30"/>
      <c r="Y4590" s="31" t="str">
        <v/>
      </c>
      <c r="Z4590" s="30"/>
      <c r="AA4590" s="56"/>
      <c r="AB4590" s="56"/>
      <c r="AC4590" s="30"/>
      <c r="AD4590" s="30"/>
    </row>
    <row r="4591" spans="1:30" x14ac:dyDescent="0.2">
      <c r="A4591" s="89"/>
      <c r="B4591" s="35"/>
      <c r="C4591" s="30"/>
      <c r="D4591" s="30"/>
      <c r="E4591" s="30"/>
      <c r="F4591" s="30"/>
      <c r="G4591" s="30"/>
      <c r="H4591" s="155"/>
      <c r="I4591" s="36" t="str">
        <f ca="1">IFERROR(__xludf.DUMMYFUNCTION("""COMPUTED_VALUE""")," ")</f>
        <v xml:space="preserve"> </v>
      </c>
      <c r="J4591" s="51"/>
      <c r="K4591" s="56"/>
      <c r="L4591" s="38"/>
      <c r="M4591" s="30"/>
      <c r="N4591" s="30"/>
      <c r="O4591" s="30"/>
      <c r="P4591" s="30"/>
      <c r="Q4591" s="23" t="str">
        <v/>
      </c>
      <c r="R4591" s="30"/>
      <c r="S4591" s="39"/>
      <c r="T4591" s="45"/>
      <c r="U4591" s="52"/>
      <c r="V4591" s="53"/>
      <c r="W4591" s="54"/>
      <c r="X4591" s="30"/>
      <c r="Y4591" s="31" t="str">
        <v/>
      </c>
      <c r="Z4591" s="30"/>
      <c r="AA4591" s="55"/>
      <c r="AB4591" s="55"/>
      <c r="AC4591" s="30"/>
      <c r="AD4591" s="30"/>
    </row>
    <row r="4592" spans="1:30" x14ac:dyDescent="0.2">
      <c r="A4592" s="89"/>
      <c r="B4592" s="35"/>
      <c r="C4592" s="30"/>
      <c r="D4592" s="30"/>
      <c r="E4592" s="30"/>
      <c r="F4592" s="30"/>
      <c r="G4592" s="30"/>
      <c r="H4592" s="155"/>
      <c r="I4592" s="36" t="str">
        <f ca="1">IFERROR(__xludf.DUMMYFUNCTION("""COMPUTED_VALUE""")," ")</f>
        <v xml:space="preserve"> </v>
      </c>
      <c r="J4592" s="51"/>
      <c r="K4592" s="56"/>
      <c r="L4592" s="38"/>
      <c r="M4592" s="30"/>
      <c r="N4592" s="30"/>
      <c r="O4592" s="30"/>
      <c r="P4592" s="30"/>
      <c r="Q4592" s="23" t="str">
        <v/>
      </c>
      <c r="R4592" s="30"/>
      <c r="S4592" s="39"/>
      <c r="T4592" s="45"/>
      <c r="U4592" s="52"/>
      <c r="V4592" s="53"/>
      <c r="W4592" s="54"/>
      <c r="X4592" s="30"/>
      <c r="Y4592" s="31" t="str">
        <v/>
      </c>
      <c r="Z4592" s="30"/>
      <c r="AA4592" s="56"/>
      <c r="AB4592" s="56"/>
      <c r="AC4592" s="30"/>
      <c r="AD4592" s="30"/>
    </row>
    <row r="4593" spans="1:30" x14ac:dyDescent="0.2">
      <c r="A4593" s="89"/>
      <c r="B4593" s="35"/>
      <c r="C4593" s="30"/>
      <c r="D4593" s="30"/>
      <c r="E4593" s="30"/>
      <c r="F4593" s="30"/>
      <c r="G4593" s="30"/>
      <c r="H4593" s="155"/>
      <c r="I4593" s="36" t="str">
        <f ca="1">IFERROR(__xludf.DUMMYFUNCTION("""COMPUTED_VALUE""")," ")</f>
        <v xml:space="preserve"> </v>
      </c>
      <c r="J4593" s="51"/>
      <c r="K4593" s="56"/>
      <c r="L4593" s="38"/>
      <c r="M4593" s="30"/>
      <c r="N4593" s="30"/>
      <c r="O4593" s="30"/>
      <c r="P4593" s="30"/>
      <c r="Q4593" s="23" t="str">
        <v/>
      </c>
      <c r="R4593" s="30"/>
      <c r="S4593" s="39"/>
      <c r="T4593" s="45"/>
      <c r="U4593" s="52"/>
      <c r="V4593" s="53"/>
      <c r="W4593" s="54"/>
      <c r="X4593" s="30"/>
      <c r="Y4593" s="31" t="str">
        <v/>
      </c>
      <c r="Z4593" s="30"/>
      <c r="AA4593" s="55"/>
      <c r="AB4593" s="55"/>
      <c r="AC4593" s="30"/>
      <c r="AD4593" s="30"/>
    </row>
    <row r="4594" spans="1:30" x14ac:dyDescent="0.2">
      <c r="A4594" s="89"/>
      <c r="B4594" s="35"/>
      <c r="C4594" s="30"/>
      <c r="D4594" s="30"/>
      <c r="E4594" s="30"/>
      <c r="F4594" s="30"/>
      <c r="G4594" s="30"/>
      <c r="H4594" s="155"/>
      <c r="I4594" s="36" t="str">
        <f ca="1">IFERROR(__xludf.DUMMYFUNCTION("""COMPUTED_VALUE""")," ")</f>
        <v xml:space="preserve"> </v>
      </c>
      <c r="J4594" s="51"/>
      <c r="K4594" s="56"/>
      <c r="L4594" s="38"/>
      <c r="M4594" s="30"/>
      <c r="N4594" s="30"/>
      <c r="O4594" s="30"/>
      <c r="P4594" s="30"/>
      <c r="Q4594" s="23" t="str">
        <v/>
      </c>
      <c r="R4594" s="30"/>
      <c r="S4594" s="39"/>
      <c r="T4594" s="45"/>
      <c r="U4594" s="52"/>
      <c r="V4594" s="53"/>
      <c r="W4594" s="54"/>
      <c r="X4594" s="30"/>
      <c r="Y4594" s="31" t="str">
        <v/>
      </c>
      <c r="Z4594" s="30"/>
      <c r="AA4594" s="56"/>
      <c r="AB4594" s="56"/>
      <c r="AC4594" s="30"/>
      <c r="AD4594" s="30"/>
    </row>
    <row r="4595" spans="1:30" x14ac:dyDescent="0.2">
      <c r="A4595" s="89"/>
      <c r="B4595" s="35"/>
      <c r="C4595" s="30"/>
      <c r="D4595" s="30"/>
      <c r="E4595" s="30"/>
      <c r="F4595" s="30"/>
      <c r="G4595" s="30"/>
      <c r="H4595" s="155"/>
      <c r="I4595" s="36" t="str">
        <f ca="1">IFERROR(__xludf.DUMMYFUNCTION("""COMPUTED_VALUE""")," ")</f>
        <v xml:space="preserve"> </v>
      </c>
      <c r="J4595" s="51"/>
      <c r="K4595" s="56"/>
      <c r="L4595" s="38"/>
      <c r="M4595" s="30"/>
      <c r="N4595" s="30"/>
      <c r="O4595" s="30"/>
      <c r="P4595" s="30"/>
      <c r="Q4595" s="23" t="str">
        <v/>
      </c>
      <c r="R4595" s="30"/>
      <c r="S4595" s="39"/>
      <c r="T4595" s="45"/>
      <c r="U4595" s="52"/>
      <c r="V4595" s="53"/>
      <c r="W4595" s="54"/>
      <c r="X4595" s="30"/>
      <c r="Y4595" s="31" t="str">
        <v/>
      </c>
      <c r="Z4595" s="30"/>
      <c r="AA4595" s="55"/>
      <c r="AB4595" s="55"/>
      <c r="AC4595" s="30"/>
      <c r="AD4595" s="30"/>
    </row>
    <row r="4596" spans="1:30" x14ac:dyDescent="0.2">
      <c r="A4596" s="89"/>
      <c r="B4596" s="35"/>
      <c r="C4596" s="30"/>
      <c r="D4596" s="30"/>
      <c r="E4596" s="30"/>
      <c r="F4596" s="30"/>
      <c r="G4596" s="30"/>
      <c r="H4596" s="155"/>
      <c r="I4596" s="36" t="str">
        <f ca="1">IFERROR(__xludf.DUMMYFUNCTION("""COMPUTED_VALUE""")," ")</f>
        <v xml:space="preserve"> </v>
      </c>
      <c r="J4596" s="51"/>
      <c r="K4596" s="56"/>
      <c r="L4596" s="38"/>
      <c r="M4596" s="30"/>
      <c r="N4596" s="30"/>
      <c r="O4596" s="30"/>
      <c r="P4596" s="30"/>
      <c r="Q4596" s="23" t="str">
        <v/>
      </c>
      <c r="R4596" s="30"/>
      <c r="S4596" s="39"/>
      <c r="T4596" s="45"/>
      <c r="U4596" s="52"/>
      <c r="V4596" s="53"/>
      <c r="W4596" s="54"/>
      <c r="X4596" s="30"/>
      <c r="Y4596" s="31" t="str">
        <v/>
      </c>
      <c r="Z4596" s="30"/>
      <c r="AA4596" s="56"/>
      <c r="AB4596" s="56"/>
      <c r="AC4596" s="30"/>
      <c r="AD4596" s="30"/>
    </row>
    <row r="4597" spans="1:30" x14ac:dyDescent="0.2">
      <c r="A4597" s="89"/>
      <c r="B4597" s="35"/>
      <c r="C4597" s="30"/>
      <c r="D4597" s="30"/>
      <c r="E4597" s="30"/>
      <c r="F4597" s="30"/>
      <c r="G4597" s="30"/>
      <c r="H4597" s="155"/>
      <c r="I4597" s="36" t="str">
        <f ca="1">IFERROR(__xludf.DUMMYFUNCTION("""COMPUTED_VALUE""")," ")</f>
        <v xml:space="preserve"> </v>
      </c>
      <c r="J4597" s="51"/>
      <c r="K4597" s="56"/>
      <c r="L4597" s="38"/>
      <c r="M4597" s="30"/>
      <c r="N4597" s="30"/>
      <c r="O4597" s="30"/>
      <c r="P4597" s="30"/>
      <c r="Q4597" s="23" t="str">
        <v/>
      </c>
      <c r="R4597" s="30"/>
      <c r="S4597" s="39"/>
      <c r="T4597" s="45"/>
      <c r="U4597" s="52"/>
      <c r="V4597" s="53"/>
      <c r="W4597" s="54"/>
      <c r="X4597" s="30"/>
      <c r="Y4597" s="31" t="str">
        <v/>
      </c>
      <c r="Z4597" s="30"/>
      <c r="AA4597" s="55"/>
      <c r="AB4597" s="55"/>
      <c r="AC4597" s="30"/>
      <c r="AD4597" s="30"/>
    </row>
    <row r="4598" spans="1:30" x14ac:dyDescent="0.2">
      <c r="A4598" s="89"/>
      <c r="B4598" s="35"/>
      <c r="C4598" s="30"/>
      <c r="D4598" s="30"/>
      <c r="E4598" s="30"/>
      <c r="F4598" s="30"/>
      <c r="G4598" s="30"/>
      <c r="H4598" s="155"/>
      <c r="I4598" s="36" t="str">
        <f ca="1">IFERROR(__xludf.DUMMYFUNCTION("""COMPUTED_VALUE""")," ")</f>
        <v xml:space="preserve"> </v>
      </c>
      <c r="J4598" s="51"/>
      <c r="K4598" s="56"/>
      <c r="L4598" s="38"/>
      <c r="M4598" s="30"/>
      <c r="N4598" s="30"/>
      <c r="O4598" s="30"/>
      <c r="P4598" s="30"/>
      <c r="Q4598" s="23" t="str">
        <v/>
      </c>
      <c r="R4598" s="30"/>
      <c r="S4598" s="39"/>
      <c r="T4598" s="45"/>
      <c r="U4598" s="52"/>
      <c r="V4598" s="53"/>
      <c r="W4598" s="54"/>
      <c r="X4598" s="30"/>
      <c r="Y4598" s="31" t="str">
        <v/>
      </c>
      <c r="Z4598" s="30"/>
      <c r="AA4598" s="56"/>
      <c r="AB4598" s="56"/>
      <c r="AC4598" s="30"/>
      <c r="AD4598" s="30"/>
    </row>
    <row r="4599" spans="1:30" x14ac:dyDescent="0.2">
      <c r="A4599" s="89"/>
      <c r="B4599" s="35"/>
      <c r="C4599" s="30"/>
      <c r="D4599" s="30"/>
      <c r="E4599" s="30"/>
      <c r="F4599" s="30"/>
      <c r="G4599" s="30"/>
      <c r="H4599" s="155"/>
      <c r="I4599" s="36" t="str">
        <f ca="1">IFERROR(__xludf.DUMMYFUNCTION("""COMPUTED_VALUE""")," ")</f>
        <v xml:space="preserve"> </v>
      </c>
      <c r="J4599" s="51"/>
      <c r="K4599" s="56"/>
      <c r="L4599" s="38"/>
      <c r="M4599" s="30"/>
      <c r="N4599" s="30"/>
      <c r="O4599" s="30"/>
      <c r="P4599" s="30"/>
      <c r="Q4599" s="23" t="str">
        <v/>
      </c>
      <c r="R4599" s="30"/>
      <c r="S4599" s="39"/>
      <c r="T4599" s="45"/>
      <c r="U4599" s="52"/>
      <c r="V4599" s="53"/>
      <c r="W4599" s="54"/>
      <c r="X4599" s="30"/>
      <c r="Y4599" s="31" t="str">
        <v/>
      </c>
      <c r="Z4599" s="30"/>
      <c r="AA4599" s="55"/>
      <c r="AB4599" s="55"/>
      <c r="AC4599" s="30"/>
      <c r="AD4599" s="30"/>
    </row>
    <row r="4600" spans="1:30" x14ac:dyDescent="0.2">
      <c r="A4600" s="89"/>
      <c r="B4600" s="35"/>
      <c r="C4600" s="30"/>
      <c r="D4600" s="30"/>
      <c r="E4600" s="30"/>
      <c r="F4600" s="30"/>
      <c r="G4600" s="30"/>
      <c r="H4600" s="155"/>
      <c r="I4600" s="36" t="str">
        <f ca="1">IFERROR(__xludf.DUMMYFUNCTION("""COMPUTED_VALUE""")," ")</f>
        <v xml:space="preserve"> </v>
      </c>
      <c r="J4600" s="51"/>
      <c r="K4600" s="56"/>
      <c r="L4600" s="38"/>
      <c r="M4600" s="30"/>
      <c r="N4600" s="30"/>
      <c r="O4600" s="30"/>
      <c r="P4600" s="30"/>
      <c r="Q4600" s="23" t="str">
        <v/>
      </c>
      <c r="R4600" s="30"/>
      <c r="S4600" s="39"/>
      <c r="T4600" s="45"/>
      <c r="U4600" s="52"/>
      <c r="V4600" s="53"/>
      <c r="W4600" s="54"/>
      <c r="X4600" s="30"/>
      <c r="Y4600" s="31" t="str">
        <v/>
      </c>
      <c r="Z4600" s="30"/>
      <c r="AA4600" s="56"/>
      <c r="AB4600" s="56"/>
      <c r="AC4600" s="30"/>
      <c r="AD4600" s="30"/>
    </row>
    <row r="4601" spans="1:30" x14ac:dyDescent="0.2">
      <c r="A4601" s="89"/>
      <c r="B4601" s="35"/>
      <c r="C4601" s="30"/>
      <c r="D4601" s="30"/>
      <c r="E4601" s="30"/>
      <c r="F4601" s="30"/>
      <c r="G4601" s="30"/>
      <c r="H4601" s="155"/>
      <c r="I4601" s="36" t="str">
        <f ca="1">IFERROR(__xludf.DUMMYFUNCTION("""COMPUTED_VALUE""")," ")</f>
        <v xml:space="preserve"> </v>
      </c>
      <c r="J4601" s="51"/>
      <c r="K4601" s="56"/>
      <c r="L4601" s="38"/>
      <c r="M4601" s="30"/>
      <c r="N4601" s="30"/>
      <c r="O4601" s="30"/>
      <c r="P4601" s="30"/>
      <c r="Q4601" s="23" t="str">
        <v/>
      </c>
      <c r="R4601" s="30"/>
      <c r="S4601" s="39"/>
      <c r="T4601" s="45"/>
      <c r="U4601" s="52"/>
      <c r="V4601" s="53"/>
      <c r="W4601" s="54"/>
      <c r="X4601" s="30"/>
      <c r="Y4601" s="31" t="str">
        <v/>
      </c>
      <c r="Z4601" s="30"/>
      <c r="AA4601" s="55"/>
      <c r="AB4601" s="55"/>
      <c r="AC4601" s="30"/>
      <c r="AD4601" s="30"/>
    </row>
    <row r="4602" spans="1:30" x14ac:dyDescent="0.2">
      <c r="A4602" s="89"/>
      <c r="B4602" s="35"/>
      <c r="C4602" s="30"/>
      <c r="D4602" s="30"/>
      <c r="E4602" s="30"/>
      <c r="F4602" s="30"/>
      <c r="G4602" s="30"/>
      <c r="H4602" s="155"/>
      <c r="I4602" s="36" t="str">
        <f ca="1">IFERROR(__xludf.DUMMYFUNCTION("""COMPUTED_VALUE""")," ")</f>
        <v xml:space="preserve"> </v>
      </c>
      <c r="J4602" s="51"/>
      <c r="K4602" s="56"/>
      <c r="L4602" s="38"/>
      <c r="M4602" s="30"/>
      <c r="N4602" s="30"/>
      <c r="O4602" s="30"/>
      <c r="P4602" s="30"/>
      <c r="Q4602" s="23" t="str">
        <v/>
      </c>
      <c r="R4602" s="30"/>
      <c r="S4602" s="39"/>
      <c r="T4602" s="45"/>
      <c r="U4602" s="52"/>
      <c r="V4602" s="53"/>
      <c r="W4602" s="54"/>
      <c r="X4602" s="30"/>
      <c r="Y4602" s="31" t="str">
        <v/>
      </c>
      <c r="Z4602" s="30"/>
      <c r="AA4602" s="56"/>
      <c r="AB4602" s="56"/>
      <c r="AC4602" s="30"/>
      <c r="AD4602" s="30"/>
    </row>
    <row r="4603" spans="1:30" x14ac:dyDescent="0.2">
      <c r="A4603" s="89"/>
      <c r="B4603" s="35"/>
      <c r="C4603" s="30"/>
      <c r="D4603" s="30"/>
      <c r="E4603" s="30"/>
      <c r="F4603" s="30"/>
      <c r="G4603" s="30"/>
      <c r="H4603" s="155"/>
      <c r="I4603" s="36" t="str">
        <f ca="1">IFERROR(__xludf.DUMMYFUNCTION("""COMPUTED_VALUE""")," ")</f>
        <v xml:space="preserve"> </v>
      </c>
      <c r="J4603" s="51"/>
      <c r="K4603" s="56"/>
      <c r="L4603" s="38"/>
      <c r="M4603" s="30"/>
      <c r="N4603" s="30"/>
      <c r="O4603" s="30"/>
      <c r="P4603" s="30"/>
      <c r="Q4603" s="23" t="str">
        <v/>
      </c>
      <c r="R4603" s="30"/>
      <c r="S4603" s="39"/>
      <c r="T4603" s="45"/>
      <c r="U4603" s="52"/>
      <c r="V4603" s="53"/>
      <c r="W4603" s="54"/>
      <c r="X4603" s="30"/>
      <c r="Y4603" s="31" t="str">
        <v/>
      </c>
      <c r="Z4603" s="30"/>
      <c r="AA4603" s="55"/>
      <c r="AB4603" s="55"/>
      <c r="AC4603" s="30"/>
      <c r="AD4603" s="30"/>
    </row>
    <row r="4604" spans="1:30" x14ac:dyDescent="0.2">
      <c r="A4604" s="89"/>
      <c r="B4604" s="35"/>
      <c r="C4604" s="30"/>
      <c r="D4604" s="30"/>
      <c r="E4604" s="30"/>
      <c r="F4604" s="30"/>
      <c r="G4604" s="30"/>
      <c r="H4604" s="155"/>
      <c r="I4604" s="36" t="str">
        <f ca="1">IFERROR(__xludf.DUMMYFUNCTION("""COMPUTED_VALUE""")," ")</f>
        <v xml:space="preserve"> </v>
      </c>
      <c r="J4604" s="51"/>
      <c r="K4604" s="56"/>
      <c r="L4604" s="38"/>
      <c r="M4604" s="30"/>
      <c r="N4604" s="30"/>
      <c r="O4604" s="30"/>
      <c r="P4604" s="30"/>
      <c r="Q4604" s="23" t="str">
        <v/>
      </c>
      <c r="R4604" s="30"/>
      <c r="S4604" s="39"/>
      <c r="T4604" s="45"/>
      <c r="U4604" s="52"/>
      <c r="V4604" s="53"/>
      <c r="W4604" s="54"/>
      <c r="X4604" s="30"/>
      <c r="Y4604" s="31" t="str">
        <v/>
      </c>
      <c r="Z4604" s="30"/>
      <c r="AA4604" s="56"/>
      <c r="AB4604" s="56"/>
      <c r="AC4604" s="30"/>
      <c r="AD4604" s="30"/>
    </row>
    <row r="4605" spans="1:30" x14ac:dyDescent="0.2">
      <c r="A4605" s="89"/>
      <c r="B4605" s="35"/>
      <c r="C4605" s="30"/>
      <c r="D4605" s="30"/>
      <c r="E4605" s="30"/>
      <c r="F4605" s="30"/>
      <c r="G4605" s="30"/>
      <c r="H4605" s="155"/>
      <c r="I4605" s="36" t="str">
        <f ca="1">IFERROR(__xludf.DUMMYFUNCTION("""COMPUTED_VALUE""")," ")</f>
        <v xml:space="preserve"> </v>
      </c>
      <c r="J4605" s="51"/>
      <c r="K4605" s="56"/>
      <c r="L4605" s="38"/>
      <c r="M4605" s="30"/>
      <c r="N4605" s="30"/>
      <c r="O4605" s="30"/>
      <c r="P4605" s="30"/>
      <c r="Q4605" s="23" t="str">
        <v/>
      </c>
      <c r="R4605" s="30"/>
      <c r="S4605" s="39"/>
      <c r="T4605" s="45"/>
      <c r="U4605" s="52"/>
      <c r="V4605" s="53"/>
      <c r="W4605" s="54"/>
      <c r="X4605" s="30"/>
      <c r="Y4605" s="31" t="str">
        <v/>
      </c>
      <c r="Z4605" s="30"/>
      <c r="AA4605" s="55"/>
      <c r="AB4605" s="55"/>
      <c r="AC4605" s="30"/>
      <c r="AD4605" s="30"/>
    </row>
    <row r="4606" spans="1:30" x14ac:dyDescent="0.2">
      <c r="A4606" s="89"/>
      <c r="B4606" s="35"/>
      <c r="C4606" s="30"/>
      <c r="D4606" s="30"/>
      <c r="E4606" s="30"/>
      <c r="F4606" s="30"/>
      <c r="G4606" s="30"/>
      <c r="H4606" s="155"/>
      <c r="I4606" s="36" t="str">
        <f ca="1">IFERROR(__xludf.DUMMYFUNCTION("""COMPUTED_VALUE""")," ")</f>
        <v xml:space="preserve"> </v>
      </c>
      <c r="J4606" s="51"/>
      <c r="K4606" s="56"/>
      <c r="L4606" s="38"/>
      <c r="M4606" s="30"/>
      <c r="N4606" s="30"/>
      <c r="O4606" s="30"/>
      <c r="P4606" s="30"/>
      <c r="Q4606" s="23" t="str">
        <v/>
      </c>
      <c r="R4606" s="30"/>
      <c r="S4606" s="39"/>
      <c r="T4606" s="45"/>
      <c r="U4606" s="52"/>
      <c r="V4606" s="53"/>
      <c r="W4606" s="54"/>
      <c r="X4606" s="30"/>
      <c r="Y4606" s="31" t="str">
        <v/>
      </c>
      <c r="Z4606" s="30"/>
      <c r="AA4606" s="56"/>
      <c r="AB4606" s="56"/>
      <c r="AC4606" s="30"/>
      <c r="AD4606" s="30"/>
    </row>
    <row r="4607" spans="1:30" x14ac:dyDescent="0.2">
      <c r="A4607" s="89"/>
      <c r="B4607" s="35"/>
      <c r="C4607" s="30"/>
      <c r="D4607" s="30"/>
      <c r="E4607" s="30"/>
      <c r="F4607" s="30"/>
      <c r="G4607" s="30"/>
      <c r="H4607" s="155"/>
      <c r="I4607" s="36" t="str">
        <f ca="1">IFERROR(__xludf.DUMMYFUNCTION("""COMPUTED_VALUE""")," ")</f>
        <v xml:space="preserve"> </v>
      </c>
      <c r="J4607" s="51"/>
      <c r="K4607" s="56"/>
      <c r="L4607" s="38"/>
      <c r="M4607" s="30"/>
      <c r="N4607" s="30"/>
      <c r="O4607" s="30"/>
      <c r="P4607" s="30"/>
      <c r="Q4607" s="23" t="str">
        <v/>
      </c>
      <c r="R4607" s="30"/>
      <c r="S4607" s="39"/>
      <c r="T4607" s="45"/>
      <c r="U4607" s="52"/>
      <c r="V4607" s="53"/>
      <c r="W4607" s="54"/>
      <c r="X4607" s="30"/>
      <c r="Y4607" s="31" t="str">
        <v/>
      </c>
      <c r="Z4607" s="30"/>
      <c r="AA4607" s="55"/>
      <c r="AB4607" s="55"/>
      <c r="AC4607" s="30"/>
      <c r="AD4607" s="30"/>
    </row>
    <row r="4608" spans="1:30" x14ac:dyDescent="0.2">
      <c r="A4608" s="89"/>
      <c r="B4608" s="35"/>
      <c r="C4608" s="30"/>
      <c r="D4608" s="30"/>
      <c r="E4608" s="30"/>
      <c r="F4608" s="30"/>
      <c r="G4608" s="30"/>
      <c r="H4608" s="155"/>
      <c r="I4608" s="36" t="str">
        <f ca="1">IFERROR(__xludf.DUMMYFUNCTION("""COMPUTED_VALUE""")," ")</f>
        <v xml:space="preserve"> </v>
      </c>
      <c r="J4608" s="51"/>
      <c r="K4608" s="56"/>
      <c r="L4608" s="38"/>
      <c r="M4608" s="30"/>
      <c r="N4608" s="30"/>
      <c r="O4608" s="30"/>
      <c r="P4608" s="30"/>
      <c r="Q4608" s="23" t="str">
        <v/>
      </c>
      <c r="R4608" s="30"/>
      <c r="S4608" s="39"/>
      <c r="T4608" s="45"/>
      <c r="U4608" s="52"/>
      <c r="V4608" s="53"/>
      <c r="W4608" s="54"/>
      <c r="X4608" s="30"/>
      <c r="Y4608" s="31" t="str">
        <v/>
      </c>
      <c r="Z4608" s="30"/>
      <c r="AA4608" s="56"/>
      <c r="AB4608" s="56"/>
      <c r="AC4608" s="30"/>
      <c r="AD4608" s="30"/>
    </row>
    <row r="4609" spans="1:30" x14ac:dyDescent="0.2">
      <c r="A4609" s="89"/>
      <c r="B4609" s="35"/>
      <c r="C4609" s="30"/>
      <c r="D4609" s="30"/>
      <c r="E4609" s="30"/>
      <c r="F4609" s="30"/>
      <c r="G4609" s="30"/>
      <c r="H4609" s="155"/>
      <c r="I4609" s="36" t="str">
        <f ca="1">IFERROR(__xludf.DUMMYFUNCTION("""COMPUTED_VALUE""")," ")</f>
        <v xml:space="preserve"> </v>
      </c>
      <c r="J4609" s="51"/>
      <c r="K4609" s="56"/>
      <c r="L4609" s="38"/>
      <c r="M4609" s="30"/>
      <c r="N4609" s="30"/>
      <c r="O4609" s="30"/>
      <c r="P4609" s="30"/>
      <c r="Q4609" s="23" t="str">
        <v/>
      </c>
      <c r="R4609" s="30"/>
      <c r="S4609" s="39"/>
      <c r="T4609" s="45"/>
      <c r="U4609" s="52"/>
      <c r="V4609" s="53"/>
      <c r="W4609" s="54"/>
      <c r="X4609" s="30"/>
      <c r="Y4609" s="31" t="str">
        <v/>
      </c>
      <c r="Z4609" s="30"/>
      <c r="AA4609" s="55"/>
      <c r="AB4609" s="55"/>
      <c r="AC4609" s="30"/>
      <c r="AD4609" s="30"/>
    </row>
    <row r="4610" spans="1:30" x14ac:dyDescent="0.2">
      <c r="A4610" s="89"/>
      <c r="B4610" s="35"/>
      <c r="C4610" s="30"/>
      <c r="D4610" s="30"/>
      <c r="E4610" s="30"/>
      <c r="F4610" s="30"/>
      <c r="G4610" s="30"/>
      <c r="H4610" s="155"/>
      <c r="I4610" s="36" t="str">
        <f ca="1">IFERROR(__xludf.DUMMYFUNCTION("""COMPUTED_VALUE""")," ")</f>
        <v xml:space="preserve"> </v>
      </c>
      <c r="J4610" s="51"/>
      <c r="K4610" s="56"/>
      <c r="L4610" s="38"/>
      <c r="M4610" s="30"/>
      <c r="N4610" s="30"/>
      <c r="O4610" s="30"/>
      <c r="P4610" s="30"/>
      <c r="Q4610" s="23" t="str">
        <v/>
      </c>
      <c r="R4610" s="30"/>
      <c r="S4610" s="39"/>
      <c r="T4610" s="45"/>
      <c r="U4610" s="52"/>
      <c r="V4610" s="53"/>
      <c r="W4610" s="54"/>
      <c r="X4610" s="30"/>
      <c r="Y4610" s="31" t="str">
        <v/>
      </c>
      <c r="Z4610" s="30"/>
      <c r="AA4610" s="56"/>
      <c r="AB4610" s="56"/>
      <c r="AC4610" s="30"/>
      <c r="AD4610" s="30"/>
    </row>
    <row r="4611" spans="1:30" x14ac:dyDescent="0.2">
      <c r="A4611" s="89"/>
      <c r="B4611" s="35"/>
      <c r="C4611" s="30"/>
      <c r="D4611" s="30"/>
      <c r="E4611" s="30"/>
      <c r="F4611" s="30"/>
      <c r="G4611" s="30"/>
      <c r="H4611" s="155"/>
      <c r="I4611" s="36" t="str">
        <f ca="1">IFERROR(__xludf.DUMMYFUNCTION("""COMPUTED_VALUE""")," ")</f>
        <v xml:space="preserve"> </v>
      </c>
      <c r="J4611" s="51"/>
      <c r="K4611" s="56"/>
      <c r="L4611" s="38"/>
      <c r="M4611" s="30"/>
      <c r="N4611" s="30"/>
      <c r="O4611" s="30"/>
      <c r="P4611" s="30"/>
      <c r="Q4611" s="23" t="str">
        <v/>
      </c>
      <c r="R4611" s="30"/>
      <c r="S4611" s="39"/>
      <c r="T4611" s="45"/>
      <c r="U4611" s="52"/>
      <c r="V4611" s="53"/>
      <c r="W4611" s="54"/>
      <c r="X4611" s="30"/>
      <c r="Y4611" s="31" t="str">
        <v/>
      </c>
      <c r="Z4611" s="30"/>
      <c r="AA4611" s="55"/>
      <c r="AB4611" s="55"/>
      <c r="AC4611" s="30"/>
      <c r="AD4611" s="30"/>
    </row>
    <row r="4612" spans="1:30" x14ac:dyDescent="0.2">
      <c r="A4612" s="89"/>
      <c r="B4612" s="35"/>
      <c r="C4612" s="30"/>
      <c r="D4612" s="30"/>
      <c r="E4612" s="30"/>
      <c r="F4612" s="30"/>
      <c r="G4612" s="30"/>
      <c r="H4612" s="155"/>
      <c r="I4612" s="36" t="str">
        <f ca="1">IFERROR(__xludf.DUMMYFUNCTION("""COMPUTED_VALUE""")," ")</f>
        <v xml:space="preserve"> </v>
      </c>
      <c r="J4612" s="51"/>
      <c r="K4612" s="56"/>
      <c r="L4612" s="38"/>
      <c r="M4612" s="30"/>
      <c r="N4612" s="30"/>
      <c r="O4612" s="30"/>
      <c r="P4612" s="30"/>
      <c r="Q4612" s="23" t="str">
        <v/>
      </c>
      <c r="R4612" s="30"/>
      <c r="S4612" s="39"/>
      <c r="T4612" s="45"/>
      <c r="U4612" s="52"/>
      <c r="V4612" s="53"/>
      <c r="W4612" s="54"/>
      <c r="X4612" s="30"/>
      <c r="Y4612" s="31" t="str">
        <v/>
      </c>
      <c r="Z4612" s="30"/>
      <c r="AA4612" s="56"/>
      <c r="AB4612" s="56"/>
      <c r="AC4612" s="30"/>
      <c r="AD4612" s="30"/>
    </row>
    <row r="4613" spans="1:30" x14ac:dyDescent="0.2">
      <c r="A4613" s="89"/>
      <c r="B4613" s="35"/>
      <c r="C4613" s="30"/>
      <c r="D4613" s="30"/>
      <c r="E4613" s="30"/>
      <c r="F4613" s="30"/>
      <c r="G4613" s="30"/>
      <c r="H4613" s="155"/>
      <c r="I4613" s="36" t="str">
        <f ca="1">IFERROR(__xludf.DUMMYFUNCTION("""COMPUTED_VALUE""")," ")</f>
        <v xml:space="preserve"> </v>
      </c>
      <c r="J4613" s="51"/>
      <c r="K4613" s="56"/>
      <c r="L4613" s="38"/>
      <c r="M4613" s="30"/>
      <c r="N4613" s="30"/>
      <c r="O4613" s="30"/>
      <c r="P4613" s="30"/>
      <c r="Q4613" s="23" t="str">
        <v/>
      </c>
      <c r="R4613" s="30"/>
      <c r="S4613" s="39"/>
      <c r="T4613" s="45"/>
      <c r="U4613" s="52"/>
      <c r="V4613" s="53"/>
      <c r="W4613" s="54"/>
      <c r="X4613" s="30"/>
      <c r="Y4613" s="31" t="str">
        <v/>
      </c>
      <c r="Z4613" s="30"/>
      <c r="AA4613" s="55"/>
      <c r="AB4613" s="55"/>
      <c r="AC4613" s="30"/>
      <c r="AD4613" s="30"/>
    </row>
    <row r="4614" spans="1:30" x14ac:dyDescent="0.2">
      <c r="A4614" s="89"/>
      <c r="B4614" s="35"/>
      <c r="C4614" s="30"/>
      <c r="D4614" s="30"/>
      <c r="E4614" s="30"/>
      <c r="F4614" s="30"/>
      <c r="G4614" s="30"/>
      <c r="H4614" s="155"/>
      <c r="I4614" s="36" t="str">
        <f ca="1">IFERROR(__xludf.DUMMYFUNCTION("""COMPUTED_VALUE""")," ")</f>
        <v xml:space="preserve"> </v>
      </c>
      <c r="J4614" s="51"/>
      <c r="K4614" s="56"/>
      <c r="L4614" s="38"/>
      <c r="M4614" s="30"/>
      <c r="N4614" s="30"/>
      <c r="O4614" s="30"/>
      <c r="P4614" s="30"/>
      <c r="Q4614" s="23" t="str">
        <v/>
      </c>
      <c r="R4614" s="30"/>
      <c r="S4614" s="39"/>
      <c r="T4614" s="45"/>
      <c r="U4614" s="52"/>
      <c r="V4614" s="53"/>
      <c r="W4614" s="54"/>
      <c r="X4614" s="30"/>
      <c r="Y4614" s="31" t="str">
        <v/>
      </c>
      <c r="Z4614" s="30"/>
      <c r="AA4614" s="56"/>
      <c r="AB4614" s="56"/>
      <c r="AC4614" s="30"/>
      <c r="AD4614" s="30"/>
    </row>
    <row r="4615" spans="1:30" x14ac:dyDescent="0.2">
      <c r="A4615" s="89"/>
      <c r="B4615" s="35"/>
      <c r="C4615" s="30"/>
      <c r="D4615" s="30"/>
      <c r="E4615" s="30"/>
      <c r="F4615" s="30"/>
      <c r="G4615" s="30"/>
      <c r="H4615" s="155"/>
      <c r="I4615" s="36" t="str">
        <f ca="1">IFERROR(__xludf.DUMMYFUNCTION("""COMPUTED_VALUE""")," ")</f>
        <v xml:space="preserve"> </v>
      </c>
      <c r="J4615" s="51"/>
      <c r="K4615" s="56"/>
      <c r="L4615" s="38"/>
      <c r="M4615" s="30"/>
      <c r="N4615" s="30"/>
      <c r="O4615" s="30"/>
      <c r="P4615" s="30"/>
      <c r="Q4615" s="23" t="str">
        <v/>
      </c>
      <c r="R4615" s="30"/>
      <c r="S4615" s="39"/>
      <c r="T4615" s="45"/>
      <c r="U4615" s="52"/>
      <c r="V4615" s="53"/>
      <c r="W4615" s="54"/>
      <c r="X4615" s="30"/>
      <c r="Y4615" s="31" t="str">
        <v/>
      </c>
      <c r="Z4615" s="30"/>
      <c r="AA4615" s="55"/>
      <c r="AB4615" s="55"/>
      <c r="AC4615" s="30"/>
      <c r="AD4615" s="30"/>
    </row>
    <row r="4616" spans="1:30" x14ac:dyDescent="0.2">
      <c r="A4616" s="89"/>
      <c r="B4616" s="35"/>
      <c r="C4616" s="30"/>
      <c r="D4616" s="30"/>
      <c r="E4616" s="30"/>
      <c r="F4616" s="30"/>
      <c r="G4616" s="30"/>
      <c r="H4616" s="155"/>
      <c r="I4616" s="36" t="str">
        <f ca="1">IFERROR(__xludf.DUMMYFUNCTION("""COMPUTED_VALUE""")," ")</f>
        <v xml:space="preserve"> </v>
      </c>
      <c r="J4616" s="51"/>
      <c r="K4616" s="56"/>
      <c r="L4616" s="38"/>
      <c r="M4616" s="30"/>
      <c r="N4616" s="30"/>
      <c r="O4616" s="30"/>
      <c r="P4616" s="30"/>
      <c r="Q4616" s="23" t="str">
        <v/>
      </c>
      <c r="R4616" s="30"/>
      <c r="S4616" s="39"/>
      <c r="T4616" s="45"/>
      <c r="U4616" s="52"/>
      <c r="V4616" s="53"/>
      <c r="W4616" s="54"/>
      <c r="X4616" s="30"/>
      <c r="Y4616" s="31" t="str">
        <v/>
      </c>
      <c r="Z4616" s="30"/>
      <c r="AA4616" s="56"/>
      <c r="AB4616" s="56"/>
      <c r="AC4616" s="30"/>
      <c r="AD4616" s="30"/>
    </row>
    <row r="4617" spans="1:30" x14ac:dyDescent="0.2">
      <c r="A4617" s="89"/>
      <c r="B4617" s="35"/>
      <c r="C4617" s="30"/>
      <c r="D4617" s="30"/>
      <c r="E4617" s="30"/>
      <c r="F4617" s="30"/>
      <c r="G4617" s="30"/>
      <c r="H4617" s="155"/>
      <c r="I4617" s="36" t="str">
        <f ca="1">IFERROR(__xludf.DUMMYFUNCTION("""COMPUTED_VALUE""")," ")</f>
        <v xml:space="preserve"> </v>
      </c>
      <c r="J4617" s="51"/>
      <c r="K4617" s="56"/>
      <c r="L4617" s="38"/>
      <c r="M4617" s="30"/>
      <c r="N4617" s="30"/>
      <c r="O4617" s="30"/>
      <c r="P4617" s="30"/>
      <c r="Q4617" s="23" t="str">
        <v/>
      </c>
      <c r="R4617" s="30"/>
      <c r="S4617" s="39"/>
      <c r="T4617" s="45"/>
      <c r="U4617" s="52"/>
      <c r="V4617" s="53"/>
      <c r="W4617" s="54"/>
      <c r="X4617" s="30"/>
      <c r="Y4617" s="31" t="str">
        <v/>
      </c>
      <c r="Z4617" s="30"/>
      <c r="AA4617" s="55"/>
      <c r="AB4617" s="55"/>
      <c r="AC4617" s="30"/>
      <c r="AD4617" s="30"/>
    </row>
    <row r="4618" spans="1:30" x14ac:dyDescent="0.2">
      <c r="A4618" s="89"/>
      <c r="B4618" s="35"/>
      <c r="C4618" s="30"/>
      <c r="D4618" s="30"/>
      <c r="E4618" s="30"/>
      <c r="F4618" s="30"/>
      <c r="G4618" s="30"/>
      <c r="H4618" s="155"/>
      <c r="I4618" s="36" t="str">
        <f ca="1">IFERROR(__xludf.DUMMYFUNCTION("""COMPUTED_VALUE""")," ")</f>
        <v xml:space="preserve"> </v>
      </c>
      <c r="J4618" s="51"/>
      <c r="K4618" s="56"/>
      <c r="L4618" s="38"/>
      <c r="M4618" s="30"/>
      <c r="N4618" s="30"/>
      <c r="O4618" s="30"/>
      <c r="P4618" s="30"/>
      <c r="Q4618" s="23" t="str">
        <v/>
      </c>
      <c r="R4618" s="30"/>
      <c r="S4618" s="39"/>
      <c r="T4618" s="45"/>
      <c r="U4618" s="52"/>
      <c r="V4618" s="53"/>
      <c r="W4618" s="54"/>
      <c r="X4618" s="30"/>
      <c r="Y4618" s="31" t="str">
        <v/>
      </c>
      <c r="Z4618" s="30"/>
      <c r="AA4618" s="56"/>
      <c r="AB4618" s="56"/>
      <c r="AC4618" s="30"/>
      <c r="AD4618" s="30"/>
    </row>
    <row r="4619" spans="1:30" x14ac:dyDescent="0.2">
      <c r="A4619" s="89"/>
      <c r="B4619" s="35"/>
      <c r="C4619" s="30"/>
      <c r="D4619" s="30"/>
      <c r="E4619" s="30"/>
      <c r="F4619" s="30"/>
      <c r="G4619" s="30"/>
      <c r="H4619" s="155"/>
      <c r="I4619" s="36" t="str">
        <f ca="1">IFERROR(__xludf.DUMMYFUNCTION("""COMPUTED_VALUE""")," ")</f>
        <v xml:space="preserve"> </v>
      </c>
      <c r="J4619" s="51"/>
      <c r="K4619" s="56"/>
      <c r="L4619" s="38"/>
      <c r="M4619" s="30"/>
      <c r="N4619" s="30"/>
      <c r="O4619" s="30"/>
      <c r="P4619" s="30"/>
      <c r="Q4619" s="23" t="str">
        <v/>
      </c>
      <c r="R4619" s="30"/>
      <c r="S4619" s="39"/>
      <c r="T4619" s="45"/>
      <c r="U4619" s="52"/>
      <c r="V4619" s="53"/>
      <c r="W4619" s="54"/>
      <c r="X4619" s="30"/>
      <c r="Y4619" s="31" t="str">
        <v/>
      </c>
      <c r="Z4619" s="30"/>
      <c r="AA4619" s="55"/>
      <c r="AB4619" s="55"/>
      <c r="AC4619" s="30"/>
      <c r="AD4619" s="30"/>
    </row>
    <row r="4620" spans="1:30" x14ac:dyDescent="0.2">
      <c r="A4620" s="89"/>
      <c r="B4620" s="35"/>
      <c r="C4620" s="30"/>
      <c r="D4620" s="30"/>
      <c r="E4620" s="30"/>
      <c r="F4620" s="30"/>
      <c r="G4620" s="30"/>
      <c r="H4620" s="155"/>
      <c r="I4620" s="36" t="str">
        <f ca="1">IFERROR(__xludf.DUMMYFUNCTION("""COMPUTED_VALUE""")," ")</f>
        <v xml:space="preserve"> </v>
      </c>
      <c r="J4620" s="51"/>
      <c r="K4620" s="56"/>
      <c r="L4620" s="38"/>
      <c r="M4620" s="30"/>
      <c r="N4620" s="30"/>
      <c r="O4620" s="30"/>
      <c r="P4620" s="30"/>
      <c r="Q4620" s="23" t="str">
        <v/>
      </c>
      <c r="R4620" s="30"/>
      <c r="S4620" s="39"/>
      <c r="T4620" s="45"/>
      <c r="U4620" s="52"/>
      <c r="V4620" s="53"/>
      <c r="W4620" s="54"/>
      <c r="X4620" s="30"/>
      <c r="Y4620" s="31" t="str">
        <v/>
      </c>
      <c r="Z4620" s="30"/>
      <c r="AA4620" s="56"/>
      <c r="AB4620" s="56"/>
      <c r="AC4620" s="30"/>
      <c r="AD4620" s="30"/>
    </row>
    <row r="4621" spans="1:30" x14ac:dyDescent="0.2">
      <c r="A4621" s="89"/>
      <c r="B4621" s="35"/>
      <c r="C4621" s="30"/>
      <c r="D4621" s="30"/>
      <c r="E4621" s="30"/>
      <c r="F4621" s="30"/>
      <c r="G4621" s="30"/>
      <c r="H4621" s="155"/>
      <c r="I4621" s="36" t="str">
        <f ca="1">IFERROR(__xludf.DUMMYFUNCTION("""COMPUTED_VALUE""")," ")</f>
        <v xml:space="preserve"> </v>
      </c>
      <c r="J4621" s="51"/>
      <c r="K4621" s="56"/>
      <c r="L4621" s="38"/>
      <c r="M4621" s="30"/>
      <c r="N4621" s="30"/>
      <c r="O4621" s="30"/>
      <c r="P4621" s="30"/>
      <c r="Q4621" s="23" t="str">
        <v/>
      </c>
      <c r="R4621" s="30"/>
      <c r="S4621" s="39"/>
      <c r="T4621" s="45"/>
      <c r="U4621" s="52"/>
      <c r="V4621" s="53"/>
      <c r="W4621" s="54"/>
      <c r="X4621" s="30"/>
      <c r="Y4621" s="31" t="str">
        <v/>
      </c>
      <c r="Z4621" s="30"/>
      <c r="AA4621" s="55"/>
      <c r="AB4621" s="55"/>
      <c r="AC4621" s="30"/>
      <c r="AD4621" s="30"/>
    </row>
    <row r="4622" spans="1:30" x14ac:dyDescent="0.2">
      <c r="A4622" s="89"/>
      <c r="B4622" s="35"/>
      <c r="C4622" s="30"/>
      <c r="D4622" s="30"/>
      <c r="E4622" s="30"/>
      <c r="F4622" s="30"/>
      <c r="G4622" s="30"/>
      <c r="H4622" s="155"/>
      <c r="I4622" s="36" t="str">
        <f ca="1">IFERROR(__xludf.DUMMYFUNCTION("""COMPUTED_VALUE""")," ")</f>
        <v xml:space="preserve"> </v>
      </c>
      <c r="J4622" s="51"/>
      <c r="K4622" s="56"/>
      <c r="L4622" s="38"/>
      <c r="M4622" s="30"/>
      <c r="N4622" s="30"/>
      <c r="O4622" s="30"/>
      <c r="P4622" s="30"/>
      <c r="Q4622" s="23" t="str">
        <v/>
      </c>
      <c r="R4622" s="30"/>
      <c r="S4622" s="39"/>
      <c r="T4622" s="45"/>
      <c r="U4622" s="52"/>
      <c r="V4622" s="53"/>
      <c r="W4622" s="54"/>
      <c r="X4622" s="30"/>
      <c r="Y4622" s="31" t="str">
        <v/>
      </c>
      <c r="Z4622" s="30"/>
      <c r="AA4622" s="56"/>
      <c r="AB4622" s="56"/>
      <c r="AC4622" s="30"/>
      <c r="AD4622" s="30"/>
    </row>
    <row r="4623" spans="1:30" x14ac:dyDescent="0.2">
      <c r="A4623" s="89"/>
      <c r="B4623" s="35"/>
      <c r="C4623" s="30"/>
      <c r="D4623" s="30"/>
      <c r="E4623" s="30"/>
      <c r="F4623" s="30"/>
      <c r="G4623" s="30"/>
      <c r="H4623" s="155"/>
      <c r="I4623" s="36" t="str">
        <f ca="1">IFERROR(__xludf.DUMMYFUNCTION("""COMPUTED_VALUE""")," ")</f>
        <v xml:space="preserve"> </v>
      </c>
      <c r="J4623" s="51"/>
      <c r="K4623" s="56"/>
      <c r="L4623" s="38"/>
      <c r="M4623" s="30"/>
      <c r="N4623" s="30"/>
      <c r="O4623" s="30"/>
      <c r="P4623" s="30"/>
      <c r="Q4623" s="23" t="str">
        <v/>
      </c>
      <c r="R4623" s="30"/>
      <c r="S4623" s="39"/>
      <c r="T4623" s="45"/>
      <c r="U4623" s="52"/>
      <c r="V4623" s="53"/>
      <c r="W4623" s="54"/>
      <c r="X4623" s="30"/>
      <c r="Y4623" s="31" t="str">
        <v/>
      </c>
      <c r="Z4623" s="30"/>
      <c r="AA4623" s="55"/>
      <c r="AB4623" s="55"/>
      <c r="AC4623" s="30"/>
      <c r="AD4623" s="30"/>
    </row>
    <row r="4624" spans="1:30" x14ac:dyDescent="0.2">
      <c r="A4624" s="89"/>
      <c r="B4624" s="35"/>
      <c r="C4624" s="30"/>
      <c r="D4624" s="30"/>
      <c r="E4624" s="30"/>
      <c r="F4624" s="30"/>
      <c r="G4624" s="30"/>
      <c r="H4624" s="155"/>
      <c r="I4624" s="36" t="str">
        <f ca="1">IFERROR(__xludf.DUMMYFUNCTION("""COMPUTED_VALUE""")," ")</f>
        <v xml:space="preserve"> </v>
      </c>
      <c r="J4624" s="51"/>
      <c r="K4624" s="56"/>
      <c r="L4624" s="38"/>
      <c r="M4624" s="30"/>
      <c r="N4624" s="30"/>
      <c r="O4624" s="30"/>
      <c r="P4624" s="30"/>
      <c r="Q4624" s="23" t="str">
        <v/>
      </c>
      <c r="R4624" s="30"/>
      <c r="S4624" s="39"/>
      <c r="T4624" s="45"/>
      <c r="U4624" s="52"/>
      <c r="V4624" s="53"/>
      <c r="W4624" s="54"/>
      <c r="X4624" s="30"/>
      <c r="Y4624" s="31" t="str">
        <v/>
      </c>
      <c r="Z4624" s="30"/>
      <c r="AA4624" s="56"/>
      <c r="AB4624" s="56"/>
      <c r="AC4624" s="30"/>
      <c r="AD4624" s="30"/>
    </row>
    <row r="4625" spans="1:30" x14ac:dyDescent="0.2">
      <c r="A4625" s="89"/>
      <c r="B4625" s="35"/>
      <c r="C4625" s="30"/>
      <c r="D4625" s="30"/>
      <c r="E4625" s="30"/>
      <c r="F4625" s="30"/>
      <c r="G4625" s="30"/>
      <c r="H4625" s="155"/>
      <c r="I4625" s="36" t="str">
        <f ca="1">IFERROR(__xludf.DUMMYFUNCTION("""COMPUTED_VALUE""")," ")</f>
        <v xml:space="preserve"> </v>
      </c>
      <c r="J4625" s="51"/>
      <c r="K4625" s="56"/>
      <c r="L4625" s="38"/>
      <c r="M4625" s="30"/>
      <c r="N4625" s="30"/>
      <c r="O4625" s="30"/>
      <c r="P4625" s="30"/>
      <c r="Q4625" s="23" t="str">
        <v/>
      </c>
      <c r="R4625" s="30"/>
      <c r="S4625" s="39"/>
      <c r="T4625" s="45"/>
      <c r="U4625" s="52"/>
      <c r="V4625" s="53"/>
      <c r="W4625" s="54"/>
      <c r="X4625" s="30"/>
      <c r="Y4625" s="31" t="str">
        <v/>
      </c>
      <c r="Z4625" s="30"/>
      <c r="AA4625" s="55"/>
      <c r="AB4625" s="55"/>
      <c r="AC4625" s="30"/>
      <c r="AD4625" s="30"/>
    </row>
    <row r="4626" spans="1:30" x14ac:dyDescent="0.2">
      <c r="A4626" s="89"/>
      <c r="B4626" s="35"/>
      <c r="C4626" s="30"/>
      <c r="D4626" s="30"/>
      <c r="E4626" s="30"/>
      <c r="F4626" s="30"/>
      <c r="G4626" s="30"/>
      <c r="H4626" s="155"/>
      <c r="I4626" s="36" t="str">
        <f ca="1">IFERROR(__xludf.DUMMYFUNCTION("""COMPUTED_VALUE""")," ")</f>
        <v xml:space="preserve"> </v>
      </c>
      <c r="J4626" s="51"/>
      <c r="K4626" s="56"/>
      <c r="L4626" s="38"/>
      <c r="M4626" s="30"/>
      <c r="N4626" s="30"/>
      <c r="O4626" s="30"/>
      <c r="P4626" s="30"/>
      <c r="Q4626" s="23" t="str">
        <v/>
      </c>
      <c r="R4626" s="30"/>
      <c r="S4626" s="39"/>
      <c r="T4626" s="45"/>
      <c r="U4626" s="52"/>
      <c r="V4626" s="53"/>
      <c r="W4626" s="54"/>
      <c r="X4626" s="30"/>
      <c r="Y4626" s="31" t="str">
        <v/>
      </c>
      <c r="Z4626" s="30"/>
      <c r="AA4626" s="56"/>
      <c r="AB4626" s="56"/>
      <c r="AC4626" s="30"/>
      <c r="AD4626" s="30"/>
    </row>
    <row r="4627" spans="1:30" x14ac:dyDescent="0.2">
      <c r="A4627" s="89"/>
      <c r="B4627" s="35"/>
      <c r="C4627" s="30"/>
      <c r="D4627" s="30"/>
      <c r="E4627" s="30"/>
      <c r="F4627" s="30"/>
      <c r="G4627" s="30"/>
      <c r="H4627" s="155"/>
      <c r="I4627" s="36" t="str">
        <f ca="1">IFERROR(__xludf.DUMMYFUNCTION("""COMPUTED_VALUE""")," ")</f>
        <v xml:space="preserve"> </v>
      </c>
      <c r="J4627" s="51"/>
      <c r="K4627" s="56"/>
      <c r="L4627" s="38"/>
      <c r="M4627" s="30"/>
      <c r="N4627" s="30"/>
      <c r="O4627" s="30"/>
      <c r="P4627" s="30"/>
      <c r="Q4627" s="23" t="str">
        <v/>
      </c>
      <c r="R4627" s="30"/>
      <c r="S4627" s="39"/>
      <c r="T4627" s="45"/>
      <c r="U4627" s="52"/>
      <c r="V4627" s="53"/>
      <c r="W4627" s="54"/>
      <c r="X4627" s="30"/>
      <c r="Y4627" s="31" t="str">
        <v/>
      </c>
      <c r="Z4627" s="30"/>
      <c r="AA4627" s="55"/>
      <c r="AB4627" s="55"/>
      <c r="AC4627" s="30"/>
      <c r="AD4627" s="30"/>
    </row>
    <row r="4628" spans="1:30" x14ac:dyDescent="0.2">
      <c r="A4628" s="89"/>
      <c r="B4628" s="35"/>
      <c r="C4628" s="30"/>
      <c r="D4628" s="30"/>
      <c r="E4628" s="30"/>
      <c r="F4628" s="30"/>
      <c r="G4628" s="30"/>
      <c r="H4628" s="155"/>
      <c r="I4628" s="36" t="str">
        <f ca="1">IFERROR(__xludf.DUMMYFUNCTION("""COMPUTED_VALUE""")," ")</f>
        <v xml:space="preserve"> </v>
      </c>
      <c r="J4628" s="51"/>
      <c r="K4628" s="56"/>
      <c r="L4628" s="38"/>
      <c r="M4628" s="30"/>
      <c r="N4628" s="30"/>
      <c r="O4628" s="30"/>
      <c r="P4628" s="30"/>
      <c r="Q4628" s="23" t="str">
        <v/>
      </c>
      <c r="R4628" s="30"/>
      <c r="S4628" s="39"/>
      <c r="T4628" s="45"/>
      <c r="U4628" s="52"/>
      <c r="V4628" s="53"/>
      <c r="W4628" s="54"/>
      <c r="X4628" s="30"/>
      <c r="Y4628" s="31" t="str">
        <v/>
      </c>
      <c r="Z4628" s="30"/>
      <c r="AA4628" s="56"/>
      <c r="AB4628" s="56"/>
      <c r="AC4628" s="30"/>
      <c r="AD4628" s="30"/>
    </row>
    <row r="4629" spans="1:30" x14ac:dyDescent="0.2">
      <c r="A4629" s="89"/>
      <c r="B4629" s="35"/>
      <c r="C4629" s="30"/>
      <c r="D4629" s="30"/>
      <c r="E4629" s="30"/>
      <c r="F4629" s="30"/>
      <c r="G4629" s="30"/>
      <c r="H4629" s="155"/>
      <c r="I4629" s="36" t="str">
        <f ca="1">IFERROR(__xludf.DUMMYFUNCTION("""COMPUTED_VALUE""")," ")</f>
        <v xml:space="preserve"> </v>
      </c>
      <c r="J4629" s="51"/>
      <c r="K4629" s="56"/>
      <c r="L4629" s="38"/>
      <c r="M4629" s="30"/>
      <c r="N4629" s="30"/>
      <c r="O4629" s="30"/>
      <c r="P4629" s="30"/>
      <c r="Q4629" s="23" t="str">
        <v/>
      </c>
      <c r="R4629" s="30"/>
      <c r="S4629" s="39"/>
      <c r="T4629" s="45"/>
      <c r="U4629" s="52"/>
      <c r="V4629" s="53"/>
      <c r="W4629" s="54"/>
      <c r="X4629" s="30"/>
      <c r="Y4629" s="31" t="str">
        <v/>
      </c>
      <c r="Z4629" s="30"/>
      <c r="AA4629" s="55"/>
      <c r="AB4629" s="55"/>
      <c r="AC4629" s="30"/>
      <c r="AD4629" s="30"/>
    </row>
    <row r="4630" spans="1:30" x14ac:dyDescent="0.2">
      <c r="A4630" s="89"/>
      <c r="B4630" s="35"/>
      <c r="C4630" s="30"/>
      <c r="D4630" s="30"/>
      <c r="E4630" s="30"/>
      <c r="F4630" s="30"/>
      <c r="G4630" s="30"/>
      <c r="H4630" s="155"/>
      <c r="I4630" s="36" t="str">
        <f ca="1">IFERROR(__xludf.DUMMYFUNCTION("""COMPUTED_VALUE""")," ")</f>
        <v xml:space="preserve"> </v>
      </c>
      <c r="J4630" s="51"/>
      <c r="K4630" s="56"/>
      <c r="L4630" s="38"/>
      <c r="M4630" s="30"/>
      <c r="N4630" s="30"/>
      <c r="O4630" s="30"/>
      <c r="P4630" s="30"/>
      <c r="Q4630" s="23" t="str">
        <v/>
      </c>
      <c r="R4630" s="30"/>
      <c r="S4630" s="39"/>
      <c r="T4630" s="45"/>
      <c r="U4630" s="52"/>
      <c r="V4630" s="53"/>
      <c r="W4630" s="54"/>
      <c r="X4630" s="30"/>
      <c r="Y4630" s="31" t="str">
        <v/>
      </c>
      <c r="Z4630" s="30"/>
      <c r="AA4630" s="56"/>
      <c r="AB4630" s="56"/>
      <c r="AC4630" s="30"/>
      <c r="AD4630" s="30"/>
    </row>
    <row r="4631" spans="1:30" x14ac:dyDescent="0.2">
      <c r="A4631" s="89"/>
      <c r="B4631" s="35"/>
      <c r="C4631" s="30"/>
      <c r="D4631" s="30"/>
      <c r="E4631" s="30"/>
      <c r="F4631" s="30"/>
      <c r="G4631" s="30"/>
      <c r="H4631" s="155"/>
      <c r="I4631" s="36" t="str">
        <f ca="1">IFERROR(__xludf.DUMMYFUNCTION("""COMPUTED_VALUE""")," ")</f>
        <v xml:space="preserve"> </v>
      </c>
      <c r="J4631" s="51"/>
      <c r="K4631" s="56"/>
      <c r="L4631" s="38"/>
      <c r="M4631" s="30"/>
      <c r="N4631" s="30"/>
      <c r="O4631" s="30"/>
      <c r="P4631" s="30"/>
      <c r="Q4631" s="23" t="str">
        <v/>
      </c>
      <c r="R4631" s="30"/>
      <c r="S4631" s="39"/>
      <c r="T4631" s="45"/>
      <c r="U4631" s="52"/>
      <c r="V4631" s="53"/>
      <c r="W4631" s="54"/>
      <c r="X4631" s="30"/>
      <c r="Y4631" s="31" t="str">
        <v/>
      </c>
      <c r="Z4631" s="30"/>
      <c r="AA4631" s="55"/>
      <c r="AB4631" s="55"/>
      <c r="AC4631" s="30"/>
      <c r="AD4631" s="30"/>
    </row>
    <row r="4632" spans="1:30" x14ac:dyDescent="0.2">
      <c r="A4632" s="89"/>
      <c r="B4632" s="35"/>
      <c r="C4632" s="30"/>
      <c r="D4632" s="30"/>
      <c r="E4632" s="30"/>
      <c r="F4632" s="30"/>
      <c r="G4632" s="30"/>
      <c r="H4632" s="155"/>
      <c r="I4632" s="36" t="str">
        <f ca="1">IFERROR(__xludf.DUMMYFUNCTION("""COMPUTED_VALUE""")," ")</f>
        <v xml:space="preserve"> </v>
      </c>
      <c r="J4632" s="51"/>
      <c r="K4632" s="56"/>
      <c r="L4632" s="38"/>
      <c r="M4632" s="30"/>
      <c r="N4632" s="30"/>
      <c r="O4632" s="30"/>
      <c r="P4632" s="30"/>
      <c r="Q4632" s="23" t="str">
        <v/>
      </c>
      <c r="R4632" s="30"/>
      <c r="S4632" s="39"/>
      <c r="T4632" s="45"/>
      <c r="U4632" s="52"/>
      <c r="V4632" s="53"/>
      <c r="W4632" s="54"/>
      <c r="X4632" s="30"/>
      <c r="Y4632" s="31" t="str">
        <v/>
      </c>
      <c r="Z4632" s="30"/>
      <c r="AA4632" s="56"/>
      <c r="AB4632" s="56"/>
      <c r="AC4632" s="30"/>
      <c r="AD4632" s="30"/>
    </row>
    <row r="4633" spans="1:30" x14ac:dyDescent="0.2">
      <c r="A4633" s="89"/>
      <c r="B4633" s="35"/>
      <c r="C4633" s="30"/>
      <c r="D4633" s="30"/>
      <c r="E4633" s="30"/>
      <c r="F4633" s="30"/>
      <c r="G4633" s="30"/>
      <c r="H4633" s="155"/>
      <c r="I4633" s="36" t="str">
        <f ca="1">IFERROR(__xludf.DUMMYFUNCTION("""COMPUTED_VALUE""")," ")</f>
        <v xml:space="preserve"> </v>
      </c>
      <c r="J4633" s="51"/>
      <c r="K4633" s="56"/>
      <c r="L4633" s="38"/>
      <c r="M4633" s="30"/>
      <c r="N4633" s="30"/>
      <c r="O4633" s="30"/>
      <c r="P4633" s="30"/>
      <c r="Q4633" s="23" t="str">
        <v/>
      </c>
      <c r="R4633" s="30"/>
      <c r="S4633" s="39"/>
      <c r="T4633" s="45"/>
      <c r="U4633" s="52"/>
      <c r="V4633" s="53"/>
      <c r="W4633" s="54"/>
      <c r="X4633" s="30"/>
      <c r="Y4633" s="31" t="str">
        <v/>
      </c>
      <c r="Z4633" s="30"/>
      <c r="AA4633" s="55"/>
      <c r="AB4633" s="55"/>
      <c r="AC4633" s="30"/>
      <c r="AD4633" s="30"/>
    </row>
    <row r="4634" spans="1:30" x14ac:dyDescent="0.2">
      <c r="A4634" s="89"/>
      <c r="B4634" s="35"/>
      <c r="C4634" s="30"/>
      <c r="D4634" s="30"/>
      <c r="E4634" s="30"/>
      <c r="F4634" s="30"/>
      <c r="G4634" s="30"/>
      <c r="H4634" s="155"/>
      <c r="I4634" s="36" t="str">
        <f ca="1">IFERROR(__xludf.DUMMYFUNCTION("""COMPUTED_VALUE""")," ")</f>
        <v xml:space="preserve"> </v>
      </c>
      <c r="J4634" s="51"/>
      <c r="K4634" s="56"/>
      <c r="L4634" s="38"/>
      <c r="M4634" s="30"/>
      <c r="N4634" s="30"/>
      <c r="O4634" s="30"/>
      <c r="P4634" s="30"/>
      <c r="Q4634" s="23" t="str">
        <v/>
      </c>
      <c r="R4634" s="30"/>
      <c r="S4634" s="39"/>
      <c r="T4634" s="45"/>
      <c r="U4634" s="52"/>
      <c r="V4634" s="53"/>
      <c r="W4634" s="54"/>
      <c r="X4634" s="30"/>
      <c r="Y4634" s="31" t="str">
        <v/>
      </c>
      <c r="Z4634" s="30"/>
      <c r="AA4634" s="56"/>
      <c r="AB4634" s="56"/>
      <c r="AC4634" s="30"/>
      <c r="AD4634" s="30"/>
    </row>
    <row r="4635" spans="1:30" x14ac:dyDescent="0.2">
      <c r="A4635" s="89"/>
      <c r="B4635" s="35"/>
      <c r="C4635" s="30"/>
      <c r="D4635" s="30"/>
      <c r="E4635" s="30"/>
      <c r="F4635" s="30"/>
      <c r="G4635" s="30"/>
      <c r="H4635" s="155"/>
      <c r="I4635" s="36" t="str">
        <f ca="1">IFERROR(__xludf.DUMMYFUNCTION("""COMPUTED_VALUE""")," ")</f>
        <v xml:space="preserve"> </v>
      </c>
      <c r="J4635" s="51"/>
      <c r="K4635" s="56"/>
      <c r="L4635" s="38"/>
      <c r="M4635" s="30"/>
      <c r="N4635" s="30"/>
      <c r="O4635" s="30"/>
      <c r="P4635" s="30"/>
      <c r="Q4635" s="23" t="str">
        <v/>
      </c>
      <c r="R4635" s="30"/>
      <c r="S4635" s="39"/>
      <c r="T4635" s="45"/>
      <c r="U4635" s="52"/>
      <c r="V4635" s="53"/>
      <c r="W4635" s="54"/>
      <c r="X4635" s="30"/>
      <c r="Y4635" s="31" t="str">
        <v/>
      </c>
      <c r="Z4635" s="30"/>
      <c r="AA4635" s="55"/>
      <c r="AB4635" s="55"/>
      <c r="AC4635" s="30"/>
      <c r="AD4635" s="30"/>
    </row>
    <row r="4636" spans="1:30" x14ac:dyDescent="0.2">
      <c r="A4636" s="89"/>
      <c r="B4636" s="35"/>
      <c r="C4636" s="30"/>
      <c r="D4636" s="30"/>
      <c r="E4636" s="30"/>
      <c r="F4636" s="30"/>
      <c r="G4636" s="30"/>
      <c r="H4636" s="155"/>
      <c r="I4636" s="36" t="str">
        <f ca="1">IFERROR(__xludf.DUMMYFUNCTION("""COMPUTED_VALUE""")," ")</f>
        <v xml:space="preserve"> </v>
      </c>
      <c r="J4636" s="51"/>
      <c r="K4636" s="56"/>
      <c r="L4636" s="38"/>
      <c r="M4636" s="30"/>
      <c r="N4636" s="30"/>
      <c r="O4636" s="30"/>
      <c r="P4636" s="30"/>
      <c r="Q4636" s="23" t="str">
        <v/>
      </c>
      <c r="R4636" s="30"/>
      <c r="S4636" s="39"/>
      <c r="T4636" s="45"/>
      <c r="U4636" s="52"/>
      <c r="V4636" s="53"/>
      <c r="W4636" s="54"/>
      <c r="X4636" s="30"/>
      <c r="Y4636" s="31" t="str">
        <v/>
      </c>
      <c r="Z4636" s="30"/>
      <c r="AA4636" s="56"/>
      <c r="AB4636" s="56"/>
      <c r="AC4636" s="30"/>
      <c r="AD4636" s="30"/>
    </row>
    <row r="4637" spans="1:30" x14ac:dyDescent="0.2">
      <c r="A4637" s="89"/>
      <c r="B4637" s="35"/>
      <c r="C4637" s="30"/>
      <c r="D4637" s="30"/>
      <c r="E4637" s="30"/>
      <c r="F4637" s="30"/>
      <c r="G4637" s="30"/>
      <c r="H4637" s="155"/>
      <c r="I4637" s="36" t="str">
        <f ca="1">IFERROR(__xludf.DUMMYFUNCTION("""COMPUTED_VALUE""")," ")</f>
        <v xml:space="preserve"> </v>
      </c>
      <c r="J4637" s="51"/>
      <c r="K4637" s="56"/>
      <c r="L4637" s="38"/>
      <c r="M4637" s="30"/>
      <c r="N4637" s="30"/>
      <c r="O4637" s="30"/>
      <c r="P4637" s="30"/>
      <c r="Q4637" s="23" t="str">
        <v/>
      </c>
      <c r="R4637" s="30"/>
      <c r="S4637" s="39"/>
      <c r="T4637" s="45"/>
      <c r="U4637" s="52"/>
      <c r="V4637" s="53"/>
      <c r="W4637" s="54"/>
      <c r="X4637" s="30"/>
      <c r="Y4637" s="31" t="str">
        <v/>
      </c>
      <c r="Z4637" s="30"/>
      <c r="AA4637" s="55"/>
      <c r="AB4637" s="55"/>
      <c r="AC4637" s="30"/>
      <c r="AD4637" s="30"/>
    </row>
    <row r="4638" spans="1:30" x14ac:dyDescent="0.2">
      <c r="A4638" s="89"/>
      <c r="B4638" s="35"/>
      <c r="C4638" s="30"/>
      <c r="D4638" s="30"/>
      <c r="E4638" s="30"/>
      <c r="F4638" s="30"/>
      <c r="G4638" s="30"/>
      <c r="H4638" s="155"/>
      <c r="I4638" s="36" t="str">
        <f ca="1">IFERROR(__xludf.DUMMYFUNCTION("""COMPUTED_VALUE""")," ")</f>
        <v xml:space="preserve"> </v>
      </c>
      <c r="J4638" s="51"/>
      <c r="K4638" s="56"/>
      <c r="L4638" s="38"/>
      <c r="M4638" s="30"/>
      <c r="N4638" s="30"/>
      <c r="O4638" s="30"/>
      <c r="P4638" s="30"/>
      <c r="Q4638" s="23" t="str">
        <v/>
      </c>
      <c r="R4638" s="30"/>
      <c r="S4638" s="39"/>
      <c r="T4638" s="45"/>
      <c r="U4638" s="52"/>
      <c r="V4638" s="53"/>
      <c r="W4638" s="54"/>
      <c r="X4638" s="30"/>
      <c r="Y4638" s="31" t="str">
        <v/>
      </c>
      <c r="Z4638" s="30"/>
      <c r="AA4638" s="56"/>
      <c r="AB4638" s="56"/>
      <c r="AC4638" s="30"/>
      <c r="AD4638" s="30"/>
    </row>
    <row r="4639" spans="1:30" x14ac:dyDescent="0.2">
      <c r="A4639" s="89"/>
      <c r="B4639" s="35"/>
      <c r="C4639" s="30"/>
      <c r="D4639" s="30"/>
      <c r="E4639" s="30"/>
      <c r="F4639" s="30"/>
      <c r="G4639" s="30"/>
      <c r="H4639" s="155"/>
      <c r="I4639" s="36" t="str">
        <f ca="1">IFERROR(__xludf.DUMMYFUNCTION("""COMPUTED_VALUE""")," ")</f>
        <v xml:space="preserve"> </v>
      </c>
      <c r="J4639" s="51"/>
      <c r="K4639" s="56"/>
      <c r="L4639" s="38"/>
      <c r="M4639" s="30"/>
      <c r="N4639" s="30"/>
      <c r="O4639" s="30"/>
      <c r="P4639" s="30"/>
      <c r="Q4639" s="23" t="str">
        <v/>
      </c>
      <c r="R4639" s="30"/>
      <c r="S4639" s="39"/>
      <c r="T4639" s="45"/>
      <c r="U4639" s="52"/>
      <c r="V4639" s="53"/>
      <c r="W4639" s="54"/>
      <c r="X4639" s="30"/>
      <c r="Y4639" s="31" t="str">
        <v/>
      </c>
      <c r="Z4639" s="30"/>
      <c r="AA4639" s="55"/>
      <c r="AB4639" s="55"/>
      <c r="AC4639" s="30"/>
      <c r="AD4639" s="30"/>
    </row>
    <row r="4640" spans="1:30" x14ac:dyDescent="0.2">
      <c r="A4640" s="89"/>
      <c r="B4640" s="35"/>
      <c r="C4640" s="30"/>
      <c r="D4640" s="30"/>
      <c r="E4640" s="30"/>
      <c r="F4640" s="30"/>
      <c r="G4640" s="30"/>
      <c r="H4640" s="155"/>
      <c r="I4640" s="36" t="str">
        <f ca="1">IFERROR(__xludf.DUMMYFUNCTION("""COMPUTED_VALUE""")," ")</f>
        <v xml:space="preserve"> </v>
      </c>
      <c r="J4640" s="51"/>
      <c r="K4640" s="56"/>
      <c r="L4640" s="38"/>
      <c r="M4640" s="30"/>
      <c r="N4640" s="30"/>
      <c r="O4640" s="30"/>
      <c r="P4640" s="30"/>
      <c r="Q4640" s="23" t="str">
        <v/>
      </c>
      <c r="R4640" s="30"/>
      <c r="S4640" s="39"/>
      <c r="T4640" s="45"/>
      <c r="U4640" s="52"/>
      <c r="V4640" s="53"/>
      <c r="W4640" s="54"/>
      <c r="X4640" s="30"/>
      <c r="Y4640" s="31" t="str">
        <v/>
      </c>
      <c r="Z4640" s="30"/>
      <c r="AA4640" s="56"/>
      <c r="AB4640" s="56"/>
      <c r="AC4640" s="30"/>
      <c r="AD4640" s="30"/>
    </row>
    <row r="4641" spans="1:30" x14ac:dyDescent="0.2">
      <c r="A4641" s="89"/>
      <c r="B4641" s="35"/>
      <c r="C4641" s="30"/>
      <c r="D4641" s="30"/>
      <c r="E4641" s="30"/>
      <c r="F4641" s="30"/>
      <c r="G4641" s="30"/>
      <c r="H4641" s="155"/>
      <c r="I4641" s="36" t="str">
        <f ca="1">IFERROR(__xludf.DUMMYFUNCTION("""COMPUTED_VALUE""")," ")</f>
        <v xml:space="preserve"> </v>
      </c>
      <c r="J4641" s="51"/>
      <c r="K4641" s="56"/>
      <c r="L4641" s="38"/>
      <c r="M4641" s="30"/>
      <c r="N4641" s="30"/>
      <c r="O4641" s="30"/>
      <c r="P4641" s="30"/>
      <c r="Q4641" s="23" t="str">
        <v/>
      </c>
      <c r="R4641" s="30"/>
      <c r="S4641" s="39"/>
      <c r="T4641" s="45"/>
      <c r="U4641" s="52"/>
      <c r="V4641" s="53"/>
      <c r="W4641" s="54"/>
      <c r="X4641" s="30"/>
      <c r="Y4641" s="31" t="str">
        <v/>
      </c>
      <c r="Z4641" s="30"/>
      <c r="AA4641" s="55"/>
      <c r="AB4641" s="55"/>
      <c r="AC4641" s="30"/>
      <c r="AD4641" s="30"/>
    </row>
    <row r="4642" spans="1:30" x14ac:dyDescent="0.2">
      <c r="A4642" s="89"/>
      <c r="B4642" s="35"/>
      <c r="C4642" s="30"/>
      <c r="D4642" s="30"/>
      <c r="E4642" s="30"/>
      <c r="F4642" s="30"/>
      <c r="G4642" s="30"/>
      <c r="H4642" s="155"/>
      <c r="I4642" s="36" t="str">
        <f ca="1">IFERROR(__xludf.DUMMYFUNCTION("""COMPUTED_VALUE""")," ")</f>
        <v xml:space="preserve"> </v>
      </c>
      <c r="J4642" s="51"/>
      <c r="K4642" s="56"/>
      <c r="L4642" s="38"/>
      <c r="M4642" s="30"/>
      <c r="N4642" s="30"/>
      <c r="O4642" s="30"/>
      <c r="P4642" s="30"/>
      <c r="Q4642" s="23" t="str">
        <v/>
      </c>
      <c r="R4642" s="30"/>
      <c r="S4642" s="39"/>
      <c r="T4642" s="45"/>
      <c r="U4642" s="52"/>
      <c r="V4642" s="53"/>
      <c r="W4642" s="54"/>
      <c r="X4642" s="30"/>
      <c r="Y4642" s="31" t="str">
        <v/>
      </c>
      <c r="Z4642" s="30"/>
      <c r="AA4642" s="56"/>
      <c r="AB4642" s="56"/>
      <c r="AC4642" s="30"/>
      <c r="AD4642" s="30"/>
    </row>
    <row r="4643" spans="1:30" x14ac:dyDescent="0.2">
      <c r="A4643" s="89"/>
      <c r="B4643" s="35"/>
      <c r="C4643" s="30"/>
      <c r="D4643" s="30"/>
      <c r="E4643" s="30"/>
      <c r="F4643" s="30"/>
      <c r="G4643" s="30"/>
      <c r="H4643" s="155"/>
      <c r="I4643" s="36" t="str">
        <f ca="1">IFERROR(__xludf.DUMMYFUNCTION("""COMPUTED_VALUE""")," ")</f>
        <v xml:space="preserve"> </v>
      </c>
      <c r="J4643" s="51"/>
      <c r="K4643" s="56"/>
      <c r="L4643" s="38"/>
      <c r="M4643" s="30"/>
      <c r="N4643" s="30"/>
      <c r="O4643" s="30"/>
      <c r="P4643" s="30"/>
      <c r="Q4643" s="23" t="str">
        <v/>
      </c>
      <c r="R4643" s="30"/>
      <c r="S4643" s="39"/>
      <c r="T4643" s="45"/>
      <c r="U4643" s="52"/>
      <c r="V4643" s="53"/>
      <c r="W4643" s="54"/>
      <c r="X4643" s="30"/>
      <c r="Y4643" s="31" t="str">
        <v/>
      </c>
      <c r="Z4643" s="30"/>
      <c r="AA4643" s="55"/>
      <c r="AB4643" s="55"/>
      <c r="AC4643" s="30"/>
      <c r="AD4643" s="30"/>
    </row>
    <row r="4644" spans="1:30" x14ac:dyDescent="0.2">
      <c r="A4644" s="89"/>
      <c r="B4644" s="35"/>
      <c r="C4644" s="30"/>
      <c r="D4644" s="30"/>
      <c r="E4644" s="30"/>
      <c r="F4644" s="30"/>
      <c r="G4644" s="30"/>
      <c r="H4644" s="155"/>
      <c r="I4644" s="36" t="str">
        <f ca="1">IFERROR(__xludf.DUMMYFUNCTION("""COMPUTED_VALUE""")," ")</f>
        <v xml:space="preserve"> </v>
      </c>
      <c r="J4644" s="51"/>
      <c r="K4644" s="56"/>
      <c r="L4644" s="38"/>
      <c r="M4644" s="30"/>
      <c r="N4644" s="30"/>
      <c r="O4644" s="30"/>
      <c r="P4644" s="30"/>
      <c r="Q4644" s="23" t="str">
        <v/>
      </c>
      <c r="R4644" s="30"/>
      <c r="S4644" s="39"/>
      <c r="T4644" s="45"/>
      <c r="U4644" s="52"/>
      <c r="V4644" s="53"/>
      <c r="W4644" s="54"/>
      <c r="X4644" s="30"/>
      <c r="Y4644" s="31" t="str">
        <v/>
      </c>
      <c r="Z4644" s="30"/>
      <c r="AA4644" s="56"/>
      <c r="AB4644" s="56"/>
      <c r="AC4644" s="30"/>
      <c r="AD4644" s="30"/>
    </row>
    <row r="4645" spans="1:30" x14ac:dyDescent="0.2">
      <c r="A4645" s="89"/>
      <c r="B4645" s="35"/>
      <c r="C4645" s="30"/>
      <c r="D4645" s="30"/>
      <c r="E4645" s="30"/>
      <c r="F4645" s="30"/>
      <c r="G4645" s="30"/>
      <c r="H4645" s="155"/>
      <c r="I4645" s="36" t="str">
        <f ca="1">IFERROR(__xludf.DUMMYFUNCTION("""COMPUTED_VALUE""")," ")</f>
        <v xml:space="preserve"> </v>
      </c>
      <c r="J4645" s="51"/>
      <c r="K4645" s="56"/>
      <c r="L4645" s="38"/>
      <c r="M4645" s="30"/>
      <c r="N4645" s="30"/>
      <c r="O4645" s="30"/>
      <c r="P4645" s="30"/>
      <c r="Q4645" s="23" t="str">
        <v/>
      </c>
      <c r="R4645" s="30"/>
      <c r="S4645" s="39"/>
      <c r="T4645" s="45"/>
      <c r="U4645" s="52"/>
      <c r="V4645" s="53"/>
      <c r="W4645" s="54"/>
      <c r="X4645" s="30"/>
      <c r="Y4645" s="31" t="str">
        <v/>
      </c>
      <c r="Z4645" s="30"/>
      <c r="AA4645" s="55"/>
      <c r="AB4645" s="55"/>
      <c r="AC4645" s="30"/>
      <c r="AD4645" s="30"/>
    </row>
    <row r="4646" spans="1:30" x14ac:dyDescent="0.2">
      <c r="A4646" s="89"/>
      <c r="B4646" s="35"/>
      <c r="C4646" s="30"/>
      <c r="D4646" s="30"/>
      <c r="E4646" s="30"/>
      <c r="F4646" s="30"/>
      <c r="G4646" s="30"/>
      <c r="H4646" s="155"/>
      <c r="I4646" s="36" t="str">
        <f ca="1">IFERROR(__xludf.DUMMYFUNCTION("""COMPUTED_VALUE""")," ")</f>
        <v xml:space="preserve"> </v>
      </c>
      <c r="J4646" s="51"/>
      <c r="K4646" s="56"/>
      <c r="L4646" s="38"/>
      <c r="M4646" s="30"/>
      <c r="N4646" s="30"/>
      <c r="O4646" s="30"/>
      <c r="P4646" s="30"/>
      <c r="Q4646" s="23" t="str">
        <v/>
      </c>
      <c r="R4646" s="30"/>
      <c r="S4646" s="39"/>
      <c r="T4646" s="45"/>
      <c r="U4646" s="52"/>
      <c r="V4646" s="53"/>
      <c r="W4646" s="54"/>
      <c r="X4646" s="30"/>
      <c r="Y4646" s="31" t="str">
        <v/>
      </c>
      <c r="Z4646" s="30"/>
      <c r="AA4646" s="56"/>
      <c r="AB4646" s="56"/>
      <c r="AC4646" s="30"/>
      <c r="AD4646" s="30"/>
    </row>
    <row r="4647" spans="1:30" x14ac:dyDescent="0.2">
      <c r="A4647" s="89"/>
      <c r="B4647" s="35"/>
      <c r="C4647" s="30"/>
      <c r="D4647" s="30"/>
      <c r="E4647" s="30"/>
      <c r="F4647" s="30"/>
      <c r="G4647" s="30"/>
      <c r="H4647" s="155"/>
      <c r="I4647" s="36" t="str">
        <f ca="1">IFERROR(__xludf.DUMMYFUNCTION("""COMPUTED_VALUE""")," ")</f>
        <v xml:space="preserve"> </v>
      </c>
      <c r="J4647" s="51"/>
      <c r="K4647" s="56"/>
      <c r="L4647" s="38"/>
      <c r="M4647" s="30"/>
      <c r="N4647" s="30"/>
      <c r="O4647" s="30"/>
      <c r="P4647" s="30"/>
      <c r="Q4647" s="23" t="str">
        <v/>
      </c>
      <c r="R4647" s="30"/>
      <c r="S4647" s="39"/>
      <c r="T4647" s="45"/>
      <c r="U4647" s="52"/>
      <c r="V4647" s="53"/>
      <c r="W4647" s="54"/>
      <c r="X4647" s="30"/>
      <c r="Y4647" s="31" t="str">
        <v/>
      </c>
      <c r="Z4647" s="30"/>
      <c r="AA4647" s="55"/>
      <c r="AB4647" s="55"/>
      <c r="AC4647" s="30"/>
      <c r="AD4647" s="30"/>
    </row>
    <row r="4648" spans="1:30" x14ac:dyDescent="0.2">
      <c r="A4648" s="89"/>
      <c r="B4648" s="35"/>
      <c r="C4648" s="30"/>
      <c r="D4648" s="30"/>
      <c r="E4648" s="30"/>
      <c r="F4648" s="30"/>
      <c r="G4648" s="30"/>
      <c r="H4648" s="155"/>
      <c r="I4648" s="36" t="str">
        <f ca="1">IFERROR(__xludf.DUMMYFUNCTION("""COMPUTED_VALUE""")," ")</f>
        <v xml:space="preserve"> </v>
      </c>
      <c r="J4648" s="51"/>
      <c r="K4648" s="56"/>
      <c r="L4648" s="38"/>
      <c r="M4648" s="30"/>
      <c r="N4648" s="30"/>
      <c r="O4648" s="30"/>
      <c r="P4648" s="30"/>
      <c r="Q4648" s="23" t="str">
        <v/>
      </c>
      <c r="R4648" s="30"/>
      <c r="S4648" s="39"/>
      <c r="T4648" s="45"/>
      <c r="U4648" s="52"/>
      <c r="V4648" s="53"/>
      <c r="W4648" s="54"/>
      <c r="X4648" s="30"/>
      <c r="Y4648" s="31" t="str">
        <v/>
      </c>
      <c r="Z4648" s="30"/>
      <c r="AA4648" s="56"/>
      <c r="AB4648" s="56"/>
      <c r="AC4648" s="30"/>
      <c r="AD4648" s="30"/>
    </row>
    <row r="4649" spans="1:30" x14ac:dyDescent="0.2">
      <c r="A4649" s="89"/>
      <c r="B4649" s="35"/>
      <c r="C4649" s="30"/>
      <c r="D4649" s="30"/>
      <c r="E4649" s="30"/>
      <c r="F4649" s="30"/>
      <c r="G4649" s="30"/>
      <c r="H4649" s="155"/>
      <c r="I4649" s="36" t="str">
        <f ca="1">IFERROR(__xludf.DUMMYFUNCTION("""COMPUTED_VALUE""")," ")</f>
        <v xml:space="preserve"> </v>
      </c>
      <c r="J4649" s="51"/>
      <c r="K4649" s="56"/>
      <c r="L4649" s="38"/>
      <c r="M4649" s="30"/>
      <c r="N4649" s="30"/>
      <c r="O4649" s="30"/>
      <c r="P4649" s="30"/>
      <c r="Q4649" s="23" t="str">
        <v/>
      </c>
      <c r="R4649" s="30"/>
      <c r="S4649" s="39"/>
      <c r="T4649" s="45"/>
      <c r="U4649" s="52"/>
      <c r="V4649" s="53"/>
      <c r="W4649" s="54"/>
      <c r="X4649" s="30"/>
      <c r="Y4649" s="31" t="str">
        <v/>
      </c>
      <c r="Z4649" s="30"/>
      <c r="AA4649" s="55"/>
      <c r="AB4649" s="55"/>
      <c r="AC4649" s="30"/>
      <c r="AD4649" s="30"/>
    </row>
    <row r="4650" spans="1:30" x14ac:dyDescent="0.2">
      <c r="A4650" s="89"/>
      <c r="B4650" s="35"/>
      <c r="C4650" s="30"/>
      <c r="D4650" s="30"/>
      <c r="E4650" s="30"/>
      <c r="F4650" s="30"/>
      <c r="G4650" s="30"/>
      <c r="H4650" s="155"/>
      <c r="I4650" s="36" t="str">
        <f ca="1">IFERROR(__xludf.DUMMYFUNCTION("""COMPUTED_VALUE""")," ")</f>
        <v xml:space="preserve"> </v>
      </c>
      <c r="J4650" s="51"/>
      <c r="K4650" s="56"/>
      <c r="L4650" s="38"/>
      <c r="M4650" s="30"/>
      <c r="N4650" s="30"/>
      <c r="O4650" s="30"/>
      <c r="P4650" s="30"/>
      <c r="Q4650" s="23" t="str">
        <v/>
      </c>
      <c r="R4650" s="30"/>
      <c r="S4650" s="39"/>
      <c r="T4650" s="45"/>
      <c r="U4650" s="52"/>
      <c r="V4650" s="53"/>
      <c r="W4650" s="54"/>
      <c r="X4650" s="30"/>
      <c r="Y4650" s="31" t="str">
        <v/>
      </c>
      <c r="Z4650" s="30"/>
      <c r="AA4650" s="56"/>
      <c r="AB4650" s="56"/>
      <c r="AC4650" s="30"/>
      <c r="AD4650" s="30"/>
    </row>
    <row r="4651" spans="1:30" x14ac:dyDescent="0.2">
      <c r="A4651" s="89"/>
      <c r="B4651" s="35"/>
      <c r="C4651" s="30"/>
      <c r="D4651" s="30"/>
      <c r="E4651" s="30"/>
      <c r="F4651" s="30"/>
      <c r="G4651" s="30"/>
      <c r="H4651" s="155"/>
      <c r="I4651" s="36" t="str">
        <f ca="1">IFERROR(__xludf.DUMMYFUNCTION("""COMPUTED_VALUE""")," ")</f>
        <v xml:space="preserve"> </v>
      </c>
      <c r="J4651" s="51"/>
      <c r="K4651" s="56"/>
      <c r="L4651" s="38"/>
      <c r="M4651" s="30"/>
      <c r="N4651" s="30"/>
      <c r="O4651" s="30"/>
      <c r="P4651" s="30"/>
      <c r="Q4651" s="23" t="str">
        <v/>
      </c>
      <c r="R4651" s="30"/>
      <c r="S4651" s="39"/>
      <c r="T4651" s="45"/>
      <c r="U4651" s="52"/>
      <c r="V4651" s="53"/>
      <c r="W4651" s="54"/>
      <c r="X4651" s="30"/>
      <c r="Y4651" s="31" t="str">
        <v/>
      </c>
      <c r="Z4651" s="30"/>
      <c r="AA4651" s="55"/>
      <c r="AB4651" s="55"/>
      <c r="AC4651" s="30"/>
      <c r="AD4651" s="30"/>
    </row>
    <row r="4652" spans="1:30" x14ac:dyDescent="0.2">
      <c r="A4652" s="89"/>
      <c r="B4652" s="35"/>
      <c r="C4652" s="30"/>
      <c r="D4652" s="30"/>
      <c r="E4652" s="30"/>
      <c r="F4652" s="30"/>
      <c r="G4652" s="30"/>
      <c r="H4652" s="155"/>
      <c r="I4652" s="36" t="str">
        <f ca="1">IFERROR(__xludf.DUMMYFUNCTION("""COMPUTED_VALUE""")," ")</f>
        <v xml:space="preserve"> </v>
      </c>
      <c r="J4652" s="51"/>
      <c r="K4652" s="56"/>
      <c r="L4652" s="38"/>
      <c r="M4652" s="30"/>
      <c r="N4652" s="30"/>
      <c r="O4652" s="30"/>
      <c r="P4652" s="30"/>
      <c r="Q4652" s="23" t="str">
        <v/>
      </c>
      <c r="R4652" s="30"/>
      <c r="S4652" s="39"/>
      <c r="T4652" s="45"/>
      <c r="U4652" s="52"/>
      <c r="V4652" s="53"/>
      <c r="W4652" s="54"/>
      <c r="X4652" s="30"/>
      <c r="Y4652" s="31" t="str">
        <v/>
      </c>
      <c r="Z4652" s="30"/>
      <c r="AA4652" s="56"/>
      <c r="AB4652" s="56"/>
      <c r="AC4652" s="30"/>
      <c r="AD4652" s="30"/>
    </row>
    <row r="4653" spans="1:30" x14ac:dyDescent="0.2">
      <c r="A4653" s="89"/>
      <c r="B4653" s="35"/>
      <c r="C4653" s="30"/>
      <c r="D4653" s="30"/>
      <c r="E4653" s="30"/>
      <c r="F4653" s="30"/>
      <c r="G4653" s="30"/>
      <c r="H4653" s="155"/>
      <c r="I4653" s="36" t="str">
        <f ca="1">IFERROR(__xludf.DUMMYFUNCTION("""COMPUTED_VALUE""")," ")</f>
        <v xml:space="preserve"> </v>
      </c>
      <c r="J4653" s="51"/>
      <c r="K4653" s="56"/>
      <c r="L4653" s="38"/>
      <c r="M4653" s="30"/>
      <c r="N4653" s="30"/>
      <c r="O4653" s="30"/>
      <c r="P4653" s="30"/>
      <c r="Q4653" s="23" t="str">
        <v/>
      </c>
      <c r="R4653" s="30"/>
      <c r="S4653" s="39"/>
      <c r="T4653" s="45"/>
      <c r="U4653" s="52"/>
      <c r="V4653" s="53"/>
      <c r="W4653" s="54"/>
      <c r="X4653" s="30"/>
      <c r="Y4653" s="31" t="str">
        <v/>
      </c>
      <c r="Z4653" s="30"/>
      <c r="AA4653" s="55"/>
      <c r="AB4653" s="55"/>
      <c r="AC4653" s="30"/>
      <c r="AD4653" s="30"/>
    </row>
    <row r="4654" spans="1:30" x14ac:dyDescent="0.2">
      <c r="A4654" s="89"/>
      <c r="B4654" s="35"/>
      <c r="C4654" s="30"/>
      <c r="D4654" s="30"/>
      <c r="E4654" s="30"/>
      <c r="F4654" s="30"/>
      <c r="G4654" s="30"/>
      <c r="H4654" s="155"/>
      <c r="I4654" s="36" t="str">
        <f ca="1">IFERROR(__xludf.DUMMYFUNCTION("""COMPUTED_VALUE""")," ")</f>
        <v xml:space="preserve"> </v>
      </c>
      <c r="J4654" s="51"/>
      <c r="K4654" s="56"/>
      <c r="L4654" s="38"/>
      <c r="M4654" s="30"/>
      <c r="N4654" s="30"/>
      <c r="O4654" s="30"/>
      <c r="P4654" s="30"/>
      <c r="Q4654" s="23" t="str">
        <v/>
      </c>
      <c r="R4654" s="30"/>
      <c r="S4654" s="39"/>
      <c r="T4654" s="45"/>
      <c r="U4654" s="52"/>
      <c r="V4654" s="53"/>
      <c r="W4654" s="54"/>
      <c r="X4654" s="30"/>
      <c r="Y4654" s="31" t="str">
        <v/>
      </c>
      <c r="Z4654" s="30"/>
      <c r="AA4654" s="56"/>
      <c r="AB4654" s="56"/>
      <c r="AC4654" s="30"/>
      <c r="AD4654" s="30"/>
    </row>
    <row r="4655" spans="1:30" x14ac:dyDescent="0.2">
      <c r="A4655" s="89"/>
      <c r="B4655" s="35"/>
      <c r="C4655" s="30"/>
      <c r="D4655" s="30"/>
      <c r="E4655" s="30"/>
      <c r="F4655" s="30"/>
      <c r="G4655" s="30"/>
      <c r="H4655" s="155"/>
      <c r="I4655" s="36" t="str">
        <f ca="1">IFERROR(__xludf.DUMMYFUNCTION("""COMPUTED_VALUE""")," ")</f>
        <v xml:space="preserve"> </v>
      </c>
      <c r="J4655" s="51"/>
      <c r="K4655" s="56"/>
      <c r="L4655" s="38"/>
      <c r="M4655" s="30"/>
      <c r="N4655" s="30"/>
      <c r="O4655" s="30"/>
      <c r="P4655" s="30"/>
      <c r="Q4655" s="23" t="str">
        <v/>
      </c>
      <c r="R4655" s="30"/>
      <c r="S4655" s="39"/>
      <c r="T4655" s="45"/>
      <c r="U4655" s="52"/>
      <c r="V4655" s="53"/>
      <c r="W4655" s="54"/>
      <c r="X4655" s="30"/>
      <c r="Y4655" s="31" t="str">
        <v/>
      </c>
      <c r="Z4655" s="30"/>
      <c r="AA4655" s="55"/>
      <c r="AB4655" s="55"/>
      <c r="AC4655" s="30"/>
      <c r="AD4655" s="30"/>
    </row>
    <row r="4656" spans="1:30" x14ac:dyDescent="0.2">
      <c r="A4656" s="89"/>
      <c r="B4656" s="35"/>
      <c r="C4656" s="30"/>
      <c r="D4656" s="30"/>
      <c r="E4656" s="30"/>
      <c r="F4656" s="30"/>
      <c r="G4656" s="30"/>
      <c r="H4656" s="155"/>
      <c r="I4656" s="36" t="str">
        <f ca="1">IFERROR(__xludf.DUMMYFUNCTION("""COMPUTED_VALUE""")," ")</f>
        <v xml:space="preserve"> </v>
      </c>
      <c r="J4656" s="51"/>
      <c r="K4656" s="56"/>
      <c r="L4656" s="38"/>
      <c r="M4656" s="30"/>
      <c r="N4656" s="30"/>
      <c r="O4656" s="30"/>
      <c r="P4656" s="30"/>
      <c r="Q4656" s="23" t="str">
        <v/>
      </c>
      <c r="R4656" s="30"/>
      <c r="S4656" s="39"/>
      <c r="T4656" s="45"/>
      <c r="U4656" s="52"/>
      <c r="V4656" s="53"/>
      <c r="W4656" s="54"/>
      <c r="X4656" s="30"/>
      <c r="Y4656" s="31" t="str">
        <v/>
      </c>
      <c r="Z4656" s="30"/>
      <c r="AA4656" s="56"/>
      <c r="AB4656" s="56"/>
      <c r="AC4656" s="30"/>
      <c r="AD4656" s="30"/>
    </row>
    <row r="4657" spans="1:30" x14ac:dyDescent="0.2">
      <c r="A4657" s="89"/>
      <c r="B4657" s="35"/>
      <c r="C4657" s="30"/>
      <c r="D4657" s="30"/>
      <c r="E4657" s="30"/>
      <c r="F4657" s="30"/>
      <c r="G4657" s="30"/>
      <c r="H4657" s="155"/>
      <c r="I4657" s="36" t="str">
        <f ca="1">IFERROR(__xludf.DUMMYFUNCTION("""COMPUTED_VALUE""")," ")</f>
        <v xml:space="preserve"> </v>
      </c>
      <c r="J4657" s="51"/>
      <c r="K4657" s="56"/>
      <c r="L4657" s="38"/>
      <c r="M4657" s="30"/>
      <c r="N4657" s="30"/>
      <c r="O4657" s="30"/>
      <c r="P4657" s="30"/>
      <c r="Q4657" s="23" t="str">
        <v/>
      </c>
      <c r="R4657" s="30"/>
      <c r="S4657" s="39"/>
      <c r="T4657" s="45"/>
      <c r="U4657" s="52"/>
      <c r="V4657" s="53"/>
      <c r="W4657" s="54"/>
      <c r="X4657" s="30"/>
      <c r="Y4657" s="31" t="str">
        <v/>
      </c>
      <c r="Z4657" s="30"/>
      <c r="AA4657" s="55"/>
      <c r="AB4657" s="55"/>
      <c r="AC4657" s="30"/>
      <c r="AD4657" s="30"/>
    </row>
    <row r="4658" spans="1:30" x14ac:dyDescent="0.2">
      <c r="A4658" s="89"/>
      <c r="B4658" s="35"/>
      <c r="C4658" s="30"/>
      <c r="D4658" s="30"/>
      <c r="E4658" s="30"/>
      <c r="F4658" s="30"/>
      <c r="G4658" s="30"/>
      <c r="H4658" s="155"/>
      <c r="I4658" s="36" t="str">
        <f ca="1">IFERROR(__xludf.DUMMYFUNCTION("""COMPUTED_VALUE""")," ")</f>
        <v xml:space="preserve"> </v>
      </c>
      <c r="J4658" s="51"/>
      <c r="K4658" s="56"/>
      <c r="L4658" s="38"/>
      <c r="M4658" s="30"/>
      <c r="N4658" s="30"/>
      <c r="O4658" s="30"/>
      <c r="P4658" s="30"/>
      <c r="Q4658" s="23" t="str">
        <v/>
      </c>
      <c r="R4658" s="30"/>
      <c r="S4658" s="39"/>
      <c r="T4658" s="45"/>
      <c r="U4658" s="52"/>
      <c r="V4658" s="53"/>
      <c r="W4658" s="54"/>
      <c r="X4658" s="30"/>
      <c r="Y4658" s="31" t="str">
        <v/>
      </c>
      <c r="Z4658" s="30"/>
      <c r="AA4658" s="56"/>
      <c r="AB4658" s="56"/>
      <c r="AC4658" s="30"/>
      <c r="AD4658" s="30"/>
    </row>
    <row r="4659" spans="1:30" x14ac:dyDescent="0.2">
      <c r="A4659" s="89"/>
      <c r="B4659" s="35"/>
      <c r="C4659" s="30"/>
      <c r="D4659" s="30"/>
      <c r="E4659" s="30"/>
      <c r="F4659" s="30"/>
      <c r="G4659" s="30"/>
      <c r="H4659" s="155"/>
      <c r="I4659" s="36" t="str">
        <f ca="1">IFERROR(__xludf.DUMMYFUNCTION("""COMPUTED_VALUE""")," ")</f>
        <v xml:space="preserve"> </v>
      </c>
      <c r="J4659" s="51"/>
      <c r="K4659" s="56"/>
      <c r="L4659" s="38"/>
      <c r="M4659" s="30"/>
      <c r="N4659" s="30"/>
      <c r="O4659" s="30"/>
      <c r="P4659" s="30"/>
      <c r="Q4659" s="23" t="str">
        <v/>
      </c>
      <c r="R4659" s="30"/>
      <c r="S4659" s="39"/>
      <c r="T4659" s="45"/>
      <c r="U4659" s="52"/>
      <c r="V4659" s="53"/>
      <c r="W4659" s="54"/>
      <c r="X4659" s="30"/>
      <c r="Y4659" s="31" t="str">
        <v/>
      </c>
      <c r="Z4659" s="30"/>
      <c r="AA4659" s="55"/>
      <c r="AB4659" s="55"/>
      <c r="AC4659" s="30"/>
      <c r="AD4659" s="30"/>
    </row>
    <row r="4660" spans="1:30" x14ac:dyDescent="0.2">
      <c r="A4660" s="89"/>
      <c r="B4660" s="35"/>
      <c r="C4660" s="30"/>
      <c r="D4660" s="30"/>
      <c r="E4660" s="30"/>
      <c r="F4660" s="30"/>
      <c r="G4660" s="30"/>
      <c r="H4660" s="155"/>
      <c r="I4660" s="36" t="str">
        <f ca="1">IFERROR(__xludf.DUMMYFUNCTION("""COMPUTED_VALUE""")," ")</f>
        <v xml:space="preserve"> </v>
      </c>
      <c r="J4660" s="51"/>
      <c r="K4660" s="56"/>
      <c r="L4660" s="38"/>
      <c r="M4660" s="30"/>
      <c r="N4660" s="30"/>
      <c r="O4660" s="30"/>
      <c r="P4660" s="30"/>
      <c r="Q4660" s="23" t="str">
        <v/>
      </c>
      <c r="R4660" s="30"/>
      <c r="S4660" s="39"/>
      <c r="T4660" s="45"/>
      <c r="U4660" s="52"/>
      <c r="V4660" s="53"/>
      <c r="W4660" s="54"/>
      <c r="X4660" s="30"/>
      <c r="Y4660" s="31" t="str">
        <v/>
      </c>
      <c r="Z4660" s="30"/>
      <c r="AA4660" s="56"/>
      <c r="AB4660" s="56"/>
      <c r="AC4660" s="30"/>
      <c r="AD4660" s="30"/>
    </row>
    <row r="4661" spans="1:30" x14ac:dyDescent="0.2">
      <c r="A4661" s="89"/>
      <c r="B4661" s="35"/>
      <c r="C4661" s="30"/>
      <c r="D4661" s="30"/>
      <c r="E4661" s="30"/>
      <c r="F4661" s="30"/>
      <c r="G4661" s="30"/>
      <c r="H4661" s="155"/>
      <c r="I4661" s="36" t="str">
        <f ca="1">IFERROR(__xludf.DUMMYFUNCTION("""COMPUTED_VALUE""")," ")</f>
        <v xml:space="preserve"> </v>
      </c>
      <c r="J4661" s="51"/>
      <c r="K4661" s="56"/>
      <c r="L4661" s="38"/>
      <c r="M4661" s="30"/>
      <c r="N4661" s="30"/>
      <c r="O4661" s="30"/>
      <c r="P4661" s="30"/>
      <c r="Q4661" s="23" t="str">
        <v/>
      </c>
      <c r="R4661" s="30"/>
      <c r="S4661" s="39"/>
      <c r="T4661" s="45"/>
      <c r="U4661" s="52"/>
      <c r="V4661" s="53"/>
      <c r="W4661" s="54"/>
      <c r="X4661" s="30"/>
      <c r="Y4661" s="31" t="str">
        <v/>
      </c>
      <c r="Z4661" s="30"/>
      <c r="AA4661" s="55"/>
      <c r="AB4661" s="55"/>
      <c r="AC4661" s="30"/>
      <c r="AD4661" s="30"/>
    </row>
    <row r="4662" spans="1:30" x14ac:dyDescent="0.2">
      <c r="A4662" s="89"/>
      <c r="B4662" s="35"/>
      <c r="C4662" s="30"/>
      <c r="D4662" s="30"/>
      <c r="E4662" s="30"/>
      <c r="F4662" s="30"/>
      <c r="G4662" s="30"/>
      <c r="H4662" s="155"/>
      <c r="I4662" s="36" t="str">
        <f ca="1">IFERROR(__xludf.DUMMYFUNCTION("""COMPUTED_VALUE""")," ")</f>
        <v xml:space="preserve"> </v>
      </c>
      <c r="J4662" s="51"/>
      <c r="K4662" s="56"/>
      <c r="L4662" s="38"/>
      <c r="M4662" s="30"/>
      <c r="N4662" s="30"/>
      <c r="O4662" s="30"/>
      <c r="P4662" s="30"/>
      <c r="Q4662" s="23" t="str">
        <v/>
      </c>
      <c r="R4662" s="30"/>
      <c r="S4662" s="39"/>
      <c r="T4662" s="45"/>
      <c r="U4662" s="52"/>
      <c r="V4662" s="53"/>
      <c r="W4662" s="54"/>
      <c r="X4662" s="30"/>
      <c r="Y4662" s="31" t="str">
        <v/>
      </c>
      <c r="Z4662" s="30"/>
      <c r="AA4662" s="56"/>
      <c r="AB4662" s="56"/>
      <c r="AC4662" s="30"/>
      <c r="AD4662" s="30"/>
    </row>
    <row r="4663" spans="1:30" x14ac:dyDescent="0.2">
      <c r="A4663" s="89"/>
      <c r="B4663" s="35"/>
      <c r="C4663" s="30"/>
      <c r="D4663" s="30"/>
      <c r="E4663" s="30"/>
      <c r="F4663" s="30"/>
      <c r="G4663" s="30"/>
      <c r="H4663" s="155"/>
      <c r="I4663" s="36" t="str">
        <f ca="1">IFERROR(__xludf.DUMMYFUNCTION("""COMPUTED_VALUE""")," ")</f>
        <v xml:space="preserve"> </v>
      </c>
      <c r="J4663" s="51"/>
      <c r="K4663" s="56"/>
      <c r="L4663" s="38"/>
      <c r="M4663" s="30"/>
      <c r="N4663" s="30"/>
      <c r="O4663" s="30"/>
      <c r="P4663" s="30"/>
      <c r="Q4663" s="23" t="str">
        <v/>
      </c>
      <c r="R4663" s="30"/>
      <c r="S4663" s="39"/>
      <c r="T4663" s="45"/>
      <c r="U4663" s="52"/>
      <c r="V4663" s="53"/>
      <c r="W4663" s="54"/>
      <c r="X4663" s="30"/>
      <c r="Y4663" s="31" t="str">
        <v/>
      </c>
      <c r="Z4663" s="30"/>
      <c r="AA4663" s="55"/>
      <c r="AB4663" s="55"/>
      <c r="AC4663" s="30"/>
      <c r="AD4663" s="30"/>
    </row>
    <row r="4664" spans="1:30" x14ac:dyDescent="0.2">
      <c r="A4664" s="89"/>
      <c r="B4664" s="35"/>
      <c r="C4664" s="30"/>
      <c r="D4664" s="30"/>
      <c r="E4664" s="30"/>
      <c r="F4664" s="30"/>
      <c r="G4664" s="30"/>
      <c r="H4664" s="155"/>
      <c r="I4664" s="36" t="str">
        <f ca="1">IFERROR(__xludf.DUMMYFUNCTION("""COMPUTED_VALUE""")," ")</f>
        <v xml:space="preserve"> </v>
      </c>
      <c r="J4664" s="51"/>
      <c r="K4664" s="56"/>
      <c r="L4664" s="38"/>
      <c r="M4664" s="30"/>
      <c r="N4664" s="30"/>
      <c r="O4664" s="30"/>
      <c r="P4664" s="30"/>
      <c r="Q4664" s="23" t="str">
        <v/>
      </c>
      <c r="R4664" s="30"/>
      <c r="S4664" s="39"/>
      <c r="T4664" s="45"/>
      <c r="U4664" s="52"/>
      <c r="V4664" s="53"/>
      <c r="W4664" s="54"/>
      <c r="X4664" s="30"/>
      <c r="Y4664" s="31" t="str">
        <v/>
      </c>
      <c r="Z4664" s="30"/>
      <c r="AA4664" s="56"/>
      <c r="AB4664" s="56"/>
      <c r="AC4664" s="30"/>
      <c r="AD4664" s="30"/>
    </row>
    <row r="4665" spans="1:30" x14ac:dyDescent="0.2">
      <c r="A4665" s="89"/>
      <c r="B4665" s="35"/>
      <c r="C4665" s="30"/>
      <c r="D4665" s="30"/>
      <c r="E4665" s="30"/>
      <c r="F4665" s="30"/>
      <c r="G4665" s="30"/>
      <c r="H4665" s="155"/>
      <c r="I4665" s="36" t="str">
        <f ca="1">IFERROR(__xludf.DUMMYFUNCTION("""COMPUTED_VALUE""")," ")</f>
        <v xml:space="preserve"> </v>
      </c>
      <c r="J4665" s="51"/>
      <c r="K4665" s="56"/>
      <c r="L4665" s="38"/>
      <c r="M4665" s="30"/>
      <c r="N4665" s="30"/>
      <c r="O4665" s="30"/>
      <c r="P4665" s="30"/>
      <c r="Q4665" s="23" t="str">
        <v/>
      </c>
      <c r="R4665" s="30"/>
      <c r="S4665" s="39"/>
      <c r="T4665" s="45"/>
      <c r="U4665" s="52"/>
      <c r="V4665" s="53"/>
      <c r="W4665" s="54"/>
      <c r="X4665" s="30"/>
      <c r="Y4665" s="31" t="str">
        <v/>
      </c>
      <c r="Z4665" s="30"/>
      <c r="AA4665" s="55"/>
      <c r="AB4665" s="55"/>
      <c r="AC4665" s="30"/>
      <c r="AD4665" s="30"/>
    </row>
    <row r="4666" spans="1:30" x14ac:dyDescent="0.2">
      <c r="A4666" s="89"/>
      <c r="B4666" s="35"/>
      <c r="C4666" s="30"/>
      <c r="D4666" s="30"/>
      <c r="E4666" s="30"/>
      <c r="F4666" s="30"/>
      <c r="G4666" s="30"/>
      <c r="H4666" s="155"/>
      <c r="I4666" s="36" t="str">
        <f ca="1">IFERROR(__xludf.DUMMYFUNCTION("""COMPUTED_VALUE""")," ")</f>
        <v xml:space="preserve"> </v>
      </c>
      <c r="J4666" s="51"/>
      <c r="K4666" s="56"/>
      <c r="L4666" s="38"/>
      <c r="M4666" s="30"/>
      <c r="N4666" s="30"/>
      <c r="O4666" s="30"/>
      <c r="P4666" s="30"/>
      <c r="Q4666" s="23" t="str">
        <v/>
      </c>
      <c r="R4666" s="30"/>
      <c r="S4666" s="39"/>
      <c r="T4666" s="45"/>
      <c r="U4666" s="52"/>
      <c r="V4666" s="53"/>
      <c r="W4666" s="54"/>
      <c r="X4666" s="30"/>
      <c r="Y4666" s="31" t="str">
        <v/>
      </c>
      <c r="Z4666" s="30"/>
      <c r="AA4666" s="56"/>
      <c r="AB4666" s="56"/>
      <c r="AC4666" s="30"/>
      <c r="AD4666" s="30"/>
    </row>
    <row r="4667" spans="1:30" x14ac:dyDescent="0.2">
      <c r="A4667" s="89"/>
      <c r="B4667" s="35"/>
      <c r="C4667" s="30"/>
      <c r="D4667" s="30"/>
      <c r="E4667" s="30"/>
      <c r="F4667" s="30"/>
      <c r="G4667" s="30"/>
      <c r="H4667" s="155"/>
      <c r="I4667" s="36" t="str">
        <f ca="1">IFERROR(__xludf.DUMMYFUNCTION("""COMPUTED_VALUE""")," ")</f>
        <v xml:space="preserve"> </v>
      </c>
      <c r="J4667" s="51"/>
      <c r="K4667" s="56"/>
      <c r="L4667" s="38"/>
      <c r="M4667" s="30"/>
      <c r="N4667" s="30"/>
      <c r="O4667" s="30"/>
      <c r="P4667" s="30"/>
      <c r="Q4667" s="23" t="str">
        <v/>
      </c>
      <c r="R4667" s="30"/>
      <c r="S4667" s="39"/>
      <c r="T4667" s="45"/>
      <c r="U4667" s="52"/>
      <c r="V4667" s="53"/>
      <c r="W4667" s="54"/>
      <c r="X4667" s="30"/>
      <c r="Y4667" s="31" t="str">
        <v/>
      </c>
      <c r="Z4667" s="30"/>
      <c r="AA4667" s="55"/>
      <c r="AB4667" s="55"/>
      <c r="AC4667" s="30"/>
      <c r="AD4667" s="30"/>
    </row>
    <row r="4668" spans="1:30" x14ac:dyDescent="0.2">
      <c r="A4668" s="89"/>
      <c r="B4668" s="35"/>
      <c r="C4668" s="30"/>
      <c r="D4668" s="30"/>
      <c r="E4668" s="30"/>
      <c r="F4668" s="30"/>
      <c r="G4668" s="30"/>
      <c r="H4668" s="155"/>
      <c r="I4668" s="36" t="str">
        <f ca="1">IFERROR(__xludf.DUMMYFUNCTION("""COMPUTED_VALUE""")," ")</f>
        <v xml:space="preserve"> </v>
      </c>
      <c r="J4668" s="51"/>
      <c r="K4668" s="56"/>
      <c r="L4668" s="38"/>
      <c r="M4668" s="30"/>
      <c r="N4668" s="30"/>
      <c r="O4668" s="30"/>
      <c r="P4668" s="30"/>
      <c r="Q4668" s="23" t="str">
        <v/>
      </c>
      <c r="R4668" s="30"/>
      <c r="S4668" s="39"/>
      <c r="T4668" s="45"/>
      <c r="U4668" s="52"/>
      <c r="V4668" s="53"/>
      <c r="W4668" s="54"/>
      <c r="X4668" s="30"/>
      <c r="Y4668" s="31" t="str">
        <v/>
      </c>
      <c r="Z4668" s="30"/>
      <c r="AA4668" s="56"/>
      <c r="AB4668" s="56"/>
      <c r="AC4668" s="30"/>
      <c r="AD4668" s="30"/>
    </row>
    <row r="4669" spans="1:30" x14ac:dyDescent="0.2">
      <c r="A4669" s="89"/>
      <c r="B4669" s="35"/>
      <c r="C4669" s="30"/>
      <c r="D4669" s="30"/>
      <c r="E4669" s="30"/>
      <c r="F4669" s="30"/>
      <c r="G4669" s="30"/>
      <c r="H4669" s="155"/>
      <c r="I4669" s="36" t="str">
        <f ca="1">IFERROR(__xludf.DUMMYFUNCTION("""COMPUTED_VALUE""")," ")</f>
        <v xml:space="preserve"> </v>
      </c>
      <c r="J4669" s="51"/>
      <c r="K4669" s="56"/>
      <c r="L4669" s="38"/>
      <c r="M4669" s="30"/>
      <c r="N4669" s="30"/>
      <c r="O4669" s="30"/>
      <c r="P4669" s="30"/>
      <c r="Q4669" s="23" t="str">
        <v/>
      </c>
      <c r="R4669" s="30"/>
      <c r="S4669" s="39"/>
      <c r="T4669" s="45"/>
      <c r="U4669" s="52"/>
      <c r="V4669" s="53"/>
      <c r="W4669" s="54"/>
      <c r="X4669" s="30"/>
      <c r="Y4669" s="31" t="str">
        <v/>
      </c>
      <c r="Z4669" s="30"/>
      <c r="AA4669" s="55"/>
      <c r="AB4669" s="55"/>
      <c r="AC4669" s="30"/>
      <c r="AD4669" s="30"/>
    </row>
    <row r="4670" spans="1:30" x14ac:dyDescent="0.2">
      <c r="A4670" s="89"/>
      <c r="B4670" s="35"/>
      <c r="C4670" s="30"/>
      <c r="D4670" s="30"/>
      <c r="E4670" s="30"/>
      <c r="F4670" s="30"/>
      <c r="G4670" s="30"/>
      <c r="H4670" s="155"/>
      <c r="I4670" s="36" t="str">
        <f ca="1">IFERROR(__xludf.DUMMYFUNCTION("""COMPUTED_VALUE""")," ")</f>
        <v xml:space="preserve"> </v>
      </c>
      <c r="J4670" s="51"/>
      <c r="K4670" s="56"/>
      <c r="L4670" s="38"/>
      <c r="M4670" s="30"/>
      <c r="N4670" s="30"/>
      <c r="O4670" s="30"/>
      <c r="P4670" s="30"/>
      <c r="Q4670" s="23" t="str">
        <v/>
      </c>
      <c r="R4670" s="30"/>
      <c r="S4670" s="39"/>
      <c r="T4670" s="45"/>
      <c r="U4670" s="52"/>
      <c r="V4670" s="53"/>
      <c r="W4670" s="54"/>
      <c r="X4670" s="30"/>
      <c r="Y4670" s="31" t="str">
        <v/>
      </c>
      <c r="Z4670" s="30"/>
      <c r="AA4670" s="56"/>
      <c r="AB4670" s="56"/>
      <c r="AC4670" s="30"/>
      <c r="AD4670" s="30"/>
    </row>
    <row r="4671" spans="1:30" x14ac:dyDescent="0.2">
      <c r="A4671" s="89"/>
      <c r="B4671" s="35"/>
      <c r="C4671" s="30"/>
      <c r="D4671" s="30"/>
      <c r="E4671" s="30"/>
      <c r="F4671" s="30"/>
      <c r="G4671" s="30"/>
      <c r="H4671" s="155"/>
      <c r="I4671" s="36" t="str">
        <f ca="1">IFERROR(__xludf.DUMMYFUNCTION("""COMPUTED_VALUE""")," ")</f>
        <v xml:space="preserve"> </v>
      </c>
      <c r="J4671" s="51"/>
      <c r="K4671" s="56"/>
      <c r="L4671" s="38"/>
      <c r="M4671" s="30"/>
      <c r="N4671" s="30"/>
      <c r="O4671" s="30"/>
      <c r="P4671" s="30"/>
      <c r="Q4671" s="23" t="str">
        <v/>
      </c>
      <c r="R4671" s="30"/>
      <c r="S4671" s="39"/>
      <c r="T4671" s="45"/>
      <c r="U4671" s="52"/>
      <c r="V4671" s="53"/>
      <c r="W4671" s="54"/>
      <c r="X4671" s="30"/>
      <c r="Y4671" s="31" t="str">
        <v/>
      </c>
      <c r="Z4671" s="30"/>
      <c r="AA4671" s="55"/>
      <c r="AB4671" s="55"/>
      <c r="AC4671" s="30"/>
      <c r="AD4671" s="30"/>
    </row>
    <row r="4672" spans="1:30" x14ac:dyDescent="0.2">
      <c r="A4672" s="89"/>
      <c r="B4672" s="35"/>
      <c r="C4672" s="30"/>
      <c r="D4672" s="30"/>
      <c r="E4672" s="30"/>
      <c r="F4672" s="30"/>
      <c r="G4672" s="30"/>
      <c r="H4672" s="155"/>
      <c r="I4672" s="36" t="str">
        <f ca="1">IFERROR(__xludf.DUMMYFUNCTION("""COMPUTED_VALUE""")," ")</f>
        <v xml:space="preserve"> </v>
      </c>
      <c r="J4672" s="51"/>
      <c r="K4672" s="56"/>
      <c r="L4672" s="38"/>
      <c r="M4672" s="30"/>
      <c r="N4672" s="30"/>
      <c r="O4672" s="30"/>
      <c r="P4672" s="30"/>
      <c r="Q4672" s="23" t="str">
        <v/>
      </c>
      <c r="R4672" s="30"/>
      <c r="S4672" s="39"/>
      <c r="T4672" s="45"/>
      <c r="U4672" s="52"/>
      <c r="V4672" s="53"/>
      <c r="W4672" s="54"/>
      <c r="X4672" s="30"/>
      <c r="Y4672" s="31" t="str">
        <v/>
      </c>
      <c r="Z4672" s="30"/>
      <c r="AA4672" s="56"/>
      <c r="AB4672" s="56"/>
      <c r="AC4672" s="30"/>
      <c r="AD4672" s="30"/>
    </row>
    <row r="4673" spans="1:30" x14ac:dyDescent="0.2">
      <c r="A4673" s="89"/>
      <c r="B4673" s="35"/>
      <c r="C4673" s="30"/>
      <c r="D4673" s="30"/>
      <c r="E4673" s="30"/>
      <c r="F4673" s="30"/>
      <c r="G4673" s="30"/>
      <c r="H4673" s="155"/>
      <c r="I4673" s="36" t="str">
        <f ca="1">IFERROR(__xludf.DUMMYFUNCTION("""COMPUTED_VALUE""")," ")</f>
        <v xml:space="preserve"> </v>
      </c>
      <c r="J4673" s="51"/>
      <c r="K4673" s="56"/>
      <c r="L4673" s="38"/>
      <c r="M4673" s="30"/>
      <c r="N4673" s="30"/>
      <c r="O4673" s="30"/>
      <c r="P4673" s="30"/>
      <c r="Q4673" s="23" t="str">
        <v/>
      </c>
      <c r="R4673" s="30"/>
      <c r="S4673" s="39"/>
      <c r="T4673" s="45"/>
      <c r="U4673" s="52"/>
      <c r="V4673" s="53"/>
      <c r="W4673" s="54"/>
      <c r="X4673" s="30"/>
      <c r="Y4673" s="31" t="str">
        <v/>
      </c>
      <c r="Z4673" s="30"/>
      <c r="AA4673" s="55"/>
      <c r="AB4673" s="55"/>
      <c r="AC4673" s="30"/>
      <c r="AD4673" s="30"/>
    </row>
    <row r="4674" spans="1:30" x14ac:dyDescent="0.2">
      <c r="A4674" s="89"/>
      <c r="B4674" s="35"/>
      <c r="C4674" s="30"/>
      <c r="D4674" s="30"/>
      <c r="E4674" s="30"/>
      <c r="F4674" s="30"/>
      <c r="G4674" s="30"/>
      <c r="H4674" s="155"/>
      <c r="I4674" s="36" t="str">
        <f ca="1">IFERROR(__xludf.DUMMYFUNCTION("""COMPUTED_VALUE""")," ")</f>
        <v xml:space="preserve"> </v>
      </c>
      <c r="J4674" s="51"/>
      <c r="K4674" s="56"/>
      <c r="L4674" s="38"/>
      <c r="M4674" s="30"/>
      <c r="N4674" s="30"/>
      <c r="O4674" s="30"/>
      <c r="P4674" s="30"/>
      <c r="Q4674" s="23" t="str">
        <v/>
      </c>
      <c r="R4674" s="30"/>
      <c r="S4674" s="39"/>
      <c r="T4674" s="45"/>
      <c r="U4674" s="52"/>
      <c r="V4674" s="53"/>
      <c r="W4674" s="54"/>
      <c r="X4674" s="30"/>
      <c r="Y4674" s="31" t="str">
        <v/>
      </c>
      <c r="Z4674" s="30"/>
      <c r="AA4674" s="56"/>
      <c r="AB4674" s="56"/>
      <c r="AC4674" s="30"/>
      <c r="AD4674" s="30"/>
    </row>
    <row r="4675" spans="1:30" x14ac:dyDescent="0.2">
      <c r="A4675" s="89"/>
      <c r="B4675" s="35"/>
      <c r="C4675" s="30"/>
      <c r="D4675" s="30"/>
      <c r="E4675" s="30"/>
      <c r="F4675" s="30"/>
      <c r="G4675" s="30"/>
      <c r="H4675" s="155"/>
      <c r="I4675" s="36" t="str">
        <f ca="1">IFERROR(__xludf.DUMMYFUNCTION("""COMPUTED_VALUE""")," ")</f>
        <v xml:space="preserve"> </v>
      </c>
      <c r="J4675" s="51"/>
      <c r="K4675" s="56"/>
      <c r="L4675" s="38"/>
      <c r="M4675" s="30"/>
      <c r="N4675" s="30"/>
      <c r="O4675" s="30"/>
      <c r="P4675" s="30"/>
      <c r="Q4675" s="23" t="str">
        <v/>
      </c>
      <c r="R4675" s="30"/>
      <c r="S4675" s="39"/>
      <c r="T4675" s="45"/>
      <c r="U4675" s="52"/>
      <c r="V4675" s="53"/>
      <c r="W4675" s="54"/>
      <c r="X4675" s="30"/>
      <c r="Y4675" s="31" t="str">
        <v/>
      </c>
      <c r="Z4675" s="30"/>
      <c r="AA4675" s="55"/>
      <c r="AB4675" s="55"/>
      <c r="AC4675" s="30"/>
      <c r="AD4675" s="30"/>
    </row>
    <row r="4676" spans="1:30" x14ac:dyDescent="0.2">
      <c r="A4676" s="89"/>
      <c r="B4676" s="35"/>
      <c r="C4676" s="30"/>
      <c r="D4676" s="30"/>
      <c r="E4676" s="30"/>
      <c r="F4676" s="30"/>
      <c r="G4676" s="30"/>
      <c r="H4676" s="155"/>
      <c r="I4676" s="36" t="str">
        <f ca="1">IFERROR(__xludf.DUMMYFUNCTION("""COMPUTED_VALUE""")," ")</f>
        <v xml:space="preserve"> </v>
      </c>
      <c r="J4676" s="51"/>
      <c r="K4676" s="56"/>
      <c r="L4676" s="38"/>
      <c r="M4676" s="30"/>
      <c r="N4676" s="30"/>
      <c r="O4676" s="30"/>
      <c r="P4676" s="30"/>
      <c r="Q4676" s="23" t="str">
        <v/>
      </c>
      <c r="R4676" s="30"/>
      <c r="S4676" s="39"/>
      <c r="T4676" s="45"/>
      <c r="U4676" s="52"/>
      <c r="V4676" s="53"/>
      <c r="W4676" s="54"/>
      <c r="X4676" s="30"/>
      <c r="Y4676" s="31" t="str">
        <v/>
      </c>
      <c r="Z4676" s="30"/>
      <c r="AA4676" s="56"/>
      <c r="AB4676" s="56"/>
      <c r="AC4676" s="30"/>
      <c r="AD4676" s="30"/>
    </row>
    <row r="4677" spans="1:30" x14ac:dyDescent="0.2">
      <c r="A4677" s="89"/>
      <c r="B4677" s="35"/>
      <c r="C4677" s="30"/>
      <c r="D4677" s="30"/>
      <c r="E4677" s="30"/>
      <c r="F4677" s="30"/>
      <c r="G4677" s="30"/>
      <c r="H4677" s="155"/>
      <c r="I4677" s="36" t="str">
        <f ca="1">IFERROR(__xludf.DUMMYFUNCTION("""COMPUTED_VALUE""")," ")</f>
        <v xml:space="preserve"> </v>
      </c>
      <c r="J4677" s="51"/>
      <c r="K4677" s="56"/>
      <c r="L4677" s="38"/>
      <c r="M4677" s="30"/>
      <c r="N4677" s="30"/>
      <c r="O4677" s="30"/>
      <c r="P4677" s="30"/>
      <c r="Q4677" s="23" t="str">
        <v/>
      </c>
      <c r="R4677" s="30"/>
      <c r="S4677" s="39"/>
      <c r="T4677" s="45"/>
      <c r="U4677" s="52"/>
      <c r="V4677" s="53"/>
      <c r="W4677" s="54"/>
      <c r="X4677" s="30"/>
      <c r="Y4677" s="31" t="str">
        <v/>
      </c>
      <c r="Z4677" s="30"/>
      <c r="AA4677" s="55"/>
      <c r="AB4677" s="55"/>
      <c r="AC4677" s="30"/>
      <c r="AD4677" s="30"/>
    </row>
    <row r="4678" spans="1:30" x14ac:dyDescent="0.2">
      <c r="A4678" s="89"/>
      <c r="B4678" s="35"/>
      <c r="C4678" s="30"/>
      <c r="D4678" s="30"/>
      <c r="E4678" s="30"/>
      <c r="F4678" s="30"/>
      <c r="G4678" s="30"/>
      <c r="H4678" s="155"/>
      <c r="I4678" s="36" t="str">
        <f ca="1">IFERROR(__xludf.DUMMYFUNCTION("""COMPUTED_VALUE""")," ")</f>
        <v xml:space="preserve"> </v>
      </c>
      <c r="J4678" s="51"/>
      <c r="K4678" s="56"/>
      <c r="L4678" s="38"/>
      <c r="M4678" s="30"/>
      <c r="N4678" s="30"/>
      <c r="O4678" s="30"/>
      <c r="P4678" s="30"/>
      <c r="Q4678" s="23" t="str">
        <v/>
      </c>
      <c r="R4678" s="30"/>
      <c r="S4678" s="39"/>
      <c r="T4678" s="45"/>
      <c r="U4678" s="52"/>
      <c r="V4678" s="53"/>
      <c r="W4678" s="54"/>
      <c r="X4678" s="30"/>
      <c r="Y4678" s="31" t="str">
        <v/>
      </c>
      <c r="Z4678" s="30"/>
      <c r="AA4678" s="56"/>
      <c r="AB4678" s="56"/>
      <c r="AC4678" s="30"/>
      <c r="AD4678" s="30"/>
    </row>
    <row r="4679" spans="1:30" x14ac:dyDescent="0.2">
      <c r="A4679" s="89"/>
      <c r="B4679" s="35"/>
      <c r="C4679" s="30"/>
      <c r="D4679" s="30"/>
      <c r="E4679" s="30"/>
      <c r="F4679" s="30"/>
      <c r="G4679" s="30"/>
      <c r="H4679" s="155"/>
      <c r="I4679" s="36" t="str">
        <f ca="1">IFERROR(__xludf.DUMMYFUNCTION("""COMPUTED_VALUE""")," ")</f>
        <v xml:space="preserve"> </v>
      </c>
      <c r="J4679" s="51"/>
      <c r="K4679" s="56"/>
      <c r="L4679" s="38"/>
      <c r="M4679" s="30"/>
      <c r="N4679" s="30"/>
      <c r="O4679" s="30"/>
      <c r="P4679" s="30"/>
      <c r="Q4679" s="23" t="str">
        <v/>
      </c>
      <c r="R4679" s="30"/>
      <c r="S4679" s="39"/>
      <c r="T4679" s="45"/>
      <c r="U4679" s="52"/>
      <c r="V4679" s="53"/>
      <c r="W4679" s="54"/>
      <c r="X4679" s="30"/>
      <c r="Y4679" s="31" t="str">
        <v/>
      </c>
      <c r="Z4679" s="30"/>
      <c r="AA4679" s="55"/>
      <c r="AB4679" s="55"/>
      <c r="AC4679" s="30"/>
      <c r="AD4679" s="30"/>
    </row>
    <row r="4680" spans="1:30" x14ac:dyDescent="0.2">
      <c r="A4680" s="89"/>
      <c r="B4680" s="35"/>
      <c r="C4680" s="30"/>
      <c r="D4680" s="30"/>
      <c r="E4680" s="30"/>
      <c r="F4680" s="30"/>
      <c r="G4680" s="30"/>
      <c r="H4680" s="155"/>
      <c r="I4680" s="36" t="str">
        <f ca="1">IFERROR(__xludf.DUMMYFUNCTION("""COMPUTED_VALUE""")," ")</f>
        <v xml:space="preserve"> </v>
      </c>
      <c r="J4680" s="51"/>
      <c r="K4680" s="56"/>
      <c r="L4680" s="38"/>
      <c r="M4680" s="30"/>
      <c r="N4680" s="30"/>
      <c r="O4680" s="30"/>
      <c r="P4680" s="30"/>
      <c r="Q4680" s="23" t="str">
        <v/>
      </c>
      <c r="R4680" s="30"/>
      <c r="S4680" s="39"/>
      <c r="T4680" s="45"/>
      <c r="U4680" s="52"/>
      <c r="V4680" s="53"/>
      <c r="W4680" s="54"/>
      <c r="X4680" s="30"/>
      <c r="Y4680" s="31" t="str">
        <v/>
      </c>
      <c r="Z4680" s="30"/>
      <c r="AA4680" s="56"/>
      <c r="AB4680" s="56"/>
      <c r="AC4680" s="30"/>
      <c r="AD4680" s="30"/>
    </row>
    <row r="4681" spans="1:30" x14ac:dyDescent="0.2">
      <c r="A4681" s="89"/>
      <c r="B4681" s="35"/>
      <c r="C4681" s="30"/>
      <c r="D4681" s="30"/>
      <c r="E4681" s="30"/>
      <c r="F4681" s="30"/>
      <c r="G4681" s="30"/>
      <c r="H4681" s="155"/>
      <c r="I4681" s="36" t="str">
        <f ca="1">IFERROR(__xludf.DUMMYFUNCTION("""COMPUTED_VALUE""")," ")</f>
        <v xml:space="preserve"> </v>
      </c>
      <c r="J4681" s="51"/>
      <c r="K4681" s="56"/>
      <c r="L4681" s="38"/>
      <c r="M4681" s="30"/>
      <c r="N4681" s="30"/>
      <c r="O4681" s="30"/>
      <c r="P4681" s="30"/>
      <c r="Q4681" s="23" t="str">
        <v/>
      </c>
      <c r="R4681" s="30"/>
      <c r="S4681" s="39"/>
      <c r="T4681" s="45"/>
      <c r="U4681" s="52"/>
      <c r="V4681" s="53"/>
      <c r="W4681" s="54"/>
      <c r="X4681" s="30"/>
      <c r="Y4681" s="31" t="str">
        <v/>
      </c>
      <c r="Z4681" s="30"/>
      <c r="AA4681" s="55"/>
      <c r="AB4681" s="55"/>
      <c r="AC4681" s="30"/>
      <c r="AD4681" s="30"/>
    </row>
    <row r="4682" spans="1:30" x14ac:dyDescent="0.2">
      <c r="A4682" s="89"/>
      <c r="B4682" s="35"/>
      <c r="C4682" s="30"/>
      <c r="D4682" s="30"/>
      <c r="E4682" s="30"/>
      <c r="F4682" s="30"/>
      <c r="G4682" s="30"/>
      <c r="H4682" s="155"/>
      <c r="I4682" s="36" t="str">
        <f ca="1">IFERROR(__xludf.DUMMYFUNCTION("""COMPUTED_VALUE""")," ")</f>
        <v xml:space="preserve"> </v>
      </c>
      <c r="J4682" s="51"/>
      <c r="K4682" s="56"/>
      <c r="L4682" s="38"/>
      <c r="M4682" s="30"/>
      <c r="N4682" s="30"/>
      <c r="O4682" s="30"/>
      <c r="P4682" s="30"/>
      <c r="Q4682" s="23" t="str">
        <v/>
      </c>
      <c r="R4682" s="30"/>
      <c r="S4682" s="39"/>
      <c r="T4682" s="45"/>
      <c r="U4682" s="52"/>
      <c r="V4682" s="53"/>
      <c r="W4682" s="54"/>
      <c r="X4682" s="30"/>
      <c r="Y4682" s="31" t="str">
        <v/>
      </c>
      <c r="Z4682" s="30"/>
      <c r="AA4682" s="56"/>
      <c r="AB4682" s="56"/>
      <c r="AC4682" s="30"/>
      <c r="AD4682" s="30"/>
    </row>
    <row r="4683" spans="1:30" x14ac:dyDescent="0.2">
      <c r="A4683" s="89"/>
      <c r="B4683" s="35"/>
      <c r="C4683" s="30"/>
      <c r="D4683" s="30"/>
      <c r="E4683" s="30"/>
      <c r="F4683" s="30"/>
      <c r="G4683" s="30"/>
      <c r="H4683" s="155"/>
      <c r="I4683" s="36" t="str">
        <f ca="1">IFERROR(__xludf.DUMMYFUNCTION("""COMPUTED_VALUE""")," ")</f>
        <v xml:space="preserve"> </v>
      </c>
      <c r="J4683" s="51"/>
      <c r="K4683" s="56"/>
      <c r="L4683" s="38"/>
      <c r="M4683" s="30"/>
      <c r="N4683" s="30"/>
      <c r="O4683" s="30"/>
      <c r="P4683" s="30"/>
      <c r="Q4683" s="23" t="str">
        <v/>
      </c>
      <c r="R4683" s="30"/>
      <c r="S4683" s="39"/>
      <c r="T4683" s="45"/>
      <c r="U4683" s="52"/>
      <c r="V4683" s="53"/>
      <c r="W4683" s="54"/>
      <c r="X4683" s="30"/>
      <c r="Y4683" s="31" t="str">
        <v/>
      </c>
      <c r="Z4683" s="30"/>
      <c r="AA4683" s="55"/>
      <c r="AB4683" s="55"/>
      <c r="AC4683" s="30"/>
      <c r="AD4683" s="30"/>
    </row>
    <row r="4684" spans="1:30" x14ac:dyDescent="0.2">
      <c r="A4684" s="89"/>
      <c r="B4684" s="35"/>
      <c r="C4684" s="30"/>
      <c r="D4684" s="30"/>
      <c r="E4684" s="30"/>
      <c r="F4684" s="30"/>
      <c r="G4684" s="30"/>
      <c r="H4684" s="155"/>
      <c r="I4684" s="36" t="str">
        <f ca="1">IFERROR(__xludf.DUMMYFUNCTION("""COMPUTED_VALUE""")," ")</f>
        <v xml:space="preserve"> </v>
      </c>
      <c r="J4684" s="51"/>
      <c r="K4684" s="56"/>
      <c r="L4684" s="38"/>
      <c r="M4684" s="30"/>
      <c r="N4684" s="30"/>
      <c r="O4684" s="30"/>
      <c r="P4684" s="30"/>
      <c r="Q4684" s="23" t="str">
        <v/>
      </c>
      <c r="R4684" s="30"/>
      <c r="S4684" s="39"/>
      <c r="T4684" s="45"/>
      <c r="U4684" s="52"/>
      <c r="V4684" s="53"/>
      <c r="W4684" s="54"/>
      <c r="X4684" s="30"/>
      <c r="Y4684" s="31" t="str">
        <v/>
      </c>
      <c r="Z4684" s="30"/>
      <c r="AA4684" s="56"/>
      <c r="AB4684" s="56"/>
      <c r="AC4684" s="30"/>
      <c r="AD4684" s="30"/>
    </row>
    <row r="4685" spans="1:30" x14ac:dyDescent="0.2">
      <c r="A4685" s="89"/>
      <c r="B4685" s="35"/>
      <c r="C4685" s="30"/>
      <c r="D4685" s="30"/>
      <c r="E4685" s="30"/>
      <c r="F4685" s="30"/>
      <c r="G4685" s="30"/>
      <c r="H4685" s="155"/>
      <c r="I4685" s="36" t="str">
        <f ca="1">IFERROR(__xludf.DUMMYFUNCTION("""COMPUTED_VALUE""")," ")</f>
        <v xml:space="preserve"> </v>
      </c>
      <c r="J4685" s="51"/>
      <c r="K4685" s="56"/>
      <c r="L4685" s="38"/>
      <c r="M4685" s="30"/>
      <c r="N4685" s="30"/>
      <c r="O4685" s="30"/>
      <c r="P4685" s="30"/>
      <c r="Q4685" s="23" t="str">
        <v/>
      </c>
      <c r="R4685" s="30"/>
      <c r="S4685" s="39"/>
      <c r="T4685" s="45"/>
      <c r="U4685" s="52"/>
      <c r="V4685" s="53"/>
      <c r="W4685" s="54"/>
      <c r="X4685" s="30"/>
      <c r="Y4685" s="31" t="str">
        <v/>
      </c>
      <c r="Z4685" s="30"/>
      <c r="AA4685" s="55"/>
      <c r="AB4685" s="55"/>
      <c r="AC4685" s="30"/>
      <c r="AD4685" s="30"/>
    </row>
    <row r="4686" spans="1:30" x14ac:dyDescent="0.2">
      <c r="A4686" s="89"/>
      <c r="B4686" s="35"/>
      <c r="C4686" s="30"/>
      <c r="D4686" s="30"/>
      <c r="E4686" s="30"/>
      <c r="F4686" s="30"/>
      <c r="G4686" s="30"/>
      <c r="H4686" s="155"/>
      <c r="I4686" s="36" t="str">
        <f ca="1">IFERROR(__xludf.DUMMYFUNCTION("""COMPUTED_VALUE""")," ")</f>
        <v xml:space="preserve"> </v>
      </c>
      <c r="J4686" s="51"/>
      <c r="K4686" s="56"/>
      <c r="L4686" s="38"/>
      <c r="M4686" s="30"/>
      <c r="N4686" s="30"/>
      <c r="O4686" s="30"/>
      <c r="P4686" s="30"/>
      <c r="Q4686" s="23" t="str">
        <v/>
      </c>
      <c r="R4686" s="30"/>
      <c r="S4686" s="39"/>
      <c r="T4686" s="45"/>
      <c r="U4686" s="52"/>
      <c r="V4686" s="53"/>
      <c r="W4686" s="54"/>
      <c r="X4686" s="30"/>
      <c r="Y4686" s="31" t="str">
        <v/>
      </c>
      <c r="Z4686" s="30"/>
      <c r="AA4686" s="56"/>
      <c r="AB4686" s="56"/>
      <c r="AC4686" s="30"/>
      <c r="AD4686" s="30"/>
    </row>
    <row r="4687" spans="1:30" x14ac:dyDescent="0.2">
      <c r="A4687" s="89"/>
      <c r="B4687" s="35"/>
      <c r="C4687" s="30"/>
      <c r="D4687" s="30"/>
      <c r="E4687" s="30"/>
      <c r="F4687" s="30"/>
      <c r="G4687" s="30"/>
      <c r="H4687" s="155"/>
      <c r="I4687" s="36" t="str">
        <f ca="1">IFERROR(__xludf.DUMMYFUNCTION("""COMPUTED_VALUE""")," ")</f>
        <v xml:space="preserve"> </v>
      </c>
      <c r="J4687" s="51"/>
      <c r="K4687" s="56"/>
      <c r="L4687" s="38"/>
      <c r="M4687" s="30"/>
      <c r="N4687" s="30"/>
      <c r="O4687" s="30"/>
      <c r="P4687" s="30"/>
      <c r="Q4687" s="23" t="str">
        <v/>
      </c>
      <c r="R4687" s="30"/>
      <c r="S4687" s="39"/>
      <c r="T4687" s="45"/>
      <c r="U4687" s="52"/>
      <c r="V4687" s="53"/>
      <c r="W4687" s="54"/>
      <c r="X4687" s="30"/>
      <c r="Y4687" s="31" t="str">
        <v/>
      </c>
      <c r="Z4687" s="30"/>
      <c r="AA4687" s="55"/>
      <c r="AB4687" s="55"/>
      <c r="AC4687" s="30"/>
      <c r="AD4687" s="30"/>
    </row>
    <row r="4688" spans="1:30" x14ac:dyDescent="0.2">
      <c r="A4688" s="89"/>
      <c r="B4688" s="35"/>
      <c r="C4688" s="30"/>
      <c r="D4688" s="30"/>
      <c r="E4688" s="30"/>
      <c r="F4688" s="30"/>
      <c r="G4688" s="30"/>
      <c r="H4688" s="155"/>
      <c r="I4688" s="36" t="str">
        <f ca="1">IFERROR(__xludf.DUMMYFUNCTION("""COMPUTED_VALUE""")," ")</f>
        <v xml:space="preserve"> </v>
      </c>
      <c r="J4688" s="51"/>
      <c r="K4688" s="56"/>
      <c r="L4688" s="38"/>
      <c r="M4688" s="30"/>
      <c r="N4688" s="30"/>
      <c r="O4688" s="30"/>
      <c r="P4688" s="30"/>
      <c r="Q4688" s="23" t="str">
        <v/>
      </c>
      <c r="R4688" s="30"/>
      <c r="S4688" s="39"/>
      <c r="T4688" s="45"/>
      <c r="U4688" s="52"/>
      <c r="V4688" s="53"/>
      <c r="W4688" s="54"/>
      <c r="X4688" s="30"/>
      <c r="Y4688" s="31" t="str">
        <v/>
      </c>
      <c r="Z4688" s="30"/>
      <c r="AA4688" s="56"/>
      <c r="AB4688" s="56"/>
      <c r="AC4688" s="30"/>
      <c r="AD4688" s="30"/>
    </row>
    <row r="4689" spans="1:30" x14ac:dyDescent="0.2">
      <c r="A4689" s="89"/>
      <c r="B4689" s="35"/>
      <c r="C4689" s="30"/>
      <c r="D4689" s="30"/>
      <c r="E4689" s="30"/>
      <c r="F4689" s="30"/>
      <c r="G4689" s="30"/>
      <c r="H4689" s="155"/>
      <c r="I4689" s="36" t="str">
        <f ca="1">IFERROR(__xludf.DUMMYFUNCTION("""COMPUTED_VALUE""")," ")</f>
        <v xml:space="preserve"> </v>
      </c>
      <c r="J4689" s="51"/>
      <c r="K4689" s="56"/>
      <c r="L4689" s="38"/>
      <c r="M4689" s="30"/>
      <c r="N4689" s="30"/>
      <c r="O4689" s="30"/>
      <c r="P4689" s="30"/>
      <c r="Q4689" s="23" t="str">
        <v/>
      </c>
      <c r="R4689" s="30"/>
      <c r="S4689" s="39"/>
      <c r="T4689" s="45"/>
      <c r="U4689" s="52"/>
      <c r="V4689" s="53"/>
      <c r="W4689" s="54"/>
      <c r="X4689" s="30"/>
      <c r="Y4689" s="31" t="str">
        <v/>
      </c>
      <c r="Z4689" s="30"/>
      <c r="AA4689" s="55"/>
      <c r="AB4689" s="55"/>
      <c r="AC4689" s="30"/>
      <c r="AD4689" s="30"/>
    </row>
    <row r="4690" spans="1:30" x14ac:dyDescent="0.2">
      <c r="A4690" s="89"/>
      <c r="B4690" s="35"/>
      <c r="C4690" s="30"/>
      <c r="D4690" s="30"/>
      <c r="E4690" s="30"/>
      <c r="F4690" s="30"/>
      <c r="G4690" s="30"/>
      <c r="H4690" s="155"/>
      <c r="I4690" s="36" t="str">
        <f ca="1">IFERROR(__xludf.DUMMYFUNCTION("""COMPUTED_VALUE""")," ")</f>
        <v xml:space="preserve"> </v>
      </c>
      <c r="J4690" s="51"/>
      <c r="K4690" s="56"/>
      <c r="L4690" s="38"/>
      <c r="M4690" s="30"/>
      <c r="N4690" s="30"/>
      <c r="O4690" s="30"/>
      <c r="P4690" s="30"/>
      <c r="Q4690" s="23" t="str">
        <v/>
      </c>
      <c r="R4690" s="30"/>
      <c r="S4690" s="39"/>
      <c r="T4690" s="45"/>
      <c r="U4690" s="52"/>
      <c r="V4690" s="53"/>
      <c r="W4690" s="54"/>
      <c r="X4690" s="30"/>
      <c r="Y4690" s="31" t="str">
        <v/>
      </c>
      <c r="Z4690" s="30"/>
      <c r="AA4690" s="56"/>
      <c r="AB4690" s="56"/>
      <c r="AC4690" s="30"/>
      <c r="AD4690" s="30"/>
    </row>
    <row r="4691" spans="1:30" x14ac:dyDescent="0.2">
      <c r="A4691" s="89"/>
      <c r="B4691" s="35"/>
      <c r="C4691" s="30"/>
      <c r="D4691" s="30"/>
      <c r="E4691" s="30"/>
      <c r="F4691" s="30"/>
      <c r="G4691" s="30"/>
      <c r="H4691" s="155"/>
      <c r="I4691" s="36" t="str">
        <f ca="1">IFERROR(__xludf.DUMMYFUNCTION("""COMPUTED_VALUE""")," ")</f>
        <v xml:space="preserve"> </v>
      </c>
      <c r="J4691" s="51"/>
      <c r="K4691" s="56"/>
      <c r="L4691" s="38"/>
      <c r="M4691" s="30"/>
      <c r="N4691" s="30"/>
      <c r="O4691" s="30"/>
      <c r="P4691" s="30"/>
      <c r="Q4691" s="23" t="str">
        <v/>
      </c>
      <c r="R4691" s="30"/>
      <c r="S4691" s="39"/>
      <c r="T4691" s="45"/>
      <c r="U4691" s="52"/>
      <c r="V4691" s="53"/>
      <c r="W4691" s="54"/>
      <c r="X4691" s="30"/>
      <c r="Y4691" s="31" t="str">
        <v/>
      </c>
      <c r="Z4691" s="30"/>
      <c r="AA4691" s="55"/>
      <c r="AB4691" s="55"/>
      <c r="AC4691" s="30"/>
      <c r="AD4691" s="30"/>
    </row>
    <row r="4692" spans="1:30" x14ac:dyDescent="0.2">
      <c r="A4692" s="89"/>
      <c r="B4692" s="35"/>
      <c r="C4692" s="30"/>
      <c r="D4692" s="30"/>
      <c r="E4692" s="30"/>
      <c r="F4692" s="30"/>
      <c r="G4692" s="30"/>
      <c r="H4692" s="155"/>
      <c r="I4692" s="36" t="str">
        <f ca="1">IFERROR(__xludf.DUMMYFUNCTION("""COMPUTED_VALUE""")," ")</f>
        <v xml:space="preserve"> </v>
      </c>
      <c r="J4692" s="51"/>
      <c r="K4692" s="56"/>
      <c r="L4692" s="38"/>
      <c r="M4692" s="30"/>
      <c r="N4692" s="30"/>
      <c r="O4692" s="30"/>
      <c r="P4692" s="30"/>
      <c r="Q4692" s="23" t="str">
        <v/>
      </c>
      <c r="R4692" s="30"/>
      <c r="S4692" s="39"/>
      <c r="T4692" s="45"/>
      <c r="U4692" s="52"/>
      <c r="V4692" s="53"/>
      <c r="W4692" s="54"/>
      <c r="X4692" s="30"/>
      <c r="Y4692" s="31" t="str">
        <v/>
      </c>
      <c r="Z4692" s="30"/>
      <c r="AA4692" s="56"/>
      <c r="AB4692" s="56"/>
      <c r="AC4692" s="30"/>
      <c r="AD4692" s="30"/>
    </row>
    <row r="4693" spans="1:30" x14ac:dyDescent="0.2">
      <c r="A4693" s="89"/>
      <c r="B4693" s="35"/>
      <c r="C4693" s="30"/>
      <c r="D4693" s="30"/>
      <c r="E4693" s="30"/>
      <c r="F4693" s="30"/>
      <c r="G4693" s="30"/>
      <c r="H4693" s="155"/>
      <c r="I4693" s="36" t="str">
        <f ca="1">IFERROR(__xludf.DUMMYFUNCTION("""COMPUTED_VALUE""")," ")</f>
        <v xml:space="preserve"> </v>
      </c>
      <c r="J4693" s="51"/>
      <c r="K4693" s="56"/>
      <c r="L4693" s="38"/>
      <c r="M4693" s="30"/>
      <c r="N4693" s="30"/>
      <c r="O4693" s="30"/>
      <c r="P4693" s="30"/>
      <c r="Q4693" s="23" t="str">
        <v/>
      </c>
      <c r="R4693" s="30"/>
      <c r="S4693" s="39"/>
      <c r="T4693" s="45"/>
      <c r="U4693" s="52"/>
      <c r="V4693" s="53"/>
      <c r="W4693" s="54"/>
      <c r="X4693" s="30"/>
      <c r="Y4693" s="31" t="str">
        <v/>
      </c>
      <c r="Z4693" s="30"/>
      <c r="AA4693" s="55"/>
      <c r="AB4693" s="55"/>
      <c r="AC4693" s="30"/>
      <c r="AD4693" s="30"/>
    </row>
    <row r="4694" spans="1:30" x14ac:dyDescent="0.2">
      <c r="A4694" s="89"/>
      <c r="B4694" s="35"/>
      <c r="C4694" s="30"/>
      <c r="D4694" s="30"/>
      <c r="E4694" s="30"/>
      <c r="F4694" s="30"/>
      <c r="G4694" s="30"/>
      <c r="H4694" s="155"/>
      <c r="I4694" s="36" t="str">
        <f ca="1">IFERROR(__xludf.DUMMYFUNCTION("""COMPUTED_VALUE""")," ")</f>
        <v xml:space="preserve"> </v>
      </c>
      <c r="J4694" s="51"/>
      <c r="K4694" s="56"/>
      <c r="L4694" s="38"/>
      <c r="M4694" s="30"/>
      <c r="N4694" s="30"/>
      <c r="O4694" s="30"/>
      <c r="P4694" s="30"/>
      <c r="Q4694" s="23" t="str">
        <v/>
      </c>
      <c r="R4694" s="30"/>
      <c r="S4694" s="39"/>
      <c r="T4694" s="45"/>
      <c r="U4694" s="52"/>
      <c r="V4694" s="53"/>
      <c r="W4694" s="54"/>
      <c r="X4694" s="30"/>
      <c r="Y4694" s="31" t="str">
        <v/>
      </c>
      <c r="Z4694" s="30"/>
      <c r="AA4694" s="56"/>
      <c r="AB4694" s="56"/>
      <c r="AC4694" s="30"/>
      <c r="AD4694" s="30"/>
    </row>
    <row r="4695" spans="1:30" x14ac:dyDescent="0.2">
      <c r="A4695" s="89"/>
      <c r="B4695" s="35"/>
      <c r="C4695" s="30"/>
      <c r="D4695" s="30"/>
      <c r="E4695" s="30"/>
      <c r="F4695" s="30"/>
      <c r="G4695" s="30"/>
      <c r="H4695" s="155"/>
      <c r="I4695" s="36" t="str">
        <f ca="1">IFERROR(__xludf.DUMMYFUNCTION("""COMPUTED_VALUE""")," ")</f>
        <v xml:space="preserve"> </v>
      </c>
      <c r="J4695" s="51"/>
      <c r="K4695" s="56"/>
      <c r="L4695" s="38"/>
      <c r="M4695" s="30"/>
      <c r="N4695" s="30"/>
      <c r="O4695" s="30"/>
      <c r="P4695" s="30"/>
      <c r="Q4695" s="23" t="str">
        <v/>
      </c>
      <c r="R4695" s="30"/>
      <c r="S4695" s="39"/>
      <c r="T4695" s="45"/>
      <c r="U4695" s="52"/>
      <c r="V4695" s="53"/>
      <c r="W4695" s="54"/>
      <c r="X4695" s="30"/>
      <c r="Y4695" s="31" t="str">
        <v/>
      </c>
      <c r="Z4695" s="30"/>
      <c r="AA4695" s="55"/>
      <c r="AB4695" s="55"/>
      <c r="AC4695" s="30"/>
      <c r="AD4695" s="30"/>
    </row>
    <row r="4696" spans="1:30" x14ac:dyDescent="0.2">
      <c r="A4696" s="89"/>
      <c r="B4696" s="35"/>
      <c r="C4696" s="30"/>
      <c r="D4696" s="30"/>
      <c r="E4696" s="30"/>
      <c r="F4696" s="30"/>
      <c r="G4696" s="30"/>
      <c r="H4696" s="155"/>
      <c r="I4696" s="36" t="str">
        <f ca="1">IFERROR(__xludf.DUMMYFUNCTION("""COMPUTED_VALUE""")," ")</f>
        <v xml:space="preserve"> </v>
      </c>
      <c r="J4696" s="51"/>
      <c r="K4696" s="56"/>
      <c r="L4696" s="38"/>
      <c r="M4696" s="30"/>
      <c r="N4696" s="30"/>
      <c r="O4696" s="30"/>
      <c r="P4696" s="30"/>
      <c r="Q4696" s="23" t="str">
        <v/>
      </c>
      <c r="R4696" s="30"/>
      <c r="S4696" s="39"/>
      <c r="T4696" s="45"/>
      <c r="U4696" s="52"/>
      <c r="V4696" s="53"/>
      <c r="W4696" s="54"/>
      <c r="X4696" s="30"/>
      <c r="Y4696" s="31" t="str">
        <v/>
      </c>
      <c r="Z4696" s="30"/>
      <c r="AA4696" s="56"/>
      <c r="AB4696" s="56"/>
      <c r="AC4696" s="30"/>
      <c r="AD4696" s="30"/>
    </row>
    <row r="4697" spans="1:30" x14ac:dyDescent="0.2">
      <c r="A4697" s="89"/>
      <c r="B4697" s="35"/>
      <c r="C4697" s="30"/>
      <c r="D4697" s="30"/>
      <c r="E4697" s="30"/>
      <c r="F4697" s="30"/>
      <c r="G4697" s="30"/>
      <c r="H4697" s="155"/>
      <c r="I4697" s="36" t="str">
        <f ca="1">IFERROR(__xludf.DUMMYFUNCTION("""COMPUTED_VALUE""")," ")</f>
        <v xml:space="preserve"> </v>
      </c>
      <c r="J4697" s="51"/>
      <c r="K4697" s="56"/>
      <c r="L4697" s="38"/>
      <c r="M4697" s="30"/>
      <c r="N4697" s="30"/>
      <c r="O4697" s="30"/>
      <c r="P4697" s="30"/>
      <c r="Q4697" s="23" t="str">
        <v/>
      </c>
      <c r="R4697" s="30"/>
      <c r="S4697" s="39"/>
      <c r="T4697" s="45"/>
      <c r="U4697" s="52"/>
      <c r="V4697" s="53"/>
      <c r="W4697" s="54"/>
      <c r="X4697" s="30"/>
      <c r="Y4697" s="31" t="str">
        <v/>
      </c>
      <c r="Z4697" s="30"/>
      <c r="AA4697" s="55"/>
      <c r="AB4697" s="55"/>
      <c r="AC4697" s="30"/>
      <c r="AD4697" s="30"/>
    </row>
    <row r="4698" spans="1:30" x14ac:dyDescent="0.2">
      <c r="A4698" s="89"/>
      <c r="B4698" s="35"/>
      <c r="C4698" s="30"/>
      <c r="D4698" s="30"/>
      <c r="E4698" s="30"/>
      <c r="F4698" s="30"/>
      <c r="G4698" s="30"/>
      <c r="H4698" s="155"/>
      <c r="I4698" s="36" t="str">
        <f ca="1">IFERROR(__xludf.DUMMYFUNCTION("""COMPUTED_VALUE""")," ")</f>
        <v xml:space="preserve"> </v>
      </c>
      <c r="J4698" s="51"/>
      <c r="K4698" s="56"/>
      <c r="L4698" s="38"/>
      <c r="M4698" s="30"/>
      <c r="N4698" s="30"/>
      <c r="O4698" s="30"/>
      <c r="P4698" s="30"/>
      <c r="Q4698" s="23" t="str">
        <v/>
      </c>
      <c r="R4698" s="30"/>
      <c r="S4698" s="39"/>
      <c r="T4698" s="45"/>
      <c r="U4698" s="52"/>
      <c r="V4698" s="53"/>
      <c r="W4698" s="54"/>
      <c r="X4698" s="30"/>
      <c r="Y4698" s="31" t="str">
        <v/>
      </c>
      <c r="Z4698" s="30"/>
      <c r="AA4698" s="56"/>
      <c r="AB4698" s="56"/>
      <c r="AC4698" s="30"/>
      <c r="AD4698" s="30"/>
    </row>
    <row r="4699" spans="1:30" x14ac:dyDescent="0.2">
      <c r="A4699" s="89"/>
      <c r="B4699" s="35"/>
      <c r="C4699" s="30"/>
      <c r="D4699" s="30"/>
      <c r="E4699" s="30"/>
      <c r="F4699" s="30"/>
      <c r="G4699" s="30"/>
      <c r="H4699" s="155"/>
      <c r="I4699" s="36" t="str">
        <f ca="1">IFERROR(__xludf.DUMMYFUNCTION("""COMPUTED_VALUE""")," ")</f>
        <v xml:space="preserve"> </v>
      </c>
      <c r="J4699" s="51"/>
      <c r="K4699" s="56"/>
      <c r="L4699" s="38"/>
      <c r="M4699" s="30"/>
      <c r="N4699" s="30"/>
      <c r="O4699" s="30"/>
      <c r="P4699" s="30"/>
      <c r="Q4699" s="23" t="str">
        <v/>
      </c>
      <c r="R4699" s="30"/>
      <c r="S4699" s="39"/>
      <c r="T4699" s="45"/>
      <c r="U4699" s="52"/>
      <c r="V4699" s="53"/>
      <c r="W4699" s="54"/>
      <c r="X4699" s="30"/>
      <c r="Y4699" s="31" t="str">
        <v/>
      </c>
      <c r="Z4699" s="30"/>
      <c r="AA4699" s="55"/>
      <c r="AB4699" s="55"/>
      <c r="AC4699" s="30"/>
      <c r="AD4699" s="30"/>
    </row>
    <row r="4700" spans="1:30" x14ac:dyDescent="0.2">
      <c r="A4700" s="89"/>
      <c r="B4700" s="35"/>
      <c r="C4700" s="30"/>
      <c r="D4700" s="30"/>
      <c r="E4700" s="30"/>
      <c r="F4700" s="30"/>
      <c r="G4700" s="30"/>
      <c r="H4700" s="155"/>
      <c r="I4700" s="36" t="str">
        <f ca="1">IFERROR(__xludf.DUMMYFUNCTION("""COMPUTED_VALUE""")," ")</f>
        <v xml:space="preserve"> </v>
      </c>
      <c r="J4700" s="51"/>
      <c r="K4700" s="56"/>
      <c r="L4700" s="38"/>
      <c r="M4700" s="30"/>
      <c r="N4700" s="30"/>
      <c r="O4700" s="30"/>
      <c r="P4700" s="30"/>
      <c r="Q4700" s="23" t="str">
        <v/>
      </c>
      <c r="R4700" s="30"/>
      <c r="S4700" s="39"/>
      <c r="T4700" s="45"/>
      <c r="U4700" s="52"/>
      <c r="V4700" s="53"/>
      <c r="W4700" s="54"/>
      <c r="X4700" s="30"/>
      <c r="Y4700" s="31" t="str">
        <v/>
      </c>
      <c r="Z4700" s="30"/>
      <c r="AA4700" s="56"/>
      <c r="AB4700" s="56"/>
      <c r="AC4700" s="30"/>
      <c r="AD4700" s="30"/>
    </row>
    <row r="4701" spans="1:30" x14ac:dyDescent="0.2">
      <c r="A4701" s="89"/>
      <c r="B4701" s="35"/>
      <c r="C4701" s="30"/>
      <c r="D4701" s="30"/>
      <c r="E4701" s="30"/>
      <c r="F4701" s="30"/>
      <c r="G4701" s="30"/>
      <c r="H4701" s="155"/>
      <c r="I4701" s="36" t="str">
        <f ca="1">IFERROR(__xludf.DUMMYFUNCTION("""COMPUTED_VALUE""")," ")</f>
        <v xml:space="preserve"> </v>
      </c>
      <c r="J4701" s="51"/>
      <c r="K4701" s="56"/>
      <c r="L4701" s="38"/>
      <c r="M4701" s="30"/>
      <c r="N4701" s="30"/>
      <c r="O4701" s="30"/>
      <c r="P4701" s="30"/>
      <c r="Q4701" s="23" t="str">
        <v/>
      </c>
      <c r="R4701" s="30"/>
      <c r="S4701" s="39"/>
      <c r="T4701" s="45"/>
      <c r="U4701" s="52"/>
      <c r="V4701" s="53"/>
      <c r="W4701" s="54"/>
      <c r="X4701" s="30"/>
      <c r="Y4701" s="31" t="str">
        <v/>
      </c>
      <c r="Z4701" s="30"/>
      <c r="AA4701" s="55"/>
      <c r="AB4701" s="55"/>
      <c r="AC4701" s="30"/>
      <c r="AD4701" s="30"/>
    </row>
    <row r="4702" spans="1:30" x14ac:dyDescent="0.2">
      <c r="A4702" s="89"/>
      <c r="B4702" s="35"/>
      <c r="C4702" s="30"/>
      <c r="D4702" s="30"/>
      <c r="E4702" s="30"/>
      <c r="F4702" s="30"/>
      <c r="G4702" s="30"/>
      <c r="H4702" s="155"/>
      <c r="I4702" s="36" t="str">
        <f ca="1">IFERROR(__xludf.DUMMYFUNCTION("""COMPUTED_VALUE""")," ")</f>
        <v xml:space="preserve"> </v>
      </c>
      <c r="J4702" s="51"/>
      <c r="K4702" s="56"/>
      <c r="L4702" s="38"/>
      <c r="M4702" s="30"/>
      <c r="N4702" s="30"/>
      <c r="O4702" s="30"/>
      <c r="P4702" s="30"/>
      <c r="Q4702" s="23" t="str">
        <v/>
      </c>
      <c r="R4702" s="30"/>
      <c r="S4702" s="39"/>
      <c r="T4702" s="45"/>
      <c r="U4702" s="52"/>
      <c r="V4702" s="53"/>
      <c r="W4702" s="54"/>
      <c r="X4702" s="30"/>
      <c r="Y4702" s="31" t="str">
        <v/>
      </c>
      <c r="Z4702" s="30"/>
      <c r="AA4702" s="56"/>
      <c r="AB4702" s="56"/>
      <c r="AC4702" s="30"/>
      <c r="AD4702" s="30"/>
    </row>
    <row r="4703" spans="1:30" x14ac:dyDescent="0.2">
      <c r="A4703" s="89"/>
      <c r="B4703" s="35"/>
      <c r="C4703" s="30"/>
      <c r="D4703" s="30"/>
      <c r="E4703" s="30"/>
      <c r="F4703" s="30"/>
      <c r="G4703" s="30"/>
      <c r="H4703" s="155"/>
      <c r="I4703" s="36" t="str">
        <f ca="1">IFERROR(__xludf.DUMMYFUNCTION("""COMPUTED_VALUE""")," ")</f>
        <v xml:space="preserve"> </v>
      </c>
      <c r="J4703" s="51"/>
      <c r="K4703" s="56"/>
      <c r="L4703" s="38"/>
      <c r="M4703" s="30"/>
      <c r="N4703" s="30"/>
      <c r="O4703" s="30"/>
      <c r="P4703" s="30"/>
      <c r="Q4703" s="23" t="str">
        <v/>
      </c>
      <c r="R4703" s="30"/>
      <c r="S4703" s="39"/>
      <c r="T4703" s="45"/>
      <c r="U4703" s="52"/>
      <c r="V4703" s="53"/>
      <c r="W4703" s="54"/>
      <c r="X4703" s="30"/>
      <c r="Y4703" s="31" t="str">
        <v/>
      </c>
      <c r="Z4703" s="30"/>
      <c r="AA4703" s="55"/>
      <c r="AB4703" s="55"/>
      <c r="AC4703" s="30"/>
      <c r="AD4703" s="30"/>
    </row>
    <row r="4704" spans="1:30" x14ac:dyDescent="0.2">
      <c r="A4704" s="89"/>
      <c r="B4704" s="35"/>
      <c r="C4704" s="30"/>
      <c r="D4704" s="30"/>
      <c r="E4704" s="30"/>
      <c r="F4704" s="30"/>
      <c r="G4704" s="30"/>
      <c r="H4704" s="155"/>
      <c r="I4704" s="36" t="str">
        <f ca="1">IFERROR(__xludf.DUMMYFUNCTION("""COMPUTED_VALUE""")," ")</f>
        <v xml:space="preserve"> </v>
      </c>
      <c r="J4704" s="51"/>
      <c r="K4704" s="56"/>
      <c r="L4704" s="38"/>
      <c r="M4704" s="30"/>
      <c r="N4704" s="30"/>
      <c r="O4704" s="30"/>
      <c r="P4704" s="30"/>
      <c r="Q4704" s="23" t="str">
        <v/>
      </c>
      <c r="R4704" s="30"/>
      <c r="S4704" s="39"/>
      <c r="T4704" s="45"/>
      <c r="U4704" s="52"/>
      <c r="V4704" s="53"/>
      <c r="W4704" s="54"/>
      <c r="X4704" s="30"/>
      <c r="Y4704" s="31" t="str">
        <v/>
      </c>
      <c r="Z4704" s="30"/>
      <c r="AA4704" s="56"/>
      <c r="AB4704" s="56"/>
      <c r="AC4704" s="30"/>
      <c r="AD4704" s="30"/>
    </row>
    <row r="4705" spans="1:30" x14ac:dyDescent="0.2">
      <c r="A4705" s="89"/>
      <c r="B4705" s="35"/>
      <c r="C4705" s="30"/>
      <c r="D4705" s="30"/>
      <c r="E4705" s="30"/>
      <c r="F4705" s="30"/>
      <c r="G4705" s="30"/>
      <c r="H4705" s="155"/>
      <c r="I4705" s="36" t="str">
        <f ca="1">IFERROR(__xludf.DUMMYFUNCTION("""COMPUTED_VALUE""")," ")</f>
        <v xml:space="preserve"> </v>
      </c>
      <c r="J4705" s="51"/>
      <c r="K4705" s="56"/>
      <c r="L4705" s="38"/>
      <c r="M4705" s="30"/>
      <c r="N4705" s="30"/>
      <c r="O4705" s="30"/>
      <c r="P4705" s="30"/>
      <c r="Q4705" s="23" t="str">
        <v/>
      </c>
      <c r="R4705" s="30"/>
      <c r="S4705" s="39"/>
      <c r="T4705" s="45"/>
      <c r="U4705" s="52"/>
      <c r="V4705" s="53"/>
      <c r="W4705" s="54"/>
      <c r="X4705" s="30"/>
      <c r="Y4705" s="31" t="str">
        <v/>
      </c>
      <c r="Z4705" s="30"/>
      <c r="AA4705" s="55"/>
      <c r="AB4705" s="55"/>
      <c r="AC4705" s="30"/>
      <c r="AD4705" s="30"/>
    </row>
    <row r="4706" spans="1:30" x14ac:dyDescent="0.2">
      <c r="A4706" s="89"/>
      <c r="B4706" s="35"/>
      <c r="C4706" s="30"/>
      <c r="D4706" s="30"/>
      <c r="E4706" s="30"/>
      <c r="F4706" s="30"/>
      <c r="G4706" s="30"/>
      <c r="H4706" s="155"/>
      <c r="I4706" s="36" t="str">
        <f ca="1">IFERROR(__xludf.DUMMYFUNCTION("""COMPUTED_VALUE""")," ")</f>
        <v xml:space="preserve"> </v>
      </c>
      <c r="J4706" s="51"/>
      <c r="K4706" s="56"/>
      <c r="L4706" s="38"/>
      <c r="M4706" s="30"/>
      <c r="N4706" s="30"/>
      <c r="O4706" s="30"/>
      <c r="P4706" s="30"/>
      <c r="Q4706" s="23" t="str">
        <v/>
      </c>
      <c r="R4706" s="30"/>
      <c r="S4706" s="39"/>
      <c r="T4706" s="45"/>
      <c r="U4706" s="52"/>
      <c r="V4706" s="53"/>
      <c r="W4706" s="54"/>
      <c r="X4706" s="30"/>
      <c r="Y4706" s="31" t="str">
        <v/>
      </c>
      <c r="Z4706" s="30"/>
      <c r="AA4706" s="56"/>
      <c r="AB4706" s="56"/>
      <c r="AC4706" s="30"/>
      <c r="AD4706" s="30"/>
    </row>
    <row r="4707" spans="1:30" x14ac:dyDescent="0.2">
      <c r="A4707" s="89"/>
      <c r="B4707" s="35"/>
      <c r="C4707" s="30"/>
      <c r="D4707" s="30"/>
      <c r="E4707" s="30"/>
      <c r="F4707" s="30"/>
      <c r="G4707" s="30"/>
      <c r="H4707" s="155"/>
      <c r="I4707" s="36" t="str">
        <f ca="1">IFERROR(__xludf.DUMMYFUNCTION("""COMPUTED_VALUE""")," ")</f>
        <v xml:space="preserve"> </v>
      </c>
      <c r="J4707" s="51"/>
      <c r="K4707" s="56"/>
      <c r="L4707" s="38"/>
      <c r="M4707" s="30"/>
      <c r="N4707" s="30"/>
      <c r="O4707" s="30"/>
      <c r="P4707" s="30"/>
      <c r="Q4707" s="23" t="str">
        <v/>
      </c>
      <c r="R4707" s="30"/>
      <c r="S4707" s="39"/>
      <c r="T4707" s="45"/>
      <c r="U4707" s="52"/>
      <c r="V4707" s="53"/>
      <c r="W4707" s="54"/>
      <c r="X4707" s="30"/>
      <c r="Y4707" s="31" t="str">
        <v/>
      </c>
      <c r="Z4707" s="30"/>
      <c r="AA4707" s="55"/>
      <c r="AB4707" s="55"/>
      <c r="AC4707" s="30"/>
      <c r="AD4707" s="30"/>
    </row>
    <row r="4708" spans="1:30" x14ac:dyDescent="0.2">
      <c r="A4708" s="89"/>
      <c r="B4708" s="35"/>
      <c r="C4708" s="30"/>
      <c r="D4708" s="30"/>
      <c r="E4708" s="30"/>
      <c r="F4708" s="30"/>
      <c r="G4708" s="30"/>
      <c r="H4708" s="155"/>
      <c r="I4708" s="36" t="str">
        <f ca="1">IFERROR(__xludf.DUMMYFUNCTION("""COMPUTED_VALUE""")," ")</f>
        <v xml:space="preserve"> </v>
      </c>
      <c r="J4708" s="51"/>
      <c r="K4708" s="56"/>
      <c r="L4708" s="38"/>
      <c r="M4708" s="30"/>
      <c r="N4708" s="30"/>
      <c r="O4708" s="30"/>
      <c r="P4708" s="30"/>
      <c r="Q4708" s="23" t="str">
        <v/>
      </c>
      <c r="R4708" s="30"/>
      <c r="S4708" s="39"/>
      <c r="T4708" s="45"/>
      <c r="U4708" s="52"/>
      <c r="V4708" s="53"/>
      <c r="W4708" s="54"/>
      <c r="X4708" s="30"/>
      <c r="Y4708" s="31" t="str">
        <v/>
      </c>
      <c r="Z4708" s="30"/>
      <c r="AA4708" s="56"/>
      <c r="AB4708" s="56"/>
      <c r="AC4708" s="30"/>
      <c r="AD4708" s="30"/>
    </row>
    <row r="4709" spans="1:30" x14ac:dyDescent="0.2">
      <c r="A4709" s="89"/>
      <c r="B4709" s="35"/>
      <c r="C4709" s="30"/>
      <c r="D4709" s="30"/>
      <c r="E4709" s="30"/>
      <c r="F4709" s="30"/>
      <c r="G4709" s="30"/>
      <c r="H4709" s="155"/>
      <c r="I4709" s="36" t="str">
        <f ca="1">IFERROR(__xludf.DUMMYFUNCTION("""COMPUTED_VALUE""")," ")</f>
        <v xml:space="preserve"> </v>
      </c>
      <c r="J4709" s="51"/>
      <c r="K4709" s="56"/>
      <c r="L4709" s="38"/>
      <c r="M4709" s="30"/>
      <c r="N4709" s="30"/>
      <c r="O4709" s="30"/>
      <c r="P4709" s="30"/>
      <c r="Q4709" s="23" t="str">
        <v/>
      </c>
      <c r="R4709" s="30"/>
      <c r="S4709" s="39"/>
      <c r="T4709" s="45"/>
      <c r="U4709" s="52"/>
      <c r="V4709" s="53"/>
      <c r="W4709" s="54"/>
      <c r="X4709" s="30"/>
      <c r="Y4709" s="31" t="str">
        <v/>
      </c>
      <c r="Z4709" s="30"/>
      <c r="AA4709" s="55"/>
      <c r="AB4709" s="55"/>
      <c r="AC4709" s="30"/>
      <c r="AD4709" s="30"/>
    </row>
    <row r="4710" spans="1:30" x14ac:dyDescent="0.2">
      <c r="A4710" s="89"/>
      <c r="B4710" s="35"/>
      <c r="C4710" s="30"/>
      <c r="D4710" s="30"/>
      <c r="E4710" s="30"/>
      <c r="F4710" s="30"/>
      <c r="G4710" s="30"/>
      <c r="H4710" s="155"/>
      <c r="I4710" s="36" t="str">
        <f ca="1">IFERROR(__xludf.DUMMYFUNCTION("""COMPUTED_VALUE""")," ")</f>
        <v xml:space="preserve"> </v>
      </c>
      <c r="J4710" s="51"/>
      <c r="K4710" s="56"/>
      <c r="L4710" s="38"/>
      <c r="M4710" s="30"/>
      <c r="N4710" s="30"/>
      <c r="O4710" s="30"/>
      <c r="P4710" s="30"/>
      <c r="Q4710" s="23" t="str">
        <v/>
      </c>
      <c r="R4710" s="30"/>
      <c r="S4710" s="39"/>
      <c r="T4710" s="45"/>
      <c r="U4710" s="52"/>
      <c r="V4710" s="53"/>
      <c r="W4710" s="54"/>
      <c r="X4710" s="30"/>
      <c r="Y4710" s="31" t="str">
        <v/>
      </c>
      <c r="Z4710" s="30"/>
      <c r="AA4710" s="56"/>
      <c r="AB4710" s="56"/>
      <c r="AC4710" s="30"/>
      <c r="AD4710" s="30"/>
    </row>
    <row r="4711" spans="1:30" x14ac:dyDescent="0.2">
      <c r="A4711" s="89"/>
      <c r="B4711" s="35"/>
      <c r="C4711" s="30"/>
      <c r="D4711" s="30"/>
      <c r="E4711" s="30"/>
      <c r="F4711" s="30"/>
      <c r="G4711" s="30"/>
      <c r="H4711" s="155"/>
      <c r="I4711" s="36" t="str">
        <f ca="1">IFERROR(__xludf.DUMMYFUNCTION("""COMPUTED_VALUE""")," ")</f>
        <v xml:space="preserve"> </v>
      </c>
      <c r="J4711" s="51"/>
      <c r="K4711" s="56"/>
      <c r="L4711" s="38"/>
      <c r="M4711" s="30"/>
      <c r="N4711" s="30"/>
      <c r="O4711" s="30"/>
      <c r="P4711" s="30"/>
      <c r="Q4711" s="23" t="str">
        <v/>
      </c>
      <c r="R4711" s="30"/>
      <c r="S4711" s="39"/>
      <c r="T4711" s="45"/>
      <c r="U4711" s="52"/>
      <c r="V4711" s="53"/>
      <c r="W4711" s="54"/>
      <c r="X4711" s="30"/>
      <c r="Y4711" s="31" t="str">
        <v/>
      </c>
      <c r="Z4711" s="30"/>
      <c r="AA4711" s="55"/>
      <c r="AB4711" s="55"/>
      <c r="AC4711" s="30"/>
      <c r="AD4711" s="30"/>
    </row>
    <row r="4712" spans="1:30" x14ac:dyDescent="0.2">
      <c r="A4712" s="89"/>
      <c r="B4712" s="35"/>
      <c r="C4712" s="30"/>
      <c r="D4712" s="30"/>
      <c r="E4712" s="30"/>
      <c r="F4712" s="30"/>
      <c r="G4712" s="30"/>
      <c r="H4712" s="155"/>
      <c r="I4712" s="36" t="str">
        <f ca="1">IFERROR(__xludf.DUMMYFUNCTION("""COMPUTED_VALUE""")," ")</f>
        <v xml:space="preserve"> </v>
      </c>
      <c r="J4712" s="51"/>
      <c r="K4712" s="56"/>
      <c r="L4712" s="38"/>
      <c r="M4712" s="30"/>
      <c r="N4712" s="30"/>
      <c r="O4712" s="30"/>
      <c r="P4712" s="30"/>
      <c r="Q4712" s="23" t="str">
        <v/>
      </c>
      <c r="R4712" s="30"/>
      <c r="S4712" s="39"/>
      <c r="T4712" s="45"/>
      <c r="U4712" s="52"/>
      <c r="V4712" s="53"/>
      <c r="W4712" s="54"/>
      <c r="X4712" s="30"/>
      <c r="Y4712" s="31" t="str">
        <v/>
      </c>
      <c r="Z4712" s="30"/>
      <c r="AA4712" s="56"/>
      <c r="AB4712" s="56"/>
      <c r="AC4712" s="30"/>
      <c r="AD4712" s="30"/>
    </row>
    <row r="4713" spans="1:30" x14ac:dyDescent="0.2">
      <c r="A4713" s="89"/>
      <c r="B4713" s="35"/>
      <c r="C4713" s="30"/>
      <c r="D4713" s="30"/>
      <c r="E4713" s="30"/>
      <c r="F4713" s="30"/>
      <c r="G4713" s="30"/>
      <c r="H4713" s="155"/>
      <c r="I4713" s="36" t="str">
        <f ca="1">IFERROR(__xludf.DUMMYFUNCTION("""COMPUTED_VALUE""")," ")</f>
        <v xml:space="preserve"> </v>
      </c>
      <c r="J4713" s="51"/>
      <c r="K4713" s="56"/>
      <c r="L4713" s="38"/>
      <c r="M4713" s="30"/>
      <c r="N4713" s="30"/>
      <c r="O4713" s="30"/>
      <c r="P4713" s="30"/>
      <c r="Q4713" s="23" t="str">
        <v/>
      </c>
      <c r="R4713" s="30"/>
      <c r="S4713" s="39"/>
      <c r="T4713" s="45"/>
      <c r="U4713" s="52"/>
      <c r="V4713" s="53"/>
      <c r="W4713" s="54"/>
      <c r="X4713" s="30"/>
      <c r="Y4713" s="31" t="str">
        <v/>
      </c>
      <c r="Z4713" s="30"/>
      <c r="AA4713" s="55"/>
      <c r="AB4713" s="55"/>
      <c r="AC4713" s="30"/>
      <c r="AD4713" s="30"/>
    </row>
    <row r="4714" spans="1:30" x14ac:dyDescent="0.2">
      <c r="A4714" s="89"/>
      <c r="B4714" s="35"/>
      <c r="C4714" s="30"/>
      <c r="D4714" s="30"/>
      <c r="E4714" s="30"/>
      <c r="F4714" s="30"/>
      <c r="G4714" s="30"/>
      <c r="H4714" s="155"/>
      <c r="I4714" s="36" t="str">
        <f ca="1">IFERROR(__xludf.DUMMYFUNCTION("""COMPUTED_VALUE""")," ")</f>
        <v xml:space="preserve"> </v>
      </c>
      <c r="J4714" s="51"/>
      <c r="K4714" s="56"/>
      <c r="L4714" s="38"/>
      <c r="M4714" s="30"/>
      <c r="N4714" s="30"/>
      <c r="O4714" s="30"/>
      <c r="P4714" s="30"/>
      <c r="Q4714" s="23" t="str">
        <v/>
      </c>
      <c r="R4714" s="30"/>
      <c r="S4714" s="39"/>
      <c r="T4714" s="45"/>
      <c r="U4714" s="52"/>
      <c r="V4714" s="53"/>
      <c r="W4714" s="54"/>
      <c r="X4714" s="30"/>
      <c r="Y4714" s="31" t="str">
        <v/>
      </c>
      <c r="Z4714" s="30"/>
      <c r="AA4714" s="56"/>
      <c r="AB4714" s="56"/>
      <c r="AC4714" s="30"/>
      <c r="AD4714" s="30"/>
    </row>
    <row r="4715" spans="1:30" x14ac:dyDescent="0.2">
      <c r="A4715" s="89"/>
      <c r="B4715" s="35"/>
      <c r="C4715" s="30"/>
      <c r="D4715" s="30"/>
      <c r="E4715" s="30"/>
      <c r="F4715" s="30"/>
      <c r="G4715" s="30"/>
      <c r="H4715" s="155"/>
      <c r="I4715" s="36" t="str">
        <f ca="1">IFERROR(__xludf.DUMMYFUNCTION("""COMPUTED_VALUE""")," ")</f>
        <v xml:space="preserve"> </v>
      </c>
      <c r="J4715" s="51"/>
      <c r="K4715" s="56"/>
      <c r="L4715" s="38"/>
      <c r="M4715" s="30"/>
      <c r="N4715" s="30"/>
      <c r="O4715" s="30"/>
      <c r="P4715" s="30"/>
      <c r="Q4715" s="23" t="str">
        <v/>
      </c>
      <c r="R4715" s="30"/>
      <c r="S4715" s="39"/>
      <c r="T4715" s="45"/>
      <c r="U4715" s="52"/>
      <c r="V4715" s="53"/>
      <c r="W4715" s="54"/>
      <c r="X4715" s="30"/>
      <c r="Y4715" s="31" t="str">
        <v/>
      </c>
      <c r="Z4715" s="30"/>
      <c r="AA4715" s="55"/>
      <c r="AB4715" s="55"/>
      <c r="AC4715" s="30"/>
      <c r="AD4715" s="30"/>
    </row>
    <row r="4716" spans="1:30" x14ac:dyDescent="0.2">
      <c r="A4716" s="89"/>
      <c r="B4716" s="35"/>
      <c r="C4716" s="30"/>
      <c r="D4716" s="30"/>
      <c r="E4716" s="30"/>
      <c r="F4716" s="30"/>
      <c r="G4716" s="30"/>
      <c r="H4716" s="155"/>
      <c r="I4716" s="36" t="str">
        <f ca="1">IFERROR(__xludf.DUMMYFUNCTION("""COMPUTED_VALUE""")," ")</f>
        <v xml:space="preserve"> </v>
      </c>
      <c r="J4716" s="51"/>
      <c r="K4716" s="56"/>
      <c r="L4716" s="38"/>
      <c r="M4716" s="30"/>
      <c r="N4716" s="30"/>
      <c r="O4716" s="30"/>
      <c r="P4716" s="30"/>
      <c r="Q4716" s="23" t="str">
        <v/>
      </c>
      <c r="R4716" s="30"/>
      <c r="S4716" s="39"/>
      <c r="T4716" s="45"/>
      <c r="U4716" s="52"/>
      <c r="V4716" s="53"/>
      <c r="W4716" s="54"/>
      <c r="X4716" s="30"/>
      <c r="Y4716" s="31" t="str">
        <v/>
      </c>
      <c r="Z4716" s="30"/>
      <c r="AA4716" s="56"/>
      <c r="AB4716" s="56"/>
      <c r="AC4716" s="30"/>
      <c r="AD4716" s="30"/>
    </row>
    <row r="4717" spans="1:30" x14ac:dyDescent="0.2">
      <c r="A4717" s="89"/>
      <c r="B4717" s="35"/>
      <c r="C4717" s="30"/>
      <c r="D4717" s="30"/>
      <c r="E4717" s="30"/>
      <c r="F4717" s="30"/>
      <c r="G4717" s="30"/>
      <c r="H4717" s="155"/>
      <c r="I4717" s="36" t="str">
        <f ca="1">IFERROR(__xludf.DUMMYFUNCTION("""COMPUTED_VALUE""")," ")</f>
        <v xml:space="preserve"> </v>
      </c>
      <c r="J4717" s="51"/>
      <c r="K4717" s="56"/>
      <c r="L4717" s="38"/>
      <c r="M4717" s="30"/>
      <c r="N4717" s="30"/>
      <c r="O4717" s="30"/>
      <c r="P4717" s="30"/>
      <c r="Q4717" s="23" t="str">
        <v/>
      </c>
      <c r="R4717" s="30"/>
      <c r="S4717" s="39"/>
      <c r="T4717" s="45"/>
      <c r="U4717" s="52"/>
      <c r="V4717" s="53"/>
      <c r="W4717" s="54"/>
      <c r="X4717" s="30"/>
      <c r="Y4717" s="31" t="str">
        <v/>
      </c>
      <c r="Z4717" s="30"/>
      <c r="AA4717" s="55"/>
      <c r="AB4717" s="55"/>
      <c r="AC4717" s="30"/>
      <c r="AD4717" s="30"/>
    </row>
    <row r="4718" spans="1:30" x14ac:dyDescent="0.2">
      <c r="A4718" s="89"/>
      <c r="B4718" s="35"/>
      <c r="C4718" s="30"/>
      <c r="D4718" s="30"/>
      <c r="E4718" s="30"/>
      <c r="F4718" s="30"/>
      <c r="G4718" s="30"/>
      <c r="H4718" s="155"/>
      <c r="I4718" s="36" t="str">
        <f ca="1">IFERROR(__xludf.DUMMYFUNCTION("""COMPUTED_VALUE""")," ")</f>
        <v xml:space="preserve"> </v>
      </c>
      <c r="J4718" s="51"/>
      <c r="K4718" s="56"/>
      <c r="L4718" s="38"/>
      <c r="M4718" s="30"/>
      <c r="N4718" s="30"/>
      <c r="O4718" s="30"/>
      <c r="P4718" s="30"/>
      <c r="Q4718" s="23" t="str">
        <v/>
      </c>
      <c r="R4718" s="30"/>
      <c r="S4718" s="39"/>
      <c r="T4718" s="45"/>
      <c r="U4718" s="52"/>
      <c r="V4718" s="53"/>
      <c r="W4718" s="54"/>
      <c r="X4718" s="30"/>
      <c r="Y4718" s="31" t="str">
        <v/>
      </c>
      <c r="Z4718" s="30"/>
      <c r="AA4718" s="56"/>
      <c r="AB4718" s="56"/>
      <c r="AC4718" s="30"/>
      <c r="AD4718" s="30"/>
    </row>
    <row r="4719" spans="1:30" x14ac:dyDescent="0.2">
      <c r="A4719" s="89"/>
      <c r="B4719" s="35"/>
      <c r="C4719" s="30"/>
      <c r="D4719" s="30"/>
      <c r="E4719" s="30"/>
      <c r="F4719" s="30"/>
      <c r="G4719" s="30"/>
      <c r="H4719" s="155"/>
      <c r="I4719" s="36" t="str">
        <f ca="1">IFERROR(__xludf.DUMMYFUNCTION("""COMPUTED_VALUE""")," ")</f>
        <v xml:space="preserve"> </v>
      </c>
      <c r="J4719" s="51"/>
      <c r="K4719" s="56"/>
      <c r="L4719" s="38"/>
      <c r="M4719" s="30"/>
      <c r="N4719" s="30"/>
      <c r="O4719" s="30"/>
      <c r="P4719" s="30"/>
      <c r="Q4719" s="23" t="str">
        <v/>
      </c>
      <c r="R4719" s="30"/>
      <c r="S4719" s="39"/>
      <c r="T4719" s="45"/>
      <c r="U4719" s="52"/>
      <c r="V4719" s="53"/>
      <c r="W4719" s="54"/>
      <c r="X4719" s="30"/>
      <c r="Y4719" s="31" t="str">
        <v/>
      </c>
      <c r="Z4719" s="30"/>
      <c r="AA4719" s="55"/>
      <c r="AB4719" s="55"/>
      <c r="AC4719" s="30"/>
      <c r="AD4719" s="30"/>
    </row>
    <row r="4720" spans="1:30" x14ac:dyDescent="0.2">
      <c r="A4720" s="89"/>
      <c r="B4720" s="35"/>
      <c r="C4720" s="30"/>
      <c r="D4720" s="30"/>
      <c r="E4720" s="30"/>
      <c r="F4720" s="30"/>
      <c r="G4720" s="30"/>
      <c r="H4720" s="155"/>
      <c r="I4720" s="36" t="str">
        <f ca="1">IFERROR(__xludf.DUMMYFUNCTION("""COMPUTED_VALUE""")," ")</f>
        <v xml:space="preserve"> </v>
      </c>
      <c r="J4720" s="51"/>
      <c r="K4720" s="56"/>
      <c r="L4720" s="38"/>
      <c r="M4720" s="30"/>
      <c r="N4720" s="30"/>
      <c r="O4720" s="30"/>
      <c r="P4720" s="30"/>
      <c r="Q4720" s="23" t="str">
        <v/>
      </c>
      <c r="R4720" s="30"/>
      <c r="S4720" s="39"/>
      <c r="T4720" s="45"/>
      <c r="U4720" s="52"/>
      <c r="V4720" s="53"/>
      <c r="W4720" s="54"/>
      <c r="X4720" s="30"/>
      <c r="Y4720" s="31" t="str">
        <v/>
      </c>
      <c r="Z4720" s="30"/>
      <c r="AA4720" s="56"/>
      <c r="AB4720" s="56"/>
      <c r="AC4720" s="30"/>
      <c r="AD4720" s="30"/>
    </row>
    <row r="4721" spans="1:30" x14ac:dyDescent="0.2">
      <c r="A4721" s="89"/>
      <c r="B4721" s="35"/>
      <c r="C4721" s="30"/>
      <c r="D4721" s="30"/>
      <c r="E4721" s="30"/>
      <c r="F4721" s="30"/>
      <c r="G4721" s="30"/>
      <c r="H4721" s="155"/>
      <c r="I4721" s="36" t="str">
        <f ca="1">IFERROR(__xludf.DUMMYFUNCTION("""COMPUTED_VALUE""")," ")</f>
        <v xml:space="preserve"> </v>
      </c>
      <c r="J4721" s="51"/>
      <c r="K4721" s="56"/>
      <c r="L4721" s="38"/>
      <c r="M4721" s="30"/>
      <c r="N4721" s="30"/>
      <c r="O4721" s="30"/>
      <c r="P4721" s="30"/>
      <c r="Q4721" s="23" t="str">
        <v/>
      </c>
      <c r="R4721" s="30"/>
      <c r="S4721" s="39"/>
      <c r="T4721" s="45"/>
      <c r="U4721" s="52"/>
      <c r="V4721" s="53"/>
      <c r="W4721" s="54"/>
      <c r="X4721" s="30"/>
      <c r="Y4721" s="31" t="str">
        <v/>
      </c>
      <c r="Z4721" s="30"/>
      <c r="AA4721" s="55"/>
      <c r="AB4721" s="55"/>
      <c r="AC4721" s="30"/>
      <c r="AD4721" s="30"/>
    </row>
    <row r="4722" spans="1:30" x14ac:dyDescent="0.2">
      <c r="A4722" s="89"/>
      <c r="B4722" s="35"/>
      <c r="C4722" s="30"/>
      <c r="D4722" s="30"/>
      <c r="E4722" s="30"/>
      <c r="F4722" s="30"/>
      <c r="G4722" s="30"/>
      <c r="H4722" s="155"/>
      <c r="I4722" s="36" t="str">
        <f ca="1">IFERROR(__xludf.DUMMYFUNCTION("""COMPUTED_VALUE""")," ")</f>
        <v xml:space="preserve"> </v>
      </c>
      <c r="J4722" s="51"/>
      <c r="K4722" s="56"/>
      <c r="L4722" s="38"/>
      <c r="M4722" s="30"/>
      <c r="N4722" s="30"/>
      <c r="O4722" s="30"/>
      <c r="P4722" s="30"/>
      <c r="Q4722" s="23" t="str">
        <v/>
      </c>
      <c r="R4722" s="30"/>
      <c r="S4722" s="39"/>
      <c r="T4722" s="45"/>
      <c r="U4722" s="52"/>
      <c r="V4722" s="53"/>
      <c r="W4722" s="54"/>
      <c r="X4722" s="30"/>
      <c r="Y4722" s="31" t="str">
        <v/>
      </c>
      <c r="Z4722" s="30"/>
      <c r="AA4722" s="56"/>
      <c r="AB4722" s="56"/>
      <c r="AC4722" s="30"/>
      <c r="AD4722" s="30"/>
    </row>
    <row r="4723" spans="1:30" x14ac:dyDescent="0.2">
      <c r="A4723" s="89"/>
      <c r="B4723" s="35"/>
      <c r="C4723" s="30"/>
      <c r="D4723" s="30"/>
      <c r="E4723" s="30"/>
      <c r="F4723" s="30"/>
      <c r="G4723" s="30"/>
      <c r="H4723" s="155"/>
      <c r="I4723" s="36" t="str">
        <f ca="1">IFERROR(__xludf.DUMMYFUNCTION("""COMPUTED_VALUE""")," ")</f>
        <v xml:space="preserve"> </v>
      </c>
      <c r="J4723" s="51"/>
      <c r="K4723" s="56"/>
      <c r="L4723" s="38"/>
      <c r="M4723" s="30"/>
      <c r="N4723" s="30"/>
      <c r="O4723" s="30"/>
      <c r="P4723" s="30"/>
      <c r="Q4723" s="23" t="str">
        <v/>
      </c>
      <c r="R4723" s="30"/>
      <c r="S4723" s="39"/>
      <c r="T4723" s="45"/>
      <c r="U4723" s="52"/>
      <c r="V4723" s="53"/>
      <c r="W4723" s="54"/>
      <c r="X4723" s="30"/>
      <c r="Y4723" s="31" t="str">
        <v/>
      </c>
      <c r="Z4723" s="30"/>
      <c r="AA4723" s="55"/>
      <c r="AB4723" s="55"/>
      <c r="AC4723" s="30"/>
      <c r="AD4723" s="30"/>
    </row>
    <row r="4724" spans="1:30" x14ac:dyDescent="0.2">
      <c r="A4724" s="89"/>
      <c r="B4724" s="35"/>
      <c r="C4724" s="30"/>
      <c r="D4724" s="30"/>
      <c r="E4724" s="30"/>
      <c r="F4724" s="30"/>
      <c r="G4724" s="30"/>
      <c r="H4724" s="155"/>
      <c r="I4724" s="36" t="str">
        <f ca="1">IFERROR(__xludf.DUMMYFUNCTION("""COMPUTED_VALUE""")," ")</f>
        <v xml:space="preserve"> </v>
      </c>
      <c r="J4724" s="51"/>
      <c r="K4724" s="56"/>
      <c r="L4724" s="38"/>
      <c r="M4724" s="30"/>
      <c r="N4724" s="30"/>
      <c r="O4724" s="30"/>
      <c r="P4724" s="30"/>
      <c r="Q4724" s="23" t="str">
        <v/>
      </c>
      <c r="R4724" s="30"/>
      <c r="S4724" s="39"/>
      <c r="T4724" s="45"/>
      <c r="U4724" s="52"/>
      <c r="V4724" s="53"/>
      <c r="W4724" s="54"/>
      <c r="X4724" s="30"/>
      <c r="Y4724" s="31" t="str">
        <v/>
      </c>
      <c r="Z4724" s="30"/>
      <c r="AA4724" s="56"/>
      <c r="AB4724" s="56"/>
      <c r="AC4724" s="30"/>
      <c r="AD4724" s="30"/>
    </row>
    <row r="4725" spans="1:30" x14ac:dyDescent="0.2">
      <c r="A4725" s="89"/>
      <c r="B4725" s="35"/>
      <c r="C4725" s="30"/>
      <c r="D4725" s="30"/>
      <c r="E4725" s="30"/>
      <c r="F4725" s="30"/>
      <c r="G4725" s="30"/>
      <c r="H4725" s="155"/>
      <c r="I4725" s="36" t="str">
        <f ca="1">IFERROR(__xludf.DUMMYFUNCTION("""COMPUTED_VALUE""")," ")</f>
        <v xml:space="preserve"> </v>
      </c>
      <c r="J4725" s="51"/>
      <c r="K4725" s="56"/>
      <c r="L4725" s="38"/>
      <c r="M4725" s="30"/>
      <c r="N4725" s="30"/>
      <c r="O4725" s="30"/>
      <c r="P4725" s="30"/>
      <c r="Q4725" s="23" t="str">
        <v/>
      </c>
      <c r="R4725" s="30"/>
      <c r="S4725" s="39"/>
      <c r="T4725" s="45"/>
      <c r="U4725" s="52"/>
      <c r="V4725" s="53"/>
      <c r="W4725" s="54"/>
      <c r="X4725" s="30"/>
      <c r="Y4725" s="31" t="str">
        <v/>
      </c>
      <c r="Z4725" s="30"/>
      <c r="AA4725" s="55"/>
      <c r="AB4725" s="55"/>
      <c r="AC4725" s="30"/>
      <c r="AD4725" s="30"/>
    </row>
    <row r="4726" spans="1:30" x14ac:dyDescent="0.2">
      <c r="A4726" s="89"/>
      <c r="B4726" s="35"/>
      <c r="C4726" s="30"/>
      <c r="D4726" s="30"/>
      <c r="E4726" s="30"/>
      <c r="F4726" s="30"/>
      <c r="G4726" s="30"/>
      <c r="H4726" s="155"/>
      <c r="I4726" s="36" t="str">
        <f ca="1">IFERROR(__xludf.DUMMYFUNCTION("""COMPUTED_VALUE""")," ")</f>
        <v xml:space="preserve"> </v>
      </c>
      <c r="J4726" s="51"/>
      <c r="K4726" s="56"/>
      <c r="L4726" s="38"/>
      <c r="M4726" s="30"/>
      <c r="N4726" s="30"/>
      <c r="O4726" s="30"/>
      <c r="P4726" s="30"/>
      <c r="Q4726" s="23" t="str">
        <v/>
      </c>
      <c r="R4726" s="30"/>
      <c r="S4726" s="39"/>
      <c r="T4726" s="45"/>
      <c r="U4726" s="52"/>
      <c r="V4726" s="53"/>
      <c r="W4726" s="54"/>
      <c r="X4726" s="30"/>
      <c r="Y4726" s="31" t="str">
        <v/>
      </c>
      <c r="Z4726" s="30"/>
      <c r="AA4726" s="56"/>
      <c r="AB4726" s="56"/>
      <c r="AC4726" s="30"/>
      <c r="AD4726" s="30"/>
    </row>
    <row r="4727" spans="1:30" x14ac:dyDescent="0.2">
      <c r="A4727" s="89"/>
      <c r="B4727" s="35"/>
      <c r="C4727" s="30"/>
      <c r="D4727" s="30"/>
      <c r="E4727" s="30"/>
      <c r="F4727" s="30"/>
      <c r="G4727" s="30"/>
      <c r="H4727" s="155"/>
      <c r="I4727" s="36" t="str">
        <f ca="1">IFERROR(__xludf.DUMMYFUNCTION("""COMPUTED_VALUE""")," ")</f>
        <v xml:space="preserve"> </v>
      </c>
      <c r="J4727" s="51"/>
      <c r="K4727" s="56"/>
      <c r="L4727" s="38"/>
      <c r="M4727" s="30"/>
      <c r="N4727" s="30"/>
      <c r="O4727" s="30"/>
      <c r="P4727" s="30"/>
      <c r="Q4727" s="23" t="str">
        <v/>
      </c>
      <c r="R4727" s="30"/>
      <c r="S4727" s="39"/>
      <c r="T4727" s="45"/>
      <c r="U4727" s="52"/>
      <c r="V4727" s="53"/>
      <c r="W4727" s="54"/>
      <c r="X4727" s="30"/>
      <c r="Y4727" s="31" t="str">
        <v/>
      </c>
      <c r="Z4727" s="30"/>
      <c r="AA4727" s="55"/>
      <c r="AB4727" s="55"/>
      <c r="AC4727" s="30"/>
      <c r="AD4727" s="30"/>
    </row>
    <row r="4728" spans="1:30" x14ac:dyDescent="0.2">
      <c r="A4728" s="89"/>
      <c r="B4728" s="35"/>
      <c r="C4728" s="30"/>
      <c r="D4728" s="30"/>
      <c r="E4728" s="30"/>
      <c r="F4728" s="30"/>
      <c r="G4728" s="30"/>
      <c r="H4728" s="155"/>
      <c r="I4728" s="36" t="str">
        <f ca="1">IFERROR(__xludf.DUMMYFUNCTION("""COMPUTED_VALUE""")," ")</f>
        <v xml:space="preserve"> </v>
      </c>
      <c r="J4728" s="51"/>
      <c r="K4728" s="56"/>
      <c r="L4728" s="38"/>
      <c r="M4728" s="30"/>
      <c r="N4728" s="30"/>
      <c r="O4728" s="30"/>
      <c r="P4728" s="30"/>
      <c r="Q4728" s="23" t="str">
        <v/>
      </c>
      <c r="R4728" s="30"/>
      <c r="S4728" s="39"/>
      <c r="T4728" s="45"/>
      <c r="U4728" s="52"/>
      <c r="V4728" s="53"/>
      <c r="W4728" s="54"/>
      <c r="X4728" s="30"/>
      <c r="Y4728" s="31" t="str">
        <v/>
      </c>
      <c r="Z4728" s="30"/>
      <c r="AA4728" s="56"/>
      <c r="AB4728" s="56"/>
      <c r="AC4728" s="30"/>
      <c r="AD4728" s="30"/>
    </row>
    <row r="4729" spans="1:30" x14ac:dyDescent="0.2">
      <c r="A4729" s="89"/>
      <c r="B4729" s="35"/>
      <c r="C4729" s="30"/>
      <c r="D4729" s="30"/>
      <c r="E4729" s="30"/>
      <c r="F4729" s="30"/>
      <c r="G4729" s="30"/>
      <c r="H4729" s="155"/>
      <c r="I4729" s="36" t="str">
        <f ca="1">IFERROR(__xludf.DUMMYFUNCTION("""COMPUTED_VALUE""")," ")</f>
        <v xml:space="preserve"> </v>
      </c>
      <c r="J4729" s="51"/>
      <c r="K4729" s="56"/>
      <c r="L4729" s="38"/>
      <c r="M4729" s="30"/>
      <c r="N4729" s="30"/>
      <c r="O4729" s="30"/>
      <c r="P4729" s="30"/>
      <c r="Q4729" s="23" t="str">
        <v/>
      </c>
      <c r="R4729" s="30"/>
      <c r="S4729" s="39"/>
      <c r="T4729" s="45"/>
      <c r="U4729" s="52"/>
      <c r="V4729" s="53"/>
      <c r="W4729" s="54"/>
      <c r="X4729" s="30"/>
      <c r="Y4729" s="31" t="str">
        <v/>
      </c>
      <c r="Z4729" s="30"/>
      <c r="AA4729" s="55"/>
      <c r="AB4729" s="55"/>
      <c r="AC4729" s="30"/>
      <c r="AD4729" s="30"/>
    </row>
    <row r="4730" spans="1:30" x14ac:dyDescent="0.2">
      <c r="A4730" s="89"/>
      <c r="B4730" s="35"/>
      <c r="C4730" s="30"/>
      <c r="D4730" s="30"/>
      <c r="E4730" s="30"/>
      <c r="F4730" s="30"/>
      <c r="G4730" s="30"/>
      <c r="H4730" s="155"/>
      <c r="I4730" s="36" t="str">
        <f ca="1">IFERROR(__xludf.DUMMYFUNCTION("""COMPUTED_VALUE""")," ")</f>
        <v xml:space="preserve"> </v>
      </c>
      <c r="J4730" s="51"/>
      <c r="K4730" s="56"/>
      <c r="L4730" s="38"/>
      <c r="M4730" s="30"/>
      <c r="N4730" s="30"/>
      <c r="O4730" s="30"/>
      <c r="P4730" s="30"/>
      <c r="Q4730" s="23" t="str">
        <v/>
      </c>
      <c r="R4730" s="30"/>
      <c r="S4730" s="39"/>
      <c r="T4730" s="45"/>
      <c r="U4730" s="52"/>
      <c r="V4730" s="53"/>
      <c r="W4730" s="54"/>
      <c r="X4730" s="30"/>
      <c r="Y4730" s="31" t="str">
        <v/>
      </c>
      <c r="Z4730" s="30"/>
      <c r="AA4730" s="56"/>
      <c r="AB4730" s="56"/>
      <c r="AC4730" s="30"/>
      <c r="AD4730" s="30"/>
    </row>
    <row r="4731" spans="1:30" x14ac:dyDescent="0.2">
      <c r="A4731" s="89"/>
      <c r="B4731" s="35"/>
      <c r="C4731" s="30"/>
      <c r="D4731" s="30"/>
      <c r="E4731" s="30"/>
      <c r="F4731" s="30"/>
      <c r="G4731" s="30"/>
      <c r="H4731" s="155"/>
      <c r="I4731" s="36" t="str">
        <f ca="1">IFERROR(__xludf.DUMMYFUNCTION("""COMPUTED_VALUE""")," ")</f>
        <v xml:space="preserve"> </v>
      </c>
      <c r="J4731" s="51"/>
      <c r="K4731" s="56"/>
      <c r="L4731" s="38"/>
      <c r="M4731" s="30"/>
      <c r="N4731" s="30"/>
      <c r="O4731" s="30"/>
      <c r="P4731" s="30"/>
      <c r="Q4731" s="23" t="str">
        <v/>
      </c>
      <c r="R4731" s="30"/>
      <c r="S4731" s="39"/>
      <c r="T4731" s="45"/>
      <c r="U4731" s="52"/>
      <c r="V4731" s="53"/>
      <c r="W4731" s="54"/>
      <c r="X4731" s="30"/>
      <c r="Y4731" s="31" t="str">
        <v/>
      </c>
      <c r="Z4731" s="30"/>
      <c r="AA4731" s="55"/>
      <c r="AB4731" s="55"/>
      <c r="AC4731" s="30"/>
      <c r="AD4731" s="30"/>
    </row>
    <row r="4732" spans="1:30" x14ac:dyDescent="0.2">
      <c r="A4732" s="89"/>
      <c r="B4732" s="35"/>
      <c r="C4732" s="30"/>
      <c r="D4732" s="30"/>
      <c r="E4732" s="30"/>
      <c r="F4732" s="30"/>
      <c r="G4732" s="30"/>
      <c r="H4732" s="155"/>
      <c r="I4732" s="36" t="str">
        <f ca="1">IFERROR(__xludf.DUMMYFUNCTION("""COMPUTED_VALUE""")," ")</f>
        <v xml:space="preserve"> </v>
      </c>
      <c r="J4732" s="51"/>
      <c r="K4732" s="56"/>
      <c r="L4732" s="38"/>
      <c r="M4732" s="30"/>
      <c r="N4732" s="30"/>
      <c r="O4732" s="30"/>
      <c r="P4732" s="30"/>
      <c r="Q4732" s="23" t="str">
        <v/>
      </c>
      <c r="R4732" s="30"/>
      <c r="S4732" s="39"/>
      <c r="T4732" s="45"/>
      <c r="U4732" s="52"/>
      <c r="V4732" s="53"/>
      <c r="W4732" s="54"/>
      <c r="X4732" s="30"/>
      <c r="Y4732" s="31" t="str">
        <v/>
      </c>
      <c r="Z4732" s="30"/>
      <c r="AA4732" s="56"/>
      <c r="AB4732" s="56"/>
      <c r="AC4732" s="30"/>
      <c r="AD4732" s="30"/>
    </row>
    <row r="4733" spans="1:30" x14ac:dyDescent="0.2">
      <c r="A4733" s="89"/>
      <c r="B4733" s="35"/>
      <c r="C4733" s="30"/>
      <c r="D4733" s="30"/>
      <c r="E4733" s="30"/>
      <c r="F4733" s="30"/>
      <c r="G4733" s="30"/>
      <c r="H4733" s="155"/>
      <c r="I4733" s="36" t="str">
        <f ca="1">IFERROR(__xludf.DUMMYFUNCTION("""COMPUTED_VALUE""")," ")</f>
        <v xml:space="preserve"> </v>
      </c>
      <c r="J4733" s="51"/>
      <c r="K4733" s="56"/>
      <c r="L4733" s="38"/>
      <c r="M4733" s="30"/>
      <c r="N4733" s="30"/>
      <c r="O4733" s="30"/>
      <c r="P4733" s="30"/>
      <c r="Q4733" s="23" t="str">
        <v/>
      </c>
      <c r="R4733" s="30"/>
      <c r="S4733" s="39"/>
      <c r="T4733" s="45"/>
      <c r="U4733" s="52"/>
      <c r="V4733" s="53"/>
      <c r="W4733" s="54"/>
      <c r="X4733" s="30"/>
      <c r="Y4733" s="31" t="str">
        <v/>
      </c>
      <c r="Z4733" s="30"/>
      <c r="AA4733" s="55"/>
      <c r="AB4733" s="55"/>
      <c r="AC4733" s="30"/>
      <c r="AD4733" s="30"/>
    </row>
    <row r="4734" spans="1:30" x14ac:dyDescent="0.2">
      <c r="A4734" s="89"/>
      <c r="B4734" s="35"/>
      <c r="C4734" s="30"/>
      <c r="D4734" s="30"/>
      <c r="E4734" s="30"/>
      <c r="F4734" s="30"/>
      <c r="G4734" s="30"/>
      <c r="H4734" s="155"/>
      <c r="I4734" s="36" t="str">
        <f ca="1">IFERROR(__xludf.DUMMYFUNCTION("""COMPUTED_VALUE""")," ")</f>
        <v xml:space="preserve"> </v>
      </c>
      <c r="J4734" s="51"/>
      <c r="K4734" s="56"/>
      <c r="L4734" s="38"/>
      <c r="M4734" s="30"/>
      <c r="N4734" s="30"/>
      <c r="O4734" s="30"/>
      <c r="P4734" s="30"/>
      <c r="Q4734" s="23" t="str">
        <v/>
      </c>
      <c r="R4734" s="30"/>
      <c r="S4734" s="39"/>
      <c r="T4734" s="45"/>
      <c r="U4734" s="52"/>
      <c r="V4734" s="53"/>
      <c r="W4734" s="54"/>
      <c r="X4734" s="30"/>
      <c r="Y4734" s="31" t="str">
        <v/>
      </c>
      <c r="Z4734" s="30"/>
      <c r="AA4734" s="56"/>
      <c r="AB4734" s="56"/>
      <c r="AC4734" s="30"/>
      <c r="AD4734" s="30"/>
    </row>
    <row r="4735" spans="1:30" x14ac:dyDescent="0.2">
      <c r="A4735" s="89"/>
      <c r="B4735" s="35"/>
      <c r="C4735" s="30"/>
      <c r="D4735" s="30"/>
      <c r="E4735" s="30"/>
      <c r="F4735" s="30"/>
      <c r="G4735" s="30"/>
      <c r="H4735" s="155"/>
      <c r="I4735" s="36" t="str">
        <f ca="1">IFERROR(__xludf.DUMMYFUNCTION("""COMPUTED_VALUE""")," ")</f>
        <v xml:space="preserve"> </v>
      </c>
      <c r="J4735" s="51"/>
      <c r="K4735" s="56"/>
      <c r="L4735" s="38"/>
      <c r="M4735" s="30"/>
      <c r="N4735" s="30"/>
      <c r="O4735" s="30"/>
      <c r="P4735" s="30"/>
      <c r="Q4735" s="23" t="str">
        <v/>
      </c>
      <c r="R4735" s="30"/>
      <c r="S4735" s="39"/>
      <c r="T4735" s="45"/>
      <c r="U4735" s="52"/>
      <c r="V4735" s="53"/>
      <c r="W4735" s="54"/>
      <c r="X4735" s="30"/>
      <c r="Y4735" s="31" t="str">
        <v/>
      </c>
      <c r="Z4735" s="30"/>
      <c r="AA4735" s="55"/>
      <c r="AB4735" s="55"/>
      <c r="AC4735" s="30"/>
      <c r="AD4735" s="30"/>
    </row>
    <row r="4736" spans="1:30" x14ac:dyDescent="0.2">
      <c r="A4736" s="89"/>
      <c r="B4736" s="35"/>
      <c r="C4736" s="30"/>
      <c r="D4736" s="30"/>
      <c r="E4736" s="30"/>
      <c r="F4736" s="30"/>
      <c r="G4736" s="30"/>
      <c r="H4736" s="155"/>
      <c r="I4736" s="36" t="str">
        <f ca="1">IFERROR(__xludf.DUMMYFUNCTION("""COMPUTED_VALUE""")," ")</f>
        <v xml:space="preserve"> </v>
      </c>
      <c r="J4736" s="51"/>
      <c r="K4736" s="56"/>
      <c r="L4736" s="38"/>
      <c r="M4736" s="30"/>
      <c r="N4736" s="30"/>
      <c r="O4736" s="30"/>
      <c r="P4736" s="30"/>
      <c r="Q4736" s="23" t="str">
        <v/>
      </c>
      <c r="R4736" s="30"/>
      <c r="S4736" s="39"/>
      <c r="T4736" s="45"/>
      <c r="U4736" s="52"/>
      <c r="V4736" s="53"/>
      <c r="W4736" s="54"/>
      <c r="X4736" s="30"/>
      <c r="Y4736" s="31" t="str">
        <v/>
      </c>
      <c r="Z4736" s="30"/>
      <c r="AA4736" s="56"/>
      <c r="AB4736" s="56"/>
      <c r="AC4736" s="30"/>
      <c r="AD4736" s="30"/>
    </row>
    <row r="4737" spans="1:30" x14ac:dyDescent="0.2">
      <c r="A4737" s="89"/>
      <c r="B4737" s="35"/>
      <c r="C4737" s="30"/>
      <c r="D4737" s="30"/>
      <c r="E4737" s="30"/>
      <c r="F4737" s="30"/>
      <c r="G4737" s="30"/>
      <c r="H4737" s="155"/>
      <c r="I4737" s="36" t="str">
        <f ca="1">IFERROR(__xludf.DUMMYFUNCTION("""COMPUTED_VALUE""")," ")</f>
        <v xml:space="preserve"> </v>
      </c>
      <c r="J4737" s="51"/>
      <c r="K4737" s="56"/>
      <c r="L4737" s="38"/>
      <c r="M4737" s="30"/>
      <c r="N4737" s="30"/>
      <c r="O4737" s="30"/>
      <c r="P4737" s="30"/>
      <c r="Q4737" s="23" t="str">
        <v/>
      </c>
      <c r="R4737" s="30"/>
      <c r="S4737" s="39"/>
      <c r="T4737" s="45"/>
      <c r="U4737" s="52"/>
      <c r="V4737" s="53"/>
      <c r="W4737" s="54"/>
      <c r="X4737" s="30"/>
      <c r="Y4737" s="31" t="str">
        <v/>
      </c>
      <c r="Z4737" s="30"/>
      <c r="AA4737" s="55"/>
      <c r="AB4737" s="55"/>
      <c r="AC4737" s="30"/>
      <c r="AD4737" s="30"/>
    </row>
    <row r="4738" spans="1:30" x14ac:dyDescent="0.2">
      <c r="A4738" s="89"/>
      <c r="B4738" s="35"/>
      <c r="C4738" s="30"/>
      <c r="D4738" s="30"/>
      <c r="E4738" s="30"/>
      <c r="F4738" s="30"/>
      <c r="G4738" s="30"/>
      <c r="H4738" s="155"/>
      <c r="I4738" s="36" t="str">
        <f ca="1">IFERROR(__xludf.DUMMYFUNCTION("""COMPUTED_VALUE""")," ")</f>
        <v xml:space="preserve"> </v>
      </c>
      <c r="J4738" s="51"/>
      <c r="K4738" s="56"/>
      <c r="L4738" s="38"/>
      <c r="M4738" s="30"/>
      <c r="N4738" s="30"/>
      <c r="O4738" s="30"/>
      <c r="P4738" s="30"/>
      <c r="Q4738" s="23" t="str">
        <v/>
      </c>
      <c r="R4738" s="30"/>
      <c r="S4738" s="39"/>
      <c r="T4738" s="45"/>
      <c r="U4738" s="52"/>
      <c r="V4738" s="53"/>
      <c r="W4738" s="54"/>
      <c r="X4738" s="30"/>
      <c r="Y4738" s="31" t="str">
        <v/>
      </c>
      <c r="Z4738" s="30"/>
      <c r="AA4738" s="56"/>
      <c r="AB4738" s="56"/>
      <c r="AC4738" s="30"/>
      <c r="AD4738" s="30"/>
    </row>
    <row r="4739" spans="1:30" x14ac:dyDescent="0.2">
      <c r="A4739" s="89"/>
      <c r="B4739" s="35"/>
      <c r="C4739" s="30"/>
      <c r="D4739" s="30"/>
      <c r="E4739" s="30"/>
      <c r="F4739" s="30"/>
      <c r="G4739" s="30"/>
      <c r="H4739" s="155"/>
      <c r="I4739" s="36" t="str">
        <f ca="1">IFERROR(__xludf.DUMMYFUNCTION("""COMPUTED_VALUE""")," ")</f>
        <v xml:space="preserve"> </v>
      </c>
      <c r="J4739" s="51"/>
      <c r="K4739" s="56"/>
      <c r="L4739" s="38"/>
      <c r="M4739" s="30"/>
      <c r="N4739" s="30"/>
      <c r="O4739" s="30"/>
      <c r="P4739" s="30"/>
      <c r="Q4739" s="23" t="str">
        <v/>
      </c>
      <c r="R4739" s="30"/>
      <c r="S4739" s="39"/>
      <c r="T4739" s="45"/>
      <c r="U4739" s="52"/>
      <c r="V4739" s="53"/>
      <c r="W4739" s="54"/>
      <c r="X4739" s="30"/>
      <c r="Y4739" s="31" t="str">
        <v/>
      </c>
      <c r="Z4739" s="30"/>
      <c r="AA4739" s="55"/>
      <c r="AB4739" s="55"/>
      <c r="AC4739" s="30"/>
      <c r="AD4739" s="30"/>
    </row>
    <row r="4740" spans="1:30" x14ac:dyDescent="0.2">
      <c r="A4740" s="89"/>
      <c r="B4740" s="35"/>
      <c r="C4740" s="30"/>
      <c r="D4740" s="30"/>
      <c r="E4740" s="30"/>
      <c r="F4740" s="30"/>
      <c r="G4740" s="30"/>
      <c r="H4740" s="155"/>
      <c r="I4740" s="36" t="str">
        <f ca="1">IFERROR(__xludf.DUMMYFUNCTION("""COMPUTED_VALUE""")," ")</f>
        <v xml:space="preserve"> </v>
      </c>
      <c r="J4740" s="51"/>
      <c r="K4740" s="56"/>
      <c r="L4740" s="38"/>
      <c r="M4740" s="30"/>
      <c r="N4740" s="30"/>
      <c r="O4740" s="30"/>
      <c r="P4740" s="30"/>
      <c r="Q4740" s="23" t="str">
        <v/>
      </c>
      <c r="R4740" s="30"/>
      <c r="S4740" s="39"/>
      <c r="T4740" s="45"/>
      <c r="U4740" s="52"/>
      <c r="V4740" s="53"/>
      <c r="W4740" s="54"/>
      <c r="X4740" s="30"/>
      <c r="Y4740" s="31" t="str">
        <v/>
      </c>
      <c r="Z4740" s="30"/>
      <c r="AA4740" s="56"/>
      <c r="AB4740" s="56"/>
      <c r="AC4740" s="30"/>
      <c r="AD4740" s="30"/>
    </row>
    <row r="4741" spans="1:30" x14ac:dyDescent="0.2">
      <c r="A4741" s="89"/>
      <c r="B4741" s="35"/>
      <c r="C4741" s="30"/>
      <c r="D4741" s="30"/>
      <c r="E4741" s="30"/>
      <c r="F4741" s="30"/>
      <c r="G4741" s="30"/>
      <c r="H4741" s="155"/>
      <c r="I4741" s="36" t="str">
        <f ca="1">IFERROR(__xludf.DUMMYFUNCTION("""COMPUTED_VALUE""")," ")</f>
        <v xml:space="preserve"> </v>
      </c>
      <c r="J4741" s="51"/>
      <c r="K4741" s="56"/>
      <c r="L4741" s="38"/>
      <c r="M4741" s="30"/>
      <c r="N4741" s="30"/>
      <c r="O4741" s="30"/>
      <c r="P4741" s="30"/>
      <c r="Q4741" s="23" t="str">
        <v/>
      </c>
      <c r="R4741" s="30"/>
      <c r="S4741" s="39"/>
      <c r="T4741" s="45"/>
      <c r="U4741" s="52"/>
      <c r="V4741" s="53"/>
      <c r="W4741" s="54"/>
      <c r="X4741" s="30"/>
      <c r="Y4741" s="31" t="str">
        <v/>
      </c>
      <c r="Z4741" s="30"/>
      <c r="AA4741" s="55"/>
      <c r="AB4741" s="55"/>
      <c r="AC4741" s="30"/>
      <c r="AD4741" s="30"/>
    </row>
    <row r="4742" spans="1:30" x14ac:dyDescent="0.2">
      <c r="A4742" s="89"/>
      <c r="B4742" s="35"/>
      <c r="C4742" s="30"/>
      <c r="D4742" s="30"/>
      <c r="E4742" s="30"/>
      <c r="F4742" s="30"/>
      <c r="G4742" s="30"/>
      <c r="H4742" s="155"/>
      <c r="I4742" s="36" t="str">
        <f ca="1">IFERROR(__xludf.DUMMYFUNCTION("""COMPUTED_VALUE""")," ")</f>
        <v xml:space="preserve"> </v>
      </c>
      <c r="J4742" s="51"/>
      <c r="K4742" s="56"/>
      <c r="L4742" s="38"/>
      <c r="M4742" s="30"/>
      <c r="N4742" s="30"/>
      <c r="O4742" s="30"/>
      <c r="P4742" s="30"/>
      <c r="Q4742" s="23" t="str">
        <v/>
      </c>
      <c r="R4742" s="30"/>
      <c r="S4742" s="39"/>
      <c r="T4742" s="45"/>
      <c r="U4742" s="52"/>
      <c r="V4742" s="53"/>
      <c r="W4742" s="54"/>
      <c r="X4742" s="30"/>
      <c r="Y4742" s="31" t="str">
        <v/>
      </c>
      <c r="Z4742" s="30"/>
      <c r="AA4742" s="56"/>
      <c r="AB4742" s="56"/>
      <c r="AC4742" s="30"/>
      <c r="AD4742" s="30"/>
    </row>
    <row r="4743" spans="1:30" x14ac:dyDescent="0.2">
      <c r="A4743" s="89"/>
      <c r="B4743" s="35"/>
      <c r="C4743" s="30"/>
      <c r="D4743" s="30"/>
      <c r="E4743" s="30"/>
      <c r="F4743" s="30"/>
      <c r="G4743" s="30"/>
      <c r="H4743" s="155"/>
      <c r="I4743" s="36" t="str">
        <f ca="1">IFERROR(__xludf.DUMMYFUNCTION("""COMPUTED_VALUE""")," ")</f>
        <v xml:space="preserve"> </v>
      </c>
      <c r="J4743" s="51"/>
      <c r="K4743" s="56"/>
      <c r="L4743" s="38"/>
      <c r="M4743" s="30"/>
      <c r="N4743" s="30"/>
      <c r="O4743" s="30"/>
      <c r="P4743" s="30"/>
      <c r="Q4743" s="23" t="str">
        <v/>
      </c>
      <c r="R4743" s="30"/>
      <c r="S4743" s="39"/>
      <c r="T4743" s="45"/>
      <c r="U4743" s="52"/>
      <c r="V4743" s="53"/>
      <c r="W4743" s="54"/>
      <c r="X4743" s="30"/>
      <c r="Y4743" s="31" t="str">
        <v/>
      </c>
      <c r="Z4743" s="30"/>
      <c r="AA4743" s="55"/>
      <c r="AB4743" s="55"/>
      <c r="AC4743" s="30"/>
      <c r="AD4743" s="30"/>
    </row>
    <row r="4744" spans="1:30" x14ac:dyDescent="0.2">
      <c r="A4744" s="89"/>
      <c r="B4744" s="35"/>
      <c r="C4744" s="30"/>
      <c r="D4744" s="30"/>
      <c r="E4744" s="30"/>
      <c r="F4744" s="30"/>
      <c r="G4744" s="30"/>
      <c r="H4744" s="155"/>
      <c r="I4744" s="36" t="str">
        <f ca="1">IFERROR(__xludf.DUMMYFUNCTION("""COMPUTED_VALUE""")," ")</f>
        <v xml:space="preserve"> </v>
      </c>
      <c r="J4744" s="51"/>
      <c r="K4744" s="56"/>
      <c r="L4744" s="38"/>
      <c r="M4744" s="30"/>
      <c r="N4744" s="30"/>
      <c r="O4744" s="30"/>
      <c r="P4744" s="30"/>
      <c r="Q4744" s="23" t="str">
        <v/>
      </c>
      <c r="R4744" s="30"/>
      <c r="S4744" s="39"/>
      <c r="T4744" s="45"/>
      <c r="U4744" s="52"/>
      <c r="V4744" s="53"/>
      <c r="W4744" s="54"/>
      <c r="X4744" s="30"/>
      <c r="Y4744" s="31" t="str">
        <v/>
      </c>
      <c r="Z4744" s="30"/>
      <c r="AA4744" s="56"/>
      <c r="AB4744" s="56"/>
      <c r="AC4744" s="30"/>
      <c r="AD4744" s="30"/>
    </row>
    <row r="4745" spans="1:30" x14ac:dyDescent="0.2">
      <c r="A4745" s="89"/>
      <c r="B4745" s="35"/>
      <c r="C4745" s="30"/>
      <c r="D4745" s="30"/>
      <c r="E4745" s="30"/>
      <c r="F4745" s="30"/>
      <c r="G4745" s="30"/>
      <c r="H4745" s="155"/>
      <c r="I4745" s="36" t="str">
        <f ca="1">IFERROR(__xludf.DUMMYFUNCTION("""COMPUTED_VALUE""")," ")</f>
        <v xml:space="preserve"> </v>
      </c>
      <c r="J4745" s="51"/>
      <c r="K4745" s="56"/>
      <c r="L4745" s="38"/>
      <c r="M4745" s="30"/>
      <c r="N4745" s="30"/>
      <c r="O4745" s="30"/>
      <c r="P4745" s="30"/>
      <c r="Q4745" s="23" t="str">
        <v/>
      </c>
      <c r="R4745" s="30"/>
      <c r="S4745" s="39"/>
      <c r="T4745" s="45"/>
      <c r="U4745" s="52"/>
      <c r="V4745" s="53"/>
      <c r="W4745" s="54"/>
      <c r="X4745" s="30"/>
      <c r="Y4745" s="31" t="str">
        <v/>
      </c>
      <c r="Z4745" s="30"/>
      <c r="AA4745" s="55"/>
      <c r="AB4745" s="55"/>
      <c r="AC4745" s="30"/>
      <c r="AD4745" s="30"/>
    </row>
    <row r="4746" spans="1:30" x14ac:dyDescent="0.2">
      <c r="A4746" s="89"/>
      <c r="B4746" s="35"/>
      <c r="C4746" s="30"/>
      <c r="D4746" s="30"/>
      <c r="E4746" s="30"/>
      <c r="F4746" s="30"/>
      <c r="G4746" s="30"/>
      <c r="H4746" s="155"/>
      <c r="I4746" s="36" t="str">
        <f ca="1">IFERROR(__xludf.DUMMYFUNCTION("""COMPUTED_VALUE""")," ")</f>
        <v xml:space="preserve"> </v>
      </c>
      <c r="J4746" s="51"/>
      <c r="K4746" s="56"/>
      <c r="L4746" s="38"/>
      <c r="M4746" s="30"/>
      <c r="N4746" s="30"/>
      <c r="O4746" s="30"/>
      <c r="P4746" s="30"/>
      <c r="Q4746" s="23" t="str">
        <v/>
      </c>
      <c r="R4746" s="30"/>
      <c r="S4746" s="39"/>
      <c r="T4746" s="45"/>
      <c r="U4746" s="52"/>
      <c r="V4746" s="53"/>
      <c r="W4746" s="54"/>
      <c r="X4746" s="30"/>
      <c r="Y4746" s="31" t="str">
        <v/>
      </c>
      <c r="Z4746" s="30"/>
      <c r="AA4746" s="56"/>
      <c r="AB4746" s="56"/>
      <c r="AC4746" s="30"/>
      <c r="AD4746" s="30"/>
    </row>
    <row r="4747" spans="1:30" x14ac:dyDescent="0.2">
      <c r="A4747" s="89"/>
      <c r="B4747" s="35"/>
      <c r="C4747" s="30"/>
      <c r="D4747" s="30"/>
      <c r="E4747" s="30"/>
      <c r="F4747" s="30"/>
      <c r="G4747" s="30"/>
      <c r="H4747" s="155"/>
      <c r="I4747" s="36" t="str">
        <f ca="1">IFERROR(__xludf.DUMMYFUNCTION("""COMPUTED_VALUE""")," ")</f>
        <v xml:space="preserve"> </v>
      </c>
      <c r="J4747" s="51"/>
      <c r="K4747" s="56"/>
      <c r="L4747" s="38"/>
      <c r="M4747" s="30"/>
      <c r="N4747" s="30"/>
      <c r="O4747" s="30"/>
      <c r="P4747" s="30"/>
      <c r="Q4747" s="23" t="str">
        <v/>
      </c>
      <c r="R4747" s="30"/>
      <c r="S4747" s="39"/>
      <c r="T4747" s="45"/>
      <c r="U4747" s="52"/>
      <c r="V4747" s="53"/>
      <c r="W4747" s="54"/>
      <c r="X4747" s="30"/>
      <c r="Y4747" s="31" t="str">
        <v/>
      </c>
      <c r="Z4747" s="30"/>
      <c r="AA4747" s="55"/>
      <c r="AB4747" s="55"/>
      <c r="AC4747" s="30"/>
      <c r="AD4747" s="30"/>
    </row>
    <row r="4748" spans="1:30" x14ac:dyDescent="0.2">
      <c r="A4748" s="89"/>
      <c r="B4748" s="35"/>
      <c r="C4748" s="30"/>
      <c r="D4748" s="30"/>
      <c r="E4748" s="30"/>
      <c r="F4748" s="30"/>
      <c r="G4748" s="30"/>
      <c r="H4748" s="155"/>
      <c r="I4748" s="36" t="str">
        <f ca="1">IFERROR(__xludf.DUMMYFUNCTION("""COMPUTED_VALUE""")," ")</f>
        <v xml:space="preserve"> </v>
      </c>
      <c r="J4748" s="51"/>
      <c r="K4748" s="56"/>
      <c r="L4748" s="38"/>
      <c r="M4748" s="30"/>
      <c r="N4748" s="30"/>
      <c r="O4748" s="30"/>
      <c r="P4748" s="30"/>
      <c r="Q4748" s="23" t="str">
        <v/>
      </c>
      <c r="R4748" s="30"/>
      <c r="S4748" s="39"/>
      <c r="T4748" s="45"/>
      <c r="U4748" s="52"/>
      <c r="V4748" s="53"/>
      <c r="W4748" s="54"/>
      <c r="X4748" s="30"/>
      <c r="Y4748" s="31" t="str">
        <v/>
      </c>
      <c r="Z4748" s="30"/>
      <c r="AA4748" s="56"/>
      <c r="AB4748" s="56"/>
      <c r="AC4748" s="30"/>
      <c r="AD4748" s="30"/>
    </row>
    <row r="4749" spans="1:30" x14ac:dyDescent="0.2">
      <c r="A4749" s="89"/>
      <c r="B4749" s="35"/>
      <c r="C4749" s="30"/>
      <c r="D4749" s="30"/>
      <c r="E4749" s="30"/>
      <c r="F4749" s="30"/>
      <c r="G4749" s="30"/>
      <c r="H4749" s="155"/>
      <c r="I4749" s="36" t="str">
        <f ca="1">IFERROR(__xludf.DUMMYFUNCTION("""COMPUTED_VALUE""")," ")</f>
        <v xml:space="preserve"> </v>
      </c>
      <c r="J4749" s="51"/>
      <c r="K4749" s="56"/>
      <c r="L4749" s="38"/>
      <c r="M4749" s="30"/>
      <c r="N4749" s="30"/>
      <c r="O4749" s="30"/>
      <c r="P4749" s="30"/>
      <c r="Q4749" s="23" t="str">
        <v/>
      </c>
      <c r="R4749" s="30"/>
      <c r="S4749" s="39"/>
      <c r="T4749" s="45"/>
      <c r="U4749" s="52"/>
      <c r="V4749" s="53"/>
      <c r="W4749" s="54"/>
      <c r="X4749" s="30"/>
      <c r="Y4749" s="31" t="str">
        <v/>
      </c>
      <c r="Z4749" s="30"/>
      <c r="AA4749" s="55"/>
      <c r="AB4749" s="55"/>
      <c r="AC4749" s="30"/>
      <c r="AD4749" s="30"/>
    </row>
    <row r="4750" spans="1:30" x14ac:dyDescent="0.2">
      <c r="A4750" s="89"/>
      <c r="B4750" s="35"/>
      <c r="C4750" s="30"/>
      <c r="D4750" s="30"/>
      <c r="E4750" s="30"/>
      <c r="F4750" s="30"/>
      <c r="G4750" s="30"/>
      <c r="H4750" s="155"/>
      <c r="I4750" s="36" t="str">
        <f ca="1">IFERROR(__xludf.DUMMYFUNCTION("""COMPUTED_VALUE""")," ")</f>
        <v xml:space="preserve"> </v>
      </c>
      <c r="J4750" s="51"/>
      <c r="K4750" s="56"/>
      <c r="L4750" s="38"/>
      <c r="M4750" s="30"/>
      <c r="N4750" s="30"/>
      <c r="O4750" s="30"/>
      <c r="P4750" s="30"/>
      <c r="Q4750" s="23" t="str">
        <v/>
      </c>
      <c r="R4750" s="30"/>
      <c r="S4750" s="39"/>
      <c r="T4750" s="45"/>
      <c r="U4750" s="52"/>
      <c r="V4750" s="53"/>
      <c r="W4750" s="54"/>
      <c r="X4750" s="30"/>
      <c r="Y4750" s="31" t="str">
        <v/>
      </c>
      <c r="Z4750" s="30"/>
      <c r="AA4750" s="56"/>
      <c r="AB4750" s="56"/>
      <c r="AC4750" s="30"/>
      <c r="AD4750" s="30"/>
    </row>
    <row r="4751" spans="1:30" x14ac:dyDescent="0.2">
      <c r="A4751" s="89"/>
      <c r="B4751" s="35"/>
      <c r="C4751" s="30"/>
      <c r="D4751" s="30"/>
      <c r="E4751" s="30"/>
      <c r="F4751" s="30"/>
      <c r="G4751" s="30"/>
      <c r="H4751" s="155"/>
      <c r="I4751" s="36" t="str">
        <f ca="1">IFERROR(__xludf.DUMMYFUNCTION("""COMPUTED_VALUE""")," ")</f>
        <v xml:space="preserve"> </v>
      </c>
      <c r="J4751" s="51"/>
      <c r="K4751" s="56"/>
      <c r="L4751" s="38"/>
      <c r="M4751" s="30"/>
      <c r="N4751" s="30"/>
      <c r="O4751" s="30"/>
      <c r="P4751" s="30"/>
      <c r="Q4751" s="23" t="str">
        <v/>
      </c>
      <c r="R4751" s="30"/>
      <c r="S4751" s="39"/>
      <c r="T4751" s="45"/>
      <c r="U4751" s="52"/>
      <c r="V4751" s="53"/>
      <c r="W4751" s="54"/>
      <c r="X4751" s="30"/>
      <c r="Y4751" s="31" t="str">
        <v/>
      </c>
      <c r="Z4751" s="30"/>
      <c r="AA4751" s="55"/>
      <c r="AB4751" s="55"/>
      <c r="AC4751" s="30"/>
      <c r="AD4751" s="30"/>
    </row>
    <row r="4752" spans="1:30" x14ac:dyDescent="0.2">
      <c r="A4752" s="89"/>
      <c r="B4752" s="35"/>
      <c r="C4752" s="30"/>
      <c r="D4752" s="30"/>
      <c r="E4752" s="30"/>
      <c r="F4752" s="30"/>
      <c r="G4752" s="30"/>
      <c r="H4752" s="155"/>
      <c r="I4752" s="36" t="str">
        <f ca="1">IFERROR(__xludf.DUMMYFUNCTION("""COMPUTED_VALUE""")," ")</f>
        <v xml:space="preserve"> </v>
      </c>
      <c r="J4752" s="51"/>
      <c r="K4752" s="56"/>
      <c r="L4752" s="38"/>
      <c r="M4752" s="30"/>
      <c r="N4752" s="30"/>
      <c r="O4752" s="30"/>
      <c r="P4752" s="30"/>
      <c r="Q4752" s="23" t="str">
        <v/>
      </c>
      <c r="R4752" s="30"/>
      <c r="S4752" s="39"/>
      <c r="T4752" s="45"/>
      <c r="U4752" s="52"/>
      <c r="V4752" s="53"/>
      <c r="W4752" s="54"/>
      <c r="X4752" s="30"/>
      <c r="Y4752" s="31" t="str">
        <v/>
      </c>
      <c r="Z4752" s="30"/>
      <c r="AA4752" s="56"/>
      <c r="AB4752" s="56"/>
      <c r="AC4752" s="30"/>
      <c r="AD4752" s="30"/>
    </row>
    <row r="4753" spans="1:30" x14ac:dyDescent="0.2">
      <c r="A4753" s="89"/>
      <c r="B4753" s="35"/>
      <c r="C4753" s="30"/>
      <c r="D4753" s="30"/>
      <c r="E4753" s="30"/>
      <c r="F4753" s="30"/>
      <c r="G4753" s="30"/>
      <c r="H4753" s="155"/>
      <c r="I4753" s="36" t="str">
        <f ca="1">IFERROR(__xludf.DUMMYFUNCTION("""COMPUTED_VALUE""")," ")</f>
        <v xml:space="preserve"> </v>
      </c>
      <c r="J4753" s="51"/>
      <c r="K4753" s="56"/>
      <c r="L4753" s="38"/>
      <c r="M4753" s="30"/>
      <c r="N4753" s="30"/>
      <c r="O4753" s="30"/>
      <c r="P4753" s="30"/>
      <c r="Q4753" s="23" t="str">
        <v/>
      </c>
      <c r="R4753" s="30"/>
      <c r="S4753" s="39"/>
      <c r="T4753" s="45"/>
      <c r="U4753" s="52"/>
      <c r="V4753" s="53"/>
      <c r="W4753" s="54"/>
      <c r="X4753" s="30"/>
      <c r="Y4753" s="31" t="str">
        <v/>
      </c>
      <c r="Z4753" s="30"/>
      <c r="AA4753" s="55"/>
      <c r="AB4753" s="55"/>
      <c r="AC4753" s="30"/>
      <c r="AD4753" s="30"/>
    </row>
    <row r="4754" spans="1:30" x14ac:dyDescent="0.2">
      <c r="A4754" s="89"/>
      <c r="B4754" s="35"/>
      <c r="C4754" s="30"/>
      <c r="D4754" s="30"/>
      <c r="E4754" s="30"/>
      <c r="F4754" s="30"/>
      <c r="G4754" s="30"/>
      <c r="H4754" s="155"/>
      <c r="I4754" s="36" t="str">
        <f ca="1">IFERROR(__xludf.DUMMYFUNCTION("""COMPUTED_VALUE""")," ")</f>
        <v xml:space="preserve"> </v>
      </c>
      <c r="J4754" s="51"/>
      <c r="K4754" s="56"/>
      <c r="L4754" s="38"/>
      <c r="M4754" s="30"/>
      <c r="N4754" s="30"/>
      <c r="O4754" s="30"/>
      <c r="P4754" s="30"/>
      <c r="Q4754" s="23" t="str">
        <v/>
      </c>
      <c r="R4754" s="30"/>
      <c r="S4754" s="39"/>
      <c r="T4754" s="45"/>
      <c r="U4754" s="52"/>
      <c r="V4754" s="53"/>
      <c r="W4754" s="54"/>
      <c r="X4754" s="30"/>
      <c r="Y4754" s="31" t="str">
        <v/>
      </c>
      <c r="Z4754" s="30"/>
      <c r="AA4754" s="56"/>
      <c r="AB4754" s="56"/>
      <c r="AC4754" s="30"/>
      <c r="AD4754" s="30"/>
    </row>
    <row r="4755" spans="1:30" x14ac:dyDescent="0.2">
      <c r="A4755" s="89"/>
      <c r="B4755" s="35"/>
      <c r="C4755" s="30"/>
      <c r="D4755" s="30"/>
      <c r="E4755" s="30"/>
      <c r="F4755" s="30"/>
      <c r="G4755" s="30"/>
      <c r="H4755" s="155"/>
      <c r="I4755" s="36" t="str">
        <f ca="1">IFERROR(__xludf.DUMMYFUNCTION("""COMPUTED_VALUE""")," ")</f>
        <v xml:space="preserve"> </v>
      </c>
      <c r="J4755" s="51"/>
      <c r="K4755" s="56"/>
      <c r="L4755" s="38"/>
      <c r="M4755" s="30"/>
      <c r="N4755" s="30"/>
      <c r="O4755" s="30"/>
      <c r="P4755" s="30"/>
      <c r="Q4755" s="23" t="str">
        <v/>
      </c>
      <c r="R4755" s="30"/>
      <c r="S4755" s="39"/>
      <c r="T4755" s="45"/>
      <c r="U4755" s="52"/>
      <c r="V4755" s="53"/>
      <c r="W4755" s="54"/>
      <c r="X4755" s="30"/>
      <c r="Y4755" s="31" t="str">
        <v/>
      </c>
      <c r="Z4755" s="30"/>
      <c r="AA4755" s="55"/>
      <c r="AB4755" s="55"/>
      <c r="AC4755" s="30"/>
      <c r="AD4755" s="30"/>
    </row>
    <row r="4756" spans="1:30" x14ac:dyDescent="0.2">
      <c r="A4756" s="89"/>
      <c r="B4756" s="35"/>
      <c r="C4756" s="30"/>
      <c r="D4756" s="30"/>
      <c r="E4756" s="30"/>
      <c r="F4756" s="30"/>
      <c r="G4756" s="30"/>
      <c r="H4756" s="155"/>
      <c r="I4756" s="36" t="str">
        <f ca="1">IFERROR(__xludf.DUMMYFUNCTION("""COMPUTED_VALUE""")," ")</f>
        <v xml:space="preserve"> </v>
      </c>
      <c r="J4756" s="51"/>
      <c r="K4756" s="56"/>
      <c r="L4756" s="38"/>
      <c r="M4756" s="30"/>
      <c r="N4756" s="30"/>
      <c r="O4756" s="30"/>
      <c r="P4756" s="30"/>
      <c r="Q4756" s="23" t="str">
        <v/>
      </c>
      <c r="R4756" s="30"/>
      <c r="S4756" s="39"/>
      <c r="T4756" s="45"/>
      <c r="U4756" s="52"/>
      <c r="V4756" s="53"/>
      <c r="W4756" s="54"/>
      <c r="X4756" s="30"/>
      <c r="Y4756" s="31" t="str">
        <v/>
      </c>
      <c r="Z4756" s="30"/>
      <c r="AA4756" s="56"/>
      <c r="AB4756" s="56"/>
      <c r="AC4756" s="30"/>
      <c r="AD4756" s="30"/>
    </row>
    <row r="4757" spans="1:30" x14ac:dyDescent="0.2">
      <c r="A4757" s="89"/>
      <c r="B4757" s="35"/>
      <c r="C4757" s="30"/>
      <c r="D4757" s="30"/>
      <c r="E4757" s="30"/>
      <c r="F4757" s="30"/>
      <c r="G4757" s="30"/>
      <c r="H4757" s="155"/>
      <c r="I4757" s="36" t="str">
        <f ca="1">IFERROR(__xludf.DUMMYFUNCTION("""COMPUTED_VALUE""")," ")</f>
        <v xml:space="preserve"> </v>
      </c>
      <c r="J4757" s="51"/>
      <c r="K4757" s="56"/>
      <c r="L4757" s="38"/>
      <c r="M4757" s="30"/>
      <c r="N4757" s="30"/>
      <c r="O4757" s="30"/>
      <c r="P4757" s="30"/>
      <c r="Q4757" s="23" t="str">
        <v/>
      </c>
      <c r="R4757" s="30"/>
      <c r="S4757" s="39"/>
      <c r="T4757" s="45"/>
      <c r="U4757" s="52"/>
      <c r="V4757" s="53"/>
      <c r="W4757" s="54"/>
      <c r="X4757" s="30"/>
      <c r="Y4757" s="31" t="str">
        <v/>
      </c>
      <c r="Z4757" s="30"/>
      <c r="AA4757" s="55"/>
      <c r="AB4757" s="55"/>
      <c r="AC4757" s="30"/>
      <c r="AD4757" s="30"/>
    </row>
    <row r="4758" spans="1:30" x14ac:dyDescent="0.2">
      <c r="A4758" s="89"/>
      <c r="B4758" s="35"/>
      <c r="C4758" s="30"/>
      <c r="D4758" s="30"/>
      <c r="E4758" s="30"/>
      <c r="F4758" s="30"/>
      <c r="G4758" s="30"/>
      <c r="H4758" s="155"/>
      <c r="I4758" s="36" t="str">
        <f ca="1">IFERROR(__xludf.DUMMYFUNCTION("""COMPUTED_VALUE""")," ")</f>
        <v xml:space="preserve"> </v>
      </c>
      <c r="J4758" s="51"/>
      <c r="K4758" s="56"/>
      <c r="L4758" s="38"/>
      <c r="M4758" s="30"/>
      <c r="N4758" s="30"/>
      <c r="O4758" s="30"/>
      <c r="P4758" s="30"/>
      <c r="Q4758" s="23" t="str">
        <v/>
      </c>
      <c r="R4758" s="30"/>
      <c r="S4758" s="39"/>
      <c r="T4758" s="45"/>
      <c r="U4758" s="52"/>
      <c r="V4758" s="53"/>
      <c r="W4758" s="54"/>
      <c r="X4758" s="30"/>
      <c r="Y4758" s="31" t="str">
        <v/>
      </c>
      <c r="Z4758" s="30"/>
      <c r="AA4758" s="56"/>
      <c r="AB4758" s="56"/>
      <c r="AC4758" s="30"/>
      <c r="AD4758" s="30"/>
    </row>
    <row r="4759" spans="1:30" x14ac:dyDescent="0.2">
      <c r="A4759" s="89"/>
      <c r="B4759" s="35"/>
      <c r="C4759" s="30"/>
      <c r="D4759" s="30"/>
      <c r="E4759" s="30"/>
      <c r="F4759" s="30"/>
      <c r="G4759" s="30"/>
      <c r="H4759" s="155"/>
      <c r="I4759" s="36" t="str">
        <f ca="1">IFERROR(__xludf.DUMMYFUNCTION("""COMPUTED_VALUE""")," ")</f>
        <v xml:space="preserve"> </v>
      </c>
      <c r="J4759" s="51"/>
      <c r="K4759" s="56"/>
      <c r="L4759" s="38"/>
      <c r="M4759" s="30"/>
      <c r="N4759" s="30"/>
      <c r="O4759" s="30"/>
      <c r="P4759" s="30"/>
      <c r="Q4759" s="23" t="str">
        <v/>
      </c>
      <c r="R4759" s="30"/>
      <c r="S4759" s="39"/>
      <c r="T4759" s="45"/>
      <c r="U4759" s="52"/>
      <c r="V4759" s="53"/>
      <c r="W4759" s="54"/>
      <c r="X4759" s="30"/>
      <c r="Y4759" s="31" t="str">
        <v/>
      </c>
      <c r="Z4759" s="30"/>
      <c r="AA4759" s="55"/>
      <c r="AB4759" s="55"/>
      <c r="AC4759" s="30"/>
      <c r="AD4759" s="30"/>
    </row>
    <row r="4760" spans="1:30" x14ac:dyDescent="0.2">
      <c r="A4760" s="89"/>
      <c r="B4760" s="35"/>
      <c r="C4760" s="30"/>
      <c r="D4760" s="30"/>
      <c r="E4760" s="30"/>
      <c r="F4760" s="30"/>
      <c r="G4760" s="30"/>
      <c r="H4760" s="155"/>
      <c r="I4760" s="36" t="str">
        <f ca="1">IFERROR(__xludf.DUMMYFUNCTION("""COMPUTED_VALUE""")," ")</f>
        <v xml:space="preserve"> </v>
      </c>
      <c r="J4760" s="51"/>
      <c r="K4760" s="56"/>
      <c r="L4760" s="38"/>
      <c r="M4760" s="30"/>
      <c r="N4760" s="30"/>
      <c r="O4760" s="30"/>
      <c r="P4760" s="30"/>
      <c r="Q4760" s="23" t="str">
        <v/>
      </c>
      <c r="R4760" s="30"/>
      <c r="S4760" s="39"/>
      <c r="T4760" s="45"/>
      <c r="U4760" s="52"/>
      <c r="V4760" s="53"/>
      <c r="W4760" s="54"/>
      <c r="X4760" s="30"/>
      <c r="Y4760" s="31" t="str">
        <v/>
      </c>
      <c r="Z4760" s="30"/>
      <c r="AA4760" s="56"/>
      <c r="AB4760" s="56"/>
      <c r="AC4760" s="30"/>
      <c r="AD4760" s="30"/>
    </row>
    <row r="4761" spans="1:30" x14ac:dyDescent="0.2">
      <c r="A4761" s="89"/>
      <c r="B4761" s="35"/>
      <c r="C4761" s="30"/>
      <c r="D4761" s="30"/>
      <c r="E4761" s="30"/>
      <c r="F4761" s="30"/>
      <c r="G4761" s="30"/>
      <c r="H4761" s="155"/>
      <c r="I4761" s="36" t="str">
        <f ca="1">IFERROR(__xludf.DUMMYFUNCTION("""COMPUTED_VALUE""")," ")</f>
        <v xml:space="preserve"> </v>
      </c>
      <c r="J4761" s="51"/>
      <c r="K4761" s="56"/>
      <c r="L4761" s="38"/>
      <c r="M4761" s="30"/>
      <c r="N4761" s="30"/>
      <c r="O4761" s="30"/>
      <c r="P4761" s="30"/>
      <c r="Q4761" s="23" t="str">
        <v/>
      </c>
      <c r="R4761" s="30"/>
      <c r="S4761" s="39"/>
      <c r="T4761" s="45"/>
      <c r="U4761" s="52"/>
      <c r="V4761" s="53"/>
      <c r="W4761" s="54"/>
      <c r="X4761" s="30"/>
      <c r="Y4761" s="31" t="str">
        <v/>
      </c>
      <c r="Z4761" s="30"/>
      <c r="AA4761" s="55"/>
      <c r="AB4761" s="55"/>
      <c r="AC4761" s="30"/>
      <c r="AD4761" s="30"/>
    </row>
    <row r="4762" spans="1:30" x14ac:dyDescent="0.2">
      <c r="A4762" s="89"/>
      <c r="B4762" s="35"/>
      <c r="C4762" s="30"/>
      <c r="D4762" s="30"/>
      <c r="E4762" s="30"/>
      <c r="F4762" s="30"/>
      <c r="G4762" s="30"/>
      <c r="H4762" s="155"/>
      <c r="I4762" s="36" t="str">
        <f ca="1">IFERROR(__xludf.DUMMYFUNCTION("""COMPUTED_VALUE""")," ")</f>
        <v xml:space="preserve"> </v>
      </c>
      <c r="J4762" s="51"/>
      <c r="K4762" s="56"/>
      <c r="L4762" s="38"/>
      <c r="M4762" s="30"/>
      <c r="N4762" s="30"/>
      <c r="O4762" s="30"/>
      <c r="P4762" s="30"/>
      <c r="Q4762" s="23" t="str">
        <v/>
      </c>
      <c r="R4762" s="30"/>
      <c r="S4762" s="39"/>
      <c r="T4762" s="45"/>
      <c r="U4762" s="52"/>
      <c r="V4762" s="53"/>
      <c r="W4762" s="54"/>
      <c r="X4762" s="30"/>
      <c r="Y4762" s="31" t="str">
        <v/>
      </c>
      <c r="Z4762" s="30"/>
      <c r="AA4762" s="56"/>
      <c r="AB4762" s="56"/>
      <c r="AC4762" s="30"/>
      <c r="AD4762" s="30"/>
    </row>
    <row r="4763" spans="1:30" x14ac:dyDescent="0.2">
      <c r="A4763" s="89"/>
      <c r="B4763" s="35"/>
      <c r="C4763" s="30"/>
      <c r="D4763" s="30"/>
      <c r="E4763" s="30"/>
      <c r="F4763" s="30"/>
      <c r="G4763" s="30"/>
      <c r="H4763" s="155"/>
      <c r="I4763" s="36" t="str">
        <f ca="1">IFERROR(__xludf.DUMMYFUNCTION("""COMPUTED_VALUE""")," ")</f>
        <v xml:space="preserve"> </v>
      </c>
      <c r="J4763" s="51"/>
      <c r="K4763" s="56"/>
      <c r="L4763" s="38"/>
      <c r="M4763" s="30"/>
      <c r="N4763" s="30"/>
      <c r="O4763" s="30"/>
      <c r="P4763" s="30"/>
      <c r="Q4763" s="23" t="str">
        <v/>
      </c>
      <c r="R4763" s="30"/>
      <c r="S4763" s="39"/>
      <c r="T4763" s="45"/>
      <c r="U4763" s="52"/>
      <c r="V4763" s="53"/>
      <c r="W4763" s="54"/>
      <c r="X4763" s="30"/>
      <c r="Y4763" s="31" t="str">
        <v/>
      </c>
      <c r="Z4763" s="30"/>
      <c r="AA4763" s="55"/>
      <c r="AB4763" s="55"/>
      <c r="AC4763" s="30"/>
      <c r="AD4763" s="30"/>
    </row>
    <row r="4764" spans="1:30" x14ac:dyDescent="0.2">
      <c r="A4764" s="89"/>
      <c r="B4764" s="35"/>
      <c r="C4764" s="30"/>
      <c r="D4764" s="30"/>
      <c r="E4764" s="30"/>
      <c r="F4764" s="30"/>
      <c r="G4764" s="30"/>
      <c r="H4764" s="155"/>
      <c r="I4764" s="36" t="str">
        <f ca="1">IFERROR(__xludf.DUMMYFUNCTION("""COMPUTED_VALUE""")," ")</f>
        <v xml:space="preserve"> </v>
      </c>
      <c r="J4764" s="51"/>
      <c r="K4764" s="56"/>
      <c r="L4764" s="38"/>
      <c r="M4764" s="30"/>
      <c r="N4764" s="30"/>
      <c r="O4764" s="30"/>
      <c r="P4764" s="30"/>
      <c r="Q4764" s="23" t="str">
        <v/>
      </c>
      <c r="R4764" s="30"/>
      <c r="S4764" s="39"/>
      <c r="T4764" s="45"/>
      <c r="U4764" s="52"/>
      <c r="V4764" s="53"/>
      <c r="W4764" s="54"/>
      <c r="X4764" s="30"/>
      <c r="Y4764" s="31" t="str">
        <v/>
      </c>
      <c r="Z4764" s="30"/>
      <c r="AA4764" s="56"/>
      <c r="AB4764" s="56"/>
      <c r="AC4764" s="30"/>
      <c r="AD4764" s="30"/>
    </row>
    <row r="4765" spans="1:30" x14ac:dyDescent="0.2">
      <c r="A4765" s="89"/>
      <c r="B4765" s="35"/>
      <c r="C4765" s="30"/>
      <c r="D4765" s="30"/>
      <c r="E4765" s="30"/>
      <c r="F4765" s="30"/>
      <c r="G4765" s="30"/>
      <c r="H4765" s="155"/>
      <c r="I4765" s="36" t="str">
        <f ca="1">IFERROR(__xludf.DUMMYFUNCTION("""COMPUTED_VALUE""")," ")</f>
        <v xml:space="preserve"> </v>
      </c>
      <c r="J4765" s="51"/>
      <c r="K4765" s="56"/>
      <c r="L4765" s="38"/>
      <c r="M4765" s="30"/>
      <c r="N4765" s="30"/>
      <c r="O4765" s="30"/>
      <c r="P4765" s="30"/>
      <c r="Q4765" s="23" t="str">
        <v/>
      </c>
      <c r="R4765" s="30"/>
      <c r="S4765" s="39"/>
      <c r="T4765" s="45"/>
      <c r="U4765" s="52"/>
      <c r="V4765" s="53"/>
      <c r="W4765" s="54"/>
      <c r="X4765" s="30"/>
      <c r="Y4765" s="31" t="str">
        <v/>
      </c>
      <c r="Z4765" s="30"/>
      <c r="AA4765" s="55"/>
      <c r="AB4765" s="55"/>
      <c r="AC4765" s="30"/>
      <c r="AD4765" s="30"/>
    </row>
    <row r="4766" spans="1:30" x14ac:dyDescent="0.2">
      <c r="A4766" s="89"/>
      <c r="B4766" s="35"/>
      <c r="C4766" s="30"/>
      <c r="D4766" s="30"/>
      <c r="E4766" s="30"/>
      <c r="F4766" s="30"/>
      <c r="G4766" s="30"/>
      <c r="H4766" s="155"/>
      <c r="I4766" s="36" t="str">
        <f ca="1">IFERROR(__xludf.DUMMYFUNCTION("""COMPUTED_VALUE""")," ")</f>
        <v xml:space="preserve"> </v>
      </c>
      <c r="J4766" s="51"/>
      <c r="K4766" s="56"/>
      <c r="L4766" s="38"/>
      <c r="M4766" s="30"/>
      <c r="N4766" s="30"/>
      <c r="O4766" s="30"/>
      <c r="P4766" s="30"/>
      <c r="Q4766" s="23" t="str">
        <v/>
      </c>
      <c r="R4766" s="30"/>
      <c r="S4766" s="39"/>
      <c r="T4766" s="45"/>
      <c r="U4766" s="52"/>
      <c r="V4766" s="53"/>
      <c r="W4766" s="54"/>
      <c r="X4766" s="30"/>
      <c r="Y4766" s="31" t="str">
        <v/>
      </c>
      <c r="Z4766" s="30"/>
      <c r="AA4766" s="56"/>
      <c r="AB4766" s="56"/>
      <c r="AC4766" s="30"/>
      <c r="AD4766" s="30"/>
    </row>
    <row r="4767" spans="1:30" x14ac:dyDescent="0.2">
      <c r="A4767" s="89"/>
      <c r="B4767" s="35"/>
      <c r="C4767" s="30"/>
      <c r="D4767" s="30"/>
      <c r="E4767" s="30"/>
      <c r="F4767" s="30"/>
      <c r="G4767" s="30"/>
      <c r="H4767" s="155"/>
      <c r="I4767" s="36" t="str">
        <f ca="1">IFERROR(__xludf.DUMMYFUNCTION("""COMPUTED_VALUE""")," ")</f>
        <v xml:space="preserve"> </v>
      </c>
      <c r="J4767" s="51"/>
      <c r="K4767" s="56"/>
      <c r="L4767" s="38"/>
      <c r="M4767" s="30"/>
      <c r="N4767" s="30"/>
      <c r="O4767" s="30"/>
      <c r="P4767" s="30"/>
      <c r="Q4767" s="23" t="str">
        <v/>
      </c>
      <c r="R4767" s="30"/>
      <c r="S4767" s="39"/>
      <c r="T4767" s="45"/>
      <c r="U4767" s="52"/>
      <c r="V4767" s="53"/>
      <c r="W4767" s="54"/>
      <c r="X4767" s="30"/>
      <c r="Y4767" s="31" t="str">
        <v/>
      </c>
      <c r="Z4767" s="30"/>
      <c r="AA4767" s="55"/>
      <c r="AB4767" s="55"/>
      <c r="AC4767" s="30"/>
      <c r="AD4767" s="30"/>
    </row>
    <row r="4768" spans="1:30" x14ac:dyDescent="0.2">
      <c r="A4768" s="89"/>
      <c r="B4768" s="35"/>
      <c r="C4768" s="30"/>
      <c r="D4768" s="30"/>
      <c r="E4768" s="30"/>
      <c r="F4768" s="30"/>
      <c r="G4768" s="30"/>
      <c r="H4768" s="155"/>
      <c r="I4768" s="36" t="str">
        <f ca="1">IFERROR(__xludf.DUMMYFUNCTION("""COMPUTED_VALUE""")," ")</f>
        <v xml:space="preserve"> </v>
      </c>
      <c r="J4768" s="51"/>
      <c r="K4768" s="56"/>
      <c r="L4768" s="38"/>
      <c r="M4768" s="30"/>
      <c r="N4768" s="30"/>
      <c r="O4768" s="30"/>
      <c r="P4768" s="30"/>
      <c r="Q4768" s="23" t="str">
        <v/>
      </c>
      <c r="R4768" s="30"/>
      <c r="S4768" s="39"/>
      <c r="T4768" s="45"/>
      <c r="U4768" s="52"/>
      <c r="V4768" s="53"/>
      <c r="W4768" s="54"/>
      <c r="X4768" s="30"/>
      <c r="Y4768" s="31" t="str">
        <v/>
      </c>
      <c r="Z4768" s="30"/>
      <c r="AA4768" s="56"/>
      <c r="AB4768" s="56"/>
      <c r="AC4768" s="30"/>
      <c r="AD4768" s="30"/>
    </row>
    <row r="4769" spans="1:30" x14ac:dyDescent="0.2">
      <c r="A4769" s="89"/>
      <c r="B4769" s="35"/>
      <c r="C4769" s="30"/>
      <c r="D4769" s="30"/>
      <c r="E4769" s="30"/>
      <c r="F4769" s="30"/>
      <c r="G4769" s="30"/>
      <c r="H4769" s="155"/>
      <c r="I4769" s="36" t="str">
        <f ca="1">IFERROR(__xludf.DUMMYFUNCTION("""COMPUTED_VALUE""")," ")</f>
        <v xml:space="preserve"> </v>
      </c>
      <c r="J4769" s="51"/>
      <c r="K4769" s="56"/>
      <c r="L4769" s="38"/>
      <c r="M4769" s="30"/>
      <c r="N4769" s="30"/>
      <c r="O4769" s="30"/>
      <c r="P4769" s="30"/>
      <c r="Q4769" s="23" t="str">
        <v/>
      </c>
      <c r="R4769" s="30"/>
      <c r="S4769" s="39"/>
      <c r="T4769" s="45"/>
      <c r="U4769" s="52"/>
      <c r="V4769" s="53"/>
      <c r="W4769" s="54"/>
      <c r="X4769" s="30"/>
      <c r="Y4769" s="31" t="str">
        <v/>
      </c>
      <c r="Z4769" s="30"/>
      <c r="AA4769" s="55"/>
      <c r="AB4769" s="55"/>
      <c r="AC4769" s="30"/>
      <c r="AD4769" s="30"/>
    </row>
    <row r="4770" spans="1:30" x14ac:dyDescent="0.2">
      <c r="A4770" s="89"/>
      <c r="B4770" s="35"/>
      <c r="C4770" s="30"/>
      <c r="D4770" s="30"/>
      <c r="E4770" s="30"/>
      <c r="F4770" s="30"/>
      <c r="G4770" s="30"/>
      <c r="H4770" s="155"/>
      <c r="I4770" s="36" t="str">
        <f ca="1">IFERROR(__xludf.DUMMYFUNCTION("""COMPUTED_VALUE""")," ")</f>
        <v xml:space="preserve"> </v>
      </c>
      <c r="J4770" s="51"/>
      <c r="K4770" s="56"/>
      <c r="L4770" s="38"/>
      <c r="M4770" s="30"/>
      <c r="N4770" s="30"/>
      <c r="O4770" s="30"/>
      <c r="P4770" s="30"/>
      <c r="Q4770" s="23" t="str">
        <v/>
      </c>
      <c r="R4770" s="30"/>
      <c r="S4770" s="39"/>
      <c r="T4770" s="45"/>
      <c r="U4770" s="52"/>
      <c r="V4770" s="53"/>
      <c r="W4770" s="54"/>
      <c r="X4770" s="30"/>
      <c r="Y4770" s="31" t="str">
        <v/>
      </c>
      <c r="Z4770" s="30"/>
      <c r="AA4770" s="56"/>
      <c r="AB4770" s="56"/>
      <c r="AC4770" s="30"/>
      <c r="AD4770" s="30"/>
    </row>
    <row r="4771" spans="1:30" x14ac:dyDescent="0.2">
      <c r="A4771" s="89"/>
      <c r="B4771" s="35"/>
      <c r="C4771" s="30"/>
      <c r="D4771" s="30"/>
      <c r="E4771" s="30"/>
      <c r="F4771" s="30"/>
      <c r="G4771" s="30"/>
      <c r="H4771" s="155"/>
      <c r="I4771" s="36" t="str">
        <f ca="1">IFERROR(__xludf.DUMMYFUNCTION("""COMPUTED_VALUE""")," ")</f>
        <v xml:space="preserve"> </v>
      </c>
      <c r="J4771" s="51"/>
      <c r="K4771" s="56"/>
      <c r="L4771" s="38"/>
      <c r="M4771" s="30"/>
      <c r="N4771" s="30"/>
      <c r="O4771" s="30"/>
      <c r="P4771" s="30"/>
      <c r="Q4771" s="23" t="str">
        <v/>
      </c>
      <c r="R4771" s="30"/>
      <c r="S4771" s="39"/>
      <c r="T4771" s="45"/>
      <c r="U4771" s="52"/>
      <c r="V4771" s="53"/>
      <c r="W4771" s="54"/>
      <c r="X4771" s="30"/>
      <c r="Y4771" s="31" t="str">
        <v/>
      </c>
      <c r="Z4771" s="30"/>
      <c r="AA4771" s="55"/>
      <c r="AB4771" s="55"/>
      <c r="AC4771" s="30"/>
      <c r="AD4771" s="30"/>
    </row>
    <row r="4772" spans="1:30" x14ac:dyDescent="0.2">
      <c r="A4772" s="89"/>
      <c r="B4772" s="35"/>
      <c r="C4772" s="30"/>
      <c r="D4772" s="30"/>
      <c r="E4772" s="30"/>
      <c r="F4772" s="30"/>
      <c r="G4772" s="30"/>
      <c r="H4772" s="155"/>
      <c r="I4772" s="36" t="str">
        <f ca="1">IFERROR(__xludf.DUMMYFUNCTION("""COMPUTED_VALUE""")," ")</f>
        <v xml:space="preserve"> </v>
      </c>
      <c r="J4772" s="51"/>
      <c r="K4772" s="56"/>
      <c r="L4772" s="38"/>
      <c r="M4772" s="30"/>
      <c r="N4772" s="30"/>
      <c r="O4772" s="30"/>
      <c r="P4772" s="30"/>
      <c r="Q4772" s="23" t="str">
        <v/>
      </c>
      <c r="R4772" s="30"/>
      <c r="S4772" s="39"/>
      <c r="T4772" s="45"/>
      <c r="U4772" s="52"/>
      <c r="V4772" s="53"/>
      <c r="W4772" s="54"/>
      <c r="X4772" s="30"/>
      <c r="Y4772" s="31" t="str">
        <v/>
      </c>
      <c r="Z4772" s="30"/>
      <c r="AA4772" s="56"/>
      <c r="AB4772" s="56"/>
      <c r="AC4772" s="30"/>
      <c r="AD4772" s="30"/>
    </row>
    <row r="4773" spans="1:30" x14ac:dyDescent="0.2">
      <c r="A4773" s="89"/>
      <c r="B4773" s="35"/>
      <c r="C4773" s="30"/>
      <c r="D4773" s="30"/>
      <c r="E4773" s="30"/>
      <c r="F4773" s="30"/>
      <c r="G4773" s="30"/>
      <c r="H4773" s="155"/>
      <c r="I4773" s="36" t="str">
        <f ca="1">IFERROR(__xludf.DUMMYFUNCTION("""COMPUTED_VALUE""")," ")</f>
        <v xml:space="preserve"> </v>
      </c>
      <c r="J4773" s="51"/>
      <c r="K4773" s="56"/>
      <c r="L4773" s="38"/>
      <c r="M4773" s="30"/>
      <c r="N4773" s="30"/>
      <c r="O4773" s="30"/>
      <c r="P4773" s="30"/>
      <c r="Q4773" s="23" t="str">
        <v/>
      </c>
      <c r="R4773" s="30"/>
      <c r="S4773" s="39"/>
      <c r="T4773" s="45"/>
      <c r="U4773" s="52"/>
      <c r="V4773" s="53"/>
      <c r="W4773" s="54"/>
      <c r="X4773" s="30"/>
      <c r="Y4773" s="31" t="str">
        <v/>
      </c>
      <c r="Z4773" s="30"/>
      <c r="AA4773" s="55"/>
      <c r="AB4773" s="55"/>
      <c r="AC4773" s="30"/>
      <c r="AD4773" s="30"/>
    </row>
    <row r="4774" spans="1:30" x14ac:dyDescent="0.2">
      <c r="A4774" s="89"/>
      <c r="B4774" s="35"/>
      <c r="C4774" s="30"/>
      <c r="D4774" s="30"/>
      <c r="E4774" s="30"/>
      <c r="F4774" s="30"/>
      <c r="G4774" s="30"/>
      <c r="H4774" s="155"/>
      <c r="I4774" s="36" t="str">
        <f ca="1">IFERROR(__xludf.DUMMYFUNCTION("""COMPUTED_VALUE""")," ")</f>
        <v xml:space="preserve"> </v>
      </c>
      <c r="J4774" s="51"/>
      <c r="K4774" s="56"/>
      <c r="L4774" s="38"/>
      <c r="M4774" s="30"/>
      <c r="N4774" s="30"/>
      <c r="O4774" s="30"/>
      <c r="P4774" s="30"/>
      <c r="Q4774" s="23" t="str">
        <v/>
      </c>
      <c r="R4774" s="30"/>
      <c r="S4774" s="39"/>
      <c r="T4774" s="45"/>
      <c r="U4774" s="52"/>
      <c r="V4774" s="53"/>
      <c r="W4774" s="54"/>
      <c r="X4774" s="30"/>
      <c r="Y4774" s="31" t="str">
        <v/>
      </c>
      <c r="Z4774" s="30"/>
      <c r="AA4774" s="56"/>
      <c r="AB4774" s="56"/>
      <c r="AC4774" s="30"/>
      <c r="AD4774" s="30"/>
    </row>
    <row r="4775" spans="1:30" x14ac:dyDescent="0.2">
      <c r="A4775" s="89"/>
      <c r="B4775" s="35"/>
      <c r="C4775" s="30"/>
      <c r="D4775" s="30"/>
      <c r="E4775" s="30"/>
      <c r="F4775" s="30"/>
      <c r="G4775" s="30"/>
      <c r="H4775" s="155"/>
      <c r="I4775" s="36" t="str">
        <f ca="1">IFERROR(__xludf.DUMMYFUNCTION("""COMPUTED_VALUE""")," ")</f>
        <v xml:space="preserve"> </v>
      </c>
      <c r="J4775" s="51"/>
      <c r="K4775" s="56"/>
      <c r="L4775" s="38"/>
      <c r="M4775" s="30"/>
      <c r="N4775" s="30"/>
      <c r="O4775" s="30"/>
      <c r="P4775" s="30"/>
      <c r="Q4775" s="23" t="str">
        <v/>
      </c>
      <c r="R4775" s="30"/>
      <c r="S4775" s="39"/>
      <c r="T4775" s="45"/>
      <c r="U4775" s="52"/>
      <c r="V4775" s="53"/>
      <c r="W4775" s="54"/>
      <c r="X4775" s="30"/>
      <c r="Y4775" s="31" t="str">
        <v/>
      </c>
      <c r="Z4775" s="30"/>
      <c r="AA4775" s="55"/>
      <c r="AB4775" s="55"/>
      <c r="AC4775" s="30"/>
      <c r="AD4775" s="30"/>
    </row>
    <row r="4776" spans="1:30" x14ac:dyDescent="0.2">
      <c r="A4776" s="89"/>
      <c r="B4776" s="35"/>
      <c r="C4776" s="30"/>
      <c r="D4776" s="30"/>
      <c r="E4776" s="30"/>
      <c r="F4776" s="30"/>
      <c r="G4776" s="30"/>
      <c r="H4776" s="155"/>
      <c r="I4776" s="36" t="str">
        <f ca="1">IFERROR(__xludf.DUMMYFUNCTION("""COMPUTED_VALUE""")," ")</f>
        <v xml:space="preserve"> </v>
      </c>
      <c r="J4776" s="51"/>
      <c r="K4776" s="56"/>
      <c r="L4776" s="38"/>
      <c r="M4776" s="30"/>
      <c r="N4776" s="30"/>
      <c r="O4776" s="30"/>
      <c r="P4776" s="30"/>
      <c r="Q4776" s="23" t="str">
        <v/>
      </c>
      <c r="R4776" s="30"/>
      <c r="S4776" s="39"/>
      <c r="T4776" s="45"/>
      <c r="U4776" s="52"/>
      <c r="V4776" s="53"/>
      <c r="W4776" s="54"/>
      <c r="X4776" s="30"/>
      <c r="Y4776" s="31" t="str">
        <v/>
      </c>
      <c r="Z4776" s="30"/>
      <c r="AA4776" s="56"/>
      <c r="AB4776" s="56"/>
      <c r="AC4776" s="30"/>
      <c r="AD4776" s="30"/>
    </row>
    <row r="4777" spans="1:30" x14ac:dyDescent="0.2">
      <c r="A4777" s="89"/>
      <c r="B4777" s="35"/>
      <c r="C4777" s="30"/>
      <c r="D4777" s="30"/>
      <c r="E4777" s="30"/>
      <c r="F4777" s="30"/>
      <c r="G4777" s="30"/>
      <c r="H4777" s="155"/>
      <c r="I4777" s="36" t="str">
        <f ca="1">IFERROR(__xludf.DUMMYFUNCTION("""COMPUTED_VALUE""")," ")</f>
        <v xml:space="preserve"> </v>
      </c>
      <c r="J4777" s="51"/>
      <c r="K4777" s="56"/>
      <c r="L4777" s="38"/>
      <c r="M4777" s="30"/>
      <c r="N4777" s="30"/>
      <c r="O4777" s="30"/>
      <c r="P4777" s="30"/>
      <c r="Q4777" s="23" t="str">
        <v/>
      </c>
      <c r="R4777" s="30"/>
      <c r="S4777" s="39"/>
      <c r="T4777" s="45"/>
      <c r="U4777" s="52"/>
      <c r="V4777" s="53"/>
      <c r="W4777" s="54"/>
      <c r="X4777" s="30"/>
      <c r="Y4777" s="31" t="str">
        <v/>
      </c>
      <c r="Z4777" s="30"/>
      <c r="AA4777" s="55"/>
      <c r="AB4777" s="55"/>
      <c r="AC4777" s="30"/>
      <c r="AD4777" s="30"/>
    </row>
    <row r="4778" spans="1:30" x14ac:dyDescent="0.2">
      <c r="A4778" s="89"/>
      <c r="B4778" s="35"/>
      <c r="C4778" s="30"/>
      <c r="D4778" s="30"/>
      <c r="E4778" s="30"/>
      <c r="F4778" s="30"/>
      <c r="G4778" s="30"/>
      <c r="H4778" s="155"/>
      <c r="I4778" s="36" t="str">
        <f ca="1">IFERROR(__xludf.DUMMYFUNCTION("""COMPUTED_VALUE""")," ")</f>
        <v xml:space="preserve"> </v>
      </c>
      <c r="J4778" s="51"/>
      <c r="K4778" s="56"/>
      <c r="L4778" s="38"/>
      <c r="M4778" s="30"/>
      <c r="N4778" s="30"/>
      <c r="O4778" s="30"/>
      <c r="P4778" s="30"/>
      <c r="Q4778" s="23" t="str">
        <v/>
      </c>
      <c r="R4778" s="30"/>
      <c r="S4778" s="39"/>
      <c r="T4778" s="45"/>
      <c r="U4778" s="52"/>
      <c r="V4778" s="53"/>
      <c r="W4778" s="54"/>
      <c r="X4778" s="30"/>
      <c r="Y4778" s="31" t="str">
        <v/>
      </c>
      <c r="Z4778" s="30"/>
      <c r="AA4778" s="56"/>
      <c r="AB4778" s="56"/>
      <c r="AC4778" s="30"/>
      <c r="AD4778" s="30"/>
    </row>
    <row r="4779" spans="1:30" x14ac:dyDescent="0.2">
      <c r="A4779" s="89"/>
      <c r="B4779" s="35"/>
      <c r="C4779" s="30"/>
      <c r="D4779" s="30"/>
      <c r="E4779" s="30"/>
      <c r="F4779" s="30"/>
      <c r="G4779" s="30"/>
      <c r="H4779" s="155"/>
      <c r="I4779" s="36" t="str">
        <f ca="1">IFERROR(__xludf.DUMMYFUNCTION("""COMPUTED_VALUE""")," ")</f>
        <v xml:space="preserve"> </v>
      </c>
      <c r="J4779" s="51"/>
      <c r="K4779" s="56"/>
      <c r="L4779" s="38"/>
      <c r="M4779" s="30"/>
      <c r="N4779" s="30"/>
      <c r="O4779" s="30"/>
      <c r="P4779" s="30"/>
      <c r="Q4779" s="23" t="str">
        <v/>
      </c>
      <c r="R4779" s="30"/>
      <c r="S4779" s="39"/>
      <c r="T4779" s="45"/>
      <c r="U4779" s="52"/>
      <c r="V4779" s="53"/>
      <c r="W4779" s="54"/>
      <c r="X4779" s="30"/>
      <c r="Y4779" s="31" t="str">
        <v/>
      </c>
      <c r="Z4779" s="30"/>
      <c r="AA4779" s="55"/>
      <c r="AB4779" s="55"/>
      <c r="AC4779" s="30"/>
      <c r="AD4779" s="30"/>
    </row>
    <row r="4780" spans="1:30" x14ac:dyDescent="0.2">
      <c r="A4780" s="89"/>
      <c r="B4780" s="35"/>
      <c r="C4780" s="30"/>
      <c r="D4780" s="30"/>
      <c r="E4780" s="30"/>
      <c r="F4780" s="30"/>
      <c r="G4780" s="30"/>
      <c r="H4780" s="155"/>
      <c r="I4780" s="36" t="str">
        <f ca="1">IFERROR(__xludf.DUMMYFUNCTION("""COMPUTED_VALUE""")," ")</f>
        <v xml:space="preserve"> </v>
      </c>
      <c r="J4780" s="51"/>
      <c r="K4780" s="56"/>
      <c r="L4780" s="38"/>
      <c r="M4780" s="30"/>
      <c r="N4780" s="30"/>
      <c r="O4780" s="30"/>
      <c r="P4780" s="30"/>
      <c r="Q4780" s="23" t="str">
        <v/>
      </c>
      <c r="R4780" s="30"/>
      <c r="S4780" s="39"/>
      <c r="T4780" s="45"/>
      <c r="U4780" s="52"/>
      <c r="V4780" s="53"/>
      <c r="W4780" s="54"/>
      <c r="X4780" s="30"/>
      <c r="Y4780" s="31" t="str">
        <v/>
      </c>
      <c r="Z4780" s="30"/>
      <c r="AA4780" s="56"/>
      <c r="AB4780" s="56"/>
      <c r="AC4780" s="30"/>
      <c r="AD4780" s="30"/>
    </row>
    <row r="4781" spans="1:30" x14ac:dyDescent="0.2">
      <c r="A4781" s="89"/>
      <c r="B4781" s="35"/>
      <c r="C4781" s="30"/>
      <c r="D4781" s="30"/>
      <c r="E4781" s="30"/>
      <c r="F4781" s="30"/>
      <c r="G4781" s="30"/>
      <c r="H4781" s="155"/>
      <c r="I4781" s="36" t="str">
        <f ca="1">IFERROR(__xludf.DUMMYFUNCTION("""COMPUTED_VALUE""")," ")</f>
        <v xml:space="preserve"> </v>
      </c>
      <c r="J4781" s="51"/>
      <c r="K4781" s="56"/>
      <c r="L4781" s="38"/>
      <c r="M4781" s="30"/>
      <c r="N4781" s="30"/>
      <c r="O4781" s="30"/>
      <c r="P4781" s="30"/>
      <c r="Q4781" s="23" t="str">
        <v/>
      </c>
      <c r="R4781" s="30"/>
      <c r="S4781" s="39"/>
      <c r="T4781" s="45"/>
      <c r="U4781" s="52"/>
      <c r="V4781" s="53"/>
      <c r="W4781" s="54"/>
      <c r="X4781" s="30"/>
      <c r="Y4781" s="31" t="str">
        <v/>
      </c>
      <c r="Z4781" s="30"/>
      <c r="AA4781" s="55"/>
      <c r="AB4781" s="55"/>
      <c r="AC4781" s="30"/>
      <c r="AD4781" s="30"/>
    </row>
    <row r="4782" spans="1:30" x14ac:dyDescent="0.2">
      <c r="A4782" s="89"/>
      <c r="B4782" s="35"/>
      <c r="C4782" s="30"/>
      <c r="D4782" s="30"/>
      <c r="E4782" s="30"/>
      <c r="F4782" s="30"/>
      <c r="G4782" s="30"/>
      <c r="H4782" s="155"/>
      <c r="I4782" s="36" t="str">
        <f ca="1">IFERROR(__xludf.DUMMYFUNCTION("""COMPUTED_VALUE""")," ")</f>
        <v xml:space="preserve"> </v>
      </c>
      <c r="J4782" s="51"/>
      <c r="K4782" s="56"/>
      <c r="L4782" s="38"/>
      <c r="M4782" s="30"/>
      <c r="N4782" s="30"/>
      <c r="O4782" s="30"/>
      <c r="P4782" s="30"/>
      <c r="Q4782" s="23" t="str">
        <v/>
      </c>
      <c r="R4782" s="30"/>
      <c r="S4782" s="39"/>
      <c r="T4782" s="45"/>
      <c r="U4782" s="52"/>
      <c r="V4782" s="53"/>
      <c r="W4782" s="54"/>
      <c r="X4782" s="30"/>
      <c r="Y4782" s="31" t="str">
        <v/>
      </c>
      <c r="Z4782" s="30"/>
      <c r="AA4782" s="56"/>
      <c r="AB4782" s="56"/>
      <c r="AC4782" s="30"/>
      <c r="AD4782" s="30"/>
    </row>
    <row r="4783" spans="1:30" x14ac:dyDescent="0.2">
      <c r="A4783" s="89"/>
      <c r="B4783" s="35"/>
      <c r="C4783" s="30"/>
      <c r="D4783" s="30"/>
      <c r="E4783" s="30"/>
      <c r="F4783" s="30"/>
      <c r="G4783" s="30"/>
      <c r="H4783" s="155"/>
      <c r="I4783" s="36" t="str">
        <f ca="1">IFERROR(__xludf.DUMMYFUNCTION("""COMPUTED_VALUE""")," ")</f>
        <v xml:space="preserve"> </v>
      </c>
      <c r="J4783" s="51"/>
      <c r="K4783" s="56"/>
      <c r="L4783" s="38"/>
      <c r="M4783" s="30"/>
      <c r="N4783" s="30"/>
      <c r="O4783" s="30"/>
      <c r="P4783" s="30"/>
      <c r="Q4783" s="23" t="str">
        <v/>
      </c>
      <c r="R4783" s="30"/>
      <c r="S4783" s="39"/>
      <c r="T4783" s="45"/>
      <c r="U4783" s="52"/>
      <c r="V4783" s="53"/>
      <c r="W4783" s="54"/>
      <c r="X4783" s="30"/>
      <c r="Y4783" s="31" t="str">
        <v/>
      </c>
      <c r="Z4783" s="30"/>
      <c r="AA4783" s="55"/>
      <c r="AB4783" s="55"/>
      <c r="AC4783" s="30"/>
      <c r="AD4783" s="30"/>
    </row>
    <row r="4784" spans="1:30" x14ac:dyDescent="0.2">
      <c r="A4784" s="89"/>
      <c r="B4784" s="35"/>
      <c r="C4784" s="30"/>
      <c r="D4784" s="30"/>
      <c r="E4784" s="30"/>
      <c r="F4784" s="30"/>
      <c r="G4784" s="30"/>
      <c r="H4784" s="155"/>
      <c r="I4784" s="36" t="str">
        <f ca="1">IFERROR(__xludf.DUMMYFUNCTION("""COMPUTED_VALUE""")," ")</f>
        <v xml:space="preserve"> </v>
      </c>
      <c r="J4784" s="51"/>
      <c r="K4784" s="56"/>
      <c r="L4784" s="38"/>
      <c r="M4784" s="30"/>
      <c r="N4784" s="30"/>
      <c r="O4784" s="30"/>
      <c r="P4784" s="30"/>
      <c r="Q4784" s="23" t="str">
        <v/>
      </c>
      <c r="R4784" s="30"/>
      <c r="S4784" s="39"/>
      <c r="T4784" s="45"/>
      <c r="U4784" s="52"/>
      <c r="V4784" s="53"/>
      <c r="W4784" s="54"/>
      <c r="X4784" s="30"/>
      <c r="Y4784" s="31" t="str">
        <v/>
      </c>
      <c r="Z4784" s="30"/>
      <c r="AA4784" s="56"/>
      <c r="AB4784" s="56"/>
      <c r="AC4784" s="30"/>
      <c r="AD4784" s="30"/>
    </row>
    <row r="4785" spans="1:30" x14ac:dyDescent="0.2">
      <c r="A4785" s="89"/>
      <c r="B4785" s="35"/>
      <c r="C4785" s="30"/>
      <c r="D4785" s="30"/>
      <c r="E4785" s="30"/>
      <c r="F4785" s="30"/>
      <c r="G4785" s="30"/>
      <c r="H4785" s="155"/>
      <c r="I4785" s="36" t="str">
        <f ca="1">IFERROR(__xludf.DUMMYFUNCTION("""COMPUTED_VALUE""")," ")</f>
        <v xml:space="preserve"> </v>
      </c>
      <c r="J4785" s="51"/>
      <c r="K4785" s="56"/>
      <c r="L4785" s="38"/>
      <c r="M4785" s="30"/>
      <c r="N4785" s="30"/>
      <c r="O4785" s="30"/>
      <c r="P4785" s="30"/>
      <c r="Q4785" s="23" t="str">
        <v/>
      </c>
      <c r="R4785" s="30"/>
      <c r="S4785" s="39"/>
      <c r="T4785" s="45"/>
      <c r="U4785" s="52"/>
      <c r="V4785" s="53"/>
      <c r="W4785" s="54"/>
      <c r="X4785" s="30"/>
      <c r="Y4785" s="31" t="str">
        <v/>
      </c>
      <c r="Z4785" s="30"/>
      <c r="AA4785" s="55"/>
      <c r="AB4785" s="55"/>
      <c r="AC4785" s="30"/>
      <c r="AD4785" s="30"/>
    </row>
    <row r="4786" spans="1:30" x14ac:dyDescent="0.2">
      <c r="A4786" s="89"/>
      <c r="B4786" s="35"/>
      <c r="C4786" s="30"/>
      <c r="D4786" s="30"/>
      <c r="E4786" s="30"/>
      <c r="F4786" s="30"/>
      <c r="G4786" s="30"/>
      <c r="H4786" s="155"/>
      <c r="I4786" s="36" t="str">
        <f ca="1">IFERROR(__xludf.DUMMYFUNCTION("""COMPUTED_VALUE""")," ")</f>
        <v xml:space="preserve"> </v>
      </c>
      <c r="J4786" s="51"/>
      <c r="K4786" s="56"/>
      <c r="L4786" s="38"/>
      <c r="M4786" s="30"/>
      <c r="N4786" s="30"/>
      <c r="O4786" s="30"/>
      <c r="P4786" s="30"/>
      <c r="Q4786" s="23" t="str">
        <v/>
      </c>
      <c r="R4786" s="30"/>
      <c r="S4786" s="39"/>
      <c r="T4786" s="45"/>
      <c r="U4786" s="52"/>
      <c r="V4786" s="53"/>
      <c r="W4786" s="54"/>
      <c r="X4786" s="30"/>
      <c r="Y4786" s="31" t="str">
        <v/>
      </c>
      <c r="Z4786" s="30"/>
      <c r="AA4786" s="56"/>
      <c r="AB4786" s="56"/>
      <c r="AC4786" s="30"/>
      <c r="AD4786" s="30"/>
    </row>
    <row r="4787" spans="1:30" x14ac:dyDescent="0.2">
      <c r="A4787" s="89"/>
      <c r="B4787" s="35"/>
      <c r="C4787" s="30"/>
      <c r="D4787" s="30"/>
      <c r="E4787" s="30"/>
      <c r="F4787" s="30"/>
      <c r="G4787" s="30"/>
      <c r="H4787" s="155"/>
      <c r="I4787" s="36" t="str">
        <f ca="1">IFERROR(__xludf.DUMMYFUNCTION("""COMPUTED_VALUE""")," ")</f>
        <v xml:space="preserve"> </v>
      </c>
      <c r="J4787" s="51"/>
      <c r="K4787" s="56"/>
      <c r="L4787" s="38"/>
      <c r="M4787" s="30"/>
      <c r="N4787" s="30"/>
      <c r="O4787" s="30"/>
      <c r="P4787" s="30"/>
      <c r="Q4787" s="23" t="str">
        <v/>
      </c>
      <c r="R4787" s="30"/>
      <c r="S4787" s="39"/>
      <c r="T4787" s="45"/>
      <c r="U4787" s="52"/>
      <c r="V4787" s="53"/>
      <c r="W4787" s="54"/>
      <c r="X4787" s="30"/>
      <c r="Y4787" s="31" t="str">
        <v/>
      </c>
      <c r="Z4787" s="30"/>
      <c r="AA4787" s="55"/>
      <c r="AB4787" s="55"/>
      <c r="AC4787" s="30"/>
      <c r="AD4787" s="30"/>
    </row>
    <row r="4788" spans="1:30" x14ac:dyDescent="0.2">
      <c r="A4788" s="89"/>
      <c r="B4788" s="35"/>
      <c r="C4788" s="30"/>
      <c r="D4788" s="30"/>
      <c r="E4788" s="30"/>
      <c r="F4788" s="30"/>
      <c r="G4788" s="30"/>
      <c r="H4788" s="155"/>
      <c r="I4788" s="36" t="str">
        <f ca="1">IFERROR(__xludf.DUMMYFUNCTION("""COMPUTED_VALUE""")," ")</f>
        <v xml:space="preserve"> </v>
      </c>
      <c r="J4788" s="51"/>
      <c r="K4788" s="56"/>
      <c r="L4788" s="38"/>
      <c r="M4788" s="30"/>
      <c r="N4788" s="30"/>
      <c r="O4788" s="30"/>
      <c r="P4788" s="30"/>
      <c r="Q4788" s="23" t="str">
        <v/>
      </c>
      <c r="R4788" s="30"/>
      <c r="S4788" s="39"/>
      <c r="T4788" s="45"/>
      <c r="U4788" s="52"/>
      <c r="V4788" s="53"/>
      <c r="W4788" s="54"/>
      <c r="X4788" s="30"/>
      <c r="Y4788" s="31" t="str">
        <v/>
      </c>
      <c r="Z4788" s="30"/>
      <c r="AA4788" s="56"/>
      <c r="AB4788" s="56"/>
      <c r="AC4788" s="30"/>
      <c r="AD4788" s="30"/>
    </row>
    <row r="4789" spans="1:30" x14ac:dyDescent="0.2">
      <c r="A4789" s="89"/>
      <c r="B4789" s="35"/>
      <c r="C4789" s="30"/>
      <c r="D4789" s="30"/>
      <c r="E4789" s="30"/>
      <c r="F4789" s="30"/>
      <c r="G4789" s="30"/>
      <c r="H4789" s="155"/>
      <c r="I4789" s="36" t="str">
        <f ca="1">IFERROR(__xludf.DUMMYFUNCTION("""COMPUTED_VALUE""")," ")</f>
        <v xml:space="preserve"> </v>
      </c>
      <c r="J4789" s="51"/>
      <c r="K4789" s="56"/>
      <c r="L4789" s="38"/>
      <c r="M4789" s="30"/>
      <c r="N4789" s="30"/>
      <c r="O4789" s="30"/>
      <c r="P4789" s="30"/>
      <c r="Q4789" s="23" t="str">
        <v/>
      </c>
      <c r="R4789" s="30"/>
      <c r="S4789" s="39"/>
      <c r="T4789" s="45"/>
      <c r="U4789" s="52"/>
      <c r="V4789" s="53"/>
      <c r="W4789" s="54"/>
      <c r="X4789" s="30"/>
      <c r="Y4789" s="31" t="str">
        <v/>
      </c>
      <c r="Z4789" s="30"/>
      <c r="AA4789" s="55"/>
      <c r="AB4789" s="55"/>
      <c r="AC4789" s="30"/>
      <c r="AD4789" s="30"/>
    </row>
    <row r="4790" spans="1:30" x14ac:dyDescent="0.2">
      <c r="A4790" s="89"/>
      <c r="B4790" s="35"/>
      <c r="C4790" s="30"/>
      <c r="D4790" s="30"/>
      <c r="E4790" s="30"/>
      <c r="F4790" s="30"/>
      <c r="G4790" s="30"/>
      <c r="H4790" s="155"/>
      <c r="I4790" s="36" t="str">
        <f ca="1">IFERROR(__xludf.DUMMYFUNCTION("""COMPUTED_VALUE""")," ")</f>
        <v xml:space="preserve"> </v>
      </c>
      <c r="J4790" s="51"/>
      <c r="K4790" s="56"/>
      <c r="L4790" s="38"/>
      <c r="M4790" s="30"/>
      <c r="N4790" s="30"/>
      <c r="O4790" s="30"/>
      <c r="P4790" s="30"/>
      <c r="Q4790" s="23" t="str">
        <v/>
      </c>
      <c r="R4790" s="30"/>
      <c r="S4790" s="39"/>
      <c r="T4790" s="45"/>
      <c r="U4790" s="52"/>
      <c r="V4790" s="53"/>
      <c r="W4790" s="54"/>
      <c r="X4790" s="30"/>
      <c r="Y4790" s="31" t="str">
        <v/>
      </c>
      <c r="Z4790" s="30"/>
      <c r="AA4790" s="56"/>
      <c r="AB4790" s="56"/>
      <c r="AC4790" s="30"/>
      <c r="AD4790" s="30"/>
    </row>
    <row r="4791" spans="1:30" x14ac:dyDescent="0.2">
      <c r="A4791" s="89"/>
      <c r="B4791" s="35"/>
      <c r="C4791" s="30"/>
      <c r="D4791" s="30"/>
      <c r="E4791" s="30"/>
      <c r="F4791" s="30"/>
      <c r="G4791" s="30"/>
      <c r="H4791" s="155"/>
      <c r="I4791" s="36" t="str">
        <f ca="1">IFERROR(__xludf.DUMMYFUNCTION("""COMPUTED_VALUE""")," ")</f>
        <v xml:space="preserve"> </v>
      </c>
      <c r="J4791" s="51"/>
      <c r="K4791" s="56"/>
      <c r="L4791" s="38"/>
      <c r="M4791" s="30"/>
      <c r="N4791" s="30"/>
      <c r="O4791" s="30"/>
      <c r="P4791" s="30"/>
      <c r="Q4791" s="23" t="str">
        <v/>
      </c>
      <c r="R4791" s="30"/>
      <c r="S4791" s="39"/>
      <c r="T4791" s="45"/>
      <c r="U4791" s="52"/>
      <c r="V4791" s="53"/>
      <c r="W4791" s="54"/>
      <c r="X4791" s="30"/>
      <c r="Y4791" s="31" t="str">
        <v/>
      </c>
      <c r="Z4791" s="30"/>
      <c r="AA4791" s="55"/>
      <c r="AB4791" s="55"/>
      <c r="AC4791" s="30"/>
      <c r="AD4791" s="30"/>
    </row>
    <row r="4792" spans="1:30" x14ac:dyDescent="0.2">
      <c r="A4792" s="89"/>
      <c r="B4792" s="35"/>
      <c r="C4792" s="30"/>
      <c r="D4792" s="30"/>
      <c r="E4792" s="30"/>
      <c r="F4792" s="30"/>
      <c r="G4792" s="30"/>
      <c r="H4792" s="155"/>
      <c r="I4792" s="36" t="str">
        <f ca="1">IFERROR(__xludf.DUMMYFUNCTION("""COMPUTED_VALUE""")," ")</f>
        <v xml:space="preserve"> </v>
      </c>
      <c r="J4792" s="51"/>
      <c r="K4792" s="56"/>
      <c r="L4792" s="38"/>
      <c r="M4792" s="30"/>
      <c r="N4792" s="30"/>
      <c r="O4792" s="30"/>
      <c r="P4792" s="30"/>
      <c r="Q4792" s="23" t="str">
        <v/>
      </c>
      <c r="R4792" s="30"/>
      <c r="S4792" s="39"/>
      <c r="T4792" s="45"/>
      <c r="U4792" s="52"/>
      <c r="V4792" s="53"/>
      <c r="W4792" s="54"/>
      <c r="X4792" s="30"/>
      <c r="Y4792" s="31" t="str">
        <v/>
      </c>
      <c r="Z4792" s="30"/>
      <c r="AA4792" s="56"/>
      <c r="AB4792" s="56"/>
      <c r="AC4792" s="30"/>
      <c r="AD4792" s="30"/>
    </row>
    <row r="4793" spans="1:30" x14ac:dyDescent="0.2">
      <c r="A4793" s="89"/>
      <c r="B4793" s="35"/>
      <c r="C4793" s="30"/>
      <c r="D4793" s="30"/>
      <c r="E4793" s="30"/>
      <c r="F4793" s="30"/>
      <c r="G4793" s="30"/>
      <c r="H4793" s="155"/>
      <c r="I4793" s="36" t="str">
        <f ca="1">IFERROR(__xludf.DUMMYFUNCTION("""COMPUTED_VALUE""")," ")</f>
        <v xml:space="preserve"> </v>
      </c>
      <c r="J4793" s="51"/>
      <c r="K4793" s="56"/>
      <c r="L4793" s="38"/>
      <c r="M4793" s="30"/>
      <c r="N4793" s="30"/>
      <c r="O4793" s="30"/>
      <c r="P4793" s="30"/>
      <c r="Q4793" s="23" t="str">
        <v/>
      </c>
      <c r="R4793" s="30"/>
      <c r="S4793" s="39"/>
      <c r="T4793" s="45"/>
      <c r="U4793" s="52"/>
      <c r="V4793" s="53"/>
      <c r="W4793" s="54"/>
      <c r="X4793" s="30"/>
      <c r="Y4793" s="31" t="str">
        <v/>
      </c>
      <c r="Z4793" s="30"/>
      <c r="AA4793" s="55"/>
      <c r="AB4793" s="55"/>
      <c r="AC4793" s="30"/>
      <c r="AD4793" s="30"/>
    </row>
    <row r="4794" spans="1:30" x14ac:dyDescent="0.2">
      <c r="A4794" s="89"/>
      <c r="B4794" s="35"/>
      <c r="C4794" s="30"/>
      <c r="D4794" s="30"/>
      <c r="E4794" s="30"/>
      <c r="F4794" s="30"/>
      <c r="G4794" s="30"/>
      <c r="H4794" s="155"/>
      <c r="I4794" s="36" t="str">
        <f ca="1">IFERROR(__xludf.DUMMYFUNCTION("""COMPUTED_VALUE""")," ")</f>
        <v xml:space="preserve"> </v>
      </c>
      <c r="J4794" s="51"/>
      <c r="K4794" s="56"/>
      <c r="L4794" s="38"/>
      <c r="M4794" s="30"/>
      <c r="N4794" s="30"/>
      <c r="O4794" s="30"/>
      <c r="P4794" s="30"/>
      <c r="Q4794" s="23" t="str">
        <v/>
      </c>
      <c r="R4794" s="30"/>
      <c r="S4794" s="39"/>
      <c r="T4794" s="45"/>
      <c r="U4794" s="52"/>
      <c r="V4794" s="53"/>
      <c r="W4794" s="54"/>
      <c r="X4794" s="30"/>
      <c r="Y4794" s="31" t="str">
        <v/>
      </c>
      <c r="Z4794" s="30"/>
      <c r="AA4794" s="56"/>
      <c r="AB4794" s="56"/>
      <c r="AC4794" s="30"/>
      <c r="AD4794" s="30"/>
    </row>
    <row r="4795" spans="1:30" x14ac:dyDescent="0.2">
      <c r="A4795" s="89"/>
      <c r="B4795" s="35"/>
      <c r="C4795" s="30"/>
      <c r="D4795" s="30"/>
      <c r="E4795" s="30"/>
      <c r="F4795" s="30"/>
      <c r="G4795" s="30"/>
      <c r="H4795" s="155"/>
      <c r="I4795" s="36" t="str">
        <f ca="1">IFERROR(__xludf.DUMMYFUNCTION("""COMPUTED_VALUE""")," ")</f>
        <v xml:space="preserve"> </v>
      </c>
      <c r="J4795" s="51"/>
      <c r="K4795" s="56"/>
      <c r="L4795" s="38"/>
      <c r="M4795" s="30"/>
      <c r="N4795" s="30"/>
      <c r="O4795" s="30"/>
      <c r="P4795" s="30"/>
      <c r="Q4795" s="23" t="str">
        <v/>
      </c>
      <c r="R4795" s="30"/>
      <c r="S4795" s="39"/>
      <c r="T4795" s="45"/>
      <c r="U4795" s="52"/>
      <c r="V4795" s="53"/>
      <c r="W4795" s="54"/>
      <c r="X4795" s="30"/>
      <c r="Y4795" s="31" t="str">
        <v/>
      </c>
      <c r="Z4795" s="30"/>
      <c r="AA4795" s="55"/>
      <c r="AB4795" s="55"/>
      <c r="AC4795" s="30"/>
      <c r="AD4795" s="30"/>
    </row>
    <row r="4796" spans="1:30" x14ac:dyDescent="0.2">
      <c r="A4796" s="89"/>
      <c r="B4796" s="35"/>
      <c r="C4796" s="30"/>
      <c r="D4796" s="30"/>
      <c r="E4796" s="30"/>
      <c r="F4796" s="30"/>
      <c r="G4796" s="30"/>
      <c r="H4796" s="155"/>
      <c r="I4796" s="36" t="str">
        <f ca="1">IFERROR(__xludf.DUMMYFUNCTION("""COMPUTED_VALUE""")," ")</f>
        <v xml:space="preserve"> </v>
      </c>
      <c r="J4796" s="51"/>
      <c r="K4796" s="56"/>
      <c r="L4796" s="38"/>
      <c r="M4796" s="30"/>
      <c r="N4796" s="30"/>
      <c r="O4796" s="30"/>
      <c r="P4796" s="30"/>
      <c r="Q4796" s="23" t="str">
        <v/>
      </c>
      <c r="R4796" s="30"/>
      <c r="S4796" s="39"/>
      <c r="T4796" s="45"/>
      <c r="U4796" s="52"/>
      <c r="V4796" s="53"/>
      <c r="W4796" s="54"/>
      <c r="X4796" s="30"/>
      <c r="Y4796" s="31" t="str">
        <v/>
      </c>
      <c r="Z4796" s="30"/>
      <c r="AA4796" s="56"/>
      <c r="AB4796" s="56"/>
      <c r="AC4796" s="30"/>
      <c r="AD4796" s="30"/>
    </row>
    <row r="4797" spans="1:30" x14ac:dyDescent="0.2">
      <c r="A4797" s="89"/>
      <c r="B4797" s="35"/>
      <c r="C4797" s="30"/>
      <c r="D4797" s="30"/>
      <c r="E4797" s="30"/>
      <c r="F4797" s="30"/>
      <c r="G4797" s="30"/>
      <c r="H4797" s="155"/>
      <c r="I4797" s="36" t="str">
        <f ca="1">IFERROR(__xludf.DUMMYFUNCTION("""COMPUTED_VALUE""")," ")</f>
        <v xml:space="preserve"> </v>
      </c>
      <c r="J4797" s="51"/>
      <c r="K4797" s="56"/>
      <c r="L4797" s="38"/>
      <c r="M4797" s="30"/>
      <c r="N4797" s="30"/>
      <c r="O4797" s="30"/>
      <c r="P4797" s="30"/>
      <c r="Q4797" s="23" t="str">
        <v/>
      </c>
      <c r="R4797" s="30"/>
      <c r="S4797" s="39"/>
      <c r="T4797" s="45"/>
      <c r="U4797" s="52"/>
      <c r="V4797" s="53"/>
      <c r="W4797" s="54"/>
      <c r="X4797" s="30"/>
      <c r="Y4797" s="31" t="str">
        <v/>
      </c>
      <c r="Z4797" s="30"/>
      <c r="AA4797" s="55"/>
      <c r="AB4797" s="55"/>
      <c r="AC4797" s="30"/>
      <c r="AD4797" s="30"/>
    </row>
    <row r="4798" spans="1:30" x14ac:dyDescent="0.2">
      <c r="A4798" s="89"/>
      <c r="B4798" s="35"/>
      <c r="C4798" s="30"/>
      <c r="D4798" s="30"/>
      <c r="E4798" s="30"/>
      <c r="F4798" s="30"/>
      <c r="G4798" s="30"/>
      <c r="H4798" s="155"/>
      <c r="I4798" s="36" t="str">
        <f ca="1">IFERROR(__xludf.DUMMYFUNCTION("""COMPUTED_VALUE""")," ")</f>
        <v xml:space="preserve"> </v>
      </c>
      <c r="J4798" s="51"/>
      <c r="K4798" s="56"/>
      <c r="L4798" s="38"/>
      <c r="M4798" s="30"/>
      <c r="N4798" s="30"/>
      <c r="O4798" s="30"/>
      <c r="P4798" s="30"/>
      <c r="Q4798" s="23" t="str">
        <v/>
      </c>
      <c r="R4798" s="30"/>
      <c r="S4798" s="39"/>
      <c r="T4798" s="45"/>
      <c r="U4798" s="52"/>
      <c r="V4798" s="53"/>
      <c r="W4798" s="54"/>
      <c r="X4798" s="30"/>
      <c r="Y4798" s="31" t="str">
        <v/>
      </c>
      <c r="Z4798" s="30"/>
      <c r="AA4798" s="56"/>
      <c r="AB4798" s="56"/>
      <c r="AC4798" s="30"/>
      <c r="AD4798" s="30"/>
    </row>
    <row r="4799" spans="1:30" x14ac:dyDescent="0.2">
      <c r="A4799" s="89"/>
      <c r="B4799" s="35"/>
      <c r="C4799" s="30"/>
      <c r="D4799" s="30"/>
      <c r="E4799" s="30"/>
      <c r="F4799" s="30"/>
      <c r="G4799" s="30"/>
      <c r="H4799" s="155"/>
      <c r="I4799" s="36" t="str">
        <f ca="1">IFERROR(__xludf.DUMMYFUNCTION("""COMPUTED_VALUE""")," ")</f>
        <v xml:space="preserve"> </v>
      </c>
      <c r="J4799" s="51"/>
      <c r="K4799" s="56"/>
      <c r="L4799" s="38"/>
      <c r="M4799" s="30"/>
      <c r="N4799" s="30"/>
      <c r="O4799" s="30"/>
      <c r="P4799" s="30"/>
      <c r="Q4799" s="23" t="str">
        <v/>
      </c>
      <c r="R4799" s="30"/>
      <c r="S4799" s="39"/>
      <c r="T4799" s="45"/>
      <c r="U4799" s="52"/>
      <c r="V4799" s="53"/>
      <c r="W4799" s="54"/>
      <c r="X4799" s="30"/>
      <c r="Y4799" s="31" t="str">
        <v/>
      </c>
      <c r="Z4799" s="30"/>
      <c r="AA4799" s="55"/>
      <c r="AB4799" s="55"/>
      <c r="AC4799" s="30"/>
      <c r="AD4799" s="30"/>
    </row>
    <row r="4800" spans="1:30" x14ac:dyDescent="0.2">
      <c r="A4800" s="89"/>
      <c r="B4800" s="35"/>
      <c r="C4800" s="30"/>
      <c r="D4800" s="30"/>
      <c r="E4800" s="30"/>
      <c r="F4800" s="30"/>
      <c r="G4800" s="30"/>
      <c r="H4800" s="155"/>
      <c r="I4800" s="36" t="str">
        <f ca="1">IFERROR(__xludf.DUMMYFUNCTION("""COMPUTED_VALUE""")," ")</f>
        <v xml:space="preserve"> </v>
      </c>
      <c r="J4800" s="51"/>
      <c r="K4800" s="56"/>
      <c r="L4800" s="38"/>
      <c r="M4800" s="30"/>
      <c r="N4800" s="30"/>
      <c r="O4800" s="30"/>
      <c r="P4800" s="30"/>
      <c r="Q4800" s="23" t="str">
        <v/>
      </c>
      <c r="R4800" s="30"/>
      <c r="S4800" s="39"/>
      <c r="T4800" s="45"/>
      <c r="U4800" s="52"/>
      <c r="V4800" s="53"/>
      <c r="W4800" s="54"/>
      <c r="X4800" s="30"/>
      <c r="Y4800" s="31" t="str">
        <v/>
      </c>
      <c r="Z4800" s="30"/>
      <c r="AA4800" s="56"/>
      <c r="AB4800" s="56"/>
      <c r="AC4800" s="30"/>
      <c r="AD4800" s="30"/>
    </row>
    <row r="4801" spans="1:30" x14ac:dyDescent="0.2">
      <c r="A4801" s="89"/>
      <c r="B4801" s="35"/>
      <c r="C4801" s="30"/>
      <c r="D4801" s="30"/>
      <c r="E4801" s="30"/>
      <c r="F4801" s="30"/>
      <c r="G4801" s="30"/>
      <c r="H4801" s="155"/>
      <c r="I4801" s="36" t="str">
        <f ca="1">IFERROR(__xludf.DUMMYFUNCTION("""COMPUTED_VALUE""")," ")</f>
        <v xml:space="preserve"> </v>
      </c>
      <c r="J4801" s="51"/>
      <c r="K4801" s="56"/>
      <c r="L4801" s="38"/>
      <c r="M4801" s="30"/>
      <c r="N4801" s="30"/>
      <c r="O4801" s="30"/>
      <c r="P4801" s="30"/>
      <c r="Q4801" s="23" t="str">
        <v/>
      </c>
      <c r="R4801" s="30"/>
      <c r="S4801" s="39"/>
      <c r="T4801" s="45"/>
      <c r="U4801" s="52"/>
      <c r="V4801" s="53"/>
      <c r="W4801" s="54"/>
      <c r="X4801" s="30"/>
      <c r="Y4801" s="31" t="str">
        <v/>
      </c>
      <c r="Z4801" s="30"/>
      <c r="AA4801" s="55"/>
      <c r="AB4801" s="55"/>
      <c r="AC4801" s="30"/>
      <c r="AD4801" s="30"/>
    </row>
    <row r="4802" spans="1:30" x14ac:dyDescent="0.2">
      <c r="A4802" s="89"/>
      <c r="B4802" s="35"/>
      <c r="C4802" s="30"/>
      <c r="D4802" s="30"/>
      <c r="E4802" s="30"/>
      <c r="F4802" s="30"/>
      <c r="G4802" s="30"/>
      <c r="H4802" s="155"/>
      <c r="I4802" s="36" t="str">
        <f ca="1">IFERROR(__xludf.DUMMYFUNCTION("""COMPUTED_VALUE""")," ")</f>
        <v xml:space="preserve"> </v>
      </c>
      <c r="J4802" s="51"/>
      <c r="K4802" s="56"/>
      <c r="L4802" s="38"/>
      <c r="M4802" s="30"/>
      <c r="N4802" s="30"/>
      <c r="O4802" s="30"/>
      <c r="P4802" s="30"/>
      <c r="Q4802" s="23" t="str">
        <v/>
      </c>
      <c r="R4802" s="30"/>
      <c r="S4802" s="39"/>
      <c r="T4802" s="45"/>
      <c r="U4802" s="52"/>
      <c r="V4802" s="53"/>
      <c r="W4802" s="54"/>
      <c r="X4802" s="30"/>
      <c r="Y4802" s="31" t="str">
        <v/>
      </c>
      <c r="Z4802" s="30"/>
      <c r="AA4802" s="56"/>
      <c r="AB4802" s="56"/>
      <c r="AC4802" s="30"/>
      <c r="AD4802" s="30"/>
    </row>
    <row r="4803" spans="1:30" x14ac:dyDescent="0.2">
      <c r="A4803" s="89"/>
      <c r="B4803" s="35"/>
      <c r="C4803" s="30"/>
      <c r="D4803" s="30"/>
      <c r="E4803" s="30"/>
      <c r="F4803" s="30"/>
      <c r="G4803" s="30"/>
      <c r="H4803" s="155"/>
      <c r="I4803" s="36" t="str">
        <f ca="1">IFERROR(__xludf.DUMMYFUNCTION("""COMPUTED_VALUE""")," ")</f>
        <v xml:space="preserve"> </v>
      </c>
      <c r="J4803" s="51"/>
      <c r="K4803" s="56"/>
      <c r="L4803" s="38"/>
      <c r="M4803" s="30"/>
      <c r="N4803" s="30"/>
      <c r="O4803" s="30"/>
      <c r="P4803" s="30"/>
      <c r="Q4803" s="23" t="str">
        <v/>
      </c>
      <c r="R4803" s="30"/>
      <c r="S4803" s="39"/>
      <c r="T4803" s="45"/>
      <c r="U4803" s="52"/>
      <c r="V4803" s="53"/>
      <c r="W4803" s="54"/>
      <c r="X4803" s="30"/>
      <c r="Y4803" s="31" t="str">
        <v/>
      </c>
      <c r="Z4803" s="30"/>
      <c r="AA4803" s="55"/>
      <c r="AB4803" s="55"/>
      <c r="AC4803" s="30"/>
      <c r="AD4803" s="30"/>
    </row>
    <row r="4804" spans="1:30" x14ac:dyDescent="0.2">
      <c r="A4804" s="89"/>
      <c r="B4804" s="35"/>
      <c r="C4804" s="30"/>
      <c r="D4804" s="30"/>
      <c r="E4804" s="30"/>
      <c r="F4804" s="30"/>
      <c r="G4804" s="30"/>
      <c r="H4804" s="155"/>
      <c r="I4804" s="36" t="str">
        <f ca="1">IFERROR(__xludf.DUMMYFUNCTION("""COMPUTED_VALUE""")," ")</f>
        <v xml:space="preserve"> </v>
      </c>
      <c r="J4804" s="51"/>
      <c r="K4804" s="56"/>
      <c r="L4804" s="38"/>
      <c r="M4804" s="30"/>
      <c r="N4804" s="30"/>
      <c r="O4804" s="30"/>
      <c r="P4804" s="30"/>
      <c r="Q4804" s="23" t="str">
        <v/>
      </c>
      <c r="R4804" s="30"/>
      <c r="S4804" s="39"/>
      <c r="T4804" s="45"/>
      <c r="U4804" s="52"/>
      <c r="V4804" s="53"/>
      <c r="W4804" s="54"/>
      <c r="X4804" s="30"/>
      <c r="Y4804" s="31" t="str">
        <v/>
      </c>
      <c r="Z4804" s="30"/>
      <c r="AA4804" s="56"/>
      <c r="AB4804" s="56"/>
      <c r="AC4804" s="30"/>
      <c r="AD4804" s="30"/>
    </row>
    <row r="4805" spans="1:30" x14ac:dyDescent="0.2">
      <c r="A4805" s="89"/>
      <c r="B4805" s="35"/>
      <c r="C4805" s="30"/>
      <c r="D4805" s="30"/>
      <c r="E4805" s="30"/>
      <c r="F4805" s="30"/>
      <c r="G4805" s="30"/>
      <c r="H4805" s="155"/>
      <c r="I4805" s="36" t="str">
        <f ca="1">IFERROR(__xludf.DUMMYFUNCTION("""COMPUTED_VALUE""")," ")</f>
        <v xml:space="preserve"> </v>
      </c>
      <c r="J4805" s="51"/>
      <c r="K4805" s="56"/>
      <c r="L4805" s="38"/>
      <c r="M4805" s="30"/>
      <c r="N4805" s="30"/>
      <c r="O4805" s="30"/>
      <c r="P4805" s="30"/>
      <c r="Q4805" s="23" t="str">
        <v/>
      </c>
      <c r="R4805" s="30"/>
      <c r="S4805" s="39"/>
      <c r="T4805" s="45"/>
      <c r="U4805" s="52"/>
      <c r="V4805" s="53"/>
      <c r="W4805" s="54"/>
      <c r="X4805" s="30"/>
      <c r="Y4805" s="31" t="str">
        <v/>
      </c>
      <c r="Z4805" s="30"/>
      <c r="AA4805" s="55"/>
      <c r="AB4805" s="55"/>
      <c r="AC4805" s="30"/>
      <c r="AD4805" s="30"/>
    </row>
    <row r="4806" spans="1:30" x14ac:dyDescent="0.2">
      <c r="A4806" s="89"/>
      <c r="B4806" s="35"/>
      <c r="C4806" s="30"/>
      <c r="D4806" s="30"/>
      <c r="E4806" s="30"/>
      <c r="F4806" s="30"/>
      <c r="G4806" s="30"/>
      <c r="H4806" s="155"/>
      <c r="I4806" s="36" t="str">
        <f ca="1">IFERROR(__xludf.DUMMYFUNCTION("""COMPUTED_VALUE""")," ")</f>
        <v xml:space="preserve"> </v>
      </c>
      <c r="J4806" s="51"/>
      <c r="K4806" s="56"/>
      <c r="L4806" s="38"/>
      <c r="M4806" s="30"/>
      <c r="N4806" s="30"/>
      <c r="O4806" s="30"/>
      <c r="P4806" s="30"/>
      <c r="Q4806" s="23" t="str">
        <v/>
      </c>
      <c r="R4806" s="30"/>
      <c r="S4806" s="39"/>
      <c r="T4806" s="45"/>
      <c r="U4806" s="52"/>
      <c r="V4806" s="53"/>
      <c r="W4806" s="54"/>
      <c r="X4806" s="30"/>
      <c r="Y4806" s="31" t="str">
        <v/>
      </c>
      <c r="Z4806" s="30"/>
      <c r="AA4806" s="56"/>
      <c r="AB4806" s="56"/>
      <c r="AC4806" s="30"/>
      <c r="AD4806" s="30"/>
    </row>
    <row r="4807" spans="1:30" x14ac:dyDescent="0.2">
      <c r="A4807" s="89"/>
      <c r="B4807" s="35"/>
      <c r="C4807" s="30"/>
      <c r="D4807" s="30"/>
      <c r="E4807" s="30"/>
      <c r="F4807" s="30"/>
      <c r="G4807" s="30"/>
      <c r="H4807" s="155"/>
      <c r="I4807" s="36" t="str">
        <f ca="1">IFERROR(__xludf.DUMMYFUNCTION("""COMPUTED_VALUE""")," ")</f>
        <v xml:space="preserve"> </v>
      </c>
      <c r="J4807" s="51"/>
      <c r="K4807" s="56"/>
      <c r="L4807" s="38"/>
      <c r="M4807" s="30"/>
      <c r="N4807" s="30"/>
      <c r="O4807" s="30"/>
      <c r="P4807" s="30"/>
      <c r="Q4807" s="23" t="str">
        <v/>
      </c>
      <c r="R4807" s="30"/>
      <c r="S4807" s="39"/>
      <c r="T4807" s="45"/>
      <c r="U4807" s="52"/>
      <c r="V4807" s="53"/>
      <c r="W4807" s="54"/>
      <c r="X4807" s="30"/>
      <c r="Y4807" s="31" t="str">
        <v/>
      </c>
      <c r="Z4807" s="30"/>
      <c r="AA4807" s="55"/>
      <c r="AB4807" s="55"/>
      <c r="AC4807" s="30"/>
      <c r="AD4807" s="30"/>
    </row>
    <row r="4808" spans="1:30" x14ac:dyDescent="0.2">
      <c r="A4808" s="89"/>
      <c r="B4808" s="35"/>
      <c r="C4808" s="30"/>
      <c r="D4808" s="30"/>
      <c r="E4808" s="30"/>
      <c r="F4808" s="30"/>
      <c r="G4808" s="30"/>
      <c r="H4808" s="155"/>
      <c r="I4808" s="36" t="str">
        <f ca="1">IFERROR(__xludf.DUMMYFUNCTION("""COMPUTED_VALUE""")," ")</f>
        <v xml:space="preserve"> </v>
      </c>
      <c r="J4808" s="51"/>
      <c r="K4808" s="56"/>
      <c r="L4808" s="38"/>
      <c r="M4808" s="30"/>
      <c r="N4808" s="30"/>
      <c r="O4808" s="30"/>
      <c r="P4808" s="30"/>
      <c r="Q4808" s="23" t="str">
        <v/>
      </c>
      <c r="R4808" s="30"/>
      <c r="S4808" s="39"/>
      <c r="T4808" s="45"/>
      <c r="U4808" s="52"/>
      <c r="V4808" s="53"/>
      <c r="W4808" s="54"/>
      <c r="X4808" s="30"/>
      <c r="Y4808" s="31" t="str">
        <v/>
      </c>
      <c r="Z4808" s="30"/>
      <c r="AA4808" s="56"/>
      <c r="AB4808" s="56"/>
      <c r="AC4808" s="30"/>
      <c r="AD4808" s="30"/>
    </row>
    <row r="4809" spans="1:30" x14ac:dyDescent="0.2">
      <c r="A4809" s="89"/>
      <c r="B4809" s="35"/>
      <c r="C4809" s="30"/>
      <c r="D4809" s="30"/>
      <c r="E4809" s="30"/>
      <c r="F4809" s="30"/>
      <c r="G4809" s="30"/>
      <c r="H4809" s="155"/>
      <c r="I4809" s="36" t="str">
        <f ca="1">IFERROR(__xludf.DUMMYFUNCTION("""COMPUTED_VALUE""")," ")</f>
        <v xml:space="preserve"> </v>
      </c>
      <c r="J4809" s="51"/>
      <c r="K4809" s="56"/>
      <c r="L4809" s="38"/>
      <c r="M4809" s="30"/>
      <c r="N4809" s="30"/>
      <c r="O4809" s="30"/>
      <c r="P4809" s="30"/>
      <c r="Q4809" s="23" t="str">
        <v/>
      </c>
      <c r="R4809" s="30"/>
      <c r="S4809" s="39"/>
      <c r="T4809" s="45"/>
      <c r="U4809" s="52"/>
      <c r="V4809" s="53"/>
      <c r="W4809" s="54"/>
      <c r="X4809" s="30"/>
      <c r="Y4809" s="31" t="str">
        <v/>
      </c>
      <c r="Z4809" s="30"/>
      <c r="AA4809" s="55"/>
      <c r="AB4809" s="55"/>
      <c r="AC4809" s="30"/>
      <c r="AD4809" s="30"/>
    </row>
    <row r="4810" spans="1:30" x14ac:dyDescent="0.2">
      <c r="A4810" s="89"/>
      <c r="B4810" s="35"/>
      <c r="C4810" s="30"/>
      <c r="D4810" s="30"/>
      <c r="E4810" s="30"/>
      <c r="F4810" s="30"/>
      <c r="G4810" s="30"/>
      <c r="H4810" s="155"/>
      <c r="I4810" s="36" t="str">
        <f ca="1">IFERROR(__xludf.DUMMYFUNCTION("""COMPUTED_VALUE""")," ")</f>
        <v xml:space="preserve"> </v>
      </c>
      <c r="J4810" s="51"/>
      <c r="K4810" s="56"/>
      <c r="L4810" s="38"/>
      <c r="M4810" s="30"/>
      <c r="N4810" s="30"/>
      <c r="O4810" s="30"/>
      <c r="P4810" s="30"/>
      <c r="Q4810" s="23" t="str">
        <v/>
      </c>
      <c r="R4810" s="30"/>
      <c r="S4810" s="39"/>
      <c r="T4810" s="45"/>
      <c r="U4810" s="52"/>
      <c r="V4810" s="53"/>
      <c r="W4810" s="54"/>
      <c r="X4810" s="30"/>
      <c r="Y4810" s="31" t="str">
        <v/>
      </c>
      <c r="Z4810" s="30"/>
      <c r="AA4810" s="56"/>
      <c r="AB4810" s="56"/>
      <c r="AC4810" s="30"/>
      <c r="AD4810" s="30"/>
    </row>
    <row r="4811" spans="1:30" x14ac:dyDescent="0.2">
      <c r="A4811" s="89"/>
      <c r="B4811" s="35"/>
      <c r="C4811" s="30"/>
      <c r="D4811" s="30"/>
      <c r="E4811" s="30"/>
      <c r="F4811" s="30"/>
      <c r="G4811" s="30"/>
      <c r="H4811" s="155"/>
      <c r="I4811" s="36" t="str">
        <f ca="1">IFERROR(__xludf.DUMMYFUNCTION("""COMPUTED_VALUE""")," ")</f>
        <v xml:space="preserve"> </v>
      </c>
      <c r="J4811" s="51"/>
      <c r="K4811" s="56"/>
      <c r="L4811" s="38"/>
      <c r="M4811" s="30"/>
      <c r="N4811" s="30"/>
      <c r="O4811" s="30"/>
      <c r="P4811" s="30"/>
      <c r="Q4811" s="23" t="str">
        <v/>
      </c>
      <c r="R4811" s="30"/>
      <c r="S4811" s="39"/>
      <c r="T4811" s="45"/>
      <c r="U4811" s="52"/>
      <c r="V4811" s="53"/>
      <c r="W4811" s="54"/>
      <c r="X4811" s="30"/>
      <c r="Y4811" s="31" t="str">
        <v/>
      </c>
      <c r="Z4811" s="30"/>
      <c r="AA4811" s="55"/>
      <c r="AB4811" s="55"/>
      <c r="AC4811" s="30"/>
      <c r="AD4811" s="30"/>
    </row>
    <row r="4812" spans="1:30" x14ac:dyDescent="0.2">
      <c r="A4812" s="89"/>
      <c r="B4812" s="35"/>
      <c r="C4812" s="30"/>
      <c r="D4812" s="30"/>
      <c r="E4812" s="30"/>
      <c r="F4812" s="30"/>
      <c r="G4812" s="30"/>
      <c r="H4812" s="155"/>
      <c r="I4812" s="36" t="str">
        <f ca="1">IFERROR(__xludf.DUMMYFUNCTION("""COMPUTED_VALUE""")," ")</f>
        <v xml:space="preserve"> </v>
      </c>
      <c r="J4812" s="51"/>
      <c r="K4812" s="56"/>
      <c r="L4812" s="38"/>
      <c r="M4812" s="30"/>
      <c r="N4812" s="30"/>
      <c r="O4812" s="30"/>
      <c r="P4812" s="30"/>
      <c r="Q4812" s="23" t="str">
        <v/>
      </c>
      <c r="R4812" s="30"/>
      <c r="S4812" s="39"/>
      <c r="T4812" s="45"/>
      <c r="U4812" s="52"/>
      <c r="V4812" s="53"/>
      <c r="W4812" s="54"/>
      <c r="X4812" s="30"/>
      <c r="Y4812" s="31" t="str">
        <v/>
      </c>
      <c r="Z4812" s="30"/>
      <c r="AA4812" s="56"/>
      <c r="AB4812" s="56"/>
      <c r="AC4812" s="30"/>
      <c r="AD4812" s="30"/>
    </row>
    <row r="4813" spans="1:30" x14ac:dyDescent="0.2">
      <c r="A4813" s="89"/>
      <c r="B4813" s="35"/>
      <c r="C4813" s="30"/>
      <c r="D4813" s="30"/>
      <c r="E4813" s="30"/>
      <c r="F4813" s="30"/>
      <c r="G4813" s="30"/>
      <c r="H4813" s="155"/>
      <c r="I4813" s="36" t="str">
        <f ca="1">IFERROR(__xludf.DUMMYFUNCTION("""COMPUTED_VALUE""")," ")</f>
        <v xml:space="preserve"> </v>
      </c>
      <c r="J4813" s="51"/>
      <c r="K4813" s="56"/>
      <c r="L4813" s="38"/>
      <c r="M4813" s="30"/>
      <c r="N4813" s="30"/>
      <c r="O4813" s="30"/>
      <c r="P4813" s="30"/>
      <c r="Q4813" s="23" t="str">
        <v/>
      </c>
      <c r="R4813" s="30"/>
      <c r="S4813" s="39"/>
      <c r="T4813" s="45"/>
      <c r="U4813" s="52"/>
      <c r="V4813" s="53"/>
      <c r="W4813" s="54"/>
      <c r="X4813" s="30"/>
      <c r="Y4813" s="31" t="str">
        <v/>
      </c>
      <c r="Z4813" s="30"/>
      <c r="AA4813" s="55"/>
      <c r="AB4813" s="55"/>
      <c r="AC4813" s="30"/>
      <c r="AD4813" s="30"/>
    </row>
    <row r="4814" spans="1:30" x14ac:dyDescent="0.2">
      <c r="A4814" s="89"/>
      <c r="B4814" s="35"/>
      <c r="C4814" s="30"/>
      <c r="D4814" s="30"/>
      <c r="E4814" s="30"/>
      <c r="F4814" s="30"/>
      <c r="G4814" s="30"/>
      <c r="H4814" s="155"/>
      <c r="I4814" s="36" t="str">
        <f ca="1">IFERROR(__xludf.DUMMYFUNCTION("""COMPUTED_VALUE""")," ")</f>
        <v xml:space="preserve"> </v>
      </c>
      <c r="J4814" s="51"/>
      <c r="K4814" s="56"/>
      <c r="L4814" s="38"/>
      <c r="M4814" s="30"/>
      <c r="N4814" s="30"/>
      <c r="O4814" s="30"/>
      <c r="P4814" s="30"/>
      <c r="Q4814" s="23" t="str">
        <v/>
      </c>
      <c r="R4814" s="30"/>
      <c r="S4814" s="39"/>
      <c r="T4814" s="45"/>
      <c r="U4814" s="52"/>
      <c r="V4814" s="53"/>
      <c r="W4814" s="54"/>
      <c r="X4814" s="30"/>
      <c r="Y4814" s="31" t="str">
        <v/>
      </c>
      <c r="Z4814" s="30"/>
      <c r="AA4814" s="56"/>
      <c r="AB4814" s="56"/>
      <c r="AC4814" s="30"/>
      <c r="AD4814" s="30"/>
    </row>
    <row r="4815" spans="1:30" x14ac:dyDescent="0.2">
      <c r="A4815" s="89"/>
      <c r="B4815" s="35"/>
      <c r="C4815" s="30"/>
      <c r="D4815" s="30"/>
      <c r="E4815" s="30"/>
      <c r="F4815" s="30"/>
      <c r="G4815" s="30"/>
      <c r="H4815" s="155"/>
      <c r="I4815" s="36" t="str">
        <f ca="1">IFERROR(__xludf.DUMMYFUNCTION("""COMPUTED_VALUE""")," ")</f>
        <v xml:space="preserve"> </v>
      </c>
      <c r="J4815" s="51"/>
      <c r="K4815" s="56"/>
      <c r="L4815" s="38"/>
      <c r="M4815" s="30"/>
      <c r="N4815" s="30"/>
      <c r="O4815" s="30"/>
      <c r="P4815" s="30"/>
      <c r="Q4815" s="23" t="str">
        <v/>
      </c>
      <c r="R4815" s="30"/>
      <c r="S4815" s="39"/>
      <c r="T4815" s="45"/>
      <c r="U4815" s="52"/>
      <c r="V4815" s="53"/>
      <c r="W4815" s="54"/>
      <c r="X4815" s="30"/>
      <c r="Y4815" s="31" t="str">
        <v/>
      </c>
      <c r="Z4815" s="30"/>
      <c r="AA4815" s="55"/>
      <c r="AB4815" s="55"/>
      <c r="AC4815" s="30"/>
      <c r="AD4815" s="30"/>
    </row>
    <row r="4816" spans="1:30" x14ac:dyDescent="0.2">
      <c r="A4816" s="89"/>
      <c r="B4816" s="35"/>
      <c r="C4816" s="30"/>
      <c r="D4816" s="30"/>
      <c r="E4816" s="30"/>
      <c r="F4816" s="30"/>
      <c r="G4816" s="30"/>
      <c r="H4816" s="155"/>
      <c r="I4816" s="36" t="str">
        <f ca="1">IFERROR(__xludf.DUMMYFUNCTION("""COMPUTED_VALUE""")," ")</f>
        <v xml:space="preserve"> </v>
      </c>
      <c r="J4816" s="51"/>
      <c r="K4816" s="56"/>
      <c r="L4816" s="38"/>
      <c r="M4816" s="30"/>
      <c r="N4816" s="30"/>
      <c r="O4816" s="30"/>
      <c r="P4816" s="30"/>
      <c r="Q4816" s="23" t="str">
        <v/>
      </c>
      <c r="R4816" s="30"/>
      <c r="S4816" s="39"/>
      <c r="T4816" s="45"/>
      <c r="U4816" s="52"/>
      <c r="V4816" s="53"/>
      <c r="W4816" s="54"/>
      <c r="X4816" s="30"/>
      <c r="Y4816" s="31" t="str">
        <v/>
      </c>
      <c r="Z4816" s="30"/>
      <c r="AA4816" s="56"/>
      <c r="AB4816" s="56"/>
      <c r="AC4816" s="30"/>
      <c r="AD4816" s="30"/>
    </row>
    <row r="4817" spans="1:30" x14ac:dyDescent="0.2">
      <c r="A4817" s="89"/>
      <c r="B4817" s="35"/>
      <c r="C4817" s="30"/>
      <c r="D4817" s="30"/>
      <c r="E4817" s="30"/>
      <c r="F4817" s="30"/>
      <c r="G4817" s="30"/>
      <c r="H4817" s="155"/>
      <c r="I4817" s="36" t="str">
        <f ca="1">IFERROR(__xludf.DUMMYFUNCTION("""COMPUTED_VALUE""")," ")</f>
        <v xml:space="preserve"> </v>
      </c>
      <c r="J4817" s="51"/>
      <c r="K4817" s="56"/>
      <c r="L4817" s="38"/>
      <c r="M4817" s="30"/>
      <c r="N4817" s="30"/>
      <c r="O4817" s="30"/>
      <c r="P4817" s="30"/>
      <c r="Q4817" s="23" t="str">
        <v/>
      </c>
      <c r="R4817" s="30"/>
      <c r="S4817" s="39"/>
      <c r="T4817" s="45"/>
      <c r="U4817" s="52"/>
      <c r="V4817" s="53"/>
      <c r="W4817" s="54"/>
      <c r="X4817" s="30"/>
      <c r="Y4817" s="31" t="str">
        <v/>
      </c>
      <c r="Z4817" s="30"/>
      <c r="AA4817" s="55"/>
      <c r="AB4817" s="55"/>
      <c r="AC4817" s="30"/>
      <c r="AD4817" s="30"/>
    </row>
    <row r="4818" spans="1:30" x14ac:dyDescent="0.2">
      <c r="A4818" s="89"/>
      <c r="B4818" s="35"/>
      <c r="C4818" s="30"/>
      <c r="D4818" s="30"/>
      <c r="E4818" s="30"/>
      <c r="F4818" s="30"/>
      <c r="G4818" s="30"/>
      <c r="H4818" s="155"/>
      <c r="I4818" s="36" t="str">
        <f ca="1">IFERROR(__xludf.DUMMYFUNCTION("""COMPUTED_VALUE""")," ")</f>
        <v xml:space="preserve"> </v>
      </c>
      <c r="J4818" s="51"/>
      <c r="K4818" s="56"/>
      <c r="L4818" s="38"/>
      <c r="M4818" s="30"/>
      <c r="N4818" s="30"/>
      <c r="O4818" s="30"/>
      <c r="P4818" s="30"/>
      <c r="Q4818" s="23" t="str">
        <v/>
      </c>
      <c r="R4818" s="30"/>
      <c r="S4818" s="39"/>
      <c r="T4818" s="45"/>
      <c r="U4818" s="52"/>
      <c r="V4818" s="53"/>
      <c r="W4818" s="54"/>
      <c r="X4818" s="30"/>
      <c r="Y4818" s="31" t="str">
        <v/>
      </c>
      <c r="Z4818" s="30"/>
      <c r="AA4818" s="56"/>
      <c r="AB4818" s="56"/>
      <c r="AC4818" s="30"/>
      <c r="AD4818" s="30"/>
    </row>
    <row r="4819" spans="1:30" x14ac:dyDescent="0.2">
      <c r="A4819" s="89"/>
      <c r="B4819" s="35"/>
      <c r="C4819" s="30"/>
      <c r="D4819" s="30"/>
      <c r="E4819" s="30"/>
      <c r="F4819" s="30"/>
      <c r="G4819" s="30"/>
      <c r="H4819" s="155"/>
      <c r="I4819" s="36" t="str">
        <f ca="1">IFERROR(__xludf.DUMMYFUNCTION("""COMPUTED_VALUE""")," ")</f>
        <v xml:space="preserve"> </v>
      </c>
      <c r="J4819" s="51"/>
      <c r="K4819" s="56"/>
      <c r="L4819" s="38"/>
      <c r="M4819" s="30"/>
      <c r="N4819" s="30"/>
      <c r="O4819" s="30"/>
      <c r="P4819" s="30"/>
      <c r="Q4819" s="23" t="str">
        <v/>
      </c>
      <c r="R4819" s="30"/>
      <c r="S4819" s="39"/>
      <c r="T4819" s="45"/>
      <c r="U4819" s="52"/>
      <c r="V4819" s="53"/>
      <c r="W4819" s="54"/>
      <c r="X4819" s="30"/>
      <c r="Y4819" s="31" t="str">
        <v/>
      </c>
      <c r="Z4819" s="30"/>
      <c r="AA4819" s="55"/>
      <c r="AB4819" s="55"/>
      <c r="AC4819" s="30"/>
      <c r="AD4819" s="30"/>
    </row>
    <row r="4820" spans="1:30" x14ac:dyDescent="0.2">
      <c r="A4820" s="89"/>
      <c r="B4820" s="35"/>
      <c r="C4820" s="30"/>
      <c r="D4820" s="30"/>
      <c r="E4820" s="30"/>
      <c r="F4820" s="30"/>
      <c r="G4820" s="30"/>
      <c r="H4820" s="155"/>
      <c r="I4820" s="36" t="str">
        <f ca="1">IFERROR(__xludf.DUMMYFUNCTION("""COMPUTED_VALUE""")," ")</f>
        <v xml:space="preserve"> </v>
      </c>
      <c r="J4820" s="51"/>
      <c r="K4820" s="56"/>
      <c r="L4820" s="38"/>
      <c r="M4820" s="30"/>
      <c r="N4820" s="30"/>
      <c r="O4820" s="30"/>
      <c r="P4820" s="30"/>
      <c r="Q4820" s="23" t="str">
        <v/>
      </c>
      <c r="R4820" s="30"/>
      <c r="S4820" s="39"/>
      <c r="T4820" s="45"/>
      <c r="U4820" s="52"/>
      <c r="V4820" s="53"/>
      <c r="W4820" s="54"/>
      <c r="X4820" s="30"/>
      <c r="Y4820" s="31" t="str">
        <v/>
      </c>
      <c r="Z4820" s="30"/>
      <c r="AA4820" s="56"/>
      <c r="AB4820" s="56"/>
      <c r="AC4820" s="30"/>
      <c r="AD4820" s="30"/>
    </row>
    <row r="4821" spans="1:30" x14ac:dyDescent="0.2">
      <c r="A4821" s="89"/>
      <c r="B4821" s="35"/>
      <c r="C4821" s="30"/>
      <c r="D4821" s="30"/>
      <c r="E4821" s="30"/>
      <c r="F4821" s="30"/>
      <c r="G4821" s="30"/>
      <c r="H4821" s="155"/>
      <c r="I4821" s="36" t="str">
        <f ca="1">IFERROR(__xludf.DUMMYFUNCTION("""COMPUTED_VALUE""")," ")</f>
        <v xml:space="preserve"> </v>
      </c>
      <c r="J4821" s="51"/>
      <c r="K4821" s="56"/>
      <c r="L4821" s="38"/>
      <c r="M4821" s="30"/>
      <c r="N4821" s="30"/>
      <c r="O4821" s="30"/>
      <c r="P4821" s="30"/>
      <c r="Q4821" s="23" t="str">
        <v/>
      </c>
      <c r="R4821" s="30"/>
      <c r="S4821" s="39"/>
      <c r="T4821" s="45"/>
      <c r="U4821" s="52"/>
      <c r="V4821" s="53"/>
      <c r="W4821" s="54"/>
      <c r="X4821" s="30"/>
      <c r="Y4821" s="31" t="str">
        <v/>
      </c>
      <c r="Z4821" s="30"/>
      <c r="AA4821" s="55"/>
      <c r="AB4821" s="55"/>
      <c r="AC4821" s="30"/>
      <c r="AD4821" s="30"/>
    </row>
    <row r="4822" spans="1:30" x14ac:dyDescent="0.2">
      <c r="A4822" s="89"/>
      <c r="B4822" s="35"/>
      <c r="C4822" s="30"/>
      <c r="D4822" s="30"/>
      <c r="E4822" s="30"/>
      <c r="F4822" s="30"/>
      <c r="G4822" s="30"/>
      <c r="H4822" s="155"/>
      <c r="I4822" s="36" t="str">
        <f ca="1">IFERROR(__xludf.DUMMYFUNCTION("""COMPUTED_VALUE""")," ")</f>
        <v xml:space="preserve"> </v>
      </c>
      <c r="J4822" s="51"/>
      <c r="K4822" s="56"/>
      <c r="L4822" s="38"/>
      <c r="M4822" s="30"/>
      <c r="N4822" s="30"/>
      <c r="O4822" s="30"/>
      <c r="P4822" s="30"/>
      <c r="Q4822" s="23" t="str">
        <v/>
      </c>
      <c r="R4822" s="30"/>
      <c r="S4822" s="39"/>
      <c r="T4822" s="45"/>
      <c r="U4822" s="52"/>
      <c r="V4822" s="53"/>
      <c r="W4822" s="54"/>
      <c r="X4822" s="30"/>
      <c r="Y4822" s="31" t="str">
        <v/>
      </c>
      <c r="Z4822" s="30"/>
      <c r="AA4822" s="56"/>
      <c r="AB4822" s="56"/>
      <c r="AC4822" s="30"/>
      <c r="AD4822" s="30"/>
    </row>
    <row r="4823" spans="1:30" x14ac:dyDescent="0.2">
      <c r="A4823" s="89"/>
      <c r="B4823" s="35"/>
      <c r="C4823" s="30"/>
      <c r="D4823" s="30"/>
      <c r="E4823" s="30"/>
      <c r="F4823" s="30"/>
      <c r="G4823" s="30"/>
      <c r="H4823" s="155"/>
      <c r="I4823" s="36" t="str">
        <f ca="1">IFERROR(__xludf.DUMMYFUNCTION("""COMPUTED_VALUE""")," ")</f>
        <v xml:space="preserve"> </v>
      </c>
      <c r="J4823" s="51"/>
      <c r="K4823" s="56"/>
      <c r="L4823" s="38"/>
      <c r="M4823" s="30"/>
      <c r="N4823" s="30"/>
      <c r="O4823" s="30"/>
      <c r="P4823" s="30"/>
      <c r="Q4823" s="23" t="str">
        <v/>
      </c>
      <c r="R4823" s="30"/>
      <c r="S4823" s="39"/>
      <c r="T4823" s="45"/>
      <c r="U4823" s="52"/>
      <c r="V4823" s="53"/>
      <c r="W4823" s="54"/>
      <c r="X4823" s="30"/>
      <c r="Y4823" s="31" t="str">
        <v/>
      </c>
      <c r="Z4823" s="30"/>
      <c r="AA4823" s="55"/>
      <c r="AB4823" s="55"/>
      <c r="AC4823" s="30"/>
      <c r="AD4823" s="30"/>
    </row>
    <row r="4824" spans="1:30" x14ac:dyDescent="0.2">
      <c r="A4824" s="89"/>
      <c r="B4824" s="35"/>
      <c r="C4824" s="30"/>
      <c r="D4824" s="30"/>
      <c r="E4824" s="30"/>
      <c r="F4824" s="30"/>
      <c r="G4824" s="30"/>
      <c r="H4824" s="155"/>
      <c r="I4824" s="36" t="str">
        <f ca="1">IFERROR(__xludf.DUMMYFUNCTION("""COMPUTED_VALUE""")," ")</f>
        <v xml:space="preserve"> </v>
      </c>
      <c r="J4824" s="51"/>
      <c r="K4824" s="56"/>
      <c r="L4824" s="38"/>
      <c r="M4824" s="30"/>
      <c r="N4824" s="30"/>
      <c r="O4824" s="30"/>
      <c r="P4824" s="30"/>
      <c r="Q4824" s="23" t="str">
        <v/>
      </c>
      <c r="R4824" s="30"/>
      <c r="S4824" s="39"/>
      <c r="T4824" s="45"/>
      <c r="U4824" s="52"/>
      <c r="V4824" s="53"/>
      <c r="W4824" s="54"/>
      <c r="X4824" s="30"/>
      <c r="Y4824" s="31" t="str">
        <v/>
      </c>
      <c r="Z4824" s="30"/>
      <c r="AA4824" s="56"/>
      <c r="AB4824" s="56"/>
      <c r="AC4824" s="30"/>
      <c r="AD4824" s="30"/>
    </row>
    <row r="4825" spans="1:30" x14ac:dyDescent="0.2">
      <c r="A4825" s="89"/>
      <c r="B4825" s="35"/>
      <c r="C4825" s="30"/>
      <c r="D4825" s="30"/>
      <c r="E4825" s="30"/>
      <c r="F4825" s="30"/>
      <c r="G4825" s="30"/>
      <c r="H4825" s="155"/>
      <c r="I4825" s="36" t="str">
        <f ca="1">IFERROR(__xludf.DUMMYFUNCTION("""COMPUTED_VALUE""")," ")</f>
        <v xml:space="preserve"> </v>
      </c>
      <c r="J4825" s="51"/>
      <c r="K4825" s="56"/>
      <c r="L4825" s="38"/>
      <c r="M4825" s="30"/>
      <c r="N4825" s="30"/>
      <c r="O4825" s="30"/>
      <c r="P4825" s="30"/>
      <c r="Q4825" s="23" t="str">
        <v/>
      </c>
      <c r="R4825" s="30"/>
      <c r="S4825" s="39"/>
      <c r="T4825" s="45"/>
      <c r="U4825" s="52"/>
      <c r="V4825" s="53"/>
      <c r="W4825" s="54"/>
      <c r="X4825" s="30"/>
      <c r="Y4825" s="31" t="str">
        <v/>
      </c>
      <c r="Z4825" s="30"/>
      <c r="AA4825" s="55"/>
      <c r="AB4825" s="55"/>
      <c r="AC4825" s="30"/>
      <c r="AD4825" s="30"/>
    </row>
    <row r="4826" spans="1:30" x14ac:dyDescent="0.2">
      <c r="A4826" s="89"/>
      <c r="B4826" s="35"/>
      <c r="C4826" s="30"/>
      <c r="D4826" s="30"/>
      <c r="E4826" s="30"/>
      <c r="F4826" s="30"/>
      <c r="G4826" s="30"/>
      <c r="H4826" s="155"/>
      <c r="I4826" s="36" t="str">
        <f ca="1">IFERROR(__xludf.DUMMYFUNCTION("""COMPUTED_VALUE""")," ")</f>
        <v xml:space="preserve"> </v>
      </c>
      <c r="J4826" s="51"/>
      <c r="K4826" s="56"/>
      <c r="L4826" s="38"/>
      <c r="M4826" s="30"/>
      <c r="N4826" s="30"/>
      <c r="O4826" s="30"/>
      <c r="P4826" s="30"/>
      <c r="Q4826" s="23" t="str">
        <v/>
      </c>
      <c r="R4826" s="30"/>
      <c r="S4826" s="39"/>
      <c r="T4826" s="45"/>
      <c r="U4826" s="52"/>
      <c r="V4826" s="53"/>
      <c r="W4826" s="54"/>
      <c r="X4826" s="30"/>
      <c r="Y4826" s="31" t="str">
        <v/>
      </c>
      <c r="Z4826" s="30"/>
      <c r="AA4826" s="56"/>
      <c r="AB4826" s="56"/>
      <c r="AC4826" s="30"/>
      <c r="AD4826" s="30"/>
    </row>
    <row r="4827" spans="1:30" x14ac:dyDescent="0.2">
      <c r="A4827" s="89"/>
      <c r="B4827" s="35"/>
      <c r="C4827" s="30"/>
      <c r="D4827" s="30"/>
      <c r="E4827" s="30"/>
      <c r="F4827" s="30"/>
      <c r="G4827" s="30"/>
      <c r="H4827" s="155"/>
      <c r="I4827" s="36" t="str">
        <f ca="1">IFERROR(__xludf.DUMMYFUNCTION("""COMPUTED_VALUE""")," ")</f>
        <v xml:space="preserve"> </v>
      </c>
      <c r="J4827" s="51"/>
      <c r="K4827" s="56"/>
      <c r="L4827" s="38"/>
      <c r="M4827" s="30"/>
      <c r="N4827" s="30"/>
      <c r="O4827" s="30"/>
      <c r="P4827" s="30"/>
      <c r="Q4827" s="23" t="str">
        <v/>
      </c>
      <c r="R4827" s="30"/>
      <c r="S4827" s="39"/>
      <c r="T4827" s="45"/>
      <c r="U4827" s="52"/>
      <c r="V4827" s="53"/>
      <c r="W4827" s="54"/>
      <c r="X4827" s="30"/>
      <c r="Y4827" s="31" t="str">
        <v/>
      </c>
      <c r="Z4827" s="30"/>
      <c r="AA4827" s="55"/>
      <c r="AB4827" s="55"/>
      <c r="AC4827" s="30"/>
      <c r="AD4827" s="30"/>
    </row>
    <row r="4828" spans="1:30" x14ac:dyDescent="0.2">
      <c r="A4828" s="89"/>
      <c r="B4828" s="35"/>
      <c r="C4828" s="30"/>
      <c r="D4828" s="30"/>
      <c r="E4828" s="30"/>
      <c r="F4828" s="30"/>
      <c r="G4828" s="30"/>
      <c r="H4828" s="155"/>
      <c r="I4828" s="36" t="str">
        <f ca="1">IFERROR(__xludf.DUMMYFUNCTION("""COMPUTED_VALUE""")," ")</f>
        <v xml:space="preserve"> </v>
      </c>
      <c r="J4828" s="51"/>
      <c r="K4828" s="56"/>
      <c r="L4828" s="38"/>
      <c r="M4828" s="30"/>
      <c r="N4828" s="30"/>
      <c r="O4828" s="30"/>
      <c r="P4828" s="30"/>
      <c r="Q4828" s="23" t="str">
        <v/>
      </c>
      <c r="R4828" s="30"/>
      <c r="S4828" s="39"/>
      <c r="T4828" s="45"/>
      <c r="U4828" s="52"/>
      <c r="V4828" s="53"/>
      <c r="W4828" s="54"/>
      <c r="X4828" s="30"/>
      <c r="Y4828" s="31" t="str">
        <v/>
      </c>
      <c r="Z4828" s="30"/>
      <c r="AA4828" s="56"/>
      <c r="AB4828" s="56"/>
      <c r="AC4828" s="30"/>
      <c r="AD4828" s="30"/>
    </row>
    <row r="4829" spans="1:30" x14ac:dyDescent="0.2">
      <c r="A4829" s="89"/>
      <c r="B4829" s="35"/>
      <c r="C4829" s="30"/>
      <c r="D4829" s="30"/>
      <c r="E4829" s="30"/>
      <c r="F4829" s="30"/>
      <c r="G4829" s="30"/>
      <c r="H4829" s="155"/>
      <c r="I4829" s="36" t="str">
        <f ca="1">IFERROR(__xludf.DUMMYFUNCTION("""COMPUTED_VALUE""")," ")</f>
        <v xml:space="preserve"> </v>
      </c>
      <c r="J4829" s="51"/>
      <c r="K4829" s="56"/>
      <c r="L4829" s="38"/>
      <c r="M4829" s="30"/>
      <c r="N4829" s="30"/>
      <c r="O4829" s="30"/>
      <c r="P4829" s="30"/>
      <c r="Q4829" s="23" t="str">
        <v/>
      </c>
      <c r="R4829" s="30"/>
      <c r="S4829" s="39"/>
      <c r="T4829" s="45"/>
      <c r="U4829" s="52"/>
      <c r="V4829" s="53"/>
      <c r="W4829" s="54"/>
      <c r="X4829" s="30"/>
      <c r="Y4829" s="31" t="str">
        <v/>
      </c>
      <c r="Z4829" s="30"/>
      <c r="AA4829" s="55"/>
      <c r="AB4829" s="55"/>
      <c r="AC4829" s="30"/>
      <c r="AD4829" s="30"/>
    </row>
    <row r="4830" spans="1:30" x14ac:dyDescent="0.2">
      <c r="A4830" s="89"/>
      <c r="B4830" s="35"/>
      <c r="C4830" s="30"/>
      <c r="D4830" s="30"/>
      <c r="E4830" s="30"/>
      <c r="F4830" s="30"/>
      <c r="G4830" s="30"/>
      <c r="H4830" s="155"/>
      <c r="I4830" s="36" t="str">
        <f ca="1">IFERROR(__xludf.DUMMYFUNCTION("""COMPUTED_VALUE""")," ")</f>
        <v xml:space="preserve"> </v>
      </c>
      <c r="J4830" s="51"/>
      <c r="K4830" s="56"/>
      <c r="L4830" s="38"/>
      <c r="M4830" s="30"/>
      <c r="N4830" s="30"/>
      <c r="O4830" s="30"/>
      <c r="P4830" s="30"/>
      <c r="Q4830" s="23" t="str">
        <v/>
      </c>
      <c r="R4830" s="30"/>
      <c r="S4830" s="39"/>
      <c r="T4830" s="45"/>
      <c r="U4830" s="52"/>
      <c r="V4830" s="53"/>
      <c r="W4830" s="54"/>
      <c r="X4830" s="30"/>
      <c r="Y4830" s="31" t="str">
        <v/>
      </c>
      <c r="Z4830" s="30"/>
      <c r="AA4830" s="56"/>
      <c r="AB4830" s="56"/>
      <c r="AC4830" s="30"/>
      <c r="AD4830" s="30"/>
    </row>
    <row r="4831" spans="1:30" x14ac:dyDescent="0.2">
      <c r="A4831" s="89"/>
      <c r="B4831" s="35"/>
      <c r="C4831" s="30"/>
      <c r="D4831" s="30"/>
      <c r="E4831" s="30"/>
      <c r="F4831" s="30"/>
      <c r="G4831" s="30"/>
      <c r="H4831" s="155"/>
      <c r="I4831" s="36" t="str">
        <f ca="1">IFERROR(__xludf.DUMMYFUNCTION("""COMPUTED_VALUE""")," ")</f>
        <v xml:space="preserve"> </v>
      </c>
      <c r="J4831" s="51"/>
      <c r="K4831" s="56"/>
      <c r="L4831" s="38"/>
      <c r="M4831" s="30"/>
      <c r="N4831" s="30"/>
      <c r="O4831" s="30"/>
      <c r="P4831" s="30"/>
      <c r="Q4831" s="23" t="str">
        <v/>
      </c>
      <c r="R4831" s="30"/>
      <c r="S4831" s="39"/>
      <c r="T4831" s="45"/>
      <c r="U4831" s="52"/>
      <c r="V4831" s="53"/>
      <c r="W4831" s="54"/>
      <c r="X4831" s="30"/>
      <c r="Y4831" s="31" t="str">
        <v/>
      </c>
      <c r="Z4831" s="30"/>
      <c r="AA4831" s="55"/>
      <c r="AB4831" s="55"/>
      <c r="AC4831" s="30"/>
      <c r="AD4831" s="30"/>
    </row>
    <row r="4832" spans="1:30" x14ac:dyDescent="0.2">
      <c r="A4832" s="89"/>
      <c r="B4832" s="35"/>
      <c r="C4832" s="30"/>
      <c r="D4832" s="30"/>
      <c r="E4832" s="30"/>
      <c r="F4832" s="30"/>
      <c r="G4832" s="30"/>
      <c r="H4832" s="155"/>
      <c r="I4832" s="36" t="str">
        <f ca="1">IFERROR(__xludf.DUMMYFUNCTION("""COMPUTED_VALUE""")," ")</f>
        <v xml:space="preserve"> </v>
      </c>
      <c r="J4832" s="51"/>
      <c r="K4832" s="56"/>
      <c r="L4832" s="38"/>
      <c r="M4832" s="30"/>
      <c r="N4832" s="30"/>
      <c r="O4832" s="30"/>
      <c r="P4832" s="30"/>
      <c r="Q4832" s="23" t="str">
        <v/>
      </c>
      <c r="R4832" s="30"/>
      <c r="S4832" s="39"/>
      <c r="T4832" s="45"/>
      <c r="U4832" s="52"/>
      <c r="V4832" s="53"/>
      <c r="W4832" s="54"/>
      <c r="X4832" s="30"/>
      <c r="Y4832" s="31" t="str">
        <v/>
      </c>
      <c r="Z4832" s="30"/>
      <c r="AA4832" s="56"/>
      <c r="AB4832" s="56"/>
      <c r="AC4832" s="30"/>
      <c r="AD4832" s="30"/>
    </row>
    <row r="4833" spans="1:30" x14ac:dyDescent="0.2">
      <c r="A4833" s="89"/>
      <c r="B4833" s="35"/>
      <c r="C4833" s="30"/>
      <c r="D4833" s="30"/>
      <c r="E4833" s="30"/>
      <c r="F4833" s="30"/>
      <c r="G4833" s="30"/>
      <c r="H4833" s="155"/>
      <c r="I4833" s="36" t="str">
        <f ca="1">IFERROR(__xludf.DUMMYFUNCTION("""COMPUTED_VALUE""")," ")</f>
        <v xml:space="preserve"> </v>
      </c>
      <c r="J4833" s="51"/>
      <c r="K4833" s="56"/>
      <c r="L4833" s="38"/>
      <c r="M4833" s="30"/>
      <c r="N4833" s="30"/>
      <c r="O4833" s="30"/>
      <c r="P4833" s="30"/>
      <c r="Q4833" s="23" t="str">
        <v/>
      </c>
      <c r="R4833" s="30"/>
      <c r="S4833" s="39"/>
      <c r="T4833" s="45"/>
      <c r="U4833" s="52"/>
      <c r="V4833" s="53"/>
      <c r="W4833" s="54"/>
      <c r="X4833" s="30"/>
      <c r="Y4833" s="31" t="str">
        <v/>
      </c>
      <c r="Z4833" s="30"/>
      <c r="AA4833" s="55"/>
      <c r="AB4833" s="55"/>
      <c r="AC4833" s="30"/>
      <c r="AD4833" s="30"/>
    </row>
    <row r="4834" spans="1:30" x14ac:dyDescent="0.2">
      <c r="A4834" s="89"/>
      <c r="B4834" s="35"/>
      <c r="C4834" s="30"/>
      <c r="D4834" s="30"/>
      <c r="E4834" s="30"/>
      <c r="F4834" s="30"/>
      <c r="G4834" s="30"/>
      <c r="H4834" s="155"/>
      <c r="I4834" s="36" t="str">
        <f ca="1">IFERROR(__xludf.DUMMYFUNCTION("""COMPUTED_VALUE""")," ")</f>
        <v xml:space="preserve"> </v>
      </c>
      <c r="J4834" s="51"/>
      <c r="K4834" s="56"/>
      <c r="L4834" s="38"/>
      <c r="M4834" s="30"/>
      <c r="N4834" s="30"/>
      <c r="O4834" s="30"/>
      <c r="P4834" s="30"/>
      <c r="Q4834" s="23" t="str">
        <v/>
      </c>
      <c r="R4834" s="30"/>
      <c r="S4834" s="39"/>
      <c r="T4834" s="45"/>
      <c r="U4834" s="52"/>
      <c r="V4834" s="53"/>
      <c r="W4834" s="54"/>
      <c r="X4834" s="30"/>
      <c r="Y4834" s="31" t="str">
        <v/>
      </c>
      <c r="Z4834" s="30"/>
      <c r="AA4834" s="56"/>
      <c r="AB4834" s="56"/>
      <c r="AC4834" s="30"/>
      <c r="AD4834" s="30"/>
    </row>
    <row r="4835" spans="1:30" x14ac:dyDescent="0.2">
      <c r="A4835" s="89"/>
      <c r="B4835" s="35"/>
      <c r="C4835" s="30"/>
      <c r="D4835" s="30"/>
      <c r="E4835" s="30"/>
      <c r="F4835" s="30"/>
      <c r="G4835" s="30"/>
      <c r="H4835" s="155"/>
      <c r="I4835" s="36" t="str">
        <f ca="1">IFERROR(__xludf.DUMMYFUNCTION("""COMPUTED_VALUE""")," ")</f>
        <v xml:space="preserve"> </v>
      </c>
      <c r="J4835" s="51"/>
      <c r="K4835" s="56"/>
      <c r="L4835" s="38"/>
      <c r="M4835" s="30"/>
      <c r="N4835" s="30"/>
      <c r="O4835" s="30"/>
      <c r="P4835" s="30"/>
      <c r="Q4835" s="23" t="str">
        <v/>
      </c>
      <c r="R4835" s="30"/>
      <c r="S4835" s="39"/>
      <c r="T4835" s="45"/>
      <c r="U4835" s="52"/>
      <c r="V4835" s="53"/>
      <c r="W4835" s="54"/>
      <c r="X4835" s="30"/>
      <c r="Y4835" s="31" t="str">
        <v/>
      </c>
      <c r="Z4835" s="30"/>
      <c r="AA4835" s="55"/>
      <c r="AB4835" s="55"/>
      <c r="AC4835" s="30"/>
      <c r="AD4835" s="30"/>
    </row>
    <row r="4836" spans="1:30" x14ac:dyDescent="0.2">
      <c r="A4836" s="89"/>
      <c r="B4836" s="35"/>
      <c r="C4836" s="30"/>
      <c r="D4836" s="30"/>
      <c r="E4836" s="30"/>
      <c r="F4836" s="30"/>
      <c r="G4836" s="30"/>
      <c r="H4836" s="155"/>
      <c r="I4836" s="36" t="str">
        <f ca="1">IFERROR(__xludf.DUMMYFUNCTION("""COMPUTED_VALUE""")," ")</f>
        <v xml:space="preserve"> </v>
      </c>
      <c r="J4836" s="51"/>
      <c r="K4836" s="56"/>
      <c r="L4836" s="38"/>
      <c r="M4836" s="30"/>
      <c r="N4836" s="30"/>
      <c r="O4836" s="30"/>
      <c r="P4836" s="30"/>
      <c r="Q4836" s="23" t="str">
        <v/>
      </c>
      <c r="R4836" s="30"/>
      <c r="S4836" s="39"/>
      <c r="T4836" s="45"/>
      <c r="U4836" s="52"/>
      <c r="V4836" s="53"/>
      <c r="W4836" s="54"/>
      <c r="X4836" s="30"/>
      <c r="Y4836" s="31" t="str">
        <v/>
      </c>
      <c r="Z4836" s="30"/>
      <c r="AA4836" s="56"/>
      <c r="AB4836" s="56"/>
      <c r="AC4836" s="30"/>
      <c r="AD4836" s="30"/>
    </row>
    <row r="4837" spans="1:30" x14ac:dyDescent="0.2">
      <c r="A4837" s="89"/>
      <c r="B4837" s="35"/>
      <c r="C4837" s="30"/>
      <c r="D4837" s="30"/>
      <c r="E4837" s="30"/>
      <c r="F4837" s="30"/>
      <c r="G4837" s="30"/>
      <c r="H4837" s="155"/>
      <c r="I4837" s="36" t="str">
        <f ca="1">IFERROR(__xludf.DUMMYFUNCTION("""COMPUTED_VALUE""")," ")</f>
        <v xml:space="preserve"> </v>
      </c>
      <c r="J4837" s="51"/>
      <c r="K4837" s="56"/>
      <c r="L4837" s="38"/>
      <c r="M4837" s="30"/>
      <c r="N4837" s="30"/>
      <c r="O4837" s="30"/>
      <c r="P4837" s="30"/>
      <c r="Q4837" s="23" t="str">
        <v/>
      </c>
      <c r="R4837" s="30"/>
      <c r="S4837" s="39"/>
      <c r="T4837" s="45"/>
      <c r="U4837" s="52"/>
      <c r="V4837" s="53"/>
      <c r="W4837" s="54"/>
      <c r="X4837" s="30"/>
      <c r="Y4837" s="31" t="str">
        <v/>
      </c>
      <c r="Z4837" s="30"/>
      <c r="AA4837" s="55"/>
      <c r="AB4837" s="55"/>
      <c r="AC4837" s="30"/>
      <c r="AD4837" s="30"/>
    </row>
    <row r="4838" spans="1:30" x14ac:dyDescent="0.2">
      <c r="A4838" s="89"/>
      <c r="B4838" s="35"/>
      <c r="C4838" s="30"/>
      <c r="D4838" s="30"/>
      <c r="E4838" s="30"/>
      <c r="F4838" s="30"/>
      <c r="G4838" s="30"/>
      <c r="H4838" s="155"/>
      <c r="I4838" s="36" t="str">
        <f ca="1">IFERROR(__xludf.DUMMYFUNCTION("""COMPUTED_VALUE""")," ")</f>
        <v xml:space="preserve"> </v>
      </c>
      <c r="J4838" s="51"/>
      <c r="K4838" s="56"/>
      <c r="L4838" s="38"/>
      <c r="M4838" s="30"/>
      <c r="N4838" s="30"/>
      <c r="O4838" s="30"/>
      <c r="P4838" s="30"/>
      <c r="Q4838" s="23" t="str">
        <v/>
      </c>
      <c r="R4838" s="30"/>
      <c r="S4838" s="39"/>
      <c r="T4838" s="45"/>
      <c r="U4838" s="52"/>
      <c r="V4838" s="53"/>
      <c r="W4838" s="54"/>
      <c r="X4838" s="30"/>
      <c r="Y4838" s="31" t="str">
        <v/>
      </c>
      <c r="Z4838" s="30"/>
      <c r="AA4838" s="56"/>
      <c r="AB4838" s="56"/>
      <c r="AC4838" s="30"/>
      <c r="AD4838" s="30"/>
    </row>
    <row r="4839" spans="1:30" x14ac:dyDescent="0.2">
      <c r="A4839" s="89"/>
      <c r="B4839" s="35"/>
      <c r="C4839" s="30"/>
      <c r="D4839" s="30"/>
      <c r="E4839" s="30"/>
      <c r="F4839" s="30"/>
      <c r="G4839" s="30"/>
      <c r="H4839" s="155"/>
      <c r="I4839" s="36" t="str">
        <f ca="1">IFERROR(__xludf.DUMMYFUNCTION("""COMPUTED_VALUE""")," ")</f>
        <v xml:space="preserve"> </v>
      </c>
      <c r="J4839" s="51"/>
      <c r="K4839" s="56"/>
      <c r="L4839" s="38"/>
      <c r="M4839" s="30"/>
      <c r="N4839" s="30"/>
      <c r="O4839" s="30"/>
      <c r="P4839" s="30"/>
      <c r="Q4839" s="23" t="str">
        <v/>
      </c>
      <c r="R4839" s="30"/>
      <c r="S4839" s="39"/>
      <c r="T4839" s="45"/>
      <c r="U4839" s="52"/>
      <c r="V4839" s="53"/>
      <c r="W4839" s="54"/>
      <c r="X4839" s="30"/>
      <c r="Y4839" s="31" t="str">
        <v/>
      </c>
      <c r="Z4839" s="30"/>
      <c r="AA4839" s="55"/>
      <c r="AB4839" s="55"/>
      <c r="AC4839" s="30"/>
      <c r="AD4839" s="30"/>
    </row>
    <row r="4840" spans="1:30" x14ac:dyDescent="0.2">
      <c r="A4840" s="89"/>
      <c r="B4840" s="35"/>
      <c r="C4840" s="30"/>
      <c r="D4840" s="30"/>
      <c r="E4840" s="30"/>
      <c r="F4840" s="30"/>
      <c r="G4840" s="30"/>
      <c r="H4840" s="155"/>
      <c r="I4840" s="36" t="str">
        <f ca="1">IFERROR(__xludf.DUMMYFUNCTION("""COMPUTED_VALUE""")," ")</f>
        <v xml:space="preserve"> </v>
      </c>
      <c r="J4840" s="51"/>
      <c r="K4840" s="56"/>
      <c r="L4840" s="38"/>
      <c r="M4840" s="30"/>
      <c r="N4840" s="30"/>
      <c r="O4840" s="30"/>
      <c r="P4840" s="30"/>
      <c r="Q4840" s="23" t="str">
        <v/>
      </c>
      <c r="R4840" s="30"/>
      <c r="S4840" s="39"/>
      <c r="T4840" s="45"/>
      <c r="U4840" s="52"/>
      <c r="V4840" s="53"/>
      <c r="W4840" s="54"/>
      <c r="X4840" s="30"/>
      <c r="Y4840" s="31" t="str">
        <v/>
      </c>
      <c r="Z4840" s="30"/>
      <c r="AA4840" s="56"/>
      <c r="AB4840" s="56"/>
      <c r="AC4840" s="30"/>
      <c r="AD4840" s="30"/>
    </row>
    <row r="4841" spans="1:30" x14ac:dyDescent="0.2">
      <c r="A4841" s="89"/>
      <c r="B4841" s="35"/>
      <c r="C4841" s="30"/>
      <c r="D4841" s="30"/>
      <c r="E4841" s="30"/>
      <c r="F4841" s="30"/>
      <c r="G4841" s="30"/>
      <c r="H4841" s="155"/>
      <c r="I4841" s="36" t="str">
        <f ca="1">IFERROR(__xludf.DUMMYFUNCTION("""COMPUTED_VALUE""")," ")</f>
        <v xml:space="preserve"> </v>
      </c>
      <c r="J4841" s="51"/>
      <c r="K4841" s="56"/>
      <c r="L4841" s="38"/>
      <c r="M4841" s="30"/>
      <c r="N4841" s="30"/>
      <c r="O4841" s="30"/>
      <c r="P4841" s="30"/>
      <c r="Q4841" s="23" t="str">
        <v/>
      </c>
      <c r="R4841" s="30"/>
      <c r="S4841" s="39"/>
      <c r="T4841" s="45"/>
      <c r="U4841" s="52"/>
      <c r="V4841" s="53"/>
      <c r="W4841" s="54"/>
      <c r="X4841" s="30"/>
      <c r="Y4841" s="31" t="str">
        <v/>
      </c>
      <c r="Z4841" s="30"/>
      <c r="AA4841" s="55"/>
      <c r="AB4841" s="55"/>
      <c r="AC4841" s="30"/>
      <c r="AD4841" s="30"/>
    </row>
    <row r="4842" spans="1:30" x14ac:dyDescent="0.2">
      <c r="A4842" s="89"/>
      <c r="B4842" s="35"/>
      <c r="C4842" s="30"/>
      <c r="D4842" s="30"/>
      <c r="E4842" s="30"/>
      <c r="F4842" s="30"/>
      <c r="G4842" s="30"/>
      <c r="H4842" s="155"/>
      <c r="I4842" s="36" t="str">
        <f ca="1">IFERROR(__xludf.DUMMYFUNCTION("""COMPUTED_VALUE""")," ")</f>
        <v xml:space="preserve"> </v>
      </c>
      <c r="J4842" s="51"/>
      <c r="K4842" s="56"/>
      <c r="L4842" s="38"/>
      <c r="M4842" s="30"/>
      <c r="N4842" s="30"/>
      <c r="O4842" s="30"/>
      <c r="P4842" s="30"/>
      <c r="Q4842" s="23" t="str">
        <v/>
      </c>
      <c r="R4842" s="30"/>
      <c r="S4842" s="39"/>
      <c r="T4842" s="45"/>
      <c r="U4842" s="52"/>
      <c r="V4842" s="53"/>
      <c r="W4842" s="54"/>
      <c r="X4842" s="30"/>
      <c r="Y4842" s="31" t="str">
        <v/>
      </c>
      <c r="Z4842" s="30"/>
      <c r="AA4842" s="56"/>
      <c r="AB4842" s="56"/>
      <c r="AC4842" s="30"/>
      <c r="AD4842" s="30"/>
    </row>
    <row r="4843" spans="1:30" x14ac:dyDescent="0.2">
      <c r="A4843" s="89"/>
      <c r="B4843" s="35"/>
      <c r="C4843" s="30"/>
      <c r="D4843" s="30"/>
      <c r="E4843" s="30"/>
      <c r="F4843" s="30"/>
      <c r="G4843" s="30"/>
      <c r="H4843" s="155"/>
      <c r="I4843" s="36" t="str">
        <f ca="1">IFERROR(__xludf.DUMMYFUNCTION("""COMPUTED_VALUE""")," ")</f>
        <v xml:space="preserve"> </v>
      </c>
      <c r="J4843" s="51"/>
      <c r="K4843" s="56"/>
      <c r="L4843" s="38"/>
      <c r="M4843" s="30"/>
      <c r="N4843" s="30"/>
      <c r="O4843" s="30"/>
      <c r="P4843" s="30"/>
      <c r="Q4843" s="23" t="str">
        <v/>
      </c>
      <c r="R4843" s="30"/>
      <c r="S4843" s="39"/>
      <c r="T4843" s="45"/>
      <c r="U4843" s="52"/>
      <c r="V4843" s="53"/>
      <c r="W4843" s="54"/>
      <c r="X4843" s="30"/>
      <c r="Y4843" s="31" t="str">
        <v/>
      </c>
      <c r="Z4843" s="30"/>
      <c r="AA4843" s="55"/>
      <c r="AB4843" s="55"/>
      <c r="AC4843" s="30"/>
      <c r="AD4843" s="30"/>
    </row>
    <row r="4844" spans="1:30" x14ac:dyDescent="0.2">
      <c r="A4844" s="89"/>
      <c r="B4844" s="35"/>
      <c r="C4844" s="30"/>
      <c r="D4844" s="30"/>
      <c r="E4844" s="30"/>
      <c r="F4844" s="30"/>
      <c r="G4844" s="30"/>
      <c r="H4844" s="155"/>
      <c r="I4844" s="36" t="str">
        <f ca="1">IFERROR(__xludf.DUMMYFUNCTION("""COMPUTED_VALUE""")," ")</f>
        <v xml:space="preserve"> </v>
      </c>
      <c r="J4844" s="51"/>
      <c r="K4844" s="56"/>
      <c r="L4844" s="38"/>
      <c r="M4844" s="30"/>
      <c r="N4844" s="30"/>
      <c r="O4844" s="30"/>
      <c r="P4844" s="30"/>
      <c r="Q4844" s="23" t="str">
        <v/>
      </c>
      <c r="R4844" s="30"/>
      <c r="S4844" s="39"/>
      <c r="T4844" s="45"/>
      <c r="U4844" s="52"/>
      <c r="V4844" s="53"/>
      <c r="W4844" s="54"/>
      <c r="X4844" s="30"/>
      <c r="Y4844" s="31" t="str">
        <v/>
      </c>
      <c r="Z4844" s="30"/>
      <c r="AA4844" s="56"/>
      <c r="AB4844" s="56"/>
      <c r="AC4844" s="30"/>
      <c r="AD4844" s="30"/>
    </row>
    <row r="4845" spans="1:30" x14ac:dyDescent="0.2">
      <c r="A4845" s="89"/>
      <c r="B4845" s="35"/>
      <c r="C4845" s="30"/>
      <c r="D4845" s="30"/>
      <c r="E4845" s="30"/>
      <c r="F4845" s="30"/>
      <c r="G4845" s="30"/>
      <c r="H4845" s="155"/>
      <c r="I4845" s="36" t="str">
        <f ca="1">IFERROR(__xludf.DUMMYFUNCTION("""COMPUTED_VALUE""")," ")</f>
        <v xml:space="preserve"> </v>
      </c>
      <c r="J4845" s="51"/>
      <c r="K4845" s="56"/>
      <c r="L4845" s="38"/>
      <c r="M4845" s="30"/>
      <c r="N4845" s="30"/>
      <c r="O4845" s="30"/>
      <c r="P4845" s="30"/>
      <c r="Q4845" s="23" t="str">
        <v/>
      </c>
      <c r="R4845" s="30"/>
      <c r="S4845" s="39"/>
      <c r="T4845" s="45"/>
      <c r="U4845" s="52"/>
      <c r="V4845" s="53"/>
      <c r="W4845" s="54"/>
      <c r="X4845" s="30"/>
      <c r="Y4845" s="31" t="str">
        <v/>
      </c>
      <c r="Z4845" s="30"/>
      <c r="AA4845" s="55"/>
      <c r="AB4845" s="55"/>
      <c r="AC4845" s="30"/>
      <c r="AD4845" s="30"/>
    </row>
    <row r="4846" spans="1:30" x14ac:dyDescent="0.2">
      <c r="A4846" s="89"/>
      <c r="B4846" s="35"/>
      <c r="C4846" s="30"/>
      <c r="D4846" s="30"/>
      <c r="E4846" s="30"/>
      <c r="F4846" s="30"/>
      <c r="G4846" s="30"/>
      <c r="H4846" s="155"/>
      <c r="I4846" s="36" t="str">
        <f ca="1">IFERROR(__xludf.DUMMYFUNCTION("""COMPUTED_VALUE""")," ")</f>
        <v xml:space="preserve"> </v>
      </c>
      <c r="J4846" s="51"/>
      <c r="K4846" s="56"/>
      <c r="L4846" s="38"/>
      <c r="M4846" s="30"/>
      <c r="N4846" s="30"/>
      <c r="O4846" s="30"/>
      <c r="P4846" s="30"/>
      <c r="Q4846" s="23" t="str">
        <v/>
      </c>
      <c r="R4846" s="30"/>
      <c r="S4846" s="39"/>
      <c r="T4846" s="45"/>
      <c r="U4846" s="52"/>
      <c r="V4846" s="53"/>
      <c r="W4846" s="54"/>
      <c r="X4846" s="30"/>
      <c r="Y4846" s="31" t="str">
        <v/>
      </c>
      <c r="Z4846" s="30"/>
      <c r="AA4846" s="56"/>
      <c r="AB4846" s="56"/>
      <c r="AC4846" s="30"/>
      <c r="AD4846" s="30"/>
    </row>
    <row r="4847" spans="1:30" x14ac:dyDescent="0.2">
      <c r="A4847" s="89"/>
      <c r="B4847" s="35"/>
      <c r="C4847" s="30"/>
      <c r="D4847" s="30"/>
      <c r="E4847" s="30"/>
      <c r="F4847" s="30"/>
      <c r="G4847" s="30"/>
      <c r="H4847" s="155"/>
      <c r="I4847" s="36" t="str">
        <f ca="1">IFERROR(__xludf.DUMMYFUNCTION("""COMPUTED_VALUE""")," ")</f>
        <v xml:space="preserve"> </v>
      </c>
      <c r="J4847" s="51"/>
      <c r="K4847" s="56"/>
      <c r="L4847" s="38"/>
      <c r="M4847" s="30"/>
      <c r="N4847" s="30"/>
      <c r="O4847" s="30"/>
      <c r="P4847" s="30"/>
      <c r="Q4847" s="23" t="str">
        <v/>
      </c>
      <c r="R4847" s="30"/>
      <c r="S4847" s="39"/>
      <c r="T4847" s="45"/>
      <c r="U4847" s="52"/>
      <c r="V4847" s="53"/>
      <c r="W4847" s="54"/>
      <c r="X4847" s="30"/>
      <c r="Y4847" s="31" t="str">
        <v/>
      </c>
      <c r="Z4847" s="30"/>
      <c r="AA4847" s="55"/>
      <c r="AB4847" s="55"/>
      <c r="AC4847" s="30"/>
      <c r="AD4847" s="30"/>
    </row>
    <row r="4848" spans="1:30" x14ac:dyDescent="0.2">
      <c r="A4848" s="89"/>
      <c r="B4848" s="35"/>
      <c r="C4848" s="30"/>
      <c r="D4848" s="30"/>
      <c r="E4848" s="30"/>
      <c r="F4848" s="30"/>
      <c r="G4848" s="30"/>
      <c r="H4848" s="155"/>
      <c r="I4848" s="36" t="str">
        <f ca="1">IFERROR(__xludf.DUMMYFUNCTION("""COMPUTED_VALUE""")," ")</f>
        <v xml:space="preserve"> </v>
      </c>
      <c r="J4848" s="51"/>
      <c r="K4848" s="56"/>
      <c r="L4848" s="38"/>
      <c r="M4848" s="30"/>
      <c r="N4848" s="30"/>
      <c r="O4848" s="30"/>
      <c r="P4848" s="30"/>
      <c r="Q4848" s="23" t="str">
        <v/>
      </c>
      <c r="R4848" s="30"/>
      <c r="S4848" s="39"/>
      <c r="T4848" s="45"/>
      <c r="U4848" s="52"/>
      <c r="V4848" s="53"/>
      <c r="W4848" s="54"/>
      <c r="X4848" s="30"/>
      <c r="Y4848" s="31" t="str">
        <v/>
      </c>
      <c r="Z4848" s="30"/>
      <c r="AA4848" s="56"/>
      <c r="AB4848" s="56"/>
      <c r="AC4848" s="30"/>
      <c r="AD4848" s="30"/>
    </row>
    <row r="4849" spans="1:30" x14ac:dyDescent="0.2">
      <c r="A4849" s="89"/>
      <c r="B4849" s="35"/>
      <c r="C4849" s="30"/>
      <c r="D4849" s="30"/>
      <c r="E4849" s="30"/>
      <c r="F4849" s="30"/>
      <c r="G4849" s="30"/>
      <c r="H4849" s="155"/>
      <c r="I4849" s="36" t="str">
        <f ca="1">IFERROR(__xludf.DUMMYFUNCTION("""COMPUTED_VALUE""")," ")</f>
        <v xml:space="preserve"> </v>
      </c>
      <c r="J4849" s="51"/>
      <c r="K4849" s="56"/>
      <c r="L4849" s="38"/>
      <c r="M4849" s="30"/>
      <c r="N4849" s="30"/>
      <c r="O4849" s="30"/>
      <c r="P4849" s="30"/>
      <c r="Q4849" s="23" t="str">
        <v/>
      </c>
      <c r="R4849" s="30"/>
      <c r="S4849" s="39"/>
      <c r="T4849" s="45"/>
      <c r="U4849" s="52"/>
      <c r="V4849" s="53"/>
      <c r="W4849" s="54"/>
      <c r="X4849" s="30"/>
      <c r="Y4849" s="31" t="str">
        <v/>
      </c>
      <c r="Z4849" s="30"/>
      <c r="AA4849" s="55"/>
      <c r="AB4849" s="55"/>
      <c r="AC4849" s="30"/>
      <c r="AD4849" s="30"/>
    </row>
    <row r="4850" spans="1:30" x14ac:dyDescent="0.2">
      <c r="A4850" s="89"/>
      <c r="B4850" s="35"/>
      <c r="C4850" s="30"/>
      <c r="D4850" s="30"/>
      <c r="E4850" s="30"/>
      <c r="F4850" s="30"/>
      <c r="G4850" s="30"/>
      <c r="H4850" s="155"/>
      <c r="I4850" s="36" t="str">
        <f ca="1">IFERROR(__xludf.DUMMYFUNCTION("""COMPUTED_VALUE""")," ")</f>
        <v xml:space="preserve"> </v>
      </c>
      <c r="J4850" s="51"/>
      <c r="K4850" s="56"/>
      <c r="L4850" s="38"/>
      <c r="M4850" s="30"/>
      <c r="N4850" s="30"/>
      <c r="O4850" s="30"/>
      <c r="P4850" s="30"/>
      <c r="Q4850" s="23" t="str">
        <v/>
      </c>
      <c r="R4850" s="30"/>
      <c r="S4850" s="39"/>
      <c r="T4850" s="45"/>
      <c r="U4850" s="52"/>
      <c r="V4850" s="53"/>
      <c r="W4850" s="54"/>
      <c r="X4850" s="30"/>
      <c r="Y4850" s="31" t="str">
        <v/>
      </c>
      <c r="Z4850" s="30"/>
      <c r="AA4850" s="56"/>
      <c r="AB4850" s="56"/>
      <c r="AC4850" s="30"/>
      <c r="AD4850" s="30"/>
    </row>
    <row r="4851" spans="1:30" x14ac:dyDescent="0.2">
      <c r="A4851" s="89"/>
      <c r="B4851" s="35"/>
      <c r="C4851" s="30"/>
      <c r="D4851" s="30"/>
      <c r="E4851" s="30"/>
      <c r="F4851" s="30"/>
      <c r="G4851" s="30"/>
      <c r="H4851" s="155"/>
      <c r="I4851" s="36" t="str">
        <f ca="1">IFERROR(__xludf.DUMMYFUNCTION("""COMPUTED_VALUE""")," ")</f>
        <v xml:space="preserve"> </v>
      </c>
      <c r="J4851" s="51"/>
      <c r="K4851" s="56"/>
      <c r="L4851" s="38"/>
      <c r="M4851" s="30"/>
      <c r="N4851" s="30"/>
      <c r="O4851" s="30"/>
      <c r="P4851" s="30"/>
      <c r="Q4851" s="23" t="str">
        <v/>
      </c>
      <c r="R4851" s="30"/>
      <c r="S4851" s="39"/>
      <c r="T4851" s="45"/>
      <c r="U4851" s="52"/>
      <c r="V4851" s="53"/>
      <c r="W4851" s="54"/>
      <c r="X4851" s="30"/>
      <c r="Y4851" s="31" t="str">
        <v/>
      </c>
      <c r="Z4851" s="30"/>
      <c r="AA4851" s="55"/>
      <c r="AB4851" s="55"/>
      <c r="AC4851" s="30"/>
      <c r="AD4851" s="30"/>
    </row>
    <row r="4852" spans="1:30" x14ac:dyDescent="0.2">
      <c r="A4852" s="89"/>
      <c r="B4852" s="35"/>
      <c r="C4852" s="30"/>
      <c r="D4852" s="30"/>
      <c r="E4852" s="30"/>
      <c r="F4852" s="30"/>
      <c r="G4852" s="30"/>
      <c r="H4852" s="155"/>
      <c r="I4852" s="36" t="str">
        <f ca="1">IFERROR(__xludf.DUMMYFUNCTION("""COMPUTED_VALUE""")," ")</f>
        <v xml:space="preserve"> </v>
      </c>
      <c r="J4852" s="51"/>
      <c r="K4852" s="56"/>
      <c r="L4852" s="38"/>
      <c r="M4852" s="30"/>
      <c r="N4852" s="30"/>
      <c r="O4852" s="30"/>
      <c r="P4852" s="30"/>
      <c r="Q4852" s="23" t="str">
        <v/>
      </c>
      <c r="R4852" s="30"/>
      <c r="S4852" s="39"/>
      <c r="T4852" s="45"/>
      <c r="U4852" s="52"/>
      <c r="V4852" s="53"/>
      <c r="W4852" s="54"/>
      <c r="X4852" s="30"/>
      <c r="Y4852" s="31" t="str">
        <v/>
      </c>
      <c r="Z4852" s="30"/>
      <c r="AA4852" s="56"/>
      <c r="AB4852" s="56"/>
      <c r="AC4852" s="30"/>
      <c r="AD4852" s="30"/>
    </row>
    <row r="4853" spans="1:30" x14ac:dyDescent="0.2">
      <c r="A4853" s="89"/>
      <c r="B4853" s="35"/>
      <c r="C4853" s="30"/>
      <c r="D4853" s="30"/>
      <c r="E4853" s="30"/>
      <c r="F4853" s="30"/>
      <c r="G4853" s="30"/>
      <c r="H4853" s="155"/>
      <c r="I4853" s="36" t="str">
        <f ca="1">IFERROR(__xludf.DUMMYFUNCTION("""COMPUTED_VALUE""")," ")</f>
        <v xml:space="preserve"> </v>
      </c>
      <c r="J4853" s="51"/>
      <c r="K4853" s="56"/>
      <c r="L4853" s="38"/>
      <c r="M4853" s="30"/>
      <c r="N4853" s="30"/>
      <c r="O4853" s="30"/>
      <c r="P4853" s="30"/>
      <c r="Q4853" s="23" t="str">
        <v/>
      </c>
      <c r="R4853" s="30"/>
      <c r="S4853" s="39"/>
      <c r="T4853" s="45"/>
      <c r="U4853" s="52"/>
      <c r="V4853" s="53"/>
      <c r="W4853" s="54"/>
      <c r="X4853" s="30"/>
      <c r="Y4853" s="31" t="str">
        <v/>
      </c>
      <c r="Z4853" s="30"/>
      <c r="AA4853" s="55"/>
      <c r="AB4853" s="55"/>
      <c r="AC4853" s="30"/>
      <c r="AD4853" s="30"/>
    </row>
    <row r="4854" spans="1:30" x14ac:dyDescent="0.2">
      <c r="A4854" s="89"/>
      <c r="B4854" s="35"/>
      <c r="C4854" s="30"/>
      <c r="D4854" s="30"/>
      <c r="E4854" s="30"/>
      <c r="F4854" s="30"/>
      <c r="G4854" s="30"/>
      <c r="H4854" s="155"/>
      <c r="I4854" s="36" t="str">
        <f ca="1">IFERROR(__xludf.DUMMYFUNCTION("""COMPUTED_VALUE""")," ")</f>
        <v xml:space="preserve"> </v>
      </c>
      <c r="J4854" s="51"/>
      <c r="K4854" s="56"/>
      <c r="L4854" s="38"/>
      <c r="M4854" s="30"/>
      <c r="N4854" s="30"/>
      <c r="O4854" s="30"/>
      <c r="P4854" s="30"/>
      <c r="Q4854" s="23" t="str">
        <v/>
      </c>
      <c r="R4854" s="30"/>
      <c r="S4854" s="39"/>
      <c r="T4854" s="45"/>
      <c r="U4854" s="52"/>
      <c r="V4854" s="53"/>
      <c r="W4854" s="54"/>
      <c r="X4854" s="30"/>
      <c r="Y4854" s="31" t="str">
        <v/>
      </c>
      <c r="Z4854" s="30"/>
      <c r="AA4854" s="56"/>
      <c r="AB4854" s="56"/>
      <c r="AC4854" s="30"/>
      <c r="AD4854" s="30"/>
    </row>
    <row r="4855" spans="1:30" x14ac:dyDescent="0.2">
      <c r="A4855" s="89"/>
      <c r="B4855" s="35"/>
      <c r="C4855" s="30"/>
      <c r="D4855" s="30"/>
      <c r="E4855" s="30"/>
      <c r="F4855" s="30"/>
      <c r="G4855" s="30"/>
      <c r="H4855" s="155"/>
      <c r="I4855" s="36" t="str">
        <f ca="1">IFERROR(__xludf.DUMMYFUNCTION("""COMPUTED_VALUE""")," ")</f>
        <v xml:space="preserve"> </v>
      </c>
      <c r="J4855" s="51"/>
      <c r="K4855" s="56"/>
      <c r="L4855" s="38"/>
      <c r="M4855" s="30"/>
      <c r="N4855" s="30"/>
      <c r="O4855" s="30"/>
      <c r="P4855" s="30"/>
      <c r="Q4855" s="23" t="str">
        <v/>
      </c>
      <c r="R4855" s="30"/>
      <c r="S4855" s="39"/>
      <c r="T4855" s="45"/>
      <c r="U4855" s="52"/>
      <c r="V4855" s="53"/>
      <c r="W4855" s="54"/>
      <c r="X4855" s="30"/>
      <c r="Y4855" s="31" t="str">
        <v/>
      </c>
      <c r="Z4855" s="30"/>
      <c r="AA4855" s="55"/>
      <c r="AB4855" s="55"/>
      <c r="AC4855" s="30"/>
      <c r="AD4855" s="30"/>
    </row>
    <row r="4856" spans="1:30" x14ac:dyDescent="0.2">
      <c r="A4856" s="89"/>
      <c r="B4856" s="35"/>
      <c r="C4856" s="30"/>
      <c r="D4856" s="30"/>
      <c r="E4856" s="30"/>
      <c r="F4856" s="30"/>
      <c r="G4856" s="30"/>
      <c r="H4856" s="155"/>
      <c r="I4856" s="36" t="str">
        <f ca="1">IFERROR(__xludf.DUMMYFUNCTION("""COMPUTED_VALUE""")," ")</f>
        <v xml:space="preserve"> </v>
      </c>
      <c r="J4856" s="51"/>
      <c r="K4856" s="56"/>
      <c r="L4856" s="38"/>
      <c r="M4856" s="30"/>
      <c r="N4856" s="30"/>
      <c r="O4856" s="30"/>
      <c r="P4856" s="30"/>
      <c r="Q4856" s="23" t="str">
        <v/>
      </c>
      <c r="R4856" s="30"/>
      <c r="S4856" s="39"/>
      <c r="T4856" s="45"/>
      <c r="U4856" s="52"/>
      <c r="V4856" s="53"/>
      <c r="W4856" s="54"/>
      <c r="X4856" s="30"/>
      <c r="Y4856" s="31" t="str">
        <v/>
      </c>
      <c r="Z4856" s="30"/>
      <c r="AA4856" s="56"/>
      <c r="AB4856" s="56"/>
      <c r="AC4856" s="30"/>
      <c r="AD4856" s="30"/>
    </row>
    <row r="4857" spans="1:30" x14ac:dyDescent="0.2">
      <c r="A4857" s="89"/>
      <c r="B4857" s="35"/>
      <c r="C4857" s="30"/>
      <c r="D4857" s="30"/>
      <c r="E4857" s="30"/>
      <c r="F4857" s="30"/>
      <c r="G4857" s="30"/>
      <c r="H4857" s="155"/>
      <c r="I4857" s="36" t="str">
        <f ca="1">IFERROR(__xludf.DUMMYFUNCTION("""COMPUTED_VALUE""")," ")</f>
        <v xml:space="preserve"> </v>
      </c>
      <c r="J4857" s="51"/>
      <c r="K4857" s="56"/>
      <c r="L4857" s="38"/>
      <c r="M4857" s="30"/>
      <c r="N4857" s="30"/>
      <c r="O4857" s="30"/>
      <c r="P4857" s="30"/>
      <c r="Q4857" s="23" t="str">
        <v/>
      </c>
      <c r="R4857" s="30"/>
      <c r="S4857" s="39"/>
      <c r="T4857" s="45"/>
      <c r="U4857" s="52"/>
      <c r="V4857" s="53"/>
      <c r="W4857" s="54"/>
      <c r="X4857" s="30"/>
      <c r="Y4857" s="31" t="str">
        <v/>
      </c>
      <c r="Z4857" s="30"/>
      <c r="AA4857" s="55"/>
      <c r="AB4857" s="55"/>
      <c r="AC4857" s="30"/>
      <c r="AD4857" s="30"/>
    </row>
    <row r="4858" spans="1:30" x14ac:dyDescent="0.2">
      <c r="A4858" s="89"/>
      <c r="B4858" s="35"/>
      <c r="C4858" s="30"/>
      <c r="D4858" s="30"/>
      <c r="E4858" s="30"/>
      <c r="F4858" s="30"/>
      <c r="G4858" s="30"/>
      <c r="H4858" s="155"/>
      <c r="I4858" s="36" t="str">
        <f ca="1">IFERROR(__xludf.DUMMYFUNCTION("""COMPUTED_VALUE""")," ")</f>
        <v xml:space="preserve"> </v>
      </c>
      <c r="J4858" s="51"/>
      <c r="K4858" s="56"/>
      <c r="L4858" s="38"/>
      <c r="M4858" s="30"/>
      <c r="N4858" s="30"/>
      <c r="O4858" s="30"/>
      <c r="P4858" s="30"/>
      <c r="Q4858" s="23" t="str">
        <v/>
      </c>
      <c r="R4858" s="30"/>
      <c r="S4858" s="39"/>
      <c r="T4858" s="45"/>
      <c r="U4858" s="52"/>
      <c r="V4858" s="53"/>
      <c r="W4858" s="54"/>
      <c r="X4858" s="30"/>
      <c r="Y4858" s="31" t="str">
        <v/>
      </c>
      <c r="Z4858" s="30"/>
      <c r="AA4858" s="56"/>
      <c r="AB4858" s="56"/>
      <c r="AC4858" s="30"/>
      <c r="AD4858" s="30"/>
    </row>
    <row r="4859" spans="1:30" x14ac:dyDescent="0.2">
      <c r="A4859" s="89"/>
      <c r="B4859" s="35"/>
      <c r="C4859" s="30"/>
      <c r="D4859" s="30"/>
      <c r="E4859" s="30"/>
      <c r="F4859" s="30"/>
      <c r="G4859" s="30"/>
      <c r="H4859" s="155"/>
      <c r="I4859" s="36" t="str">
        <f ca="1">IFERROR(__xludf.DUMMYFUNCTION("""COMPUTED_VALUE""")," ")</f>
        <v xml:space="preserve"> </v>
      </c>
      <c r="J4859" s="51"/>
      <c r="K4859" s="56"/>
      <c r="L4859" s="38"/>
      <c r="M4859" s="30"/>
      <c r="N4859" s="30"/>
      <c r="O4859" s="30"/>
      <c r="P4859" s="30"/>
      <c r="Q4859" s="23" t="str">
        <v/>
      </c>
      <c r="R4859" s="30"/>
      <c r="S4859" s="39"/>
      <c r="T4859" s="45"/>
      <c r="U4859" s="52"/>
      <c r="V4859" s="53"/>
      <c r="W4859" s="54"/>
      <c r="X4859" s="30"/>
      <c r="Y4859" s="31" t="str">
        <v/>
      </c>
      <c r="Z4859" s="30"/>
      <c r="AA4859" s="55"/>
      <c r="AB4859" s="55"/>
      <c r="AC4859" s="30"/>
      <c r="AD4859" s="30"/>
    </row>
    <row r="4860" spans="1:30" x14ac:dyDescent="0.2">
      <c r="A4860" s="89"/>
      <c r="B4860" s="35"/>
      <c r="C4860" s="30"/>
      <c r="D4860" s="30"/>
      <c r="E4860" s="30"/>
      <c r="F4860" s="30"/>
      <c r="G4860" s="30"/>
      <c r="H4860" s="155"/>
      <c r="I4860" s="36" t="str">
        <f ca="1">IFERROR(__xludf.DUMMYFUNCTION("""COMPUTED_VALUE""")," ")</f>
        <v xml:space="preserve"> </v>
      </c>
      <c r="J4860" s="51"/>
      <c r="K4860" s="56"/>
      <c r="L4860" s="38"/>
      <c r="M4860" s="30"/>
      <c r="N4860" s="30"/>
      <c r="O4860" s="30"/>
      <c r="P4860" s="30"/>
      <c r="Q4860" s="23" t="str">
        <v/>
      </c>
      <c r="R4860" s="30"/>
      <c r="S4860" s="39"/>
      <c r="T4860" s="45"/>
      <c r="U4860" s="52"/>
      <c r="V4860" s="53"/>
      <c r="W4860" s="54"/>
      <c r="X4860" s="30"/>
      <c r="Y4860" s="31" t="str">
        <v/>
      </c>
      <c r="Z4860" s="30"/>
      <c r="AA4860" s="56"/>
      <c r="AB4860" s="56"/>
      <c r="AC4860" s="30"/>
      <c r="AD4860" s="30"/>
    </row>
    <row r="4861" spans="1:30" x14ac:dyDescent="0.2">
      <c r="A4861" s="89"/>
      <c r="B4861" s="35"/>
      <c r="C4861" s="30"/>
      <c r="D4861" s="30"/>
      <c r="E4861" s="30"/>
      <c r="F4861" s="30"/>
      <c r="G4861" s="30"/>
      <c r="H4861" s="155"/>
      <c r="I4861" s="36" t="str">
        <f ca="1">IFERROR(__xludf.DUMMYFUNCTION("""COMPUTED_VALUE""")," ")</f>
        <v xml:space="preserve"> </v>
      </c>
      <c r="J4861" s="51"/>
      <c r="K4861" s="56"/>
      <c r="L4861" s="38"/>
      <c r="M4861" s="30"/>
      <c r="N4861" s="30"/>
      <c r="O4861" s="30"/>
      <c r="P4861" s="30"/>
      <c r="Q4861" s="23" t="str">
        <v/>
      </c>
      <c r="R4861" s="30"/>
      <c r="S4861" s="39"/>
      <c r="T4861" s="45"/>
      <c r="U4861" s="52"/>
      <c r="V4861" s="53"/>
      <c r="W4861" s="54"/>
      <c r="X4861" s="30"/>
      <c r="Y4861" s="31" t="str">
        <v/>
      </c>
      <c r="Z4861" s="30"/>
      <c r="AA4861" s="55"/>
      <c r="AB4861" s="55"/>
      <c r="AC4861" s="30"/>
      <c r="AD4861" s="30"/>
    </row>
    <row r="4862" spans="1:30" x14ac:dyDescent="0.2">
      <c r="A4862" s="89"/>
      <c r="B4862" s="35"/>
      <c r="C4862" s="30"/>
      <c r="D4862" s="30"/>
      <c r="E4862" s="30"/>
      <c r="F4862" s="30"/>
      <c r="G4862" s="30"/>
      <c r="H4862" s="155"/>
      <c r="I4862" s="36" t="str">
        <f ca="1">IFERROR(__xludf.DUMMYFUNCTION("""COMPUTED_VALUE""")," ")</f>
        <v xml:space="preserve"> </v>
      </c>
      <c r="J4862" s="51"/>
      <c r="K4862" s="56"/>
      <c r="L4862" s="38"/>
      <c r="M4862" s="30"/>
      <c r="N4862" s="30"/>
      <c r="O4862" s="30"/>
      <c r="P4862" s="30"/>
      <c r="Q4862" s="23" t="str">
        <v/>
      </c>
      <c r="R4862" s="30"/>
      <c r="S4862" s="39"/>
      <c r="T4862" s="45"/>
      <c r="U4862" s="52"/>
      <c r="V4862" s="53"/>
      <c r="W4862" s="54"/>
      <c r="X4862" s="30"/>
      <c r="Y4862" s="31" t="str">
        <v/>
      </c>
      <c r="Z4862" s="30"/>
      <c r="AA4862" s="56"/>
      <c r="AB4862" s="56"/>
      <c r="AC4862" s="30"/>
      <c r="AD4862" s="30"/>
    </row>
    <row r="4863" spans="1:30" x14ac:dyDescent="0.2">
      <c r="A4863" s="89"/>
      <c r="B4863" s="35"/>
      <c r="C4863" s="30"/>
      <c r="D4863" s="30"/>
      <c r="E4863" s="30"/>
      <c r="F4863" s="30"/>
      <c r="G4863" s="30"/>
      <c r="H4863" s="155"/>
      <c r="I4863" s="36" t="str">
        <f ca="1">IFERROR(__xludf.DUMMYFUNCTION("""COMPUTED_VALUE""")," ")</f>
        <v xml:space="preserve"> </v>
      </c>
      <c r="J4863" s="51"/>
      <c r="K4863" s="56"/>
      <c r="L4863" s="38"/>
      <c r="M4863" s="30"/>
      <c r="N4863" s="30"/>
      <c r="O4863" s="30"/>
      <c r="P4863" s="30"/>
      <c r="Q4863" s="23" t="str">
        <v/>
      </c>
      <c r="R4863" s="30"/>
      <c r="S4863" s="39"/>
      <c r="T4863" s="45"/>
      <c r="U4863" s="52"/>
      <c r="V4863" s="53"/>
      <c r="W4863" s="54"/>
      <c r="X4863" s="30"/>
      <c r="Y4863" s="31" t="str">
        <v/>
      </c>
      <c r="Z4863" s="30"/>
      <c r="AA4863" s="55"/>
      <c r="AB4863" s="55"/>
      <c r="AC4863" s="30"/>
      <c r="AD4863" s="30"/>
    </row>
    <row r="4864" spans="1:30" x14ac:dyDescent="0.2">
      <c r="A4864" s="89"/>
      <c r="B4864" s="35"/>
      <c r="C4864" s="30"/>
      <c r="D4864" s="30"/>
      <c r="E4864" s="30"/>
      <c r="F4864" s="30"/>
      <c r="G4864" s="30"/>
      <c r="H4864" s="155"/>
      <c r="I4864" s="36" t="str">
        <f ca="1">IFERROR(__xludf.DUMMYFUNCTION("""COMPUTED_VALUE""")," ")</f>
        <v xml:space="preserve"> </v>
      </c>
      <c r="J4864" s="51"/>
      <c r="K4864" s="56"/>
      <c r="L4864" s="38"/>
      <c r="M4864" s="30"/>
      <c r="N4864" s="30"/>
      <c r="O4864" s="30"/>
      <c r="P4864" s="30"/>
      <c r="Q4864" s="23" t="str">
        <v/>
      </c>
      <c r="R4864" s="30"/>
      <c r="S4864" s="39"/>
      <c r="T4864" s="45"/>
      <c r="U4864" s="52"/>
      <c r="V4864" s="53"/>
      <c r="W4864" s="54"/>
      <c r="X4864" s="30"/>
      <c r="Y4864" s="31" t="str">
        <v/>
      </c>
      <c r="Z4864" s="30"/>
      <c r="AA4864" s="56"/>
      <c r="AB4864" s="56"/>
      <c r="AC4864" s="30"/>
      <c r="AD4864" s="30"/>
    </row>
    <row r="4865" spans="1:30" x14ac:dyDescent="0.2">
      <c r="A4865" s="89"/>
      <c r="B4865" s="35"/>
      <c r="C4865" s="30"/>
      <c r="D4865" s="30"/>
      <c r="E4865" s="30"/>
      <c r="F4865" s="30"/>
      <c r="G4865" s="30"/>
      <c r="H4865" s="155"/>
      <c r="I4865" s="36" t="str">
        <f ca="1">IFERROR(__xludf.DUMMYFUNCTION("""COMPUTED_VALUE""")," ")</f>
        <v xml:space="preserve"> </v>
      </c>
      <c r="J4865" s="51"/>
      <c r="K4865" s="56"/>
      <c r="L4865" s="38"/>
      <c r="M4865" s="30"/>
      <c r="N4865" s="30"/>
      <c r="O4865" s="30"/>
      <c r="P4865" s="30"/>
      <c r="Q4865" s="23" t="str">
        <v/>
      </c>
      <c r="R4865" s="30"/>
      <c r="S4865" s="39"/>
      <c r="T4865" s="45"/>
      <c r="U4865" s="52"/>
      <c r="V4865" s="53"/>
      <c r="W4865" s="54"/>
      <c r="X4865" s="30"/>
      <c r="Y4865" s="31" t="str">
        <v/>
      </c>
      <c r="Z4865" s="30"/>
      <c r="AA4865" s="55"/>
      <c r="AB4865" s="55"/>
      <c r="AC4865" s="30"/>
      <c r="AD4865" s="30"/>
    </row>
    <row r="4866" spans="1:30" x14ac:dyDescent="0.2">
      <c r="A4866" s="89"/>
      <c r="B4866" s="35"/>
      <c r="C4866" s="30"/>
      <c r="D4866" s="30"/>
      <c r="E4866" s="30"/>
      <c r="F4866" s="30"/>
      <c r="G4866" s="30"/>
      <c r="H4866" s="155"/>
      <c r="I4866" s="36" t="str">
        <f ca="1">IFERROR(__xludf.DUMMYFUNCTION("""COMPUTED_VALUE""")," ")</f>
        <v xml:space="preserve"> </v>
      </c>
      <c r="J4866" s="51"/>
      <c r="K4866" s="56"/>
      <c r="L4866" s="38"/>
      <c r="M4866" s="30"/>
      <c r="N4866" s="30"/>
      <c r="O4866" s="30"/>
      <c r="P4866" s="30"/>
      <c r="Q4866" s="23" t="str">
        <v/>
      </c>
      <c r="R4866" s="30"/>
      <c r="S4866" s="39"/>
      <c r="T4866" s="45"/>
      <c r="U4866" s="52"/>
      <c r="V4866" s="53"/>
      <c r="W4866" s="54"/>
      <c r="X4866" s="30"/>
      <c r="Y4866" s="31" t="str">
        <v/>
      </c>
      <c r="Z4866" s="30"/>
      <c r="AA4866" s="56"/>
      <c r="AB4866" s="56"/>
      <c r="AC4866" s="30"/>
      <c r="AD4866" s="30"/>
    </row>
    <row r="4867" spans="1:30" x14ac:dyDescent="0.2">
      <c r="A4867" s="89"/>
      <c r="B4867" s="35"/>
      <c r="C4867" s="30"/>
      <c r="D4867" s="30"/>
      <c r="E4867" s="30"/>
      <c r="F4867" s="30"/>
      <c r="G4867" s="30"/>
      <c r="H4867" s="155"/>
      <c r="I4867" s="36" t="str">
        <f ca="1">IFERROR(__xludf.DUMMYFUNCTION("""COMPUTED_VALUE""")," ")</f>
        <v xml:space="preserve"> </v>
      </c>
      <c r="J4867" s="51"/>
      <c r="K4867" s="56"/>
      <c r="L4867" s="38"/>
      <c r="M4867" s="30"/>
      <c r="N4867" s="30"/>
      <c r="O4867" s="30"/>
      <c r="P4867" s="30"/>
      <c r="Q4867" s="23" t="str">
        <v/>
      </c>
      <c r="R4867" s="30"/>
      <c r="S4867" s="39"/>
      <c r="T4867" s="45"/>
      <c r="U4867" s="52"/>
      <c r="V4867" s="53"/>
      <c r="W4867" s="54"/>
      <c r="X4867" s="30"/>
      <c r="Y4867" s="31" t="str">
        <v/>
      </c>
      <c r="Z4867" s="30"/>
      <c r="AA4867" s="55"/>
      <c r="AB4867" s="55"/>
      <c r="AC4867" s="30"/>
      <c r="AD4867" s="30"/>
    </row>
    <row r="4868" spans="1:30" x14ac:dyDescent="0.2">
      <c r="A4868" s="89"/>
      <c r="B4868" s="35"/>
      <c r="C4868" s="30"/>
      <c r="D4868" s="30"/>
      <c r="E4868" s="30"/>
      <c r="F4868" s="30"/>
      <c r="G4868" s="30"/>
      <c r="H4868" s="155"/>
      <c r="I4868" s="36" t="str">
        <f ca="1">IFERROR(__xludf.DUMMYFUNCTION("""COMPUTED_VALUE""")," ")</f>
        <v xml:space="preserve"> </v>
      </c>
      <c r="J4868" s="51"/>
      <c r="K4868" s="56"/>
      <c r="L4868" s="38"/>
      <c r="M4868" s="30"/>
      <c r="N4868" s="30"/>
      <c r="O4868" s="30"/>
      <c r="P4868" s="30"/>
      <c r="Q4868" s="23" t="str">
        <v/>
      </c>
      <c r="R4868" s="30"/>
      <c r="S4868" s="39"/>
      <c r="T4868" s="45"/>
      <c r="U4868" s="52"/>
      <c r="V4868" s="53"/>
      <c r="W4868" s="54"/>
      <c r="X4868" s="30"/>
      <c r="Y4868" s="31" t="str">
        <v/>
      </c>
      <c r="Z4868" s="30"/>
      <c r="AA4868" s="56"/>
      <c r="AB4868" s="56"/>
      <c r="AC4868" s="30"/>
      <c r="AD4868" s="30"/>
    </row>
    <row r="4869" spans="1:30" x14ac:dyDescent="0.2">
      <c r="A4869" s="89"/>
      <c r="B4869" s="35"/>
      <c r="C4869" s="30"/>
      <c r="D4869" s="30"/>
      <c r="E4869" s="30"/>
      <c r="F4869" s="30"/>
      <c r="G4869" s="30"/>
      <c r="H4869" s="155"/>
      <c r="I4869" s="36" t="str">
        <f ca="1">IFERROR(__xludf.DUMMYFUNCTION("""COMPUTED_VALUE""")," ")</f>
        <v xml:space="preserve"> </v>
      </c>
      <c r="J4869" s="51"/>
      <c r="K4869" s="56"/>
      <c r="L4869" s="38"/>
      <c r="M4869" s="30"/>
      <c r="N4869" s="30"/>
      <c r="O4869" s="30"/>
      <c r="P4869" s="30"/>
      <c r="Q4869" s="23" t="str">
        <v/>
      </c>
      <c r="R4869" s="30"/>
      <c r="S4869" s="39"/>
      <c r="T4869" s="45"/>
      <c r="U4869" s="52"/>
      <c r="V4869" s="53"/>
      <c r="W4869" s="54"/>
      <c r="X4869" s="30"/>
      <c r="Y4869" s="31" t="str">
        <v/>
      </c>
      <c r="Z4869" s="30"/>
      <c r="AA4869" s="55"/>
      <c r="AB4869" s="55"/>
      <c r="AC4869" s="30"/>
      <c r="AD4869" s="30"/>
    </row>
    <row r="4870" spans="1:30" x14ac:dyDescent="0.2">
      <c r="A4870" s="89"/>
      <c r="B4870" s="35"/>
      <c r="C4870" s="30"/>
      <c r="D4870" s="30"/>
      <c r="E4870" s="30"/>
      <c r="F4870" s="30"/>
      <c r="G4870" s="30"/>
      <c r="H4870" s="155"/>
      <c r="I4870" s="36" t="str">
        <f ca="1">IFERROR(__xludf.DUMMYFUNCTION("""COMPUTED_VALUE""")," ")</f>
        <v xml:space="preserve"> </v>
      </c>
      <c r="J4870" s="51"/>
      <c r="K4870" s="56"/>
      <c r="L4870" s="38"/>
      <c r="M4870" s="30"/>
      <c r="N4870" s="30"/>
      <c r="O4870" s="30"/>
      <c r="P4870" s="30"/>
      <c r="Q4870" s="23" t="str">
        <v/>
      </c>
      <c r="R4870" s="30"/>
      <c r="S4870" s="39"/>
      <c r="T4870" s="45"/>
      <c r="U4870" s="52"/>
      <c r="V4870" s="53"/>
      <c r="W4870" s="54"/>
      <c r="X4870" s="30"/>
      <c r="Y4870" s="31" t="str">
        <v/>
      </c>
      <c r="Z4870" s="30"/>
      <c r="AA4870" s="56"/>
      <c r="AB4870" s="56"/>
      <c r="AC4870" s="30"/>
      <c r="AD4870" s="30"/>
    </row>
    <row r="4871" spans="1:30" x14ac:dyDescent="0.2">
      <c r="A4871" s="89"/>
      <c r="B4871" s="35"/>
      <c r="C4871" s="30"/>
      <c r="D4871" s="30"/>
      <c r="E4871" s="30"/>
      <c r="F4871" s="30"/>
      <c r="G4871" s="30"/>
      <c r="H4871" s="155"/>
      <c r="I4871" s="36" t="str">
        <f ca="1">IFERROR(__xludf.DUMMYFUNCTION("""COMPUTED_VALUE""")," ")</f>
        <v xml:space="preserve"> </v>
      </c>
      <c r="J4871" s="51"/>
      <c r="K4871" s="56"/>
      <c r="L4871" s="38"/>
      <c r="M4871" s="30"/>
      <c r="N4871" s="30"/>
      <c r="O4871" s="30"/>
      <c r="P4871" s="30"/>
      <c r="Q4871" s="23" t="str">
        <v/>
      </c>
      <c r="R4871" s="30"/>
      <c r="S4871" s="39"/>
      <c r="T4871" s="45"/>
      <c r="U4871" s="52"/>
      <c r="V4871" s="53"/>
      <c r="W4871" s="54"/>
      <c r="X4871" s="30"/>
      <c r="Y4871" s="31" t="str">
        <v/>
      </c>
      <c r="Z4871" s="30"/>
      <c r="AA4871" s="55"/>
      <c r="AB4871" s="55"/>
      <c r="AC4871" s="30"/>
      <c r="AD4871" s="30"/>
    </row>
    <row r="4872" spans="1:30" x14ac:dyDescent="0.2">
      <c r="A4872" s="89"/>
      <c r="B4872" s="35"/>
      <c r="C4872" s="30"/>
      <c r="D4872" s="30"/>
      <c r="E4872" s="30"/>
      <c r="F4872" s="30"/>
      <c r="G4872" s="30"/>
      <c r="H4872" s="155"/>
      <c r="I4872" s="36" t="str">
        <f ca="1">IFERROR(__xludf.DUMMYFUNCTION("""COMPUTED_VALUE""")," ")</f>
        <v xml:space="preserve"> </v>
      </c>
      <c r="J4872" s="51"/>
      <c r="K4872" s="56"/>
      <c r="L4872" s="38"/>
      <c r="M4872" s="30"/>
      <c r="N4872" s="30"/>
      <c r="O4872" s="30"/>
      <c r="P4872" s="30"/>
      <c r="Q4872" s="23" t="str">
        <v/>
      </c>
      <c r="R4872" s="30"/>
      <c r="S4872" s="39"/>
      <c r="T4872" s="45"/>
      <c r="U4872" s="52"/>
      <c r="V4872" s="53"/>
      <c r="W4872" s="54"/>
      <c r="X4872" s="30"/>
      <c r="Y4872" s="31" t="str">
        <v/>
      </c>
      <c r="Z4872" s="30"/>
      <c r="AA4872" s="56"/>
      <c r="AB4872" s="56"/>
      <c r="AC4872" s="30"/>
      <c r="AD4872" s="30"/>
    </row>
    <row r="4873" spans="1:30" x14ac:dyDescent="0.2">
      <c r="A4873" s="89"/>
      <c r="B4873" s="35"/>
      <c r="C4873" s="30"/>
      <c r="D4873" s="30"/>
      <c r="E4873" s="30"/>
      <c r="F4873" s="30"/>
      <c r="G4873" s="30"/>
      <c r="H4873" s="155"/>
      <c r="I4873" s="36" t="str">
        <f ca="1">IFERROR(__xludf.DUMMYFUNCTION("""COMPUTED_VALUE""")," ")</f>
        <v xml:space="preserve"> </v>
      </c>
      <c r="J4873" s="51"/>
      <c r="K4873" s="56"/>
      <c r="L4873" s="38"/>
      <c r="M4873" s="30"/>
      <c r="N4873" s="30"/>
      <c r="O4873" s="30"/>
      <c r="P4873" s="30"/>
      <c r="Q4873" s="23" t="str">
        <v/>
      </c>
      <c r="R4873" s="30"/>
      <c r="S4873" s="39"/>
      <c r="T4873" s="45"/>
      <c r="U4873" s="52"/>
      <c r="V4873" s="53"/>
      <c r="W4873" s="54"/>
      <c r="X4873" s="30"/>
      <c r="Y4873" s="31" t="str">
        <v/>
      </c>
      <c r="Z4873" s="30"/>
      <c r="AA4873" s="55"/>
      <c r="AB4873" s="55"/>
      <c r="AC4873" s="30"/>
      <c r="AD4873" s="30"/>
    </row>
    <row r="4874" spans="1:30" x14ac:dyDescent="0.2">
      <c r="A4874" s="89"/>
      <c r="B4874" s="35"/>
      <c r="C4874" s="30"/>
      <c r="D4874" s="30"/>
      <c r="E4874" s="30"/>
      <c r="F4874" s="30"/>
      <c r="G4874" s="30"/>
      <c r="H4874" s="155"/>
      <c r="I4874" s="36" t="str">
        <f ca="1">IFERROR(__xludf.DUMMYFUNCTION("""COMPUTED_VALUE""")," ")</f>
        <v xml:space="preserve"> </v>
      </c>
      <c r="J4874" s="51"/>
      <c r="K4874" s="56"/>
      <c r="L4874" s="38"/>
      <c r="M4874" s="30"/>
      <c r="N4874" s="30"/>
      <c r="O4874" s="30"/>
      <c r="P4874" s="30"/>
      <c r="Q4874" s="23" t="str">
        <v/>
      </c>
      <c r="R4874" s="30"/>
      <c r="S4874" s="39"/>
      <c r="T4874" s="45"/>
      <c r="U4874" s="52"/>
      <c r="V4874" s="53"/>
      <c r="W4874" s="54"/>
      <c r="X4874" s="30"/>
      <c r="Y4874" s="31" t="str">
        <v/>
      </c>
      <c r="Z4874" s="30"/>
      <c r="AA4874" s="56"/>
      <c r="AB4874" s="56"/>
      <c r="AC4874" s="30"/>
      <c r="AD4874" s="30"/>
    </row>
    <row r="4875" spans="1:30" x14ac:dyDescent="0.2">
      <c r="A4875" s="89"/>
      <c r="B4875" s="35"/>
      <c r="C4875" s="30"/>
      <c r="D4875" s="30"/>
      <c r="E4875" s="30"/>
      <c r="F4875" s="30"/>
      <c r="G4875" s="30"/>
      <c r="H4875" s="155"/>
      <c r="I4875" s="36" t="str">
        <f ca="1">IFERROR(__xludf.DUMMYFUNCTION("""COMPUTED_VALUE""")," ")</f>
        <v xml:space="preserve"> </v>
      </c>
      <c r="J4875" s="51"/>
      <c r="K4875" s="56"/>
      <c r="L4875" s="38"/>
      <c r="M4875" s="30"/>
      <c r="N4875" s="30"/>
      <c r="O4875" s="30"/>
      <c r="P4875" s="30"/>
      <c r="Q4875" s="23" t="str">
        <v/>
      </c>
      <c r="R4875" s="30"/>
      <c r="S4875" s="39"/>
      <c r="T4875" s="45"/>
      <c r="U4875" s="52"/>
      <c r="V4875" s="53"/>
      <c r="W4875" s="54"/>
      <c r="X4875" s="30"/>
      <c r="Y4875" s="31" t="str">
        <v/>
      </c>
      <c r="Z4875" s="30"/>
      <c r="AA4875" s="55"/>
      <c r="AB4875" s="55"/>
      <c r="AC4875" s="30"/>
      <c r="AD4875" s="30"/>
    </row>
    <row r="4876" spans="1:30" x14ac:dyDescent="0.2">
      <c r="A4876" s="89"/>
      <c r="B4876" s="35"/>
      <c r="C4876" s="30"/>
      <c r="D4876" s="30"/>
      <c r="E4876" s="30"/>
      <c r="F4876" s="30"/>
      <c r="G4876" s="30"/>
      <c r="H4876" s="155"/>
      <c r="I4876" s="36" t="str">
        <f ca="1">IFERROR(__xludf.DUMMYFUNCTION("""COMPUTED_VALUE""")," ")</f>
        <v xml:space="preserve"> </v>
      </c>
      <c r="J4876" s="51"/>
      <c r="K4876" s="56"/>
      <c r="L4876" s="38"/>
      <c r="M4876" s="30"/>
      <c r="N4876" s="30"/>
      <c r="O4876" s="30"/>
      <c r="P4876" s="30"/>
      <c r="Q4876" s="23" t="str">
        <v/>
      </c>
      <c r="R4876" s="30"/>
      <c r="S4876" s="39"/>
      <c r="T4876" s="45"/>
      <c r="U4876" s="52"/>
      <c r="V4876" s="53"/>
      <c r="W4876" s="54"/>
      <c r="X4876" s="30"/>
      <c r="Y4876" s="31" t="str">
        <v/>
      </c>
      <c r="Z4876" s="30"/>
      <c r="AA4876" s="56"/>
      <c r="AB4876" s="56"/>
      <c r="AC4876" s="30"/>
      <c r="AD4876" s="30"/>
    </row>
    <row r="4877" spans="1:30" x14ac:dyDescent="0.2">
      <c r="A4877" s="89"/>
      <c r="B4877" s="35"/>
      <c r="C4877" s="30"/>
      <c r="D4877" s="30"/>
      <c r="E4877" s="30"/>
      <c r="F4877" s="30"/>
      <c r="G4877" s="30"/>
      <c r="H4877" s="155"/>
      <c r="I4877" s="36" t="str">
        <f ca="1">IFERROR(__xludf.DUMMYFUNCTION("""COMPUTED_VALUE""")," ")</f>
        <v xml:space="preserve"> </v>
      </c>
      <c r="J4877" s="51"/>
      <c r="K4877" s="56"/>
      <c r="L4877" s="38"/>
      <c r="M4877" s="30"/>
      <c r="N4877" s="30"/>
      <c r="O4877" s="30"/>
      <c r="P4877" s="30"/>
      <c r="Q4877" s="23" t="str">
        <v/>
      </c>
      <c r="R4877" s="30"/>
      <c r="S4877" s="39"/>
      <c r="T4877" s="45"/>
      <c r="U4877" s="52"/>
      <c r="V4877" s="53"/>
      <c r="W4877" s="54"/>
      <c r="X4877" s="30"/>
      <c r="Y4877" s="31" t="str">
        <v/>
      </c>
      <c r="Z4877" s="30"/>
      <c r="AA4877" s="55"/>
      <c r="AB4877" s="55"/>
      <c r="AC4877" s="30"/>
      <c r="AD4877" s="30"/>
    </row>
    <row r="4878" spans="1:30" x14ac:dyDescent="0.2">
      <c r="A4878" s="89"/>
      <c r="B4878" s="35"/>
      <c r="C4878" s="30"/>
      <c r="D4878" s="30"/>
      <c r="E4878" s="30"/>
      <c r="F4878" s="30"/>
      <c r="G4878" s="30"/>
      <c r="H4878" s="155"/>
      <c r="I4878" s="36" t="str">
        <f ca="1">IFERROR(__xludf.DUMMYFUNCTION("""COMPUTED_VALUE""")," ")</f>
        <v xml:space="preserve"> </v>
      </c>
      <c r="J4878" s="51"/>
      <c r="K4878" s="56"/>
      <c r="L4878" s="38"/>
      <c r="M4878" s="30"/>
      <c r="N4878" s="30"/>
      <c r="O4878" s="30"/>
      <c r="P4878" s="30"/>
      <c r="Q4878" s="23" t="str">
        <v/>
      </c>
      <c r="R4878" s="30"/>
      <c r="S4878" s="39"/>
      <c r="T4878" s="45"/>
      <c r="U4878" s="52"/>
      <c r="V4878" s="53"/>
      <c r="W4878" s="54"/>
      <c r="X4878" s="30"/>
      <c r="Y4878" s="31" t="str">
        <v/>
      </c>
      <c r="Z4878" s="30"/>
      <c r="AA4878" s="56"/>
      <c r="AB4878" s="56"/>
      <c r="AC4878" s="30"/>
      <c r="AD4878" s="30"/>
    </row>
    <row r="4879" spans="1:30" x14ac:dyDescent="0.2">
      <c r="A4879" s="89"/>
      <c r="B4879" s="35"/>
      <c r="C4879" s="30"/>
      <c r="D4879" s="30"/>
      <c r="E4879" s="30"/>
      <c r="F4879" s="30"/>
      <c r="G4879" s="30"/>
      <c r="H4879" s="155"/>
      <c r="I4879" s="36" t="str">
        <f ca="1">IFERROR(__xludf.DUMMYFUNCTION("""COMPUTED_VALUE""")," ")</f>
        <v xml:space="preserve"> </v>
      </c>
      <c r="J4879" s="51"/>
      <c r="K4879" s="56"/>
      <c r="L4879" s="38"/>
      <c r="M4879" s="30"/>
      <c r="N4879" s="30"/>
      <c r="O4879" s="30"/>
      <c r="P4879" s="30"/>
      <c r="Q4879" s="23" t="str">
        <v/>
      </c>
      <c r="R4879" s="30"/>
      <c r="S4879" s="39"/>
      <c r="T4879" s="45"/>
      <c r="U4879" s="52"/>
      <c r="V4879" s="53"/>
      <c r="W4879" s="54"/>
      <c r="X4879" s="30"/>
      <c r="Y4879" s="31" t="str">
        <v/>
      </c>
      <c r="Z4879" s="30"/>
      <c r="AA4879" s="55"/>
      <c r="AB4879" s="55"/>
      <c r="AC4879" s="30"/>
      <c r="AD4879" s="30"/>
    </row>
    <row r="4880" spans="1:30" x14ac:dyDescent="0.2">
      <c r="A4880" s="89"/>
      <c r="B4880" s="35"/>
      <c r="C4880" s="30"/>
      <c r="D4880" s="30"/>
      <c r="E4880" s="30"/>
      <c r="F4880" s="30"/>
      <c r="G4880" s="30"/>
      <c r="H4880" s="155"/>
      <c r="I4880" s="36" t="str">
        <f ca="1">IFERROR(__xludf.DUMMYFUNCTION("""COMPUTED_VALUE""")," ")</f>
        <v xml:space="preserve"> </v>
      </c>
      <c r="J4880" s="51"/>
      <c r="K4880" s="56"/>
      <c r="L4880" s="38"/>
      <c r="M4880" s="30"/>
      <c r="N4880" s="30"/>
      <c r="O4880" s="30"/>
      <c r="P4880" s="30"/>
      <c r="Q4880" s="23" t="str">
        <v/>
      </c>
      <c r="R4880" s="30"/>
      <c r="S4880" s="39"/>
      <c r="T4880" s="45"/>
      <c r="U4880" s="52"/>
      <c r="V4880" s="53"/>
      <c r="W4880" s="54"/>
      <c r="X4880" s="30"/>
      <c r="Y4880" s="31" t="str">
        <v/>
      </c>
      <c r="Z4880" s="30"/>
      <c r="AA4880" s="56"/>
      <c r="AB4880" s="56"/>
      <c r="AC4880" s="30"/>
      <c r="AD4880" s="30"/>
    </row>
    <row r="4881" spans="1:30" x14ac:dyDescent="0.2">
      <c r="A4881" s="89"/>
      <c r="B4881" s="35"/>
      <c r="C4881" s="30"/>
      <c r="D4881" s="30"/>
      <c r="E4881" s="30"/>
      <c r="F4881" s="30"/>
      <c r="G4881" s="30"/>
      <c r="H4881" s="155"/>
      <c r="I4881" s="36" t="str">
        <f ca="1">IFERROR(__xludf.DUMMYFUNCTION("""COMPUTED_VALUE""")," ")</f>
        <v xml:space="preserve"> </v>
      </c>
      <c r="J4881" s="51"/>
      <c r="K4881" s="56"/>
      <c r="L4881" s="38"/>
      <c r="M4881" s="30"/>
      <c r="N4881" s="30"/>
      <c r="O4881" s="30"/>
      <c r="P4881" s="30"/>
      <c r="Q4881" s="23" t="str">
        <v/>
      </c>
      <c r="R4881" s="30"/>
      <c r="S4881" s="39"/>
      <c r="T4881" s="45"/>
      <c r="U4881" s="52"/>
      <c r="V4881" s="53"/>
      <c r="W4881" s="54"/>
      <c r="X4881" s="30"/>
      <c r="Y4881" s="31" t="str">
        <v/>
      </c>
      <c r="Z4881" s="30"/>
      <c r="AA4881" s="55"/>
      <c r="AB4881" s="55"/>
      <c r="AC4881" s="30"/>
      <c r="AD4881" s="30"/>
    </row>
    <row r="4882" spans="1:30" x14ac:dyDescent="0.2">
      <c r="A4882" s="89"/>
      <c r="B4882" s="35"/>
      <c r="C4882" s="30"/>
      <c r="D4882" s="30"/>
      <c r="E4882" s="30"/>
      <c r="F4882" s="30"/>
      <c r="G4882" s="30"/>
      <c r="H4882" s="155"/>
      <c r="I4882" s="36" t="str">
        <f ca="1">IFERROR(__xludf.DUMMYFUNCTION("""COMPUTED_VALUE""")," ")</f>
        <v xml:space="preserve"> </v>
      </c>
      <c r="J4882" s="51"/>
      <c r="K4882" s="56"/>
      <c r="L4882" s="38"/>
      <c r="M4882" s="30"/>
      <c r="N4882" s="30"/>
      <c r="O4882" s="30"/>
      <c r="P4882" s="30"/>
      <c r="Q4882" s="23" t="str">
        <v/>
      </c>
      <c r="R4882" s="30"/>
      <c r="S4882" s="39"/>
      <c r="T4882" s="45"/>
      <c r="U4882" s="52"/>
      <c r="V4882" s="53"/>
      <c r="W4882" s="54"/>
      <c r="X4882" s="30"/>
      <c r="Y4882" s="31" t="str">
        <v/>
      </c>
      <c r="Z4882" s="30"/>
      <c r="AA4882" s="56"/>
      <c r="AB4882" s="56"/>
      <c r="AC4882" s="30"/>
      <c r="AD4882" s="30"/>
    </row>
    <row r="4883" spans="1:30" x14ac:dyDescent="0.2">
      <c r="A4883" s="89"/>
      <c r="B4883" s="35"/>
      <c r="C4883" s="30"/>
      <c r="D4883" s="30"/>
      <c r="E4883" s="30"/>
      <c r="F4883" s="30"/>
      <c r="G4883" s="30"/>
      <c r="H4883" s="155"/>
      <c r="I4883" s="36" t="str">
        <f ca="1">IFERROR(__xludf.DUMMYFUNCTION("""COMPUTED_VALUE""")," ")</f>
        <v xml:space="preserve"> </v>
      </c>
      <c r="J4883" s="51"/>
      <c r="K4883" s="56"/>
      <c r="L4883" s="38"/>
      <c r="M4883" s="30"/>
      <c r="N4883" s="30"/>
      <c r="O4883" s="30"/>
      <c r="P4883" s="30"/>
      <c r="Q4883" s="23" t="str">
        <v/>
      </c>
      <c r="R4883" s="30"/>
      <c r="S4883" s="39"/>
      <c r="T4883" s="45"/>
      <c r="U4883" s="52"/>
      <c r="V4883" s="53"/>
      <c r="W4883" s="54"/>
      <c r="X4883" s="30"/>
      <c r="Y4883" s="31" t="str">
        <v/>
      </c>
      <c r="Z4883" s="30"/>
      <c r="AA4883" s="55"/>
      <c r="AB4883" s="55"/>
      <c r="AC4883" s="30"/>
      <c r="AD4883" s="30"/>
    </row>
    <row r="4884" spans="1:30" x14ac:dyDescent="0.2">
      <c r="A4884" s="89"/>
      <c r="B4884" s="35"/>
      <c r="C4884" s="30"/>
      <c r="D4884" s="30"/>
      <c r="E4884" s="30"/>
      <c r="F4884" s="30"/>
      <c r="G4884" s="30"/>
      <c r="H4884" s="155"/>
      <c r="I4884" s="36" t="str">
        <f ca="1">IFERROR(__xludf.DUMMYFUNCTION("""COMPUTED_VALUE""")," ")</f>
        <v xml:space="preserve"> </v>
      </c>
      <c r="J4884" s="51"/>
      <c r="K4884" s="56"/>
      <c r="L4884" s="38"/>
      <c r="M4884" s="30"/>
      <c r="N4884" s="30"/>
      <c r="O4884" s="30"/>
      <c r="P4884" s="30"/>
      <c r="Q4884" s="23" t="str">
        <v/>
      </c>
      <c r="R4884" s="30"/>
      <c r="S4884" s="39"/>
      <c r="T4884" s="45"/>
      <c r="U4884" s="52"/>
      <c r="V4884" s="53"/>
      <c r="W4884" s="54"/>
      <c r="X4884" s="30"/>
      <c r="Y4884" s="31" t="str">
        <v/>
      </c>
      <c r="Z4884" s="30"/>
      <c r="AA4884" s="56"/>
      <c r="AB4884" s="56"/>
      <c r="AC4884" s="30"/>
      <c r="AD4884" s="30"/>
    </row>
    <row r="4885" spans="1:30" x14ac:dyDescent="0.2">
      <c r="A4885" s="89"/>
      <c r="B4885" s="35"/>
      <c r="C4885" s="30"/>
      <c r="D4885" s="30"/>
      <c r="E4885" s="30"/>
      <c r="F4885" s="30"/>
      <c r="G4885" s="30"/>
      <c r="H4885" s="155"/>
      <c r="I4885" s="36" t="str">
        <f ca="1">IFERROR(__xludf.DUMMYFUNCTION("""COMPUTED_VALUE""")," ")</f>
        <v xml:space="preserve"> </v>
      </c>
      <c r="J4885" s="51"/>
      <c r="K4885" s="56"/>
      <c r="L4885" s="38"/>
      <c r="M4885" s="30"/>
      <c r="N4885" s="30"/>
      <c r="O4885" s="30"/>
      <c r="P4885" s="30"/>
      <c r="Q4885" s="23" t="str">
        <v/>
      </c>
      <c r="R4885" s="30"/>
      <c r="S4885" s="39"/>
      <c r="T4885" s="45"/>
      <c r="U4885" s="52"/>
      <c r="V4885" s="53"/>
      <c r="W4885" s="54"/>
      <c r="X4885" s="30"/>
      <c r="Y4885" s="31" t="str">
        <v/>
      </c>
      <c r="Z4885" s="30"/>
      <c r="AA4885" s="55"/>
      <c r="AB4885" s="55"/>
      <c r="AC4885" s="30"/>
      <c r="AD4885" s="30"/>
    </row>
    <row r="4886" spans="1:30" x14ac:dyDescent="0.2">
      <c r="A4886" s="89"/>
      <c r="B4886" s="35"/>
      <c r="C4886" s="30"/>
      <c r="D4886" s="30"/>
      <c r="E4886" s="30"/>
      <c r="F4886" s="30"/>
      <c r="G4886" s="30"/>
      <c r="H4886" s="155"/>
      <c r="I4886" s="36" t="str">
        <f ca="1">IFERROR(__xludf.DUMMYFUNCTION("""COMPUTED_VALUE""")," ")</f>
        <v xml:space="preserve"> </v>
      </c>
      <c r="J4886" s="51"/>
      <c r="K4886" s="56"/>
      <c r="L4886" s="38"/>
      <c r="M4886" s="30"/>
      <c r="N4886" s="30"/>
      <c r="O4886" s="30"/>
      <c r="P4886" s="30"/>
      <c r="Q4886" s="23" t="str">
        <v/>
      </c>
      <c r="R4886" s="30"/>
      <c r="S4886" s="39"/>
      <c r="T4886" s="45"/>
      <c r="U4886" s="52"/>
      <c r="V4886" s="53"/>
      <c r="W4886" s="54"/>
      <c r="X4886" s="30"/>
      <c r="Y4886" s="31" t="str">
        <v/>
      </c>
      <c r="Z4886" s="30"/>
      <c r="AA4886" s="56"/>
      <c r="AB4886" s="56"/>
      <c r="AC4886" s="30"/>
      <c r="AD4886" s="30"/>
    </row>
    <row r="4887" spans="1:30" x14ac:dyDescent="0.2">
      <c r="A4887" s="89"/>
      <c r="B4887" s="35"/>
      <c r="C4887" s="30"/>
      <c r="D4887" s="30"/>
      <c r="E4887" s="30"/>
      <c r="F4887" s="30"/>
      <c r="G4887" s="30"/>
      <c r="H4887" s="155"/>
      <c r="I4887" s="36" t="str">
        <f ca="1">IFERROR(__xludf.DUMMYFUNCTION("""COMPUTED_VALUE""")," ")</f>
        <v xml:space="preserve"> </v>
      </c>
      <c r="J4887" s="51"/>
      <c r="K4887" s="56"/>
      <c r="L4887" s="38"/>
      <c r="M4887" s="30"/>
      <c r="N4887" s="30"/>
      <c r="O4887" s="30"/>
      <c r="P4887" s="30"/>
      <c r="Q4887" s="23" t="str">
        <v/>
      </c>
      <c r="R4887" s="30"/>
      <c r="S4887" s="39"/>
      <c r="T4887" s="45"/>
      <c r="U4887" s="52"/>
      <c r="V4887" s="53"/>
      <c r="W4887" s="54"/>
      <c r="X4887" s="30"/>
      <c r="Y4887" s="31" t="str">
        <v/>
      </c>
      <c r="Z4887" s="30"/>
      <c r="AA4887" s="55"/>
      <c r="AB4887" s="55"/>
      <c r="AC4887" s="30"/>
      <c r="AD4887" s="30"/>
    </row>
    <row r="4888" spans="1:30" x14ac:dyDescent="0.2">
      <c r="A4888" s="89"/>
      <c r="B4888" s="35"/>
      <c r="C4888" s="30"/>
      <c r="D4888" s="30"/>
      <c r="E4888" s="30"/>
      <c r="F4888" s="30"/>
      <c r="G4888" s="30"/>
      <c r="H4888" s="155"/>
      <c r="I4888" s="36" t="str">
        <f ca="1">IFERROR(__xludf.DUMMYFUNCTION("""COMPUTED_VALUE""")," ")</f>
        <v xml:space="preserve"> </v>
      </c>
      <c r="J4888" s="51"/>
      <c r="K4888" s="56"/>
      <c r="L4888" s="38"/>
      <c r="M4888" s="30"/>
      <c r="N4888" s="30"/>
      <c r="O4888" s="30"/>
      <c r="P4888" s="30"/>
      <c r="Q4888" s="23" t="str">
        <v/>
      </c>
      <c r="R4888" s="30"/>
      <c r="S4888" s="39"/>
      <c r="T4888" s="45"/>
      <c r="U4888" s="52"/>
      <c r="V4888" s="53"/>
      <c r="W4888" s="54"/>
      <c r="X4888" s="30"/>
      <c r="Y4888" s="31" t="str">
        <v/>
      </c>
      <c r="Z4888" s="30"/>
      <c r="AA4888" s="56"/>
      <c r="AB4888" s="56"/>
      <c r="AC4888" s="30"/>
      <c r="AD4888" s="30"/>
    </row>
    <row r="4889" spans="1:30" x14ac:dyDescent="0.2">
      <c r="A4889" s="89"/>
      <c r="B4889" s="35"/>
      <c r="C4889" s="30"/>
      <c r="D4889" s="30"/>
      <c r="E4889" s="30"/>
      <c r="F4889" s="30"/>
      <c r="G4889" s="30"/>
      <c r="H4889" s="155"/>
      <c r="I4889" s="36" t="str">
        <f ca="1">IFERROR(__xludf.DUMMYFUNCTION("""COMPUTED_VALUE""")," ")</f>
        <v xml:space="preserve"> </v>
      </c>
      <c r="J4889" s="51"/>
      <c r="K4889" s="56"/>
      <c r="L4889" s="38"/>
      <c r="M4889" s="30"/>
      <c r="N4889" s="30"/>
      <c r="O4889" s="30"/>
      <c r="P4889" s="30"/>
      <c r="Q4889" s="23" t="str">
        <v/>
      </c>
      <c r="R4889" s="30"/>
      <c r="S4889" s="39"/>
      <c r="T4889" s="45"/>
      <c r="U4889" s="52"/>
      <c r="V4889" s="53"/>
      <c r="W4889" s="54"/>
      <c r="X4889" s="30"/>
      <c r="Y4889" s="31" t="str">
        <v/>
      </c>
      <c r="Z4889" s="30"/>
      <c r="AA4889" s="55"/>
      <c r="AB4889" s="55"/>
      <c r="AC4889" s="30"/>
      <c r="AD4889" s="30"/>
    </row>
    <row r="4890" spans="1:30" x14ac:dyDescent="0.2">
      <c r="A4890" s="89"/>
      <c r="B4890" s="35"/>
      <c r="C4890" s="30"/>
      <c r="D4890" s="30"/>
      <c r="E4890" s="30"/>
      <c r="F4890" s="30"/>
      <c r="G4890" s="30"/>
      <c r="H4890" s="155"/>
      <c r="I4890" s="36" t="str">
        <f ca="1">IFERROR(__xludf.DUMMYFUNCTION("""COMPUTED_VALUE""")," ")</f>
        <v xml:space="preserve"> </v>
      </c>
      <c r="J4890" s="51"/>
      <c r="K4890" s="56"/>
      <c r="L4890" s="38"/>
      <c r="M4890" s="30"/>
      <c r="N4890" s="30"/>
      <c r="O4890" s="30"/>
      <c r="P4890" s="30"/>
      <c r="Q4890" s="23" t="str">
        <v/>
      </c>
      <c r="R4890" s="30"/>
      <c r="S4890" s="39"/>
      <c r="T4890" s="45"/>
      <c r="U4890" s="52"/>
      <c r="V4890" s="53"/>
      <c r="W4890" s="54"/>
      <c r="X4890" s="30"/>
      <c r="Y4890" s="31" t="str">
        <v/>
      </c>
      <c r="Z4890" s="30"/>
      <c r="AA4890" s="56"/>
      <c r="AB4890" s="56"/>
      <c r="AC4890" s="30"/>
      <c r="AD4890" s="30"/>
    </row>
    <row r="4891" spans="1:30" x14ac:dyDescent="0.2">
      <c r="A4891" s="89"/>
      <c r="B4891" s="35"/>
      <c r="C4891" s="30"/>
      <c r="D4891" s="30"/>
      <c r="E4891" s="30"/>
      <c r="F4891" s="30"/>
      <c r="G4891" s="30"/>
      <c r="H4891" s="155"/>
      <c r="I4891" s="36" t="str">
        <f ca="1">IFERROR(__xludf.DUMMYFUNCTION("""COMPUTED_VALUE""")," ")</f>
        <v xml:space="preserve"> </v>
      </c>
      <c r="J4891" s="51"/>
      <c r="K4891" s="56"/>
      <c r="L4891" s="38"/>
      <c r="M4891" s="30"/>
      <c r="N4891" s="30"/>
      <c r="O4891" s="30"/>
      <c r="P4891" s="30"/>
      <c r="Q4891" s="23" t="str">
        <v/>
      </c>
      <c r="R4891" s="30"/>
      <c r="S4891" s="39"/>
      <c r="T4891" s="45"/>
      <c r="U4891" s="52"/>
      <c r="V4891" s="53"/>
      <c r="W4891" s="54"/>
      <c r="X4891" s="30"/>
      <c r="Y4891" s="31" t="str">
        <v/>
      </c>
      <c r="Z4891" s="30"/>
      <c r="AA4891" s="55"/>
      <c r="AB4891" s="55"/>
      <c r="AC4891" s="30"/>
      <c r="AD4891" s="30"/>
    </row>
    <row r="4892" spans="1:30" x14ac:dyDescent="0.2">
      <c r="A4892" s="89"/>
      <c r="B4892" s="35"/>
      <c r="C4892" s="30"/>
      <c r="D4892" s="30"/>
      <c r="E4892" s="30"/>
      <c r="F4892" s="30"/>
      <c r="G4892" s="30"/>
      <c r="H4892" s="155"/>
      <c r="I4892" s="36" t="str">
        <f ca="1">IFERROR(__xludf.DUMMYFUNCTION("""COMPUTED_VALUE""")," ")</f>
        <v xml:space="preserve"> </v>
      </c>
      <c r="J4892" s="51"/>
      <c r="K4892" s="56"/>
      <c r="L4892" s="38"/>
      <c r="M4892" s="30"/>
      <c r="N4892" s="30"/>
      <c r="O4892" s="30"/>
      <c r="P4892" s="30"/>
      <c r="Q4892" s="23" t="str">
        <v/>
      </c>
      <c r="R4892" s="30"/>
      <c r="S4892" s="39"/>
      <c r="T4892" s="45"/>
      <c r="U4892" s="52"/>
      <c r="V4892" s="53"/>
      <c r="W4892" s="54"/>
      <c r="X4892" s="30"/>
      <c r="Y4892" s="31" t="str">
        <v/>
      </c>
      <c r="Z4892" s="30"/>
      <c r="AA4892" s="56"/>
      <c r="AB4892" s="56"/>
      <c r="AC4892" s="30"/>
      <c r="AD4892" s="30"/>
    </row>
    <row r="4893" spans="1:30" x14ac:dyDescent="0.2">
      <c r="A4893" s="89"/>
      <c r="B4893" s="35"/>
      <c r="C4893" s="30"/>
      <c r="D4893" s="30"/>
      <c r="E4893" s="30"/>
      <c r="F4893" s="30"/>
      <c r="G4893" s="30"/>
      <c r="H4893" s="155"/>
      <c r="I4893" s="36" t="str">
        <f ca="1">IFERROR(__xludf.DUMMYFUNCTION("""COMPUTED_VALUE""")," ")</f>
        <v xml:space="preserve"> </v>
      </c>
      <c r="J4893" s="51"/>
      <c r="K4893" s="56"/>
      <c r="L4893" s="38"/>
      <c r="M4893" s="30"/>
      <c r="N4893" s="30"/>
      <c r="O4893" s="30"/>
      <c r="P4893" s="30"/>
      <c r="Q4893" s="23" t="str">
        <v/>
      </c>
      <c r="R4893" s="30"/>
      <c r="S4893" s="39"/>
      <c r="T4893" s="45"/>
      <c r="U4893" s="52"/>
      <c r="V4893" s="53"/>
      <c r="W4893" s="54"/>
      <c r="X4893" s="30"/>
      <c r="Y4893" s="31" t="str">
        <v/>
      </c>
      <c r="Z4893" s="30"/>
      <c r="AA4893" s="55"/>
      <c r="AB4893" s="55"/>
      <c r="AC4893" s="30"/>
      <c r="AD4893" s="30"/>
    </row>
    <row r="4894" spans="1:30" x14ac:dyDescent="0.2">
      <c r="A4894" s="89"/>
      <c r="B4894" s="35"/>
      <c r="C4894" s="30"/>
      <c r="D4894" s="30"/>
      <c r="E4894" s="30"/>
      <c r="F4894" s="30"/>
      <c r="G4894" s="30"/>
      <c r="H4894" s="155"/>
      <c r="I4894" s="36" t="str">
        <f ca="1">IFERROR(__xludf.DUMMYFUNCTION("""COMPUTED_VALUE""")," ")</f>
        <v xml:space="preserve"> </v>
      </c>
      <c r="J4894" s="51"/>
      <c r="K4894" s="56"/>
      <c r="L4894" s="38"/>
      <c r="M4894" s="30"/>
      <c r="N4894" s="30"/>
      <c r="O4894" s="30"/>
      <c r="P4894" s="30"/>
      <c r="Q4894" s="23" t="str">
        <v/>
      </c>
      <c r="R4894" s="30"/>
      <c r="S4894" s="39"/>
      <c r="T4894" s="45"/>
      <c r="U4894" s="52"/>
      <c r="V4894" s="53"/>
      <c r="W4894" s="54"/>
      <c r="X4894" s="30"/>
      <c r="Y4894" s="31" t="str">
        <v/>
      </c>
      <c r="Z4894" s="30"/>
      <c r="AA4894" s="56"/>
      <c r="AB4894" s="56"/>
      <c r="AC4894" s="30"/>
      <c r="AD4894" s="30"/>
    </row>
    <row r="4895" spans="1:30" x14ac:dyDescent="0.2">
      <c r="A4895" s="89"/>
      <c r="B4895" s="35"/>
      <c r="C4895" s="30"/>
      <c r="D4895" s="30"/>
      <c r="E4895" s="30"/>
      <c r="F4895" s="30"/>
      <c r="G4895" s="30"/>
      <c r="H4895" s="155"/>
      <c r="I4895" s="36" t="str">
        <f ca="1">IFERROR(__xludf.DUMMYFUNCTION("""COMPUTED_VALUE""")," ")</f>
        <v xml:space="preserve"> </v>
      </c>
      <c r="J4895" s="51"/>
      <c r="K4895" s="56"/>
      <c r="L4895" s="38"/>
      <c r="M4895" s="30"/>
      <c r="N4895" s="30"/>
      <c r="O4895" s="30"/>
      <c r="P4895" s="30"/>
      <c r="Q4895" s="23" t="str">
        <v/>
      </c>
      <c r="R4895" s="30"/>
      <c r="S4895" s="39"/>
      <c r="T4895" s="45"/>
      <c r="U4895" s="52"/>
      <c r="V4895" s="53"/>
      <c r="W4895" s="54"/>
      <c r="X4895" s="30"/>
      <c r="Y4895" s="31" t="str">
        <v/>
      </c>
      <c r="Z4895" s="30"/>
      <c r="AA4895" s="55"/>
      <c r="AB4895" s="55"/>
      <c r="AC4895" s="30"/>
      <c r="AD4895" s="30"/>
    </row>
    <row r="4896" spans="1:30" x14ac:dyDescent="0.2">
      <c r="A4896" s="89"/>
      <c r="B4896" s="35"/>
      <c r="C4896" s="30"/>
      <c r="D4896" s="30"/>
      <c r="E4896" s="30"/>
      <c r="F4896" s="30"/>
      <c r="G4896" s="30"/>
      <c r="H4896" s="155"/>
      <c r="I4896" s="36" t="str">
        <f ca="1">IFERROR(__xludf.DUMMYFUNCTION("""COMPUTED_VALUE""")," ")</f>
        <v xml:space="preserve"> </v>
      </c>
      <c r="J4896" s="51"/>
      <c r="K4896" s="56"/>
      <c r="L4896" s="38"/>
      <c r="M4896" s="30"/>
      <c r="N4896" s="30"/>
      <c r="O4896" s="30"/>
      <c r="P4896" s="30"/>
      <c r="Q4896" s="23" t="str">
        <v/>
      </c>
      <c r="R4896" s="30"/>
      <c r="S4896" s="39"/>
      <c r="T4896" s="45"/>
      <c r="U4896" s="52"/>
      <c r="V4896" s="53"/>
      <c r="W4896" s="54"/>
      <c r="X4896" s="30"/>
      <c r="Y4896" s="31" t="str">
        <v/>
      </c>
      <c r="Z4896" s="30"/>
      <c r="AA4896" s="56"/>
      <c r="AB4896" s="56"/>
      <c r="AC4896" s="30"/>
      <c r="AD4896" s="30"/>
    </row>
    <row r="4897" spans="1:30" x14ac:dyDescent="0.2">
      <c r="A4897" s="89"/>
      <c r="B4897" s="35"/>
      <c r="C4897" s="30"/>
      <c r="D4897" s="30"/>
      <c r="E4897" s="30"/>
      <c r="F4897" s="30"/>
      <c r="G4897" s="30"/>
      <c r="H4897" s="155"/>
      <c r="I4897" s="36" t="str">
        <f ca="1">IFERROR(__xludf.DUMMYFUNCTION("""COMPUTED_VALUE""")," ")</f>
        <v xml:space="preserve"> </v>
      </c>
      <c r="J4897" s="51"/>
      <c r="K4897" s="56"/>
      <c r="L4897" s="38"/>
      <c r="M4897" s="30"/>
      <c r="N4897" s="30"/>
      <c r="O4897" s="30"/>
      <c r="P4897" s="30"/>
      <c r="Q4897" s="23" t="str">
        <v/>
      </c>
      <c r="R4897" s="30"/>
      <c r="S4897" s="39"/>
      <c r="T4897" s="45"/>
      <c r="U4897" s="52"/>
      <c r="V4897" s="53"/>
      <c r="W4897" s="54"/>
      <c r="X4897" s="30"/>
      <c r="Y4897" s="31" t="str">
        <v/>
      </c>
      <c r="Z4897" s="30"/>
      <c r="AA4897" s="55"/>
      <c r="AB4897" s="55"/>
      <c r="AC4897" s="30"/>
      <c r="AD4897" s="30"/>
    </row>
    <row r="4898" spans="1:30" x14ac:dyDescent="0.2">
      <c r="A4898" s="89"/>
      <c r="B4898" s="35"/>
      <c r="C4898" s="30"/>
      <c r="D4898" s="30"/>
      <c r="E4898" s="30"/>
      <c r="F4898" s="30"/>
      <c r="G4898" s="30"/>
      <c r="H4898" s="155"/>
      <c r="I4898" s="36" t="str">
        <f ca="1">IFERROR(__xludf.DUMMYFUNCTION("""COMPUTED_VALUE""")," ")</f>
        <v xml:space="preserve"> </v>
      </c>
      <c r="J4898" s="51"/>
      <c r="K4898" s="56"/>
      <c r="L4898" s="38"/>
      <c r="M4898" s="30"/>
      <c r="N4898" s="30"/>
      <c r="O4898" s="30"/>
      <c r="P4898" s="30"/>
      <c r="Q4898" s="23" t="str">
        <v/>
      </c>
      <c r="R4898" s="30"/>
      <c r="S4898" s="39"/>
      <c r="T4898" s="45"/>
      <c r="U4898" s="52"/>
      <c r="V4898" s="53"/>
      <c r="W4898" s="54"/>
      <c r="X4898" s="30"/>
      <c r="Y4898" s="31" t="str">
        <v/>
      </c>
      <c r="Z4898" s="30"/>
      <c r="AA4898" s="56"/>
      <c r="AB4898" s="56"/>
      <c r="AC4898" s="30"/>
      <c r="AD4898" s="30"/>
    </row>
    <row r="4899" spans="1:30" x14ac:dyDescent="0.2">
      <c r="A4899" s="89"/>
      <c r="B4899" s="35"/>
      <c r="C4899" s="30"/>
      <c r="D4899" s="30"/>
      <c r="E4899" s="30"/>
      <c r="F4899" s="30"/>
      <c r="G4899" s="30"/>
      <c r="H4899" s="155"/>
      <c r="I4899" s="36" t="str">
        <f ca="1">IFERROR(__xludf.DUMMYFUNCTION("""COMPUTED_VALUE""")," ")</f>
        <v xml:space="preserve"> </v>
      </c>
      <c r="J4899" s="51"/>
      <c r="K4899" s="56"/>
      <c r="L4899" s="38"/>
      <c r="M4899" s="30"/>
      <c r="N4899" s="30"/>
      <c r="O4899" s="30"/>
      <c r="P4899" s="30"/>
      <c r="Q4899" s="23" t="str">
        <v/>
      </c>
      <c r="R4899" s="30"/>
      <c r="S4899" s="39"/>
      <c r="T4899" s="45"/>
      <c r="U4899" s="52"/>
      <c r="V4899" s="53"/>
      <c r="W4899" s="54"/>
      <c r="X4899" s="30"/>
      <c r="Y4899" s="31" t="str">
        <v/>
      </c>
      <c r="Z4899" s="30"/>
      <c r="AA4899" s="55"/>
      <c r="AB4899" s="55"/>
      <c r="AC4899" s="30"/>
      <c r="AD4899" s="30"/>
    </row>
    <row r="4900" spans="1:30" x14ac:dyDescent="0.2">
      <c r="A4900" s="89"/>
      <c r="B4900" s="35"/>
      <c r="C4900" s="30"/>
      <c r="D4900" s="30"/>
      <c r="E4900" s="30"/>
      <c r="F4900" s="30"/>
      <c r="G4900" s="30"/>
      <c r="H4900" s="155"/>
      <c r="I4900" s="36" t="str">
        <f ca="1">IFERROR(__xludf.DUMMYFUNCTION("""COMPUTED_VALUE""")," ")</f>
        <v xml:space="preserve"> </v>
      </c>
      <c r="J4900" s="51"/>
      <c r="K4900" s="56"/>
      <c r="L4900" s="38"/>
      <c r="M4900" s="30"/>
      <c r="N4900" s="30"/>
      <c r="O4900" s="30"/>
      <c r="P4900" s="30"/>
      <c r="Q4900" s="23" t="str">
        <v/>
      </c>
      <c r="R4900" s="30"/>
      <c r="S4900" s="39"/>
      <c r="T4900" s="45"/>
      <c r="U4900" s="52"/>
      <c r="V4900" s="53"/>
      <c r="W4900" s="54"/>
      <c r="X4900" s="30"/>
      <c r="Y4900" s="31" t="str">
        <v/>
      </c>
      <c r="Z4900" s="30"/>
      <c r="AA4900" s="56"/>
      <c r="AB4900" s="56"/>
      <c r="AC4900" s="30"/>
      <c r="AD4900" s="30"/>
    </row>
    <row r="4901" spans="1:30" x14ac:dyDescent="0.2">
      <c r="A4901" s="89"/>
      <c r="B4901" s="35"/>
      <c r="C4901" s="30"/>
      <c r="D4901" s="30"/>
      <c r="E4901" s="30"/>
      <c r="F4901" s="30"/>
      <c r="G4901" s="30"/>
      <c r="H4901" s="155"/>
      <c r="I4901" s="36" t="str">
        <f ca="1">IFERROR(__xludf.DUMMYFUNCTION("""COMPUTED_VALUE""")," ")</f>
        <v xml:space="preserve"> </v>
      </c>
      <c r="J4901" s="51"/>
      <c r="K4901" s="56"/>
      <c r="L4901" s="38"/>
      <c r="M4901" s="30"/>
      <c r="N4901" s="30"/>
      <c r="O4901" s="30"/>
      <c r="P4901" s="30"/>
      <c r="Q4901" s="23" t="str">
        <v/>
      </c>
      <c r="R4901" s="30"/>
      <c r="S4901" s="39"/>
      <c r="T4901" s="45"/>
      <c r="U4901" s="52"/>
      <c r="V4901" s="53"/>
      <c r="W4901" s="54"/>
      <c r="X4901" s="30"/>
      <c r="Y4901" s="31" t="str">
        <v/>
      </c>
      <c r="Z4901" s="30"/>
      <c r="AA4901" s="55"/>
      <c r="AB4901" s="55"/>
      <c r="AC4901" s="30"/>
      <c r="AD4901" s="30"/>
    </row>
    <row r="4902" spans="1:30" x14ac:dyDescent="0.2">
      <c r="A4902" s="89"/>
      <c r="B4902" s="35"/>
      <c r="C4902" s="30"/>
      <c r="D4902" s="30"/>
      <c r="E4902" s="30"/>
      <c r="F4902" s="30"/>
      <c r="G4902" s="30"/>
      <c r="H4902" s="155"/>
      <c r="I4902" s="36" t="str">
        <f ca="1">IFERROR(__xludf.DUMMYFUNCTION("""COMPUTED_VALUE""")," ")</f>
        <v xml:space="preserve"> </v>
      </c>
      <c r="J4902" s="51"/>
      <c r="K4902" s="56"/>
      <c r="L4902" s="38"/>
      <c r="M4902" s="30"/>
      <c r="N4902" s="30"/>
      <c r="O4902" s="30"/>
      <c r="P4902" s="30"/>
      <c r="Q4902" s="23" t="str">
        <v/>
      </c>
      <c r="R4902" s="30"/>
      <c r="S4902" s="39"/>
      <c r="T4902" s="45"/>
      <c r="U4902" s="52"/>
      <c r="V4902" s="53"/>
      <c r="W4902" s="54"/>
      <c r="X4902" s="30"/>
      <c r="Y4902" s="31" t="str">
        <v/>
      </c>
      <c r="Z4902" s="30"/>
      <c r="AA4902" s="56"/>
      <c r="AB4902" s="56"/>
      <c r="AC4902" s="30"/>
      <c r="AD4902" s="30"/>
    </row>
    <row r="4903" spans="1:30" x14ac:dyDescent="0.2">
      <c r="A4903" s="89"/>
      <c r="B4903" s="35"/>
      <c r="C4903" s="30"/>
      <c r="D4903" s="30"/>
      <c r="E4903" s="30"/>
      <c r="F4903" s="30"/>
      <c r="G4903" s="30"/>
      <c r="H4903" s="155"/>
      <c r="I4903" s="36" t="str">
        <f ca="1">IFERROR(__xludf.DUMMYFUNCTION("""COMPUTED_VALUE""")," ")</f>
        <v xml:space="preserve"> </v>
      </c>
      <c r="J4903" s="51"/>
      <c r="K4903" s="56"/>
      <c r="L4903" s="38"/>
      <c r="M4903" s="30"/>
      <c r="N4903" s="30"/>
      <c r="O4903" s="30"/>
      <c r="P4903" s="30"/>
      <c r="Q4903" s="23" t="str">
        <v/>
      </c>
      <c r="R4903" s="30"/>
      <c r="S4903" s="39"/>
      <c r="T4903" s="45"/>
      <c r="U4903" s="52"/>
      <c r="V4903" s="53"/>
      <c r="W4903" s="54"/>
      <c r="X4903" s="30"/>
      <c r="Y4903" s="31" t="str">
        <v/>
      </c>
      <c r="Z4903" s="30"/>
      <c r="AA4903" s="55"/>
      <c r="AB4903" s="55"/>
      <c r="AC4903" s="30"/>
      <c r="AD4903" s="30"/>
    </row>
    <row r="4904" spans="1:30" x14ac:dyDescent="0.2">
      <c r="A4904" s="89"/>
      <c r="B4904" s="35"/>
      <c r="C4904" s="30"/>
      <c r="D4904" s="30"/>
      <c r="E4904" s="30"/>
      <c r="F4904" s="30"/>
      <c r="G4904" s="30"/>
      <c r="H4904" s="155"/>
      <c r="I4904" s="36" t="str">
        <f ca="1">IFERROR(__xludf.DUMMYFUNCTION("""COMPUTED_VALUE""")," ")</f>
        <v xml:space="preserve"> </v>
      </c>
      <c r="J4904" s="51"/>
      <c r="K4904" s="56"/>
      <c r="L4904" s="38"/>
      <c r="M4904" s="30"/>
      <c r="N4904" s="30"/>
      <c r="O4904" s="30"/>
      <c r="P4904" s="30"/>
      <c r="Q4904" s="23" t="str">
        <v/>
      </c>
      <c r="R4904" s="30"/>
      <c r="S4904" s="39"/>
      <c r="T4904" s="45"/>
      <c r="U4904" s="52"/>
      <c r="V4904" s="53"/>
      <c r="W4904" s="54"/>
      <c r="X4904" s="30"/>
      <c r="Y4904" s="31" t="str">
        <v/>
      </c>
      <c r="Z4904" s="30"/>
      <c r="AA4904" s="56"/>
      <c r="AB4904" s="56"/>
      <c r="AC4904" s="30"/>
      <c r="AD4904" s="30"/>
    </row>
    <row r="4905" spans="1:30" x14ac:dyDescent="0.2">
      <c r="A4905" s="89"/>
      <c r="B4905" s="35"/>
      <c r="C4905" s="30"/>
      <c r="D4905" s="30"/>
      <c r="E4905" s="30"/>
      <c r="F4905" s="30"/>
      <c r="G4905" s="30"/>
      <c r="H4905" s="155"/>
      <c r="I4905" s="36" t="str">
        <f ca="1">IFERROR(__xludf.DUMMYFUNCTION("""COMPUTED_VALUE""")," ")</f>
        <v xml:space="preserve"> </v>
      </c>
      <c r="J4905" s="51"/>
      <c r="K4905" s="56"/>
      <c r="L4905" s="38"/>
      <c r="M4905" s="30"/>
      <c r="N4905" s="30"/>
      <c r="O4905" s="30"/>
      <c r="P4905" s="30"/>
      <c r="Q4905" s="23" t="str">
        <v/>
      </c>
      <c r="R4905" s="30"/>
      <c r="S4905" s="39"/>
      <c r="T4905" s="45"/>
      <c r="U4905" s="52"/>
      <c r="V4905" s="53"/>
      <c r="W4905" s="54"/>
      <c r="X4905" s="30"/>
      <c r="Y4905" s="31" t="str">
        <v/>
      </c>
      <c r="Z4905" s="30"/>
      <c r="AA4905" s="55"/>
      <c r="AB4905" s="55"/>
      <c r="AC4905" s="30"/>
      <c r="AD4905" s="30"/>
    </row>
    <row r="4906" spans="1:30" x14ac:dyDescent="0.2">
      <c r="A4906" s="89"/>
      <c r="B4906" s="35"/>
      <c r="C4906" s="30"/>
      <c r="D4906" s="30"/>
      <c r="E4906" s="30"/>
      <c r="F4906" s="30"/>
      <c r="G4906" s="30"/>
      <c r="H4906" s="155"/>
      <c r="I4906" s="36" t="str">
        <f ca="1">IFERROR(__xludf.DUMMYFUNCTION("""COMPUTED_VALUE""")," ")</f>
        <v xml:space="preserve"> </v>
      </c>
      <c r="J4906" s="51"/>
      <c r="K4906" s="56"/>
      <c r="L4906" s="38"/>
      <c r="M4906" s="30"/>
      <c r="N4906" s="30"/>
      <c r="O4906" s="30"/>
      <c r="P4906" s="30"/>
      <c r="Q4906" s="23" t="str">
        <v/>
      </c>
      <c r="R4906" s="30"/>
      <c r="S4906" s="39"/>
      <c r="T4906" s="45"/>
      <c r="U4906" s="52"/>
      <c r="V4906" s="53"/>
      <c r="W4906" s="54"/>
      <c r="X4906" s="30"/>
      <c r="Y4906" s="31" t="str">
        <v/>
      </c>
      <c r="Z4906" s="30"/>
      <c r="AA4906" s="56"/>
      <c r="AB4906" s="56"/>
      <c r="AC4906" s="30"/>
      <c r="AD4906" s="30"/>
    </row>
    <row r="4907" spans="1:30" x14ac:dyDescent="0.2">
      <c r="A4907" s="89"/>
      <c r="B4907" s="35"/>
      <c r="C4907" s="30"/>
      <c r="D4907" s="30"/>
      <c r="E4907" s="30"/>
      <c r="F4907" s="30"/>
      <c r="G4907" s="30"/>
      <c r="H4907" s="155"/>
      <c r="I4907" s="36" t="str">
        <f ca="1">IFERROR(__xludf.DUMMYFUNCTION("""COMPUTED_VALUE""")," ")</f>
        <v xml:space="preserve"> </v>
      </c>
      <c r="J4907" s="51"/>
      <c r="K4907" s="56"/>
      <c r="L4907" s="38"/>
      <c r="M4907" s="30"/>
      <c r="N4907" s="30"/>
      <c r="O4907" s="30"/>
      <c r="P4907" s="30"/>
      <c r="Q4907" s="23" t="str">
        <v/>
      </c>
      <c r="R4907" s="30"/>
      <c r="S4907" s="39"/>
      <c r="T4907" s="45"/>
      <c r="U4907" s="52"/>
      <c r="V4907" s="53"/>
      <c r="W4907" s="54"/>
      <c r="X4907" s="30"/>
      <c r="Y4907" s="31" t="str">
        <v/>
      </c>
      <c r="Z4907" s="30"/>
      <c r="AA4907" s="55"/>
      <c r="AB4907" s="55"/>
      <c r="AC4907" s="30"/>
      <c r="AD4907" s="30"/>
    </row>
    <row r="4908" spans="1:30" x14ac:dyDescent="0.2">
      <c r="A4908" s="89"/>
      <c r="B4908" s="35"/>
      <c r="C4908" s="30"/>
      <c r="D4908" s="30"/>
      <c r="E4908" s="30"/>
      <c r="F4908" s="30"/>
      <c r="G4908" s="30"/>
      <c r="H4908" s="155"/>
      <c r="I4908" s="36" t="str">
        <f ca="1">IFERROR(__xludf.DUMMYFUNCTION("""COMPUTED_VALUE""")," ")</f>
        <v xml:space="preserve"> </v>
      </c>
      <c r="J4908" s="51"/>
      <c r="K4908" s="56"/>
      <c r="L4908" s="38"/>
      <c r="M4908" s="30"/>
      <c r="N4908" s="30"/>
      <c r="O4908" s="30"/>
      <c r="P4908" s="30"/>
      <c r="Q4908" s="23" t="str">
        <v/>
      </c>
      <c r="R4908" s="30"/>
      <c r="S4908" s="39"/>
      <c r="T4908" s="45"/>
      <c r="U4908" s="52"/>
      <c r="V4908" s="53"/>
      <c r="W4908" s="54"/>
      <c r="X4908" s="30"/>
      <c r="Y4908" s="31" t="str">
        <v/>
      </c>
      <c r="Z4908" s="30"/>
      <c r="AA4908" s="56"/>
      <c r="AB4908" s="56"/>
      <c r="AC4908" s="30"/>
      <c r="AD4908" s="30"/>
    </row>
    <row r="4909" spans="1:30" x14ac:dyDescent="0.2">
      <c r="A4909" s="89"/>
      <c r="B4909" s="35"/>
      <c r="C4909" s="30"/>
      <c r="D4909" s="30"/>
      <c r="E4909" s="30"/>
      <c r="F4909" s="30"/>
      <c r="G4909" s="30"/>
      <c r="H4909" s="155"/>
      <c r="I4909" s="36" t="str">
        <f ca="1">IFERROR(__xludf.DUMMYFUNCTION("""COMPUTED_VALUE""")," ")</f>
        <v xml:space="preserve"> </v>
      </c>
      <c r="J4909" s="51"/>
      <c r="K4909" s="56"/>
      <c r="L4909" s="38"/>
      <c r="M4909" s="30"/>
      <c r="N4909" s="30"/>
      <c r="O4909" s="30"/>
      <c r="P4909" s="30"/>
      <c r="Q4909" s="23" t="str">
        <v/>
      </c>
      <c r="R4909" s="30"/>
      <c r="S4909" s="39"/>
      <c r="T4909" s="45"/>
      <c r="U4909" s="52"/>
      <c r="V4909" s="53"/>
      <c r="W4909" s="54"/>
      <c r="X4909" s="30"/>
      <c r="Y4909" s="31" t="str">
        <v/>
      </c>
      <c r="Z4909" s="30"/>
      <c r="AA4909" s="55"/>
      <c r="AB4909" s="55"/>
      <c r="AC4909" s="30"/>
      <c r="AD4909" s="30"/>
    </row>
    <row r="4910" spans="1:30" x14ac:dyDescent="0.2">
      <c r="A4910" s="89"/>
      <c r="B4910" s="35"/>
      <c r="C4910" s="30"/>
      <c r="D4910" s="30"/>
      <c r="E4910" s="30"/>
      <c r="F4910" s="30"/>
      <c r="G4910" s="30"/>
      <c r="H4910" s="155"/>
      <c r="I4910" s="36" t="str">
        <f ca="1">IFERROR(__xludf.DUMMYFUNCTION("""COMPUTED_VALUE""")," ")</f>
        <v xml:space="preserve"> </v>
      </c>
      <c r="J4910" s="51"/>
      <c r="K4910" s="56"/>
      <c r="L4910" s="38"/>
      <c r="M4910" s="30"/>
      <c r="N4910" s="30"/>
      <c r="O4910" s="30"/>
      <c r="P4910" s="30"/>
      <c r="Q4910" s="23" t="str">
        <v/>
      </c>
      <c r="R4910" s="30"/>
      <c r="S4910" s="39"/>
      <c r="T4910" s="45"/>
      <c r="U4910" s="52"/>
      <c r="V4910" s="53"/>
      <c r="W4910" s="54"/>
      <c r="X4910" s="30"/>
      <c r="Y4910" s="31" t="str">
        <v/>
      </c>
      <c r="Z4910" s="30"/>
      <c r="AA4910" s="56"/>
      <c r="AB4910" s="56"/>
      <c r="AC4910" s="30"/>
      <c r="AD4910" s="30"/>
    </row>
    <row r="4911" spans="1:30" x14ac:dyDescent="0.2">
      <c r="A4911" s="89"/>
      <c r="B4911" s="35"/>
      <c r="C4911" s="30"/>
      <c r="D4911" s="30"/>
      <c r="E4911" s="30"/>
      <c r="F4911" s="30"/>
      <c r="G4911" s="30"/>
      <c r="H4911" s="155"/>
      <c r="I4911" s="36" t="str">
        <f ca="1">IFERROR(__xludf.DUMMYFUNCTION("""COMPUTED_VALUE""")," ")</f>
        <v xml:space="preserve"> </v>
      </c>
      <c r="J4911" s="51"/>
      <c r="K4911" s="56"/>
      <c r="L4911" s="38"/>
      <c r="M4911" s="30"/>
      <c r="N4911" s="30"/>
      <c r="O4911" s="30"/>
      <c r="P4911" s="30"/>
      <c r="Q4911" s="23" t="str">
        <v/>
      </c>
      <c r="R4911" s="30"/>
      <c r="S4911" s="39"/>
      <c r="T4911" s="45"/>
      <c r="U4911" s="52"/>
      <c r="V4911" s="53"/>
      <c r="W4911" s="54"/>
      <c r="X4911" s="30"/>
      <c r="Y4911" s="31" t="str">
        <v/>
      </c>
      <c r="Z4911" s="30"/>
      <c r="AA4911" s="55"/>
      <c r="AB4911" s="55"/>
      <c r="AC4911" s="30"/>
      <c r="AD4911" s="30"/>
    </row>
    <row r="4912" spans="1:30" x14ac:dyDescent="0.2">
      <c r="A4912" s="89"/>
      <c r="B4912" s="35"/>
      <c r="C4912" s="30"/>
      <c r="D4912" s="30"/>
      <c r="E4912" s="30"/>
      <c r="F4912" s="30"/>
      <c r="G4912" s="30"/>
      <c r="H4912" s="155"/>
      <c r="I4912" s="36" t="str">
        <f ca="1">IFERROR(__xludf.DUMMYFUNCTION("""COMPUTED_VALUE""")," ")</f>
        <v xml:space="preserve"> </v>
      </c>
      <c r="J4912" s="51"/>
      <c r="K4912" s="56"/>
      <c r="L4912" s="38"/>
      <c r="M4912" s="30"/>
      <c r="N4912" s="30"/>
      <c r="O4912" s="30"/>
      <c r="P4912" s="30"/>
      <c r="Q4912" s="23" t="str">
        <v/>
      </c>
      <c r="R4912" s="30"/>
      <c r="S4912" s="39"/>
      <c r="T4912" s="45"/>
      <c r="U4912" s="52"/>
      <c r="V4912" s="53"/>
      <c r="W4912" s="54"/>
      <c r="X4912" s="30"/>
      <c r="Y4912" s="31" t="str">
        <v/>
      </c>
      <c r="Z4912" s="30"/>
      <c r="AA4912" s="56"/>
      <c r="AB4912" s="56"/>
      <c r="AC4912" s="30"/>
      <c r="AD4912" s="30"/>
    </row>
    <row r="4913" spans="1:30" x14ac:dyDescent="0.2">
      <c r="A4913" s="89"/>
      <c r="B4913" s="35"/>
      <c r="C4913" s="30"/>
      <c r="D4913" s="30"/>
      <c r="E4913" s="30"/>
      <c r="F4913" s="30"/>
      <c r="G4913" s="30"/>
      <c r="H4913" s="155"/>
      <c r="I4913" s="36" t="str">
        <f ca="1">IFERROR(__xludf.DUMMYFUNCTION("""COMPUTED_VALUE""")," ")</f>
        <v xml:space="preserve"> </v>
      </c>
      <c r="J4913" s="51"/>
      <c r="K4913" s="56"/>
      <c r="L4913" s="38"/>
      <c r="M4913" s="30"/>
      <c r="N4913" s="30"/>
      <c r="O4913" s="30"/>
      <c r="P4913" s="30"/>
      <c r="Q4913" s="23" t="str">
        <v/>
      </c>
      <c r="R4913" s="30"/>
      <c r="S4913" s="39"/>
      <c r="T4913" s="45"/>
      <c r="U4913" s="52"/>
      <c r="V4913" s="53"/>
      <c r="W4913" s="54"/>
      <c r="X4913" s="30"/>
      <c r="Y4913" s="31" t="str">
        <v/>
      </c>
      <c r="Z4913" s="30"/>
      <c r="AA4913" s="55"/>
      <c r="AB4913" s="55"/>
      <c r="AC4913" s="30"/>
      <c r="AD4913" s="30"/>
    </row>
    <row r="4914" spans="1:30" x14ac:dyDescent="0.2">
      <c r="A4914" s="89"/>
      <c r="B4914" s="35"/>
      <c r="C4914" s="30"/>
      <c r="D4914" s="30"/>
      <c r="E4914" s="30"/>
      <c r="F4914" s="30"/>
      <c r="G4914" s="30"/>
      <c r="H4914" s="155"/>
      <c r="I4914" s="36" t="str">
        <f ca="1">IFERROR(__xludf.DUMMYFUNCTION("""COMPUTED_VALUE""")," ")</f>
        <v xml:space="preserve"> </v>
      </c>
      <c r="J4914" s="51"/>
      <c r="K4914" s="56"/>
      <c r="L4914" s="38"/>
      <c r="M4914" s="30"/>
      <c r="N4914" s="30"/>
      <c r="O4914" s="30"/>
      <c r="P4914" s="30"/>
      <c r="Q4914" s="23" t="str">
        <v/>
      </c>
      <c r="R4914" s="30"/>
      <c r="S4914" s="39"/>
      <c r="T4914" s="45"/>
      <c r="U4914" s="52"/>
      <c r="V4914" s="53"/>
      <c r="W4914" s="54"/>
      <c r="X4914" s="30"/>
      <c r="Y4914" s="31" t="str">
        <v/>
      </c>
      <c r="Z4914" s="30"/>
      <c r="AA4914" s="56"/>
      <c r="AB4914" s="56"/>
      <c r="AC4914" s="30"/>
      <c r="AD4914" s="30"/>
    </row>
    <row r="4915" spans="1:30" x14ac:dyDescent="0.2">
      <c r="A4915" s="89"/>
      <c r="B4915" s="35"/>
      <c r="C4915" s="30"/>
      <c r="D4915" s="30"/>
      <c r="E4915" s="30"/>
      <c r="F4915" s="30"/>
      <c r="G4915" s="30"/>
      <c r="H4915" s="155"/>
      <c r="I4915" s="36" t="str">
        <f ca="1">IFERROR(__xludf.DUMMYFUNCTION("""COMPUTED_VALUE""")," ")</f>
        <v xml:space="preserve"> </v>
      </c>
      <c r="J4915" s="51"/>
      <c r="K4915" s="56"/>
      <c r="L4915" s="38"/>
      <c r="M4915" s="30"/>
      <c r="N4915" s="30"/>
      <c r="O4915" s="30"/>
      <c r="P4915" s="30"/>
      <c r="Q4915" s="23" t="str">
        <v/>
      </c>
      <c r="R4915" s="30"/>
      <c r="S4915" s="39"/>
      <c r="T4915" s="45"/>
      <c r="U4915" s="52"/>
      <c r="V4915" s="53"/>
      <c r="W4915" s="54"/>
      <c r="X4915" s="30"/>
      <c r="Y4915" s="31" t="str">
        <v/>
      </c>
      <c r="Z4915" s="30"/>
      <c r="AA4915" s="55"/>
      <c r="AB4915" s="55"/>
      <c r="AC4915" s="30"/>
      <c r="AD4915" s="30"/>
    </row>
    <row r="4916" spans="1:30" x14ac:dyDescent="0.2">
      <c r="A4916" s="89"/>
      <c r="B4916" s="35"/>
      <c r="C4916" s="30"/>
      <c r="D4916" s="30"/>
      <c r="E4916" s="30"/>
      <c r="F4916" s="30"/>
      <c r="G4916" s="30"/>
      <c r="H4916" s="155"/>
      <c r="I4916" s="36" t="str">
        <f ca="1">IFERROR(__xludf.DUMMYFUNCTION("""COMPUTED_VALUE""")," ")</f>
        <v xml:space="preserve"> </v>
      </c>
      <c r="J4916" s="51"/>
      <c r="K4916" s="56"/>
      <c r="L4916" s="38"/>
      <c r="M4916" s="30"/>
      <c r="N4916" s="30"/>
      <c r="O4916" s="30"/>
      <c r="P4916" s="30"/>
      <c r="Q4916" s="23" t="str">
        <v/>
      </c>
      <c r="R4916" s="30"/>
      <c r="S4916" s="39"/>
      <c r="T4916" s="45"/>
      <c r="U4916" s="52"/>
      <c r="V4916" s="53"/>
      <c r="W4916" s="54"/>
      <c r="X4916" s="30"/>
      <c r="Y4916" s="31" t="str">
        <v/>
      </c>
      <c r="Z4916" s="30"/>
      <c r="AA4916" s="56"/>
      <c r="AB4916" s="56"/>
      <c r="AC4916" s="30"/>
      <c r="AD4916" s="30"/>
    </row>
    <row r="4917" spans="1:30" x14ac:dyDescent="0.2">
      <c r="A4917" s="89"/>
      <c r="B4917" s="35"/>
      <c r="C4917" s="30"/>
      <c r="D4917" s="30"/>
      <c r="E4917" s="30"/>
      <c r="F4917" s="30"/>
      <c r="G4917" s="30"/>
      <c r="H4917" s="155"/>
      <c r="I4917" s="36" t="str">
        <f ca="1">IFERROR(__xludf.DUMMYFUNCTION("""COMPUTED_VALUE""")," ")</f>
        <v xml:space="preserve"> </v>
      </c>
      <c r="J4917" s="51"/>
      <c r="K4917" s="56"/>
      <c r="L4917" s="38"/>
      <c r="M4917" s="30"/>
      <c r="N4917" s="30"/>
      <c r="O4917" s="30"/>
      <c r="P4917" s="30"/>
      <c r="Q4917" s="23" t="str">
        <v/>
      </c>
      <c r="R4917" s="30"/>
      <c r="S4917" s="39"/>
      <c r="T4917" s="45"/>
      <c r="U4917" s="52"/>
      <c r="V4917" s="53"/>
      <c r="W4917" s="54"/>
      <c r="X4917" s="30"/>
      <c r="Y4917" s="31" t="str">
        <v/>
      </c>
      <c r="Z4917" s="30"/>
      <c r="AA4917" s="55"/>
      <c r="AB4917" s="55"/>
      <c r="AC4917" s="30"/>
      <c r="AD4917" s="30"/>
    </row>
    <row r="4918" spans="1:30" x14ac:dyDescent="0.2">
      <c r="A4918" s="89"/>
      <c r="B4918" s="35"/>
      <c r="C4918" s="30"/>
      <c r="D4918" s="30"/>
      <c r="E4918" s="30"/>
      <c r="F4918" s="30"/>
      <c r="G4918" s="30"/>
      <c r="H4918" s="155"/>
      <c r="I4918" s="36" t="str">
        <f ca="1">IFERROR(__xludf.DUMMYFUNCTION("""COMPUTED_VALUE""")," ")</f>
        <v xml:space="preserve"> </v>
      </c>
      <c r="J4918" s="51"/>
      <c r="K4918" s="56"/>
      <c r="L4918" s="38"/>
      <c r="M4918" s="30"/>
      <c r="N4918" s="30"/>
      <c r="O4918" s="30"/>
      <c r="P4918" s="30"/>
      <c r="Q4918" s="23" t="str">
        <v/>
      </c>
      <c r="R4918" s="30"/>
      <c r="S4918" s="39"/>
      <c r="T4918" s="45"/>
      <c r="U4918" s="52"/>
      <c r="V4918" s="53"/>
      <c r="W4918" s="54"/>
      <c r="X4918" s="30"/>
      <c r="Y4918" s="31" t="str">
        <v/>
      </c>
      <c r="Z4918" s="30"/>
      <c r="AA4918" s="56"/>
      <c r="AB4918" s="56"/>
      <c r="AC4918" s="30"/>
      <c r="AD4918" s="30"/>
    </row>
    <row r="4919" spans="1:30" x14ac:dyDescent="0.2">
      <c r="A4919" s="89"/>
      <c r="B4919" s="35"/>
      <c r="C4919" s="30"/>
      <c r="D4919" s="30"/>
      <c r="E4919" s="30"/>
      <c r="F4919" s="30"/>
      <c r="G4919" s="30"/>
      <c r="H4919" s="155"/>
      <c r="I4919" s="36" t="str">
        <f ca="1">IFERROR(__xludf.DUMMYFUNCTION("""COMPUTED_VALUE""")," ")</f>
        <v xml:space="preserve"> </v>
      </c>
      <c r="J4919" s="51"/>
      <c r="K4919" s="56"/>
      <c r="L4919" s="38"/>
      <c r="M4919" s="30"/>
      <c r="N4919" s="30"/>
      <c r="O4919" s="30"/>
      <c r="P4919" s="30"/>
      <c r="Q4919" s="23" t="str">
        <v/>
      </c>
      <c r="R4919" s="30"/>
      <c r="S4919" s="39"/>
      <c r="T4919" s="45"/>
      <c r="U4919" s="52"/>
      <c r="V4919" s="53"/>
      <c r="W4919" s="54"/>
      <c r="X4919" s="30"/>
      <c r="Y4919" s="31" t="str">
        <v/>
      </c>
      <c r="Z4919" s="30"/>
      <c r="AA4919" s="55"/>
      <c r="AB4919" s="55"/>
      <c r="AC4919" s="30"/>
      <c r="AD4919" s="30"/>
    </row>
    <row r="4920" spans="1:30" x14ac:dyDescent="0.2">
      <c r="A4920" s="89"/>
      <c r="B4920" s="35"/>
      <c r="C4920" s="30"/>
      <c r="D4920" s="30"/>
      <c r="E4920" s="30"/>
      <c r="F4920" s="30"/>
      <c r="G4920" s="30"/>
      <c r="H4920" s="155"/>
      <c r="I4920" s="36" t="str">
        <f ca="1">IFERROR(__xludf.DUMMYFUNCTION("""COMPUTED_VALUE""")," ")</f>
        <v xml:space="preserve"> </v>
      </c>
      <c r="J4920" s="51"/>
      <c r="K4920" s="56"/>
      <c r="L4920" s="38"/>
      <c r="M4920" s="30"/>
      <c r="N4920" s="30"/>
      <c r="O4920" s="30"/>
      <c r="P4920" s="30"/>
      <c r="Q4920" s="23" t="str">
        <v/>
      </c>
      <c r="R4920" s="30"/>
      <c r="S4920" s="39"/>
      <c r="T4920" s="45"/>
      <c r="U4920" s="52"/>
      <c r="V4920" s="53"/>
      <c r="W4920" s="54"/>
      <c r="X4920" s="30"/>
      <c r="Y4920" s="31" t="str">
        <v/>
      </c>
      <c r="Z4920" s="30"/>
      <c r="AA4920" s="56"/>
      <c r="AB4920" s="56"/>
      <c r="AC4920" s="30"/>
      <c r="AD4920" s="30"/>
    </row>
    <row r="4921" spans="1:30" x14ac:dyDescent="0.2">
      <c r="A4921" s="89"/>
      <c r="B4921" s="35"/>
      <c r="C4921" s="30"/>
      <c r="D4921" s="30"/>
      <c r="E4921" s="30"/>
      <c r="F4921" s="30"/>
      <c r="G4921" s="30"/>
      <c r="H4921" s="155"/>
      <c r="I4921" s="36" t="str">
        <f ca="1">IFERROR(__xludf.DUMMYFUNCTION("""COMPUTED_VALUE""")," ")</f>
        <v xml:space="preserve"> </v>
      </c>
      <c r="J4921" s="51"/>
      <c r="K4921" s="56"/>
      <c r="L4921" s="38"/>
      <c r="M4921" s="30"/>
      <c r="N4921" s="30"/>
      <c r="O4921" s="30"/>
      <c r="P4921" s="30"/>
      <c r="Q4921" s="23" t="str">
        <v/>
      </c>
      <c r="R4921" s="30"/>
      <c r="S4921" s="39"/>
      <c r="T4921" s="45"/>
      <c r="U4921" s="52"/>
      <c r="V4921" s="53"/>
      <c r="W4921" s="54"/>
      <c r="X4921" s="30"/>
      <c r="Y4921" s="31" t="str">
        <v/>
      </c>
      <c r="Z4921" s="30"/>
      <c r="AA4921" s="55"/>
      <c r="AB4921" s="55"/>
      <c r="AC4921" s="30"/>
      <c r="AD4921" s="30"/>
    </row>
    <row r="4922" spans="1:30" x14ac:dyDescent="0.2">
      <c r="A4922" s="89"/>
      <c r="B4922" s="35"/>
      <c r="C4922" s="30"/>
      <c r="D4922" s="30"/>
      <c r="E4922" s="30"/>
      <c r="F4922" s="30"/>
      <c r="G4922" s="30"/>
      <c r="H4922" s="155"/>
      <c r="I4922" s="36" t="str">
        <f ca="1">IFERROR(__xludf.DUMMYFUNCTION("""COMPUTED_VALUE""")," ")</f>
        <v xml:space="preserve"> </v>
      </c>
      <c r="J4922" s="51"/>
      <c r="K4922" s="56"/>
      <c r="L4922" s="38"/>
      <c r="M4922" s="30"/>
      <c r="N4922" s="30"/>
      <c r="O4922" s="30"/>
      <c r="P4922" s="30"/>
      <c r="Q4922" s="23" t="str">
        <v/>
      </c>
      <c r="R4922" s="30"/>
      <c r="S4922" s="39"/>
      <c r="T4922" s="45"/>
      <c r="U4922" s="52"/>
      <c r="V4922" s="53"/>
      <c r="W4922" s="54"/>
      <c r="X4922" s="30"/>
      <c r="Y4922" s="31" t="str">
        <v/>
      </c>
      <c r="Z4922" s="30"/>
      <c r="AA4922" s="56"/>
      <c r="AB4922" s="56"/>
      <c r="AC4922" s="30"/>
      <c r="AD4922" s="30"/>
    </row>
    <row r="4923" spans="1:30" x14ac:dyDescent="0.2">
      <c r="A4923" s="89"/>
      <c r="B4923" s="35"/>
      <c r="C4923" s="30"/>
      <c r="D4923" s="30"/>
      <c r="E4923" s="30"/>
      <c r="F4923" s="30"/>
      <c r="G4923" s="30"/>
      <c r="H4923" s="155"/>
      <c r="I4923" s="36" t="str">
        <f ca="1">IFERROR(__xludf.DUMMYFUNCTION("""COMPUTED_VALUE""")," ")</f>
        <v xml:space="preserve"> </v>
      </c>
      <c r="J4923" s="51"/>
      <c r="K4923" s="56"/>
      <c r="L4923" s="38"/>
      <c r="M4923" s="30"/>
      <c r="N4923" s="30"/>
      <c r="O4923" s="30"/>
      <c r="P4923" s="30"/>
      <c r="Q4923" s="23" t="str">
        <v/>
      </c>
      <c r="R4923" s="30"/>
      <c r="S4923" s="39"/>
      <c r="T4923" s="45"/>
      <c r="U4923" s="52"/>
      <c r="V4923" s="53"/>
      <c r="W4923" s="54"/>
      <c r="X4923" s="30"/>
      <c r="Y4923" s="31" t="str">
        <v/>
      </c>
      <c r="Z4923" s="30"/>
      <c r="AA4923" s="55"/>
      <c r="AB4923" s="55"/>
      <c r="AC4923" s="30"/>
      <c r="AD4923" s="30"/>
    </row>
    <row r="4924" spans="1:30" x14ac:dyDescent="0.2">
      <c r="A4924" s="89"/>
      <c r="B4924" s="35"/>
      <c r="C4924" s="30"/>
      <c r="D4924" s="30"/>
      <c r="E4924" s="30"/>
      <c r="F4924" s="30"/>
      <c r="G4924" s="30"/>
      <c r="H4924" s="155"/>
      <c r="I4924" s="36" t="str">
        <f ca="1">IFERROR(__xludf.DUMMYFUNCTION("""COMPUTED_VALUE""")," ")</f>
        <v xml:space="preserve"> </v>
      </c>
      <c r="J4924" s="51"/>
      <c r="K4924" s="56"/>
      <c r="L4924" s="38"/>
      <c r="M4924" s="30"/>
      <c r="N4924" s="30"/>
      <c r="O4924" s="30"/>
      <c r="P4924" s="30"/>
      <c r="Q4924" s="23" t="str">
        <v/>
      </c>
      <c r="R4924" s="30"/>
      <c r="S4924" s="39"/>
      <c r="T4924" s="45"/>
      <c r="U4924" s="52"/>
      <c r="V4924" s="53"/>
      <c r="W4924" s="54"/>
      <c r="X4924" s="30"/>
      <c r="Y4924" s="31" t="str">
        <v/>
      </c>
      <c r="Z4924" s="30"/>
      <c r="AA4924" s="56"/>
      <c r="AB4924" s="56"/>
      <c r="AC4924" s="30"/>
      <c r="AD4924" s="30"/>
    </row>
    <row r="4925" spans="1:30" x14ac:dyDescent="0.2">
      <c r="A4925" s="89"/>
      <c r="B4925" s="35"/>
      <c r="C4925" s="30"/>
      <c r="D4925" s="30"/>
      <c r="E4925" s="30"/>
      <c r="F4925" s="30"/>
      <c r="G4925" s="30"/>
      <c r="H4925" s="155"/>
      <c r="I4925" s="36" t="str">
        <f ca="1">IFERROR(__xludf.DUMMYFUNCTION("""COMPUTED_VALUE""")," ")</f>
        <v xml:space="preserve"> </v>
      </c>
      <c r="J4925" s="51"/>
      <c r="K4925" s="56"/>
      <c r="L4925" s="38"/>
      <c r="M4925" s="30"/>
      <c r="N4925" s="30"/>
      <c r="O4925" s="30"/>
      <c r="P4925" s="30"/>
      <c r="Q4925" s="23" t="str">
        <v/>
      </c>
      <c r="R4925" s="30"/>
      <c r="S4925" s="39"/>
      <c r="T4925" s="45"/>
      <c r="U4925" s="52"/>
      <c r="V4925" s="53"/>
      <c r="W4925" s="54"/>
      <c r="X4925" s="30"/>
      <c r="Y4925" s="31" t="str">
        <v/>
      </c>
      <c r="Z4925" s="30"/>
      <c r="AA4925" s="55"/>
      <c r="AB4925" s="55"/>
      <c r="AC4925" s="30"/>
      <c r="AD4925" s="30"/>
    </row>
    <row r="4926" spans="1:30" x14ac:dyDescent="0.2">
      <c r="A4926" s="89"/>
      <c r="B4926" s="35"/>
      <c r="C4926" s="30"/>
      <c r="D4926" s="30"/>
      <c r="E4926" s="30"/>
      <c r="F4926" s="30"/>
      <c r="G4926" s="30"/>
      <c r="H4926" s="155"/>
      <c r="I4926" s="36" t="str">
        <f ca="1">IFERROR(__xludf.DUMMYFUNCTION("""COMPUTED_VALUE""")," ")</f>
        <v xml:space="preserve"> </v>
      </c>
      <c r="J4926" s="51"/>
      <c r="K4926" s="56"/>
      <c r="L4926" s="38"/>
      <c r="M4926" s="30"/>
      <c r="N4926" s="30"/>
      <c r="O4926" s="30"/>
      <c r="P4926" s="30"/>
      <c r="Q4926" s="23" t="str">
        <v/>
      </c>
      <c r="R4926" s="30"/>
      <c r="S4926" s="39"/>
      <c r="T4926" s="45"/>
      <c r="U4926" s="52"/>
      <c r="V4926" s="53"/>
      <c r="W4926" s="54"/>
      <c r="X4926" s="30"/>
      <c r="Y4926" s="31" t="str">
        <v/>
      </c>
      <c r="Z4926" s="30"/>
      <c r="AA4926" s="56"/>
      <c r="AB4926" s="56"/>
      <c r="AC4926" s="30"/>
      <c r="AD4926" s="30"/>
    </row>
    <row r="4927" spans="1:30" x14ac:dyDescent="0.2">
      <c r="A4927" s="89"/>
      <c r="B4927" s="35"/>
      <c r="C4927" s="30"/>
      <c r="D4927" s="30"/>
      <c r="E4927" s="30"/>
      <c r="F4927" s="30"/>
      <c r="G4927" s="30"/>
      <c r="H4927" s="155"/>
      <c r="I4927" s="36" t="str">
        <f ca="1">IFERROR(__xludf.DUMMYFUNCTION("""COMPUTED_VALUE""")," ")</f>
        <v xml:space="preserve"> </v>
      </c>
      <c r="J4927" s="51"/>
      <c r="K4927" s="56"/>
      <c r="L4927" s="38"/>
      <c r="M4927" s="30"/>
      <c r="N4927" s="30"/>
      <c r="O4927" s="30"/>
      <c r="P4927" s="30"/>
      <c r="Q4927" s="23" t="str">
        <v/>
      </c>
      <c r="R4927" s="30"/>
      <c r="S4927" s="39"/>
      <c r="T4927" s="45"/>
      <c r="U4927" s="52"/>
      <c r="V4927" s="53"/>
      <c r="W4927" s="54"/>
      <c r="X4927" s="30"/>
      <c r="Y4927" s="31" t="str">
        <v/>
      </c>
      <c r="Z4927" s="30"/>
      <c r="AA4927" s="55"/>
      <c r="AB4927" s="55"/>
      <c r="AC4927" s="30"/>
      <c r="AD4927" s="30"/>
    </row>
    <row r="4928" spans="1:30" x14ac:dyDescent="0.2">
      <c r="A4928" s="89"/>
      <c r="B4928" s="35"/>
      <c r="C4928" s="30"/>
      <c r="D4928" s="30"/>
      <c r="E4928" s="30"/>
      <c r="F4928" s="30"/>
      <c r="G4928" s="30"/>
      <c r="H4928" s="155"/>
      <c r="I4928" s="36" t="str">
        <f ca="1">IFERROR(__xludf.DUMMYFUNCTION("""COMPUTED_VALUE""")," ")</f>
        <v xml:space="preserve"> </v>
      </c>
      <c r="J4928" s="51"/>
      <c r="K4928" s="56"/>
      <c r="L4928" s="38"/>
      <c r="M4928" s="30"/>
      <c r="N4928" s="30"/>
      <c r="O4928" s="30"/>
      <c r="P4928" s="30"/>
      <c r="Q4928" s="23" t="str">
        <v/>
      </c>
      <c r="R4928" s="30"/>
      <c r="S4928" s="39"/>
      <c r="T4928" s="45"/>
      <c r="U4928" s="52"/>
      <c r="V4928" s="53"/>
      <c r="W4928" s="54"/>
      <c r="X4928" s="30"/>
      <c r="Y4928" s="31" t="str">
        <v/>
      </c>
      <c r="Z4928" s="30"/>
      <c r="AA4928" s="56"/>
      <c r="AB4928" s="56"/>
      <c r="AC4928" s="30"/>
      <c r="AD4928" s="30"/>
    </row>
    <row r="4929" spans="1:30" x14ac:dyDescent="0.2">
      <c r="A4929" s="89"/>
      <c r="B4929" s="35"/>
      <c r="C4929" s="30"/>
      <c r="D4929" s="30"/>
      <c r="E4929" s="30"/>
      <c r="F4929" s="30"/>
      <c r="G4929" s="30"/>
      <c r="H4929" s="155"/>
      <c r="I4929" s="36" t="str">
        <f ca="1">IFERROR(__xludf.DUMMYFUNCTION("""COMPUTED_VALUE""")," ")</f>
        <v xml:space="preserve"> </v>
      </c>
      <c r="J4929" s="51"/>
      <c r="K4929" s="56"/>
      <c r="L4929" s="38"/>
      <c r="M4929" s="30"/>
      <c r="N4929" s="30"/>
      <c r="O4929" s="30"/>
      <c r="P4929" s="30"/>
      <c r="Q4929" s="23" t="str">
        <v/>
      </c>
      <c r="R4929" s="30"/>
      <c r="S4929" s="39"/>
      <c r="T4929" s="45"/>
      <c r="U4929" s="52"/>
      <c r="V4929" s="53"/>
      <c r="W4929" s="54"/>
      <c r="X4929" s="30"/>
      <c r="Y4929" s="31" t="str">
        <v/>
      </c>
      <c r="Z4929" s="30"/>
      <c r="AA4929" s="55"/>
      <c r="AB4929" s="55"/>
      <c r="AC4929" s="30"/>
      <c r="AD4929" s="30"/>
    </row>
    <row r="4930" spans="1:30" x14ac:dyDescent="0.2">
      <c r="A4930" s="89"/>
      <c r="B4930" s="35"/>
      <c r="C4930" s="30"/>
      <c r="D4930" s="30"/>
      <c r="E4930" s="30"/>
      <c r="F4930" s="30"/>
      <c r="G4930" s="30"/>
      <c r="H4930" s="155"/>
      <c r="I4930" s="36" t="str">
        <f ca="1">IFERROR(__xludf.DUMMYFUNCTION("""COMPUTED_VALUE""")," ")</f>
        <v xml:space="preserve"> </v>
      </c>
      <c r="J4930" s="51"/>
      <c r="K4930" s="56"/>
      <c r="L4930" s="38"/>
      <c r="M4930" s="30"/>
      <c r="N4930" s="30"/>
      <c r="O4930" s="30"/>
      <c r="P4930" s="30"/>
      <c r="Q4930" s="23" t="str">
        <v/>
      </c>
      <c r="R4930" s="30"/>
      <c r="S4930" s="39"/>
      <c r="T4930" s="45"/>
      <c r="U4930" s="52"/>
      <c r="V4930" s="53"/>
      <c r="W4930" s="54"/>
      <c r="X4930" s="30"/>
      <c r="Y4930" s="31" t="str">
        <v/>
      </c>
      <c r="Z4930" s="30"/>
      <c r="AA4930" s="56"/>
      <c r="AB4930" s="56"/>
      <c r="AC4930" s="30"/>
      <c r="AD4930" s="30"/>
    </row>
    <row r="4931" spans="1:30" x14ac:dyDescent="0.2">
      <c r="A4931" s="89"/>
      <c r="B4931" s="35"/>
      <c r="C4931" s="30"/>
      <c r="D4931" s="30"/>
      <c r="E4931" s="30"/>
      <c r="F4931" s="30"/>
      <c r="G4931" s="30"/>
      <c r="H4931" s="155"/>
      <c r="I4931" s="36" t="str">
        <f ca="1">IFERROR(__xludf.DUMMYFUNCTION("""COMPUTED_VALUE""")," ")</f>
        <v xml:space="preserve"> </v>
      </c>
      <c r="J4931" s="51"/>
      <c r="K4931" s="56"/>
      <c r="L4931" s="38"/>
      <c r="M4931" s="30"/>
      <c r="N4931" s="30"/>
      <c r="O4931" s="30"/>
      <c r="P4931" s="30"/>
      <c r="Q4931" s="23" t="str">
        <v/>
      </c>
      <c r="R4931" s="30"/>
      <c r="S4931" s="39"/>
      <c r="T4931" s="45"/>
      <c r="U4931" s="52"/>
      <c r="V4931" s="53"/>
      <c r="W4931" s="54"/>
      <c r="X4931" s="30"/>
      <c r="Y4931" s="31" t="str">
        <v/>
      </c>
      <c r="Z4931" s="30"/>
      <c r="AA4931" s="55"/>
      <c r="AB4931" s="55"/>
      <c r="AC4931" s="30"/>
      <c r="AD4931" s="30"/>
    </row>
    <row r="4932" spans="1:30" x14ac:dyDescent="0.2">
      <c r="A4932" s="89"/>
      <c r="B4932" s="35"/>
      <c r="C4932" s="30"/>
      <c r="D4932" s="30"/>
      <c r="E4932" s="30"/>
      <c r="F4932" s="30"/>
      <c r="G4932" s="30"/>
      <c r="H4932" s="155"/>
      <c r="I4932" s="36" t="str">
        <f ca="1">IFERROR(__xludf.DUMMYFUNCTION("""COMPUTED_VALUE""")," ")</f>
        <v xml:space="preserve"> </v>
      </c>
      <c r="J4932" s="51"/>
      <c r="K4932" s="56"/>
      <c r="L4932" s="38"/>
      <c r="M4932" s="30"/>
      <c r="N4932" s="30"/>
      <c r="O4932" s="30"/>
      <c r="P4932" s="30"/>
      <c r="Q4932" s="23" t="str">
        <v/>
      </c>
      <c r="R4932" s="30"/>
      <c r="S4932" s="39"/>
      <c r="T4932" s="45"/>
      <c r="U4932" s="52"/>
      <c r="V4932" s="53"/>
      <c r="W4932" s="54"/>
      <c r="X4932" s="30"/>
      <c r="Y4932" s="31" t="str">
        <v/>
      </c>
      <c r="Z4932" s="30"/>
      <c r="AA4932" s="56"/>
      <c r="AB4932" s="56"/>
      <c r="AC4932" s="30"/>
      <c r="AD4932" s="30"/>
    </row>
    <row r="4933" spans="1:30" x14ac:dyDescent="0.2">
      <c r="A4933" s="89"/>
      <c r="B4933" s="35"/>
      <c r="C4933" s="30"/>
      <c r="D4933" s="30"/>
      <c r="E4933" s="30"/>
      <c r="F4933" s="30"/>
      <c r="G4933" s="30"/>
      <c r="H4933" s="155"/>
      <c r="I4933" s="36" t="str">
        <f ca="1">IFERROR(__xludf.DUMMYFUNCTION("""COMPUTED_VALUE""")," ")</f>
        <v xml:space="preserve"> </v>
      </c>
      <c r="J4933" s="51"/>
      <c r="K4933" s="56"/>
      <c r="L4933" s="38"/>
      <c r="M4933" s="30"/>
      <c r="N4933" s="30"/>
      <c r="O4933" s="30"/>
      <c r="P4933" s="30"/>
      <c r="Q4933" s="23" t="str">
        <v/>
      </c>
      <c r="R4933" s="30"/>
      <c r="S4933" s="39"/>
      <c r="T4933" s="45"/>
      <c r="U4933" s="52"/>
      <c r="V4933" s="53"/>
      <c r="W4933" s="54"/>
      <c r="X4933" s="30"/>
      <c r="Y4933" s="31" t="str">
        <v/>
      </c>
      <c r="Z4933" s="30"/>
      <c r="AA4933" s="55"/>
      <c r="AB4933" s="55"/>
      <c r="AC4933" s="30"/>
      <c r="AD4933" s="30"/>
    </row>
    <row r="4934" spans="1:30" x14ac:dyDescent="0.2">
      <c r="A4934" s="89"/>
      <c r="B4934" s="35"/>
      <c r="C4934" s="30"/>
      <c r="D4934" s="30"/>
      <c r="E4934" s="30"/>
      <c r="F4934" s="30"/>
      <c r="G4934" s="30"/>
      <c r="H4934" s="155"/>
      <c r="I4934" s="36" t="str">
        <f ca="1">IFERROR(__xludf.DUMMYFUNCTION("""COMPUTED_VALUE""")," ")</f>
        <v xml:space="preserve"> </v>
      </c>
      <c r="J4934" s="51"/>
      <c r="K4934" s="56"/>
      <c r="L4934" s="38"/>
      <c r="M4934" s="30"/>
      <c r="N4934" s="30"/>
      <c r="O4934" s="30"/>
      <c r="P4934" s="30"/>
      <c r="Q4934" s="23" t="str">
        <v/>
      </c>
      <c r="R4934" s="30"/>
      <c r="S4934" s="39"/>
      <c r="T4934" s="45"/>
      <c r="U4934" s="52"/>
      <c r="V4934" s="53"/>
      <c r="W4934" s="54"/>
      <c r="X4934" s="30"/>
      <c r="Y4934" s="31" t="str">
        <v/>
      </c>
      <c r="Z4934" s="30"/>
      <c r="AA4934" s="56"/>
      <c r="AB4934" s="56"/>
      <c r="AC4934" s="30"/>
      <c r="AD4934" s="30"/>
    </row>
    <row r="4935" spans="1:30" x14ac:dyDescent="0.2">
      <c r="A4935" s="89"/>
      <c r="B4935" s="35"/>
      <c r="C4935" s="30"/>
      <c r="D4935" s="30"/>
      <c r="E4935" s="30"/>
      <c r="F4935" s="30"/>
      <c r="G4935" s="30"/>
      <c r="H4935" s="155"/>
      <c r="I4935" s="36" t="str">
        <f ca="1">IFERROR(__xludf.DUMMYFUNCTION("""COMPUTED_VALUE""")," ")</f>
        <v xml:space="preserve"> </v>
      </c>
      <c r="J4935" s="51"/>
      <c r="K4935" s="56"/>
      <c r="L4935" s="38"/>
      <c r="M4935" s="30"/>
      <c r="N4935" s="30"/>
      <c r="O4935" s="30"/>
      <c r="P4935" s="30"/>
      <c r="Q4935" s="23" t="str">
        <v/>
      </c>
      <c r="R4935" s="30"/>
      <c r="S4935" s="39"/>
      <c r="T4935" s="45"/>
      <c r="U4935" s="52"/>
      <c r="V4935" s="53"/>
      <c r="W4935" s="54"/>
      <c r="X4935" s="30"/>
      <c r="Y4935" s="31" t="str">
        <v/>
      </c>
      <c r="Z4935" s="30"/>
      <c r="AA4935" s="55"/>
      <c r="AB4935" s="55"/>
      <c r="AC4935" s="30"/>
      <c r="AD4935" s="30"/>
    </row>
    <row r="4936" spans="1:30" x14ac:dyDescent="0.2">
      <c r="A4936" s="89"/>
      <c r="B4936" s="35"/>
      <c r="C4936" s="30"/>
      <c r="D4936" s="30"/>
      <c r="E4936" s="30"/>
      <c r="F4936" s="30"/>
      <c r="G4936" s="30"/>
      <c r="H4936" s="155"/>
      <c r="I4936" s="36" t="str">
        <f ca="1">IFERROR(__xludf.DUMMYFUNCTION("""COMPUTED_VALUE""")," ")</f>
        <v xml:space="preserve"> </v>
      </c>
      <c r="J4936" s="51"/>
      <c r="K4936" s="56"/>
      <c r="L4936" s="38"/>
      <c r="M4936" s="30"/>
      <c r="N4936" s="30"/>
      <c r="O4936" s="30"/>
      <c r="P4936" s="30"/>
      <c r="Q4936" s="23" t="str">
        <v/>
      </c>
      <c r="R4936" s="30"/>
      <c r="S4936" s="39"/>
      <c r="T4936" s="45"/>
      <c r="U4936" s="52"/>
      <c r="V4936" s="53"/>
      <c r="W4936" s="54"/>
      <c r="X4936" s="30"/>
      <c r="Y4936" s="31" t="str">
        <v/>
      </c>
      <c r="Z4936" s="30"/>
      <c r="AA4936" s="56"/>
      <c r="AB4936" s="56"/>
      <c r="AC4936" s="30"/>
      <c r="AD4936" s="30"/>
    </row>
    <row r="4937" spans="1:30" x14ac:dyDescent="0.2">
      <c r="A4937" s="89"/>
      <c r="B4937" s="35"/>
      <c r="C4937" s="30"/>
      <c r="D4937" s="30"/>
      <c r="E4937" s="30"/>
      <c r="F4937" s="30"/>
      <c r="G4937" s="30"/>
      <c r="H4937" s="155"/>
      <c r="I4937" s="36" t="str">
        <f ca="1">IFERROR(__xludf.DUMMYFUNCTION("""COMPUTED_VALUE""")," ")</f>
        <v xml:space="preserve"> </v>
      </c>
      <c r="J4937" s="51"/>
      <c r="K4937" s="56"/>
      <c r="L4937" s="38"/>
      <c r="M4937" s="30"/>
      <c r="N4937" s="30"/>
      <c r="O4937" s="30"/>
      <c r="P4937" s="30"/>
      <c r="Q4937" s="23" t="str">
        <v/>
      </c>
      <c r="R4937" s="30"/>
      <c r="S4937" s="39"/>
      <c r="T4937" s="45"/>
      <c r="U4937" s="52"/>
      <c r="V4937" s="53"/>
      <c r="W4937" s="54"/>
      <c r="X4937" s="30"/>
      <c r="Y4937" s="31" t="str">
        <v/>
      </c>
      <c r="Z4937" s="30"/>
      <c r="AA4937" s="55"/>
      <c r="AB4937" s="55"/>
      <c r="AC4937" s="30"/>
      <c r="AD4937" s="30"/>
    </row>
    <row r="4938" spans="1:30" x14ac:dyDescent="0.2">
      <c r="A4938" s="89"/>
      <c r="B4938" s="35"/>
      <c r="C4938" s="30"/>
      <c r="D4938" s="30"/>
      <c r="E4938" s="30"/>
      <c r="F4938" s="30"/>
      <c r="G4938" s="30"/>
      <c r="H4938" s="155"/>
      <c r="I4938" s="36" t="str">
        <f ca="1">IFERROR(__xludf.DUMMYFUNCTION("""COMPUTED_VALUE""")," ")</f>
        <v xml:space="preserve"> </v>
      </c>
      <c r="J4938" s="51"/>
      <c r="K4938" s="56"/>
      <c r="L4938" s="38"/>
      <c r="M4938" s="30"/>
      <c r="N4938" s="30"/>
      <c r="O4938" s="30"/>
      <c r="P4938" s="30"/>
      <c r="Q4938" s="23" t="str">
        <v/>
      </c>
      <c r="R4938" s="30"/>
      <c r="S4938" s="39"/>
      <c r="T4938" s="45"/>
      <c r="U4938" s="52"/>
      <c r="V4938" s="53"/>
      <c r="W4938" s="54"/>
      <c r="X4938" s="30"/>
      <c r="Y4938" s="31" t="str">
        <v/>
      </c>
      <c r="Z4938" s="30"/>
      <c r="AA4938" s="56"/>
      <c r="AB4938" s="56"/>
      <c r="AC4938" s="30"/>
      <c r="AD4938" s="30"/>
    </row>
    <row r="4939" spans="1:30" x14ac:dyDescent="0.2">
      <c r="A4939" s="89"/>
      <c r="B4939" s="35"/>
      <c r="C4939" s="30"/>
      <c r="D4939" s="30"/>
      <c r="E4939" s="30"/>
      <c r="F4939" s="30"/>
      <c r="G4939" s="30"/>
      <c r="H4939" s="155"/>
      <c r="I4939" s="36" t="str">
        <f ca="1">IFERROR(__xludf.DUMMYFUNCTION("""COMPUTED_VALUE""")," ")</f>
        <v xml:space="preserve"> </v>
      </c>
      <c r="J4939" s="51"/>
      <c r="K4939" s="56"/>
      <c r="L4939" s="38"/>
      <c r="M4939" s="30"/>
      <c r="N4939" s="30"/>
      <c r="O4939" s="30"/>
      <c r="P4939" s="30"/>
      <c r="Q4939" s="23" t="str">
        <v/>
      </c>
      <c r="R4939" s="30"/>
      <c r="S4939" s="39"/>
      <c r="T4939" s="45"/>
      <c r="U4939" s="52"/>
      <c r="V4939" s="53"/>
      <c r="W4939" s="54"/>
      <c r="X4939" s="30"/>
      <c r="Y4939" s="31" t="str">
        <v/>
      </c>
      <c r="Z4939" s="30"/>
      <c r="AA4939" s="55"/>
      <c r="AB4939" s="55"/>
      <c r="AC4939" s="30"/>
      <c r="AD4939" s="30"/>
    </row>
    <row r="4940" spans="1:30" x14ac:dyDescent="0.2">
      <c r="A4940" s="89"/>
      <c r="B4940" s="35"/>
      <c r="C4940" s="30"/>
      <c r="D4940" s="30"/>
      <c r="E4940" s="30"/>
      <c r="F4940" s="30"/>
      <c r="G4940" s="30"/>
      <c r="H4940" s="155"/>
      <c r="I4940" s="36" t="str">
        <f ca="1">IFERROR(__xludf.DUMMYFUNCTION("""COMPUTED_VALUE""")," ")</f>
        <v xml:space="preserve"> </v>
      </c>
      <c r="J4940" s="51"/>
      <c r="K4940" s="56"/>
      <c r="L4940" s="38"/>
      <c r="M4940" s="30"/>
      <c r="N4940" s="30"/>
      <c r="O4940" s="30"/>
      <c r="P4940" s="30"/>
      <c r="Q4940" s="23" t="str">
        <v/>
      </c>
      <c r="R4940" s="30"/>
      <c r="S4940" s="39"/>
      <c r="T4940" s="45"/>
      <c r="U4940" s="52"/>
      <c r="V4940" s="53"/>
      <c r="W4940" s="54"/>
      <c r="X4940" s="30"/>
      <c r="Y4940" s="31" t="str">
        <v/>
      </c>
      <c r="Z4940" s="30"/>
      <c r="AA4940" s="56"/>
      <c r="AB4940" s="56"/>
      <c r="AC4940" s="30"/>
      <c r="AD4940" s="30"/>
    </row>
    <row r="4941" spans="1:30" x14ac:dyDescent="0.2">
      <c r="A4941" s="89"/>
      <c r="B4941" s="35"/>
      <c r="C4941" s="30"/>
      <c r="D4941" s="30"/>
      <c r="E4941" s="30"/>
      <c r="F4941" s="30"/>
      <c r="G4941" s="30"/>
      <c r="H4941" s="155"/>
      <c r="I4941" s="36" t="str">
        <f ca="1">IFERROR(__xludf.DUMMYFUNCTION("""COMPUTED_VALUE""")," ")</f>
        <v xml:space="preserve"> </v>
      </c>
      <c r="J4941" s="51"/>
      <c r="K4941" s="56"/>
      <c r="L4941" s="38"/>
      <c r="M4941" s="30"/>
      <c r="N4941" s="30"/>
      <c r="O4941" s="30"/>
      <c r="P4941" s="30"/>
      <c r="Q4941" s="23" t="str">
        <v/>
      </c>
      <c r="R4941" s="30"/>
      <c r="S4941" s="39"/>
      <c r="T4941" s="45"/>
      <c r="U4941" s="52"/>
      <c r="V4941" s="53"/>
      <c r="W4941" s="54"/>
      <c r="X4941" s="30"/>
      <c r="Y4941" s="31" t="str">
        <v/>
      </c>
      <c r="Z4941" s="30"/>
      <c r="AA4941" s="55"/>
      <c r="AB4941" s="55"/>
      <c r="AC4941" s="30"/>
      <c r="AD4941" s="30"/>
    </row>
    <row r="4942" spans="1:30" x14ac:dyDescent="0.2">
      <c r="A4942" s="89"/>
      <c r="B4942" s="35"/>
      <c r="C4942" s="30"/>
      <c r="D4942" s="30"/>
      <c r="E4942" s="30"/>
      <c r="F4942" s="30"/>
      <c r="G4942" s="30"/>
      <c r="H4942" s="155"/>
      <c r="I4942" s="36" t="str">
        <f ca="1">IFERROR(__xludf.DUMMYFUNCTION("""COMPUTED_VALUE""")," ")</f>
        <v xml:space="preserve"> </v>
      </c>
      <c r="J4942" s="51"/>
      <c r="K4942" s="56"/>
      <c r="L4942" s="38"/>
      <c r="M4942" s="30"/>
      <c r="N4942" s="30"/>
      <c r="O4942" s="30"/>
      <c r="P4942" s="30"/>
      <c r="Q4942" s="23" t="str">
        <v/>
      </c>
      <c r="R4942" s="30"/>
      <c r="S4942" s="39"/>
      <c r="T4942" s="45"/>
      <c r="U4942" s="52"/>
      <c r="V4942" s="53"/>
      <c r="W4942" s="54"/>
      <c r="X4942" s="30"/>
      <c r="Y4942" s="31" t="str">
        <v/>
      </c>
      <c r="Z4942" s="30"/>
      <c r="AA4942" s="56"/>
      <c r="AB4942" s="56"/>
      <c r="AC4942" s="30"/>
      <c r="AD4942" s="30"/>
    </row>
    <row r="4943" spans="1:30" x14ac:dyDescent="0.2">
      <c r="A4943" s="89"/>
      <c r="B4943" s="35"/>
      <c r="C4943" s="30"/>
      <c r="D4943" s="30"/>
      <c r="E4943" s="30"/>
      <c r="F4943" s="30"/>
      <c r="G4943" s="30"/>
      <c r="H4943" s="155"/>
      <c r="I4943" s="36" t="str">
        <f ca="1">IFERROR(__xludf.DUMMYFUNCTION("""COMPUTED_VALUE""")," ")</f>
        <v xml:space="preserve"> </v>
      </c>
      <c r="J4943" s="51"/>
      <c r="K4943" s="56"/>
      <c r="L4943" s="38"/>
      <c r="M4943" s="30"/>
      <c r="N4943" s="30"/>
      <c r="O4943" s="30"/>
      <c r="P4943" s="30"/>
      <c r="Q4943" s="23" t="str">
        <v/>
      </c>
      <c r="R4943" s="30"/>
      <c r="S4943" s="39"/>
      <c r="T4943" s="45"/>
      <c r="U4943" s="52"/>
      <c r="V4943" s="53"/>
      <c r="W4943" s="54"/>
      <c r="X4943" s="30"/>
      <c r="Y4943" s="31" t="str">
        <v/>
      </c>
      <c r="Z4943" s="30"/>
      <c r="AA4943" s="55"/>
      <c r="AB4943" s="55"/>
      <c r="AC4943" s="30"/>
      <c r="AD4943" s="30"/>
    </row>
    <row r="4944" spans="1:30" x14ac:dyDescent="0.2">
      <c r="A4944" s="89"/>
      <c r="B4944" s="35"/>
      <c r="C4944" s="30"/>
      <c r="D4944" s="30"/>
      <c r="E4944" s="30"/>
      <c r="F4944" s="30"/>
      <c r="G4944" s="30"/>
      <c r="H4944" s="155"/>
      <c r="I4944" s="36" t="str">
        <f ca="1">IFERROR(__xludf.DUMMYFUNCTION("""COMPUTED_VALUE""")," ")</f>
        <v xml:space="preserve"> </v>
      </c>
      <c r="J4944" s="51"/>
      <c r="K4944" s="56"/>
      <c r="L4944" s="38"/>
      <c r="M4944" s="30"/>
      <c r="N4944" s="30"/>
      <c r="O4944" s="30"/>
      <c r="P4944" s="30"/>
      <c r="Q4944" s="23" t="str">
        <v/>
      </c>
      <c r="R4944" s="30"/>
      <c r="S4944" s="39"/>
      <c r="T4944" s="45"/>
      <c r="U4944" s="52"/>
      <c r="V4944" s="53"/>
      <c r="W4944" s="54"/>
      <c r="X4944" s="30"/>
      <c r="Y4944" s="31" t="str">
        <v/>
      </c>
      <c r="Z4944" s="30"/>
      <c r="AA4944" s="56"/>
      <c r="AB4944" s="56"/>
      <c r="AC4944" s="30"/>
      <c r="AD4944" s="30"/>
    </row>
    <row r="4945" spans="1:30" x14ac:dyDescent="0.2">
      <c r="A4945" s="89"/>
      <c r="B4945" s="35"/>
      <c r="C4945" s="30"/>
      <c r="D4945" s="30"/>
      <c r="E4945" s="30"/>
      <c r="F4945" s="30"/>
      <c r="G4945" s="30"/>
      <c r="H4945" s="155"/>
      <c r="I4945" s="36" t="str">
        <f ca="1">IFERROR(__xludf.DUMMYFUNCTION("""COMPUTED_VALUE""")," ")</f>
        <v xml:space="preserve"> </v>
      </c>
      <c r="J4945" s="51"/>
      <c r="K4945" s="56"/>
      <c r="L4945" s="38"/>
      <c r="M4945" s="30"/>
      <c r="N4945" s="30"/>
      <c r="O4945" s="30"/>
      <c r="P4945" s="30"/>
      <c r="Q4945" s="23" t="str">
        <v/>
      </c>
      <c r="R4945" s="30"/>
      <c r="S4945" s="39"/>
      <c r="T4945" s="45"/>
      <c r="U4945" s="52"/>
      <c r="V4945" s="53"/>
      <c r="W4945" s="54"/>
      <c r="X4945" s="30"/>
      <c r="Y4945" s="31" t="str">
        <v/>
      </c>
      <c r="Z4945" s="30"/>
      <c r="AA4945" s="55"/>
      <c r="AB4945" s="55"/>
      <c r="AC4945" s="30"/>
      <c r="AD4945" s="30"/>
    </row>
    <row r="4946" spans="1:30" x14ac:dyDescent="0.2">
      <c r="A4946" s="89"/>
      <c r="B4946" s="35"/>
      <c r="C4946" s="30"/>
      <c r="D4946" s="30"/>
      <c r="E4946" s="30"/>
      <c r="F4946" s="30"/>
      <c r="G4946" s="30"/>
      <c r="H4946" s="155"/>
      <c r="I4946" s="36" t="str">
        <f ca="1">IFERROR(__xludf.DUMMYFUNCTION("""COMPUTED_VALUE""")," ")</f>
        <v xml:space="preserve"> </v>
      </c>
      <c r="J4946" s="51"/>
      <c r="K4946" s="56"/>
      <c r="L4946" s="38"/>
      <c r="M4946" s="30"/>
      <c r="N4946" s="30"/>
      <c r="O4946" s="30"/>
      <c r="P4946" s="30"/>
      <c r="Q4946" s="23" t="str">
        <v/>
      </c>
      <c r="R4946" s="30"/>
      <c r="S4946" s="39"/>
      <c r="T4946" s="45"/>
      <c r="U4946" s="52"/>
      <c r="V4946" s="53"/>
      <c r="W4946" s="54"/>
      <c r="X4946" s="30"/>
      <c r="Y4946" s="31" t="str">
        <v/>
      </c>
      <c r="Z4946" s="30"/>
      <c r="AA4946" s="56"/>
      <c r="AB4946" s="56"/>
      <c r="AC4946" s="30"/>
      <c r="AD4946" s="30"/>
    </row>
    <row r="4947" spans="1:30" x14ac:dyDescent="0.2">
      <c r="A4947" s="89"/>
      <c r="B4947" s="35"/>
      <c r="C4947" s="30"/>
      <c r="D4947" s="30"/>
      <c r="E4947" s="30"/>
      <c r="F4947" s="30"/>
      <c r="G4947" s="30"/>
      <c r="H4947" s="155"/>
      <c r="I4947" s="36" t="str">
        <f ca="1">IFERROR(__xludf.DUMMYFUNCTION("""COMPUTED_VALUE""")," ")</f>
        <v xml:space="preserve"> </v>
      </c>
      <c r="J4947" s="51"/>
      <c r="K4947" s="56"/>
      <c r="L4947" s="38"/>
      <c r="M4947" s="30"/>
      <c r="N4947" s="30"/>
      <c r="O4947" s="30"/>
      <c r="P4947" s="30"/>
      <c r="Q4947" s="23" t="str">
        <v/>
      </c>
      <c r="R4947" s="30"/>
      <c r="S4947" s="39"/>
      <c r="T4947" s="45"/>
      <c r="U4947" s="52"/>
      <c r="V4947" s="53"/>
      <c r="W4947" s="54"/>
      <c r="X4947" s="30"/>
      <c r="Y4947" s="31" t="str">
        <v/>
      </c>
      <c r="Z4947" s="30"/>
      <c r="AA4947" s="55"/>
      <c r="AB4947" s="55"/>
      <c r="AC4947" s="30"/>
      <c r="AD4947" s="30"/>
    </row>
    <row r="4948" spans="1:30" x14ac:dyDescent="0.2">
      <c r="A4948" s="89"/>
      <c r="B4948" s="35"/>
      <c r="C4948" s="30"/>
      <c r="D4948" s="30"/>
      <c r="E4948" s="30"/>
      <c r="F4948" s="30"/>
      <c r="G4948" s="30"/>
      <c r="H4948" s="155"/>
      <c r="I4948" s="36" t="str">
        <f ca="1">IFERROR(__xludf.DUMMYFUNCTION("""COMPUTED_VALUE""")," ")</f>
        <v xml:space="preserve"> </v>
      </c>
      <c r="J4948" s="51"/>
      <c r="K4948" s="56"/>
      <c r="L4948" s="38"/>
      <c r="M4948" s="30"/>
      <c r="N4948" s="30"/>
      <c r="O4948" s="30"/>
      <c r="P4948" s="30"/>
      <c r="Q4948" s="23" t="str">
        <v/>
      </c>
      <c r="R4948" s="30"/>
      <c r="S4948" s="39"/>
      <c r="T4948" s="45"/>
      <c r="U4948" s="52"/>
      <c r="V4948" s="53"/>
      <c r="W4948" s="54"/>
      <c r="X4948" s="30"/>
      <c r="Y4948" s="31" t="str">
        <v/>
      </c>
      <c r="Z4948" s="30"/>
      <c r="AA4948" s="56"/>
      <c r="AB4948" s="56"/>
      <c r="AC4948" s="30"/>
      <c r="AD4948" s="30"/>
    </row>
    <row r="4949" spans="1:30" x14ac:dyDescent="0.2">
      <c r="A4949" s="89"/>
      <c r="B4949" s="35"/>
      <c r="C4949" s="30"/>
      <c r="D4949" s="30"/>
      <c r="E4949" s="30"/>
      <c r="F4949" s="30"/>
      <c r="G4949" s="30"/>
      <c r="H4949" s="155"/>
      <c r="I4949" s="36" t="str">
        <f ca="1">IFERROR(__xludf.DUMMYFUNCTION("""COMPUTED_VALUE""")," ")</f>
        <v xml:space="preserve"> </v>
      </c>
      <c r="J4949" s="51"/>
      <c r="K4949" s="56"/>
      <c r="L4949" s="38"/>
      <c r="M4949" s="30"/>
      <c r="N4949" s="30"/>
      <c r="O4949" s="30"/>
      <c r="P4949" s="30"/>
      <c r="Q4949" s="23" t="str">
        <v/>
      </c>
      <c r="R4949" s="30"/>
      <c r="S4949" s="39"/>
      <c r="T4949" s="45"/>
      <c r="U4949" s="52"/>
      <c r="V4949" s="53"/>
      <c r="W4949" s="54"/>
      <c r="X4949" s="30"/>
      <c r="Y4949" s="31" t="str">
        <v/>
      </c>
      <c r="Z4949" s="30"/>
      <c r="AA4949" s="55"/>
      <c r="AB4949" s="55"/>
      <c r="AC4949" s="30"/>
      <c r="AD4949" s="30"/>
    </row>
    <row r="4950" spans="1:30" x14ac:dyDescent="0.2">
      <c r="A4950" s="89"/>
      <c r="B4950" s="35"/>
      <c r="C4950" s="30"/>
      <c r="D4950" s="30"/>
      <c r="E4950" s="30"/>
      <c r="F4950" s="30"/>
      <c r="G4950" s="30"/>
      <c r="H4950" s="155"/>
      <c r="I4950" s="36" t="str">
        <f ca="1">IFERROR(__xludf.DUMMYFUNCTION("""COMPUTED_VALUE""")," ")</f>
        <v xml:space="preserve"> </v>
      </c>
      <c r="J4950" s="51"/>
      <c r="K4950" s="56"/>
      <c r="L4950" s="38"/>
      <c r="M4950" s="30"/>
      <c r="N4950" s="30"/>
      <c r="O4950" s="30"/>
      <c r="P4950" s="30"/>
      <c r="Q4950" s="23" t="str">
        <v/>
      </c>
      <c r="R4950" s="30"/>
      <c r="S4950" s="39"/>
      <c r="T4950" s="45"/>
      <c r="U4950" s="52"/>
      <c r="V4950" s="53"/>
      <c r="W4950" s="54"/>
      <c r="X4950" s="30"/>
      <c r="Y4950" s="31" t="str">
        <v/>
      </c>
      <c r="Z4950" s="30"/>
      <c r="AA4950" s="56"/>
      <c r="AB4950" s="56"/>
      <c r="AC4950" s="30"/>
      <c r="AD4950" s="30"/>
    </row>
    <row r="4951" spans="1:30" x14ac:dyDescent="0.2">
      <c r="A4951" s="89"/>
      <c r="B4951" s="35"/>
      <c r="C4951" s="30"/>
      <c r="D4951" s="30"/>
      <c r="E4951" s="30"/>
      <c r="F4951" s="30"/>
      <c r="G4951" s="30"/>
      <c r="H4951" s="155"/>
      <c r="I4951" s="36" t="str">
        <f ca="1">IFERROR(__xludf.DUMMYFUNCTION("""COMPUTED_VALUE""")," ")</f>
        <v xml:space="preserve"> </v>
      </c>
      <c r="J4951" s="51"/>
      <c r="K4951" s="56"/>
      <c r="L4951" s="38"/>
      <c r="M4951" s="30"/>
      <c r="N4951" s="30"/>
      <c r="O4951" s="30"/>
      <c r="P4951" s="30"/>
      <c r="Q4951" s="23" t="str">
        <v/>
      </c>
      <c r="R4951" s="30"/>
      <c r="S4951" s="39"/>
      <c r="T4951" s="45"/>
      <c r="U4951" s="52"/>
      <c r="V4951" s="53"/>
      <c r="W4951" s="54"/>
      <c r="X4951" s="30"/>
      <c r="Y4951" s="31" t="str">
        <v/>
      </c>
      <c r="Z4951" s="30"/>
      <c r="AA4951" s="55"/>
      <c r="AB4951" s="55"/>
      <c r="AC4951" s="30"/>
      <c r="AD4951" s="30"/>
    </row>
    <row r="4952" spans="1:30" x14ac:dyDescent="0.2">
      <c r="A4952" s="89"/>
      <c r="B4952" s="35"/>
      <c r="C4952" s="30"/>
      <c r="D4952" s="30"/>
      <c r="E4952" s="30"/>
      <c r="F4952" s="30"/>
      <c r="G4952" s="30"/>
      <c r="H4952" s="155"/>
      <c r="I4952" s="36" t="str">
        <f ca="1">IFERROR(__xludf.DUMMYFUNCTION("""COMPUTED_VALUE""")," ")</f>
        <v xml:space="preserve"> </v>
      </c>
      <c r="J4952" s="51"/>
      <c r="K4952" s="56"/>
      <c r="L4952" s="38"/>
      <c r="M4952" s="30"/>
      <c r="N4952" s="30"/>
      <c r="O4952" s="30"/>
      <c r="P4952" s="30"/>
      <c r="Q4952" s="23" t="str">
        <v/>
      </c>
      <c r="R4952" s="30"/>
      <c r="S4952" s="39"/>
      <c r="T4952" s="45"/>
      <c r="U4952" s="52"/>
      <c r="V4952" s="53"/>
      <c r="W4952" s="54"/>
      <c r="X4952" s="30"/>
      <c r="Y4952" s="31" t="str">
        <v/>
      </c>
      <c r="Z4952" s="30"/>
      <c r="AA4952" s="56"/>
      <c r="AB4952" s="56"/>
      <c r="AC4952" s="30"/>
      <c r="AD4952" s="30"/>
    </row>
    <row r="4953" spans="1:30" x14ac:dyDescent="0.2">
      <c r="A4953" s="89"/>
      <c r="B4953" s="35"/>
      <c r="C4953" s="30"/>
      <c r="D4953" s="30"/>
      <c r="E4953" s="30"/>
      <c r="F4953" s="30"/>
      <c r="G4953" s="30"/>
      <c r="H4953" s="155"/>
      <c r="I4953" s="36" t="str">
        <f ca="1">IFERROR(__xludf.DUMMYFUNCTION("""COMPUTED_VALUE""")," ")</f>
        <v xml:space="preserve"> </v>
      </c>
      <c r="J4953" s="51"/>
      <c r="K4953" s="56"/>
      <c r="L4953" s="38"/>
      <c r="M4953" s="30"/>
      <c r="N4953" s="30"/>
      <c r="O4953" s="30"/>
      <c r="P4953" s="30"/>
      <c r="Q4953" s="23" t="str">
        <v/>
      </c>
      <c r="R4953" s="30"/>
      <c r="S4953" s="39"/>
      <c r="T4953" s="45"/>
      <c r="U4953" s="52"/>
      <c r="V4953" s="53"/>
      <c r="W4953" s="54"/>
      <c r="X4953" s="30"/>
      <c r="Y4953" s="31" t="str">
        <v/>
      </c>
      <c r="Z4953" s="30"/>
      <c r="AA4953" s="55"/>
      <c r="AB4953" s="55"/>
      <c r="AC4953" s="30"/>
      <c r="AD4953" s="30"/>
    </row>
    <row r="4954" spans="1:30" x14ac:dyDescent="0.2">
      <c r="A4954" s="89"/>
      <c r="B4954" s="35"/>
      <c r="C4954" s="30"/>
      <c r="D4954" s="30"/>
      <c r="E4954" s="30"/>
      <c r="F4954" s="30"/>
      <c r="G4954" s="30"/>
      <c r="H4954" s="155"/>
      <c r="I4954" s="36" t="str">
        <f ca="1">IFERROR(__xludf.DUMMYFUNCTION("""COMPUTED_VALUE""")," ")</f>
        <v xml:space="preserve"> </v>
      </c>
      <c r="J4954" s="51"/>
      <c r="K4954" s="56"/>
      <c r="L4954" s="38"/>
      <c r="M4954" s="30"/>
      <c r="N4954" s="30"/>
      <c r="O4954" s="30"/>
      <c r="P4954" s="30"/>
      <c r="Q4954" s="23" t="str">
        <v/>
      </c>
      <c r="R4954" s="30"/>
      <c r="S4954" s="39"/>
      <c r="T4954" s="45"/>
      <c r="U4954" s="52"/>
      <c r="V4954" s="53"/>
      <c r="W4954" s="54"/>
      <c r="X4954" s="30"/>
      <c r="Y4954" s="31" t="str">
        <v/>
      </c>
      <c r="Z4954" s="30"/>
      <c r="AA4954" s="56"/>
      <c r="AB4954" s="56"/>
      <c r="AC4954" s="30"/>
      <c r="AD4954" s="30"/>
    </row>
    <row r="4955" spans="1:30" x14ac:dyDescent="0.2">
      <c r="A4955" s="89"/>
      <c r="B4955" s="35"/>
      <c r="C4955" s="30"/>
      <c r="D4955" s="30"/>
      <c r="E4955" s="30"/>
      <c r="F4955" s="30"/>
      <c r="G4955" s="30"/>
      <c r="H4955" s="155"/>
      <c r="I4955" s="36" t="str">
        <f ca="1">IFERROR(__xludf.DUMMYFUNCTION("""COMPUTED_VALUE""")," ")</f>
        <v xml:space="preserve"> </v>
      </c>
      <c r="J4955" s="51"/>
      <c r="K4955" s="56"/>
      <c r="L4955" s="38"/>
      <c r="M4955" s="30"/>
      <c r="N4955" s="30"/>
      <c r="O4955" s="30"/>
      <c r="P4955" s="30"/>
      <c r="Q4955" s="23" t="str">
        <v/>
      </c>
      <c r="R4955" s="30"/>
      <c r="S4955" s="39"/>
      <c r="T4955" s="45"/>
      <c r="U4955" s="52"/>
      <c r="V4955" s="53"/>
      <c r="W4955" s="54"/>
      <c r="X4955" s="30"/>
      <c r="Y4955" s="31" t="str">
        <v/>
      </c>
      <c r="Z4955" s="30"/>
      <c r="AA4955" s="55"/>
      <c r="AB4955" s="55"/>
      <c r="AC4955" s="30"/>
      <c r="AD4955" s="30"/>
    </row>
    <row r="4956" spans="1:30" x14ac:dyDescent="0.2">
      <c r="A4956" s="89"/>
      <c r="B4956" s="35"/>
      <c r="C4956" s="30"/>
      <c r="D4956" s="30"/>
      <c r="E4956" s="30"/>
      <c r="F4956" s="30"/>
      <c r="G4956" s="30"/>
      <c r="H4956" s="155"/>
      <c r="I4956" s="36" t="str">
        <f ca="1">IFERROR(__xludf.DUMMYFUNCTION("""COMPUTED_VALUE""")," ")</f>
        <v xml:space="preserve"> </v>
      </c>
      <c r="J4956" s="51"/>
      <c r="K4956" s="56"/>
      <c r="L4956" s="38"/>
      <c r="M4956" s="30"/>
      <c r="N4956" s="30"/>
      <c r="O4956" s="30"/>
      <c r="P4956" s="30"/>
      <c r="Q4956" s="23" t="str">
        <v/>
      </c>
      <c r="R4956" s="30"/>
      <c r="S4956" s="39"/>
      <c r="T4956" s="45"/>
      <c r="U4956" s="52"/>
      <c r="V4956" s="53"/>
      <c r="W4956" s="54"/>
      <c r="X4956" s="30"/>
      <c r="Y4956" s="31" t="str">
        <v/>
      </c>
      <c r="Z4956" s="30"/>
      <c r="AA4956" s="56"/>
      <c r="AB4956" s="56"/>
      <c r="AC4956" s="30"/>
      <c r="AD4956" s="30"/>
    </row>
    <row r="4957" spans="1:30" x14ac:dyDescent="0.2">
      <c r="A4957" s="89"/>
      <c r="B4957" s="35"/>
      <c r="C4957" s="30"/>
      <c r="D4957" s="30"/>
      <c r="E4957" s="30"/>
      <c r="F4957" s="30"/>
      <c r="G4957" s="30"/>
      <c r="H4957" s="155"/>
      <c r="I4957" s="36" t="str">
        <f ca="1">IFERROR(__xludf.DUMMYFUNCTION("""COMPUTED_VALUE""")," ")</f>
        <v xml:space="preserve"> </v>
      </c>
      <c r="J4957" s="51"/>
      <c r="K4957" s="56"/>
      <c r="L4957" s="38"/>
      <c r="M4957" s="30"/>
      <c r="N4957" s="30"/>
      <c r="O4957" s="30"/>
      <c r="P4957" s="30"/>
      <c r="Q4957" s="23" t="str">
        <v/>
      </c>
      <c r="R4957" s="30"/>
      <c r="S4957" s="39"/>
      <c r="T4957" s="45"/>
      <c r="U4957" s="52"/>
      <c r="V4957" s="53"/>
      <c r="W4957" s="54"/>
      <c r="X4957" s="30"/>
      <c r="Y4957" s="31" t="str">
        <v/>
      </c>
      <c r="Z4957" s="30"/>
      <c r="AA4957" s="55"/>
      <c r="AB4957" s="55"/>
      <c r="AC4957" s="30"/>
      <c r="AD4957" s="30"/>
    </row>
    <row r="4958" spans="1:30" x14ac:dyDescent="0.2">
      <c r="A4958" s="89"/>
      <c r="B4958" s="35"/>
      <c r="C4958" s="30"/>
      <c r="D4958" s="30"/>
      <c r="E4958" s="30"/>
      <c r="F4958" s="30"/>
      <c r="G4958" s="30"/>
      <c r="H4958" s="155"/>
      <c r="I4958" s="36" t="str">
        <f ca="1">IFERROR(__xludf.DUMMYFUNCTION("""COMPUTED_VALUE""")," ")</f>
        <v xml:space="preserve"> </v>
      </c>
      <c r="J4958" s="51"/>
      <c r="K4958" s="56"/>
      <c r="L4958" s="38"/>
      <c r="M4958" s="30"/>
      <c r="N4958" s="30"/>
      <c r="O4958" s="30"/>
      <c r="P4958" s="30"/>
      <c r="Q4958" s="23" t="str">
        <v/>
      </c>
      <c r="R4958" s="30"/>
      <c r="S4958" s="39"/>
      <c r="T4958" s="45"/>
      <c r="U4958" s="52"/>
      <c r="V4958" s="53"/>
      <c r="W4958" s="54"/>
      <c r="X4958" s="30"/>
      <c r="Y4958" s="31" t="str">
        <v/>
      </c>
      <c r="Z4958" s="30"/>
      <c r="AA4958" s="56"/>
      <c r="AB4958" s="56"/>
      <c r="AC4958" s="30"/>
      <c r="AD4958" s="30"/>
    </row>
    <row r="4959" spans="1:30" x14ac:dyDescent="0.2">
      <c r="A4959" s="89"/>
      <c r="B4959" s="35"/>
      <c r="C4959" s="30"/>
      <c r="D4959" s="30"/>
      <c r="E4959" s="30"/>
      <c r="F4959" s="30"/>
      <c r="G4959" s="30"/>
      <c r="H4959" s="155"/>
      <c r="I4959" s="36" t="str">
        <f ca="1">IFERROR(__xludf.DUMMYFUNCTION("""COMPUTED_VALUE""")," ")</f>
        <v xml:space="preserve"> </v>
      </c>
      <c r="J4959" s="51"/>
      <c r="K4959" s="56"/>
      <c r="L4959" s="38"/>
      <c r="M4959" s="30"/>
      <c r="N4959" s="30"/>
      <c r="O4959" s="30"/>
      <c r="P4959" s="30"/>
      <c r="Q4959" s="23" t="str">
        <v/>
      </c>
      <c r="R4959" s="30"/>
      <c r="S4959" s="39"/>
      <c r="T4959" s="45"/>
      <c r="U4959" s="52"/>
      <c r="V4959" s="53"/>
      <c r="W4959" s="54"/>
      <c r="X4959" s="30"/>
      <c r="Y4959" s="31" t="str">
        <v/>
      </c>
      <c r="Z4959" s="30"/>
      <c r="AA4959" s="55"/>
      <c r="AB4959" s="55"/>
      <c r="AC4959" s="30"/>
      <c r="AD4959" s="30"/>
    </row>
    <row r="4960" spans="1:30" x14ac:dyDescent="0.2">
      <c r="A4960" s="89"/>
      <c r="B4960" s="35"/>
      <c r="C4960" s="30"/>
      <c r="D4960" s="30"/>
      <c r="E4960" s="30"/>
      <c r="F4960" s="30"/>
      <c r="G4960" s="30"/>
      <c r="H4960" s="155"/>
      <c r="I4960" s="36" t="str">
        <f ca="1">IFERROR(__xludf.DUMMYFUNCTION("""COMPUTED_VALUE""")," ")</f>
        <v xml:space="preserve"> </v>
      </c>
      <c r="J4960" s="51"/>
      <c r="K4960" s="56"/>
      <c r="L4960" s="38"/>
      <c r="M4960" s="30"/>
      <c r="N4960" s="30"/>
      <c r="O4960" s="30"/>
      <c r="P4960" s="30"/>
      <c r="Q4960" s="23" t="str">
        <v/>
      </c>
      <c r="R4960" s="30"/>
      <c r="S4960" s="39"/>
      <c r="T4960" s="45"/>
      <c r="U4960" s="52"/>
      <c r="V4960" s="53"/>
      <c r="W4960" s="54"/>
      <c r="X4960" s="30"/>
      <c r="Y4960" s="31" t="str">
        <v/>
      </c>
      <c r="Z4960" s="30"/>
      <c r="AA4960" s="56"/>
      <c r="AB4960" s="56"/>
      <c r="AC4960" s="30"/>
      <c r="AD4960" s="30"/>
    </row>
    <row r="4961" spans="1:30" x14ac:dyDescent="0.2">
      <c r="A4961" s="89"/>
      <c r="B4961" s="35"/>
      <c r="C4961" s="30"/>
      <c r="D4961" s="30"/>
      <c r="E4961" s="30"/>
      <c r="F4961" s="30"/>
      <c r="G4961" s="30"/>
      <c r="H4961" s="155"/>
      <c r="I4961" s="36" t="str">
        <f ca="1">IFERROR(__xludf.DUMMYFUNCTION("""COMPUTED_VALUE""")," ")</f>
        <v xml:space="preserve"> </v>
      </c>
      <c r="J4961" s="51"/>
      <c r="K4961" s="56"/>
      <c r="L4961" s="38"/>
      <c r="M4961" s="30"/>
      <c r="N4961" s="30"/>
      <c r="O4961" s="30"/>
      <c r="P4961" s="30"/>
      <c r="Q4961" s="23" t="str">
        <v/>
      </c>
      <c r="R4961" s="30"/>
      <c r="S4961" s="39"/>
      <c r="T4961" s="45"/>
      <c r="U4961" s="52"/>
      <c r="V4961" s="53"/>
      <c r="W4961" s="54"/>
      <c r="X4961" s="30"/>
      <c r="Y4961" s="31" t="str">
        <v/>
      </c>
      <c r="Z4961" s="30"/>
      <c r="AA4961" s="55"/>
      <c r="AB4961" s="55"/>
      <c r="AC4961" s="30"/>
      <c r="AD4961" s="30"/>
    </row>
    <row r="4962" spans="1:30" x14ac:dyDescent="0.2">
      <c r="A4962" s="89"/>
      <c r="B4962" s="35"/>
      <c r="C4962" s="30"/>
      <c r="D4962" s="30"/>
      <c r="E4962" s="30"/>
      <c r="F4962" s="30"/>
      <c r="G4962" s="30"/>
      <c r="H4962" s="155"/>
      <c r="I4962" s="36" t="str">
        <f ca="1">IFERROR(__xludf.DUMMYFUNCTION("""COMPUTED_VALUE""")," ")</f>
        <v xml:space="preserve"> </v>
      </c>
      <c r="J4962" s="51"/>
      <c r="K4962" s="56"/>
      <c r="L4962" s="38"/>
      <c r="M4962" s="30"/>
      <c r="N4962" s="30"/>
      <c r="O4962" s="30"/>
      <c r="P4962" s="30"/>
      <c r="Q4962" s="23" t="str">
        <v/>
      </c>
      <c r="R4962" s="30"/>
      <c r="S4962" s="39"/>
      <c r="T4962" s="45"/>
      <c r="U4962" s="52"/>
      <c r="V4962" s="53"/>
      <c r="W4962" s="54"/>
      <c r="X4962" s="30"/>
      <c r="Y4962" s="31" t="str">
        <v/>
      </c>
      <c r="Z4962" s="30"/>
      <c r="AA4962" s="56"/>
      <c r="AB4962" s="56"/>
      <c r="AC4962" s="30"/>
      <c r="AD4962" s="30"/>
    </row>
    <row r="4963" spans="1:30" x14ac:dyDescent="0.2">
      <c r="A4963" s="89"/>
      <c r="B4963" s="35"/>
      <c r="C4963" s="30"/>
      <c r="D4963" s="30"/>
      <c r="E4963" s="30"/>
      <c r="F4963" s="30"/>
      <c r="G4963" s="30"/>
      <c r="H4963" s="155"/>
      <c r="I4963" s="36" t="str">
        <f ca="1">IFERROR(__xludf.DUMMYFUNCTION("""COMPUTED_VALUE""")," ")</f>
        <v xml:space="preserve"> </v>
      </c>
      <c r="J4963" s="51"/>
      <c r="K4963" s="56"/>
      <c r="L4963" s="38"/>
      <c r="M4963" s="30"/>
      <c r="N4963" s="30"/>
      <c r="O4963" s="30"/>
      <c r="P4963" s="30"/>
      <c r="Q4963" s="23" t="str">
        <v/>
      </c>
      <c r="R4963" s="30"/>
      <c r="S4963" s="39"/>
      <c r="T4963" s="45"/>
      <c r="U4963" s="52"/>
      <c r="V4963" s="53"/>
      <c r="W4963" s="54"/>
      <c r="X4963" s="30"/>
      <c r="Y4963" s="31" t="str">
        <v/>
      </c>
      <c r="Z4963" s="30"/>
      <c r="AA4963" s="55"/>
      <c r="AB4963" s="55"/>
      <c r="AC4963" s="30"/>
      <c r="AD4963" s="30"/>
    </row>
    <row r="4964" spans="1:30" x14ac:dyDescent="0.2">
      <c r="A4964" s="89"/>
      <c r="B4964" s="35"/>
      <c r="C4964" s="30"/>
      <c r="D4964" s="30"/>
      <c r="E4964" s="30"/>
      <c r="F4964" s="30"/>
      <c r="G4964" s="30"/>
      <c r="H4964" s="155"/>
      <c r="I4964" s="36" t="str">
        <f ca="1">IFERROR(__xludf.DUMMYFUNCTION("""COMPUTED_VALUE""")," ")</f>
        <v xml:space="preserve"> </v>
      </c>
      <c r="J4964" s="51"/>
      <c r="K4964" s="56"/>
      <c r="L4964" s="38"/>
      <c r="M4964" s="30"/>
      <c r="N4964" s="30"/>
      <c r="O4964" s="30"/>
      <c r="P4964" s="30"/>
      <c r="Q4964" s="23" t="str">
        <v/>
      </c>
      <c r="R4964" s="30"/>
      <c r="S4964" s="39"/>
      <c r="T4964" s="45"/>
      <c r="U4964" s="52"/>
      <c r="V4964" s="53"/>
      <c r="W4964" s="54"/>
      <c r="X4964" s="30"/>
      <c r="Y4964" s="31" t="str">
        <v/>
      </c>
      <c r="Z4964" s="30"/>
      <c r="AA4964" s="56"/>
      <c r="AB4964" s="56"/>
      <c r="AC4964" s="30"/>
      <c r="AD4964" s="30"/>
    </row>
    <row r="4965" spans="1:30" x14ac:dyDescent="0.2">
      <c r="A4965" s="89"/>
      <c r="B4965" s="35"/>
      <c r="C4965" s="30"/>
      <c r="D4965" s="30"/>
      <c r="E4965" s="30"/>
      <c r="F4965" s="30"/>
      <c r="G4965" s="30"/>
      <c r="H4965" s="155"/>
      <c r="I4965" s="36" t="str">
        <f ca="1">IFERROR(__xludf.DUMMYFUNCTION("""COMPUTED_VALUE""")," ")</f>
        <v xml:space="preserve"> </v>
      </c>
      <c r="J4965" s="51"/>
      <c r="K4965" s="56"/>
      <c r="L4965" s="38"/>
      <c r="M4965" s="30"/>
      <c r="N4965" s="30"/>
      <c r="O4965" s="30"/>
      <c r="P4965" s="30"/>
      <c r="Q4965" s="23" t="str">
        <v/>
      </c>
      <c r="R4965" s="30"/>
      <c r="S4965" s="39"/>
      <c r="T4965" s="45"/>
      <c r="U4965" s="52"/>
      <c r="V4965" s="53"/>
      <c r="W4965" s="54"/>
      <c r="X4965" s="30"/>
      <c r="Y4965" s="31" t="str">
        <v/>
      </c>
      <c r="Z4965" s="30"/>
      <c r="AA4965" s="55"/>
      <c r="AB4965" s="55"/>
      <c r="AC4965" s="30"/>
      <c r="AD4965" s="30"/>
    </row>
    <row r="4966" spans="1:30" x14ac:dyDescent="0.2">
      <c r="A4966" s="89"/>
      <c r="B4966" s="35"/>
      <c r="C4966" s="30"/>
      <c r="D4966" s="30"/>
      <c r="E4966" s="30"/>
      <c r="F4966" s="30"/>
      <c r="G4966" s="30"/>
      <c r="H4966" s="155"/>
      <c r="I4966" s="36" t="str">
        <f ca="1">IFERROR(__xludf.DUMMYFUNCTION("""COMPUTED_VALUE""")," ")</f>
        <v xml:space="preserve"> </v>
      </c>
      <c r="J4966" s="51"/>
      <c r="K4966" s="56"/>
      <c r="L4966" s="38"/>
      <c r="M4966" s="30"/>
      <c r="N4966" s="30"/>
      <c r="O4966" s="30"/>
      <c r="P4966" s="30"/>
      <c r="Q4966" s="23" t="str">
        <v/>
      </c>
      <c r="R4966" s="30"/>
      <c r="S4966" s="39"/>
      <c r="T4966" s="45"/>
      <c r="U4966" s="52"/>
      <c r="V4966" s="53"/>
      <c r="W4966" s="54"/>
      <c r="X4966" s="30"/>
      <c r="Y4966" s="31" t="str">
        <v/>
      </c>
      <c r="Z4966" s="30"/>
      <c r="AA4966" s="56"/>
      <c r="AB4966" s="56"/>
      <c r="AC4966" s="30"/>
      <c r="AD4966" s="30"/>
    </row>
    <row r="4967" spans="1:30" x14ac:dyDescent="0.2">
      <c r="A4967" s="89"/>
      <c r="B4967" s="35"/>
      <c r="C4967" s="30"/>
      <c r="D4967" s="30"/>
      <c r="E4967" s="30"/>
      <c r="F4967" s="30"/>
      <c r="G4967" s="30"/>
      <c r="H4967" s="155"/>
      <c r="I4967" s="36" t="str">
        <f ca="1">IFERROR(__xludf.DUMMYFUNCTION("""COMPUTED_VALUE""")," ")</f>
        <v xml:space="preserve"> </v>
      </c>
      <c r="J4967" s="51"/>
      <c r="K4967" s="56"/>
      <c r="L4967" s="38"/>
      <c r="M4967" s="30"/>
      <c r="N4967" s="30"/>
      <c r="O4967" s="30"/>
      <c r="P4967" s="30"/>
      <c r="Q4967" s="23" t="str">
        <v/>
      </c>
      <c r="R4967" s="30"/>
      <c r="S4967" s="39"/>
      <c r="T4967" s="45"/>
      <c r="U4967" s="52"/>
      <c r="V4967" s="53"/>
      <c r="W4967" s="54"/>
      <c r="X4967" s="30"/>
      <c r="Y4967" s="31" t="str">
        <v/>
      </c>
      <c r="Z4967" s="30"/>
      <c r="AA4967" s="55"/>
      <c r="AB4967" s="55"/>
      <c r="AC4967" s="30"/>
      <c r="AD4967" s="30"/>
    </row>
    <row r="4968" spans="1:30" x14ac:dyDescent="0.2">
      <c r="A4968" s="89"/>
      <c r="B4968" s="35"/>
      <c r="C4968" s="30"/>
      <c r="D4968" s="30"/>
      <c r="E4968" s="30"/>
      <c r="F4968" s="30"/>
      <c r="G4968" s="30"/>
      <c r="H4968" s="155"/>
      <c r="I4968" s="36" t="str">
        <f ca="1">IFERROR(__xludf.DUMMYFUNCTION("""COMPUTED_VALUE""")," ")</f>
        <v xml:space="preserve"> </v>
      </c>
      <c r="J4968" s="51"/>
      <c r="K4968" s="56"/>
      <c r="L4968" s="38"/>
      <c r="M4968" s="30"/>
      <c r="N4968" s="30"/>
      <c r="O4968" s="30"/>
      <c r="P4968" s="30"/>
      <c r="Q4968" s="23" t="str">
        <v/>
      </c>
      <c r="R4968" s="30"/>
      <c r="S4968" s="39"/>
      <c r="T4968" s="45"/>
      <c r="U4968" s="52"/>
      <c r="V4968" s="53"/>
      <c r="W4968" s="54"/>
      <c r="X4968" s="30"/>
      <c r="Y4968" s="31" t="str">
        <v/>
      </c>
      <c r="Z4968" s="30"/>
      <c r="AA4968" s="56"/>
      <c r="AB4968" s="56"/>
      <c r="AC4968" s="30"/>
      <c r="AD4968" s="30"/>
    </row>
    <row r="4969" spans="1:30" x14ac:dyDescent="0.2">
      <c r="A4969" s="89"/>
      <c r="B4969" s="35"/>
      <c r="C4969" s="30"/>
      <c r="D4969" s="30"/>
      <c r="E4969" s="30"/>
      <c r="F4969" s="30"/>
      <c r="G4969" s="30"/>
      <c r="H4969" s="155"/>
      <c r="I4969" s="36" t="str">
        <f ca="1">IFERROR(__xludf.DUMMYFUNCTION("""COMPUTED_VALUE""")," ")</f>
        <v xml:space="preserve"> </v>
      </c>
      <c r="J4969" s="51"/>
      <c r="K4969" s="56"/>
      <c r="L4969" s="38"/>
      <c r="M4969" s="30"/>
      <c r="N4969" s="30"/>
      <c r="O4969" s="30"/>
      <c r="P4969" s="30"/>
      <c r="Q4969" s="23" t="str">
        <v/>
      </c>
      <c r="R4969" s="30"/>
      <c r="S4969" s="39"/>
      <c r="T4969" s="45"/>
      <c r="U4969" s="52"/>
      <c r="V4969" s="53"/>
      <c r="W4969" s="54"/>
      <c r="X4969" s="30"/>
      <c r="Y4969" s="31" t="str">
        <v/>
      </c>
      <c r="Z4969" s="30"/>
      <c r="AA4969" s="55"/>
      <c r="AB4969" s="55"/>
      <c r="AC4969" s="30"/>
      <c r="AD4969" s="30"/>
    </row>
    <row r="4970" spans="1:30" x14ac:dyDescent="0.2">
      <c r="A4970" s="89"/>
      <c r="B4970" s="35"/>
      <c r="C4970" s="30"/>
      <c r="D4970" s="30"/>
      <c r="E4970" s="30"/>
      <c r="F4970" s="30"/>
      <c r="G4970" s="30"/>
      <c r="H4970" s="155"/>
      <c r="I4970" s="36" t="str">
        <f ca="1">IFERROR(__xludf.DUMMYFUNCTION("""COMPUTED_VALUE""")," ")</f>
        <v xml:space="preserve"> </v>
      </c>
      <c r="J4970" s="51"/>
      <c r="K4970" s="56"/>
      <c r="L4970" s="38"/>
      <c r="M4970" s="30"/>
      <c r="N4970" s="30"/>
      <c r="O4970" s="30"/>
      <c r="P4970" s="30"/>
      <c r="Q4970" s="23" t="str">
        <v/>
      </c>
      <c r="R4970" s="30"/>
      <c r="S4970" s="39"/>
      <c r="T4970" s="45"/>
      <c r="U4970" s="52"/>
      <c r="V4970" s="53"/>
      <c r="W4970" s="54"/>
      <c r="X4970" s="30"/>
      <c r="Y4970" s="31" t="str">
        <v/>
      </c>
      <c r="Z4970" s="30"/>
      <c r="AA4970" s="56"/>
      <c r="AB4970" s="56"/>
      <c r="AC4970" s="30"/>
      <c r="AD4970" s="30"/>
    </row>
    <row r="4971" spans="1:30" x14ac:dyDescent="0.2">
      <c r="A4971" s="89"/>
      <c r="B4971" s="35"/>
      <c r="C4971" s="30"/>
      <c r="D4971" s="30"/>
      <c r="E4971" s="30"/>
      <c r="F4971" s="30"/>
      <c r="G4971" s="30"/>
      <c r="H4971" s="155"/>
      <c r="I4971" s="36" t="str">
        <f ca="1">IFERROR(__xludf.DUMMYFUNCTION("""COMPUTED_VALUE""")," ")</f>
        <v xml:space="preserve"> </v>
      </c>
      <c r="J4971" s="51"/>
      <c r="K4971" s="56"/>
      <c r="L4971" s="38"/>
      <c r="M4971" s="30"/>
      <c r="N4971" s="30"/>
      <c r="O4971" s="30"/>
      <c r="P4971" s="30"/>
      <c r="Q4971" s="23" t="str">
        <v/>
      </c>
      <c r="R4971" s="30"/>
      <c r="S4971" s="39"/>
      <c r="T4971" s="45"/>
      <c r="U4971" s="52"/>
      <c r="V4971" s="53"/>
      <c r="W4971" s="54"/>
      <c r="X4971" s="30"/>
      <c r="Y4971" s="31" t="str">
        <v/>
      </c>
      <c r="Z4971" s="30"/>
      <c r="AA4971" s="55"/>
      <c r="AB4971" s="55"/>
      <c r="AC4971" s="30"/>
      <c r="AD4971" s="30"/>
    </row>
    <row r="4972" spans="1:30" x14ac:dyDescent="0.2">
      <c r="A4972" s="89"/>
      <c r="B4972" s="35"/>
      <c r="C4972" s="30"/>
      <c r="D4972" s="30"/>
      <c r="E4972" s="30"/>
      <c r="F4972" s="30"/>
      <c r="G4972" s="30"/>
      <c r="H4972" s="155"/>
      <c r="I4972" s="36" t="str">
        <f ca="1">IFERROR(__xludf.DUMMYFUNCTION("""COMPUTED_VALUE""")," ")</f>
        <v xml:space="preserve"> </v>
      </c>
      <c r="J4972" s="51"/>
      <c r="K4972" s="56"/>
      <c r="L4972" s="38"/>
      <c r="M4972" s="30"/>
      <c r="N4972" s="30"/>
      <c r="O4972" s="30"/>
      <c r="P4972" s="30"/>
      <c r="Q4972" s="23" t="str">
        <v/>
      </c>
      <c r="R4972" s="30"/>
      <c r="S4972" s="39"/>
      <c r="T4972" s="45"/>
      <c r="U4972" s="52"/>
      <c r="V4972" s="53"/>
      <c r="W4972" s="54"/>
      <c r="X4972" s="30"/>
      <c r="Y4972" s="31" t="str">
        <v/>
      </c>
      <c r="Z4972" s="30"/>
      <c r="AA4972" s="56"/>
      <c r="AB4972" s="56"/>
      <c r="AC4972" s="30"/>
      <c r="AD4972" s="30"/>
    </row>
    <row r="4973" spans="1:30" x14ac:dyDescent="0.2">
      <c r="A4973" s="89"/>
      <c r="B4973" s="35"/>
      <c r="C4973" s="30"/>
      <c r="D4973" s="30"/>
      <c r="E4973" s="30"/>
      <c r="F4973" s="30"/>
      <c r="G4973" s="30"/>
      <c r="H4973" s="155"/>
      <c r="I4973" s="36" t="str">
        <f ca="1">IFERROR(__xludf.DUMMYFUNCTION("""COMPUTED_VALUE""")," ")</f>
        <v xml:space="preserve"> </v>
      </c>
      <c r="J4973" s="51"/>
      <c r="K4973" s="56"/>
      <c r="L4973" s="38"/>
      <c r="M4973" s="30"/>
      <c r="N4973" s="30"/>
      <c r="O4973" s="30"/>
      <c r="P4973" s="30"/>
      <c r="Q4973" s="23" t="str">
        <v/>
      </c>
      <c r="R4973" s="30"/>
      <c r="S4973" s="39"/>
      <c r="T4973" s="45"/>
      <c r="U4973" s="52"/>
      <c r="V4973" s="53"/>
      <c r="W4973" s="54"/>
      <c r="X4973" s="30"/>
      <c r="Y4973" s="31" t="str">
        <v/>
      </c>
      <c r="Z4973" s="30"/>
      <c r="AA4973" s="55"/>
      <c r="AB4973" s="55"/>
      <c r="AC4973" s="30"/>
      <c r="AD4973" s="30"/>
    </row>
    <row r="4974" spans="1:30" x14ac:dyDescent="0.2">
      <c r="A4974" s="89"/>
      <c r="B4974" s="35"/>
      <c r="C4974" s="30"/>
      <c r="D4974" s="30"/>
      <c r="E4974" s="30"/>
      <c r="F4974" s="30"/>
      <c r="G4974" s="30"/>
      <c r="H4974" s="155"/>
      <c r="I4974" s="36" t="str">
        <f ca="1">IFERROR(__xludf.DUMMYFUNCTION("""COMPUTED_VALUE""")," ")</f>
        <v xml:space="preserve"> </v>
      </c>
      <c r="J4974" s="51"/>
      <c r="K4974" s="56"/>
      <c r="L4974" s="38"/>
      <c r="M4974" s="30"/>
      <c r="N4974" s="30"/>
      <c r="O4974" s="30"/>
      <c r="P4974" s="30"/>
      <c r="Q4974" s="23" t="str">
        <v/>
      </c>
      <c r="R4974" s="30"/>
      <c r="S4974" s="39"/>
      <c r="T4974" s="45"/>
      <c r="U4974" s="52"/>
      <c r="V4974" s="53"/>
      <c r="W4974" s="54"/>
      <c r="X4974" s="30"/>
      <c r="Y4974" s="31" t="str">
        <v/>
      </c>
      <c r="Z4974" s="30"/>
      <c r="AA4974" s="56"/>
      <c r="AB4974" s="56"/>
      <c r="AC4974" s="30"/>
      <c r="AD4974" s="30"/>
    </row>
    <row r="4975" spans="1:30" x14ac:dyDescent="0.2">
      <c r="A4975" s="89"/>
      <c r="B4975" s="35"/>
      <c r="C4975" s="30"/>
      <c r="D4975" s="30"/>
      <c r="E4975" s="30"/>
      <c r="F4975" s="30"/>
      <c r="G4975" s="30"/>
      <c r="H4975" s="155"/>
      <c r="I4975" s="36" t="str">
        <f ca="1">IFERROR(__xludf.DUMMYFUNCTION("""COMPUTED_VALUE""")," ")</f>
        <v xml:space="preserve"> </v>
      </c>
      <c r="J4975" s="51"/>
      <c r="K4975" s="56"/>
      <c r="L4975" s="38"/>
      <c r="M4975" s="30"/>
      <c r="N4975" s="30"/>
      <c r="O4975" s="30"/>
      <c r="P4975" s="30"/>
      <c r="Q4975" s="23" t="str">
        <v/>
      </c>
      <c r="R4975" s="30"/>
      <c r="S4975" s="39"/>
      <c r="T4975" s="45"/>
      <c r="U4975" s="52"/>
      <c r="V4975" s="53"/>
      <c r="W4975" s="54"/>
      <c r="X4975" s="30"/>
      <c r="Y4975" s="31" t="str">
        <v/>
      </c>
      <c r="Z4975" s="30"/>
      <c r="AA4975" s="55"/>
      <c r="AB4975" s="55"/>
      <c r="AC4975" s="30"/>
      <c r="AD4975" s="30"/>
    </row>
    <row r="4976" spans="1:30" x14ac:dyDescent="0.2">
      <c r="A4976" s="89"/>
      <c r="B4976" s="35"/>
      <c r="C4976" s="30"/>
      <c r="D4976" s="30"/>
      <c r="E4976" s="30"/>
      <c r="F4976" s="30"/>
      <c r="G4976" s="30"/>
      <c r="H4976" s="155"/>
      <c r="I4976" s="36" t="str">
        <f ca="1">IFERROR(__xludf.DUMMYFUNCTION("""COMPUTED_VALUE""")," ")</f>
        <v xml:space="preserve"> </v>
      </c>
      <c r="J4976" s="51"/>
      <c r="K4976" s="56"/>
      <c r="L4976" s="38"/>
      <c r="M4976" s="30"/>
      <c r="N4976" s="30"/>
      <c r="O4976" s="30"/>
      <c r="P4976" s="30"/>
      <c r="Q4976" s="23" t="str">
        <v/>
      </c>
      <c r="R4976" s="30"/>
      <c r="S4976" s="39"/>
      <c r="T4976" s="45"/>
      <c r="U4976" s="52"/>
      <c r="V4976" s="53"/>
      <c r="W4976" s="54"/>
      <c r="X4976" s="30"/>
      <c r="Y4976" s="31" t="str">
        <v/>
      </c>
      <c r="Z4976" s="30"/>
      <c r="AA4976" s="56"/>
      <c r="AB4976" s="56"/>
      <c r="AC4976" s="30"/>
      <c r="AD4976" s="30"/>
    </row>
    <row r="4977" spans="1:30" x14ac:dyDescent="0.2">
      <c r="A4977" s="89"/>
      <c r="B4977" s="35"/>
      <c r="C4977" s="30"/>
      <c r="D4977" s="30"/>
      <c r="E4977" s="30"/>
      <c r="F4977" s="30"/>
      <c r="G4977" s="30"/>
      <c r="H4977" s="155"/>
      <c r="I4977" s="36" t="str">
        <f ca="1">IFERROR(__xludf.DUMMYFUNCTION("""COMPUTED_VALUE""")," ")</f>
        <v xml:space="preserve"> </v>
      </c>
      <c r="J4977" s="51"/>
      <c r="K4977" s="56"/>
      <c r="L4977" s="38"/>
      <c r="M4977" s="30"/>
      <c r="N4977" s="30"/>
      <c r="O4977" s="30"/>
      <c r="P4977" s="30"/>
      <c r="Q4977" s="23" t="str">
        <v/>
      </c>
      <c r="R4977" s="30"/>
      <c r="S4977" s="39"/>
      <c r="T4977" s="45"/>
      <c r="U4977" s="52"/>
      <c r="V4977" s="53"/>
      <c r="W4977" s="54"/>
      <c r="X4977" s="30"/>
      <c r="Y4977" s="31" t="str">
        <v/>
      </c>
      <c r="Z4977" s="30"/>
      <c r="AA4977" s="55"/>
      <c r="AB4977" s="55"/>
      <c r="AC4977" s="30"/>
      <c r="AD4977" s="30"/>
    </row>
    <row r="4978" spans="1:30" x14ac:dyDescent="0.2">
      <c r="A4978" s="89"/>
      <c r="B4978" s="35"/>
      <c r="C4978" s="30"/>
      <c r="D4978" s="30"/>
      <c r="E4978" s="30"/>
      <c r="F4978" s="30"/>
      <c r="G4978" s="30"/>
      <c r="H4978" s="155"/>
      <c r="I4978" s="36" t="str">
        <f ca="1">IFERROR(__xludf.DUMMYFUNCTION("""COMPUTED_VALUE""")," ")</f>
        <v xml:space="preserve"> </v>
      </c>
      <c r="J4978" s="51"/>
      <c r="K4978" s="56"/>
      <c r="L4978" s="38"/>
      <c r="M4978" s="30"/>
      <c r="N4978" s="30"/>
      <c r="O4978" s="30"/>
      <c r="P4978" s="30"/>
      <c r="Q4978" s="23" t="str">
        <v/>
      </c>
      <c r="R4978" s="30"/>
      <c r="S4978" s="39"/>
      <c r="T4978" s="45"/>
      <c r="U4978" s="52"/>
      <c r="V4978" s="53"/>
      <c r="W4978" s="54"/>
      <c r="X4978" s="30"/>
      <c r="Y4978" s="31" t="str">
        <v/>
      </c>
      <c r="Z4978" s="30"/>
      <c r="AA4978" s="56"/>
      <c r="AB4978" s="56"/>
      <c r="AC4978" s="30"/>
      <c r="AD4978" s="30"/>
    </row>
    <row r="4979" spans="1:30" x14ac:dyDescent="0.2">
      <c r="A4979" s="89"/>
      <c r="B4979" s="35"/>
      <c r="C4979" s="30"/>
      <c r="D4979" s="30"/>
      <c r="E4979" s="30"/>
      <c r="F4979" s="30"/>
      <c r="G4979" s="30"/>
      <c r="H4979" s="155"/>
      <c r="I4979" s="36" t="str">
        <f ca="1">IFERROR(__xludf.DUMMYFUNCTION("""COMPUTED_VALUE""")," ")</f>
        <v xml:space="preserve"> </v>
      </c>
      <c r="J4979" s="51"/>
      <c r="K4979" s="56"/>
      <c r="L4979" s="38"/>
      <c r="M4979" s="30"/>
      <c r="N4979" s="30"/>
      <c r="O4979" s="30"/>
      <c r="P4979" s="30"/>
      <c r="Q4979" s="23" t="str">
        <v/>
      </c>
      <c r="R4979" s="30"/>
      <c r="S4979" s="39"/>
      <c r="T4979" s="45"/>
      <c r="U4979" s="52"/>
      <c r="V4979" s="53"/>
      <c r="W4979" s="54"/>
      <c r="X4979" s="30"/>
      <c r="Y4979" s="31" t="str">
        <v/>
      </c>
      <c r="Z4979" s="30"/>
      <c r="AA4979" s="55"/>
      <c r="AB4979" s="55"/>
      <c r="AC4979" s="30"/>
      <c r="AD4979" s="30"/>
    </row>
    <row r="4980" spans="1:30" x14ac:dyDescent="0.2">
      <c r="A4980" s="89"/>
      <c r="B4980" s="35"/>
      <c r="C4980" s="30"/>
      <c r="D4980" s="30"/>
      <c r="E4980" s="30"/>
      <c r="F4980" s="30"/>
      <c r="G4980" s="30"/>
      <c r="H4980" s="155"/>
      <c r="I4980" s="36" t="str">
        <f ca="1">IFERROR(__xludf.DUMMYFUNCTION("""COMPUTED_VALUE""")," ")</f>
        <v xml:space="preserve"> </v>
      </c>
      <c r="J4980" s="51"/>
      <c r="K4980" s="56"/>
      <c r="L4980" s="38"/>
      <c r="M4980" s="30"/>
      <c r="N4980" s="30"/>
      <c r="O4980" s="30"/>
      <c r="P4980" s="30"/>
      <c r="Q4980" s="23" t="str">
        <v/>
      </c>
      <c r="R4980" s="30"/>
      <c r="S4980" s="39"/>
      <c r="T4980" s="45"/>
      <c r="U4980" s="52"/>
      <c r="V4980" s="53"/>
      <c r="W4980" s="54"/>
      <c r="X4980" s="30"/>
      <c r="Y4980" s="31" t="str">
        <v/>
      </c>
      <c r="Z4980" s="30"/>
      <c r="AA4980" s="56"/>
      <c r="AB4980" s="56"/>
      <c r="AC4980" s="30"/>
      <c r="AD4980" s="30"/>
    </row>
    <row r="4981" spans="1:30" x14ac:dyDescent="0.2">
      <c r="A4981" s="89"/>
      <c r="B4981" s="35"/>
      <c r="C4981" s="30"/>
      <c r="D4981" s="30"/>
      <c r="E4981" s="30"/>
      <c r="F4981" s="30"/>
      <c r="G4981" s="30"/>
      <c r="H4981" s="155"/>
      <c r="I4981" s="36" t="str">
        <f ca="1">IFERROR(__xludf.DUMMYFUNCTION("""COMPUTED_VALUE""")," ")</f>
        <v xml:space="preserve"> </v>
      </c>
      <c r="J4981" s="51"/>
      <c r="K4981" s="56"/>
      <c r="L4981" s="38"/>
      <c r="M4981" s="30"/>
      <c r="N4981" s="30"/>
      <c r="O4981" s="30"/>
      <c r="P4981" s="30"/>
      <c r="Q4981" s="23" t="str">
        <v/>
      </c>
      <c r="R4981" s="30"/>
      <c r="S4981" s="39"/>
      <c r="T4981" s="45"/>
      <c r="U4981" s="52"/>
      <c r="V4981" s="53"/>
      <c r="W4981" s="54"/>
      <c r="X4981" s="30"/>
      <c r="Y4981" s="31" t="str">
        <v/>
      </c>
      <c r="Z4981" s="30"/>
      <c r="AA4981" s="55"/>
      <c r="AB4981" s="55"/>
      <c r="AC4981" s="30"/>
      <c r="AD4981" s="30"/>
    </row>
    <row r="4982" spans="1:30" x14ac:dyDescent="0.2">
      <c r="A4982" s="89"/>
      <c r="B4982" s="35"/>
      <c r="C4982" s="30"/>
      <c r="D4982" s="30"/>
      <c r="E4982" s="30"/>
      <c r="F4982" s="30"/>
      <c r="G4982" s="30"/>
      <c r="H4982" s="155"/>
      <c r="I4982" s="36" t="str">
        <f ca="1">IFERROR(__xludf.DUMMYFUNCTION("""COMPUTED_VALUE""")," ")</f>
        <v xml:space="preserve"> </v>
      </c>
      <c r="J4982" s="51"/>
      <c r="K4982" s="56"/>
      <c r="L4982" s="38"/>
      <c r="M4982" s="30"/>
      <c r="N4982" s="30"/>
      <c r="O4982" s="30"/>
      <c r="P4982" s="30"/>
      <c r="Q4982" s="23" t="str">
        <v/>
      </c>
      <c r="R4982" s="30"/>
      <c r="S4982" s="39"/>
      <c r="T4982" s="45"/>
      <c r="U4982" s="52"/>
      <c r="V4982" s="53"/>
      <c r="W4982" s="54"/>
      <c r="X4982" s="30"/>
      <c r="Y4982" s="31" t="str">
        <v/>
      </c>
      <c r="Z4982" s="30"/>
      <c r="AA4982" s="56"/>
      <c r="AB4982" s="56"/>
      <c r="AC4982" s="30"/>
      <c r="AD4982" s="30"/>
    </row>
    <row r="4983" spans="1:30" x14ac:dyDescent="0.2">
      <c r="A4983" s="89"/>
      <c r="B4983" s="35"/>
      <c r="C4983" s="30"/>
      <c r="D4983" s="30"/>
      <c r="E4983" s="30"/>
      <c r="F4983" s="30"/>
      <c r="G4983" s="30"/>
      <c r="H4983" s="155"/>
      <c r="I4983" s="36" t="str">
        <f ca="1">IFERROR(__xludf.DUMMYFUNCTION("""COMPUTED_VALUE""")," ")</f>
        <v xml:space="preserve"> </v>
      </c>
      <c r="J4983" s="51"/>
      <c r="K4983" s="56"/>
      <c r="L4983" s="38"/>
      <c r="M4983" s="30"/>
      <c r="N4983" s="30"/>
      <c r="O4983" s="30"/>
      <c r="P4983" s="30"/>
      <c r="Q4983" s="23" t="str">
        <v/>
      </c>
      <c r="R4983" s="30"/>
      <c r="S4983" s="39"/>
      <c r="T4983" s="45"/>
      <c r="U4983" s="52"/>
      <c r="V4983" s="53"/>
      <c r="W4983" s="54"/>
      <c r="X4983" s="30"/>
      <c r="Y4983" s="31" t="str">
        <v/>
      </c>
      <c r="Z4983" s="30"/>
      <c r="AA4983" s="55"/>
      <c r="AB4983" s="55"/>
      <c r="AC4983" s="30"/>
      <c r="AD4983" s="30"/>
    </row>
    <row r="4984" spans="1:30" x14ac:dyDescent="0.2">
      <c r="A4984" s="89"/>
      <c r="B4984" s="35"/>
      <c r="C4984" s="30"/>
      <c r="D4984" s="30"/>
      <c r="E4984" s="30"/>
      <c r="F4984" s="30"/>
      <c r="G4984" s="30"/>
      <c r="H4984" s="155"/>
      <c r="I4984" s="36" t="str">
        <f ca="1">IFERROR(__xludf.DUMMYFUNCTION("""COMPUTED_VALUE""")," ")</f>
        <v xml:space="preserve"> </v>
      </c>
      <c r="J4984" s="51"/>
      <c r="K4984" s="56"/>
      <c r="L4984" s="38"/>
      <c r="M4984" s="30"/>
      <c r="N4984" s="30"/>
      <c r="O4984" s="30"/>
      <c r="P4984" s="30"/>
      <c r="Q4984" s="23" t="str">
        <v/>
      </c>
      <c r="R4984" s="30"/>
      <c r="S4984" s="39"/>
      <c r="T4984" s="45"/>
      <c r="U4984" s="52"/>
      <c r="V4984" s="53"/>
      <c r="W4984" s="54"/>
      <c r="X4984" s="30"/>
      <c r="Y4984" s="31" t="str">
        <v/>
      </c>
      <c r="Z4984" s="30"/>
      <c r="AA4984" s="56"/>
      <c r="AB4984" s="56"/>
      <c r="AC4984" s="30"/>
      <c r="AD4984" s="30"/>
    </row>
    <row r="4985" spans="1:30" x14ac:dyDescent="0.2">
      <c r="A4985" s="89"/>
      <c r="B4985" s="35"/>
      <c r="C4985" s="30"/>
      <c r="D4985" s="30"/>
      <c r="E4985" s="30"/>
      <c r="F4985" s="30"/>
      <c r="G4985" s="30"/>
      <c r="H4985" s="155"/>
      <c r="I4985" s="36" t="str">
        <f ca="1">IFERROR(__xludf.DUMMYFUNCTION("""COMPUTED_VALUE""")," ")</f>
        <v xml:space="preserve"> </v>
      </c>
      <c r="J4985" s="51"/>
      <c r="K4985" s="56"/>
      <c r="L4985" s="38"/>
      <c r="M4985" s="30"/>
      <c r="N4985" s="30"/>
      <c r="O4985" s="30"/>
      <c r="P4985" s="30"/>
      <c r="Q4985" s="23" t="str">
        <v/>
      </c>
      <c r="R4985" s="30"/>
      <c r="S4985" s="39"/>
      <c r="T4985" s="45"/>
      <c r="U4985" s="52"/>
      <c r="V4985" s="53"/>
      <c r="W4985" s="54"/>
      <c r="X4985" s="30"/>
      <c r="Y4985" s="31" t="str">
        <v/>
      </c>
      <c r="Z4985" s="30"/>
      <c r="AA4985" s="55"/>
      <c r="AB4985" s="55"/>
      <c r="AC4985" s="30"/>
      <c r="AD4985" s="30"/>
    </row>
    <row r="4986" spans="1:30" x14ac:dyDescent="0.2">
      <c r="A4986" s="89"/>
      <c r="B4986" s="35"/>
      <c r="C4986" s="30"/>
      <c r="D4986" s="30"/>
      <c r="E4986" s="30"/>
      <c r="F4986" s="30"/>
      <c r="G4986" s="30"/>
      <c r="H4986" s="155"/>
      <c r="I4986" s="36" t="str">
        <f ca="1">IFERROR(__xludf.DUMMYFUNCTION("""COMPUTED_VALUE""")," ")</f>
        <v xml:space="preserve"> </v>
      </c>
      <c r="J4986" s="51"/>
      <c r="K4986" s="56"/>
      <c r="L4986" s="38"/>
      <c r="M4986" s="30"/>
      <c r="N4986" s="30"/>
      <c r="O4986" s="30"/>
      <c r="P4986" s="30"/>
      <c r="Q4986" s="23" t="str">
        <v/>
      </c>
      <c r="R4986" s="30"/>
      <c r="S4986" s="39"/>
      <c r="T4986" s="45"/>
      <c r="U4986" s="52"/>
      <c r="V4986" s="53"/>
      <c r="W4986" s="54"/>
      <c r="X4986" s="30"/>
      <c r="Y4986" s="31" t="str">
        <v/>
      </c>
      <c r="Z4986" s="30"/>
      <c r="AA4986" s="56"/>
      <c r="AB4986" s="56"/>
      <c r="AC4986" s="30"/>
      <c r="AD4986" s="30"/>
    </row>
    <row r="4987" spans="1:30" x14ac:dyDescent="0.2">
      <c r="A4987" s="89"/>
      <c r="B4987" s="35"/>
      <c r="C4987" s="30"/>
      <c r="D4987" s="30"/>
      <c r="E4987" s="30"/>
      <c r="F4987" s="30"/>
      <c r="G4987" s="30"/>
      <c r="H4987" s="155"/>
      <c r="I4987" s="36" t="str">
        <f ca="1">IFERROR(__xludf.DUMMYFUNCTION("""COMPUTED_VALUE""")," ")</f>
        <v xml:space="preserve"> </v>
      </c>
      <c r="J4987" s="51"/>
      <c r="K4987" s="56"/>
      <c r="L4987" s="38"/>
      <c r="M4987" s="30"/>
      <c r="N4987" s="30"/>
      <c r="O4987" s="30"/>
      <c r="P4987" s="30"/>
      <c r="Q4987" s="23" t="str">
        <v/>
      </c>
      <c r="R4987" s="30"/>
      <c r="S4987" s="39"/>
      <c r="T4987" s="45"/>
      <c r="U4987" s="52"/>
      <c r="V4987" s="53"/>
      <c r="W4987" s="54"/>
      <c r="X4987" s="30"/>
      <c r="Y4987" s="31" t="str">
        <v/>
      </c>
      <c r="Z4987" s="30"/>
      <c r="AA4987" s="55"/>
      <c r="AB4987" s="55"/>
      <c r="AC4987" s="30"/>
      <c r="AD4987" s="30"/>
    </row>
    <row r="4988" spans="1:30" x14ac:dyDescent="0.2">
      <c r="A4988" s="89"/>
      <c r="B4988" s="35"/>
      <c r="C4988" s="30"/>
      <c r="D4988" s="30"/>
      <c r="E4988" s="30"/>
      <c r="F4988" s="30"/>
      <c r="G4988" s="30"/>
      <c r="H4988" s="155"/>
      <c r="I4988" s="36" t="str">
        <f ca="1">IFERROR(__xludf.DUMMYFUNCTION("""COMPUTED_VALUE""")," ")</f>
        <v xml:space="preserve"> </v>
      </c>
      <c r="J4988" s="51"/>
      <c r="K4988" s="56"/>
      <c r="L4988" s="38"/>
      <c r="M4988" s="30"/>
      <c r="N4988" s="30"/>
      <c r="O4988" s="30"/>
      <c r="P4988" s="30"/>
      <c r="Q4988" s="23" t="str">
        <v/>
      </c>
      <c r="R4988" s="30"/>
      <c r="S4988" s="39"/>
      <c r="T4988" s="45"/>
      <c r="U4988" s="52"/>
      <c r="V4988" s="53"/>
      <c r="W4988" s="54"/>
      <c r="X4988" s="30"/>
      <c r="Y4988" s="31" t="str">
        <v/>
      </c>
      <c r="Z4988" s="30"/>
      <c r="AA4988" s="56"/>
      <c r="AB4988" s="56"/>
      <c r="AC4988" s="30"/>
      <c r="AD4988" s="30"/>
    </row>
    <row r="4989" spans="1:30" x14ac:dyDescent="0.2">
      <c r="A4989" s="89"/>
      <c r="B4989" s="35"/>
      <c r="C4989" s="30"/>
      <c r="D4989" s="30"/>
      <c r="E4989" s="30"/>
      <c r="F4989" s="30"/>
      <c r="G4989" s="30"/>
      <c r="H4989" s="155"/>
      <c r="I4989" s="36" t="str">
        <f ca="1">IFERROR(__xludf.DUMMYFUNCTION("""COMPUTED_VALUE""")," ")</f>
        <v xml:space="preserve"> </v>
      </c>
      <c r="J4989" s="51"/>
      <c r="K4989" s="56"/>
      <c r="L4989" s="38"/>
      <c r="M4989" s="30"/>
      <c r="N4989" s="30"/>
      <c r="O4989" s="30"/>
      <c r="P4989" s="30"/>
      <c r="Q4989" s="23" t="str">
        <v/>
      </c>
      <c r="R4989" s="30"/>
      <c r="S4989" s="39"/>
      <c r="T4989" s="45"/>
      <c r="U4989" s="52"/>
      <c r="V4989" s="53"/>
      <c r="W4989" s="54"/>
      <c r="X4989" s="30"/>
      <c r="Y4989" s="31" t="str">
        <v/>
      </c>
      <c r="Z4989" s="30"/>
      <c r="AA4989" s="55"/>
      <c r="AB4989" s="55"/>
      <c r="AC4989" s="30"/>
      <c r="AD4989" s="30"/>
    </row>
    <row r="4990" spans="1:30" x14ac:dyDescent="0.2">
      <c r="A4990" s="89"/>
      <c r="B4990" s="35"/>
      <c r="C4990" s="30"/>
      <c r="D4990" s="30"/>
      <c r="E4990" s="30"/>
      <c r="F4990" s="30"/>
      <c r="G4990" s="30"/>
      <c r="H4990" s="155"/>
      <c r="I4990" s="36" t="str">
        <f ca="1">IFERROR(__xludf.DUMMYFUNCTION("""COMPUTED_VALUE""")," ")</f>
        <v xml:space="preserve"> </v>
      </c>
      <c r="J4990" s="51"/>
      <c r="K4990" s="56"/>
      <c r="L4990" s="38"/>
      <c r="M4990" s="30"/>
      <c r="N4990" s="30"/>
      <c r="O4990" s="30"/>
      <c r="P4990" s="30"/>
      <c r="Q4990" s="23" t="str">
        <v/>
      </c>
      <c r="R4990" s="30"/>
      <c r="S4990" s="39"/>
      <c r="T4990" s="45"/>
      <c r="U4990" s="52"/>
      <c r="V4990" s="53"/>
      <c r="W4990" s="54"/>
      <c r="X4990" s="30"/>
      <c r="Y4990" s="31" t="str">
        <v/>
      </c>
      <c r="Z4990" s="30"/>
      <c r="AA4990" s="56"/>
      <c r="AB4990" s="56"/>
      <c r="AC4990" s="30"/>
      <c r="AD4990" s="30"/>
    </row>
    <row r="4991" spans="1:30" x14ac:dyDescent="0.2">
      <c r="A4991" s="89"/>
      <c r="B4991" s="35"/>
      <c r="C4991" s="30"/>
      <c r="D4991" s="30"/>
      <c r="E4991" s="30"/>
      <c r="F4991" s="30"/>
      <c r="G4991" s="30"/>
      <c r="H4991" s="155"/>
      <c r="I4991" s="36" t="str">
        <f ca="1">IFERROR(__xludf.DUMMYFUNCTION("""COMPUTED_VALUE""")," ")</f>
        <v xml:space="preserve"> </v>
      </c>
      <c r="J4991" s="51"/>
      <c r="K4991" s="56"/>
      <c r="L4991" s="38"/>
      <c r="M4991" s="30"/>
      <c r="N4991" s="30"/>
      <c r="O4991" s="30"/>
      <c r="P4991" s="30"/>
      <c r="Q4991" s="23" t="str">
        <v/>
      </c>
      <c r="R4991" s="30"/>
      <c r="S4991" s="39"/>
      <c r="T4991" s="45"/>
      <c r="U4991" s="52"/>
      <c r="V4991" s="53"/>
      <c r="W4991" s="54"/>
      <c r="X4991" s="30"/>
      <c r="Y4991" s="31" t="str">
        <v/>
      </c>
      <c r="Z4991" s="30"/>
      <c r="AA4991" s="55"/>
      <c r="AB4991" s="55"/>
      <c r="AC4991" s="30"/>
      <c r="AD4991" s="30"/>
    </row>
    <row r="4992" spans="1:30" x14ac:dyDescent="0.2">
      <c r="A4992" s="89"/>
      <c r="B4992" s="35"/>
      <c r="C4992" s="30"/>
      <c r="D4992" s="30"/>
      <c r="E4992" s="30"/>
      <c r="F4992" s="30"/>
      <c r="G4992" s="30"/>
      <c r="H4992" s="155"/>
      <c r="I4992" s="36" t="str">
        <f ca="1">IFERROR(__xludf.DUMMYFUNCTION("""COMPUTED_VALUE""")," ")</f>
        <v xml:space="preserve"> </v>
      </c>
      <c r="J4992" s="51"/>
      <c r="K4992" s="56"/>
      <c r="L4992" s="38"/>
      <c r="M4992" s="30"/>
      <c r="N4992" s="30"/>
      <c r="O4992" s="30"/>
      <c r="P4992" s="30"/>
      <c r="Q4992" s="23" t="str">
        <v/>
      </c>
      <c r="R4992" s="30"/>
      <c r="S4992" s="39"/>
      <c r="T4992" s="45"/>
      <c r="U4992" s="52"/>
      <c r="V4992" s="53"/>
      <c r="W4992" s="54"/>
      <c r="X4992" s="30"/>
      <c r="Y4992" s="31" t="str">
        <v/>
      </c>
      <c r="Z4992" s="30"/>
      <c r="AA4992" s="56"/>
      <c r="AB4992" s="56"/>
      <c r="AC4992" s="30"/>
      <c r="AD4992" s="30"/>
    </row>
    <row r="4993" spans="1:30" x14ac:dyDescent="0.2">
      <c r="A4993" s="89"/>
      <c r="B4993" s="35"/>
      <c r="C4993" s="30"/>
      <c r="D4993" s="30"/>
      <c r="E4993" s="30"/>
      <c r="F4993" s="30"/>
      <c r="G4993" s="30"/>
      <c r="H4993" s="155"/>
      <c r="I4993" s="36" t="str">
        <f ca="1">IFERROR(__xludf.DUMMYFUNCTION("""COMPUTED_VALUE""")," ")</f>
        <v xml:space="preserve"> </v>
      </c>
      <c r="J4993" s="51"/>
      <c r="K4993" s="56"/>
      <c r="L4993" s="38"/>
      <c r="M4993" s="30"/>
      <c r="N4993" s="30"/>
      <c r="O4993" s="30"/>
      <c r="P4993" s="30"/>
      <c r="Q4993" s="23" t="str">
        <v/>
      </c>
      <c r="R4993" s="30"/>
      <c r="S4993" s="39"/>
      <c r="T4993" s="45"/>
      <c r="U4993" s="52"/>
      <c r="V4993" s="53"/>
      <c r="W4993" s="54"/>
      <c r="X4993" s="30"/>
      <c r="Y4993" s="31" t="str">
        <v/>
      </c>
      <c r="Z4993" s="30"/>
      <c r="AA4993" s="55"/>
      <c r="AB4993" s="55"/>
      <c r="AC4993" s="30"/>
      <c r="AD4993" s="30"/>
    </row>
    <row r="4994" spans="1:30" x14ac:dyDescent="0.2">
      <c r="A4994" s="89"/>
      <c r="B4994" s="35"/>
      <c r="C4994" s="30"/>
      <c r="D4994" s="30"/>
      <c r="E4994" s="30"/>
      <c r="F4994" s="30"/>
      <c r="G4994" s="30"/>
      <c r="H4994" s="155"/>
      <c r="I4994" s="36" t="str">
        <f ca="1">IFERROR(__xludf.DUMMYFUNCTION("""COMPUTED_VALUE""")," ")</f>
        <v xml:space="preserve"> </v>
      </c>
      <c r="J4994" s="51"/>
      <c r="K4994" s="56"/>
      <c r="L4994" s="38"/>
      <c r="M4994" s="30"/>
      <c r="N4994" s="30"/>
      <c r="O4994" s="30"/>
      <c r="P4994" s="30"/>
      <c r="Q4994" s="23" t="str">
        <v/>
      </c>
      <c r="R4994" s="30"/>
      <c r="S4994" s="39"/>
      <c r="T4994" s="45"/>
      <c r="U4994" s="52"/>
      <c r="V4994" s="53"/>
      <c r="W4994" s="54"/>
      <c r="X4994" s="30"/>
      <c r="Y4994" s="31" t="str">
        <v/>
      </c>
      <c r="Z4994" s="30"/>
      <c r="AA4994" s="56"/>
      <c r="AB4994" s="56"/>
      <c r="AC4994" s="30"/>
      <c r="AD4994" s="30"/>
    </row>
    <row r="4995" spans="1:30" x14ac:dyDescent="0.2">
      <c r="A4995" s="89"/>
      <c r="B4995" s="35"/>
      <c r="C4995" s="30"/>
      <c r="D4995" s="30"/>
      <c r="E4995" s="30"/>
      <c r="F4995" s="30"/>
      <c r="G4995" s="30"/>
      <c r="H4995" s="155"/>
      <c r="I4995" s="36" t="str">
        <f ca="1">IFERROR(__xludf.DUMMYFUNCTION("""COMPUTED_VALUE""")," ")</f>
        <v xml:space="preserve"> </v>
      </c>
      <c r="J4995" s="51"/>
      <c r="K4995" s="56"/>
      <c r="L4995" s="38"/>
      <c r="M4995" s="30"/>
      <c r="N4995" s="30"/>
      <c r="O4995" s="30"/>
      <c r="P4995" s="30"/>
      <c r="Q4995" s="23" t="str">
        <v/>
      </c>
      <c r="R4995" s="30"/>
      <c r="S4995" s="39"/>
      <c r="T4995" s="45"/>
      <c r="U4995" s="52"/>
      <c r="V4995" s="53"/>
      <c r="W4995" s="54"/>
      <c r="X4995" s="30"/>
      <c r="Y4995" s="31" t="str">
        <v/>
      </c>
      <c r="Z4995" s="30"/>
      <c r="AA4995" s="55"/>
      <c r="AB4995" s="55"/>
      <c r="AC4995" s="30"/>
      <c r="AD4995" s="30"/>
    </row>
    <row r="4996" spans="1:30" x14ac:dyDescent="0.2">
      <c r="A4996" s="89"/>
      <c r="B4996" s="35"/>
      <c r="C4996" s="30"/>
      <c r="D4996" s="30"/>
      <c r="E4996" s="30"/>
      <c r="F4996" s="30"/>
      <c r="G4996" s="30"/>
      <c r="H4996" s="155"/>
      <c r="I4996" s="36" t="str">
        <f ca="1">IFERROR(__xludf.DUMMYFUNCTION("""COMPUTED_VALUE""")," ")</f>
        <v xml:space="preserve"> </v>
      </c>
      <c r="J4996" s="51"/>
      <c r="K4996" s="56"/>
      <c r="L4996" s="38"/>
      <c r="M4996" s="30"/>
      <c r="N4996" s="30"/>
      <c r="O4996" s="30"/>
      <c r="P4996" s="30"/>
      <c r="Q4996" s="23" t="str">
        <v/>
      </c>
      <c r="R4996" s="30"/>
      <c r="S4996" s="39"/>
      <c r="T4996" s="45"/>
      <c r="U4996" s="52"/>
      <c r="V4996" s="53"/>
      <c r="W4996" s="54"/>
      <c r="X4996" s="30"/>
      <c r="Y4996" s="31" t="str">
        <v/>
      </c>
      <c r="Z4996" s="30"/>
      <c r="AA4996" s="56"/>
      <c r="AB4996" s="56"/>
      <c r="AC4996" s="30"/>
      <c r="AD4996" s="30"/>
    </row>
    <row r="4997" spans="1:30" x14ac:dyDescent="0.2">
      <c r="A4997" s="89"/>
      <c r="B4997" s="35"/>
      <c r="C4997" s="30"/>
      <c r="D4997" s="30"/>
      <c r="E4997" s="30"/>
      <c r="F4997" s="30"/>
      <c r="G4997" s="30"/>
      <c r="H4997" s="155"/>
      <c r="I4997" s="36" t="str">
        <f ca="1">IFERROR(__xludf.DUMMYFUNCTION("""COMPUTED_VALUE""")," ")</f>
        <v xml:space="preserve"> </v>
      </c>
      <c r="J4997" s="51"/>
      <c r="K4997" s="56"/>
      <c r="L4997" s="38"/>
      <c r="M4997" s="30"/>
      <c r="N4997" s="30"/>
      <c r="O4997" s="30"/>
      <c r="P4997" s="30"/>
      <c r="Q4997" s="23" t="str">
        <v/>
      </c>
      <c r="R4997" s="30"/>
      <c r="S4997" s="39"/>
      <c r="T4997" s="45"/>
      <c r="U4997" s="52"/>
      <c r="V4997" s="53"/>
      <c r="W4997" s="54"/>
      <c r="X4997" s="30"/>
      <c r="Y4997" s="31" t="str">
        <v/>
      </c>
      <c r="Z4997" s="30"/>
      <c r="AA4997" s="55"/>
      <c r="AB4997" s="55"/>
      <c r="AC4997" s="30"/>
      <c r="AD4997" s="30"/>
    </row>
    <row r="4998" spans="1:30" x14ac:dyDescent="0.2">
      <c r="A4998" s="89"/>
      <c r="B4998" s="35"/>
      <c r="C4998" s="30"/>
      <c r="D4998" s="30"/>
      <c r="E4998" s="30"/>
      <c r="F4998" s="30"/>
      <c r="G4998" s="30"/>
      <c r="H4998" s="155"/>
      <c r="I4998" s="36" t="str">
        <f ca="1">IFERROR(__xludf.DUMMYFUNCTION("""COMPUTED_VALUE""")," ")</f>
        <v xml:space="preserve"> </v>
      </c>
      <c r="J4998" s="51"/>
      <c r="K4998" s="56"/>
      <c r="L4998" s="38"/>
      <c r="M4998" s="30"/>
      <c r="N4998" s="30"/>
      <c r="O4998" s="30"/>
      <c r="P4998" s="30"/>
      <c r="Q4998" s="23" t="str">
        <v/>
      </c>
      <c r="R4998" s="30"/>
      <c r="S4998" s="39"/>
      <c r="T4998" s="45"/>
      <c r="U4998" s="52"/>
      <c r="V4998" s="53"/>
      <c r="W4998" s="54"/>
      <c r="X4998" s="30"/>
      <c r="Y4998" s="31" t="str">
        <v/>
      </c>
      <c r="Z4998" s="30"/>
      <c r="AA4998" s="56"/>
      <c r="AB4998" s="56"/>
      <c r="AC4998" s="30"/>
      <c r="AD4998" s="30"/>
    </row>
    <row r="4999" spans="1:30" x14ac:dyDescent="0.2">
      <c r="A4999" s="89"/>
      <c r="B4999" s="35"/>
      <c r="C4999" s="30"/>
      <c r="D4999" s="30"/>
      <c r="E4999" s="30"/>
      <c r="F4999" s="30"/>
      <c r="G4999" s="30"/>
      <c r="H4999" s="155"/>
      <c r="I4999" s="36" t="str">
        <f ca="1">IFERROR(__xludf.DUMMYFUNCTION("""COMPUTED_VALUE""")," ")</f>
        <v xml:space="preserve"> </v>
      </c>
      <c r="J4999" s="51"/>
      <c r="K4999" s="56"/>
      <c r="L4999" s="38"/>
      <c r="M4999" s="30"/>
      <c r="N4999" s="30"/>
      <c r="O4999" s="30"/>
      <c r="P4999" s="30"/>
      <c r="Q4999" s="23" t="str">
        <v/>
      </c>
      <c r="R4999" s="30"/>
      <c r="S4999" s="39"/>
      <c r="T4999" s="45"/>
      <c r="U4999" s="52"/>
      <c r="V4999" s="53"/>
      <c r="W4999" s="54"/>
      <c r="X4999" s="30"/>
      <c r="Y4999" s="31" t="str">
        <v/>
      </c>
      <c r="Z4999" s="30"/>
      <c r="AA4999" s="55"/>
      <c r="AB4999" s="55"/>
      <c r="AC4999" s="30"/>
      <c r="AD4999" s="30"/>
    </row>
    <row r="5000" spans="1:30" x14ac:dyDescent="0.2">
      <c r="A5000" s="89"/>
      <c r="B5000" s="35"/>
      <c r="C5000" s="30"/>
      <c r="D5000" s="30"/>
      <c r="E5000" s="30"/>
      <c r="F5000" s="30"/>
      <c r="G5000" s="30"/>
      <c r="H5000" s="155"/>
      <c r="I5000" s="36" t="str">
        <f ca="1">IFERROR(__xludf.DUMMYFUNCTION("""COMPUTED_VALUE""")," ")</f>
        <v xml:space="preserve"> </v>
      </c>
      <c r="J5000" s="51"/>
      <c r="K5000" s="56"/>
      <c r="L5000" s="38"/>
      <c r="M5000" s="30"/>
      <c r="N5000" s="30"/>
      <c r="O5000" s="30"/>
      <c r="P5000" s="30"/>
      <c r="Q5000" s="23" t="str">
        <v/>
      </c>
      <c r="R5000" s="30"/>
      <c r="S5000" s="39"/>
      <c r="T5000" s="45"/>
      <c r="U5000" s="52"/>
      <c r="V5000" s="53"/>
      <c r="W5000" s="54"/>
      <c r="X5000" s="30"/>
      <c r="Y5000" s="31" t="str">
        <v/>
      </c>
      <c r="Z5000" s="30"/>
      <c r="AA5000" s="56"/>
      <c r="AB5000" s="56"/>
      <c r="AC5000" s="30"/>
      <c r="AD5000" s="30"/>
    </row>
    <row r="5001" spans="1:30" x14ac:dyDescent="0.2">
      <c r="A5001" s="89"/>
      <c r="B5001" s="35"/>
      <c r="C5001" s="30"/>
      <c r="D5001" s="30"/>
      <c r="E5001" s="30"/>
      <c r="F5001" s="30"/>
      <c r="G5001" s="30"/>
      <c r="H5001" s="155"/>
      <c r="I5001" s="36" t="str">
        <f ca="1">IFERROR(__xludf.DUMMYFUNCTION("""COMPUTED_VALUE""")," ")</f>
        <v xml:space="preserve"> </v>
      </c>
      <c r="J5001" s="51"/>
      <c r="K5001" s="56"/>
      <c r="L5001" s="38"/>
      <c r="M5001" s="30"/>
      <c r="N5001" s="30"/>
      <c r="O5001" s="30"/>
      <c r="P5001" s="30"/>
      <c r="Q5001" s="23" t="str">
        <v/>
      </c>
      <c r="R5001" s="30"/>
      <c r="S5001" s="39"/>
      <c r="T5001" s="45"/>
      <c r="U5001" s="52"/>
      <c r="V5001" s="53"/>
      <c r="W5001" s="54"/>
      <c r="X5001" s="30"/>
      <c r="Y5001" s="31" t="str">
        <v/>
      </c>
      <c r="Z5001" s="30"/>
      <c r="AA5001" s="55"/>
      <c r="AB5001" s="55"/>
      <c r="AC5001" s="30"/>
      <c r="AD5001" s="30"/>
    </row>
    <row r="5002" spans="1:30" x14ac:dyDescent="0.2">
      <c r="A5002" s="89"/>
      <c r="B5002" s="35"/>
      <c r="C5002" s="30"/>
      <c r="D5002" s="30"/>
      <c r="E5002" s="30"/>
      <c r="F5002" s="30"/>
      <c r="G5002" s="30"/>
      <c r="H5002" s="155"/>
      <c r="I5002" s="36" t="str">
        <f ca="1">IFERROR(__xludf.DUMMYFUNCTION("""COMPUTED_VALUE""")," ")</f>
        <v xml:space="preserve"> </v>
      </c>
      <c r="J5002" s="51"/>
      <c r="K5002" s="56"/>
      <c r="L5002" s="38"/>
      <c r="M5002" s="30"/>
      <c r="N5002" s="30"/>
      <c r="O5002" s="30"/>
      <c r="P5002" s="30"/>
      <c r="Q5002" s="23" t="str">
        <v/>
      </c>
      <c r="R5002" s="30"/>
      <c r="S5002" s="39"/>
      <c r="T5002" s="45"/>
      <c r="U5002" s="52"/>
      <c r="V5002" s="53"/>
      <c r="W5002" s="54"/>
      <c r="X5002" s="30"/>
      <c r="Y5002" s="31" t="str">
        <v/>
      </c>
      <c r="Z5002" s="30"/>
      <c r="AA5002" s="56"/>
      <c r="AB5002" s="56"/>
      <c r="AC5002" s="30"/>
      <c r="AD5002" s="30"/>
    </row>
    <row r="5003" spans="1:30" x14ac:dyDescent="0.2">
      <c r="A5003" s="89"/>
      <c r="B5003" s="35"/>
      <c r="C5003" s="30"/>
      <c r="D5003" s="30"/>
      <c r="E5003" s="30"/>
      <c r="F5003" s="30"/>
      <c r="G5003" s="30"/>
      <c r="H5003" s="155"/>
      <c r="I5003" s="36" t="str">
        <f ca="1">IFERROR(__xludf.DUMMYFUNCTION("""COMPUTED_VALUE""")," ")</f>
        <v xml:space="preserve"> </v>
      </c>
      <c r="J5003" s="51"/>
      <c r="K5003" s="56"/>
      <c r="L5003" s="38"/>
      <c r="M5003" s="30"/>
      <c r="N5003" s="30"/>
      <c r="O5003" s="30"/>
      <c r="P5003" s="30"/>
      <c r="Q5003" s="23" t="str">
        <v/>
      </c>
      <c r="R5003" s="30"/>
      <c r="S5003" s="39"/>
      <c r="T5003" s="45"/>
      <c r="U5003" s="52"/>
      <c r="V5003" s="53"/>
      <c r="W5003" s="54"/>
      <c r="X5003" s="30"/>
      <c r="Y5003" s="31" t="str">
        <v/>
      </c>
      <c r="Z5003" s="30"/>
      <c r="AA5003" s="55"/>
      <c r="AB5003" s="55"/>
      <c r="AC5003" s="30"/>
      <c r="AD5003" s="30"/>
    </row>
    <row r="5004" spans="1:30" x14ac:dyDescent="0.2">
      <c r="A5004" s="89"/>
      <c r="B5004" s="35"/>
      <c r="C5004" s="30"/>
      <c r="D5004" s="30"/>
      <c r="E5004" s="30"/>
      <c r="F5004" s="30"/>
      <c r="G5004" s="30"/>
      <c r="H5004" s="155"/>
      <c r="I5004" s="36" t="str">
        <f ca="1">IFERROR(__xludf.DUMMYFUNCTION("""COMPUTED_VALUE""")," ")</f>
        <v xml:space="preserve"> </v>
      </c>
      <c r="J5004" s="51"/>
      <c r="K5004" s="56"/>
      <c r="L5004" s="38"/>
      <c r="M5004" s="30"/>
      <c r="N5004" s="30"/>
      <c r="O5004" s="30"/>
      <c r="P5004" s="30"/>
      <c r="Q5004" s="23" t="str">
        <v/>
      </c>
      <c r="R5004" s="30"/>
      <c r="S5004" s="39"/>
      <c r="T5004" s="45"/>
      <c r="U5004" s="52"/>
      <c r="V5004" s="53"/>
      <c r="W5004" s="54"/>
      <c r="X5004" s="30"/>
      <c r="Y5004" s="31" t="str">
        <v/>
      </c>
      <c r="Z5004" s="30"/>
      <c r="AA5004" s="56"/>
      <c r="AB5004" s="56"/>
      <c r="AC5004" s="30"/>
      <c r="AD5004" s="30"/>
    </row>
    <row r="5005" spans="1:30" x14ac:dyDescent="0.2">
      <c r="A5005" s="89"/>
      <c r="B5005" s="35"/>
      <c r="C5005" s="30"/>
      <c r="D5005" s="30"/>
      <c r="E5005" s="30"/>
      <c r="F5005" s="30"/>
      <c r="G5005" s="30"/>
      <c r="H5005" s="155"/>
      <c r="I5005" s="36" t="str">
        <f ca="1">IFERROR(__xludf.DUMMYFUNCTION("""COMPUTED_VALUE""")," ")</f>
        <v xml:space="preserve"> </v>
      </c>
      <c r="J5005" s="51"/>
      <c r="K5005" s="56"/>
      <c r="L5005" s="38"/>
      <c r="M5005" s="30"/>
      <c r="N5005" s="30"/>
      <c r="O5005" s="30"/>
      <c r="P5005" s="30"/>
      <c r="Q5005" s="23" t="str">
        <v/>
      </c>
      <c r="R5005" s="30"/>
      <c r="S5005" s="39"/>
      <c r="T5005" s="45"/>
      <c r="U5005" s="52"/>
      <c r="V5005" s="53"/>
      <c r="W5005" s="54"/>
      <c r="X5005" s="30"/>
      <c r="Y5005" s="31" t="str">
        <v/>
      </c>
      <c r="Z5005" s="30"/>
      <c r="AA5005" s="55"/>
      <c r="AB5005" s="55"/>
      <c r="AC5005" s="30"/>
      <c r="AD5005" s="30"/>
    </row>
    <row r="5006" spans="1:30" x14ac:dyDescent="0.2">
      <c r="A5006" s="89"/>
      <c r="B5006" s="35"/>
      <c r="C5006" s="30"/>
      <c r="D5006" s="30"/>
      <c r="E5006" s="30"/>
      <c r="F5006" s="30"/>
      <c r="G5006" s="30"/>
      <c r="H5006" s="155"/>
      <c r="I5006" s="36" t="str">
        <f ca="1">IFERROR(__xludf.DUMMYFUNCTION("""COMPUTED_VALUE""")," ")</f>
        <v xml:space="preserve"> </v>
      </c>
      <c r="J5006" s="51"/>
      <c r="K5006" s="56"/>
      <c r="L5006" s="38"/>
      <c r="M5006" s="30"/>
      <c r="N5006" s="30"/>
      <c r="O5006" s="30"/>
      <c r="P5006" s="30"/>
      <c r="Q5006" s="23" t="str">
        <v/>
      </c>
      <c r="R5006" s="30"/>
      <c r="S5006" s="39"/>
      <c r="T5006" s="45"/>
      <c r="U5006" s="52"/>
      <c r="V5006" s="53"/>
      <c r="W5006" s="54"/>
      <c r="X5006" s="30"/>
      <c r="Y5006" s="31" t="str">
        <v/>
      </c>
      <c r="Z5006" s="30"/>
      <c r="AA5006" s="56"/>
      <c r="AB5006" s="56"/>
      <c r="AC5006" s="30"/>
      <c r="AD5006" s="30"/>
    </row>
    <row r="5007" spans="1:30" x14ac:dyDescent="0.2">
      <c r="A5007" s="89"/>
      <c r="B5007" s="35"/>
      <c r="C5007" s="30"/>
      <c r="D5007" s="30"/>
      <c r="E5007" s="30"/>
      <c r="F5007" s="30"/>
      <c r="G5007" s="30"/>
      <c r="H5007" s="155"/>
      <c r="I5007" s="36" t="str">
        <f ca="1">IFERROR(__xludf.DUMMYFUNCTION("""COMPUTED_VALUE""")," ")</f>
        <v xml:space="preserve"> </v>
      </c>
      <c r="J5007" s="51"/>
      <c r="K5007" s="56"/>
      <c r="L5007" s="38"/>
      <c r="M5007" s="30"/>
      <c r="N5007" s="30"/>
      <c r="O5007" s="30"/>
      <c r="P5007" s="30"/>
      <c r="Q5007" s="23" t="str">
        <v/>
      </c>
      <c r="R5007" s="30"/>
      <c r="S5007" s="39"/>
      <c r="T5007" s="45"/>
      <c r="U5007" s="52"/>
      <c r="V5007" s="53"/>
      <c r="W5007" s="54"/>
      <c r="X5007" s="30"/>
      <c r="Y5007" s="31" t="str">
        <v/>
      </c>
      <c r="Z5007" s="30"/>
      <c r="AA5007" s="55"/>
      <c r="AB5007" s="55"/>
      <c r="AC5007" s="30"/>
      <c r="AD5007" s="30"/>
    </row>
    <row r="5008" spans="1:30" x14ac:dyDescent="0.2">
      <c r="A5008" s="89"/>
      <c r="B5008" s="35"/>
      <c r="C5008" s="30"/>
      <c r="D5008" s="30"/>
      <c r="E5008" s="30"/>
      <c r="F5008" s="30"/>
      <c r="G5008" s="30"/>
      <c r="H5008" s="155"/>
      <c r="I5008" s="36" t="str">
        <f ca="1">IFERROR(__xludf.DUMMYFUNCTION("""COMPUTED_VALUE""")," ")</f>
        <v xml:space="preserve"> </v>
      </c>
      <c r="J5008" s="51"/>
      <c r="K5008" s="56"/>
      <c r="L5008" s="38"/>
      <c r="M5008" s="30"/>
      <c r="N5008" s="30"/>
      <c r="O5008" s="30"/>
      <c r="P5008" s="30"/>
      <c r="Q5008" s="23" t="str">
        <v/>
      </c>
      <c r="R5008" s="30"/>
      <c r="S5008" s="39"/>
      <c r="T5008" s="45"/>
      <c r="U5008" s="52"/>
      <c r="V5008" s="53"/>
      <c r="W5008" s="54"/>
      <c r="X5008" s="30"/>
      <c r="Y5008" s="31" t="str">
        <v/>
      </c>
      <c r="Z5008" s="30"/>
      <c r="AA5008" s="56"/>
      <c r="AB5008" s="56"/>
      <c r="AC5008" s="30"/>
      <c r="AD5008" s="30"/>
    </row>
    <row r="5009" spans="1:30" x14ac:dyDescent="0.2">
      <c r="A5009" s="89"/>
      <c r="B5009" s="35"/>
      <c r="C5009" s="30"/>
      <c r="D5009" s="30"/>
      <c r="E5009" s="30"/>
      <c r="F5009" s="30"/>
      <c r="G5009" s="30"/>
      <c r="H5009" s="155"/>
      <c r="I5009" s="36" t="str">
        <f ca="1">IFERROR(__xludf.DUMMYFUNCTION("""COMPUTED_VALUE""")," ")</f>
        <v xml:space="preserve"> </v>
      </c>
      <c r="J5009" s="51"/>
      <c r="K5009" s="56"/>
      <c r="L5009" s="38"/>
      <c r="M5009" s="30"/>
      <c r="N5009" s="30"/>
      <c r="O5009" s="30"/>
      <c r="P5009" s="30"/>
      <c r="Q5009" s="23" t="str">
        <v/>
      </c>
      <c r="R5009" s="30"/>
      <c r="S5009" s="39"/>
      <c r="T5009" s="45"/>
      <c r="U5009" s="52"/>
      <c r="V5009" s="53"/>
      <c r="W5009" s="54"/>
      <c r="X5009" s="30"/>
      <c r="Y5009" s="31" t="str">
        <v/>
      </c>
      <c r="Z5009" s="30"/>
      <c r="AA5009" s="55"/>
      <c r="AB5009" s="55"/>
      <c r="AC5009" s="30"/>
      <c r="AD5009" s="30"/>
    </row>
    <row r="5010" spans="1:30" x14ac:dyDescent="0.2">
      <c r="A5010" s="89"/>
      <c r="B5010" s="35"/>
      <c r="C5010" s="30"/>
      <c r="D5010" s="30"/>
      <c r="E5010" s="30"/>
      <c r="F5010" s="30"/>
      <c r="G5010" s="30"/>
      <c r="H5010" s="155"/>
      <c r="I5010" s="36" t="str">
        <f ca="1">IFERROR(__xludf.DUMMYFUNCTION("""COMPUTED_VALUE""")," ")</f>
        <v xml:space="preserve"> </v>
      </c>
      <c r="J5010" s="51"/>
      <c r="K5010" s="56"/>
      <c r="L5010" s="38"/>
      <c r="M5010" s="30"/>
      <c r="N5010" s="30"/>
      <c r="O5010" s="30"/>
      <c r="P5010" s="30"/>
      <c r="Q5010" s="23" t="str">
        <v/>
      </c>
      <c r="R5010" s="30"/>
      <c r="S5010" s="39"/>
      <c r="T5010" s="45"/>
      <c r="U5010" s="52"/>
      <c r="V5010" s="53"/>
      <c r="W5010" s="54"/>
      <c r="X5010" s="30"/>
      <c r="Y5010" s="31" t="str">
        <v/>
      </c>
      <c r="Z5010" s="30"/>
      <c r="AA5010" s="56"/>
      <c r="AB5010" s="56"/>
      <c r="AC5010" s="30"/>
      <c r="AD5010" s="30"/>
    </row>
    <row r="5011" spans="1:30" x14ac:dyDescent="0.2">
      <c r="A5011" s="89"/>
      <c r="B5011" s="35"/>
      <c r="C5011" s="30"/>
      <c r="D5011" s="30"/>
      <c r="E5011" s="30"/>
      <c r="F5011" s="30"/>
      <c r="G5011" s="30"/>
      <c r="H5011" s="155"/>
      <c r="I5011" s="36" t="str">
        <f ca="1">IFERROR(__xludf.DUMMYFUNCTION("""COMPUTED_VALUE""")," ")</f>
        <v xml:space="preserve"> </v>
      </c>
      <c r="J5011" s="51"/>
      <c r="K5011" s="56"/>
      <c r="L5011" s="38"/>
      <c r="M5011" s="30"/>
      <c r="N5011" s="30"/>
      <c r="O5011" s="30"/>
      <c r="P5011" s="30"/>
      <c r="Q5011" s="23" t="str">
        <v/>
      </c>
      <c r="R5011" s="30"/>
      <c r="S5011" s="39"/>
      <c r="T5011" s="45"/>
      <c r="U5011" s="52"/>
      <c r="V5011" s="53"/>
      <c r="W5011" s="54"/>
      <c r="X5011" s="30"/>
      <c r="Y5011" s="31" t="str">
        <v/>
      </c>
      <c r="Z5011" s="30"/>
      <c r="AA5011" s="55"/>
      <c r="AB5011" s="55"/>
      <c r="AC5011" s="30"/>
      <c r="AD5011" s="30"/>
    </row>
    <row r="5012" spans="1:30" x14ac:dyDescent="0.2">
      <c r="A5012" s="89"/>
      <c r="B5012" s="35"/>
      <c r="C5012" s="30"/>
      <c r="D5012" s="30"/>
      <c r="E5012" s="30"/>
      <c r="F5012" s="30"/>
      <c r="G5012" s="30"/>
      <c r="H5012" s="155"/>
      <c r="I5012" s="36" t="str">
        <f ca="1">IFERROR(__xludf.DUMMYFUNCTION("""COMPUTED_VALUE""")," ")</f>
        <v xml:space="preserve"> </v>
      </c>
      <c r="J5012" s="51"/>
      <c r="K5012" s="56"/>
      <c r="L5012" s="38"/>
      <c r="M5012" s="30"/>
      <c r="N5012" s="30"/>
      <c r="O5012" s="30"/>
      <c r="P5012" s="30"/>
      <c r="Q5012" s="23" t="str">
        <v/>
      </c>
      <c r="R5012" s="30"/>
      <c r="S5012" s="39"/>
      <c r="T5012" s="45"/>
      <c r="U5012" s="52"/>
      <c r="V5012" s="53"/>
      <c r="W5012" s="54"/>
      <c r="X5012" s="30"/>
      <c r="Y5012" s="31" t="str">
        <v/>
      </c>
      <c r="Z5012" s="30"/>
      <c r="AA5012" s="56"/>
      <c r="AB5012" s="56"/>
      <c r="AC5012" s="30"/>
      <c r="AD5012" s="30"/>
    </row>
    <row r="5013" spans="1:30" x14ac:dyDescent="0.2">
      <c r="A5013" s="89"/>
      <c r="B5013" s="35"/>
      <c r="C5013" s="30"/>
      <c r="D5013" s="30"/>
      <c r="E5013" s="30"/>
      <c r="F5013" s="30"/>
      <c r="G5013" s="30"/>
      <c r="H5013" s="155"/>
      <c r="I5013" s="36" t="str">
        <f ca="1">IFERROR(__xludf.DUMMYFUNCTION("""COMPUTED_VALUE""")," ")</f>
        <v xml:space="preserve"> </v>
      </c>
      <c r="J5013" s="51"/>
      <c r="K5013" s="56"/>
      <c r="L5013" s="38"/>
      <c r="M5013" s="30"/>
      <c r="N5013" s="30"/>
      <c r="O5013" s="30"/>
      <c r="P5013" s="30"/>
      <c r="Q5013" s="23" t="str">
        <v/>
      </c>
      <c r="R5013" s="30"/>
      <c r="S5013" s="39"/>
      <c r="T5013" s="45"/>
      <c r="U5013" s="52"/>
      <c r="V5013" s="53"/>
      <c r="W5013" s="54"/>
      <c r="X5013" s="30"/>
      <c r="Y5013" s="31" t="str">
        <v/>
      </c>
      <c r="Z5013" s="30"/>
      <c r="AA5013" s="55"/>
      <c r="AB5013" s="55"/>
      <c r="AC5013" s="30"/>
      <c r="AD5013" s="30"/>
    </row>
    <row r="5014" spans="1:30" x14ac:dyDescent="0.2">
      <c r="A5014" s="89"/>
      <c r="B5014" s="35"/>
      <c r="C5014" s="30"/>
      <c r="D5014" s="30"/>
      <c r="E5014" s="30"/>
      <c r="F5014" s="30"/>
      <c r="G5014" s="30"/>
      <c r="H5014" s="155"/>
      <c r="I5014" s="36" t="str">
        <f ca="1">IFERROR(__xludf.DUMMYFUNCTION("""COMPUTED_VALUE""")," ")</f>
        <v xml:space="preserve"> </v>
      </c>
      <c r="J5014" s="51"/>
      <c r="K5014" s="56"/>
      <c r="L5014" s="38"/>
      <c r="M5014" s="30"/>
      <c r="N5014" s="30"/>
      <c r="O5014" s="30"/>
      <c r="P5014" s="30"/>
      <c r="Q5014" s="23" t="str">
        <v/>
      </c>
      <c r="R5014" s="30"/>
      <c r="S5014" s="39"/>
      <c r="T5014" s="45"/>
      <c r="U5014" s="52"/>
      <c r="V5014" s="53"/>
      <c r="W5014" s="54"/>
      <c r="X5014" s="30"/>
      <c r="Y5014" s="31" t="str">
        <v/>
      </c>
      <c r="Z5014" s="30"/>
      <c r="AA5014" s="56"/>
      <c r="AB5014" s="56"/>
      <c r="AC5014" s="30"/>
      <c r="AD5014" s="30"/>
    </row>
    <row r="5015" spans="1:30" x14ac:dyDescent="0.2">
      <c r="A5015" s="89"/>
      <c r="B5015" s="35"/>
      <c r="C5015" s="30"/>
      <c r="D5015" s="30"/>
      <c r="E5015" s="30"/>
      <c r="F5015" s="30"/>
      <c r="G5015" s="30"/>
      <c r="H5015" s="155"/>
      <c r="I5015" s="36" t="str">
        <f ca="1">IFERROR(__xludf.DUMMYFUNCTION("""COMPUTED_VALUE""")," ")</f>
        <v xml:space="preserve"> </v>
      </c>
      <c r="J5015" s="51"/>
      <c r="K5015" s="56"/>
      <c r="L5015" s="38"/>
      <c r="M5015" s="30"/>
      <c r="N5015" s="30"/>
      <c r="O5015" s="30"/>
      <c r="P5015" s="30"/>
      <c r="Q5015" s="23" t="str">
        <v/>
      </c>
      <c r="R5015" s="30"/>
      <c r="S5015" s="39"/>
      <c r="T5015" s="45"/>
      <c r="U5015" s="52"/>
      <c r="V5015" s="53"/>
      <c r="W5015" s="54"/>
      <c r="X5015" s="30"/>
      <c r="Y5015" s="31" t="str">
        <v/>
      </c>
      <c r="Z5015" s="30"/>
      <c r="AA5015" s="55"/>
      <c r="AB5015" s="55"/>
      <c r="AC5015" s="30"/>
      <c r="AD5015" s="30"/>
    </row>
    <row r="5016" spans="1:30" x14ac:dyDescent="0.2">
      <c r="A5016" s="89"/>
      <c r="B5016" s="35"/>
      <c r="C5016" s="30"/>
      <c r="D5016" s="30"/>
      <c r="E5016" s="30"/>
      <c r="F5016" s="30"/>
      <c r="G5016" s="30"/>
      <c r="H5016" s="155"/>
      <c r="I5016" s="36" t="str">
        <f ca="1">IFERROR(__xludf.DUMMYFUNCTION("""COMPUTED_VALUE""")," ")</f>
        <v xml:space="preserve"> </v>
      </c>
      <c r="J5016" s="51"/>
      <c r="K5016" s="56"/>
      <c r="L5016" s="38"/>
      <c r="M5016" s="30"/>
      <c r="N5016" s="30"/>
      <c r="O5016" s="30"/>
      <c r="P5016" s="30"/>
      <c r="Q5016" s="23" t="str">
        <v/>
      </c>
      <c r="R5016" s="30"/>
      <c r="S5016" s="39"/>
      <c r="T5016" s="45"/>
      <c r="U5016" s="52"/>
      <c r="V5016" s="53"/>
      <c r="W5016" s="54"/>
      <c r="X5016" s="30"/>
      <c r="Y5016" s="31" t="str">
        <v/>
      </c>
      <c r="Z5016" s="30"/>
      <c r="AA5016" s="56"/>
      <c r="AB5016" s="56"/>
      <c r="AC5016" s="30"/>
      <c r="AD5016" s="30"/>
    </row>
    <row r="5017" spans="1:30" x14ac:dyDescent="0.2">
      <c r="A5017" s="89"/>
      <c r="B5017" s="35"/>
      <c r="C5017" s="30"/>
      <c r="D5017" s="30"/>
      <c r="E5017" s="30"/>
      <c r="F5017" s="30"/>
      <c r="G5017" s="30"/>
      <c r="H5017" s="155"/>
      <c r="I5017" s="36" t="str">
        <f ca="1">IFERROR(__xludf.DUMMYFUNCTION("""COMPUTED_VALUE""")," ")</f>
        <v xml:space="preserve"> </v>
      </c>
      <c r="J5017" s="51"/>
      <c r="K5017" s="56"/>
      <c r="L5017" s="38"/>
      <c r="M5017" s="30"/>
      <c r="N5017" s="30"/>
      <c r="O5017" s="30"/>
      <c r="P5017" s="30"/>
      <c r="Q5017" s="23" t="str">
        <v/>
      </c>
      <c r="R5017" s="30"/>
      <c r="S5017" s="39"/>
      <c r="T5017" s="45"/>
      <c r="U5017" s="52"/>
      <c r="V5017" s="53"/>
      <c r="W5017" s="54"/>
      <c r="X5017" s="30"/>
      <c r="Y5017" s="31" t="str">
        <v/>
      </c>
      <c r="Z5017" s="30"/>
      <c r="AA5017" s="55"/>
      <c r="AB5017" s="55"/>
      <c r="AC5017" s="30"/>
      <c r="AD5017" s="30"/>
    </row>
    <row r="5018" spans="1:30" x14ac:dyDescent="0.2">
      <c r="A5018" s="89"/>
      <c r="B5018" s="35"/>
      <c r="C5018" s="30"/>
      <c r="D5018" s="30"/>
      <c r="E5018" s="30"/>
      <c r="F5018" s="30"/>
      <c r="G5018" s="30"/>
      <c r="H5018" s="155"/>
      <c r="I5018" s="36" t="str">
        <f ca="1">IFERROR(__xludf.DUMMYFUNCTION("""COMPUTED_VALUE""")," ")</f>
        <v xml:space="preserve"> </v>
      </c>
      <c r="J5018" s="51"/>
      <c r="K5018" s="56"/>
      <c r="L5018" s="38"/>
      <c r="M5018" s="30"/>
      <c r="N5018" s="30"/>
      <c r="O5018" s="30"/>
      <c r="P5018" s="30"/>
      <c r="Q5018" s="23" t="str">
        <v/>
      </c>
      <c r="R5018" s="30"/>
      <c r="S5018" s="39"/>
      <c r="T5018" s="45"/>
      <c r="U5018" s="52"/>
      <c r="V5018" s="53"/>
      <c r="W5018" s="54"/>
      <c r="X5018" s="30"/>
      <c r="Y5018" s="31" t="str">
        <v/>
      </c>
      <c r="Z5018" s="30"/>
      <c r="AA5018" s="56"/>
      <c r="AB5018" s="56"/>
      <c r="AC5018" s="30"/>
      <c r="AD5018" s="30"/>
    </row>
    <row r="5019" spans="1:30" x14ac:dyDescent="0.2">
      <c r="A5019" s="89"/>
      <c r="B5019" s="35"/>
      <c r="C5019" s="30"/>
      <c r="D5019" s="30"/>
      <c r="E5019" s="30"/>
      <c r="F5019" s="30"/>
      <c r="G5019" s="30"/>
      <c r="H5019" s="155"/>
      <c r="I5019" s="36" t="str">
        <f ca="1">IFERROR(__xludf.DUMMYFUNCTION("""COMPUTED_VALUE""")," ")</f>
        <v xml:space="preserve"> </v>
      </c>
      <c r="J5019" s="51"/>
      <c r="K5019" s="56"/>
      <c r="L5019" s="38"/>
      <c r="M5019" s="30"/>
      <c r="N5019" s="30"/>
      <c r="O5019" s="30"/>
      <c r="P5019" s="30"/>
      <c r="Q5019" s="23" t="str">
        <v/>
      </c>
      <c r="R5019" s="30"/>
      <c r="S5019" s="39"/>
      <c r="T5019" s="45"/>
      <c r="U5019" s="52"/>
      <c r="V5019" s="53"/>
      <c r="W5019" s="54"/>
      <c r="X5019" s="30"/>
      <c r="Y5019" s="31" t="str">
        <v/>
      </c>
      <c r="Z5019" s="30"/>
      <c r="AA5019" s="55"/>
      <c r="AB5019" s="55"/>
      <c r="AC5019" s="30"/>
      <c r="AD5019" s="30"/>
    </row>
    <row r="5020" spans="1:30" x14ac:dyDescent="0.2">
      <c r="A5020" s="89"/>
      <c r="B5020" s="35"/>
      <c r="C5020" s="30"/>
      <c r="D5020" s="30"/>
      <c r="E5020" s="30"/>
      <c r="F5020" s="30"/>
      <c r="G5020" s="30"/>
      <c r="H5020" s="155"/>
      <c r="I5020" s="36" t="str">
        <f ca="1">IFERROR(__xludf.DUMMYFUNCTION("""COMPUTED_VALUE""")," ")</f>
        <v xml:space="preserve"> </v>
      </c>
      <c r="J5020" s="51"/>
      <c r="K5020" s="56"/>
      <c r="L5020" s="38"/>
      <c r="M5020" s="30"/>
      <c r="N5020" s="30"/>
      <c r="O5020" s="30"/>
      <c r="P5020" s="30"/>
      <c r="Q5020" s="23" t="str">
        <v/>
      </c>
      <c r="R5020" s="30"/>
      <c r="S5020" s="39"/>
      <c r="T5020" s="45"/>
      <c r="U5020" s="52"/>
      <c r="V5020" s="53"/>
      <c r="W5020" s="54"/>
      <c r="X5020" s="30"/>
      <c r="Y5020" s="31" t="str">
        <v/>
      </c>
      <c r="Z5020" s="30"/>
      <c r="AA5020" s="56"/>
      <c r="AB5020" s="56"/>
      <c r="AC5020" s="30"/>
      <c r="AD5020" s="30"/>
    </row>
    <row r="5021" spans="1:30" x14ac:dyDescent="0.2">
      <c r="A5021" s="89"/>
      <c r="B5021" s="35"/>
      <c r="C5021" s="30"/>
      <c r="D5021" s="30"/>
      <c r="E5021" s="30"/>
      <c r="F5021" s="30"/>
      <c r="G5021" s="30"/>
      <c r="H5021" s="155"/>
      <c r="I5021" s="36" t="str">
        <f ca="1">IFERROR(__xludf.DUMMYFUNCTION("""COMPUTED_VALUE""")," ")</f>
        <v xml:space="preserve"> </v>
      </c>
      <c r="J5021" s="51"/>
      <c r="K5021" s="56"/>
      <c r="L5021" s="38"/>
      <c r="M5021" s="30"/>
      <c r="N5021" s="30"/>
      <c r="O5021" s="30"/>
      <c r="P5021" s="30"/>
      <c r="Q5021" s="23" t="str">
        <v/>
      </c>
      <c r="R5021" s="30"/>
      <c r="S5021" s="39"/>
      <c r="T5021" s="45"/>
      <c r="U5021" s="52"/>
      <c r="V5021" s="53"/>
      <c r="W5021" s="54"/>
      <c r="X5021" s="30"/>
      <c r="Y5021" s="31" t="str">
        <v/>
      </c>
      <c r="Z5021" s="30"/>
      <c r="AA5021" s="55"/>
      <c r="AB5021" s="55"/>
      <c r="AC5021" s="30"/>
      <c r="AD5021" s="30"/>
    </row>
    <row r="5022" spans="1:30" x14ac:dyDescent="0.2">
      <c r="A5022" s="89"/>
      <c r="B5022" s="35"/>
      <c r="C5022" s="30"/>
      <c r="D5022" s="30"/>
      <c r="E5022" s="30"/>
      <c r="F5022" s="30"/>
      <c r="G5022" s="30"/>
      <c r="H5022" s="155"/>
      <c r="I5022" s="36" t="str">
        <f ca="1">IFERROR(__xludf.DUMMYFUNCTION("""COMPUTED_VALUE""")," ")</f>
        <v xml:space="preserve"> </v>
      </c>
      <c r="J5022" s="51"/>
      <c r="K5022" s="56"/>
      <c r="L5022" s="38"/>
      <c r="M5022" s="30"/>
      <c r="N5022" s="30"/>
      <c r="O5022" s="30"/>
      <c r="P5022" s="30"/>
      <c r="Q5022" s="23" t="str">
        <v/>
      </c>
      <c r="R5022" s="30"/>
      <c r="S5022" s="39"/>
      <c r="T5022" s="45"/>
      <c r="U5022" s="52"/>
      <c r="V5022" s="53"/>
      <c r="W5022" s="54"/>
      <c r="X5022" s="30"/>
      <c r="Y5022" s="31" t="str">
        <v/>
      </c>
      <c r="Z5022" s="30"/>
      <c r="AA5022" s="56"/>
      <c r="AB5022" s="56"/>
      <c r="AC5022" s="30"/>
      <c r="AD5022" s="30"/>
    </row>
    <row r="5023" spans="1:30" x14ac:dyDescent="0.2">
      <c r="A5023" s="89"/>
      <c r="B5023" s="35"/>
      <c r="C5023" s="30"/>
      <c r="D5023" s="30"/>
      <c r="E5023" s="30"/>
      <c r="F5023" s="30"/>
      <c r="G5023" s="30"/>
      <c r="H5023" s="155"/>
      <c r="I5023" s="36" t="str">
        <f ca="1">IFERROR(__xludf.DUMMYFUNCTION("""COMPUTED_VALUE""")," ")</f>
        <v xml:space="preserve"> </v>
      </c>
      <c r="J5023" s="51"/>
      <c r="K5023" s="56"/>
      <c r="L5023" s="38"/>
      <c r="M5023" s="30"/>
      <c r="N5023" s="30"/>
      <c r="O5023" s="30"/>
      <c r="P5023" s="30"/>
      <c r="Q5023" s="23" t="str">
        <v/>
      </c>
      <c r="R5023" s="30"/>
      <c r="S5023" s="39"/>
      <c r="T5023" s="45"/>
      <c r="U5023" s="52"/>
      <c r="V5023" s="53"/>
      <c r="W5023" s="54"/>
      <c r="X5023" s="30"/>
      <c r="Y5023" s="31" t="str">
        <v/>
      </c>
      <c r="Z5023" s="30"/>
      <c r="AA5023" s="55"/>
      <c r="AB5023" s="55"/>
      <c r="AC5023" s="30"/>
      <c r="AD5023" s="30"/>
    </row>
    <row r="5024" spans="1:30" x14ac:dyDescent="0.2">
      <c r="A5024" s="89"/>
      <c r="B5024" s="35"/>
      <c r="C5024" s="30"/>
      <c r="D5024" s="30"/>
      <c r="E5024" s="30"/>
      <c r="F5024" s="30"/>
      <c r="G5024" s="30"/>
      <c r="H5024" s="155"/>
      <c r="I5024" s="36" t="str">
        <f ca="1">IFERROR(__xludf.DUMMYFUNCTION("""COMPUTED_VALUE""")," ")</f>
        <v xml:space="preserve"> </v>
      </c>
      <c r="J5024" s="51"/>
      <c r="K5024" s="56"/>
      <c r="L5024" s="38"/>
      <c r="M5024" s="30"/>
      <c r="N5024" s="30"/>
      <c r="O5024" s="30"/>
      <c r="P5024" s="30"/>
      <c r="Q5024" s="23" t="str">
        <v/>
      </c>
      <c r="R5024" s="30"/>
      <c r="S5024" s="39"/>
      <c r="T5024" s="45"/>
      <c r="U5024" s="52"/>
      <c r="V5024" s="53"/>
      <c r="W5024" s="54"/>
      <c r="X5024" s="30"/>
      <c r="Y5024" s="31" t="str">
        <v/>
      </c>
      <c r="Z5024" s="30"/>
      <c r="AA5024" s="56"/>
      <c r="AB5024" s="56"/>
      <c r="AC5024" s="30"/>
      <c r="AD5024" s="30"/>
    </row>
    <row r="5025" spans="1:30" x14ac:dyDescent="0.2">
      <c r="A5025" s="89"/>
      <c r="B5025" s="35"/>
      <c r="C5025" s="30"/>
      <c r="D5025" s="30"/>
      <c r="E5025" s="30"/>
      <c r="F5025" s="30"/>
      <c r="G5025" s="30"/>
      <c r="H5025" s="155"/>
      <c r="I5025" s="36" t="str">
        <f ca="1">IFERROR(__xludf.DUMMYFUNCTION("""COMPUTED_VALUE""")," ")</f>
        <v xml:space="preserve"> </v>
      </c>
      <c r="J5025" s="51"/>
      <c r="K5025" s="56"/>
      <c r="L5025" s="38"/>
      <c r="M5025" s="30"/>
      <c r="N5025" s="30"/>
      <c r="O5025" s="30"/>
      <c r="P5025" s="30"/>
      <c r="Q5025" s="23" t="str">
        <v/>
      </c>
      <c r="R5025" s="30"/>
      <c r="S5025" s="39"/>
      <c r="T5025" s="45"/>
      <c r="U5025" s="52"/>
      <c r="V5025" s="53"/>
      <c r="W5025" s="54"/>
      <c r="X5025" s="30"/>
      <c r="Y5025" s="31" t="str">
        <v/>
      </c>
      <c r="Z5025" s="30"/>
      <c r="AA5025" s="55"/>
      <c r="AB5025" s="55"/>
      <c r="AC5025" s="30"/>
      <c r="AD5025" s="30"/>
    </row>
    <row r="5026" spans="1:30" x14ac:dyDescent="0.2">
      <c r="A5026" s="89"/>
      <c r="B5026" s="35"/>
      <c r="C5026" s="30"/>
      <c r="D5026" s="30"/>
      <c r="E5026" s="30"/>
      <c r="F5026" s="30"/>
      <c r="G5026" s="30"/>
      <c r="H5026" s="155"/>
      <c r="I5026" s="36" t="str">
        <f ca="1">IFERROR(__xludf.DUMMYFUNCTION("""COMPUTED_VALUE""")," ")</f>
        <v xml:space="preserve"> </v>
      </c>
      <c r="J5026" s="51"/>
      <c r="K5026" s="56"/>
      <c r="L5026" s="38"/>
      <c r="M5026" s="30"/>
      <c r="N5026" s="30"/>
      <c r="O5026" s="30"/>
      <c r="P5026" s="30"/>
      <c r="Q5026" s="23" t="str">
        <v/>
      </c>
      <c r="R5026" s="30"/>
      <c r="S5026" s="39"/>
      <c r="T5026" s="45"/>
      <c r="U5026" s="52"/>
      <c r="V5026" s="53"/>
      <c r="W5026" s="54"/>
      <c r="X5026" s="30"/>
      <c r="Y5026" s="31" t="str">
        <v/>
      </c>
      <c r="Z5026" s="30"/>
      <c r="AA5026" s="56"/>
      <c r="AB5026" s="56"/>
      <c r="AC5026" s="30"/>
      <c r="AD5026" s="30"/>
    </row>
    <row r="5027" spans="1:30" x14ac:dyDescent="0.2">
      <c r="A5027" s="89"/>
      <c r="B5027" s="35"/>
      <c r="C5027" s="30"/>
      <c r="D5027" s="30"/>
      <c r="E5027" s="30"/>
      <c r="F5027" s="30"/>
      <c r="G5027" s="30"/>
      <c r="H5027" s="155"/>
      <c r="I5027" s="36" t="str">
        <f ca="1">IFERROR(__xludf.DUMMYFUNCTION("""COMPUTED_VALUE""")," ")</f>
        <v xml:space="preserve"> </v>
      </c>
      <c r="J5027" s="51"/>
      <c r="K5027" s="56"/>
      <c r="L5027" s="38"/>
      <c r="M5027" s="30"/>
      <c r="N5027" s="30"/>
      <c r="O5027" s="30"/>
      <c r="P5027" s="30"/>
      <c r="Q5027" s="23" t="str">
        <v/>
      </c>
      <c r="R5027" s="30"/>
      <c r="S5027" s="39"/>
      <c r="T5027" s="45"/>
      <c r="U5027" s="52"/>
      <c r="V5027" s="53"/>
      <c r="W5027" s="54"/>
      <c r="X5027" s="30"/>
      <c r="Y5027" s="31" t="str">
        <v/>
      </c>
      <c r="Z5027" s="30"/>
      <c r="AA5027" s="55"/>
      <c r="AB5027" s="55"/>
      <c r="AC5027" s="30"/>
      <c r="AD5027" s="30"/>
    </row>
    <row r="5028" spans="1:30" x14ac:dyDescent="0.2">
      <c r="A5028" s="89"/>
      <c r="B5028" s="35"/>
      <c r="C5028" s="30"/>
      <c r="D5028" s="30"/>
      <c r="E5028" s="30"/>
      <c r="F5028" s="30"/>
      <c r="G5028" s="30"/>
      <c r="H5028" s="155"/>
      <c r="I5028" s="36" t="str">
        <f ca="1">IFERROR(__xludf.DUMMYFUNCTION("""COMPUTED_VALUE""")," ")</f>
        <v xml:space="preserve"> </v>
      </c>
      <c r="J5028" s="51"/>
      <c r="K5028" s="56"/>
      <c r="L5028" s="38"/>
      <c r="M5028" s="30"/>
      <c r="N5028" s="30"/>
      <c r="O5028" s="30"/>
      <c r="P5028" s="30"/>
      <c r="Q5028" s="23" t="str">
        <v/>
      </c>
      <c r="R5028" s="30"/>
      <c r="S5028" s="39"/>
      <c r="T5028" s="45"/>
      <c r="U5028" s="52"/>
      <c r="V5028" s="53"/>
      <c r="W5028" s="54"/>
      <c r="X5028" s="30"/>
      <c r="Y5028" s="31" t="str">
        <v/>
      </c>
      <c r="Z5028" s="30"/>
      <c r="AA5028" s="56"/>
      <c r="AB5028" s="56"/>
      <c r="AC5028" s="30"/>
      <c r="AD5028" s="30"/>
    </row>
    <row r="5029" spans="1:30" x14ac:dyDescent="0.2">
      <c r="A5029" s="89"/>
      <c r="B5029" s="35"/>
      <c r="C5029" s="30"/>
      <c r="D5029" s="30"/>
      <c r="E5029" s="30"/>
      <c r="F5029" s="30"/>
      <c r="G5029" s="30"/>
      <c r="H5029" s="155"/>
      <c r="I5029" s="36" t="str">
        <f ca="1">IFERROR(__xludf.DUMMYFUNCTION("""COMPUTED_VALUE""")," ")</f>
        <v xml:space="preserve"> </v>
      </c>
      <c r="J5029" s="51"/>
      <c r="K5029" s="56"/>
      <c r="L5029" s="38"/>
      <c r="M5029" s="30"/>
      <c r="N5029" s="30"/>
      <c r="O5029" s="30"/>
      <c r="P5029" s="30"/>
      <c r="Q5029" s="23" t="str">
        <v/>
      </c>
      <c r="R5029" s="30"/>
      <c r="S5029" s="39"/>
      <c r="T5029" s="45"/>
      <c r="U5029" s="52"/>
      <c r="V5029" s="53"/>
      <c r="W5029" s="54"/>
      <c r="X5029" s="30"/>
      <c r="Y5029" s="31" t="str">
        <v/>
      </c>
      <c r="Z5029" s="30"/>
      <c r="AA5029" s="55"/>
      <c r="AB5029" s="55"/>
      <c r="AC5029" s="30"/>
      <c r="AD5029" s="30"/>
    </row>
    <row r="5030" spans="1:30" x14ac:dyDescent="0.2">
      <c r="A5030" s="89"/>
      <c r="B5030" s="35"/>
      <c r="C5030" s="30"/>
      <c r="D5030" s="30"/>
      <c r="E5030" s="30"/>
      <c r="F5030" s="30"/>
      <c r="G5030" s="30"/>
      <c r="H5030" s="155"/>
      <c r="I5030" s="36" t="str">
        <f ca="1">IFERROR(__xludf.DUMMYFUNCTION("""COMPUTED_VALUE""")," ")</f>
        <v xml:space="preserve"> </v>
      </c>
      <c r="J5030" s="51"/>
      <c r="K5030" s="56"/>
      <c r="L5030" s="38"/>
      <c r="M5030" s="30"/>
      <c r="N5030" s="30"/>
      <c r="O5030" s="30"/>
      <c r="P5030" s="30"/>
      <c r="Q5030" s="23" t="str">
        <v/>
      </c>
      <c r="R5030" s="30"/>
      <c r="S5030" s="39"/>
      <c r="T5030" s="45"/>
      <c r="U5030" s="52"/>
      <c r="V5030" s="53"/>
      <c r="W5030" s="54"/>
      <c r="X5030" s="30"/>
      <c r="Y5030" s="31" t="str">
        <v/>
      </c>
      <c r="Z5030" s="30"/>
      <c r="AA5030" s="56"/>
      <c r="AB5030" s="56"/>
      <c r="AC5030" s="30"/>
      <c r="AD5030" s="30"/>
    </row>
    <row r="5031" spans="1:30" x14ac:dyDescent="0.2">
      <c r="A5031" s="89"/>
      <c r="B5031" s="35"/>
      <c r="C5031" s="30"/>
      <c r="D5031" s="30"/>
      <c r="E5031" s="30"/>
      <c r="F5031" s="30"/>
      <c r="G5031" s="30"/>
      <c r="H5031" s="155"/>
      <c r="I5031" s="36" t="str">
        <f ca="1">IFERROR(__xludf.DUMMYFUNCTION("""COMPUTED_VALUE""")," ")</f>
        <v xml:space="preserve"> </v>
      </c>
      <c r="J5031" s="51"/>
      <c r="K5031" s="56"/>
      <c r="L5031" s="38"/>
      <c r="M5031" s="30"/>
      <c r="N5031" s="30"/>
      <c r="O5031" s="30"/>
      <c r="P5031" s="30"/>
      <c r="Q5031" s="23" t="str">
        <v/>
      </c>
      <c r="R5031" s="30"/>
      <c r="S5031" s="39"/>
      <c r="T5031" s="45"/>
      <c r="U5031" s="52"/>
      <c r="V5031" s="53"/>
      <c r="W5031" s="54"/>
      <c r="X5031" s="30"/>
      <c r="Y5031" s="31" t="str">
        <v/>
      </c>
      <c r="Z5031" s="30"/>
      <c r="AA5031" s="55"/>
      <c r="AB5031" s="55"/>
      <c r="AC5031" s="30"/>
      <c r="AD5031" s="30"/>
    </row>
    <row r="5032" spans="1:30" x14ac:dyDescent="0.2">
      <c r="A5032" s="89"/>
      <c r="B5032" s="35"/>
      <c r="C5032" s="30"/>
      <c r="D5032" s="30"/>
      <c r="E5032" s="30"/>
      <c r="F5032" s="30"/>
      <c r="G5032" s="30"/>
      <c r="H5032" s="155"/>
      <c r="I5032" s="36" t="str">
        <f ca="1">IFERROR(__xludf.DUMMYFUNCTION("""COMPUTED_VALUE""")," ")</f>
        <v xml:space="preserve"> </v>
      </c>
      <c r="J5032" s="51"/>
      <c r="K5032" s="56"/>
      <c r="L5032" s="38"/>
      <c r="M5032" s="30"/>
      <c r="N5032" s="30"/>
      <c r="O5032" s="30"/>
      <c r="P5032" s="30"/>
      <c r="Q5032" s="23" t="str">
        <v/>
      </c>
      <c r="R5032" s="30"/>
      <c r="S5032" s="39"/>
      <c r="T5032" s="45"/>
      <c r="U5032" s="52"/>
      <c r="V5032" s="53"/>
      <c r="W5032" s="54"/>
      <c r="X5032" s="30"/>
      <c r="Y5032" s="31" t="str">
        <v/>
      </c>
      <c r="Z5032" s="30"/>
      <c r="AA5032" s="56"/>
      <c r="AB5032" s="56"/>
      <c r="AC5032" s="30"/>
      <c r="AD5032" s="30"/>
    </row>
    <row r="5033" spans="1:30" x14ac:dyDescent="0.2">
      <c r="A5033" s="89"/>
      <c r="B5033" s="35"/>
      <c r="C5033" s="30"/>
      <c r="D5033" s="30"/>
      <c r="E5033" s="30"/>
      <c r="F5033" s="30"/>
      <c r="G5033" s="30"/>
      <c r="H5033" s="155"/>
      <c r="I5033" s="36" t="str">
        <f ca="1">IFERROR(__xludf.DUMMYFUNCTION("""COMPUTED_VALUE""")," ")</f>
        <v xml:space="preserve"> </v>
      </c>
      <c r="J5033" s="51"/>
      <c r="K5033" s="56"/>
      <c r="L5033" s="38"/>
      <c r="M5033" s="30"/>
      <c r="N5033" s="30"/>
      <c r="O5033" s="30"/>
      <c r="P5033" s="30"/>
      <c r="Q5033" s="23" t="str">
        <v/>
      </c>
      <c r="R5033" s="30"/>
      <c r="S5033" s="39"/>
      <c r="T5033" s="45"/>
      <c r="U5033" s="52"/>
      <c r="V5033" s="53"/>
      <c r="W5033" s="54"/>
      <c r="X5033" s="30"/>
      <c r="Y5033" s="31" t="str">
        <v/>
      </c>
      <c r="Z5033" s="30"/>
      <c r="AA5033" s="55"/>
      <c r="AB5033" s="55"/>
      <c r="AC5033" s="30"/>
      <c r="AD5033" s="30"/>
    </row>
    <row r="5034" spans="1:30" x14ac:dyDescent="0.2">
      <c r="A5034" s="89"/>
      <c r="B5034" s="35"/>
      <c r="C5034" s="30"/>
      <c r="D5034" s="30"/>
      <c r="E5034" s="30"/>
      <c r="F5034" s="30"/>
      <c r="G5034" s="30"/>
      <c r="H5034" s="155"/>
      <c r="I5034" s="36" t="str">
        <f ca="1">IFERROR(__xludf.DUMMYFUNCTION("""COMPUTED_VALUE""")," ")</f>
        <v xml:space="preserve"> </v>
      </c>
      <c r="J5034" s="51"/>
      <c r="K5034" s="56"/>
      <c r="L5034" s="38"/>
      <c r="M5034" s="30"/>
      <c r="N5034" s="30"/>
      <c r="O5034" s="30"/>
      <c r="P5034" s="30"/>
      <c r="Q5034" s="23" t="str">
        <v/>
      </c>
      <c r="R5034" s="30"/>
      <c r="S5034" s="39"/>
      <c r="T5034" s="45"/>
      <c r="U5034" s="52"/>
      <c r="V5034" s="53"/>
      <c r="W5034" s="54"/>
      <c r="X5034" s="30"/>
      <c r="Y5034" s="31" t="str">
        <v/>
      </c>
      <c r="Z5034" s="30"/>
      <c r="AA5034" s="56"/>
      <c r="AB5034" s="56"/>
      <c r="AC5034" s="30"/>
      <c r="AD5034" s="30"/>
    </row>
    <row r="5035" spans="1:30" x14ac:dyDescent="0.2">
      <c r="A5035" s="89"/>
      <c r="B5035" s="35"/>
      <c r="C5035" s="30"/>
      <c r="D5035" s="30"/>
      <c r="E5035" s="30"/>
      <c r="F5035" s="30"/>
      <c r="G5035" s="30"/>
      <c r="H5035" s="155"/>
      <c r="I5035" s="36" t="str">
        <f ca="1">IFERROR(__xludf.DUMMYFUNCTION("""COMPUTED_VALUE""")," ")</f>
        <v xml:space="preserve"> </v>
      </c>
      <c r="J5035" s="51"/>
      <c r="K5035" s="56"/>
      <c r="L5035" s="38"/>
      <c r="M5035" s="30"/>
      <c r="N5035" s="30"/>
      <c r="O5035" s="30"/>
      <c r="P5035" s="30"/>
      <c r="Q5035" s="23" t="str">
        <v/>
      </c>
      <c r="R5035" s="30"/>
      <c r="S5035" s="39"/>
      <c r="T5035" s="45"/>
      <c r="U5035" s="52"/>
      <c r="V5035" s="53"/>
      <c r="W5035" s="54"/>
      <c r="X5035" s="30"/>
      <c r="Y5035" s="31" t="str">
        <v/>
      </c>
      <c r="Z5035" s="30"/>
      <c r="AA5035" s="55"/>
      <c r="AB5035" s="55"/>
      <c r="AC5035" s="30"/>
      <c r="AD5035" s="30"/>
    </row>
    <row r="5036" spans="1:30" x14ac:dyDescent="0.2">
      <c r="A5036" s="89"/>
      <c r="B5036" s="35"/>
      <c r="C5036" s="30"/>
      <c r="D5036" s="30"/>
      <c r="E5036" s="30"/>
      <c r="F5036" s="30"/>
      <c r="G5036" s="30"/>
      <c r="H5036" s="155"/>
      <c r="I5036" s="36" t="str">
        <f ca="1">IFERROR(__xludf.DUMMYFUNCTION("""COMPUTED_VALUE""")," ")</f>
        <v xml:space="preserve"> </v>
      </c>
      <c r="J5036" s="51"/>
      <c r="K5036" s="56"/>
      <c r="L5036" s="38"/>
      <c r="M5036" s="30"/>
      <c r="N5036" s="30"/>
      <c r="O5036" s="30"/>
      <c r="P5036" s="30"/>
      <c r="Q5036" s="23" t="str">
        <v/>
      </c>
      <c r="R5036" s="30"/>
      <c r="S5036" s="39"/>
      <c r="T5036" s="45"/>
      <c r="U5036" s="52"/>
      <c r="V5036" s="53"/>
      <c r="W5036" s="54"/>
      <c r="X5036" s="30"/>
      <c r="Y5036" s="31" t="str">
        <v/>
      </c>
      <c r="Z5036" s="30"/>
      <c r="AA5036" s="56"/>
      <c r="AB5036" s="56"/>
      <c r="AC5036" s="30"/>
      <c r="AD5036" s="30"/>
    </row>
    <row r="5037" spans="1:30" x14ac:dyDescent="0.2">
      <c r="A5037" s="89"/>
      <c r="B5037" s="35"/>
      <c r="C5037" s="30"/>
      <c r="D5037" s="30"/>
      <c r="E5037" s="30"/>
      <c r="F5037" s="30"/>
      <c r="G5037" s="30"/>
      <c r="H5037" s="155"/>
      <c r="I5037" s="36" t="str">
        <f ca="1">IFERROR(__xludf.DUMMYFUNCTION("""COMPUTED_VALUE""")," ")</f>
        <v xml:space="preserve"> </v>
      </c>
      <c r="J5037" s="51"/>
      <c r="K5037" s="56"/>
      <c r="L5037" s="38"/>
      <c r="M5037" s="30"/>
      <c r="N5037" s="30"/>
      <c r="O5037" s="30"/>
      <c r="P5037" s="30"/>
      <c r="Q5037" s="23" t="str">
        <v/>
      </c>
      <c r="R5037" s="30"/>
      <c r="S5037" s="39"/>
      <c r="T5037" s="45"/>
      <c r="U5037" s="52"/>
      <c r="V5037" s="53"/>
      <c r="W5037" s="54"/>
      <c r="X5037" s="30"/>
      <c r="Y5037" s="31" t="str">
        <v/>
      </c>
      <c r="Z5037" s="30"/>
      <c r="AA5037" s="55"/>
      <c r="AB5037" s="55"/>
      <c r="AC5037" s="30"/>
      <c r="AD5037" s="30"/>
    </row>
    <row r="5038" spans="1:30" x14ac:dyDescent="0.2">
      <c r="A5038" s="89"/>
      <c r="B5038" s="35"/>
      <c r="C5038" s="30"/>
      <c r="D5038" s="30"/>
      <c r="E5038" s="30"/>
      <c r="F5038" s="30"/>
      <c r="G5038" s="30"/>
      <c r="H5038" s="155"/>
      <c r="I5038" s="36" t="str">
        <f ca="1">IFERROR(__xludf.DUMMYFUNCTION("""COMPUTED_VALUE""")," ")</f>
        <v xml:space="preserve"> </v>
      </c>
      <c r="J5038" s="51"/>
      <c r="K5038" s="56"/>
      <c r="L5038" s="38"/>
      <c r="M5038" s="30"/>
      <c r="N5038" s="30"/>
      <c r="O5038" s="30"/>
      <c r="P5038" s="30"/>
      <c r="Q5038" s="23" t="str">
        <v/>
      </c>
      <c r="R5038" s="30"/>
      <c r="S5038" s="39"/>
      <c r="T5038" s="45"/>
      <c r="U5038" s="52"/>
      <c r="V5038" s="53"/>
      <c r="W5038" s="54"/>
      <c r="X5038" s="30"/>
      <c r="Y5038" s="31" t="str">
        <v/>
      </c>
      <c r="Z5038" s="30"/>
      <c r="AA5038" s="56"/>
      <c r="AB5038" s="56"/>
      <c r="AC5038" s="30"/>
      <c r="AD5038" s="30"/>
    </row>
    <row r="5039" spans="1:30" x14ac:dyDescent="0.2">
      <c r="A5039" s="89"/>
      <c r="B5039" s="35"/>
      <c r="C5039" s="30"/>
      <c r="D5039" s="30"/>
      <c r="E5039" s="30"/>
      <c r="F5039" s="30"/>
      <c r="G5039" s="30"/>
      <c r="H5039" s="155"/>
      <c r="I5039" s="36" t="str">
        <f ca="1">IFERROR(__xludf.DUMMYFUNCTION("""COMPUTED_VALUE""")," ")</f>
        <v xml:space="preserve"> </v>
      </c>
      <c r="J5039" s="51"/>
      <c r="K5039" s="56"/>
      <c r="L5039" s="38"/>
      <c r="M5039" s="30"/>
      <c r="N5039" s="30"/>
      <c r="O5039" s="30"/>
      <c r="P5039" s="30"/>
      <c r="Q5039" s="23" t="str">
        <v/>
      </c>
      <c r="R5039" s="30"/>
      <c r="S5039" s="39"/>
      <c r="T5039" s="45"/>
      <c r="U5039" s="52"/>
      <c r="V5039" s="53"/>
      <c r="W5039" s="54"/>
      <c r="X5039" s="30"/>
      <c r="Y5039" s="31" t="str">
        <v/>
      </c>
      <c r="Z5039" s="30"/>
      <c r="AA5039" s="55"/>
      <c r="AB5039" s="55"/>
      <c r="AC5039" s="30"/>
      <c r="AD5039" s="30"/>
    </row>
    <row r="5040" spans="1:30" x14ac:dyDescent="0.2">
      <c r="A5040" s="89"/>
      <c r="B5040" s="35"/>
      <c r="C5040" s="30"/>
      <c r="D5040" s="30"/>
      <c r="E5040" s="30"/>
      <c r="F5040" s="30"/>
      <c r="G5040" s="30"/>
      <c r="H5040" s="155"/>
      <c r="I5040" s="36" t="str">
        <f ca="1">IFERROR(__xludf.DUMMYFUNCTION("""COMPUTED_VALUE""")," ")</f>
        <v xml:space="preserve"> </v>
      </c>
      <c r="J5040" s="51"/>
      <c r="K5040" s="56"/>
      <c r="L5040" s="38"/>
      <c r="M5040" s="30"/>
      <c r="N5040" s="30"/>
      <c r="O5040" s="30"/>
      <c r="P5040" s="30"/>
      <c r="Q5040" s="23" t="str">
        <v/>
      </c>
      <c r="R5040" s="30"/>
      <c r="S5040" s="39"/>
      <c r="T5040" s="45"/>
      <c r="U5040" s="52"/>
      <c r="V5040" s="53"/>
      <c r="W5040" s="54"/>
      <c r="X5040" s="30"/>
      <c r="Y5040" s="31" t="str">
        <v/>
      </c>
      <c r="Z5040" s="30"/>
      <c r="AA5040" s="56"/>
      <c r="AB5040" s="56"/>
      <c r="AC5040" s="30"/>
      <c r="AD5040" s="30"/>
    </row>
    <row r="5041" spans="1:30" x14ac:dyDescent="0.2">
      <c r="A5041" s="89"/>
      <c r="B5041" s="35"/>
      <c r="C5041" s="30"/>
      <c r="D5041" s="30"/>
      <c r="E5041" s="30"/>
      <c r="F5041" s="30"/>
      <c r="G5041" s="30"/>
      <c r="H5041" s="155"/>
      <c r="I5041" s="36" t="str">
        <f ca="1">IFERROR(__xludf.DUMMYFUNCTION("""COMPUTED_VALUE""")," ")</f>
        <v xml:space="preserve"> </v>
      </c>
      <c r="J5041" s="51"/>
      <c r="K5041" s="56"/>
      <c r="L5041" s="38"/>
      <c r="M5041" s="30"/>
      <c r="N5041" s="30"/>
      <c r="O5041" s="30"/>
      <c r="P5041" s="30"/>
      <c r="Q5041" s="23" t="str">
        <v/>
      </c>
      <c r="R5041" s="30"/>
      <c r="S5041" s="39"/>
      <c r="T5041" s="45"/>
      <c r="U5041" s="52"/>
      <c r="V5041" s="53"/>
      <c r="W5041" s="54"/>
      <c r="X5041" s="30"/>
      <c r="Y5041" s="31" t="str">
        <v/>
      </c>
      <c r="Z5041" s="30"/>
      <c r="AA5041" s="55"/>
      <c r="AB5041" s="55"/>
      <c r="AC5041" s="30"/>
      <c r="AD5041" s="30"/>
    </row>
    <row r="5042" spans="1:30" x14ac:dyDescent="0.2">
      <c r="A5042" s="89"/>
      <c r="B5042" s="35"/>
      <c r="C5042" s="30"/>
      <c r="D5042" s="30"/>
      <c r="E5042" s="30"/>
      <c r="F5042" s="30"/>
      <c r="G5042" s="30"/>
      <c r="H5042" s="155"/>
      <c r="I5042" s="36" t="str">
        <f ca="1">IFERROR(__xludf.DUMMYFUNCTION("""COMPUTED_VALUE""")," ")</f>
        <v xml:space="preserve"> </v>
      </c>
      <c r="J5042" s="51"/>
      <c r="K5042" s="56"/>
      <c r="L5042" s="38"/>
      <c r="M5042" s="30"/>
      <c r="N5042" s="30"/>
      <c r="O5042" s="30"/>
      <c r="P5042" s="30"/>
      <c r="Q5042" s="23" t="str">
        <v/>
      </c>
      <c r="R5042" s="30"/>
      <c r="S5042" s="39"/>
      <c r="T5042" s="45"/>
      <c r="U5042" s="52"/>
      <c r="V5042" s="53"/>
      <c r="W5042" s="54"/>
      <c r="X5042" s="30"/>
      <c r="Y5042" s="31" t="str">
        <v/>
      </c>
      <c r="Z5042" s="30"/>
      <c r="AA5042" s="56"/>
      <c r="AB5042" s="56"/>
      <c r="AC5042" s="30"/>
      <c r="AD5042" s="30"/>
    </row>
    <row r="5043" spans="1:30" x14ac:dyDescent="0.2">
      <c r="A5043" s="89"/>
      <c r="B5043" s="35"/>
      <c r="C5043" s="30"/>
      <c r="D5043" s="30"/>
      <c r="E5043" s="30"/>
      <c r="F5043" s="30"/>
      <c r="G5043" s="30"/>
      <c r="H5043" s="155"/>
      <c r="I5043" s="36" t="str">
        <f ca="1">IFERROR(__xludf.DUMMYFUNCTION("""COMPUTED_VALUE""")," ")</f>
        <v xml:space="preserve"> </v>
      </c>
      <c r="J5043" s="51"/>
      <c r="K5043" s="56"/>
      <c r="L5043" s="38"/>
      <c r="M5043" s="30"/>
      <c r="N5043" s="30"/>
      <c r="O5043" s="30"/>
      <c r="P5043" s="30"/>
      <c r="Q5043" s="23" t="str">
        <v/>
      </c>
      <c r="R5043" s="30"/>
      <c r="S5043" s="39"/>
      <c r="T5043" s="45"/>
      <c r="U5043" s="52"/>
      <c r="V5043" s="53"/>
      <c r="W5043" s="54"/>
      <c r="X5043" s="30"/>
      <c r="Y5043" s="31" t="str">
        <v/>
      </c>
      <c r="Z5043" s="30"/>
      <c r="AA5043" s="55"/>
      <c r="AB5043" s="55"/>
      <c r="AC5043" s="30"/>
      <c r="AD5043" s="30"/>
    </row>
    <row r="5044" spans="1:30" x14ac:dyDescent="0.2">
      <c r="A5044" s="89"/>
      <c r="B5044" s="35"/>
      <c r="C5044" s="30"/>
      <c r="D5044" s="30"/>
      <c r="E5044" s="30"/>
      <c r="F5044" s="30"/>
      <c r="G5044" s="30"/>
      <c r="H5044" s="155"/>
      <c r="I5044" s="36" t="str">
        <f ca="1">IFERROR(__xludf.DUMMYFUNCTION("""COMPUTED_VALUE""")," ")</f>
        <v xml:space="preserve"> </v>
      </c>
      <c r="J5044" s="51"/>
      <c r="K5044" s="56"/>
      <c r="L5044" s="38"/>
      <c r="M5044" s="30"/>
      <c r="N5044" s="30"/>
      <c r="O5044" s="30"/>
      <c r="P5044" s="30"/>
      <c r="Q5044" s="23" t="str">
        <v/>
      </c>
      <c r="R5044" s="30"/>
      <c r="S5044" s="39"/>
      <c r="T5044" s="45"/>
      <c r="U5044" s="52"/>
      <c r="V5044" s="53"/>
      <c r="W5044" s="54"/>
      <c r="X5044" s="30"/>
      <c r="Y5044" s="31" t="str">
        <v/>
      </c>
      <c r="Z5044" s="30"/>
      <c r="AA5044" s="56"/>
      <c r="AB5044" s="56"/>
      <c r="AC5044" s="30"/>
      <c r="AD5044" s="30"/>
    </row>
    <row r="5045" spans="1:30" x14ac:dyDescent="0.2">
      <c r="A5045" s="89"/>
      <c r="B5045" s="35"/>
      <c r="C5045" s="30"/>
      <c r="D5045" s="30"/>
      <c r="E5045" s="30"/>
      <c r="F5045" s="30"/>
      <c r="G5045" s="30"/>
      <c r="H5045" s="155"/>
      <c r="I5045" s="36" t="str">
        <f ca="1">IFERROR(__xludf.DUMMYFUNCTION("""COMPUTED_VALUE""")," ")</f>
        <v xml:space="preserve"> </v>
      </c>
      <c r="J5045" s="51"/>
      <c r="K5045" s="56"/>
      <c r="L5045" s="38"/>
      <c r="M5045" s="30"/>
      <c r="N5045" s="30"/>
      <c r="O5045" s="30"/>
      <c r="P5045" s="30"/>
      <c r="Q5045" s="23" t="str">
        <v/>
      </c>
      <c r="R5045" s="30"/>
      <c r="S5045" s="39"/>
      <c r="T5045" s="45"/>
      <c r="U5045" s="52"/>
      <c r="V5045" s="53"/>
      <c r="W5045" s="54"/>
      <c r="X5045" s="30"/>
      <c r="Y5045" s="31" t="str">
        <v/>
      </c>
      <c r="Z5045" s="30"/>
      <c r="AA5045" s="55"/>
      <c r="AB5045" s="55"/>
      <c r="AC5045" s="30"/>
      <c r="AD5045" s="30"/>
    </row>
    <row r="5046" spans="1:30" x14ac:dyDescent="0.2">
      <c r="A5046" s="89"/>
      <c r="B5046" s="35"/>
      <c r="C5046" s="30"/>
      <c r="D5046" s="30"/>
      <c r="E5046" s="30"/>
      <c r="F5046" s="30"/>
      <c r="G5046" s="30"/>
      <c r="H5046" s="155"/>
      <c r="I5046" s="36" t="str">
        <f ca="1">IFERROR(__xludf.DUMMYFUNCTION("""COMPUTED_VALUE""")," ")</f>
        <v xml:space="preserve"> </v>
      </c>
      <c r="J5046" s="51"/>
      <c r="K5046" s="56"/>
      <c r="L5046" s="38"/>
      <c r="M5046" s="30"/>
      <c r="N5046" s="30"/>
      <c r="O5046" s="30"/>
      <c r="P5046" s="30"/>
      <c r="Q5046" s="23" t="str">
        <v/>
      </c>
      <c r="R5046" s="30"/>
      <c r="S5046" s="39"/>
      <c r="T5046" s="45"/>
      <c r="U5046" s="52"/>
      <c r="V5046" s="53"/>
      <c r="W5046" s="54"/>
      <c r="X5046" s="30"/>
      <c r="Y5046" s="31" t="str">
        <v/>
      </c>
      <c r="Z5046" s="30"/>
      <c r="AA5046" s="56"/>
      <c r="AB5046" s="56"/>
      <c r="AC5046" s="30"/>
      <c r="AD5046" s="30"/>
    </row>
    <row r="5047" spans="1:30" x14ac:dyDescent="0.2">
      <c r="A5047" s="89"/>
      <c r="B5047" s="35"/>
      <c r="C5047" s="30"/>
      <c r="D5047" s="30"/>
      <c r="E5047" s="30"/>
      <c r="F5047" s="30"/>
      <c r="G5047" s="30"/>
      <c r="H5047" s="155"/>
      <c r="I5047" s="36" t="str">
        <f ca="1">IFERROR(__xludf.DUMMYFUNCTION("""COMPUTED_VALUE""")," ")</f>
        <v xml:space="preserve"> </v>
      </c>
      <c r="J5047" s="51"/>
      <c r="K5047" s="56"/>
      <c r="L5047" s="38"/>
      <c r="M5047" s="30"/>
      <c r="N5047" s="30"/>
      <c r="O5047" s="30"/>
      <c r="P5047" s="30"/>
      <c r="Q5047" s="23" t="str">
        <v/>
      </c>
      <c r="R5047" s="30"/>
      <c r="S5047" s="39"/>
      <c r="T5047" s="45"/>
      <c r="U5047" s="52"/>
      <c r="V5047" s="53"/>
      <c r="W5047" s="54"/>
      <c r="X5047" s="30"/>
      <c r="Y5047" s="31" t="str">
        <v/>
      </c>
      <c r="Z5047" s="30"/>
      <c r="AA5047" s="55"/>
      <c r="AB5047" s="55"/>
      <c r="AC5047" s="30"/>
      <c r="AD5047" s="30"/>
    </row>
    <row r="5048" spans="1:30" x14ac:dyDescent="0.2">
      <c r="A5048" s="89"/>
      <c r="B5048" s="35"/>
      <c r="C5048" s="30"/>
      <c r="D5048" s="30"/>
      <c r="E5048" s="30"/>
      <c r="F5048" s="30"/>
      <c r="G5048" s="30"/>
      <c r="H5048" s="155"/>
      <c r="I5048" s="36" t="str">
        <f ca="1">IFERROR(__xludf.DUMMYFUNCTION("""COMPUTED_VALUE""")," ")</f>
        <v xml:space="preserve"> </v>
      </c>
      <c r="J5048" s="51"/>
      <c r="K5048" s="56"/>
      <c r="L5048" s="38"/>
      <c r="M5048" s="30"/>
      <c r="N5048" s="30"/>
      <c r="O5048" s="30"/>
      <c r="P5048" s="30"/>
      <c r="Q5048" s="23" t="str">
        <v/>
      </c>
      <c r="R5048" s="30"/>
      <c r="S5048" s="39"/>
      <c r="T5048" s="45"/>
      <c r="U5048" s="52"/>
      <c r="V5048" s="53"/>
      <c r="W5048" s="54"/>
      <c r="X5048" s="30"/>
      <c r="Y5048" s="31" t="str">
        <v/>
      </c>
      <c r="Z5048" s="30"/>
      <c r="AA5048" s="56"/>
      <c r="AB5048" s="56"/>
      <c r="AC5048" s="30"/>
      <c r="AD5048" s="30"/>
    </row>
    <row r="5049" spans="1:30" x14ac:dyDescent="0.2">
      <c r="A5049" s="89"/>
      <c r="B5049" s="35"/>
      <c r="C5049" s="30"/>
      <c r="D5049" s="30"/>
      <c r="E5049" s="30"/>
      <c r="F5049" s="30"/>
      <c r="G5049" s="30"/>
      <c r="H5049" s="155"/>
      <c r="I5049" s="36" t="str">
        <f ca="1">IFERROR(__xludf.DUMMYFUNCTION("""COMPUTED_VALUE""")," ")</f>
        <v xml:space="preserve"> </v>
      </c>
      <c r="J5049" s="51"/>
      <c r="K5049" s="56"/>
      <c r="L5049" s="38"/>
      <c r="M5049" s="30"/>
      <c r="N5049" s="30"/>
      <c r="O5049" s="30"/>
      <c r="P5049" s="30"/>
      <c r="Q5049" s="23" t="str">
        <v/>
      </c>
      <c r="R5049" s="30"/>
      <c r="S5049" s="39"/>
      <c r="T5049" s="45"/>
      <c r="U5049" s="52"/>
      <c r="V5049" s="53"/>
      <c r="W5049" s="54"/>
      <c r="X5049" s="30"/>
      <c r="Y5049" s="31" t="str">
        <v/>
      </c>
      <c r="Z5049" s="30"/>
      <c r="AA5049" s="55"/>
      <c r="AB5049" s="55"/>
      <c r="AC5049" s="30"/>
      <c r="AD5049" s="30"/>
    </row>
    <row r="5050" spans="1:30" x14ac:dyDescent="0.2">
      <c r="A5050" s="89"/>
      <c r="B5050" s="35"/>
      <c r="C5050" s="30"/>
      <c r="D5050" s="30"/>
      <c r="E5050" s="30"/>
      <c r="F5050" s="30"/>
      <c r="G5050" s="30"/>
      <c r="H5050" s="155"/>
      <c r="I5050" s="36" t="str">
        <f ca="1">IFERROR(__xludf.DUMMYFUNCTION("""COMPUTED_VALUE""")," ")</f>
        <v xml:space="preserve"> </v>
      </c>
      <c r="J5050" s="51"/>
      <c r="K5050" s="56"/>
      <c r="L5050" s="38"/>
      <c r="M5050" s="30"/>
      <c r="N5050" s="30"/>
      <c r="O5050" s="30"/>
      <c r="P5050" s="30"/>
      <c r="Q5050" s="23" t="str">
        <v/>
      </c>
      <c r="R5050" s="30"/>
      <c r="S5050" s="39"/>
      <c r="T5050" s="45"/>
      <c r="U5050" s="52"/>
      <c r="V5050" s="53"/>
      <c r="W5050" s="54"/>
      <c r="X5050" s="30"/>
      <c r="Y5050" s="31" t="str">
        <v/>
      </c>
      <c r="Z5050" s="30"/>
      <c r="AA5050" s="56"/>
      <c r="AB5050" s="56"/>
      <c r="AC5050" s="30"/>
      <c r="AD5050" s="30"/>
    </row>
    <row r="5051" spans="1:30" x14ac:dyDescent="0.2">
      <c r="A5051" s="89"/>
      <c r="B5051" s="35"/>
      <c r="C5051" s="30"/>
      <c r="D5051" s="30"/>
      <c r="E5051" s="30"/>
      <c r="F5051" s="30"/>
      <c r="G5051" s="30"/>
      <c r="H5051" s="155"/>
      <c r="I5051" s="36" t="str">
        <f ca="1">IFERROR(__xludf.DUMMYFUNCTION("""COMPUTED_VALUE""")," ")</f>
        <v xml:space="preserve"> </v>
      </c>
      <c r="J5051" s="51"/>
      <c r="K5051" s="56"/>
      <c r="L5051" s="38"/>
      <c r="M5051" s="30"/>
      <c r="N5051" s="30"/>
      <c r="O5051" s="30"/>
      <c r="P5051" s="30"/>
      <c r="Q5051" s="23" t="str">
        <v/>
      </c>
      <c r="R5051" s="30"/>
      <c r="S5051" s="39"/>
      <c r="T5051" s="45"/>
      <c r="U5051" s="52"/>
      <c r="V5051" s="53"/>
      <c r="W5051" s="54"/>
      <c r="X5051" s="30"/>
      <c r="Y5051" s="31" t="str">
        <v/>
      </c>
      <c r="Z5051" s="30"/>
      <c r="AA5051" s="55"/>
      <c r="AB5051" s="55"/>
      <c r="AC5051" s="30"/>
      <c r="AD5051" s="30"/>
    </row>
    <row r="5052" spans="1:30" x14ac:dyDescent="0.2">
      <c r="A5052" s="89"/>
      <c r="B5052" s="35"/>
      <c r="C5052" s="30"/>
      <c r="D5052" s="30"/>
      <c r="E5052" s="30"/>
      <c r="F5052" s="30"/>
      <c r="G5052" s="30"/>
      <c r="H5052" s="155"/>
      <c r="I5052" s="36" t="str">
        <f ca="1">IFERROR(__xludf.DUMMYFUNCTION("""COMPUTED_VALUE""")," ")</f>
        <v xml:space="preserve"> </v>
      </c>
      <c r="J5052" s="51"/>
      <c r="K5052" s="56"/>
      <c r="L5052" s="38"/>
      <c r="M5052" s="30"/>
      <c r="N5052" s="30"/>
      <c r="O5052" s="30"/>
      <c r="P5052" s="30"/>
      <c r="Q5052" s="23" t="str">
        <v/>
      </c>
      <c r="R5052" s="30"/>
      <c r="S5052" s="39"/>
      <c r="T5052" s="45"/>
      <c r="U5052" s="52"/>
      <c r="V5052" s="53"/>
      <c r="W5052" s="54"/>
      <c r="X5052" s="30"/>
      <c r="Y5052" s="31" t="str">
        <v/>
      </c>
      <c r="Z5052" s="30"/>
      <c r="AA5052" s="56"/>
      <c r="AB5052" s="56"/>
      <c r="AC5052" s="30"/>
      <c r="AD5052" s="30"/>
    </row>
    <row r="5053" spans="1:30" x14ac:dyDescent="0.2">
      <c r="A5053" s="89"/>
      <c r="B5053" s="35"/>
      <c r="C5053" s="30"/>
      <c r="D5053" s="30"/>
      <c r="E5053" s="30"/>
      <c r="F5053" s="30"/>
      <c r="G5053" s="30"/>
      <c r="H5053" s="155"/>
      <c r="I5053" s="36" t="str">
        <f ca="1">IFERROR(__xludf.DUMMYFUNCTION("""COMPUTED_VALUE""")," ")</f>
        <v xml:space="preserve"> </v>
      </c>
      <c r="J5053" s="51"/>
      <c r="K5053" s="56"/>
      <c r="L5053" s="38"/>
      <c r="M5053" s="30"/>
      <c r="N5053" s="30"/>
      <c r="O5053" s="30"/>
      <c r="P5053" s="30"/>
      <c r="Q5053" s="23" t="str">
        <v/>
      </c>
      <c r="R5053" s="30"/>
      <c r="S5053" s="39"/>
      <c r="T5053" s="45"/>
      <c r="U5053" s="52"/>
      <c r="V5053" s="53"/>
      <c r="W5053" s="54"/>
      <c r="X5053" s="30"/>
      <c r="Y5053" s="31" t="str">
        <v/>
      </c>
      <c r="Z5053" s="30"/>
      <c r="AA5053" s="55"/>
      <c r="AB5053" s="55"/>
      <c r="AC5053" s="30"/>
      <c r="AD5053" s="30"/>
    </row>
    <row r="5054" spans="1:30" x14ac:dyDescent="0.2">
      <c r="A5054" s="89"/>
      <c r="B5054" s="35"/>
      <c r="C5054" s="30"/>
      <c r="D5054" s="30"/>
      <c r="E5054" s="30"/>
      <c r="F5054" s="30"/>
      <c r="G5054" s="30"/>
      <c r="H5054" s="155"/>
      <c r="I5054" s="36" t="str">
        <f ca="1">IFERROR(__xludf.DUMMYFUNCTION("""COMPUTED_VALUE""")," ")</f>
        <v xml:space="preserve"> </v>
      </c>
      <c r="J5054" s="51"/>
      <c r="K5054" s="56"/>
      <c r="L5054" s="38"/>
      <c r="M5054" s="30"/>
      <c r="N5054" s="30"/>
      <c r="O5054" s="30"/>
      <c r="P5054" s="30"/>
      <c r="Q5054" s="23" t="str">
        <v/>
      </c>
      <c r="R5054" s="30"/>
      <c r="S5054" s="39"/>
      <c r="T5054" s="45"/>
      <c r="U5054" s="52"/>
      <c r="V5054" s="53"/>
      <c r="W5054" s="54"/>
      <c r="X5054" s="30"/>
      <c r="Y5054" s="31" t="str">
        <v/>
      </c>
      <c r="Z5054" s="30"/>
      <c r="AA5054" s="56"/>
      <c r="AB5054" s="56"/>
      <c r="AC5054" s="30"/>
      <c r="AD5054" s="30"/>
    </row>
    <row r="5055" spans="1:30" x14ac:dyDescent="0.2">
      <c r="A5055" s="89"/>
      <c r="B5055" s="35"/>
      <c r="C5055" s="30"/>
      <c r="D5055" s="30"/>
      <c r="E5055" s="30"/>
      <c r="F5055" s="30"/>
      <c r="G5055" s="30"/>
      <c r="H5055" s="155"/>
      <c r="I5055" s="36" t="str">
        <f ca="1">IFERROR(__xludf.DUMMYFUNCTION("""COMPUTED_VALUE""")," ")</f>
        <v xml:space="preserve"> </v>
      </c>
      <c r="J5055" s="51"/>
      <c r="K5055" s="56"/>
      <c r="L5055" s="38"/>
      <c r="M5055" s="30"/>
      <c r="N5055" s="30"/>
      <c r="O5055" s="30"/>
      <c r="P5055" s="30"/>
      <c r="Q5055" s="23" t="str">
        <v/>
      </c>
      <c r="R5055" s="30"/>
      <c r="S5055" s="39"/>
      <c r="T5055" s="45"/>
      <c r="U5055" s="52"/>
      <c r="V5055" s="53"/>
      <c r="W5055" s="54"/>
      <c r="X5055" s="30"/>
      <c r="Y5055" s="31" t="str">
        <v/>
      </c>
      <c r="Z5055" s="30"/>
      <c r="AA5055" s="55"/>
      <c r="AB5055" s="55"/>
      <c r="AC5055" s="30"/>
      <c r="AD5055" s="30"/>
    </row>
    <row r="5056" spans="1:30" x14ac:dyDescent="0.2">
      <c r="A5056" s="89"/>
      <c r="B5056" s="35"/>
      <c r="C5056" s="30"/>
      <c r="D5056" s="30"/>
      <c r="E5056" s="30"/>
      <c r="F5056" s="30"/>
      <c r="G5056" s="30"/>
      <c r="H5056" s="155"/>
      <c r="I5056" s="36" t="str">
        <f ca="1">IFERROR(__xludf.DUMMYFUNCTION("""COMPUTED_VALUE""")," ")</f>
        <v xml:space="preserve"> </v>
      </c>
      <c r="J5056" s="51"/>
      <c r="K5056" s="56"/>
      <c r="L5056" s="38"/>
      <c r="M5056" s="30"/>
      <c r="N5056" s="30"/>
      <c r="O5056" s="30"/>
      <c r="P5056" s="30"/>
      <c r="Q5056" s="23" t="str">
        <v/>
      </c>
      <c r="R5056" s="30"/>
      <c r="S5056" s="39"/>
      <c r="T5056" s="45"/>
      <c r="U5056" s="52"/>
      <c r="V5056" s="53"/>
      <c r="W5056" s="54"/>
      <c r="X5056" s="30"/>
      <c r="Y5056" s="31" t="str">
        <v/>
      </c>
      <c r="Z5056" s="30"/>
      <c r="AA5056" s="56"/>
      <c r="AB5056" s="56"/>
      <c r="AC5056" s="30"/>
      <c r="AD5056" s="30"/>
    </row>
    <row r="5057" spans="1:30" x14ac:dyDescent="0.2">
      <c r="A5057" s="89"/>
      <c r="B5057" s="35"/>
      <c r="C5057" s="30"/>
      <c r="D5057" s="30"/>
      <c r="E5057" s="30"/>
      <c r="F5057" s="30"/>
      <c r="G5057" s="30"/>
      <c r="H5057" s="155"/>
      <c r="I5057" s="36" t="str">
        <f ca="1">IFERROR(__xludf.DUMMYFUNCTION("""COMPUTED_VALUE""")," ")</f>
        <v xml:space="preserve"> </v>
      </c>
      <c r="J5057" s="51"/>
      <c r="K5057" s="56"/>
      <c r="L5057" s="38"/>
      <c r="M5057" s="30"/>
      <c r="N5057" s="30"/>
      <c r="O5057" s="30"/>
      <c r="P5057" s="30"/>
      <c r="Q5057" s="23" t="str">
        <v/>
      </c>
      <c r="R5057" s="30"/>
      <c r="S5057" s="39"/>
      <c r="T5057" s="45"/>
      <c r="U5057" s="52"/>
      <c r="V5057" s="53"/>
      <c r="W5057" s="54"/>
      <c r="X5057" s="30"/>
      <c r="Y5057" s="31" t="str">
        <v/>
      </c>
      <c r="Z5057" s="30"/>
      <c r="AA5057" s="55"/>
      <c r="AB5057" s="55"/>
      <c r="AC5057" s="30"/>
      <c r="AD5057" s="30"/>
    </row>
    <row r="5058" spans="1:30" x14ac:dyDescent="0.2">
      <c r="A5058" s="89"/>
      <c r="B5058" s="35"/>
      <c r="C5058" s="30"/>
      <c r="D5058" s="30"/>
      <c r="E5058" s="30"/>
      <c r="F5058" s="30"/>
      <c r="G5058" s="30"/>
      <c r="H5058" s="155"/>
      <c r="I5058" s="36" t="str">
        <f ca="1">IFERROR(__xludf.DUMMYFUNCTION("""COMPUTED_VALUE""")," ")</f>
        <v xml:space="preserve"> </v>
      </c>
      <c r="J5058" s="51"/>
      <c r="K5058" s="56"/>
      <c r="L5058" s="38"/>
      <c r="M5058" s="30"/>
      <c r="N5058" s="30"/>
      <c r="O5058" s="30"/>
      <c r="P5058" s="30"/>
      <c r="Q5058" s="23" t="str">
        <v/>
      </c>
      <c r="R5058" s="30"/>
      <c r="S5058" s="39"/>
      <c r="T5058" s="45"/>
      <c r="U5058" s="52"/>
      <c r="V5058" s="53"/>
      <c r="W5058" s="54"/>
      <c r="X5058" s="30"/>
      <c r="Y5058" s="31" t="str">
        <v/>
      </c>
      <c r="Z5058" s="30"/>
      <c r="AA5058" s="56"/>
      <c r="AB5058" s="56"/>
      <c r="AC5058" s="30"/>
      <c r="AD5058" s="30"/>
    </row>
    <row r="5059" spans="1:30" x14ac:dyDescent="0.2">
      <c r="A5059" s="89"/>
      <c r="B5059" s="35"/>
      <c r="C5059" s="30"/>
      <c r="D5059" s="30"/>
      <c r="E5059" s="30"/>
      <c r="F5059" s="30"/>
      <c r="G5059" s="30"/>
      <c r="H5059" s="155"/>
      <c r="I5059" s="36" t="str">
        <f ca="1">IFERROR(__xludf.DUMMYFUNCTION("""COMPUTED_VALUE""")," ")</f>
        <v xml:space="preserve"> </v>
      </c>
      <c r="J5059" s="51"/>
      <c r="K5059" s="56"/>
      <c r="L5059" s="38"/>
      <c r="M5059" s="30"/>
      <c r="N5059" s="30"/>
      <c r="O5059" s="30"/>
      <c r="P5059" s="30"/>
      <c r="Q5059" s="23" t="str">
        <v/>
      </c>
      <c r="R5059" s="30"/>
      <c r="S5059" s="39"/>
      <c r="T5059" s="45"/>
      <c r="U5059" s="52"/>
      <c r="V5059" s="53"/>
      <c r="W5059" s="54"/>
      <c r="X5059" s="30"/>
      <c r="Y5059" s="31" t="str">
        <v/>
      </c>
      <c r="Z5059" s="30"/>
      <c r="AA5059" s="55"/>
      <c r="AB5059" s="55"/>
      <c r="AC5059" s="30"/>
      <c r="AD5059" s="30"/>
    </row>
    <row r="5060" spans="1:30" x14ac:dyDescent="0.2">
      <c r="A5060" s="89"/>
      <c r="B5060" s="35"/>
      <c r="C5060" s="30"/>
      <c r="D5060" s="30"/>
      <c r="E5060" s="30"/>
      <c r="F5060" s="30"/>
      <c r="G5060" s="30"/>
      <c r="H5060" s="155"/>
      <c r="I5060" s="36" t="str">
        <f ca="1">IFERROR(__xludf.DUMMYFUNCTION("""COMPUTED_VALUE""")," ")</f>
        <v xml:space="preserve"> </v>
      </c>
      <c r="J5060" s="51"/>
      <c r="K5060" s="56"/>
      <c r="L5060" s="38"/>
      <c r="M5060" s="30"/>
      <c r="N5060" s="30"/>
      <c r="O5060" s="30"/>
      <c r="P5060" s="30"/>
      <c r="Q5060" s="23" t="str">
        <v/>
      </c>
      <c r="R5060" s="30"/>
      <c r="S5060" s="39"/>
      <c r="T5060" s="45"/>
      <c r="U5060" s="52"/>
      <c r="V5060" s="53"/>
      <c r="W5060" s="54"/>
      <c r="X5060" s="30"/>
      <c r="Y5060" s="31" t="str">
        <v/>
      </c>
      <c r="Z5060" s="30"/>
      <c r="AA5060" s="56"/>
      <c r="AB5060" s="56"/>
      <c r="AC5060" s="30"/>
      <c r="AD5060" s="30"/>
    </row>
    <row r="5061" spans="1:30" x14ac:dyDescent="0.2">
      <c r="A5061" s="89"/>
      <c r="B5061" s="35"/>
      <c r="C5061" s="30"/>
      <c r="D5061" s="30"/>
      <c r="E5061" s="30"/>
      <c r="F5061" s="30"/>
      <c r="G5061" s="30"/>
      <c r="H5061" s="155"/>
      <c r="I5061" s="36" t="str">
        <f ca="1">IFERROR(__xludf.DUMMYFUNCTION("""COMPUTED_VALUE""")," ")</f>
        <v xml:space="preserve"> </v>
      </c>
      <c r="J5061" s="51"/>
      <c r="K5061" s="56"/>
      <c r="L5061" s="38"/>
      <c r="M5061" s="30"/>
      <c r="N5061" s="30"/>
      <c r="O5061" s="30"/>
      <c r="P5061" s="30"/>
      <c r="Q5061" s="23" t="str">
        <v/>
      </c>
      <c r="R5061" s="30"/>
      <c r="S5061" s="39"/>
      <c r="T5061" s="45"/>
      <c r="U5061" s="52"/>
      <c r="V5061" s="53"/>
      <c r="W5061" s="54"/>
      <c r="X5061" s="30"/>
      <c r="Y5061" s="31" t="str">
        <v/>
      </c>
      <c r="Z5061" s="30"/>
      <c r="AA5061" s="55"/>
      <c r="AB5061" s="55"/>
      <c r="AC5061" s="30"/>
      <c r="AD5061" s="30"/>
    </row>
    <row r="5062" spans="1:30" x14ac:dyDescent="0.2">
      <c r="A5062" s="89"/>
      <c r="B5062" s="35"/>
      <c r="C5062" s="30"/>
      <c r="D5062" s="30"/>
      <c r="E5062" s="30"/>
      <c r="F5062" s="30"/>
      <c r="G5062" s="30"/>
      <c r="H5062" s="155"/>
      <c r="I5062" s="36" t="str">
        <f ca="1">IFERROR(__xludf.DUMMYFUNCTION("""COMPUTED_VALUE""")," ")</f>
        <v xml:space="preserve"> </v>
      </c>
      <c r="J5062" s="51"/>
      <c r="K5062" s="56"/>
      <c r="L5062" s="38"/>
      <c r="M5062" s="30"/>
      <c r="N5062" s="30"/>
      <c r="O5062" s="30"/>
      <c r="P5062" s="30"/>
      <c r="Q5062" s="23" t="str">
        <v/>
      </c>
      <c r="R5062" s="30"/>
      <c r="S5062" s="39"/>
      <c r="T5062" s="45"/>
      <c r="U5062" s="52"/>
      <c r="V5062" s="53"/>
      <c r="W5062" s="54"/>
      <c r="X5062" s="30"/>
      <c r="Y5062" s="31" t="str">
        <v/>
      </c>
      <c r="Z5062" s="30"/>
      <c r="AA5062" s="56"/>
      <c r="AB5062" s="56"/>
      <c r="AC5062" s="30"/>
      <c r="AD5062" s="30"/>
    </row>
    <row r="5063" spans="1:30" x14ac:dyDescent="0.2">
      <c r="A5063" s="89"/>
      <c r="B5063" s="35"/>
      <c r="C5063" s="30"/>
      <c r="D5063" s="30"/>
      <c r="E5063" s="30"/>
      <c r="F5063" s="30"/>
      <c r="G5063" s="30"/>
      <c r="H5063" s="155"/>
      <c r="I5063" s="36" t="str">
        <f ca="1">IFERROR(__xludf.DUMMYFUNCTION("""COMPUTED_VALUE""")," ")</f>
        <v xml:space="preserve"> </v>
      </c>
      <c r="J5063" s="51"/>
      <c r="K5063" s="56"/>
      <c r="L5063" s="38"/>
      <c r="M5063" s="30"/>
      <c r="N5063" s="30"/>
      <c r="O5063" s="30"/>
      <c r="P5063" s="30"/>
      <c r="Q5063" s="23" t="str">
        <v/>
      </c>
      <c r="R5063" s="30"/>
      <c r="S5063" s="39"/>
      <c r="T5063" s="45"/>
      <c r="U5063" s="52"/>
      <c r="V5063" s="53"/>
      <c r="W5063" s="54"/>
      <c r="X5063" s="30"/>
      <c r="Y5063" s="31" t="str">
        <v/>
      </c>
      <c r="Z5063" s="30"/>
      <c r="AA5063" s="55"/>
      <c r="AB5063" s="55"/>
      <c r="AC5063" s="30"/>
      <c r="AD5063" s="30"/>
    </row>
    <row r="5064" spans="1:30" x14ac:dyDescent="0.2">
      <c r="A5064" s="89"/>
      <c r="B5064" s="35"/>
      <c r="C5064" s="30"/>
      <c r="D5064" s="30"/>
      <c r="E5064" s="30"/>
      <c r="F5064" s="30"/>
      <c r="G5064" s="30"/>
      <c r="H5064" s="155"/>
      <c r="I5064" s="36" t="str">
        <f ca="1">IFERROR(__xludf.DUMMYFUNCTION("""COMPUTED_VALUE""")," ")</f>
        <v xml:space="preserve"> </v>
      </c>
      <c r="J5064" s="51"/>
      <c r="K5064" s="56"/>
      <c r="L5064" s="38"/>
      <c r="M5064" s="30"/>
      <c r="N5064" s="30"/>
      <c r="O5064" s="30"/>
      <c r="P5064" s="30"/>
      <c r="Q5064" s="23" t="str">
        <v/>
      </c>
      <c r="R5064" s="30"/>
      <c r="S5064" s="39"/>
      <c r="T5064" s="45"/>
      <c r="U5064" s="52"/>
      <c r="V5064" s="53"/>
      <c r="W5064" s="54"/>
      <c r="X5064" s="30"/>
      <c r="Y5064" s="31" t="str">
        <v/>
      </c>
      <c r="Z5064" s="30"/>
      <c r="AA5064" s="56"/>
      <c r="AB5064" s="56"/>
      <c r="AC5064" s="30"/>
      <c r="AD5064" s="30"/>
    </row>
    <row r="5065" spans="1:30" x14ac:dyDescent="0.2">
      <c r="A5065" s="89"/>
      <c r="B5065" s="35"/>
      <c r="C5065" s="30"/>
      <c r="D5065" s="30"/>
      <c r="E5065" s="30"/>
      <c r="F5065" s="30"/>
      <c r="G5065" s="30"/>
      <c r="H5065" s="155"/>
      <c r="I5065" s="36" t="str">
        <f ca="1">IFERROR(__xludf.DUMMYFUNCTION("""COMPUTED_VALUE""")," ")</f>
        <v xml:space="preserve"> </v>
      </c>
      <c r="J5065" s="51"/>
      <c r="K5065" s="56"/>
      <c r="L5065" s="38"/>
      <c r="M5065" s="30"/>
      <c r="N5065" s="30"/>
      <c r="O5065" s="30"/>
      <c r="P5065" s="30"/>
      <c r="Q5065" s="23" t="str">
        <v/>
      </c>
      <c r="R5065" s="30"/>
      <c r="S5065" s="39"/>
      <c r="T5065" s="45"/>
      <c r="U5065" s="52"/>
      <c r="V5065" s="53"/>
      <c r="W5065" s="54"/>
      <c r="X5065" s="30"/>
      <c r="Y5065" s="31" t="str">
        <v/>
      </c>
      <c r="Z5065" s="30"/>
      <c r="AA5065" s="55"/>
      <c r="AB5065" s="55"/>
      <c r="AC5065" s="30"/>
      <c r="AD5065" s="30"/>
    </row>
    <row r="5066" spans="1:30" x14ac:dyDescent="0.2">
      <c r="A5066" s="89"/>
      <c r="B5066" s="35"/>
      <c r="C5066" s="30"/>
      <c r="D5066" s="30"/>
      <c r="E5066" s="30"/>
      <c r="F5066" s="30"/>
      <c r="G5066" s="30"/>
      <c r="H5066" s="155"/>
      <c r="I5066" s="36" t="str">
        <f ca="1">IFERROR(__xludf.DUMMYFUNCTION("""COMPUTED_VALUE""")," ")</f>
        <v xml:space="preserve"> </v>
      </c>
      <c r="J5066" s="51"/>
      <c r="K5066" s="56"/>
      <c r="L5066" s="38"/>
      <c r="M5066" s="30"/>
      <c r="N5066" s="30"/>
      <c r="O5066" s="30"/>
      <c r="P5066" s="30"/>
      <c r="Q5066" s="23" t="str">
        <v/>
      </c>
      <c r="R5066" s="30"/>
      <c r="S5066" s="39"/>
      <c r="T5066" s="45"/>
      <c r="U5066" s="52"/>
      <c r="V5066" s="53"/>
      <c r="W5066" s="54"/>
      <c r="X5066" s="30"/>
      <c r="Y5066" s="31" t="str">
        <v/>
      </c>
      <c r="Z5066" s="30"/>
      <c r="AA5066" s="56"/>
      <c r="AB5066" s="56"/>
      <c r="AC5066" s="30"/>
      <c r="AD5066" s="30"/>
    </row>
    <row r="5067" spans="1:30" x14ac:dyDescent="0.2">
      <c r="A5067" s="89"/>
      <c r="B5067" s="35"/>
      <c r="C5067" s="30"/>
      <c r="D5067" s="30"/>
      <c r="E5067" s="30"/>
      <c r="F5067" s="30"/>
      <c r="G5067" s="30"/>
      <c r="H5067" s="155"/>
      <c r="I5067" s="36" t="str">
        <f ca="1">IFERROR(__xludf.DUMMYFUNCTION("""COMPUTED_VALUE""")," ")</f>
        <v xml:space="preserve"> </v>
      </c>
      <c r="J5067" s="51"/>
      <c r="K5067" s="56"/>
      <c r="L5067" s="38"/>
      <c r="M5067" s="30"/>
      <c r="N5067" s="30"/>
      <c r="O5067" s="30"/>
      <c r="P5067" s="30"/>
      <c r="Q5067" s="23" t="str">
        <v/>
      </c>
      <c r="R5067" s="30"/>
      <c r="S5067" s="39"/>
      <c r="T5067" s="45"/>
      <c r="U5067" s="52"/>
      <c r="V5067" s="53"/>
      <c r="W5067" s="54"/>
      <c r="X5067" s="30"/>
      <c r="Y5067" s="31" t="str">
        <v/>
      </c>
      <c r="Z5067" s="30"/>
      <c r="AA5067" s="55"/>
      <c r="AB5067" s="55"/>
      <c r="AC5067" s="30"/>
      <c r="AD5067" s="30"/>
    </row>
    <row r="5068" spans="1:30" x14ac:dyDescent="0.2">
      <c r="A5068" s="89"/>
      <c r="B5068" s="35"/>
      <c r="C5068" s="30"/>
      <c r="D5068" s="30"/>
      <c r="E5068" s="30"/>
      <c r="F5068" s="30"/>
      <c r="G5068" s="30"/>
      <c r="H5068" s="155"/>
      <c r="I5068" s="36" t="str">
        <f ca="1">IFERROR(__xludf.DUMMYFUNCTION("""COMPUTED_VALUE""")," ")</f>
        <v xml:space="preserve"> </v>
      </c>
      <c r="J5068" s="51"/>
      <c r="K5068" s="56"/>
      <c r="L5068" s="38"/>
      <c r="M5068" s="30"/>
      <c r="N5068" s="30"/>
      <c r="O5068" s="30"/>
      <c r="P5068" s="30"/>
      <c r="Q5068" s="23" t="str">
        <v/>
      </c>
      <c r="R5068" s="30"/>
      <c r="S5068" s="39"/>
      <c r="T5068" s="45"/>
      <c r="U5068" s="52"/>
      <c r="V5068" s="53"/>
      <c r="W5068" s="54"/>
      <c r="X5068" s="30"/>
      <c r="Y5068" s="31" t="str">
        <v/>
      </c>
      <c r="Z5068" s="30"/>
      <c r="AA5068" s="56"/>
      <c r="AB5068" s="56"/>
      <c r="AC5068" s="30"/>
      <c r="AD5068" s="30"/>
    </row>
    <row r="5069" spans="1:30" x14ac:dyDescent="0.2">
      <c r="A5069" s="89"/>
      <c r="B5069" s="35"/>
      <c r="C5069" s="30"/>
      <c r="D5069" s="30"/>
      <c r="E5069" s="30"/>
      <c r="F5069" s="30"/>
      <c r="G5069" s="30"/>
      <c r="H5069" s="155"/>
      <c r="I5069" s="36" t="str">
        <f ca="1">IFERROR(__xludf.DUMMYFUNCTION("""COMPUTED_VALUE""")," ")</f>
        <v xml:space="preserve"> </v>
      </c>
      <c r="J5069" s="51"/>
      <c r="K5069" s="56"/>
      <c r="L5069" s="38"/>
      <c r="M5069" s="30"/>
      <c r="N5069" s="30"/>
      <c r="O5069" s="30"/>
      <c r="P5069" s="30"/>
      <c r="Q5069" s="23" t="str">
        <v/>
      </c>
      <c r="R5069" s="30"/>
      <c r="S5069" s="39"/>
      <c r="T5069" s="45"/>
      <c r="U5069" s="52"/>
      <c r="V5069" s="53"/>
      <c r="W5069" s="54"/>
      <c r="X5069" s="30"/>
      <c r="Y5069" s="31" t="str">
        <v/>
      </c>
      <c r="Z5069" s="30"/>
      <c r="AA5069" s="55"/>
      <c r="AB5069" s="55"/>
      <c r="AC5069" s="30"/>
      <c r="AD5069" s="30"/>
    </row>
    <row r="5070" spans="1:30" x14ac:dyDescent="0.2">
      <c r="A5070" s="89"/>
      <c r="B5070" s="35"/>
      <c r="C5070" s="30"/>
      <c r="D5070" s="30"/>
      <c r="E5070" s="30"/>
      <c r="F5070" s="30"/>
      <c r="G5070" s="30"/>
      <c r="H5070" s="155"/>
      <c r="I5070" s="36" t="str">
        <f ca="1">IFERROR(__xludf.DUMMYFUNCTION("""COMPUTED_VALUE""")," ")</f>
        <v xml:space="preserve"> </v>
      </c>
      <c r="J5070" s="51"/>
      <c r="K5070" s="56"/>
      <c r="L5070" s="38"/>
      <c r="M5070" s="30"/>
      <c r="N5070" s="30"/>
      <c r="O5070" s="30"/>
      <c r="P5070" s="30"/>
      <c r="Q5070" s="23" t="str">
        <v/>
      </c>
      <c r="R5070" s="30"/>
      <c r="S5070" s="39"/>
      <c r="T5070" s="45"/>
      <c r="U5070" s="52"/>
      <c r="V5070" s="53"/>
      <c r="W5070" s="54"/>
      <c r="X5070" s="30"/>
      <c r="Y5070" s="31" t="str">
        <v/>
      </c>
      <c r="Z5070" s="30"/>
      <c r="AA5070" s="56"/>
      <c r="AB5070" s="56"/>
      <c r="AC5070" s="30"/>
      <c r="AD5070" s="30"/>
    </row>
    <row r="5071" spans="1:30" x14ac:dyDescent="0.2">
      <c r="A5071" s="89"/>
      <c r="B5071" s="35"/>
      <c r="C5071" s="30"/>
      <c r="D5071" s="30"/>
      <c r="E5071" s="30"/>
      <c r="F5071" s="30"/>
      <c r="G5071" s="30"/>
      <c r="H5071" s="155"/>
      <c r="I5071" s="36" t="str">
        <f ca="1">IFERROR(__xludf.DUMMYFUNCTION("""COMPUTED_VALUE""")," ")</f>
        <v xml:space="preserve"> </v>
      </c>
      <c r="J5071" s="51"/>
      <c r="K5071" s="56"/>
      <c r="L5071" s="38"/>
      <c r="M5071" s="30"/>
      <c r="N5071" s="30"/>
      <c r="O5071" s="30"/>
      <c r="P5071" s="30"/>
      <c r="Q5071" s="23" t="str">
        <v/>
      </c>
      <c r="R5071" s="30"/>
      <c r="S5071" s="39"/>
      <c r="T5071" s="45"/>
      <c r="U5071" s="52"/>
      <c r="V5071" s="53"/>
      <c r="W5071" s="54"/>
      <c r="X5071" s="30"/>
      <c r="Y5071" s="31" t="str">
        <v/>
      </c>
      <c r="Z5071" s="30"/>
      <c r="AA5071" s="55"/>
      <c r="AB5071" s="55"/>
      <c r="AC5071" s="30"/>
      <c r="AD5071" s="30"/>
    </row>
    <row r="5072" spans="1:30" x14ac:dyDescent="0.2">
      <c r="A5072" s="89"/>
      <c r="B5072" s="35"/>
      <c r="C5072" s="30"/>
      <c r="D5072" s="30"/>
      <c r="E5072" s="30"/>
      <c r="F5072" s="30"/>
      <c r="G5072" s="30"/>
      <c r="H5072" s="155"/>
      <c r="I5072" s="36" t="str">
        <f ca="1">IFERROR(__xludf.DUMMYFUNCTION("""COMPUTED_VALUE""")," ")</f>
        <v xml:space="preserve"> </v>
      </c>
      <c r="J5072" s="51"/>
      <c r="K5072" s="56"/>
      <c r="L5072" s="38"/>
      <c r="M5072" s="30"/>
      <c r="N5072" s="30"/>
      <c r="O5072" s="30"/>
      <c r="P5072" s="30"/>
      <c r="Q5072" s="23" t="str">
        <v/>
      </c>
      <c r="R5072" s="30"/>
      <c r="S5072" s="39"/>
      <c r="T5072" s="45"/>
      <c r="U5072" s="52"/>
      <c r="V5072" s="53"/>
      <c r="W5072" s="54"/>
      <c r="X5072" s="30"/>
      <c r="Y5072" s="31" t="str">
        <v/>
      </c>
      <c r="Z5072" s="30"/>
      <c r="AA5072" s="56"/>
      <c r="AB5072" s="56"/>
      <c r="AC5072" s="30"/>
      <c r="AD5072" s="30"/>
    </row>
    <row r="5073" spans="1:30" x14ac:dyDescent="0.2">
      <c r="A5073" s="89"/>
      <c r="B5073" s="35"/>
      <c r="C5073" s="30"/>
      <c r="D5073" s="30"/>
      <c r="E5073" s="30"/>
      <c r="F5073" s="30"/>
      <c r="G5073" s="30"/>
      <c r="H5073" s="155"/>
      <c r="I5073" s="36" t="str">
        <f ca="1">IFERROR(__xludf.DUMMYFUNCTION("""COMPUTED_VALUE""")," ")</f>
        <v xml:space="preserve"> </v>
      </c>
      <c r="J5073" s="51"/>
      <c r="K5073" s="56"/>
      <c r="L5073" s="38"/>
      <c r="M5073" s="30"/>
      <c r="N5073" s="30"/>
      <c r="O5073" s="30"/>
      <c r="P5073" s="30"/>
      <c r="Q5073" s="23" t="str">
        <v/>
      </c>
      <c r="R5073" s="30"/>
      <c r="S5073" s="39"/>
      <c r="T5073" s="45"/>
      <c r="U5073" s="52"/>
      <c r="V5073" s="53"/>
      <c r="W5073" s="54"/>
      <c r="X5073" s="30"/>
      <c r="Y5073" s="31" t="str">
        <v/>
      </c>
      <c r="Z5073" s="30"/>
      <c r="AA5073" s="55"/>
      <c r="AB5073" s="55"/>
      <c r="AC5073" s="30"/>
      <c r="AD5073" s="30"/>
    </row>
    <row r="5074" spans="1:30" x14ac:dyDescent="0.2">
      <c r="A5074" s="89"/>
      <c r="B5074" s="35"/>
      <c r="C5074" s="30"/>
      <c r="D5074" s="30"/>
      <c r="E5074" s="30"/>
      <c r="F5074" s="30"/>
      <c r="G5074" s="30"/>
      <c r="H5074" s="155"/>
      <c r="I5074" s="36" t="str">
        <f ca="1">IFERROR(__xludf.DUMMYFUNCTION("""COMPUTED_VALUE""")," ")</f>
        <v xml:space="preserve"> </v>
      </c>
      <c r="J5074" s="51"/>
      <c r="K5074" s="56"/>
      <c r="L5074" s="38"/>
      <c r="M5074" s="30"/>
      <c r="N5074" s="30"/>
      <c r="O5074" s="30"/>
      <c r="P5074" s="30"/>
      <c r="Q5074" s="23" t="str">
        <v/>
      </c>
      <c r="R5074" s="30"/>
      <c r="S5074" s="39"/>
      <c r="T5074" s="45"/>
      <c r="U5074" s="52"/>
      <c r="V5074" s="53"/>
      <c r="W5074" s="54"/>
      <c r="X5074" s="30"/>
      <c r="Y5074" s="31" t="str">
        <v/>
      </c>
      <c r="Z5074" s="30"/>
      <c r="AA5074" s="56"/>
      <c r="AB5074" s="56"/>
      <c r="AC5074" s="30"/>
      <c r="AD5074" s="30"/>
    </row>
    <row r="5075" spans="1:30" x14ac:dyDescent="0.2">
      <c r="A5075" s="89"/>
      <c r="B5075" s="35"/>
      <c r="C5075" s="30"/>
      <c r="D5075" s="30"/>
      <c r="E5075" s="30"/>
      <c r="F5075" s="30"/>
      <c r="G5075" s="30"/>
      <c r="H5075" s="155"/>
      <c r="I5075" s="36" t="str">
        <f ca="1">IFERROR(__xludf.DUMMYFUNCTION("""COMPUTED_VALUE""")," ")</f>
        <v xml:space="preserve"> </v>
      </c>
      <c r="J5075" s="51"/>
      <c r="K5075" s="56"/>
      <c r="L5075" s="38"/>
      <c r="M5075" s="30"/>
      <c r="N5075" s="30"/>
      <c r="O5075" s="30"/>
      <c r="P5075" s="30"/>
      <c r="Q5075" s="23" t="str">
        <v/>
      </c>
      <c r="R5075" s="30"/>
      <c r="S5075" s="39"/>
      <c r="T5075" s="45"/>
      <c r="U5075" s="52"/>
      <c r="V5075" s="53"/>
      <c r="W5075" s="54"/>
      <c r="X5075" s="30"/>
      <c r="Y5075" s="31" t="str">
        <v/>
      </c>
      <c r="Z5075" s="30"/>
      <c r="AA5075" s="55"/>
      <c r="AB5075" s="55"/>
      <c r="AC5075" s="30"/>
      <c r="AD5075" s="30"/>
    </row>
    <row r="5076" spans="1:30" x14ac:dyDescent="0.2">
      <c r="A5076" s="89"/>
      <c r="B5076" s="35"/>
      <c r="C5076" s="30"/>
      <c r="D5076" s="30"/>
      <c r="E5076" s="30"/>
      <c r="F5076" s="30"/>
      <c r="G5076" s="30"/>
      <c r="H5076" s="155"/>
      <c r="I5076" s="36" t="str">
        <f ca="1">IFERROR(__xludf.DUMMYFUNCTION("""COMPUTED_VALUE""")," ")</f>
        <v xml:space="preserve"> </v>
      </c>
      <c r="J5076" s="51"/>
      <c r="K5076" s="56"/>
      <c r="L5076" s="38"/>
      <c r="M5076" s="30"/>
      <c r="N5076" s="30"/>
      <c r="O5076" s="30"/>
      <c r="P5076" s="30"/>
      <c r="Q5076" s="23" t="str">
        <v/>
      </c>
      <c r="R5076" s="30"/>
      <c r="S5076" s="39"/>
      <c r="T5076" s="45"/>
      <c r="U5076" s="52"/>
      <c r="V5076" s="53"/>
      <c r="W5076" s="54"/>
      <c r="X5076" s="30"/>
      <c r="Y5076" s="31" t="str">
        <v/>
      </c>
      <c r="Z5076" s="30"/>
      <c r="AA5076" s="56"/>
      <c r="AB5076" s="56"/>
      <c r="AC5076" s="30"/>
      <c r="AD5076" s="30"/>
    </row>
    <row r="5077" spans="1:30" x14ac:dyDescent="0.2">
      <c r="A5077" s="89"/>
      <c r="B5077" s="35"/>
      <c r="C5077" s="30"/>
      <c r="D5077" s="30"/>
      <c r="E5077" s="30"/>
      <c r="F5077" s="30"/>
      <c r="G5077" s="30"/>
      <c r="H5077" s="155"/>
      <c r="I5077" s="36" t="str">
        <f ca="1">IFERROR(__xludf.DUMMYFUNCTION("""COMPUTED_VALUE""")," ")</f>
        <v xml:space="preserve"> </v>
      </c>
      <c r="J5077" s="51"/>
      <c r="K5077" s="56"/>
      <c r="L5077" s="38"/>
      <c r="M5077" s="30"/>
      <c r="N5077" s="30"/>
      <c r="O5077" s="30"/>
      <c r="P5077" s="30"/>
      <c r="Q5077" s="23" t="str">
        <v/>
      </c>
      <c r="R5077" s="30"/>
      <c r="S5077" s="39"/>
      <c r="T5077" s="45"/>
      <c r="U5077" s="52"/>
      <c r="V5077" s="53"/>
      <c r="W5077" s="54"/>
      <c r="X5077" s="30"/>
      <c r="Y5077" s="31" t="str">
        <v/>
      </c>
      <c r="Z5077" s="30"/>
      <c r="AA5077" s="55"/>
      <c r="AB5077" s="55"/>
      <c r="AC5077" s="30"/>
      <c r="AD5077" s="30"/>
    </row>
    <row r="5078" spans="1:30" x14ac:dyDescent="0.2">
      <c r="A5078" s="89"/>
      <c r="B5078" s="35"/>
      <c r="C5078" s="30"/>
      <c r="D5078" s="30"/>
      <c r="E5078" s="30"/>
      <c r="F5078" s="30"/>
      <c r="G5078" s="30"/>
      <c r="H5078" s="155"/>
      <c r="I5078" s="36" t="str">
        <f ca="1">IFERROR(__xludf.DUMMYFUNCTION("""COMPUTED_VALUE""")," ")</f>
        <v xml:space="preserve"> </v>
      </c>
      <c r="J5078" s="51"/>
      <c r="K5078" s="56"/>
      <c r="L5078" s="38"/>
      <c r="M5078" s="30"/>
      <c r="N5078" s="30"/>
      <c r="O5078" s="30"/>
      <c r="P5078" s="30"/>
      <c r="Q5078" s="23" t="str">
        <v/>
      </c>
      <c r="R5078" s="30"/>
      <c r="S5078" s="39"/>
      <c r="T5078" s="45"/>
      <c r="U5078" s="52"/>
      <c r="V5078" s="53"/>
      <c r="W5078" s="54"/>
      <c r="X5078" s="30"/>
      <c r="Y5078" s="31" t="str">
        <v/>
      </c>
      <c r="Z5078" s="30"/>
      <c r="AA5078" s="56"/>
      <c r="AB5078" s="56"/>
      <c r="AC5078" s="30"/>
      <c r="AD5078" s="30"/>
    </row>
    <row r="5079" spans="1:30" x14ac:dyDescent="0.2">
      <c r="A5079" s="89"/>
      <c r="B5079" s="35"/>
      <c r="C5079" s="30"/>
      <c r="D5079" s="30"/>
      <c r="E5079" s="30"/>
      <c r="F5079" s="30"/>
      <c r="G5079" s="30"/>
      <c r="H5079" s="155"/>
      <c r="I5079" s="36" t="str">
        <f ca="1">IFERROR(__xludf.DUMMYFUNCTION("""COMPUTED_VALUE""")," ")</f>
        <v xml:space="preserve"> </v>
      </c>
      <c r="J5079" s="51"/>
      <c r="K5079" s="56"/>
      <c r="L5079" s="38"/>
      <c r="M5079" s="30"/>
      <c r="N5079" s="30"/>
      <c r="O5079" s="30"/>
      <c r="P5079" s="30"/>
      <c r="Q5079" s="23" t="str">
        <v/>
      </c>
      <c r="R5079" s="30"/>
      <c r="S5079" s="39"/>
      <c r="T5079" s="45"/>
      <c r="U5079" s="52"/>
      <c r="V5079" s="53"/>
      <c r="W5079" s="54"/>
      <c r="X5079" s="30"/>
      <c r="Y5079" s="31" t="str">
        <v/>
      </c>
      <c r="Z5079" s="30"/>
      <c r="AA5079" s="55"/>
      <c r="AB5079" s="55"/>
      <c r="AC5079" s="30"/>
      <c r="AD5079" s="30"/>
    </row>
    <row r="5080" spans="1:30" x14ac:dyDescent="0.2">
      <c r="A5080" s="89"/>
      <c r="B5080" s="35"/>
      <c r="C5080" s="30"/>
      <c r="D5080" s="30"/>
      <c r="E5080" s="30"/>
      <c r="F5080" s="30"/>
      <c r="G5080" s="30"/>
      <c r="H5080" s="155"/>
      <c r="I5080" s="36" t="str">
        <f ca="1">IFERROR(__xludf.DUMMYFUNCTION("""COMPUTED_VALUE""")," ")</f>
        <v xml:space="preserve"> </v>
      </c>
      <c r="J5080" s="51"/>
      <c r="K5080" s="56"/>
      <c r="L5080" s="38"/>
      <c r="M5080" s="30"/>
      <c r="N5080" s="30"/>
      <c r="O5080" s="30"/>
      <c r="P5080" s="30"/>
      <c r="Q5080" s="23" t="str">
        <v/>
      </c>
      <c r="R5080" s="30"/>
      <c r="S5080" s="39"/>
      <c r="T5080" s="45"/>
      <c r="U5080" s="52"/>
      <c r="V5080" s="53"/>
      <c r="W5080" s="54"/>
      <c r="X5080" s="30"/>
      <c r="Y5080" s="31" t="str">
        <v/>
      </c>
      <c r="Z5080" s="30"/>
      <c r="AA5080" s="56"/>
      <c r="AB5080" s="56"/>
      <c r="AC5080" s="30"/>
      <c r="AD5080" s="30"/>
    </row>
    <row r="5081" spans="1:30" x14ac:dyDescent="0.2">
      <c r="A5081" s="89"/>
      <c r="B5081" s="35"/>
      <c r="C5081" s="30"/>
      <c r="D5081" s="30"/>
      <c r="E5081" s="30"/>
      <c r="F5081" s="30"/>
      <c r="G5081" s="30"/>
      <c r="H5081" s="155"/>
      <c r="I5081" s="36" t="str">
        <f ca="1">IFERROR(__xludf.DUMMYFUNCTION("""COMPUTED_VALUE""")," ")</f>
        <v xml:space="preserve"> </v>
      </c>
      <c r="J5081" s="51"/>
      <c r="K5081" s="56"/>
      <c r="L5081" s="38"/>
      <c r="M5081" s="30"/>
      <c r="N5081" s="30"/>
      <c r="O5081" s="30"/>
      <c r="P5081" s="30"/>
      <c r="Q5081" s="23" t="str">
        <v/>
      </c>
      <c r="R5081" s="30"/>
      <c r="S5081" s="39"/>
      <c r="T5081" s="45"/>
      <c r="U5081" s="52"/>
      <c r="V5081" s="53"/>
      <c r="W5081" s="54"/>
      <c r="X5081" s="30"/>
      <c r="Y5081" s="31" t="str">
        <v/>
      </c>
      <c r="Z5081" s="30"/>
      <c r="AA5081" s="55"/>
      <c r="AB5081" s="55"/>
      <c r="AC5081" s="30"/>
      <c r="AD5081" s="30"/>
    </row>
    <row r="5082" spans="1:30" x14ac:dyDescent="0.2">
      <c r="A5082" s="89"/>
      <c r="B5082" s="35"/>
      <c r="C5082" s="30"/>
      <c r="D5082" s="30"/>
      <c r="E5082" s="30"/>
      <c r="F5082" s="30"/>
      <c r="G5082" s="30"/>
      <c r="H5082" s="155"/>
      <c r="I5082" s="36" t="str">
        <f ca="1">IFERROR(__xludf.DUMMYFUNCTION("""COMPUTED_VALUE""")," ")</f>
        <v xml:space="preserve"> </v>
      </c>
      <c r="J5082" s="51"/>
      <c r="K5082" s="56"/>
      <c r="L5082" s="38"/>
      <c r="M5082" s="30"/>
      <c r="N5082" s="30"/>
      <c r="O5082" s="30"/>
      <c r="P5082" s="30"/>
      <c r="Q5082" s="23" t="str">
        <v/>
      </c>
      <c r="R5082" s="30"/>
      <c r="S5082" s="39"/>
      <c r="T5082" s="45"/>
      <c r="U5082" s="52"/>
      <c r="V5082" s="53"/>
      <c r="W5082" s="54"/>
      <c r="X5082" s="30"/>
      <c r="Y5082" s="31" t="str">
        <v/>
      </c>
      <c r="Z5082" s="30"/>
      <c r="AA5082" s="56"/>
      <c r="AB5082" s="56"/>
      <c r="AC5082" s="30"/>
      <c r="AD5082" s="30"/>
    </row>
    <row r="5083" spans="1:30" x14ac:dyDescent="0.2">
      <c r="A5083" s="89"/>
      <c r="B5083" s="35"/>
      <c r="C5083" s="30"/>
      <c r="D5083" s="30"/>
      <c r="E5083" s="30"/>
      <c r="F5083" s="30"/>
      <c r="G5083" s="30"/>
      <c r="H5083" s="155"/>
      <c r="I5083" s="36" t="str">
        <f ca="1">IFERROR(__xludf.DUMMYFUNCTION("""COMPUTED_VALUE""")," ")</f>
        <v xml:space="preserve"> </v>
      </c>
      <c r="J5083" s="51"/>
      <c r="K5083" s="56"/>
      <c r="L5083" s="38"/>
      <c r="M5083" s="30"/>
      <c r="N5083" s="30"/>
      <c r="O5083" s="30"/>
      <c r="P5083" s="30"/>
      <c r="Q5083" s="23" t="str">
        <v/>
      </c>
      <c r="R5083" s="30"/>
      <c r="S5083" s="39"/>
      <c r="T5083" s="45"/>
      <c r="U5083" s="52"/>
      <c r="V5083" s="53"/>
      <c r="W5083" s="54"/>
      <c r="X5083" s="30"/>
      <c r="Y5083" s="31" t="str">
        <v/>
      </c>
      <c r="Z5083" s="30"/>
      <c r="AA5083" s="55"/>
      <c r="AB5083" s="55"/>
      <c r="AC5083" s="30"/>
      <c r="AD5083" s="30"/>
    </row>
    <row r="5084" spans="1:30" x14ac:dyDescent="0.2">
      <c r="A5084" s="89"/>
      <c r="B5084" s="35"/>
      <c r="C5084" s="30"/>
      <c r="D5084" s="30"/>
      <c r="E5084" s="30"/>
      <c r="F5084" s="30"/>
      <c r="G5084" s="30"/>
      <c r="H5084" s="155"/>
      <c r="I5084" s="36" t="str">
        <f ca="1">IFERROR(__xludf.DUMMYFUNCTION("""COMPUTED_VALUE""")," ")</f>
        <v xml:space="preserve"> </v>
      </c>
      <c r="J5084" s="51"/>
      <c r="K5084" s="56"/>
      <c r="L5084" s="38"/>
      <c r="M5084" s="30"/>
      <c r="N5084" s="30"/>
      <c r="O5084" s="30"/>
      <c r="P5084" s="30"/>
      <c r="Q5084" s="23" t="str">
        <v/>
      </c>
      <c r="R5084" s="30"/>
      <c r="S5084" s="39"/>
      <c r="T5084" s="45"/>
      <c r="U5084" s="52"/>
      <c r="V5084" s="53"/>
      <c r="W5084" s="54"/>
      <c r="X5084" s="30"/>
      <c r="Y5084" s="31" t="str">
        <v/>
      </c>
      <c r="Z5084" s="30"/>
      <c r="AA5084" s="56"/>
      <c r="AB5084" s="56"/>
      <c r="AC5084" s="30"/>
      <c r="AD5084" s="30"/>
    </row>
    <row r="5085" spans="1:30" x14ac:dyDescent="0.2">
      <c r="A5085" s="89"/>
      <c r="B5085" s="35"/>
      <c r="C5085" s="30"/>
      <c r="D5085" s="30"/>
      <c r="E5085" s="30"/>
      <c r="F5085" s="30"/>
      <c r="G5085" s="30"/>
      <c r="H5085" s="155"/>
      <c r="I5085" s="36" t="str">
        <f ca="1">IFERROR(__xludf.DUMMYFUNCTION("""COMPUTED_VALUE""")," ")</f>
        <v xml:space="preserve"> </v>
      </c>
      <c r="J5085" s="51"/>
      <c r="K5085" s="56"/>
      <c r="L5085" s="38"/>
      <c r="M5085" s="30"/>
      <c r="N5085" s="30"/>
      <c r="O5085" s="30"/>
      <c r="P5085" s="30"/>
      <c r="Q5085" s="23" t="str">
        <v/>
      </c>
      <c r="R5085" s="30"/>
      <c r="S5085" s="39"/>
      <c r="T5085" s="45"/>
      <c r="U5085" s="52"/>
      <c r="V5085" s="53"/>
      <c r="W5085" s="54"/>
      <c r="X5085" s="30"/>
      <c r="Y5085" s="31" t="str">
        <v/>
      </c>
      <c r="Z5085" s="30"/>
      <c r="AA5085" s="55"/>
      <c r="AB5085" s="55"/>
      <c r="AC5085" s="30"/>
      <c r="AD5085" s="30"/>
    </row>
    <row r="5086" spans="1:30" x14ac:dyDescent="0.2">
      <c r="A5086" s="89"/>
      <c r="B5086" s="35"/>
      <c r="C5086" s="30"/>
      <c r="D5086" s="30"/>
      <c r="E5086" s="30"/>
      <c r="F5086" s="30"/>
      <c r="G5086" s="30"/>
      <c r="H5086" s="155"/>
      <c r="I5086" s="36" t="str">
        <f ca="1">IFERROR(__xludf.DUMMYFUNCTION("""COMPUTED_VALUE""")," ")</f>
        <v xml:space="preserve"> </v>
      </c>
      <c r="J5086" s="51"/>
      <c r="K5086" s="56"/>
      <c r="L5086" s="38"/>
      <c r="M5086" s="30"/>
      <c r="N5086" s="30"/>
      <c r="O5086" s="30"/>
      <c r="P5086" s="30"/>
      <c r="Q5086" s="23" t="str">
        <v/>
      </c>
      <c r="R5086" s="30"/>
      <c r="S5086" s="39"/>
      <c r="T5086" s="45"/>
      <c r="U5086" s="52"/>
      <c r="V5086" s="53"/>
      <c r="W5086" s="54"/>
      <c r="X5086" s="30"/>
      <c r="Y5086" s="31" t="str">
        <v/>
      </c>
      <c r="Z5086" s="30"/>
      <c r="AA5086" s="56"/>
      <c r="AB5086" s="56"/>
      <c r="AC5086" s="30"/>
      <c r="AD5086" s="30"/>
    </row>
    <row r="5087" spans="1:30" x14ac:dyDescent="0.2">
      <c r="A5087" s="89"/>
      <c r="B5087" s="35"/>
      <c r="C5087" s="30"/>
      <c r="D5087" s="30"/>
      <c r="E5087" s="30"/>
      <c r="F5087" s="30"/>
      <c r="G5087" s="30"/>
      <c r="H5087" s="155"/>
      <c r="I5087" s="36" t="str">
        <f ca="1">IFERROR(__xludf.DUMMYFUNCTION("""COMPUTED_VALUE""")," ")</f>
        <v xml:space="preserve"> </v>
      </c>
      <c r="J5087" s="51"/>
      <c r="K5087" s="56"/>
      <c r="L5087" s="38"/>
      <c r="M5087" s="30"/>
      <c r="N5087" s="30"/>
      <c r="O5087" s="30"/>
      <c r="P5087" s="30"/>
      <c r="Q5087" s="23" t="str">
        <v/>
      </c>
      <c r="R5087" s="30"/>
      <c r="S5087" s="39"/>
      <c r="T5087" s="45"/>
      <c r="U5087" s="52"/>
      <c r="V5087" s="53"/>
      <c r="W5087" s="54"/>
      <c r="X5087" s="30"/>
      <c r="Y5087" s="31" t="str">
        <v/>
      </c>
      <c r="Z5087" s="30"/>
      <c r="AA5087" s="55"/>
      <c r="AB5087" s="55"/>
      <c r="AC5087" s="30"/>
      <c r="AD5087" s="30"/>
    </row>
    <row r="5088" spans="1:30" x14ac:dyDescent="0.2">
      <c r="A5088" s="89"/>
      <c r="B5088" s="35"/>
      <c r="C5088" s="30"/>
      <c r="D5088" s="30"/>
      <c r="E5088" s="30"/>
      <c r="F5088" s="30"/>
      <c r="G5088" s="30"/>
      <c r="H5088" s="155"/>
      <c r="I5088" s="36" t="str">
        <f ca="1">IFERROR(__xludf.DUMMYFUNCTION("""COMPUTED_VALUE""")," ")</f>
        <v xml:space="preserve"> </v>
      </c>
      <c r="J5088" s="51"/>
      <c r="K5088" s="56"/>
      <c r="L5088" s="38"/>
      <c r="M5088" s="30"/>
      <c r="N5088" s="30"/>
      <c r="O5088" s="30"/>
      <c r="P5088" s="30"/>
      <c r="Q5088" s="23" t="str">
        <v/>
      </c>
      <c r="R5088" s="30"/>
      <c r="S5088" s="39"/>
      <c r="T5088" s="45"/>
      <c r="U5088" s="52"/>
      <c r="V5088" s="53"/>
      <c r="W5088" s="54"/>
      <c r="X5088" s="30"/>
      <c r="Y5088" s="31" t="str">
        <v/>
      </c>
      <c r="Z5088" s="30"/>
      <c r="AA5088" s="56"/>
      <c r="AB5088" s="56"/>
      <c r="AC5088" s="30"/>
      <c r="AD5088" s="30"/>
    </row>
    <row r="5089" spans="1:30" x14ac:dyDescent="0.2">
      <c r="A5089" s="89"/>
      <c r="B5089" s="35"/>
      <c r="C5089" s="30"/>
      <c r="D5089" s="30"/>
      <c r="E5089" s="30"/>
      <c r="F5089" s="30"/>
      <c r="G5089" s="30"/>
      <c r="H5089" s="155"/>
      <c r="I5089" s="36" t="str">
        <f ca="1">IFERROR(__xludf.DUMMYFUNCTION("""COMPUTED_VALUE""")," ")</f>
        <v xml:space="preserve"> </v>
      </c>
      <c r="J5089" s="51"/>
      <c r="K5089" s="56"/>
      <c r="L5089" s="38"/>
      <c r="M5089" s="30"/>
      <c r="N5089" s="30"/>
      <c r="O5089" s="30"/>
      <c r="P5089" s="30"/>
      <c r="Q5089" s="23" t="str">
        <v/>
      </c>
      <c r="R5089" s="30"/>
      <c r="S5089" s="39"/>
      <c r="T5089" s="45"/>
      <c r="U5089" s="52"/>
      <c r="V5089" s="53"/>
      <c r="W5089" s="54"/>
      <c r="X5089" s="30"/>
      <c r="Y5089" s="31" t="str">
        <v/>
      </c>
      <c r="Z5089" s="30"/>
      <c r="AA5089" s="55"/>
      <c r="AB5089" s="55"/>
      <c r="AC5089" s="30"/>
      <c r="AD5089" s="30"/>
    </row>
    <row r="5090" spans="1:30" x14ac:dyDescent="0.2">
      <c r="A5090" s="89"/>
      <c r="B5090" s="35"/>
      <c r="C5090" s="30"/>
      <c r="D5090" s="30"/>
      <c r="E5090" s="30"/>
      <c r="F5090" s="30"/>
      <c r="G5090" s="30"/>
      <c r="H5090" s="155"/>
      <c r="I5090" s="36" t="str">
        <f ca="1">IFERROR(__xludf.DUMMYFUNCTION("""COMPUTED_VALUE""")," ")</f>
        <v xml:space="preserve"> </v>
      </c>
      <c r="J5090" s="51"/>
      <c r="K5090" s="56"/>
      <c r="L5090" s="38"/>
      <c r="M5090" s="30"/>
      <c r="N5090" s="30"/>
      <c r="O5090" s="30"/>
      <c r="P5090" s="30"/>
      <c r="Q5090" s="23" t="str">
        <v/>
      </c>
      <c r="R5090" s="30"/>
      <c r="S5090" s="39"/>
      <c r="T5090" s="45"/>
      <c r="U5090" s="52"/>
      <c r="V5090" s="53"/>
      <c r="W5090" s="54"/>
      <c r="X5090" s="30"/>
      <c r="Y5090" s="31" t="str">
        <v/>
      </c>
      <c r="Z5090" s="30"/>
      <c r="AA5090" s="56"/>
      <c r="AB5090" s="56"/>
      <c r="AC5090" s="30"/>
      <c r="AD5090" s="30"/>
    </row>
    <row r="5091" spans="1:30" x14ac:dyDescent="0.2">
      <c r="A5091" s="89"/>
      <c r="B5091" s="35"/>
      <c r="C5091" s="30"/>
      <c r="D5091" s="30"/>
      <c r="E5091" s="30"/>
      <c r="F5091" s="30"/>
      <c r="G5091" s="30"/>
      <c r="H5091" s="155"/>
      <c r="I5091" s="36" t="str">
        <f ca="1">IFERROR(__xludf.DUMMYFUNCTION("""COMPUTED_VALUE""")," ")</f>
        <v xml:space="preserve"> </v>
      </c>
      <c r="J5091" s="51"/>
      <c r="K5091" s="56"/>
      <c r="L5091" s="38"/>
      <c r="M5091" s="30"/>
      <c r="N5091" s="30"/>
      <c r="O5091" s="30"/>
      <c r="P5091" s="30"/>
      <c r="Q5091" s="23" t="str">
        <v/>
      </c>
      <c r="R5091" s="30"/>
      <c r="S5091" s="39"/>
      <c r="T5091" s="45"/>
      <c r="U5091" s="52"/>
      <c r="V5091" s="53"/>
      <c r="W5091" s="54"/>
      <c r="X5091" s="30"/>
      <c r="Y5091" s="31" t="str">
        <v/>
      </c>
      <c r="Z5091" s="30"/>
      <c r="AA5091" s="55"/>
      <c r="AB5091" s="55"/>
      <c r="AC5091" s="30"/>
      <c r="AD5091" s="30"/>
    </row>
    <row r="5092" spans="1:30" x14ac:dyDescent="0.2">
      <c r="A5092" s="89"/>
      <c r="B5092" s="35"/>
      <c r="C5092" s="30"/>
      <c r="D5092" s="30"/>
      <c r="E5092" s="30"/>
      <c r="F5092" s="30"/>
      <c r="G5092" s="30"/>
      <c r="H5092" s="155"/>
      <c r="I5092" s="36" t="str">
        <f ca="1">IFERROR(__xludf.DUMMYFUNCTION("""COMPUTED_VALUE""")," ")</f>
        <v xml:space="preserve"> </v>
      </c>
      <c r="J5092" s="51"/>
      <c r="K5092" s="56"/>
      <c r="L5092" s="38"/>
      <c r="M5092" s="30"/>
      <c r="N5092" s="30"/>
      <c r="O5092" s="30"/>
      <c r="P5092" s="30"/>
      <c r="Q5092" s="23" t="str">
        <v/>
      </c>
      <c r="R5092" s="30"/>
      <c r="S5092" s="39"/>
      <c r="T5092" s="45"/>
      <c r="U5092" s="52"/>
      <c r="V5092" s="53"/>
      <c r="W5092" s="54"/>
      <c r="X5092" s="30"/>
      <c r="Y5092" s="31" t="str">
        <v/>
      </c>
      <c r="Z5092" s="30"/>
      <c r="AA5092" s="56"/>
      <c r="AB5092" s="56"/>
      <c r="AC5092" s="30"/>
      <c r="AD5092" s="30"/>
    </row>
    <row r="5093" spans="1:30" x14ac:dyDescent="0.2">
      <c r="A5093" s="89"/>
      <c r="B5093" s="35"/>
      <c r="C5093" s="30"/>
      <c r="D5093" s="30"/>
      <c r="E5093" s="30"/>
      <c r="F5093" s="30"/>
      <c r="G5093" s="30"/>
      <c r="H5093" s="155"/>
      <c r="I5093" s="36" t="str">
        <f ca="1">IFERROR(__xludf.DUMMYFUNCTION("""COMPUTED_VALUE""")," ")</f>
        <v xml:space="preserve"> </v>
      </c>
      <c r="J5093" s="51"/>
      <c r="K5093" s="56"/>
      <c r="L5093" s="38"/>
      <c r="M5093" s="30"/>
      <c r="N5093" s="30"/>
      <c r="O5093" s="30"/>
      <c r="P5093" s="30"/>
      <c r="Q5093" s="23" t="str">
        <v/>
      </c>
      <c r="R5093" s="30"/>
      <c r="S5093" s="39"/>
      <c r="T5093" s="45"/>
      <c r="U5093" s="52"/>
      <c r="V5093" s="53"/>
      <c r="W5093" s="54"/>
      <c r="X5093" s="30"/>
      <c r="Y5093" s="31" t="str">
        <v/>
      </c>
      <c r="Z5093" s="30"/>
      <c r="AA5093" s="55"/>
      <c r="AB5093" s="55"/>
      <c r="AC5093" s="30"/>
      <c r="AD5093" s="30"/>
    </row>
    <row r="5094" spans="1:30" x14ac:dyDescent="0.2">
      <c r="A5094" s="89"/>
      <c r="B5094" s="35"/>
      <c r="C5094" s="30"/>
      <c r="D5094" s="30"/>
      <c r="E5094" s="30"/>
      <c r="F5094" s="30"/>
      <c r="G5094" s="30"/>
      <c r="H5094" s="155"/>
      <c r="I5094" s="36" t="str">
        <f ca="1">IFERROR(__xludf.DUMMYFUNCTION("""COMPUTED_VALUE""")," ")</f>
        <v xml:space="preserve"> </v>
      </c>
      <c r="J5094" s="51"/>
      <c r="K5094" s="56"/>
      <c r="L5094" s="38"/>
      <c r="M5094" s="30"/>
      <c r="N5094" s="30"/>
      <c r="O5094" s="30"/>
      <c r="P5094" s="30"/>
      <c r="Q5094" s="23" t="str">
        <v/>
      </c>
      <c r="R5094" s="30"/>
      <c r="S5094" s="39"/>
      <c r="T5094" s="45"/>
      <c r="U5094" s="52"/>
      <c r="V5094" s="53"/>
      <c r="W5094" s="54"/>
      <c r="X5094" s="30"/>
      <c r="Y5094" s="31" t="str">
        <v/>
      </c>
      <c r="Z5094" s="30"/>
      <c r="AA5094" s="56"/>
      <c r="AB5094" s="56"/>
      <c r="AC5094" s="30"/>
      <c r="AD5094" s="30"/>
    </row>
    <row r="5095" spans="1:30" x14ac:dyDescent="0.2">
      <c r="A5095" s="89"/>
      <c r="B5095" s="35"/>
      <c r="C5095" s="30"/>
      <c r="D5095" s="30"/>
      <c r="E5095" s="30"/>
      <c r="F5095" s="30"/>
      <c r="G5095" s="30"/>
      <c r="H5095" s="155"/>
      <c r="I5095" s="36" t="str">
        <f ca="1">IFERROR(__xludf.DUMMYFUNCTION("""COMPUTED_VALUE""")," ")</f>
        <v xml:space="preserve"> </v>
      </c>
      <c r="J5095" s="51"/>
      <c r="K5095" s="56"/>
      <c r="L5095" s="38"/>
      <c r="M5095" s="30"/>
      <c r="N5095" s="30"/>
      <c r="O5095" s="30"/>
      <c r="P5095" s="30"/>
      <c r="Q5095" s="23" t="str">
        <v/>
      </c>
      <c r="R5095" s="30"/>
      <c r="S5095" s="39"/>
      <c r="T5095" s="45"/>
      <c r="U5095" s="52"/>
      <c r="V5095" s="53"/>
      <c r="W5095" s="54"/>
      <c r="X5095" s="30"/>
      <c r="Y5095" s="31" t="str">
        <v/>
      </c>
      <c r="Z5095" s="30"/>
      <c r="AA5095" s="55"/>
      <c r="AB5095" s="55"/>
      <c r="AC5095" s="30"/>
      <c r="AD5095" s="30"/>
    </row>
    <row r="5096" spans="1:30" x14ac:dyDescent="0.2">
      <c r="A5096" s="89"/>
      <c r="B5096" s="35"/>
      <c r="C5096" s="30"/>
      <c r="D5096" s="30"/>
      <c r="E5096" s="30"/>
      <c r="F5096" s="30"/>
      <c r="G5096" s="30"/>
      <c r="H5096" s="155"/>
      <c r="I5096" s="36" t="str">
        <f ca="1">IFERROR(__xludf.DUMMYFUNCTION("""COMPUTED_VALUE""")," ")</f>
        <v xml:space="preserve"> </v>
      </c>
      <c r="J5096" s="51"/>
      <c r="K5096" s="56"/>
      <c r="L5096" s="38"/>
      <c r="M5096" s="30"/>
      <c r="N5096" s="30"/>
      <c r="O5096" s="30"/>
      <c r="P5096" s="30"/>
      <c r="Q5096" s="23" t="str">
        <v/>
      </c>
      <c r="R5096" s="30"/>
      <c r="S5096" s="39"/>
      <c r="T5096" s="45"/>
      <c r="U5096" s="52"/>
      <c r="V5096" s="53"/>
      <c r="W5096" s="54"/>
      <c r="X5096" s="30"/>
      <c r="Y5096" s="31" t="str">
        <v/>
      </c>
      <c r="Z5096" s="30"/>
      <c r="AA5096" s="56"/>
      <c r="AB5096" s="56"/>
      <c r="AC5096" s="30"/>
      <c r="AD5096" s="30"/>
    </row>
    <row r="5097" spans="1:30" x14ac:dyDescent="0.2">
      <c r="A5097" s="89"/>
      <c r="B5097" s="35"/>
      <c r="C5097" s="30"/>
      <c r="D5097" s="30"/>
      <c r="E5097" s="30"/>
      <c r="F5097" s="30"/>
      <c r="G5097" s="30"/>
      <c r="H5097" s="155"/>
      <c r="I5097" s="36" t="str">
        <f ca="1">IFERROR(__xludf.DUMMYFUNCTION("""COMPUTED_VALUE""")," ")</f>
        <v xml:space="preserve"> </v>
      </c>
      <c r="J5097" s="51"/>
      <c r="K5097" s="56"/>
      <c r="L5097" s="38"/>
      <c r="M5097" s="30"/>
      <c r="N5097" s="30"/>
      <c r="O5097" s="30"/>
      <c r="P5097" s="30"/>
      <c r="Q5097" s="23" t="str">
        <v/>
      </c>
      <c r="R5097" s="30"/>
      <c r="S5097" s="39"/>
      <c r="T5097" s="45"/>
      <c r="U5097" s="52"/>
      <c r="V5097" s="53"/>
      <c r="W5097" s="54"/>
      <c r="X5097" s="30"/>
      <c r="Y5097" s="31" t="str">
        <v/>
      </c>
      <c r="Z5097" s="30"/>
      <c r="AA5097" s="55"/>
      <c r="AB5097" s="55"/>
      <c r="AC5097" s="30"/>
      <c r="AD5097" s="30"/>
    </row>
    <row r="5098" spans="1:30" x14ac:dyDescent="0.2">
      <c r="A5098" s="89"/>
      <c r="B5098" s="35"/>
      <c r="C5098" s="30"/>
      <c r="D5098" s="30"/>
      <c r="E5098" s="30"/>
      <c r="F5098" s="30"/>
      <c r="G5098" s="30"/>
      <c r="H5098" s="155"/>
      <c r="I5098" s="36" t="str">
        <f ca="1">IFERROR(__xludf.DUMMYFUNCTION("""COMPUTED_VALUE""")," ")</f>
        <v xml:space="preserve"> </v>
      </c>
      <c r="J5098" s="51"/>
      <c r="K5098" s="56"/>
      <c r="L5098" s="38"/>
      <c r="M5098" s="30"/>
      <c r="N5098" s="30"/>
      <c r="O5098" s="30"/>
      <c r="P5098" s="30"/>
      <c r="Q5098" s="23" t="str">
        <v/>
      </c>
      <c r="R5098" s="30"/>
      <c r="S5098" s="39"/>
      <c r="T5098" s="45"/>
      <c r="U5098" s="52"/>
      <c r="V5098" s="53"/>
      <c r="W5098" s="54"/>
      <c r="X5098" s="30"/>
      <c r="Y5098" s="31" t="str">
        <v/>
      </c>
      <c r="Z5098" s="30"/>
      <c r="AA5098" s="56"/>
      <c r="AB5098" s="56"/>
      <c r="AC5098" s="30"/>
      <c r="AD5098" s="30"/>
    </row>
    <row r="5099" spans="1:30" x14ac:dyDescent="0.2">
      <c r="A5099" s="89"/>
      <c r="B5099" s="35"/>
      <c r="C5099" s="30"/>
      <c r="D5099" s="30"/>
      <c r="E5099" s="30"/>
      <c r="F5099" s="30"/>
      <c r="G5099" s="30"/>
      <c r="H5099" s="155"/>
      <c r="I5099" s="36" t="str">
        <f ca="1">IFERROR(__xludf.DUMMYFUNCTION("""COMPUTED_VALUE""")," ")</f>
        <v xml:space="preserve"> </v>
      </c>
      <c r="J5099" s="51"/>
      <c r="K5099" s="56"/>
      <c r="L5099" s="38"/>
      <c r="M5099" s="30"/>
      <c r="N5099" s="30"/>
      <c r="O5099" s="30"/>
      <c r="P5099" s="30"/>
      <c r="Q5099" s="23" t="str">
        <v/>
      </c>
      <c r="R5099" s="30"/>
      <c r="S5099" s="39"/>
      <c r="T5099" s="45"/>
      <c r="U5099" s="52"/>
      <c r="V5099" s="53"/>
      <c r="W5099" s="54"/>
      <c r="X5099" s="30"/>
      <c r="Y5099" s="31" t="str">
        <v/>
      </c>
      <c r="Z5099" s="30"/>
      <c r="AA5099" s="55"/>
      <c r="AB5099" s="55"/>
      <c r="AC5099" s="30"/>
      <c r="AD5099" s="30"/>
    </row>
    <row r="5100" spans="1:30" x14ac:dyDescent="0.2">
      <c r="A5100" s="89"/>
      <c r="B5100" s="35"/>
      <c r="C5100" s="30"/>
      <c r="D5100" s="30"/>
      <c r="E5100" s="30"/>
      <c r="F5100" s="30"/>
      <c r="G5100" s="30"/>
      <c r="H5100" s="155"/>
      <c r="I5100" s="36" t="str">
        <f ca="1">IFERROR(__xludf.DUMMYFUNCTION("""COMPUTED_VALUE""")," ")</f>
        <v xml:space="preserve"> </v>
      </c>
      <c r="J5100" s="51"/>
      <c r="K5100" s="56"/>
      <c r="L5100" s="38"/>
      <c r="M5100" s="30"/>
      <c r="N5100" s="30"/>
      <c r="O5100" s="30"/>
      <c r="P5100" s="30"/>
      <c r="Q5100" s="23" t="str">
        <v/>
      </c>
      <c r="R5100" s="30"/>
      <c r="S5100" s="39"/>
      <c r="T5100" s="45"/>
      <c r="U5100" s="52"/>
      <c r="V5100" s="53"/>
      <c r="W5100" s="54"/>
      <c r="X5100" s="30"/>
      <c r="Y5100" s="31" t="str">
        <v/>
      </c>
      <c r="Z5100" s="30"/>
      <c r="AA5100" s="56"/>
      <c r="AB5100" s="56"/>
      <c r="AC5100" s="30"/>
      <c r="AD5100" s="30"/>
    </row>
    <row r="5101" spans="1:30" x14ac:dyDescent="0.2">
      <c r="A5101" s="89"/>
      <c r="B5101" s="35"/>
      <c r="C5101" s="30"/>
      <c r="D5101" s="30"/>
      <c r="E5101" s="30"/>
      <c r="F5101" s="30"/>
      <c r="G5101" s="30"/>
      <c r="H5101" s="155"/>
      <c r="I5101" s="36" t="str">
        <f ca="1">IFERROR(__xludf.DUMMYFUNCTION("""COMPUTED_VALUE""")," ")</f>
        <v xml:space="preserve"> </v>
      </c>
      <c r="J5101" s="51"/>
      <c r="K5101" s="56"/>
      <c r="L5101" s="38"/>
      <c r="M5101" s="30"/>
      <c r="N5101" s="30"/>
      <c r="O5101" s="30"/>
      <c r="P5101" s="30"/>
      <c r="Q5101" s="23" t="str">
        <v/>
      </c>
      <c r="R5101" s="30"/>
      <c r="S5101" s="39"/>
      <c r="T5101" s="45"/>
      <c r="U5101" s="52"/>
      <c r="V5101" s="53"/>
      <c r="W5101" s="54"/>
      <c r="X5101" s="30"/>
      <c r="Y5101" s="31" t="str">
        <v/>
      </c>
      <c r="Z5101" s="30"/>
      <c r="AA5101" s="55"/>
      <c r="AB5101" s="55"/>
      <c r="AC5101" s="30"/>
      <c r="AD5101" s="30"/>
    </row>
    <row r="5102" spans="1:30" x14ac:dyDescent="0.2">
      <c r="A5102" s="89"/>
      <c r="B5102" s="35"/>
      <c r="C5102" s="30"/>
      <c r="D5102" s="30"/>
      <c r="E5102" s="30"/>
      <c r="F5102" s="30"/>
      <c r="G5102" s="30"/>
      <c r="H5102" s="155"/>
      <c r="I5102" s="36" t="str">
        <f ca="1">IFERROR(__xludf.DUMMYFUNCTION("""COMPUTED_VALUE""")," ")</f>
        <v xml:space="preserve"> </v>
      </c>
      <c r="J5102" s="51"/>
      <c r="K5102" s="56"/>
      <c r="L5102" s="38"/>
      <c r="M5102" s="30"/>
      <c r="N5102" s="30"/>
      <c r="O5102" s="30"/>
      <c r="P5102" s="30"/>
      <c r="Q5102" s="23" t="str">
        <v/>
      </c>
      <c r="R5102" s="30"/>
      <c r="S5102" s="39"/>
      <c r="T5102" s="45"/>
      <c r="U5102" s="52"/>
      <c r="V5102" s="53"/>
      <c r="W5102" s="54"/>
      <c r="X5102" s="30"/>
      <c r="Y5102" s="31" t="str">
        <v/>
      </c>
      <c r="Z5102" s="30"/>
      <c r="AA5102" s="56"/>
      <c r="AB5102" s="56"/>
      <c r="AC5102" s="30"/>
      <c r="AD5102" s="30"/>
    </row>
    <row r="5103" spans="1:30" x14ac:dyDescent="0.2">
      <c r="A5103" s="89"/>
      <c r="B5103" s="35"/>
      <c r="C5103" s="30"/>
      <c r="D5103" s="30"/>
      <c r="E5103" s="30"/>
      <c r="F5103" s="30"/>
      <c r="G5103" s="30"/>
      <c r="H5103" s="155"/>
      <c r="I5103" s="36" t="str">
        <f ca="1">IFERROR(__xludf.DUMMYFUNCTION("""COMPUTED_VALUE""")," ")</f>
        <v xml:space="preserve"> </v>
      </c>
      <c r="J5103" s="51"/>
      <c r="K5103" s="56"/>
      <c r="L5103" s="38"/>
      <c r="M5103" s="30"/>
      <c r="N5103" s="30"/>
      <c r="O5103" s="30"/>
      <c r="P5103" s="30"/>
      <c r="Q5103" s="23" t="str">
        <v/>
      </c>
      <c r="R5103" s="30"/>
      <c r="S5103" s="39"/>
      <c r="T5103" s="45"/>
      <c r="U5103" s="52"/>
      <c r="V5103" s="53"/>
      <c r="W5103" s="54"/>
      <c r="X5103" s="30"/>
      <c r="Y5103" s="31" t="str">
        <v/>
      </c>
      <c r="Z5103" s="30"/>
      <c r="AA5103" s="55"/>
      <c r="AB5103" s="55"/>
      <c r="AC5103" s="30"/>
      <c r="AD5103" s="30"/>
    </row>
    <row r="5104" spans="1:30" x14ac:dyDescent="0.2">
      <c r="A5104" s="89"/>
      <c r="B5104" s="35"/>
      <c r="C5104" s="30"/>
      <c r="D5104" s="30"/>
      <c r="E5104" s="30"/>
      <c r="F5104" s="30"/>
      <c r="G5104" s="30"/>
      <c r="H5104" s="155"/>
      <c r="I5104" s="36" t="str">
        <f ca="1">IFERROR(__xludf.DUMMYFUNCTION("""COMPUTED_VALUE""")," ")</f>
        <v xml:space="preserve"> </v>
      </c>
      <c r="J5104" s="51"/>
      <c r="K5104" s="56"/>
      <c r="L5104" s="38"/>
      <c r="M5104" s="30"/>
      <c r="N5104" s="30"/>
      <c r="O5104" s="30"/>
      <c r="P5104" s="30"/>
      <c r="Q5104" s="23" t="str">
        <v/>
      </c>
      <c r="R5104" s="30"/>
      <c r="S5104" s="39"/>
      <c r="T5104" s="45"/>
      <c r="U5104" s="52"/>
      <c r="V5104" s="53"/>
      <c r="W5104" s="54"/>
      <c r="X5104" s="30"/>
      <c r="Y5104" s="31" t="str">
        <v/>
      </c>
      <c r="Z5104" s="30"/>
      <c r="AA5104" s="56"/>
      <c r="AB5104" s="56"/>
      <c r="AC5104" s="30"/>
      <c r="AD5104" s="30"/>
    </row>
    <row r="5105" spans="1:30" x14ac:dyDescent="0.2">
      <c r="A5105" s="89"/>
      <c r="B5105" s="35"/>
      <c r="C5105" s="30"/>
      <c r="D5105" s="30"/>
      <c r="E5105" s="30"/>
      <c r="F5105" s="30"/>
      <c r="G5105" s="30"/>
      <c r="H5105" s="155"/>
      <c r="I5105" s="36" t="str">
        <f ca="1">IFERROR(__xludf.DUMMYFUNCTION("""COMPUTED_VALUE""")," ")</f>
        <v xml:space="preserve"> </v>
      </c>
      <c r="J5105" s="51"/>
      <c r="K5105" s="56"/>
      <c r="L5105" s="38"/>
      <c r="M5105" s="30"/>
      <c r="N5105" s="30"/>
      <c r="O5105" s="30"/>
      <c r="P5105" s="30"/>
      <c r="Q5105" s="23" t="str">
        <v/>
      </c>
      <c r="R5105" s="30"/>
      <c r="S5105" s="39"/>
      <c r="T5105" s="45"/>
      <c r="U5105" s="52"/>
      <c r="V5105" s="53"/>
      <c r="W5105" s="54"/>
      <c r="X5105" s="30"/>
      <c r="Y5105" s="31" t="str">
        <v/>
      </c>
      <c r="Z5105" s="30"/>
      <c r="AA5105" s="55"/>
      <c r="AB5105" s="55"/>
      <c r="AC5105" s="30"/>
      <c r="AD5105" s="30"/>
    </row>
    <row r="5106" spans="1:30" x14ac:dyDescent="0.2">
      <c r="A5106" s="89"/>
      <c r="B5106" s="35"/>
      <c r="C5106" s="30"/>
      <c r="D5106" s="30"/>
      <c r="E5106" s="30"/>
      <c r="F5106" s="30"/>
      <c r="G5106" s="30"/>
      <c r="H5106" s="155"/>
      <c r="I5106" s="36" t="str">
        <f ca="1">IFERROR(__xludf.DUMMYFUNCTION("""COMPUTED_VALUE""")," ")</f>
        <v xml:space="preserve"> </v>
      </c>
      <c r="J5106" s="51"/>
      <c r="K5106" s="56"/>
      <c r="L5106" s="38"/>
      <c r="M5106" s="30"/>
      <c r="N5106" s="30"/>
      <c r="O5106" s="30"/>
      <c r="P5106" s="30"/>
      <c r="Q5106" s="23" t="str">
        <v/>
      </c>
      <c r="R5106" s="30"/>
      <c r="S5106" s="39"/>
      <c r="T5106" s="45"/>
      <c r="U5106" s="52"/>
      <c r="V5106" s="53"/>
      <c r="W5106" s="54"/>
      <c r="X5106" s="30"/>
      <c r="Y5106" s="31" t="str">
        <v/>
      </c>
      <c r="Z5106" s="30"/>
      <c r="AA5106" s="56"/>
      <c r="AB5106" s="56"/>
      <c r="AC5106" s="30"/>
      <c r="AD5106" s="30"/>
    </row>
    <row r="5107" spans="1:30" x14ac:dyDescent="0.2">
      <c r="A5107" s="89"/>
      <c r="B5107" s="35"/>
      <c r="C5107" s="30"/>
      <c r="D5107" s="30"/>
      <c r="E5107" s="30"/>
      <c r="F5107" s="30"/>
      <c r="G5107" s="30"/>
      <c r="H5107" s="155"/>
      <c r="I5107" s="36" t="str">
        <f ca="1">IFERROR(__xludf.DUMMYFUNCTION("""COMPUTED_VALUE""")," ")</f>
        <v xml:space="preserve"> </v>
      </c>
      <c r="J5107" s="51"/>
      <c r="K5107" s="56"/>
      <c r="L5107" s="38"/>
      <c r="M5107" s="30"/>
      <c r="N5107" s="30"/>
      <c r="O5107" s="30"/>
      <c r="P5107" s="30"/>
      <c r="Q5107" s="23" t="str">
        <v/>
      </c>
      <c r="R5107" s="30"/>
      <c r="S5107" s="39"/>
      <c r="T5107" s="45"/>
      <c r="U5107" s="52"/>
      <c r="V5107" s="53"/>
      <c r="W5107" s="54"/>
      <c r="X5107" s="30"/>
      <c r="Y5107" s="31" t="str">
        <v/>
      </c>
      <c r="Z5107" s="30"/>
      <c r="AA5107" s="55"/>
      <c r="AB5107" s="55"/>
      <c r="AC5107" s="30"/>
      <c r="AD5107" s="30"/>
    </row>
    <row r="5108" spans="1:30" x14ac:dyDescent="0.2">
      <c r="A5108" s="89"/>
      <c r="B5108" s="35"/>
      <c r="C5108" s="30"/>
      <c r="D5108" s="30"/>
      <c r="E5108" s="30"/>
      <c r="F5108" s="30"/>
      <c r="G5108" s="30"/>
      <c r="H5108" s="155"/>
      <c r="I5108" s="36" t="str">
        <f ca="1">IFERROR(__xludf.DUMMYFUNCTION("""COMPUTED_VALUE""")," ")</f>
        <v xml:space="preserve"> </v>
      </c>
      <c r="J5108" s="51"/>
      <c r="K5108" s="56"/>
      <c r="L5108" s="38"/>
      <c r="M5108" s="30"/>
      <c r="N5108" s="30"/>
      <c r="O5108" s="30"/>
      <c r="P5108" s="30"/>
      <c r="Q5108" s="23" t="str">
        <v/>
      </c>
      <c r="R5108" s="30"/>
      <c r="S5108" s="39"/>
      <c r="T5108" s="45"/>
      <c r="U5108" s="52"/>
      <c r="V5108" s="53"/>
      <c r="W5108" s="54"/>
      <c r="X5108" s="30"/>
      <c r="Y5108" s="31" t="str">
        <v/>
      </c>
      <c r="Z5108" s="30"/>
      <c r="AA5108" s="56"/>
      <c r="AB5108" s="56"/>
      <c r="AC5108" s="30"/>
      <c r="AD5108" s="30"/>
    </row>
    <row r="5109" spans="1:30" x14ac:dyDescent="0.2">
      <c r="A5109" s="89"/>
      <c r="B5109" s="35"/>
      <c r="C5109" s="30"/>
      <c r="D5109" s="30"/>
      <c r="E5109" s="30"/>
      <c r="F5109" s="30"/>
      <c r="G5109" s="30"/>
      <c r="H5109" s="155"/>
      <c r="I5109" s="36" t="str">
        <f ca="1">IFERROR(__xludf.DUMMYFUNCTION("""COMPUTED_VALUE""")," ")</f>
        <v xml:space="preserve"> </v>
      </c>
      <c r="J5109" s="51"/>
      <c r="K5109" s="56"/>
      <c r="L5109" s="38"/>
      <c r="M5109" s="30"/>
      <c r="N5109" s="30"/>
      <c r="O5109" s="30"/>
      <c r="P5109" s="30"/>
      <c r="Q5109" s="23" t="str">
        <v/>
      </c>
      <c r="R5109" s="30"/>
      <c r="S5109" s="39"/>
      <c r="T5109" s="45"/>
      <c r="U5109" s="52"/>
      <c r="V5109" s="53"/>
      <c r="W5109" s="54"/>
      <c r="X5109" s="30"/>
      <c r="Y5109" s="31" t="str">
        <v/>
      </c>
      <c r="Z5109" s="30"/>
      <c r="AA5109" s="55"/>
      <c r="AB5109" s="55"/>
      <c r="AC5109" s="30"/>
      <c r="AD5109" s="30"/>
    </row>
    <row r="5110" spans="1:30" x14ac:dyDescent="0.2">
      <c r="A5110" s="89"/>
      <c r="B5110" s="35"/>
      <c r="C5110" s="30"/>
      <c r="D5110" s="30"/>
      <c r="E5110" s="30"/>
      <c r="F5110" s="30"/>
      <c r="G5110" s="30"/>
      <c r="H5110" s="155"/>
      <c r="I5110" s="36" t="str">
        <f ca="1">IFERROR(__xludf.DUMMYFUNCTION("""COMPUTED_VALUE""")," ")</f>
        <v xml:space="preserve"> </v>
      </c>
      <c r="J5110" s="51"/>
      <c r="K5110" s="56"/>
      <c r="L5110" s="38"/>
      <c r="M5110" s="30"/>
      <c r="N5110" s="30"/>
      <c r="O5110" s="30"/>
      <c r="P5110" s="30"/>
      <c r="Q5110" s="23" t="str">
        <v/>
      </c>
      <c r="R5110" s="30"/>
      <c r="S5110" s="39"/>
      <c r="T5110" s="45"/>
      <c r="U5110" s="52"/>
      <c r="V5110" s="53"/>
      <c r="W5110" s="54"/>
      <c r="X5110" s="30"/>
      <c r="Y5110" s="31" t="str">
        <v/>
      </c>
      <c r="Z5110" s="30"/>
      <c r="AA5110" s="56"/>
      <c r="AB5110" s="56"/>
      <c r="AC5110" s="30"/>
      <c r="AD5110" s="30"/>
    </row>
    <row r="5111" spans="1:30" x14ac:dyDescent="0.2">
      <c r="A5111" s="89"/>
      <c r="B5111" s="35"/>
      <c r="C5111" s="30"/>
      <c r="D5111" s="30"/>
      <c r="E5111" s="30"/>
      <c r="F5111" s="30"/>
      <c r="G5111" s="30"/>
      <c r="H5111" s="155"/>
      <c r="I5111" s="36" t="str">
        <f ca="1">IFERROR(__xludf.DUMMYFUNCTION("""COMPUTED_VALUE""")," ")</f>
        <v xml:space="preserve"> </v>
      </c>
      <c r="J5111" s="51"/>
      <c r="K5111" s="56"/>
      <c r="L5111" s="38"/>
      <c r="M5111" s="30"/>
      <c r="N5111" s="30"/>
      <c r="O5111" s="30"/>
      <c r="P5111" s="30"/>
      <c r="Q5111" s="23" t="str">
        <v/>
      </c>
      <c r="R5111" s="30"/>
      <c r="S5111" s="39"/>
      <c r="T5111" s="45"/>
      <c r="U5111" s="52"/>
      <c r="V5111" s="53"/>
      <c r="W5111" s="54"/>
      <c r="X5111" s="30"/>
      <c r="Y5111" s="31" t="str">
        <v/>
      </c>
      <c r="Z5111" s="30"/>
      <c r="AA5111" s="55"/>
      <c r="AB5111" s="55"/>
      <c r="AC5111" s="30"/>
      <c r="AD5111" s="30"/>
    </row>
    <row r="5112" spans="1:30" x14ac:dyDescent="0.2">
      <c r="A5112" s="89"/>
      <c r="B5112" s="35"/>
      <c r="C5112" s="30"/>
      <c r="D5112" s="30"/>
      <c r="E5112" s="30"/>
      <c r="F5112" s="30"/>
      <c r="G5112" s="30"/>
      <c r="H5112" s="155"/>
      <c r="I5112" s="36" t="str">
        <f ca="1">IFERROR(__xludf.DUMMYFUNCTION("""COMPUTED_VALUE""")," ")</f>
        <v xml:space="preserve"> </v>
      </c>
      <c r="J5112" s="51"/>
      <c r="K5112" s="56"/>
      <c r="L5112" s="38"/>
      <c r="M5112" s="30"/>
      <c r="N5112" s="30"/>
      <c r="O5112" s="30"/>
      <c r="P5112" s="30"/>
      <c r="Q5112" s="23" t="str">
        <v/>
      </c>
      <c r="R5112" s="30"/>
      <c r="S5112" s="39"/>
      <c r="T5112" s="45"/>
      <c r="U5112" s="52"/>
      <c r="V5112" s="53"/>
      <c r="W5112" s="54"/>
      <c r="X5112" s="30"/>
      <c r="Y5112" s="31" t="str">
        <v/>
      </c>
      <c r="Z5112" s="30"/>
      <c r="AA5112" s="56"/>
      <c r="AB5112" s="56"/>
      <c r="AC5112" s="30"/>
      <c r="AD5112" s="30"/>
    </row>
    <row r="5113" spans="1:30" x14ac:dyDescent="0.2">
      <c r="A5113" s="89"/>
      <c r="B5113" s="35"/>
      <c r="C5113" s="30"/>
      <c r="D5113" s="30"/>
      <c r="E5113" s="30"/>
      <c r="F5113" s="30"/>
      <c r="G5113" s="30"/>
      <c r="H5113" s="155"/>
      <c r="I5113" s="36" t="str">
        <f ca="1">IFERROR(__xludf.DUMMYFUNCTION("""COMPUTED_VALUE""")," ")</f>
        <v xml:space="preserve"> </v>
      </c>
      <c r="J5113" s="51"/>
      <c r="K5113" s="56"/>
      <c r="L5113" s="38"/>
      <c r="M5113" s="30"/>
      <c r="N5113" s="30"/>
      <c r="O5113" s="30"/>
      <c r="P5113" s="30"/>
      <c r="Q5113" s="23" t="str">
        <v/>
      </c>
      <c r="R5113" s="30"/>
      <c r="S5113" s="39"/>
      <c r="T5113" s="45"/>
      <c r="U5113" s="52"/>
      <c r="V5113" s="53"/>
      <c r="W5113" s="54"/>
      <c r="X5113" s="30"/>
      <c r="Y5113" s="31" t="str">
        <v/>
      </c>
      <c r="Z5113" s="30"/>
      <c r="AA5113" s="55"/>
      <c r="AB5113" s="55"/>
      <c r="AC5113" s="30"/>
      <c r="AD5113" s="30"/>
    </row>
    <row r="5114" spans="1:30" x14ac:dyDescent="0.2">
      <c r="A5114" s="89"/>
      <c r="B5114" s="35"/>
      <c r="C5114" s="30"/>
      <c r="D5114" s="30"/>
      <c r="E5114" s="30"/>
      <c r="F5114" s="30"/>
      <c r="G5114" s="30"/>
      <c r="H5114" s="155"/>
      <c r="I5114" s="36" t="str">
        <f ca="1">IFERROR(__xludf.DUMMYFUNCTION("""COMPUTED_VALUE""")," ")</f>
        <v xml:space="preserve"> </v>
      </c>
      <c r="J5114" s="51"/>
      <c r="K5114" s="56"/>
      <c r="L5114" s="38"/>
      <c r="M5114" s="30"/>
      <c r="N5114" s="30"/>
      <c r="O5114" s="30"/>
      <c r="P5114" s="30"/>
      <c r="Q5114" s="23" t="str">
        <v/>
      </c>
      <c r="R5114" s="30"/>
      <c r="S5114" s="39"/>
      <c r="T5114" s="45"/>
      <c r="U5114" s="52"/>
      <c r="V5114" s="53"/>
      <c r="W5114" s="54"/>
      <c r="X5114" s="30"/>
      <c r="Y5114" s="31" t="str">
        <v/>
      </c>
      <c r="Z5114" s="30"/>
      <c r="AA5114" s="56"/>
      <c r="AB5114" s="56"/>
      <c r="AC5114" s="30"/>
      <c r="AD5114" s="30"/>
    </row>
    <row r="5115" spans="1:30" x14ac:dyDescent="0.2">
      <c r="A5115" s="89"/>
      <c r="B5115" s="35"/>
      <c r="C5115" s="30"/>
      <c r="D5115" s="30"/>
      <c r="E5115" s="30"/>
      <c r="F5115" s="30"/>
      <c r="G5115" s="30"/>
      <c r="H5115" s="155"/>
      <c r="I5115" s="36" t="str">
        <f ca="1">IFERROR(__xludf.DUMMYFUNCTION("""COMPUTED_VALUE""")," ")</f>
        <v xml:space="preserve"> </v>
      </c>
      <c r="J5115" s="51"/>
      <c r="K5115" s="56"/>
      <c r="L5115" s="38"/>
      <c r="M5115" s="30"/>
      <c r="N5115" s="30"/>
      <c r="O5115" s="30"/>
      <c r="P5115" s="30"/>
      <c r="Q5115" s="23" t="str">
        <v/>
      </c>
      <c r="R5115" s="30"/>
      <c r="S5115" s="39"/>
      <c r="T5115" s="45"/>
      <c r="U5115" s="52"/>
      <c r="V5115" s="53"/>
      <c r="W5115" s="54"/>
      <c r="X5115" s="30"/>
      <c r="Y5115" s="31" t="str">
        <v/>
      </c>
      <c r="Z5115" s="30"/>
      <c r="AA5115" s="55"/>
      <c r="AB5115" s="55"/>
      <c r="AC5115" s="30"/>
      <c r="AD5115" s="30"/>
    </row>
    <row r="5116" spans="1:30" x14ac:dyDescent="0.2">
      <c r="A5116" s="89"/>
      <c r="B5116" s="35"/>
      <c r="C5116" s="30"/>
      <c r="D5116" s="30"/>
      <c r="E5116" s="30"/>
      <c r="F5116" s="30"/>
      <c r="G5116" s="30"/>
      <c r="H5116" s="155"/>
      <c r="I5116" s="36" t="str">
        <f ca="1">IFERROR(__xludf.DUMMYFUNCTION("""COMPUTED_VALUE""")," ")</f>
        <v xml:space="preserve"> </v>
      </c>
      <c r="J5116" s="51"/>
      <c r="K5116" s="56"/>
      <c r="L5116" s="38"/>
      <c r="M5116" s="30"/>
      <c r="N5116" s="30"/>
      <c r="O5116" s="30"/>
      <c r="P5116" s="30"/>
      <c r="Q5116" s="23" t="str">
        <v/>
      </c>
      <c r="R5116" s="30"/>
      <c r="S5116" s="39"/>
      <c r="T5116" s="45"/>
      <c r="U5116" s="52"/>
      <c r="V5116" s="53"/>
      <c r="W5116" s="54"/>
      <c r="X5116" s="30"/>
      <c r="Y5116" s="31" t="str">
        <v/>
      </c>
      <c r="Z5116" s="30"/>
      <c r="AA5116" s="56"/>
      <c r="AB5116" s="56"/>
      <c r="AC5116" s="30"/>
      <c r="AD5116" s="30"/>
    </row>
    <row r="5117" spans="1:30" x14ac:dyDescent="0.2">
      <c r="A5117" s="89"/>
      <c r="B5117" s="35"/>
      <c r="C5117" s="30"/>
      <c r="D5117" s="30"/>
      <c r="E5117" s="30"/>
      <c r="F5117" s="30"/>
      <c r="G5117" s="30"/>
      <c r="H5117" s="155"/>
      <c r="I5117" s="36" t="str">
        <f ca="1">IFERROR(__xludf.DUMMYFUNCTION("""COMPUTED_VALUE""")," ")</f>
        <v xml:space="preserve"> </v>
      </c>
      <c r="J5117" s="51"/>
      <c r="K5117" s="56"/>
      <c r="L5117" s="38"/>
      <c r="M5117" s="30"/>
      <c r="N5117" s="30"/>
      <c r="O5117" s="30"/>
      <c r="P5117" s="30"/>
      <c r="Q5117" s="23" t="str">
        <v/>
      </c>
      <c r="R5117" s="30"/>
      <c r="S5117" s="39"/>
      <c r="T5117" s="45"/>
      <c r="U5117" s="52"/>
      <c r="V5117" s="53"/>
      <c r="W5117" s="54"/>
      <c r="X5117" s="30"/>
      <c r="Y5117" s="31" t="str">
        <v/>
      </c>
      <c r="Z5117" s="30"/>
      <c r="AA5117" s="55"/>
      <c r="AB5117" s="55"/>
      <c r="AC5117" s="30"/>
      <c r="AD5117" s="30"/>
    </row>
    <row r="5118" spans="1:30" x14ac:dyDescent="0.2">
      <c r="A5118" s="89"/>
      <c r="B5118" s="35"/>
      <c r="C5118" s="30"/>
      <c r="D5118" s="30"/>
      <c r="E5118" s="30"/>
      <c r="F5118" s="30"/>
      <c r="G5118" s="30"/>
      <c r="H5118" s="155"/>
      <c r="I5118" s="36" t="str">
        <f ca="1">IFERROR(__xludf.DUMMYFUNCTION("""COMPUTED_VALUE""")," ")</f>
        <v xml:space="preserve"> </v>
      </c>
      <c r="J5118" s="51"/>
      <c r="K5118" s="56"/>
      <c r="L5118" s="38"/>
      <c r="M5118" s="30"/>
      <c r="N5118" s="30"/>
      <c r="O5118" s="30"/>
      <c r="P5118" s="30"/>
      <c r="Q5118" s="23" t="str">
        <v/>
      </c>
      <c r="R5118" s="30"/>
      <c r="S5118" s="39"/>
      <c r="T5118" s="45"/>
      <c r="U5118" s="52"/>
      <c r="V5118" s="53"/>
      <c r="W5118" s="54"/>
      <c r="X5118" s="30"/>
      <c r="Y5118" s="31" t="str">
        <v/>
      </c>
      <c r="Z5118" s="30"/>
      <c r="AA5118" s="56"/>
      <c r="AB5118" s="56"/>
      <c r="AC5118" s="30"/>
      <c r="AD5118" s="30"/>
    </row>
    <row r="5119" spans="1:30" x14ac:dyDescent="0.2">
      <c r="A5119" s="89"/>
      <c r="B5119" s="35"/>
      <c r="C5119" s="30"/>
      <c r="D5119" s="30"/>
      <c r="E5119" s="30"/>
      <c r="F5119" s="30"/>
      <c r="G5119" s="30"/>
      <c r="H5119" s="155"/>
      <c r="I5119" s="36" t="str">
        <f ca="1">IFERROR(__xludf.DUMMYFUNCTION("""COMPUTED_VALUE""")," ")</f>
        <v xml:space="preserve"> </v>
      </c>
      <c r="J5119" s="51"/>
      <c r="K5119" s="56"/>
      <c r="L5119" s="38"/>
      <c r="M5119" s="30"/>
      <c r="N5119" s="30"/>
      <c r="O5119" s="30"/>
      <c r="P5119" s="30"/>
      <c r="Q5119" s="23" t="str">
        <v/>
      </c>
      <c r="R5119" s="30"/>
      <c r="S5119" s="39"/>
      <c r="T5119" s="45"/>
      <c r="U5119" s="52"/>
      <c r="V5119" s="53"/>
      <c r="W5119" s="54"/>
      <c r="X5119" s="30"/>
      <c r="Y5119" s="31" t="str">
        <v/>
      </c>
      <c r="Z5119" s="30"/>
      <c r="AA5119" s="55"/>
      <c r="AB5119" s="55"/>
      <c r="AC5119" s="30"/>
      <c r="AD5119" s="30"/>
    </row>
    <row r="5120" spans="1:30" x14ac:dyDescent="0.2">
      <c r="A5120" s="89"/>
      <c r="B5120" s="35"/>
      <c r="C5120" s="30"/>
      <c r="D5120" s="30"/>
      <c r="E5120" s="30"/>
      <c r="F5120" s="30"/>
      <c r="G5120" s="30"/>
      <c r="H5120" s="155"/>
      <c r="I5120" s="36" t="str">
        <f ca="1">IFERROR(__xludf.DUMMYFUNCTION("""COMPUTED_VALUE""")," ")</f>
        <v xml:space="preserve"> </v>
      </c>
      <c r="J5120" s="51"/>
      <c r="K5120" s="56"/>
      <c r="L5120" s="38"/>
      <c r="M5120" s="30"/>
      <c r="N5120" s="30"/>
      <c r="O5120" s="30"/>
      <c r="P5120" s="30"/>
      <c r="Q5120" s="23" t="str">
        <v/>
      </c>
      <c r="R5120" s="30"/>
      <c r="S5120" s="39"/>
      <c r="T5120" s="45"/>
      <c r="U5120" s="52"/>
      <c r="V5120" s="53"/>
      <c r="W5120" s="54"/>
      <c r="X5120" s="30"/>
      <c r="Y5120" s="31" t="str">
        <v/>
      </c>
      <c r="Z5120" s="30"/>
      <c r="AA5120" s="56"/>
      <c r="AB5120" s="56"/>
      <c r="AC5120" s="30"/>
      <c r="AD5120" s="30"/>
    </row>
    <row r="5121" spans="1:30" x14ac:dyDescent="0.2">
      <c r="A5121" s="89"/>
      <c r="B5121" s="35"/>
      <c r="C5121" s="30"/>
      <c r="D5121" s="30"/>
      <c r="E5121" s="30"/>
      <c r="F5121" s="30"/>
      <c r="G5121" s="30"/>
      <c r="H5121" s="155"/>
      <c r="I5121" s="36" t="str">
        <f ca="1">IFERROR(__xludf.DUMMYFUNCTION("""COMPUTED_VALUE""")," ")</f>
        <v xml:space="preserve"> </v>
      </c>
      <c r="J5121" s="51"/>
      <c r="K5121" s="56"/>
      <c r="L5121" s="38"/>
      <c r="M5121" s="30"/>
      <c r="N5121" s="30"/>
      <c r="O5121" s="30"/>
      <c r="P5121" s="30"/>
      <c r="Q5121" s="23" t="str">
        <v/>
      </c>
      <c r="R5121" s="30"/>
      <c r="S5121" s="39"/>
      <c r="T5121" s="45"/>
      <c r="U5121" s="52"/>
      <c r="V5121" s="53"/>
      <c r="W5121" s="54"/>
      <c r="X5121" s="30"/>
      <c r="Y5121" s="31" t="str">
        <v/>
      </c>
      <c r="Z5121" s="30"/>
      <c r="AA5121" s="55"/>
      <c r="AB5121" s="55"/>
      <c r="AC5121" s="30"/>
      <c r="AD5121" s="30"/>
    </row>
    <row r="5122" spans="1:30" x14ac:dyDescent="0.2">
      <c r="A5122" s="89"/>
      <c r="B5122" s="35"/>
      <c r="C5122" s="30"/>
      <c r="D5122" s="30"/>
      <c r="E5122" s="30"/>
      <c r="F5122" s="30"/>
      <c r="G5122" s="30"/>
      <c r="H5122" s="155"/>
      <c r="I5122" s="36" t="str">
        <f ca="1">IFERROR(__xludf.DUMMYFUNCTION("""COMPUTED_VALUE""")," ")</f>
        <v xml:space="preserve"> </v>
      </c>
      <c r="J5122" s="51"/>
      <c r="K5122" s="56"/>
      <c r="L5122" s="38"/>
      <c r="M5122" s="30"/>
      <c r="N5122" s="30"/>
      <c r="O5122" s="30"/>
      <c r="P5122" s="30"/>
      <c r="Q5122" s="23" t="str">
        <v/>
      </c>
      <c r="R5122" s="30"/>
      <c r="S5122" s="39"/>
      <c r="T5122" s="45"/>
      <c r="U5122" s="52"/>
      <c r="V5122" s="53"/>
      <c r="W5122" s="54"/>
      <c r="X5122" s="30"/>
      <c r="Y5122" s="31" t="str">
        <v/>
      </c>
      <c r="Z5122" s="30"/>
      <c r="AA5122" s="56"/>
      <c r="AB5122" s="56"/>
      <c r="AC5122" s="30"/>
      <c r="AD5122" s="30"/>
    </row>
    <row r="5123" spans="1:30" x14ac:dyDescent="0.2">
      <c r="A5123" s="89"/>
      <c r="B5123" s="35"/>
      <c r="C5123" s="30"/>
      <c r="D5123" s="30"/>
      <c r="E5123" s="30"/>
      <c r="F5123" s="30"/>
      <c r="G5123" s="30"/>
      <c r="H5123" s="155"/>
      <c r="I5123" s="36" t="str">
        <f ca="1">IFERROR(__xludf.DUMMYFUNCTION("""COMPUTED_VALUE""")," ")</f>
        <v xml:space="preserve"> </v>
      </c>
      <c r="J5123" s="51"/>
      <c r="K5123" s="56"/>
      <c r="L5123" s="38"/>
      <c r="M5123" s="30"/>
      <c r="N5123" s="30"/>
      <c r="O5123" s="30"/>
      <c r="P5123" s="30"/>
      <c r="Q5123" s="23" t="str">
        <v/>
      </c>
      <c r="R5123" s="30"/>
      <c r="S5123" s="39"/>
      <c r="T5123" s="45"/>
      <c r="U5123" s="52"/>
      <c r="V5123" s="53"/>
      <c r="W5123" s="54"/>
      <c r="X5123" s="30"/>
      <c r="Y5123" s="31" t="str">
        <v/>
      </c>
      <c r="Z5123" s="30"/>
      <c r="AA5123" s="55"/>
      <c r="AB5123" s="55"/>
      <c r="AC5123" s="30"/>
      <c r="AD5123" s="30"/>
    </row>
    <row r="5124" spans="1:30" x14ac:dyDescent="0.2">
      <c r="A5124" s="89"/>
      <c r="B5124" s="35"/>
      <c r="C5124" s="30"/>
      <c r="D5124" s="30"/>
      <c r="E5124" s="30"/>
      <c r="F5124" s="30"/>
      <c r="G5124" s="30"/>
      <c r="H5124" s="155"/>
      <c r="I5124" s="36" t="str">
        <f ca="1">IFERROR(__xludf.DUMMYFUNCTION("""COMPUTED_VALUE""")," ")</f>
        <v xml:space="preserve"> </v>
      </c>
      <c r="J5124" s="51"/>
      <c r="K5124" s="56"/>
      <c r="L5124" s="38"/>
      <c r="M5124" s="30"/>
      <c r="N5124" s="30"/>
      <c r="O5124" s="30"/>
      <c r="P5124" s="30"/>
      <c r="Q5124" s="23" t="str">
        <v/>
      </c>
      <c r="R5124" s="30"/>
      <c r="S5124" s="39"/>
      <c r="T5124" s="45"/>
      <c r="U5124" s="52"/>
      <c r="V5124" s="53"/>
      <c r="W5124" s="54"/>
      <c r="X5124" s="30"/>
      <c r="Y5124" s="31" t="str">
        <v/>
      </c>
      <c r="Z5124" s="30"/>
      <c r="AA5124" s="56"/>
      <c r="AB5124" s="56"/>
      <c r="AC5124" s="30"/>
      <c r="AD5124" s="30"/>
    </row>
    <row r="5125" spans="1:30" x14ac:dyDescent="0.2">
      <c r="A5125" s="89"/>
      <c r="B5125" s="35"/>
      <c r="C5125" s="30"/>
      <c r="D5125" s="30"/>
      <c r="E5125" s="30"/>
      <c r="F5125" s="30"/>
      <c r="G5125" s="30"/>
      <c r="H5125" s="155"/>
      <c r="I5125" s="36" t="str">
        <f ca="1">IFERROR(__xludf.DUMMYFUNCTION("""COMPUTED_VALUE""")," ")</f>
        <v xml:space="preserve"> </v>
      </c>
      <c r="J5125" s="51"/>
      <c r="K5125" s="56"/>
      <c r="L5125" s="38"/>
      <c r="M5125" s="30"/>
      <c r="N5125" s="30"/>
      <c r="O5125" s="30"/>
      <c r="P5125" s="30"/>
      <c r="Q5125" s="23" t="str">
        <v/>
      </c>
      <c r="R5125" s="30"/>
      <c r="S5125" s="39"/>
      <c r="T5125" s="45"/>
      <c r="U5125" s="52"/>
      <c r="V5125" s="53"/>
      <c r="W5125" s="54"/>
      <c r="X5125" s="30"/>
      <c r="Y5125" s="31" t="str">
        <v/>
      </c>
      <c r="Z5125" s="30"/>
      <c r="AA5125" s="55"/>
      <c r="AB5125" s="55"/>
      <c r="AC5125" s="30"/>
      <c r="AD5125" s="30"/>
    </row>
    <row r="5126" spans="1:30" x14ac:dyDescent="0.2">
      <c r="A5126" s="89"/>
      <c r="B5126" s="35"/>
      <c r="C5126" s="30"/>
      <c r="D5126" s="30"/>
      <c r="E5126" s="30"/>
      <c r="F5126" s="30"/>
      <c r="G5126" s="30"/>
      <c r="H5126" s="155"/>
      <c r="I5126" s="36" t="str">
        <f ca="1">IFERROR(__xludf.DUMMYFUNCTION("""COMPUTED_VALUE""")," ")</f>
        <v xml:space="preserve"> </v>
      </c>
      <c r="J5126" s="51"/>
      <c r="K5126" s="56"/>
      <c r="L5126" s="38"/>
      <c r="M5126" s="30"/>
      <c r="N5126" s="30"/>
      <c r="O5126" s="30"/>
      <c r="P5126" s="30"/>
      <c r="Q5126" s="23" t="str">
        <v/>
      </c>
      <c r="R5126" s="30"/>
      <c r="S5126" s="39"/>
      <c r="T5126" s="45"/>
      <c r="U5126" s="52"/>
      <c r="V5126" s="53"/>
      <c r="W5126" s="54"/>
      <c r="X5126" s="30"/>
      <c r="Y5126" s="31" t="str">
        <v/>
      </c>
      <c r="Z5126" s="30"/>
      <c r="AA5126" s="56"/>
      <c r="AB5126" s="56"/>
      <c r="AC5126" s="30"/>
      <c r="AD5126" s="30"/>
    </row>
    <row r="5127" spans="1:30" x14ac:dyDescent="0.2">
      <c r="A5127" s="89"/>
      <c r="B5127" s="35"/>
      <c r="C5127" s="30"/>
      <c r="D5127" s="30"/>
      <c r="E5127" s="30"/>
      <c r="F5127" s="30"/>
      <c r="G5127" s="30"/>
      <c r="H5127" s="155"/>
      <c r="I5127" s="36" t="str">
        <f ca="1">IFERROR(__xludf.DUMMYFUNCTION("""COMPUTED_VALUE""")," ")</f>
        <v xml:space="preserve"> </v>
      </c>
      <c r="J5127" s="51"/>
      <c r="K5127" s="56"/>
      <c r="L5127" s="38"/>
      <c r="M5127" s="30"/>
      <c r="N5127" s="30"/>
      <c r="O5127" s="30"/>
      <c r="P5127" s="30"/>
      <c r="Q5127" s="23" t="str">
        <v/>
      </c>
      <c r="R5127" s="30"/>
      <c r="S5127" s="39"/>
      <c r="T5127" s="45"/>
      <c r="U5127" s="52"/>
      <c r="V5127" s="53"/>
      <c r="W5127" s="54"/>
      <c r="X5127" s="30"/>
      <c r="Y5127" s="31" t="str">
        <v/>
      </c>
      <c r="Z5127" s="30"/>
      <c r="AA5127" s="55"/>
      <c r="AB5127" s="55"/>
      <c r="AC5127" s="30"/>
      <c r="AD5127" s="30"/>
    </row>
    <row r="5128" spans="1:30" x14ac:dyDescent="0.2">
      <c r="A5128" s="89"/>
      <c r="B5128" s="35"/>
      <c r="C5128" s="30"/>
      <c r="D5128" s="30"/>
      <c r="E5128" s="30"/>
      <c r="F5128" s="30"/>
      <c r="G5128" s="30"/>
      <c r="H5128" s="155"/>
      <c r="I5128" s="36" t="str">
        <f ca="1">IFERROR(__xludf.DUMMYFUNCTION("""COMPUTED_VALUE""")," ")</f>
        <v xml:space="preserve"> </v>
      </c>
      <c r="J5128" s="51"/>
      <c r="K5128" s="56"/>
      <c r="L5128" s="38"/>
      <c r="M5128" s="30"/>
      <c r="N5128" s="30"/>
      <c r="O5128" s="30"/>
      <c r="P5128" s="30"/>
      <c r="Q5128" s="23" t="str">
        <v/>
      </c>
      <c r="R5128" s="30"/>
      <c r="S5128" s="39"/>
      <c r="T5128" s="45"/>
      <c r="U5128" s="52"/>
      <c r="V5128" s="53"/>
      <c r="W5128" s="54"/>
      <c r="X5128" s="30"/>
      <c r="Y5128" s="31" t="str">
        <v/>
      </c>
      <c r="Z5128" s="30"/>
      <c r="AA5128" s="56"/>
      <c r="AB5128" s="56"/>
      <c r="AC5128" s="30"/>
      <c r="AD5128" s="30"/>
    </row>
    <row r="5129" spans="1:30" x14ac:dyDescent="0.2">
      <c r="A5129" s="89"/>
      <c r="B5129" s="35"/>
      <c r="C5129" s="30"/>
      <c r="D5129" s="30"/>
      <c r="E5129" s="30"/>
      <c r="F5129" s="30"/>
      <c r="G5129" s="30"/>
      <c r="H5129" s="155"/>
      <c r="I5129" s="36" t="str">
        <f ca="1">IFERROR(__xludf.DUMMYFUNCTION("""COMPUTED_VALUE""")," ")</f>
        <v xml:space="preserve"> </v>
      </c>
      <c r="J5129" s="51"/>
      <c r="K5129" s="56"/>
      <c r="L5129" s="38"/>
      <c r="M5129" s="30"/>
      <c r="N5129" s="30"/>
      <c r="O5129" s="30"/>
      <c r="P5129" s="30"/>
      <c r="Q5129" s="23" t="str">
        <v/>
      </c>
      <c r="R5129" s="30"/>
      <c r="S5129" s="39"/>
      <c r="T5129" s="45"/>
      <c r="U5129" s="52"/>
      <c r="V5129" s="53"/>
      <c r="W5129" s="54"/>
      <c r="X5129" s="30"/>
      <c r="Y5129" s="31" t="str">
        <v/>
      </c>
      <c r="Z5129" s="30"/>
      <c r="AA5129" s="55"/>
      <c r="AB5129" s="55"/>
      <c r="AC5129" s="30"/>
      <c r="AD5129" s="30"/>
    </row>
    <row r="5130" spans="1:30" x14ac:dyDescent="0.2">
      <c r="A5130" s="89"/>
      <c r="B5130" s="35"/>
      <c r="C5130" s="30"/>
      <c r="D5130" s="30"/>
      <c r="E5130" s="30"/>
      <c r="F5130" s="30"/>
      <c r="G5130" s="30"/>
      <c r="H5130" s="155"/>
      <c r="I5130" s="36" t="str">
        <f ca="1">IFERROR(__xludf.DUMMYFUNCTION("""COMPUTED_VALUE""")," ")</f>
        <v xml:space="preserve"> </v>
      </c>
      <c r="J5130" s="51"/>
      <c r="K5130" s="56"/>
      <c r="L5130" s="38"/>
      <c r="M5130" s="30"/>
      <c r="N5130" s="30"/>
      <c r="O5130" s="30"/>
      <c r="P5130" s="30"/>
      <c r="Q5130" s="23" t="str">
        <v/>
      </c>
      <c r="R5130" s="30"/>
      <c r="S5130" s="39"/>
      <c r="T5130" s="45"/>
      <c r="U5130" s="52"/>
      <c r="V5130" s="53"/>
      <c r="W5130" s="54"/>
      <c r="X5130" s="30"/>
      <c r="Y5130" s="31" t="str">
        <v/>
      </c>
      <c r="Z5130" s="30"/>
      <c r="AA5130" s="56"/>
      <c r="AB5130" s="56"/>
      <c r="AC5130" s="30"/>
      <c r="AD5130" s="30"/>
    </row>
    <row r="5131" spans="1:30" x14ac:dyDescent="0.2">
      <c r="A5131" s="89"/>
      <c r="B5131" s="35"/>
      <c r="C5131" s="30"/>
      <c r="D5131" s="30"/>
      <c r="E5131" s="30"/>
      <c r="F5131" s="30"/>
      <c r="G5131" s="30"/>
      <c r="H5131" s="155"/>
      <c r="I5131" s="36" t="str">
        <f ca="1">IFERROR(__xludf.DUMMYFUNCTION("""COMPUTED_VALUE""")," ")</f>
        <v xml:space="preserve"> </v>
      </c>
      <c r="J5131" s="51"/>
      <c r="K5131" s="56"/>
      <c r="L5131" s="38"/>
      <c r="M5131" s="30"/>
      <c r="N5131" s="30"/>
      <c r="O5131" s="30"/>
      <c r="P5131" s="30"/>
      <c r="Q5131" s="23" t="str">
        <v/>
      </c>
      <c r="R5131" s="30"/>
      <c r="S5131" s="39"/>
      <c r="T5131" s="45"/>
      <c r="U5131" s="52"/>
      <c r="V5131" s="53"/>
      <c r="W5131" s="54"/>
      <c r="X5131" s="30"/>
      <c r="Y5131" s="31" t="str">
        <v/>
      </c>
      <c r="Z5131" s="30"/>
      <c r="AA5131" s="55"/>
      <c r="AB5131" s="55"/>
      <c r="AC5131" s="30"/>
      <c r="AD5131" s="30"/>
    </row>
    <row r="5132" spans="1:30" x14ac:dyDescent="0.2">
      <c r="A5132" s="89"/>
      <c r="B5132" s="35"/>
      <c r="C5132" s="30"/>
      <c r="D5132" s="30"/>
      <c r="E5132" s="30"/>
      <c r="F5132" s="30"/>
      <c r="G5132" s="30"/>
      <c r="H5132" s="155"/>
      <c r="I5132" s="36" t="str">
        <f ca="1">IFERROR(__xludf.DUMMYFUNCTION("""COMPUTED_VALUE""")," ")</f>
        <v xml:space="preserve"> </v>
      </c>
      <c r="J5132" s="51"/>
      <c r="K5132" s="56"/>
      <c r="L5132" s="38"/>
      <c r="M5132" s="30"/>
      <c r="N5132" s="30"/>
      <c r="O5132" s="30"/>
      <c r="P5132" s="30"/>
      <c r="Q5132" s="23" t="str">
        <v/>
      </c>
      <c r="R5132" s="30"/>
      <c r="S5132" s="39"/>
      <c r="T5132" s="45"/>
      <c r="U5132" s="52"/>
      <c r="V5132" s="53"/>
      <c r="W5132" s="54"/>
      <c r="X5132" s="30"/>
      <c r="Y5132" s="31" t="str">
        <v/>
      </c>
      <c r="Z5132" s="30"/>
      <c r="AA5132" s="56"/>
      <c r="AB5132" s="56"/>
      <c r="AC5132" s="30"/>
      <c r="AD5132" s="30"/>
    </row>
    <row r="5133" spans="1:30" x14ac:dyDescent="0.2">
      <c r="A5133" s="89"/>
      <c r="B5133" s="35"/>
      <c r="C5133" s="30"/>
      <c r="D5133" s="30"/>
      <c r="E5133" s="30"/>
      <c r="F5133" s="30"/>
      <c r="G5133" s="30"/>
      <c r="H5133" s="155"/>
      <c r="I5133" s="36" t="str">
        <f ca="1">IFERROR(__xludf.DUMMYFUNCTION("""COMPUTED_VALUE""")," ")</f>
        <v xml:space="preserve"> </v>
      </c>
      <c r="J5133" s="51"/>
      <c r="K5133" s="56"/>
      <c r="L5133" s="38"/>
      <c r="M5133" s="30"/>
      <c r="N5133" s="30"/>
      <c r="O5133" s="30"/>
      <c r="P5133" s="30"/>
      <c r="Q5133" s="23" t="str">
        <v/>
      </c>
      <c r="R5133" s="30"/>
      <c r="S5133" s="39"/>
      <c r="T5133" s="45"/>
      <c r="U5133" s="52"/>
      <c r="V5133" s="53"/>
      <c r="W5133" s="54"/>
      <c r="X5133" s="30"/>
      <c r="Y5133" s="31" t="str">
        <v/>
      </c>
      <c r="Z5133" s="30"/>
      <c r="AA5133" s="55"/>
      <c r="AB5133" s="55"/>
      <c r="AC5133" s="30"/>
      <c r="AD5133" s="30"/>
    </row>
    <row r="5134" spans="1:30" x14ac:dyDescent="0.2">
      <c r="A5134" s="89"/>
      <c r="B5134" s="35"/>
      <c r="C5134" s="30"/>
      <c r="D5134" s="30"/>
      <c r="E5134" s="30"/>
      <c r="F5134" s="30"/>
      <c r="G5134" s="30"/>
      <c r="H5134" s="155"/>
      <c r="I5134" s="36" t="str">
        <f ca="1">IFERROR(__xludf.DUMMYFUNCTION("""COMPUTED_VALUE""")," ")</f>
        <v xml:space="preserve"> </v>
      </c>
      <c r="J5134" s="51"/>
      <c r="K5134" s="56"/>
      <c r="L5134" s="38"/>
      <c r="M5134" s="30"/>
      <c r="N5134" s="30"/>
      <c r="O5134" s="30"/>
      <c r="P5134" s="30"/>
      <c r="Q5134" s="23" t="str">
        <v/>
      </c>
      <c r="R5134" s="30"/>
      <c r="S5134" s="39"/>
      <c r="T5134" s="45"/>
      <c r="U5134" s="52"/>
      <c r="V5134" s="53"/>
      <c r="W5134" s="54"/>
      <c r="X5134" s="30"/>
      <c r="Y5134" s="31" t="str">
        <v/>
      </c>
      <c r="Z5134" s="30"/>
      <c r="AA5134" s="56"/>
      <c r="AB5134" s="56"/>
      <c r="AC5134" s="30"/>
      <c r="AD5134" s="30"/>
    </row>
    <row r="5135" spans="1:30" x14ac:dyDescent="0.2">
      <c r="A5135" s="89"/>
      <c r="B5135" s="35"/>
      <c r="C5135" s="30"/>
      <c r="D5135" s="30"/>
      <c r="E5135" s="30"/>
      <c r="F5135" s="30"/>
      <c r="G5135" s="30"/>
      <c r="H5135" s="155"/>
      <c r="I5135" s="36" t="str">
        <f ca="1">IFERROR(__xludf.DUMMYFUNCTION("""COMPUTED_VALUE""")," ")</f>
        <v xml:space="preserve"> </v>
      </c>
      <c r="J5135" s="51"/>
      <c r="K5135" s="56"/>
      <c r="L5135" s="38"/>
      <c r="M5135" s="30"/>
      <c r="N5135" s="30"/>
      <c r="O5135" s="30"/>
      <c r="P5135" s="30"/>
      <c r="Q5135" s="23" t="str">
        <v/>
      </c>
      <c r="R5135" s="30"/>
      <c r="S5135" s="39"/>
      <c r="T5135" s="45"/>
      <c r="U5135" s="52"/>
      <c r="V5135" s="53"/>
      <c r="W5135" s="54"/>
      <c r="X5135" s="30"/>
      <c r="Y5135" s="31" t="str">
        <v/>
      </c>
      <c r="Z5135" s="30"/>
      <c r="AA5135" s="55"/>
      <c r="AB5135" s="55"/>
      <c r="AC5135" s="30"/>
      <c r="AD5135" s="30"/>
    </row>
    <row r="5136" spans="1:30" x14ac:dyDescent="0.2">
      <c r="A5136" s="89"/>
      <c r="B5136" s="35"/>
      <c r="C5136" s="30"/>
      <c r="D5136" s="30"/>
      <c r="E5136" s="30"/>
      <c r="F5136" s="30"/>
      <c r="G5136" s="30"/>
      <c r="H5136" s="155"/>
      <c r="I5136" s="36" t="str">
        <f ca="1">IFERROR(__xludf.DUMMYFUNCTION("""COMPUTED_VALUE""")," ")</f>
        <v xml:space="preserve"> </v>
      </c>
      <c r="J5136" s="51"/>
      <c r="K5136" s="56"/>
      <c r="L5136" s="38"/>
      <c r="M5136" s="30"/>
      <c r="N5136" s="30"/>
      <c r="O5136" s="30"/>
      <c r="P5136" s="30"/>
      <c r="Q5136" s="23" t="str">
        <v/>
      </c>
      <c r="R5136" s="30"/>
      <c r="S5136" s="39"/>
      <c r="T5136" s="45"/>
      <c r="U5136" s="52"/>
      <c r="V5136" s="53"/>
      <c r="W5136" s="54"/>
      <c r="X5136" s="30"/>
      <c r="Y5136" s="31" t="str">
        <v/>
      </c>
      <c r="Z5136" s="30"/>
      <c r="AA5136" s="56"/>
      <c r="AB5136" s="56"/>
      <c r="AC5136" s="30"/>
      <c r="AD5136" s="30"/>
    </row>
    <row r="5137" spans="1:30" x14ac:dyDescent="0.2">
      <c r="A5137" s="89"/>
      <c r="B5137" s="35"/>
      <c r="C5137" s="30"/>
      <c r="D5137" s="30"/>
      <c r="E5137" s="30"/>
      <c r="F5137" s="30"/>
      <c r="G5137" s="30"/>
      <c r="H5137" s="155"/>
      <c r="I5137" s="36" t="str">
        <f ca="1">IFERROR(__xludf.DUMMYFUNCTION("""COMPUTED_VALUE""")," ")</f>
        <v xml:space="preserve"> </v>
      </c>
      <c r="J5137" s="51"/>
      <c r="K5137" s="56"/>
      <c r="L5137" s="38"/>
      <c r="M5137" s="30"/>
      <c r="N5137" s="30"/>
      <c r="O5137" s="30"/>
      <c r="P5137" s="30"/>
      <c r="Q5137" s="23" t="str">
        <v/>
      </c>
      <c r="R5137" s="30"/>
      <c r="S5137" s="39"/>
      <c r="T5137" s="45"/>
      <c r="U5137" s="52"/>
      <c r="V5137" s="53"/>
      <c r="W5137" s="54"/>
      <c r="X5137" s="30"/>
      <c r="Y5137" s="31" t="str">
        <v/>
      </c>
      <c r="Z5137" s="30"/>
      <c r="AA5137" s="55"/>
      <c r="AB5137" s="55"/>
      <c r="AC5137" s="30"/>
      <c r="AD5137" s="30"/>
    </row>
    <row r="5138" spans="1:30" x14ac:dyDescent="0.2">
      <c r="A5138" s="89"/>
      <c r="B5138" s="35"/>
      <c r="C5138" s="30"/>
      <c r="D5138" s="30"/>
      <c r="E5138" s="30"/>
      <c r="F5138" s="30"/>
      <c r="G5138" s="30"/>
      <c r="H5138" s="155"/>
      <c r="I5138" s="36" t="str">
        <f ca="1">IFERROR(__xludf.DUMMYFUNCTION("""COMPUTED_VALUE""")," ")</f>
        <v xml:space="preserve"> </v>
      </c>
      <c r="J5138" s="51"/>
      <c r="K5138" s="56"/>
      <c r="L5138" s="38"/>
      <c r="M5138" s="30"/>
      <c r="N5138" s="30"/>
      <c r="O5138" s="30"/>
      <c r="P5138" s="30"/>
      <c r="Q5138" s="23" t="str">
        <v/>
      </c>
      <c r="R5138" s="30"/>
      <c r="S5138" s="39"/>
      <c r="T5138" s="45"/>
      <c r="U5138" s="52"/>
      <c r="V5138" s="53"/>
      <c r="W5138" s="54"/>
      <c r="X5138" s="30"/>
      <c r="Y5138" s="31" t="str">
        <v/>
      </c>
      <c r="Z5138" s="30"/>
      <c r="AA5138" s="56"/>
      <c r="AB5138" s="56"/>
      <c r="AC5138" s="30"/>
      <c r="AD5138" s="30"/>
    </row>
    <row r="5139" spans="1:30" x14ac:dyDescent="0.2">
      <c r="A5139" s="89"/>
      <c r="B5139" s="35"/>
      <c r="C5139" s="30"/>
      <c r="D5139" s="30"/>
      <c r="E5139" s="30"/>
      <c r="F5139" s="30"/>
      <c r="G5139" s="30"/>
      <c r="H5139" s="155"/>
      <c r="I5139" s="36" t="str">
        <f ca="1">IFERROR(__xludf.DUMMYFUNCTION("""COMPUTED_VALUE""")," ")</f>
        <v xml:space="preserve"> </v>
      </c>
      <c r="J5139" s="51"/>
      <c r="K5139" s="56"/>
      <c r="L5139" s="38"/>
      <c r="M5139" s="30"/>
      <c r="N5139" s="30"/>
      <c r="O5139" s="30"/>
      <c r="P5139" s="30"/>
      <c r="Q5139" s="23" t="str">
        <v/>
      </c>
      <c r="R5139" s="30"/>
      <c r="S5139" s="39"/>
      <c r="T5139" s="45"/>
      <c r="U5139" s="52"/>
      <c r="V5139" s="53"/>
      <c r="W5139" s="54"/>
      <c r="X5139" s="30"/>
      <c r="Y5139" s="31" t="str">
        <v/>
      </c>
      <c r="Z5139" s="30"/>
      <c r="AA5139" s="55"/>
      <c r="AB5139" s="55"/>
      <c r="AC5139" s="30"/>
      <c r="AD5139" s="30"/>
    </row>
    <row r="5140" spans="1:30" x14ac:dyDescent="0.2">
      <c r="A5140" s="89"/>
      <c r="B5140" s="35"/>
      <c r="C5140" s="30"/>
      <c r="D5140" s="30"/>
      <c r="E5140" s="30"/>
      <c r="F5140" s="30"/>
      <c r="G5140" s="30"/>
      <c r="H5140" s="155"/>
      <c r="I5140" s="36" t="str">
        <f ca="1">IFERROR(__xludf.DUMMYFUNCTION("""COMPUTED_VALUE""")," ")</f>
        <v xml:space="preserve"> </v>
      </c>
      <c r="J5140" s="51"/>
      <c r="K5140" s="56"/>
      <c r="L5140" s="38"/>
      <c r="M5140" s="30"/>
      <c r="N5140" s="30"/>
      <c r="O5140" s="30"/>
      <c r="P5140" s="30"/>
      <c r="Q5140" s="23" t="str">
        <v/>
      </c>
      <c r="R5140" s="30"/>
      <c r="S5140" s="39"/>
      <c r="T5140" s="45"/>
      <c r="U5140" s="52"/>
      <c r="V5140" s="53"/>
      <c r="W5140" s="54"/>
      <c r="X5140" s="30"/>
      <c r="Y5140" s="31" t="str">
        <v/>
      </c>
      <c r="Z5140" s="30"/>
      <c r="AA5140" s="56"/>
      <c r="AB5140" s="56"/>
      <c r="AC5140" s="30"/>
      <c r="AD5140" s="30"/>
    </row>
    <row r="5141" spans="1:30" x14ac:dyDescent="0.2">
      <c r="A5141" s="89"/>
      <c r="B5141" s="35"/>
      <c r="C5141" s="30"/>
      <c r="D5141" s="30"/>
      <c r="E5141" s="30"/>
      <c r="F5141" s="30"/>
      <c r="G5141" s="30"/>
      <c r="H5141" s="155"/>
      <c r="I5141" s="36" t="str">
        <f ca="1">IFERROR(__xludf.DUMMYFUNCTION("""COMPUTED_VALUE""")," ")</f>
        <v xml:space="preserve"> </v>
      </c>
      <c r="J5141" s="51"/>
      <c r="K5141" s="56"/>
      <c r="L5141" s="38"/>
      <c r="M5141" s="30"/>
      <c r="N5141" s="30"/>
      <c r="O5141" s="30"/>
      <c r="P5141" s="30"/>
      <c r="Q5141" s="23" t="str">
        <v/>
      </c>
      <c r="R5141" s="30"/>
      <c r="S5141" s="39"/>
      <c r="T5141" s="45"/>
      <c r="U5141" s="52"/>
      <c r="V5141" s="53"/>
      <c r="W5141" s="54"/>
      <c r="X5141" s="30"/>
      <c r="Y5141" s="31" t="str">
        <v/>
      </c>
      <c r="Z5141" s="30"/>
      <c r="AA5141" s="55"/>
      <c r="AB5141" s="55"/>
      <c r="AC5141" s="30"/>
      <c r="AD5141" s="30"/>
    </row>
    <row r="5142" spans="1:30" x14ac:dyDescent="0.2">
      <c r="A5142" s="89"/>
      <c r="B5142" s="35"/>
      <c r="C5142" s="30"/>
      <c r="D5142" s="30"/>
      <c r="E5142" s="30"/>
      <c r="F5142" s="30"/>
      <c r="G5142" s="30"/>
      <c r="H5142" s="155"/>
      <c r="I5142" s="36" t="str">
        <f ca="1">IFERROR(__xludf.DUMMYFUNCTION("""COMPUTED_VALUE""")," ")</f>
        <v xml:space="preserve"> </v>
      </c>
      <c r="J5142" s="51"/>
      <c r="K5142" s="56"/>
      <c r="L5142" s="38"/>
      <c r="M5142" s="30"/>
      <c r="N5142" s="30"/>
      <c r="O5142" s="30"/>
      <c r="P5142" s="30"/>
      <c r="Q5142" s="23" t="str">
        <v/>
      </c>
      <c r="R5142" s="30"/>
      <c r="S5142" s="39"/>
      <c r="T5142" s="45"/>
      <c r="U5142" s="52"/>
      <c r="V5142" s="53"/>
      <c r="W5142" s="54"/>
      <c r="X5142" s="30"/>
      <c r="Y5142" s="31" t="str">
        <v/>
      </c>
      <c r="Z5142" s="30"/>
      <c r="AA5142" s="56"/>
      <c r="AB5142" s="56"/>
      <c r="AC5142" s="30"/>
      <c r="AD5142" s="30"/>
    </row>
    <row r="5143" spans="1:30" x14ac:dyDescent="0.2">
      <c r="A5143" s="89"/>
      <c r="B5143" s="35"/>
      <c r="C5143" s="30"/>
      <c r="D5143" s="30"/>
      <c r="E5143" s="30"/>
      <c r="F5143" s="30"/>
      <c r="G5143" s="30"/>
      <c r="H5143" s="155"/>
      <c r="I5143" s="36" t="str">
        <f ca="1">IFERROR(__xludf.DUMMYFUNCTION("""COMPUTED_VALUE""")," ")</f>
        <v xml:space="preserve"> </v>
      </c>
      <c r="J5143" s="51"/>
      <c r="K5143" s="56"/>
      <c r="L5143" s="38"/>
      <c r="M5143" s="30"/>
      <c r="N5143" s="30"/>
      <c r="O5143" s="30"/>
      <c r="P5143" s="30"/>
      <c r="Q5143" s="23" t="str">
        <v/>
      </c>
      <c r="R5143" s="30"/>
      <c r="S5143" s="39"/>
      <c r="T5143" s="45"/>
      <c r="U5143" s="52"/>
      <c r="V5143" s="53"/>
      <c r="W5143" s="54"/>
      <c r="X5143" s="30"/>
      <c r="Y5143" s="31" t="str">
        <v/>
      </c>
      <c r="Z5143" s="30"/>
      <c r="AA5143" s="55"/>
      <c r="AB5143" s="55"/>
      <c r="AC5143" s="30"/>
      <c r="AD5143" s="30"/>
    </row>
    <row r="5144" spans="1:30" x14ac:dyDescent="0.2">
      <c r="A5144" s="89"/>
      <c r="B5144" s="35"/>
      <c r="C5144" s="30"/>
      <c r="D5144" s="30"/>
      <c r="E5144" s="30"/>
      <c r="F5144" s="30"/>
      <c r="G5144" s="30"/>
      <c r="H5144" s="155"/>
      <c r="I5144" s="36" t="str">
        <f ca="1">IFERROR(__xludf.DUMMYFUNCTION("""COMPUTED_VALUE""")," ")</f>
        <v xml:space="preserve"> </v>
      </c>
      <c r="J5144" s="51"/>
      <c r="K5144" s="56"/>
      <c r="L5144" s="38"/>
      <c r="M5144" s="30"/>
      <c r="N5144" s="30"/>
      <c r="O5144" s="30"/>
      <c r="P5144" s="30"/>
      <c r="Q5144" s="23" t="str">
        <v/>
      </c>
      <c r="R5144" s="30"/>
      <c r="S5144" s="39"/>
      <c r="T5144" s="45"/>
      <c r="U5144" s="52"/>
      <c r="V5144" s="53"/>
      <c r="W5144" s="54"/>
      <c r="X5144" s="30"/>
      <c r="Y5144" s="31" t="str">
        <v/>
      </c>
      <c r="Z5144" s="30"/>
      <c r="AA5144" s="56"/>
      <c r="AB5144" s="56"/>
      <c r="AC5144" s="30"/>
      <c r="AD5144" s="30"/>
    </row>
    <row r="5145" spans="1:30" x14ac:dyDescent="0.2">
      <c r="A5145" s="89"/>
      <c r="B5145" s="35"/>
      <c r="C5145" s="30"/>
      <c r="D5145" s="30"/>
      <c r="E5145" s="30"/>
      <c r="F5145" s="30"/>
      <c r="G5145" s="30"/>
      <c r="H5145" s="155"/>
      <c r="I5145" s="36" t="str">
        <f ca="1">IFERROR(__xludf.DUMMYFUNCTION("""COMPUTED_VALUE""")," ")</f>
        <v xml:space="preserve"> </v>
      </c>
      <c r="J5145" s="51"/>
      <c r="K5145" s="56"/>
      <c r="L5145" s="38"/>
      <c r="M5145" s="30"/>
      <c r="N5145" s="30"/>
      <c r="O5145" s="30"/>
      <c r="P5145" s="30"/>
      <c r="Q5145" s="23" t="str">
        <v/>
      </c>
      <c r="R5145" s="30"/>
      <c r="S5145" s="39"/>
      <c r="T5145" s="45"/>
      <c r="U5145" s="52"/>
      <c r="V5145" s="53"/>
      <c r="W5145" s="54"/>
      <c r="X5145" s="30"/>
      <c r="Y5145" s="31" t="str">
        <v/>
      </c>
      <c r="Z5145" s="30"/>
      <c r="AA5145" s="55"/>
      <c r="AB5145" s="55"/>
      <c r="AC5145" s="30"/>
      <c r="AD5145" s="30"/>
    </row>
    <row r="5146" spans="1:30" x14ac:dyDescent="0.2">
      <c r="A5146" s="89"/>
      <c r="B5146" s="35"/>
      <c r="C5146" s="30"/>
      <c r="D5146" s="30"/>
      <c r="E5146" s="30"/>
      <c r="F5146" s="30"/>
      <c r="G5146" s="30"/>
      <c r="H5146" s="155"/>
      <c r="I5146" s="36" t="str">
        <f ca="1">IFERROR(__xludf.DUMMYFUNCTION("""COMPUTED_VALUE""")," ")</f>
        <v xml:space="preserve"> </v>
      </c>
      <c r="J5146" s="51"/>
      <c r="K5146" s="56"/>
      <c r="L5146" s="38"/>
      <c r="M5146" s="30"/>
      <c r="N5146" s="30"/>
      <c r="O5146" s="30"/>
      <c r="P5146" s="30"/>
      <c r="Q5146" s="23" t="str">
        <v/>
      </c>
      <c r="R5146" s="30"/>
      <c r="S5146" s="39"/>
      <c r="T5146" s="45"/>
      <c r="U5146" s="52"/>
      <c r="V5146" s="53"/>
      <c r="W5146" s="54"/>
      <c r="X5146" s="30"/>
      <c r="Y5146" s="31" t="str">
        <v/>
      </c>
      <c r="Z5146" s="30"/>
      <c r="AA5146" s="56"/>
      <c r="AB5146" s="56"/>
      <c r="AC5146" s="30"/>
      <c r="AD5146" s="30"/>
    </row>
    <row r="5147" spans="1:30" x14ac:dyDescent="0.2">
      <c r="A5147" s="89"/>
      <c r="B5147" s="35"/>
      <c r="C5147" s="30"/>
      <c r="D5147" s="30"/>
      <c r="E5147" s="30"/>
      <c r="F5147" s="30"/>
      <c r="G5147" s="30"/>
      <c r="H5147" s="155"/>
      <c r="I5147" s="36" t="str">
        <f ca="1">IFERROR(__xludf.DUMMYFUNCTION("""COMPUTED_VALUE""")," ")</f>
        <v xml:space="preserve"> </v>
      </c>
      <c r="J5147" s="51"/>
      <c r="K5147" s="56"/>
      <c r="L5147" s="38"/>
      <c r="M5147" s="30"/>
      <c r="N5147" s="30"/>
      <c r="O5147" s="30"/>
      <c r="P5147" s="30"/>
      <c r="Q5147" s="23" t="str">
        <v/>
      </c>
      <c r="R5147" s="30"/>
      <c r="S5147" s="39"/>
      <c r="T5147" s="45"/>
      <c r="U5147" s="52"/>
      <c r="V5147" s="53"/>
      <c r="W5147" s="54"/>
      <c r="X5147" s="30"/>
      <c r="Y5147" s="31" t="str">
        <v/>
      </c>
      <c r="Z5147" s="30"/>
      <c r="AA5147" s="55"/>
      <c r="AB5147" s="55"/>
      <c r="AC5147" s="30"/>
      <c r="AD5147" s="30"/>
    </row>
    <row r="5148" spans="1:30" x14ac:dyDescent="0.2">
      <c r="A5148" s="89"/>
      <c r="B5148" s="35"/>
      <c r="C5148" s="30"/>
      <c r="D5148" s="30"/>
      <c r="E5148" s="30"/>
      <c r="F5148" s="30"/>
      <c r="G5148" s="30"/>
      <c r="H5148" s="155"/>
      <c r="I5148" s="36" t="str">
        <f ca="1">IFERROR(__xludf.DUMMYFUNCTION("""COMPUTED_VALUE""")," ")</f>
        <v xml:space="preserve"> </v>
      </c>
      <c r="J5148" s="51"/>
      <c r="K5148" s="56"/>
      <c r="L5148" s="38"/>
      <c r="M5148" s="30"/>
      <c r="N5148" s="30"/>
      <c r="O5148" s="30"/>
      <c r="P5148" s="30"/>
      <c r="Q5148" s="23" t="str">
        <v/>
      </c>
      <c r="R5148" s="30"/>
      <c r="S5148" s="39"/>
      <c r="T5148" s="45"/>
      <c r="U5148" s="52"/>
      <c r="V5148" s="53"/>
      <c r="W5148" s="54"/>
      <c r="X5148" s="30"/>
      <c r="Y5148" s="31" t="str">
        <v/>
      </c>
      <c r="Z5148" s="30"/>
      <c r="AA5148" s="56"/>
      <c r="AB5148" s="56"/>
      <c r="AC5148" s="30"/>
      <c r="AD5148" s="30"/>
    </row>
    <row r="5149" spans="1:30" x14ac:dyDescent="0.2">
      <c r="A5149" s="89"/>
      <c r="B5149" s="35"/>
      <c r="C5149" s="30"/>
      <c r="D5149" s="30"/>
      <c r="E5149" s="30"/>
      <c r="F5149" s="30"/>
      <c r="G5149" s="30"/>
      <c r="H5149" s="155"/>
      <c r="I5149" s="36" t="str">
        <f ca="1">IFERROR(__xludf.DUMMYFUNCTION("""COMPUTED_VALUE""")," ")</f>
        <v xml:space="preserve"> </v>
      </c>
      <c r="J5149" s="51"/>
      <c r="K5149" s="56"/>
      <c r="L5149" s="38"/>
      <c r="M5149" s="30"/>
      <c r="N5149" s="30"/>
      <c r="O5149" s="30"/>
      <c r="P5149" s="30"/>
      <c r="Q5149" s="23" t="str">
        <v/>
      </c>
      <c r="R5149" s="30"/>
      <c r="S5149" s="39"/>
      <c r="T5149" s="45"/>
      <c r="U5149" s="52"/>
      <c r="V5149" s="53"/>
      <c r="W5149" s="54"/>
      <c r="X5149" s="30"/>
      <c r="Y5149" s="31" t="str">
        <v/>
      </c>
      <c r="Z5149" s="30"/>
      <c r="AA5149" s="55"/>
      <c r="AB5149" s="55"/>
      <c r="AC5149" s="30"/>
      <c r="AD5149" s="30"/>
    </row>
    <row r="5150" spans="1:30" x14ac:dyDescent="0.2">
      <c r="A5150" s="89"/>
      <c r="B5150" s="35"/>
      <c r="C5150" s="30"/>
      <c r="D5150" s="30"/>
      <c r="E5150" s="30"/>
      <c r="F5150" s="30"/>
      <c r="G5150" s="30"/>
      <c r="H5150" s="155"/>
      <c r="I5150" s="36" t="str">
        <f ca="1">IFERROR(__xludf.DUMMYFUNCTION("""COMPUTED_VALUE""")," ")</f>
        <v xml:space="preserve"> </v>
      </c>
      <c r="J5150" s="51"/>
      <c r="K5150" s="56"/>
      <c r="L5150" s="38"/>
      <c r="M5150" s="30"/>
      <c r="N5150" s="30"/>
      <c r="O5150" s="30"/>
      <c r="P5150" s="30"/>
      <c r="Q5150" s="23" t="str">
        <v/>
      </c>
      <c r="R5150" s="30"/>
      <c r="S5150" s="39"/>
      <c r="T5150" s="45"/>
      <c r="U5150" s="52"/>
      <c r="V5150" s="53"/>
      <c r="W5150" s="54"/>
      <c r="X5150" s="30"/>
      <c r="Y5150" s="31" t="str">
        <v/>
      </c>
      <c r="Z5150" s="30"/>
      <c r="AA5150" s="56"/>
      <c r="AB5150" s="56"/>
      <c r="AC5150" s="30"/>
      <c r="AD5150" s="30"/>
    </row>
    <row r="5151" spans="1:30" x14ac:dyDescent="0.2">
      <c r="A5151" s="89"/>
      <c r="B5151" s="35"/>
      <c r="C5151" s="30"/>
      <c r="D5151" s="30"/>
      <c r="E5151" s="30"/>
      <c r="F5151" s="30"/>
      <c r="G5151" s="30"/>
      <c r="H5151" s="155"/>
      <c r="I5151" s="36" t="str">
        <f ca="1">IFERROR(__xludf.DUMMYFUNCTION("""COMPUTED_VALUE""")," ")</f>
        <v xml:space="preserve"> </v>
      </c>
      <c r="J5151" s="51"/>
      <c r="K5151" s="56"/>
      <c r="L5151" s="38"/>
      <c r="M5151" s="30"/>
      <c r="N5151" s="30"/>
      <c r="O5151" s="30"/>
      <c r="P5151" s="30"/>
      <c r="Q5151" s="23" t="str">
        <v/>
      </c>
      <c r="R5151" s="30"/>
      <c r="S5151" s="39"/>
      <c r="T5151" s="45"/>
      <c r="U5151" s="52"/>
      <c r="V5151" s="53"/>
      <c r="W5151" s="54"/>
      <c r="X5151" s="30"/>
      <c r="Y5151" s="31" t="str">
        <v/>
      </c>
      <c r="Z5151" s="30"/>
      <c r="AA5151" s="55"/>
      <c r="AB5151" s="55"/>
      <c r="AC5151" s="30"/>
      <c r="AD5151" s="30"/>
    </row>
    <row r="5152" spans="1:30" x14ac:dyDescent="0.2">
      <c r="A5152" s="89"/>
      <c r="B5152" s="35"/>
      <c r="C5152" s="30"/>
      <c r="D5152" s="30"/>
      <c r="E5152" s="30"/>
      <c r="F5152" s="30"/>
      <c r="G5152" s="30"/>
      <c r="H5152" s="155"/>
      <c r="I5152" s="36" t="str">
        <f ca="1">IFERROR(__xludf.DUMMYFUNCTION("""COMPUTED_VALUE""")," ")</f>
        <v xml:space="preserve"> </v>
      </c>
      <c r="J5152" s="51"/>
      <c r="K5152" s="56"/>
      <c r="L5152" s="38"/>
      <c r="M5152" s="30"/>
      <c r="N5152" s="30"/>
      <c r="O5152" s="30"/>
      <c r="P5152" s="30"/>
      <c r="Q5152" s="23" t="str">
        <v/>
      </c>
      <c r="R5152" s="30"/>
      <c r="S5152" s="39"/>
      <c r="T5152" s="45"/>
      <c r="U5152" s="52"/>
      <c r="V5152" s="53"/>
      <c r="W5152" s="54"/>
      <c r="X5152" s="30"/>
      <c r="Y5152" s="31" t="str">
        <v/>
      </c>
      <c r="Z5152" s="30"/>
      <c r="AA5152" s="56"/>
      <c r="AB5152" s="56"/>
      <c r="AC5152" s="30"/>
      <c r="AD5152" s="30"/>
    </row>
    <row r="5153" spans="1:30" x14ac:dyDescent="0.2">
      <c r="A5153" s="89"/>
      <c r="B5153" s="35"/>
      <c r="C5153" s="30"/>
      <c r="D5153" s="30"/>
      <c r="E5153" s="30"/>
      <c r="F5153" s="30"/>
      <c r="G5153" s="30"/>
      <c r="H5153" s="155"/>
      <c r="I5153" s="36" t="str">
        <f ca="1">IFERROR(__xludf.DUMMYFUNCTION("""COMPUTED_VALUE""")," ")</f>
        <v xml:space="preserve"> </v>
      </c>
      <c r="J5153" s="51"/>
      <c r="K5153" s="56"/>
      <c r="L5153" s="38"/>
      <c r="M5153" s="30"/>
      <c r="N5153" s="30"/>
      <c r="O5153" s="30"/>
      <c r="P5153" s="30"/>
      <c r="Q5153" s="23" t="str">
        <v/>
      </c>
      <c r="R5153" s="30"/>
      <c r="S5153" s="39"/>
      <c r="T5153" s="45"/>
      <c r="U5153" s="52"/>
      <c r="V5153" s="53"/>
      <c r="W5153" s="54"/>
      <c r="X5153" s="30"/>
      <c r="Y5153" s="31" t="str">
        <v/>
      </c>
      <c r="Z5153" s="30"/>
      <c r="AA5153" s="55"/>
      <c r="AB5153" s="55"/>
      <c r="AC5153" s="30"/>
      <c r="AD5153" s="30"/>
    </row>
    <row r="5154" spans="1:30" x14ac:dyDescent="0.2">
      <c r="A5154" s="89"/>
      <c r="B5154" s="35"/>
      <c r="C5154" s="30"/>
      <c r="D5154" s="30"/>
      <c r="E5154" s="30"/>
      <c r="F5154" s="30"/>
      <c r="G5154" s="30"/>
      <c r="H5154" s="155"/>
      <c r="I5154" s="36" t="str">
        <f ca="1">IFERROR(__xludf.DUMMYFUNCTION("""COMPUTED_VALUE""")," ")</f>
        <v xml:space="preserve"> </v>
      </c>
      <c r="J5154" s="51"/>
      <c r="K5154" s="56"/>
      <c r="L5154" s="38"/>
      <c r="M5154" s="30"/>
      <c r="N5154" s="30"/>
      <c r="O5154" s="30"/>
      <c r="P5154" s="30"/>
      <c r="Q5154" s="23" t="str">
        <v/>
      </c>
      <c r="R5154" s="30"/>
      <c r="S5154" s="39"/>
      <c r="T5154" s="45"/>
      <c r="U5154" s="52"/>
      <c r="V5154" s="53"/>
      <c r="W5154" s="54"/>
      <c r="X5154" s="30"/>
      <c r="Y5154" s="31" t="str">
        <v/>
      </c>
      <c r="Z5154" s="30"/>
      <c r="AA5154" s="56"/>
      <c r="AB5154" s="56"/>
      <c r="AC5154" s="30"/>
      <c r="AD5154" s="30"/>
    </row>
    <row r="5155" spans="1:30" x14ac:dyDescent="0.2">
      <c r="A5155" s="89"/>
      <c r="B5155" s="35"/>
      <c r="C5155" s="30"/>
      <c r="D5155" s="30"/>
      <c r="E5155" s="30"/>
      <c r="F5155" s="30"/>
      <c r="G5155" s="30"/>
      <c r="H5155" s="155"/>
      <c r="I5155" s="36" t="str">
        <f ca="1">IFERROR(__xludf.DUMMYFUNCTION("""COMPUTED_VALUE""")," ")</f>
        <v xml:space="preserve"> </v>
      </c>
      <c r="J5155" s="51"/>
      <c r="K5155" s="56"/>
      <c r="L5155" s="38"/>
      <c r="M5155" s="30"/>
      <c r="N5155" s="30"/>
      <c r="O5155" s="30"/>
      <c r="P5155" s="30"/>
      <c r="Q5155" s="23" t="str">
        <v/>
      </c>
      <c r="R5155" s="30"/>
      <c r="S5155" s="39"/>
      <c r="T5155" s="45"/>
      <c r="U5155" s="52"/>
      <c r="V5155" s="53"/>
      <c r="W5155" s="54"/>
      <c r="X5155" s="30"/>
      <c r="Y5155" s="31" t="str">
        <v/>
      </c>
      <c r="Z5155" s="30"/>
      <c r="AA5155" s="55"/>
      <c r="AB5155" s="55"/>
      <c r="AC5155" s="30"/>
      <c r="AD5155" s="30"/>
    </row>
    <row r="5156" spans="1:30" x14ac:dyDescent="0.2">
      <c r="A5156" s="89"/>
      <c r="B5156" s="35"/>
      <c r="C5156" s="30"/>
      <c r="D5156" s="30"/>
      <c r="E5156" s="30"/>
      <c r="F5156" s="30"/>
      <c r="G5156" s="30"/>
      <c r="H5156" s="155"/>
      <c r="I5156" s="36" t="str">
        <f ca="1">IFERROR(__xludf.DUMMYFUNCTION("""COMPUTED_VALUE""")," ")</f>
        <v xml:space="preserve"> </v>
      </c>
      <c r="J5156" s="51"/>
      <c r="K5156" s="56"/>
      <c r="L5156" s="38"/>
      <c r="M5156" s="30"/>
      <c r="N5156" s="30"/>
      <c r="O5156" s="30"/>
      <c r="P5156" s="30"/>
      <c r="Q5156" s="23" t="str">
        <v/>
      </c>
      <c r="R5156" s="30"/>
      <c r="S5156" s="39"/>
      <c r="T5156" s="45"/>
      <c r="U5156" s="52"/>
      <c r="V5156" s="53"/>
      <c r="W5156" s="54"/>
      <c r="X5156" s="30"/>
      <c r="Y5156" s="31" t="str">
        <v/>
      </c>
      <c r="Z5156" s="30"/>
      <c r="AA5156" s="56"/>
      <c r="AB5156" s="56"/>
      <c r="AC5156" s="30"/>
      <c r="AD5156" s="30"/>
    </row>
    <row r="5157" spans="1:30" x14ac:dyDescent="0.2">
      <c r="A5157" s="89"/>
      <c r="B5157" s="35"/>
      <c r="C5157" s="30"/>
      <c r="D5157" s="30"/>
      <c r="E5157" s="30"/>
      <c r="F5157" s="30"/>
      <c r="G5157" s="30"/>
      <c r="H5157" s="155"/>
      <c r="I5157" s="36" t="str">
        <f ca="1">IFERROR(__xludf.DUMMYFUNCTION("""COMPUTED_VALUE""")," ")</f>
        <v xml:space="preserve"> </v>
      </c>
      <c r="J5157" s="51"/>
      <c r="K5157" s="56"/>
      <c r="L5157" s="38"/>
      <c r="M5157" s="30"/>
      <c r="N5157" s="30"/>
      <c r="O5157" s="30"/>
      <c r="P5157" s="30"/>
      <c r="Q5157" s="23" t="str">
        <v/>
      </c>
      <c r="R5157" s="30"/>
      <c r="S5157" s="39"/>
      <c r="T5157" s="45"/>
      <c r="U5157" s="52"/>
      <c r="V5157" s="53"/>
      <c r="W5157" s="54"/>
      <c r="X5157" s="30"/>
      <c r="Y5157" s="31" t="str">
        <v/>
      </c>
      <c r="Z5157" s="30"/>
      <c r="AA5157" s="55"/>
      <c r="AB5157" s="55"/>
      <c r="AC5157" s="30"/>
      <c r="AD5157" s="30"/>
    </row>
    <row r="5158" spans="1:30" x14ac:dyDescent="0.2">
      <c r="A5158" s="89"/>
      <c r="B5158" s="35"/>
      <c r="C5158" s="30"/>
      <c r="D5158" s="30"/>
      <c r="E5158" s="30"/>
      <c r="F5158" s="30"/>
      <c r="G5158" s="30"/>
      <c r="H5158" s="155"/>
      <c r="I5158" s="36" t="str">
        <f ca="1">IFERROR(__xludf.DUMMYFUNCTION("""COMPUTED_VALUE""")," ")</f>
        <v xml:space="preserve"> </v>
      </c>
      <c r="J5158" s="51"/>
      <c r="K5158" s="56"/>
      <c r="L5158" s="38"/>
      <c r="M5158" s="30"/>
      <c r="N5158" s="30"/>
      <c r="O5158" s="30"/>
      <c r="P5158" s="30"/>
      <c r="Q5158" s="23" t="str">
        <v/>
      </c>
      <c r="R5158" s="30"/>
      <c r="S5158" s="39"/>
      <c r="T5158" s="45"/>
      <c r="U5158" s="52"/>
      <c r="V5158" s="53"/>
      <c r="W5158" s="54"/>
      <c r="X5158" s="30"/>
      <c r="Y5158" s="31" t="str">
        <v/>
      </c>
      <c r="Z5158" s="30"/>
      <c r="AA5158" s="56"/>
      <c r="AB5158" s="56"/>
      <c r="AC5158" s="30"/>
      <c r="AD5158" s="30"/>
    </row>
    <row r="5159" spans="1:30" x14ac:dyDescent="0.2">
      <c r="A5159" s="89"/>
      <c r="B5159" s="35"/>
      <c r="C5159" s="30"/>
      <c r="D5159" s="30"/>
      <c r="E5159" s="30"/>
      <c r="F5159" s="30"/>
      <c r="G5159" s="30"/>
      <c r="H5159" s="155"/>
      <c r="I5159" s="36" t="str">
        <f ca="1">IFERROR(__xludf.DUMMYFUNCTION("""COMPUTED_VALUE""")," ")</f>
        <v xml:space="preserve"> </v>
      </c>
      <c r="J5159" s="51"/>
      <c r="K5159" s="56"/>
      <c r="L5159" s="38"/>
      <c r="M5159" s="30"/>
      <c r="N5159" s="30"/>
      <c r="O5159" s="30"/>
      <c r="P5159" s="30"/>
      <c r="Q5159" s="23" t="str">
        <v/>
      </c>
      <c r="R5159" s="30"/>
      <c r="S5159" s="39"/>
      <c r="T5159" s="45"/>
      <c r="U5159" s="52"/>
      <c r="V5159" s="53"/>
      <c r="W5159" s="54"/>
      <c r="X5159" s="30"/>
      <c r="Y5159" s="31" t="str">
        <v/>
      </c>
      <c r="Z5159" s="30"/>
      <c r="AA5159" s="55"/>
      <c r="AB5159" s="55"/>
      <c r="AC5159" s="30"/>
      <c r="AD5159" s="30"/>
    </row>
    <row r="5160" spans="1:30" x14ac:dyDescent="0.2">
      <c r="A5160" s="89"/>
      <c r="B5160" s="35"/>
      <c r="C5160" s="30"/>
      <c r="D5160" s="30"/>
      <c r="E5160" s="30"/>
      <c r="F5160" s="30"/>
      <c r="G5160" s="30"/>
      <c r="H5160" s="155"/>
      <c r="I5160" s="36" t="str">
        <f ca="1">IFERROR(__xludf.DUMMYFUNCTION("""COMPUTED_VALUE""")," ")</f>
        <v xml:space="preserve"> </v>
      </c>
      <c r="J5160" s="51"/>
      <c r="K5160" s="56"/>
      <c r="L5160" s="38"/>
      <c r="M5160" s="30"/>
      <c r="N5160" s="30"/>
      <c r="O5160" s="30"/>
      <c r="P5160" s="30"/>
      <c r="Q5160" s="23" t="str">
        <v/>
      </c>
      <c r="R5160" s="30"/>
      <c r="S5160" s="39"/>
      <c r="T5160" s="45"/>
      <c r="U5160" s="52"/>
      <c r="V5160" s="53"/>
      <c r="W5160" s="54"/>
      <c r="X5160" s="30"/>
      <c r="Y5160" s="31" t="str">
        <v/>
      </c>
      <c r="Z5160" s="30"/>
      <c r="AA5160" s="56"/>
      <c r="AB5160" s="56"/>
      <c r="AC5160" s="30"/>
      <c r="AD5160" s="30"/>
    </row>
    <row r="5161" spans="1:30" x14ac:dyDescent="0.2">
      <c r="A5161" s="89"/>
      <c r="B5161" s="35"/>
      <c r="C5161" s="30"/>
      <c r="D5161" s="30"/>
      <c r="E5161" s="30"/>
      <c r="F5161" s="30"/>
      <c r="G5161" s="30"/>
      <c r="H5161" s="155"/>
      <c r="I5161" s="36" t="str">
        <f ca="1">IFERROR(__xludf.DUMMYFUNCTION("""COMPUTED_VALUE""")," ")</f>
        <v xml:space="preserve"> </v>
      </c>
      <c r="J5161" s="51"/>
      <c r="K5161" s="56"/>
      <c r="L5161" s="38"/>
      <c r="M5161" s="30"/>
      <c r="N5161" s="30"/>
      <c r="O5161" s="30"/>
      <c r="P5161" s="30"/>
      <c r="Q5161" s="23" t="str">
        <v/>
      </c>
      <c r="R5161" s="30"/>
      <c r="S5161" s="39"/>
      <c r="T5161" s="45"/>
      <c r="U5161" s="52"/>
      <c r="V5161" s="53"/>
      <c r="W5161" s="54"/>
      <c r="X5161" s="30"/>
      <c r="Y5161" s="31" t="str">
        <v/>
      </c>
      <c r="Z5161" s="30"/>
      <c r="AA5161" s="55"/>
      <c r="AB5161" s="55"/>
      <c r="AC5161" s="30"/>
      <c r="AD5161" s="30"/>
    </row>
    <row r="5162" spans="1:30" x14ac:dyDescent="0.2">
      <c r="A5162" s="89"/>
      <c r="B5162" s="35"/>
      <c r="C5162" s="30"/>
      <c r="D5162" s="30"/>
      <c r="E5162" s="30"/>
      <c r="F5162" s="30"/>
      <c r="G5162" s="30"/>
      <c r="H5162" s="155"/>
      <c r="I5162" s="36" t="str">
        <f ca="1">IFERROR(__xludf.DUMMYFUNCTION("""COMPUTED_VALUE""")," ")</f>
        <v xml:space="preserve"> </v>
      </c>
      <c r="J5162" s="51"/>
      <c r="K5162" s="56"/>
      <c r="L5162" s="38"/>
      <c r="M5162" s="30"/>
      <c r="N5162" s="30"/>
      <c r="O5162" s="30"/>
      <c r="P5162" s="30"/>
      <c r="Q5162" s="23" t="str">
        <v/>
      </c>
      <c r="R5162" s="30"/>
      <c r="S5162" s="39"/>
      <c r="T5162" s="45"/>
      <c r="U5162" s="52"/>
      <c r="V5162" s="53"/>
      <c r="W5162" s="54"/>
      <c r="X5162" s="30"/>
      <c r="Y5162" s="31" t="str">
        <v/>
      </c>
      <c r="Z5162" s="30"/>
      <c r="AA5162" s="56"/>
      <c r="AB5162" s="56"/>
      <c r="AC5162" s="30"/>
      <c r="AD5162" s="30"/>
    </row>
    <row r="5163" spans="1:30" x14ac:dyDescent="0.2">
      <c r="A5163" s="89"/>
      <c r="B5163" s="35"/>
      <c r="C5163" s="30"/>
      <c r="D5163" s="30"/>
      <c r="E5163" s="30"/>
      <c r="F5163" s="30"/>
      <c r="G5163" s="30"/>
      <c r="H5163" s="155"/>
      <c r="I5163" s="36" t="str">
        <f ca="1">IFERROR(__xludf.DUMMYFUNCTION("""COMPUTED_VALUE""")," ")</f>
        <v xml:space="preserve"> </v>
      </c>
      <c r="J5163" s="51"/>
      <c r="K5163" s="56"/>
      <c r="L5163" s="38"/>
      <c r="M5163" s="30"/>
      <c r="N5163" s="30"/>
      <c r="O5163" s="30"/>
      <c r="P5163" s="30"/>
      <c r="Q5163" s="23" t="str">
        <v/>
      </c>
      <c r="R5163" s="30"/>
      <c r="S5163" s="39"/>
      <c r="T5163" s="45"/>
      <c r="U5163" s="52"/>
      <c r="V5163" s="53"/>
      <c r="W5163" s="54"/>
      <c r="X5163" s="30"/>
      <c r="Y5163" s="31" t="str">
        <v/>
      </c>
      <c r="Z5163" s="30"/>
      <c r="AA5163" s="55"/>
      <c r="AB5163" s="55"/>
      <c r="AC5163" s="30"/>
      <c r="AD5163" s="30"/>
    </row>
    <row r="5164" spans="1:30" x14ac:dyDescent="0.2">
      <c r="A5164" s="89"/>
      <c r="B5164" s="35"/>
      <c r="C5164" s="30"/>
      <c r="D5164" s="30"/>
      <c r="E5164" s="30"/>
      <c r="F5164" s="30"/>
      <c r="G5164" s="30"/>
      <c r="H5164" s="155"/>
      <c r="I5164" s="36" t="str">
        <f ca="1">IFERROR(__xludf.DUMMYFUNCTION("""COMPUTED_VALUE""")," ")</f>
        <v xml:space="preserve"> </v>
      </c>
      <c r="J5164" s="51"/>
      <c r="K5164" s="56"/>
      <c r="L5164" s="38"/>
      <c r="M5164" s="30"/>
      <c r="N5164" s="30"/>
      <c r="O5164" s="30"/>
      <c r="P5164" s="30"/>
      <c r="Q5164" s="23" t="str">
        <v/>
      </c>
      <c r="R5164" s="30"/>
      <c r="S5164" s="39"/>
      <c r="T5164" s="45"/>
      <c r="U5164" s="52"/>
      <c r="V5164" s="53"/>
      <c r="W5164" s="54"/>
      <c r="X5164" s="30"/>
      <c r="Y5164" s="31" t="str">
        <v/>
      </c>
      <c r="Z5164" s="30"/>
      <c r="AA5164" s="56"/>
      <c r="AB5164" s="56"/>
      <c r="AC5164" s="30"/>
      <c r="AD5164" s="30"/>
    </row>
    <row r="5165" spans="1:30" x14ac:dyDescent="0.2">
      <c r="A5165" s="89"/>
      <c r="B5165" s="35"/>
      <c r="C5165" s="30"/>
      <c r="D5165" s="30"/>
      <c r="E5165" s="30"/>
      <c r="F5165" s="30"/>
      <c r="G5165" s="30"/>
      <c r="H5165" s="155"/>
      <c r="I5165" s="36" t="str">
        <f ca="1">IFERROR(__xludf.DUMMYFUNCTION("""COMPUTED_VALUE""")," ")</f>
        <v xml:space="preserve"> </v>
      </c>
      <c r="J5165" s="51"/>
      <c r="K5165" s="56"/>
      <c r="L5165" s="38"/>
      <c r="M5165" s="30"/>
      <c r="N5165" s="30"/>
      <c r="O5165" s="30"/>
      <c r="P5165" s="30"/>
      <c r="Q5165" s="23" t="str">
        <v/>
      </c>
      <c r="R5165" s="30"/>
      <c r="S5165" s="39"/>
      <c r="T5165" s="45"/>
      <c r="U5165" s="52"/>
      <c r="V5165" s="53"/>
      <c r="W5165" s="54"/>
      <c r="X5165" s="30"/>
      <c r="Y5165" s="31" t="str">
        <v/>
      </c>
      <c r="Z5165" s="30"/>
      <c r="AA5165" s="55"/>
      <c r="AB5165" s="55"/>
      <c r="AC5165" s="30"/>
      <c r="AD5165" s="30"/>
    </row>
    <row r="5166" spans="1:30" x14ac:dyDescent="0.2">
      <c r="A5166" s="89"/>
      <c r="B5166" s="35"/>
      <c r="C5166" s="30"/>
      <c r="D5166" s="30"/>
      <c r="E5166" s="30"/>
      <c r="F5166" s="30"/>
      <c r="G5166" s="30"/>
      <c r="H5166" s="155"/>
      <c r="I5166" s="36" t="str">
        <f ca="1">IFERROR(__xludf.DUMMYFUNCTION("""COMPUTED_VALUE""")," ")</f>
        <v xml:space="preserve"> </v>
      </c>
      <c r="J5166" s="51"/>
      <c r="K5166" s="56"/>
      <c r="L5166" s="38"/>
      <c r="M5166" s="30"/>
      <c r="N5166" s="30"/>
      <c r="O5166" s="30"/>
      <c r="P5166" s="30"/>
      <c r="Q5166" s="23" t="str">
        <v/>
      </c>
      <c r="R5166" s="30"/>
      <c r="S5166" s="39"/>
      <c r="T5166" s="45"/>
      <c r="U5166" s="52"/>
      <c r="V5166" s="53"/>
      <c r="W5166" s="54"/>
      <c r="X5166" s="30"/>
      <c r="Y5166" s="31" t="str">
        <v/>
      </c>
      <c r="Z5166" s="30"/>
      <c r="AA5166" s="56"/>
      <c r="AB5166" s="56"/>
      <c r="AC5166" s="30"/>
      <c r="AD5166" s="30"/>
    </row>
    <row r="5167" spans="1:30" x14ac:dyDescent="0.2">
      <c r="A5167" s="89"/>
      <c r="B5167" s="35"/>
      <c r="C5167" s="30"/>
      <c r="D5167" s="30"/>
      <c r="E5167" s="30"/>
      <c r="F5167" s="30"/>
      <c r="G5167" s="30"/>
      <c r="H5167" s="155"/>
      <c r="I5167" s="36" t="str">
        <f ca="1">IFERROR(__xludf.DUMMYFUNCTION("""COMPUTED_VALUE""")," ")</f>
        <v xml:space="preserve"> </v>
      </c>
      <c r="J5167" s="51"/>
      <c r="K5167" s="56"/>
      <c r="L5167" s="38"/>
      <c r="M5167" s="30"/>
      <c r="N5167" s="30"/>
      <c r="O5167" s="30"/>
      <c r="P5167" s="30"/>
      <c r="Q5167" s="23" t="str">
        <v/>
      </c>
      <c r="R5167" s="30"/>
      <c r="S5167" s="39"/>
      <c r="T5167" s="45"/>
      <c r="U5167" s="52"/>
      <c r="V5167" s="53"/>
      <c r="W5167" s="54"/>
      <c r="X5167" s="30"/>
      <c r="Y5167" s="31" t="str">
        <v/>
      </c>
      <c r="Z5167" s="30"/>
      <c r="AA5167" s="55"/>
      <c r="AB5167" s="55"/>
      <c r="AC5167" s="30"/>
      <c r="AD5167" s="30"/>
    </row>
    <row r="5168" spans="1:30" x14ac:dyDescent="0.2">
      <c r="A5168" s="89"/>
      <c r="B5168" s="35"/>
      <c r="C5168" s="30"/>
      <c r="D5168" s="30"/>
      <c r="E5168" s="30"/>
      <c r="F5168" s="30"/>
      <c r="G5168" s="30"/>
      <c r="H5168" s="155"/>
      <c r="I5168" s="36" t="str">
        <f ca="1">IFERROR(__xludf.DUMMYFUNCTION("""COMPUTED_VALUE""")," ")</f>
        <v xml:space="preserve"> </v>
      </c>
      <c r="J5168" s="51"/>
      <c r="K5168" s="56"/>
      <c r="L5168" s="38"/>
      <c r="M5168" s="30"/>
      <c r="N5168" s="30"/>
      <c r="O5168" s="30"/>
      <c r="P5168" s="30"/>
      <c r="Q5168" s="23" t="str">
        <v/>
      </c>
      <c r="R5168" s="30"/>
      <c r="S5168" s="39"/>
      <c r="T5168" s="45"/>
      <c r="U5168" s="52"/>
      <c r="V5168" s="53"/>
      <c r="W5168" s="54"/>
      <c r="X5168" s="30"/>
      <c r="Y5168" s="31" t="str">
        <v/>
      </c>
      <c r="Z5168" s="30"/>
      <c r="AA5168" s="56"/>
      <c r="AB5168" s="56"/>
      <c r="AC5168" s="30"/>
      <c r="AD5168" s="30"/>
    </row>
    <row r="5169" spans="1:30" x14ac:dyDescent="0.2">
      <c r="A5169" s="89"/>
      <c r="B5169" s="35"/>
      <c r="C5169" s="30"/>
      <c r="D5169" s="30"/>
      <c r="E5169" s="30"/>
      <c r="F5169" s="30"/>
      <c r="G5169" s="30"/>
      <c r="H5169" s="155"/>
      <c r="I5169" s="36" t="str">
        <f ca="1">IFERROR(__xludf.DUMMYFUNCTION("""COMPUTED_VALUE""")," ")</f>
        <v xml:space="preserve"> </v>
      </c>
      <c r="J5169" s="51"/>
      <c r="K5169" s="56"/>
      <c r="L5169" s="38"/>
      <c r="M5169" s="30"/>
      <c r="N5169" s="30"/>
      <c r="O5169" s="30"/>
      <c r="P5169" s="30"/>
      <c r="Q5169" s="23" t="str">
        <v/>
      </c>
      <c r="R5169" s="30"/>
      <c r="S5169" s="39"/>
      <c r="T5169" s="45"/>
      <c r="U5169" s="52"/>
      <c r="V5169" s="53"/>
      <c r="W5169" s="54"/>
      <c r="X5169" s="30"/>
      <c r="Y5169" s="31" t="str">
        <v/>
      </c>
      <c r="Z5169" s="30"/>
      <c r="AA5169" s="55"/>
      <c r="AB5169" s="55"/>
      <c r="AC5169" s="30"/>
      <c r="AD5169" s="30"/>
    </row>
    <row r="5170" spans="1:30" x14ac:dyDescent="0.2">
      <c r="A5170" s="89"/>
      <c r="B5170" s="35"/>
      <c r="C5170" s="30"/>
      <c r="D5170" s="30"/>
      <c r="E5170" s="30"/>
      <c r="F5170" s="30"/>
      <c r="G5170" s="30"/>
      <c r="H5170" s="155"/>
      <c r="I5170" s="36" t="str">
        <f ca="1">IFERROR(__xludf.DUMMYFUNCTION("""COMPUTED_VALUE""")," ")</f>
        <v xml:space="preserve"> </v>
      </c>
      <c r="J5170" s="51"/>
      <c r="K5170" s="56"/>
      <c r="L5170" s="38"/>
      <c r="M5170" s="30"/>
      <c r="N5170" s="30"/>
      <c r="O5170" s="30"/>
      <c r="P5170" s="30"/>
      <c r="Q5170" s="23" t="str">
        <v/>
      </c>
      <c r="R5170" s="30"/>
      <c r="S5170" s="39"/>
      <c r="T5170" s="45"/>
      <c r="U5170" s="52"/>
      <c r="V5170" s="53"/>
      <c r="W5170" s="54"/>
      <c r="X5170" s="30"/>
      <c r="Y5170" s="31" t="str">
        <v/>
      </c>
      <c r="Z5170" s="30"/>
      <c r="AA5170" s="56"/>
      <c r="AB5170" s="56"/>
      <c r="AC5170" s="30"/>
      <c r="AD5170" s="30"/>
    </row>
    <row r="5171" spans="1:30" x14ac:dyDescent="0.2">
      <c r="A5171" s="89"/>
      <c r="B5171" s="35"/>
      <c r="C5171" s="30"/>
      <c r="D5171" s="30"/>
      <c r="E5171" s="30"/>
      <c r="F5171" s="30"/>
      <c r="G5171" s="30"/>
      <c r="H5171" s="155"/>
      <c r="I5171" s="36" t="str">
        <f ca="1">IFERROR(__xludf.DUMMYFUNCTION("""COMPUTED_VALUE""")," ")</f>
        <v xml:space="preserve"> </v>
      </c>
      <c r="J5171" s="51"/>
      <c r="K5171" s="56"/>
      <c r="L5171" s="38"/>
      <c r="M5171" s="30"/>
      <c r="N5171" s="30"/>
      <c r="O5171" s="30"/>
      <c r="P5171" s="30"/>
      <c r="Q5171" s="23" t="str">
        <v/>
      </c>
      <c r="R5171" s="30"/>
      <c r="S5171" s="39"/>
      <c r="T5171" s="45"/>
      <c r="U5171" s="52"/>
      <c r="V5171" s="53"/>
      <c r="W5171" s="54"/>
      <c r="X5171" s="30"/>
      <c r="Y5171" s="31" t="str">
        <v/>
      </c>
      <c r="Z5171" s="30"/>
      <c r="AA5171" s="55"/>
      <c r="AB5171" s="55"/>
      <c r="AC5171" s="30"/>
      <c r="AD5171" s="30"/>
    </row>
    <row r="5172" spans="1:30" x14ac:dyDescent="0.2">
      <c r="A5172" s="89"/>
      <c r="B5172" s="35"/>
      <c r="C5172" s="30"/>
      <c r="D5172" s="30"/>
      <c r="E5172" s="30"/>
      <c r="F5172" s="30"/>
      <c r="G5172" s="30"/>
      <c r="H5172" s="155"/>
      <c r="I5172" s="36" t="str">
        <f ca="1">IFERROR(__xludf.DUMMYFUNCTION("""COMPUTED_VALUE""")," ")</f>
        <v xml:space="preserve"> </v>
      </c>
      <c r="J5172" s="51"/>
      <c r="K5172" s="56"/>
      <c r="L5172" s="38"/>
      <c r="M5172" s="30"/>
      <c r="N5172" s="30"/>
      <c r="O5172" s="30"/>
      <c r="P5172" s="30"/>
      <c r="Q5172" s="23" t="str">
        <v/>
      </c>
      <c r="R5172" s="30"/>
      <c r="S5172" s="39"/>
      <c r="T5172" s="45"/>
      <c r="U5172" s="52"/>
      <c r="V5172" s="53"/>
      <c r="W5172" s="54"/>
      <c r="X5172" s="30"/>
      <c r="Y5172" s="31" t="str">
        <v/>
      </c>
      <c r="Z5172" s="30"/>
      <c r="AA5172" s="56"/>
      <c r="AB5172" s="56"/>
      <c r="AC5172" s="30"/>
      <c r="AD5172" s="30"/>
    </row>
    <row r="5173" spans="1:30" x14ac:dyDescent="0.2">
      <c r="A5173" s="89"/>
      <c r="B5173" s="35"/>
      <c r="C5173" s="30"/>
      <c r="D5173" s="30"/>
      <c r="E5173" s="30"/>
      <c r="F5173" s="30"/>
      <c r="G5173" s="30"/>
      <c r="H5173" s="155"/>
      <c r="I5173" s="36" t="str">
        <f ca="1">IFERROR(__xludf.DUMMYFUNCTION("""COMPUTED_VALUE""")," ")</f>
        <v xml:space="preserve"> </v>
      </c>
      <c r="J5173" s="51"/>
      <c r="K5173" s="56"/>
      <c r="L5173" s="38"/>
      <c r="M5173" s="30"/>
      <c r="N5173" s="30"/>
      <c r="O5173" s="30"/>
      <c r="P5173" s="30"/>
      <c r="Q5173" s="23" t="str">
        <v/>
      </c>
      <c r="R5173" s="30"/>
      <c r="S5173" s="39"/>
      <c r="T5173" s="45"/>
      <c r="U5173" s="52"/>
      <c r="V5173" s="53"/>
      <c r="W5173" s="54"/>
      <c r="X5173" s="30"/>
      <c r="Y5173" s="31" t="str">
        <v/>
      </c>
      <c r="Z5173" s="30"/>
      <c r="AA5173" s="55"/>
      <c r="AB5173" s="55"/>
      <c r="AC5173" s="30"/>
      <c r="AD5173" s="30"/>
    </row>
    <row r="5174" spans="1:30" x14ac:dyDescent="0.2">
      <c r="A5174" s="89"/>
      <c r="B5174" s="35"/>
      <c r="C5174" s="30"/>
      <c r="D5174" s="30"/>
      <c r="E5174" s="30"/>
      <c r="F5174" s="30"/>
      <c r="G5174" s="30"/>
      <c r="H5174" s="155"/>
      <c r="I5174" s="36" t="str">
        <f ca="1">IFERROR(__xludf.DUMMYFUNCTION("""COMPUTED_VALUE""")," ")</f>
        <v xml:space="preserve"> </v>
      </c>
      <c r="J5174" s="51"/>
      <c r="K5174" s="56"/>
      <c r="L5174" s="38"/>
      <c r="M5174" s="30"/>
      <c r="N5174" s="30"/>
      <c r="O5174" s="30"/>
      <c r="P5174" s="30"/>
      <c r="Q5174" s="23" t="str">
        <v/>
      </c>
      <c r="R5174" s="30"/>
      <c r="S5174" s="39"/>
      <c r="T5174" s="45"/>
      <c r="U5174" s="52"/>
      <c r="V5174" s="53"/>
      <c r="W5174" s="54"/>
      <c r="X5174" s="30"/>
      <c r="Y5174" s="31" t="str">
        <v/>
      </c>
      <c r="Z5174" s="30"/>
      <c r="AA5174" s="56"/>
      <c r="AB5174" s="56"/>
      <c r="AC5174" s="30"/>
      <c r="AD5174" s="30"/>
    </row>
    <row r="5175" spans="1:30" x14ac:dyDescent="0.2">
      <c r="A5175" s="89"/>
      <c r="B5175" s="35"/>
      <c r="C5175" s="30"/>
      <c r="D5175" s="30"/>
      <c r="E5175" s="30"/>
      <c r="F5175" s="30"/>
      <c r="G5175" s="30"/>
      <c r="H5175" s="155"/>
      <c r="I5175" s="36" t="str">
        <f ca="1">IFERROR(__xludf.DUMMYFUNCTION("""COMPUTED_VALUE""")," ")</f>
        <v xml:space="preserve"> </v>
      </c>
      <c r="J5175" s="51"/>
      <c r="K5175" s="56"/>
      <c r="L5175" s="38"/>
      <c r="M5175" s="30"/>
      <c r="N5175" s="30"/>
      <c r="O5175" s="30"/>
      <c r="P5175" s="30"/>
      <c r="Q5175" s="23" t="str">
        <v/>
      </c>
      <c r="R5175" s="30"/>
      <c r="S5175" s="39"/>
      <c r="T5175" s="45"/>
      <c r="U5175" s="52"/>
      <c r="V5175" s="53"/>
      <c r="W5175" s="54"/>
      <c r="X5175" s="30"/>
      <c r="Y5175" s="31" t="str">
        <v/>
      </c>
      <c r="Z5175" s="30"/>
      <c r="AA5175" s="55"/>
      <c r="AB5175" s="55"/>
      <c r="AC5175" s="30"/>
      <c r="AD5175" s="30"/>
    </row>
    <row r="5176" spans="1:30" x14ac:dyDescent="0.2">
      <c r="A5176" s="89"/>
      <c r="B5176" s="35"/>
      <c r="C5176" s="30"/>
      <c r="D5176" s="30"/>
      <c r="E5176" s="30"/>
      <c r="F5176" s="30"/>
      <c r="G5176" s="30"/>
      <c r="H5176" s="155"/>
      <c r="I5176" s="36" t="str">
        <f ca="1">IFERROR(__xludf.DUMMYFUNCTION("""COMPUTED_VALUE""")," ")</f>
        <v xml:space="preserve"> </v>
      </c>
      <c r="J5176" s="51"/>
      <c r="K5176" s="56"/>
      <c r="L5176" s="38"/>
      <c r="M5176" s="30"/>
      <c r="N5176" s="30"/>
      <c r="O5176" s="30"/>
      <c r="P5176" s="30"/>
      <c r="Q5176" s="23" t="str">
        <v/>
      </c>
      <c r="R5176" s="30"/>
      <c r="S5176" s="39"/>
      <c r="T5176" s="45"/>
      <c r="U5176" s="52"/>
      <c r="V5176" s="53"/>
      <c r="W5176" s="54"/>
      <c r="X5176" s="30"/>
      <c r="Y5176" s="31" t="str">
        <v/>
      </c>
      <c r="Z5176" s="30"/>
      <c r="AA5176" s="56"/>
      <c r="AB5176" s="56"/>
      <c r="AC5176" s="30"/>
      <c r="AD5176" s="30"/>
    </row>
    <row r="5177" spans="1:30" x14ac:dyDescent="0.2">
      <c r="A5177" s="89"/>
      <c r="B5177" s="35"/>
      <c r="C5177" s="30"/>
      <c r="D5177" s="30"/>
      <c r="E5177" s="30"/>
      <c r="F5177" s="30"/>
      <c r="G5177" s="30"/>
      <c r="H5177" s="155"/>
      <c r="I5177" s="36" t="str">
        <f ca="1">IFERROR(__xludf.DUMMYFUNCTION("""COMPUTED_VALUE""")," ")</f>
        <v xml:space="preserve"> </v>
      </c>
      <c r="J5177" s="51"/>
      <c r="K5177" s="56"/>
      <c r="L5177" s="38"/>
      <c r="M5177" s="30"/>
      <c r="N5177" s="30"/>
      <c r="O5177" s="30"/>
      <c r="P5177" s="30"/>
      <c r="Q5177" s="23" t="str">
        <v/>
      </c>
      <c r="R5177" s="30"/>
      <c r="S5177" s="39"/>
      <c r="T5177" s="45"/>
      <c r="U5177" s="52"/>
      <c r="V5177" s="53"/>
      <c r="W5177" s="54"/>
      <c r="X5177" s="30"/>
      <c r="Y5177" s="31" t="str">
        <v/>
      </c>
      <c r="Z5177" s="30"/>
      <c r="AA5177" s="55"/>
      <c r="AB5177" s="55"/>
      <c r="AC5177" s="30"/>
      <c r="AD5177" s="30"/>
    </row>
    <row r="5178" spans="1:30" x14ac:dyDescent="0.2">
      <c r="A5178" s="89"/>
      <c r="B5178" s="35"/>
      <c r="C5178" s="30"/>
      <c r="D5178" s="30"/>
      <c r="E5178" s="30"/>
      <c r="F5178" s="30"/>
      <c r="G5178" s="30"/>
      <c r="H5178" s="155"/>
      <c r="I5178" s="36" t="str">
        <f ca="1">IFERROR(__xludf.DUMMYFUNCTION("""COMPUTED_VALUE""")," ")</f>
        <v xml:space="preserve"> </v>
      </c>
      <c r="J5178" s="51"/>
      <c r="K5178" s="56"/>
      <c r="L5178" s="38"/>
      <c r="M5178" s="30"/>
      <c r="N5178" s="30"/>
      <c r="O5178" s="30"/>
      <c r="P5178" s="30"/>
      <c r="Q5178" s="23" t="str">
        <v/>
      </c>
      <c r="R5178" s="30"/>
      <c r="S5178" s="39"/>
      <c r="T5178" s="45"/>
      <c r="U5178" s="52"/>
      <c r="V5178" s="53"/>
      <c r="W5178" s="54"/>
      <c r="X5178" s="30"/>
      <c r="Y5178" s="31" t="str">
        <v/>
      </c>
      <c r="Z5178" s="30"/>
      <c r="AA5178" s="56"/>
      <c r="AB5178" s="56"/>
      <c r="AC5178" s="30"/>
      <c r="AD5178" s="30"/>
    </row>
    <row r="5179" spans="1:30" x14ac:dyDescent="0.2">
      <c r="A5179" s="89"/>
      <c r="B5179" s="35"/>
      <c r="C5179" s="30"/>
      <c r="D5179" s="30"/>
      <c r="E5179" s="30"/>
      <c r="F5179" s="30"/>
      <c r="G5179" s="30"/>
      <c r="H5179" s="155"/>
      <c r="I5179" s="36" t="str">
        <f ca="1">IFERROR(__xludf.DUMMYFUNCTION("""COMPUTED_VALUE""")," ")</f>
        <v xml:space="preserve"> </v>
      </c>
      <c r="J5179" s="51"/>
      <c r="K5179" s="56"/>
      <c r="L5179" s="38"/>
      <c r="M5179" s="30"/>
      <c r="N5179" s="30"/>
      <c r="O5179" s="30"/>
      <c r="P5179" s="30"/>
      <c r="Q5179" s="23" t="str">
        <v/>
      </c>
      <c r="R5179" s="30"/>
      <c r="S5179" s="39"/>
      <c r="T5179" s="45"/>
      <c r="U5179" s="52"/>
      <c r="V5179" s="53"/>
      <c r="W5179" s="54"/>
      <c r="X5179" s="30"/>
      <c r="Y5179" s="31" t="str">
        <v/>
      </c>
      <c r="Z5179" s="30"/>
      <c r="AA5179" s="55"/>
      <c r="AB5179" s="55"/>
      <c r="AC5179" s="30"/>
      <c r="AD5179" s="30"/>
    </row>
    <row r="5180" spans="1:30" x14ac:dyDescent="0.2">
      <c r="A5180" s="89"/>
      <c r="B5180" s="35"/>
      <c r="C5180" s="30"/>
      <c r="D5180" s="30"/>
      <c r="E5180" s="30"/>
      <c r="F5180" s="30"/>
      <c r="G5180" s="30"/>
      <c r="H5180" s="155"/>
      <c r="I5180" s="36" t="str">
        <f ca="1">IFERROR(__xludf.DUMMYFUNCTION("""COMPUTED_VALUE""")," ")</f>
        <v xml:space="preserve"> </v>
      </c>
      <c r="J5180" s="51"/>
      <c r="K5180" s="56"/>
      <c r="L5180" s="38"/>
      <c r="M5180" s="30"/>
      <c r="N5180" s="30"/>
      <c r="O5180" s="30"/>
      <c r="P5180" s="30"/>
      <c r="Q5180" s="23" t="str">
        <v/>
      </c>
      <c r="R5180" s="30"/>
      <c r="S5180" s="39"/>
      <c r="T5180" s="45"/>
      <c r="U5180" s="52"/>
      <c r="V5180" s="53"/>
      <c r="W5180" s="54"/>
      <c r="X5180" s="30"/>
      <c r="Y5180" s="31" t="str">
        <v/>
      </c>
      <c r="Z5180" s="30"/>
      <c r="AA5180" s="56"/>
      <c r="AB5180" s="56"/>
      <c r="AC5180" s="30"/>
      <c r="AD5180" s="30"/>
    </row>
    <row r="5181" spans="1:30" x14ac:dyDescent="0.2">
      <c r="A5181" s="89"/>
      <c r="B5181" s="35"/>
      <c r="C5181" s="30"/>
      <c r="D5181" s="30"/>
      <c r="E5181" s="30"/>
      <c r="F5181" s="30"/>
      <c r="G5181" s="30"/>
      <c r="H5181" s="155"/>
      <c r="I5181" s="36" t="str">
        <f ca="1">IFERROR(__xludf.DUMMYFUNCTION("""COMPUTED_VALUE""")," ")</f>
        <v xml:space="preserve"> </v>
      </c>
      <c r="J5181" s="51"/>
      <c r="K5181" s="56"/>
      <c r="L5181" s="38"/>
      <c r="M5181" s="30"/>
      <c r="N5181" s="30"/>
      <c r="O5181" s="30"/>
      <c r="P5181" s="30"/>
      <c r="Q5181" s="23" t="str">
        <v/>
      </c>
      <c r="R5181" s="30"/>
      <c r="S5181" s="39"/>
      <c r="T5181" s="45"/>
      <c r="U5181" s="52"/>
      <c r="V5181" s="53"/>
      <c r="W5181" s="54"/>
      <c r="X5181" s="30"/>
      <c r="Y5181" s="31" t="str">
        <v/>
      </c>
      <c r="Z5181" s="30"/>
      <c r="AA5181" s="55"/>
      <c r="AB5181" s="55"/>
      <c r="AC5181" s="30"/>
      <c r="AD5181" s="30"/>
    </row>
    <row r="5182" spans="1:30" x14ac:dyDescent="0.2">
      <c r="A5182" s="89"/>
      <c r="B5182" s="35"/>
      <c r="C5182" s="30"/>
      <c r="D5182" s="30"/>
      <c r="E5182" s="30"/>
      <c r="F5182" s="30"/>
      <c r="G5182" s="30"/>
      <c r="H5182" s="155"/>
      <c r="I5182" s="36" t="str">
        <f ca="1">IFERROR(__xludf.DUMMYFUNCTION("""COMPUTED_VALUE""")," ")</f>
        <v xml:space="preserve"> </v>
      </c>
      <c r="J5182" s="51"/>
      <c r="K5182" s="56"/>
      <c r="L5182" s="38"/>
      <c r="M5182" s="30"/>
      <c r="N5182" s="30"/>
      <c r="O5182" s="30"/>
      <c r="P5182" s="30"/>
      <c r="Q5182" s="23" t="str">
        <v/>
      </c>
      <c r="R5182" s="30"/>
      <c r="S5182" s="39"/>
      <c r="T5182" s="45"/>
      <c r="U5182" s="52"/>
      <c r="V5182" s="53"/>
      <c r="W5182" s="54"/>
      <c r="X5182" s="30"/>
      <c r="Y5182" s="31" t="str">
        <v/>
      </c>
      <c r="Z5182" s="30"/>
      <c r="AA5182" s="56"/>
      <c r="AB5182" s="56"/>
      <c r="AC5182" s="30"/>
      <c r="AD5182" s="30"/>
    </row>
    <row r="5183" spans="1:30" x14ac:dyDescent="0.2">
      <c r="A5183" s="89"/>
      <c r="B5183" s="35"/>
      <c r="C5183" s="30"/>
      <c r="D5183" s="30"/>
      <c r="E5183" s="30"/>
      <c r="F5183" s="30"/>
      <c r="G5183" s="30"/>
      <c r="H5183" s="155"/>
      <c r="I5183" s="36" t="str">
        <f ca="1">IFERROR(__xludf.DUMMYFUNCTION("""COMPUTED_VALUE""")," ")</f>
        <v xml:space="preserve"> </v>
      </c>
      <c r="J5183" s="51"/>
      <c r="K5183" s="56"/>
      <c r="L5183" s="38"/>
      <c r="M5183" s="30"/>
      <c r="N5183" s="30"/>
      <c r="O5183" s="30"/>
      <c r="P5183" s="30"/>
      <c r="Q5183" s="23" t="str">
        <v/>
      </c>
      <c r="R5183" s="30"/>
      <c r="S5183" s="39"/>
      <c r="T5183" s="45"/>
      <c r="U5183" s="52"/>
      <c r="V5183" s="53"/>
      <c r="W5183" s="54"/>
      <c r="X5183" s="30"/>
      <c r="Y5183" s="31" t="str">
        <v/>
      </c>
      <c r="Z5183" s="30"/>
      <c r="AA5183" s="55"/>
      <c r="AB5183" s="55"/>
      <c r="AC5183" s="30"/>
      <c r="AD5183" s="30"/>
    </row>
    <row r="5184" spans="1:30" x14ac:dyDescent="0.2">
      <c r="A5184" s="89"/>
      <c r="B5184" s="35"/>
      <c r="C5184" s="30"/>
      <c r="D5184" s="30"/>
      <c r="E5184" s="30"/>
      <c r="F5184" s="30"/>
      <c r="G5184" s="30"/>
      <c r="H5184" s="155"/>
      <c r="I5184" s="36" t="str">
        <f ca="1">IFERROR(__xludf.DUMMYFUNCTION("""COMPUTED_VALUE""")," ")</f>
        <v xml:space="preserve"> </v>
      </c>
      <c r="J5184" s="51"/>
      <c r="K5184" s="56"/>
      <c r="L5184" s="38"/>
      <c r="M5184" s="30"/>
      <c r="N5184" s="30"/>
      <c r="O5184" s="30"/>
      <c r="P5184" s="30"/>
      <c r="Q5184" s="23" t="str">
        <v/>
      </c>
      <c r="R5184" s="30"/>
      <c r="S5184" s="39"/>
      <c r="T5184" s="45"/>
      <c r="U5184" s="52"/>
      <c r="V5184" s="53"/>
      <c r="W5184" s="54"/>
      <c r="X5184" s="30"/>
      <c r="Y5184" s="31" t="str">
        <v/>
      </c>
      <c r="Z5184" s="30"/>
      <c r="AA5184" s="56"/>
      <c r="AB5184" s="56"/>
      <c r="AC5184" s="30"/>
      <c r="AD5184" s="30"/>
    </row>
    <row r="5185" spans="1:30" x14ac:dyDescent="0.2">
      <c r="A5185" s="89"/>
      <c r="B5185" s="35"/>
      <c r="C5185" s="30"/>
      <c r="D5185" s="30"/>
      <c r="E5185" s="30"/>
      <c r="F5185" s="30"/>
      <c r="G5185" s="30"/>
      <c r="H5185" s="155"/>
      <c r="I5185" s="36" t="str">
        <f ca="1">IFERROR(__xludf.DUMMYFUNCTION("""COMPUTED_VALUE""")," ")</f>
        <v xml:space="preserve"> </v>
      </c>
      <c r="J5185" s="51"/>
      <c r="K5185" s="56"/>
      <c r="L5185" s="38"/>
      <c r="M5185" s="30"/>
      <c r="N5185" s="30"/>
      <c r="O5185" s="30"/>
      <c r="P5185" s="30"/>
      <c r="Q5185" s="23" t="str">
        <v/>
      </c>
      <c r="R5185" s="30"/>
      <c r="S5185" s="39"/>
      <c r="T5185" s="45"/>
      <c r="U5185" s="52"/>
      <c r="V5185" s="53"/>
      <c r="W5185" s="54"/>
      <c r="X5185" s="30"/>
      <c r="Y5185" s="31" t="str">
        <v/>
      </c>
      <c r="Z5185" s="30"/>
      <c r="AA5185" s="55"/>
      <c r="AB5185" s="55"/>
      <c r="AC5185" s="30"/>
      <c r="AD5185" s="30"/>
    </row>
    <row r="5186" spans="1:30" x14ac:dyDescent="0.2">
      <c r="A5186" s="89"/>
      <c r="B5186" s="35"/>
      <c r="C5186" s="30"/>
      <c r="D5186" s="30"/>
      <c r="E5186" s="30"/>
      <c r="F5186" s="30"/>
      <c r="G5186" s="30"/>
      <c r="H5186" s="155"/>
      <c r="I5186" s="36" t="str">
        <f ca="1">IFERROR(__xludf.DUMMYFUNCTION("""COMPUTED_VALUE""")," ")</f>
        <v xml:space="preserve"> </v>
      </c>
      <c r="J5186" s="51"/>
      <c r="K5186" s="56"/>
      <c r="L5186" s="38"/>
      <c r="M5186" s="30"/>
      <c r="N5186" s="30"/>
      <c r="O5186" s="30"/>
      <c r="P5186" s="30"/>
      <c r="Q5186" s="23" t="str">
        <v/>
      </c>
      <c r="R5186" s="30"/>
      <c r="S5186" s="39"/>
      <c r="T5186" s="45"/>
      <c r="U5186" s="52"/>
      <c r="V5186" s="53"/>
      <c r="W5186" s="54"/>
      <c r="X5186" s="30"/>
      <c r="Y5186" s="31" t="str">
        <v/>
      </c>
      <c r="Z5186" s="30"/>
      <c r="AA5186" s="56"/>
      <c r="AB5186" s="56"/>
      <c r="AC5186" s="30"/>
      <c r="AD5186" s="30"/>
    </row>
    <row r="5187" spans="1:30" x14ac:dyDescent="0.2">
      <c r="A5187" s="89"/>
      <c r="B5187" s="35"/>
      <c r="C5187" s="30"/>
      <c r="D5187" s="30"/>
      <c r="E5187" s="30"/>
      <c r="F5187" s="30"/>
      <c r="G5187" s="30"/>
      <c r="H5187" s="155"/>
      <c r="I5187" s="36" t="str">
        <f ca="1">IFERROR(__xludf.DUMMYFUNCTION("""COMPUTED_VALUE""")," ")</f>
        <v xml:space="preserve"> </v>
      </c>
      <c r="J5187" s="51"/>
      <c r="K5187" s="56"/>
      <c r="L5187" s="38"/>
      <c r="M5187" s="30"/>
      <c r="N5187" s="30"/>
      <c r="O5187" s="30"/>
      <c r="P5187" s="30"/>
      <c r="Q5187" s="23" t="str">
        <v/>
      </c>
      <c r="R5187" s="30"/>
      <c r="S5187" s="39"/>
      <c r="T5187" s="45"/>
      <c r="U5187" s="52"/>
      <c r="V5187" s="53"/>
      <c r="W5187" s="54"/>
      <c r="X5187" s="30"/>
      <c r="Y5187" s="31" t="str">
        <v/>
      </c>
      <c r="Z5187" s="30"/>
      <c r="AA5187" s="55"/>
      <c r="AB5187" s="55"/>
      <c r="AC5187" s="30"/>
      <c r="AD5187" s="30"/>
    </row>
    <row r="5188" spans="1:30" x14ac:dyDescent="0.2">
      <c r="A5188" s="89"/>
      <c r="B5188" s="35"/>
      <c r="C5188" s="30"/>
      <c r="D5188" s="30"/>
      <c r="E5188" s="30"/>
      <c r="F5188" s="30"/>
      <c r="G5188" s="30"/>
      <c r="H5188" s="155"/>
      <c r="I5188" s="36" t="str">
        <f ca="1">IFERROR(__xludf.DUMMYFUNCTION("""COMPUTED_VALUE""")," ")</f>
        <v xml:space="preserve"> </v>
      </c>
      <c r="J5188" s="51"/>
      <c r="K5188" s="56"/>
      <c r="L5188" s="38"/>
      <c r="M5188" s="30"/>
      <c r="N5188" s="30"/>
      <c r="O5188" s="30"/>
      <c r="P5188" s="30"/>
      <c r="Q5188" s="23" t="str">
        <v/>
      </c>
      <c r="R5188" s="30"/>
      <c r="S5188" s="39"/>
      <c r="T5188" s="45"/>
      <c r="U5188" s="52"/>
      <c r="V5188" s="53"/>
      <c r="W5188" s="54"/>
      <c r="X5188" s="30"/>
      <c r="Y5188" s="31" t="str">
        <v/>
      </c>
      <c r="Z5188" s="30"/>
      <c r="AA5188" s="56"/>
      <c r="AB5188" s="56"/>
      <c r="AC5188" s="30"/>
      <c r="AD5188" s="30"/>
    </row>
    <row r="5189" spans="1:30" x14ac:dyDescent="0.2">
      <c r="A5189" s="89"/>
      <c r="B5189" s="35"/>
      <c r="C5189" s="30"/>
      <c r="D5189" s="30"/>
      <c r="E5189" s="30"/>
      <c r="F5189" s="30"/>
      <c r="G5189" s="30"/>
      <c r="H5189" s="155"/>
      <c r="I5189" s="36" t="str">
        <f ca="1">IFERROR(__xludf.DUMMYFUNCTION("""COMPUTED_VALUE""")," ")</f>
        <v xml:space="preserve"> </v>
      </c>
      <c r="J5189" s="51"/>
      <c r="K5189" s="56"/>
      <c r="L5189" s="38"/>
      <c r="M5189" s="30"/>
      <c r="N5189" s="30"/>
      <c r="O5189" s="30"/>
      <c r="P5189" s="30"/>
      <c r="Q5189" s="23" t="str">
        <v/>
      </c>
      <c r="R5189" s="30"/>
      <c r="S5189" s="39"/>
      <c r="T5189" s="45"/>
      <c r="U5189" s="52"/>
      <c r="V5189" s="53"/>
      <c r="W5189" s="54"/>
      <c r="X5189" s="30"/>
      <c r="Y5189" s="31" t="str">
        <v/>
      </c>
      <c r="Z5189" s="30"/>
      <c r="AA5189" s="55"/>
      <c r="AB5189" s="55"/>
      <c r="AC5189" s="30"/>
      <c r="AD5189" s="30"/>
    </row>
    <row r="5190" spans="1:30" x14ac:dyDescent="0.2">
      <c r="A5190" s="89"/>
      <c r="B5190" s="35"/>
      <c r="C5190" s="30"/>
      <c r="D5190" s="30"/>
      <c r="E5190" s="30"/>
      <c r="F5190" s="30"/>
      <c r="G5190" s="30"/>
      <c r="H5190" s="155"/>
      <c r="I5190" s="36" t="str">
        <f ca="1">IFERROR(__xludf.DUMMYFUNCTION("""COMPUTED_VALUE""")," ")</f>
        <v xml:space="preserve"> </v>
      </c>
      <c r="J5190" s="51"/>
      <c r="K5190" s="56"/>
      <c r="L5190" s="38"/>
      <c r="M5190" s="30"/>
      <c r="N5190" s="30"/>
      <c r="O5190" s="30"/>
      <c r="P5190" s="30"/>
      <c r="Q5190" s="23" t="str">
        <v/>
      </c>
      <c r="R5190" s="30"/>
      <c r="S5190" s="39"/>
      <c r="T5190" s="45"/>
      <c r="U5190" s="52"/>
      <c r="V5190" s="53"/>
      <c r="W5190" s="54"/>
      <c r="X5190" s="30"/>
      <c r="Y5190" s="31" t="str">
        <v/>
      </c>
      <c r="Z5190" s="30"/>
      <c r="AA5190" s="56"/>
      <c r="AB5190" s="56"/>
      <c r="AC5190" s="30"/>
      <c r="AD5190" s="30"/>
    </row>
    <row r="5191" spans="1:30" x14ac:dyDescent="0.2">
      <c r="A5191" s="89"/>
      <c r="B5191" s="35"/>
      <c r="C5191" s="30"/>
      <c r="D5191" s="30"/>
      <c r="E5191" s="30"/>
      <c r="F5191" s="30"/>
      <c r="G5191" s="30"/>
      <c r="H5191" s="155"/>
      <c r="I5191" s="36" t="str">
        <f ca="1">IFERROR(__xludf.DUMMYFUNCTION("""COMPUTED_VALUE""")," ")</f>
        <v xml:space="preserve"> </v>
      </c>
      <c r="J5191" s="51"/>
      <c r="K5191" s="56"/>
      <c r="L5191" s="38"/>
      <c r="M5191" s="30"/>
      <c r="N5191" s="30"/>
      <c r="O5191" s="30"/>
      <c r="P5191" s="30"/>
      <c r="Q5191" s="23" t="str">
        <v/>
      </c>
      <c r="R5191" s="30"/>
      <c r="S5191" s="39"/>
      <c r="T5191" s="45"/>
      <c r="U5191" s="52"/>
      <c r="V5191" s="53"/>
      <c r="W5191" s="54"/>
      <c r="X5191" s="30"/>
      <c r="Y5191" s="31" t="str">
        <v/>
      </c>
      <c r="Z5191" s="30"/>
      <c r="AA5191" s="55"/>
      <c r="AB5191" s="55"/>
      <c r="AC5191" s="30"/>
      <c r="AD5191" s="30"/>
    </row>
    <row r="5192" spans="1:30" x14ac:dyDescent="0.2">
      <c r="A5192" s="89"/>
      <c r="B5192" s="35"/>
      <c r="C5192" s="30"/>
      <c r="D5192" s="30"/>
      <c r="E5192" s="30"/>
      <c r="F5192" s="30"/>
      <c r="G5192" s="30"/>
      <c r="H5192" s="155"/>
      <c r="I5192" s="36" t="str">
        <f ca="1">IFERROR(__xludf.DUMMYFUNCTION("""COMPUTED_VALUE""")," ")</f>
        <v xml:space="preserve"> </v>
      </c>
      <c r="J5192" s="51"/>
      <c r="K5192" s="56"/>
      <c r="L5192" s="38"/>
      <c r="M5192" s="30"/>
      <c r="N5192" s="30"/>
      <c r="O5192" s="30"/>
      <c r="P5192" s="30"/>
      <c r="Q5192" s="23" t="str">
        <v/>
      </c>
      <c r="R5192" s="30"/>
      <c r="S5192" s="39"/>
      <c r="T5192" s="45"/>
      <c r="U5192" s="52"/>
      <c r="V5192" s="53"/>
      <c r="W5192" s="54"/>
      <c r="X5192" s="30"/>
      <c r="Y5192" s="31" t="str">
        <v/>
      </c>
      <c r="Z5192" s="30"/>
      <c r="AA5192" s="56"/>
      <c r="AB5192" s="56"/>
      <c r="AC5192" s="30"/>
      <c r="AD5192" s="30"/>
    </row>
    <row r="5193" spans="1:30" x14ac:dyDescent="0.2">
      <c r="A5193" s="89"/>
      <c r="B5193" s="35"/>
      <c r="C5193" s="30"/>
      <c r="D5193" s="30"/>
      <c r="E5193" s="30"/>
      <c r="F5193" s="30"/>
      <c r="G5193" s="30"/>
      <c r="H5193" s="155"/>
      <c r="I5193" s="36" t="str">
        <f ca="1">IFERROR(__xludf.DUMMYFUNCTION("""COMPUTED_VALUE""")," ")</f>
        <v xml:space="preserve"> </v>
      </c>
      <c r="J5193" s="51"/>
      <c r="K5193" s="56"/>
      <c r="L5193" s="38"/>
      <c r="M5193" s="30"/>
      <c r="N5193" s="30"/>
      <c r="O5193" s="30"/>
      <c r="P5193" s="30"/>
      <c r="Q5193" s="23" t="str">
        <v/>
      </c>
      <c r="R5193" s="30"/>
      <c r="S5193" s="39"/>
      <c r="T5193" s="45"/>
      <c r="U5193" s="52"/>
      <c r="V5193" s="53"/>
      <c r="W5193" s="54"/>
      <c r="X5193" s="30"/>
      <c r="Y5193" s="31" t="str">
        <v/>
      </c>
      <c r="Z5193" s="30"/>
      <c r="AA5193" s="55"/>
      <c r="AB5193" s="55"/>
      <c r="AC5193" s="30"/>
      <c r="AD5193" s="30"/>
    </row>
    <row r="5194" spans="1:30" x14ac:dyDescent="0.2">
      <c r="A5194" s="89"/>
      <c r="B5194" s="35"/>
      <c r="C5194" s="30"/>
      <c r="D5194" s="30"/>
      <c r="E5194" s="30"/>
      <c r="F5194" s="30"/>
      <c r="G5194" s="30"/>
      <c r="H5194" s="155"/>
      <c r="I5194" s="36" t="str">
        <f ca="1">IFERROR(__xludf.DUMMYFUNCTION("""COMPUTED_VALUE""")," ")</f>
        <v xml:space="preserve"> </v>
      </c>
      <c r="J5194" s="51"/>
      <c r="K5194" s="56"/>
      <c r="L5194" s="38"/>
      <c r="M5194" s="30"/>
      <c r="N5194" s="30"/>
      <c r="O5194" s="30"/>
      <c r="P5194" s="30"/>
      <c r="Q5194" s="23" t="str">
        <v/>
      </c>
      <c r="R5194" s="30"/>
      <c r="S5194" s="39"/>
      <c r="T5194" s="45"/>
      <c r="U5194" s="52"/>
      <c r="V5194" s="53"/>
      <c r="W5194" s="54"/>
      <c r="X5194" s="30"/>
      <c r="Y5194" s="31" t="str">
        <v/>
      </c>
      <c r="Z5194" s="30"/>
      <c r="AA5194" s="56"/>
      <c r="AB5194" s="56"/>
      <c r="AC5194" s="30"/>
      <c r="AD5194" s="30"/>
    </row>
    <row r="5195" spans="1:30" x14ac:dyDescent="0.2">
      <c r="A5195" s="89"/>
      <c r="B5195" s="35"/>
      <c r="C5195" s="30"/>
      <c r="D5195" s="30"/>
      <c r="E5195" s="30"/>
      <c r="F5195" s="30"/>
      <c r="G5195" s="30"/>
      <c r="H5195" s="155"/>
      <c r="I5195" s="36" t="str">
        <f ca="1">IFERROR(__xludf.DUMMYFUNCTION("""COMPUTED_VALUE""")," ")</f>
        <v xml:space="preserve"> </v>
      </c>
      <c r="J5195" s="51"/>
      <c r="K5195" s="56"/>
      <c r="L5195" s="38"/>
      <c r="M5195" s="30"/>
      <c r="N5195" s="30"/>
      <c r="O5195" s="30"/>
      <c r="P5195" s="30"/>
      <c r="Q5195" s="23" t="str">
        <v/>
      </c>
      <c r="R5195" s="30"/>
      <c r="S5195" s="39"/>
      <c r="T5195" s="45"/>
      <c r="U5195" s="52"/>
      <c r="V5195" s="53"/>
      <c r="W5195" s="54"/>
      <c r="X5195" s="30"/>
      <c r="Y5195" s="31" t="str">
        <v/>
      </c>
      <c r="Z5195" s="30"/>
      <c r="AA5195" s="55"/>
      <c r="AB5195" s="55"/>
      <c r="AC5195" s="30"/>
      <c r="AD5195" s="30"/>
    </row>
    <row r="5196" spans="1:30" x14ac:dyDescent="0.2">
      <c r="A5196" s="89"/>
      <c r="B5196" s="35"/>
      <c r="C5196" s="30"/>
      <c r="D5196" s="30"/>
      <c r="E5196" s="30"/>
      <c r="F5196" s="30"/>
      <c r="G5196" s="30"/>
      <c r="H5196" s="155"/>
      <c r="I5196" s="36" t="str">
        <f ca="1">IFERROR(__xludf.DUMMYFUNCTION("""COMPUTED_VALUE""")," ")</f>
        <v xml:space="preserve"> </v>
      </c>
      <c r="J5196" s="51"/>
      <c r="K5196" s="56"/>
      <c r="L5196" s="38"/>
      <c r="M5196" s="30"/>
      <c r="N5196" s="30"/>
      <c r="O5196" s="30"/>
      <c r="P5196" s="30"/>
      <c r="Q5196" s="23" t="str">
        <v/>
      </c>
      <c r="R5196" s="30"/>
      <c r="S5196" s="39"/>
      <c r="T5196" s="45"/>
      <c r="U5196" s="52"/>
      <c r="V5196" s="53"/>
      <c r="W5196" s="54"/>
      <c r="X5196" s="30"/>
      <c r="Y5196" s="31" t="str">
        <v/>
      </c>
      <c r="Z5196" s="30"/>
      <c r="AA5196" s="56"/>
      <c r="AB5196" s="56"/>
      <c r="AC5196" s="30"/>
      <c r="AD5196" s="30"/>
    </row>
    <row r="5197" spans="1:30" x14ac:dyDescent="0.2">
      <c r="A5197" s="89"/>
      <c r="B5197" s="35"/>
      <c r="C5197" s="30"/>
      <c r="D5197" s="30"/>
      <c r="E5197" s="30"/>
      <c r="F5197" s="30"/>
      <c r="G5197" s="30"/>
      <c r="H5197" s="155"/>
      <c r="I5197" s="36" t="str">
        <f ca="1">IFERROR(__xludf.DUMMYFUNCTION("""COMPUTED_VALUE""")," ")</f>
        <v xml:space="preserve"> </v>
      </c>
      <c r="J5197" s="51"/>
      <c r="K5197" s="56"/>
      <c r="L5197" s="38"/>
      <c r="M5197" s="30"/>
      <c r="N5197" s="30"/>
      <c r="O5197" s="30"/>
      <c r="P5197" s="30"/>
      <c r="Q5197" s="23" t="str">
        <v/>
      </c>
      <c r="R5197" s="30"/>
      <c r="S5197" s="39"/>
      <c r="T5197" s="45"/>
      <c r="U5197" s="52"/>
      <c r="V5197" s="53"/>
      <c r="W5197" s="54"/>
      <c r="X5197" s="30"/>
      <c r="Y5197" s="31" t="str">
        <v/>
      </c>
      <c r="Z5197" s="30"/>
      <c r="AA5197" s="55"/>
      <c r="AB5197" s="55"/>
      <c r="AC5197" s="30"/>
      <c r="AD5197" s="30"/>
    </row>
    <row r="5198" spans="1:30" x14ac:dyDescent="0.2">
      <c r="A5198" s="89"/>
      <c r="B5198" s="35"/>
      <c r="C5198" s="30"/>
      <c r="D5198" s="30"/>
      <c r="E5198" s="30"/>
      <c r="F5198" s="30"/>
      <c r="G5198" s="30"/>
      <c r="H5198" s="155"/>
      <c r="I5198" s="36" t="str">
        <f ca="1">IFERROR(__xludf.DUMMYFUNCTION("""COMPUTED_VALUE""")," ")</f>
        <v xml:space="preserve"> </v>
      </c>
      <c r="J5198" s="51"/>
      <c r="K5198" s="56"/>
      <c r="L5198" s="38"/>
      <c r="M5198" s="30"/>
      <c r="N5198" s="30"/>
      <c r="O5198" s="30"/>
      <c r="P5198" s="30"/>
      <c r="Q5198" s="23" t="str">
        <v/>
      </c>
      <c r="R5198" s="30"/>
      <c r="S5198" s="39"/>
      <c r="T5198" s="45"/>
      <c r="U5198" s="52"/>
      <c r="V5198" s="53"/>
      <c r="W5198" s="54"/>
      <c r="X5198" s="30"/>
      <c r="Y5198" s="31" t="str">
        <v/>
      </c>
      <c r="Z5198" s="30"/>
      <c r="AA5198" s="56"/>
      <c r="AB5198" s="56"/>
      <c r="AC5198" s="30"/>
      <c r="AD5198" s="30"/>
    </row>
    <row r="5199" spans="1:30" x14ac:dyDescent="0.2">
      <c r="A5199" s="89"/>
      <c r="B5199" s="35"/>
      <c r="C5199" s="30"/>
      <c r="D5199" s="30"/>
      <c r="E5199" s="30"/>
      <c r="F5199" s="30"/>
      <c r="G5199" s="30"/>
      <c r="H5199" s="155"/>
      <c r="I5199" s="36" t="str">
        <f ca="1">IFERROR(__xludf.DUMMYFUNCTION("""COMPUTED_VALUE""")," ")</f>
        <v xml:space="preserve"> </v>
      </c>
      <c r="J5199" s="51"/>
      <c r="K5199" s="56"/>
      <c r="L5199" s="38"/>
      <c r="M5199" s="30"/>
      <c r="N5199" s="30"/>
      <c r="O5199" s="30"/>
      <c r="P5199" s="30"/>
      <c r="Q5199" s="23" t="str">
        <v/>
      </c>
      <c r="R5199" s="30"/>
      <c r="S5199" s="39"/>
      <c r="T5199" s="45"/>
      <c r="U5199" s="52"/>
      <c r="V5199" s="53"/>
      <c r="W5199" s="54"/>
      <c r="X5199" s="30"/>
      <c r="Y5199" s="31" t="str">
        <v/>
      </c>
      <c r="Z5199" s="30"/>
      <c r="AA5199" s="55"/>
      <c r="AB5199" s="55"/>
      <c r="AC5199" s="30"/>
      <c r="AD5199" s="30"/>
    </row>
    <row r="5200" spans="1:30" x14ac:dyDescent="0.2">
      <c r="A5200" s="89"/>
      <c r="B5200" s="35"/>
      <c r="C5200" s="30"/>
      <c r="D5200" s="30"/>
      <c r="E5200" s="30"/>
      <c r="F5200" s="30"/>
      <c r="G5200" s="30"/>
      <c r="H5200" s="155"/>
      <c r="I5200" s="36" t="str">
        <f ca="1">IFERROR(__xludf.DUMMYFUNCTION("""COMPUTED_VALUE""")," ")</f>
        <v xml:space="preserve"> </v>
      </c>
      <c r="J5200" s="51"/>
      <c r="K5200" s="56"/>
      <c r="L5200" s="38"/>
      <c r="M5200" s="30"/>
      <c r="N5200" s="30"/>
      <c r="O5200" s="30"/>
      <c r="P5200" s="30"/>
      <c r="Q5200" s="23" t="str">
        <v/>
      </c>
      <c r="R5200" s="30"/>
      <c r="S5200" s="39"/>
      <c r="T5200" s="45"/>
      <c r="U5200" s="52"/>
      <c r="V5200" s="53"/>
      <c r="W5200" s="54"/>
      <c r="X5200" s="30"/>
      <c r="Y5200" s="31" t="str">
        <v/>
      </c>
      <c r="Z5200" s="30"/>
      <c r="AA5200" s="56"/>
      <c r="AB5200" s="56"/>
      <c r="AC5200" s="30"/>
      <c r="AD5200" s="30"/>
    </row>
    <row r="5201" spans="1:30" x14ac:dyDescent="0.2">
      <c r="A5201" s="89"/>
      <c r="B5201" s="35"/>
      <c r="C5201" s="30"/>
      <c r="D5201" s="30"/>
      <c r="E5201" s="30"/>
      <c r="F5201" s="30"/>
      <c r="G5201" s="30"/>
      <c r="H5201" s="155"/>
      <c r="I5201" s="36" t="str">
        <f ca="1">IFERROR(__xludf.DUMMYFUNCTION("""COMPUTED_VALUE""")," ")</f>
        <v xml:space="preserve"> </v>
      </c>
      <c r="J5201" s="51"/>
      <c r="K5201" s="56"/>
      <c r="L5201" s="38"/>
      <c r="M5201" s="30"/>
      <c r="N5201" s="30"/>
      <c r="O5201" s="30"/>
      <c r="P5201" s="30"/>
      <c r="Q5201" s="23" t="str">
        <v/>
      </c>
      <c r="R5201" s="30"/>
      <c r="S5201" s="39"/>
      <c r="T5201" s="45"/>
      <c r="U5201" s="52"/>
      <c r="V5201" s="53"/>
      <c r="W5201" s="54"/>
      <c r="X5201" s="30"/>
      <c r="Y5201" s="31" t="str">
        <v/>
      </c>
      <c r="Z5201" s="30"/>
      <c r="AA5201" s="55"/>
      <c r="AB5201" s="55"/>
      <c r="AC5201" s="30"/>
      <c r="AD5201" s="30"/>
    </row>
    <row r="5202" spans="1:30" x14ac:dyDescent="0.2">
      <c r="A5202" s="89"/>
      <c r="B5202" s="35"/>
      <c r="C5202" s="30"/>
      <c r="D5202" s="30"/>
      <c r="E5202" s="30"/>
      <c r="F5202" s="30"/>
      <c r="G5202" s="30"/>
      <c r="H5202" s="155"/>
      <c r="I5202" s="36" t="str">
        <f ca="1">IFERROR(__xludf.DUMMYFUNCTION("""COMPUTED_VALUE""")," ")</f>
        <v xml:space="preserve"> </v>
      </c>
      <c r="J5202" s="51"/>
      <c r="K5202" s="56"/>
      <c r="L5202" s="38"/>
      <c r="M5202" s="30"/>
      <c r="N5202" s="30"/>
      <c r="O5202" s="30"/>
      <c r="P5202" s="30"/>
      <c r="Q5202" s="23" t="str">
        <v/>
      </c>
      <c r="R5202" s="30"/>
      <c r="S5202" s="39"/>
      <c r="T5202" s="45"/>
      <c r="U5202" s="52"/>
      <c r="V5202" s="53"/>
      <c r="W5202" s="54"/>
      <c r="X5202" s="30"/>
      <c r="Y5202" s="31" t="str">
        <v/>
      </c>
      <c r="Z5202" s="30"/>
      <c r="AA5202" s="56"/>
      <c r="AB5202" s="56"/>
      <c r="AC5202" s="30"/>
      <c r="AD5202" s="30"/>
    </row>
    <row r="5203" spans="1:30" x14ac:dyDescent="0.2">
      <c r="A5203" s="89"/>
      <c r="B5203" s="35"/>
      <c r="C5203" s="30"/>
      <c r="D5203" s="30"/>
      <c r="E5203" s="30"/>
      <c r="F5203" s="30"/>
      <c r="G5203" s="30"/>
      <c r="H5203" s="155"/>
      <c r="I5203" s="36" t="str">
        <f ca="1">IFERROR(__xludf.DUMMYFUNCTION("""COMPUTED_VALUE""")," ")</f>
        <v xml:space="preserve"> </v>
      </c>
      <c r="J5203" s="51"/>
      <c r="K5203" s="56"/>
      <c r="L5203" s="38"/>
      <c r="M5203" s="30"/>
      <c r="N5203" s="30"/>
      <c r="O5203" s="30"/>
      <c r="P5203" s="30"/>
      <c r="Q5203" s="23" t="str">
        <v/>
      </c>
      <c r="R5203" s="30"/>
      <c r="S5203" s="39"/>
      <c r="T5203" s="45"/>
      <c r="U5203" s="52"/>
      <c r="V5203" s="53"/>
      <c r="W5203" s="54"/>
      <c r="X5203" s="30"/>
      <c r="Y5203" s="31" t="str">
        <v/>
      </c>
      <c r="Z5203" s="30"/>
      <c r="AA5203" s="55"/>
      <c r="AB5203" s="55"/>
      <c r="AC5203" s="30"/>
      <c r="AD5203" s="30"/>
    </row>
    <row r="5204" spans="1:30" x14ac:dyDescent="0.2">
      <c r="A5204" s="89"/>
      <c r="B5204" s="35"/>
      <c r="C5204" s="30"/>
      <c r="D5204" s="30"/>
      <c r="E5204" s="30"/>
      <c r="F5204" s="30"/>
      <c r="G5204" s="30"/>
      <c r="H5204" s="155"/>
      <c r="I5204" s="36" t="str">
        <f ca="1">IFERROR(__xludf.DUMMYFUNCTION("""COMPUTED_VALUE""")," ")</f>
        <v xml:space="preserve"> </v>
      </c>
      <c r="J5204" s="51"/>
      <c r="K5204" s="56"/>
      <c r="L5204" s="38"/>
      <c r="M5204" s="30"/>
      <c r="N5204" s="30"/>
      <c r="O5204" s="30"/>
      <c r="P5204" s="30"/>
      <c r="Q5204" s="23" t="str">
        <v/>
      </c>
      <c r="R5204" s="30"/>
      <c r="S5204" s="39"/>
      <c r="T5204" s="45"/>
      <c r="U5204" s="52"/>
      <c r="V5204" s="53"/>
      <c r="W5204" s="54"/>
      <c r="X5204" s="30"/>
      <c r="Y5204" s="31" t="str">
        <v/>
      </c>
      <c r="Z5204" s="30"/>
      <c r="AA5204" s="56"/>
      <c r="AB5204" s="56"/>
      <c r="AC5204" s="30"/>
      <c r="AD5204" s="30"/>
    </row>
    <row r="5205" spans="1:30" x14ac:dyDescent="0.2">
      <c r="A5205" s="89"/>
      <c r="B5205" s="35"/>
      <c r="C5205" s="30"/>
      <c r="D5205" s="30"/>
      <c r="E5205" s="30"/>
      <c r="F5205" s="30"/>
      <c r="G5205" s="30"/>
      <c r="H5205" s="155"/>
      <c r="I5205" s="36" t="str">
        <f ca="1">IFERROR(__xludf.DUMMYFUNCTION("""COMPUTED_VALUE""")," ")</f>
        <v xml:space="preserve"> </v>
      </c>
      <c r="J5205" s="51"/>
      <c r="K5205" s="56"/>
      <c r="L5205" s="38"/>
      <c r="M5205" s="30"/>
      <c r="N5205" s="30"/>
      <c r="O5205" s="30"/>
      <c r="P5205" s="30"/>
      <c r="Q5205" s="23" t="str">
        <v/>
      </c>
      <c r="R5205" s="30"/>
      <c r="S5205" s="39"/>
      <c r="T5205" s="45"/>
      <c r="U5205" s="52"/>
      <c r="V5205" s="53"/>
      <c r="W5205" s="54"/>
      <c r="X5205" s="30"/>
      <c r="Y5205" s="31" t="str">
        <v/>
      </c>
      <c r="Z5205" s="30"/>
      <c r="AA5205" s="55"/>
      <c r="AB5205" s="55"/>
      <c r="AC5205" s="30"/>
      <c r="AD5205" s="30"/>
    </row>
    <row r="5206" spans="1:30" x14ac:dyDescent="0.2">
      <c r="A5206" s="89"/>
      <c r="B5206" s="35"/>
      <c r="C5206" s="30"/>
      <c r="D5206" s="30"/>
      <c r="E5206" s="30"/>
      <c r="F5206" s="30"/>
      <c r="G5206" s="30"/>
      <c r="H5206" s="155"/>
      <c r="I5206" s="36" t="str">
        <f ca="1">IFERROR(__xludf.DUMMYFUNCTION("""COMPUTED_VALUE""")," ")</f>
        <v xml:space="preserve"> </v>
      </c>
      <c r="J5206" s="51"/>
      <c r="K5206" s="56"/>
      <c r="L5206" s="38"/>
      <c r="M5206" s="30"/>
      <c r="N5206" s="30"/>
      <c r="O5206" s="30"/>
      <c r="P5206" s="30"/>
      <c r="Q5206" s="23" t="str">
        <v/>
      </c>
      <c r="R5206" s="30"/>
      <c r="S5206" s="39"/>
      <c r="T5206" s="45"/>
      <c r="U5206" s="52"/>
      <c r="V5206" s="53"/>
      <c r="W5206" s="54"/>
      <c r="X5206" s="30"/>
      <c r="Y5206" s="31" t="str">
        <v/>
      </c>
      <c r="Z5206" s="30"/>
      <c r="AA5206" s="56"/>
      <c r="AB5206" s="56"/>
      <c r="AC5206" s="30"/>
      <c r="AD5206" s="30"/>
    </row>
    <row r="5207" spans="1:30" x14ac:dyDescent="0.2">
      <c r="A5207" s="89"/>
      <c r="B5207" s="35"/>
      <c r="C5207" s="30"/>
      <c r="D5207" s="30"/>
      <c r="E5207" s="30"/>
      <c r="F5207" s="30"/>
      <c r="G5207" s="30"/>
      <c r="H5207" s="155"/>
      <c r="I5207" s="36" t="str">
        <f ca="1">IFERROR(__xludf.DUMMYFUNCTION("""COMPUTED_VALUE""")," ")</f>
        <v xml:space="preserve"> </v>
      </c>
      <c r="J5207" s="51"/>
      <c r="K5207" s="56"/>
      <c r="L5207" s="38"/>
      <c r="M5207" s="30"/>
      <c r="N5207" s="30"/>
      <c r="O5207" s="30"/>
      <c r="P5207" s="30"/>
      <c r="Q5207" s="23" t="str">
        <v/>
      </c>
      <c r="R5207" s="30"/>
      <c r="S5207" s="39"/>
      <c r="T5207" s="45"/>
      <c r="U5207" s="52"/>
      <c r="V5207" s="53"/>
      <c r="W5207" s="54"/>
      <c r="X5207" s="30"/>
      <c r="Y5207" s="31" t="str">
        <v/>
      </c>
      <c r="Z5207" s="30"/>
      <c r="AA5207" s="55"/>
      <c r="AB5207" s="55"/>
      <c r="AC5207" s="30"/>
      <c r="AD5207" s="30"/>
    </row>
    <row r="5208" spans="1:30" x14ac:dyDescent="0.2">
      <c r="A5208" s="89"/>
      <c r="B5208" s="35"/>
      <c r="C5208" s="30"/>
      <c r="D5208" s="30"/>
      <c r="E5208" s="30"/>
      <c r="F5208" s="30"/>
      <c r="G5208" s="30"/>
      <c r="H5208" s="155"/>
      <c r="I5208" s="36" t="str">
        <f ca="1">IFERROR(__xludf.DUMMYFUNCTION("""COMPUTED_VALUE""")," ")</f>
        <v xml:space="preserve"> </v>
      </c>
      <c r="J5208" s="51"/>
      <c r="K5208" s="56"/>
      <c r="L5208" s="38"/>
      <c r="M5208" s="30"/>
      <c r="N5208" s="30"/>
      <c r="O5208" s="30"/>
      <c r="P5208" s="30"/>
      <c r="Q5208" s="23" t="str">
        <v/>
      </c>
      <c r="R5208" s="30"/>
      <c r="S5208" s="39"/>
      <c r="T5208" s="45"/>
      <c r="U5208" s="52"/>
      <c r="V5208" s="53"/>
      <c r="W5208" s="54"/>
      <c r="X5208" s="30"/>
      <c r="Y5208" s="31" t="str">
        <v/>
      </c>
      <c r="Z5208" s="30"/>
      <c r="AA5208" s="56"/>
      <c r="AB5208" s="56"/>
      <c r="AC5208" s="30"/>
      <c r="AD5208" s="30"/>
    </row>
    <row r="5209" spans="1:30" x14ac:dyDescent="0.2">
      <c r="A5209" s="89"/>
      <c r="B5209" s="35"/>
      <c r="C5209" s="30"/>
      <c r="D5209" s="30"/>
      <c r="E5209" s="30"/>
      <c r="F5209" s="30"/>
      <c r="G5209" s="30"/>
      <c r="H5209" s="155"/>
      <c r="I5209" s="36" t="str">
        <f ca="1">IFERROR(__xludf.DUMMYFUNCTION("""COMPUTED_VALUE""")," ")</f>
        <v xml:space="preserve"> </v>
      </c>
      <c r="J5209" s="51"/>
      <c r="K5209" s="56"/>
      <c r="L5209" s="38"/>
      <c r="M5209" s="30"/>
      <c r="N5209" s="30"/>
      <c r="O5209" s="30"/>
      <c r="P5209" s="30"/>
      <c r="Q5209" s="23" t="str">
        <v/>
      </c>
      <c r="R5209" s="30"/>
      <c r="S5209" s="39"/>
      <c r="T5209" s="45"/>
      <c r="U5209" s="52"/>
      <c r="V5209" s="53"/>
      <c r="W5209" s="54"/>
      <c r="X5209" s="30"/>
      <c r="Y5209" s="31" t="str">
        <v/>
      </c>
      <c r="Z5209" s="30"/>
      <c r="AA5209" s="55"/>
      <c r="AB5209" s="55"/>
      <c r="AC5209" s="30"/>
      <c r="AD5209" s="30"/>
    </row>
    <row r="5210" spans="1:30" x14ac:dyDescent="0.2">
      <c r="A5210" s="89"/>
      <c r="B5210" s="35"/>
      <c r="C5210" s="30"/>
      <c r="D5210" s="30"/>
      <c r="E5210" s="30"/>
      <c r="F5210" s="30"/>
      <c r="G5210" s="30"/>
      <c r="H5210" s="155"/>
      <c r="I5210" s="36" t="str">
        <f ca="1">IFERROR(__xludf.DUMMYFUNCTION("""COMPUTED_VALUE""")," ")</f>
        <v xml:space="preserve"> </v>
      </c>
      <c r="J5210" s="51"/>
      <c r="K5210" s="56"/>
      <c r="L5210" s="38"/>
      <c r="M5210" s="30"/>
      <c r="N5210" s="30"/>
      <c r="O5210" s="30"/>
      <c r="P5210" s="30"/>
      <c r="Q5210" s="23" t="str">
        <v/>
      </c>
      <c r="R5210" s="30"/>
      <c r="S5210" s="39"/>
      <c r="T5210" s="45"/>
      <c r="U5210" s="52"/>
      <c r="V5210" s="53"/>
      <c r="W5210" s="54"/>
      <c r="X5210" s="30"/>
      <c r="Y5210" s="31" t="str">
        <v/>
      </c>
      <c r="Z5210" s="30"/>
      <c r="AA5210" s="56"/>
      <c r="AB5210" s="56"/>
      <c r="AC5210" s="30"/>
      <c r="AD5210" s="30"/>
    </row>
    <row r="5211" spans="1:30" x14ac:dyDescent="0.2">
      <c r="A5211" s="89"/>
      <c r="B5211" s="35"/>
      <c r="C5211" s="30"/>
      <c r="D5211" s="30"/>
      <c r="E5211" s="30"/>
      <c r="F5211" s="30"/>
      <c r="G5211" s="30"/>
      <c r="H5211" s="155"/>
      <c r="I5211" s="36" t="str">
        <f ca="1">IFERROR(__xludf.DUMMYFUNCTION("""COMPUTED_VALUE""")," ")</f>
        <v xml:space="preserve"> </v>
      </c>
      <c r="J5211" s="51"/>
      <c r="K5211" s="56"/>
      <c r="L5211" s="38"/>
      <c r="M5211" s="30"/>
      <c r="N5211" s="30"/>
      <c r="O5211" s="30"/>
      <c r="P5211" s="30"/>
      <c r="Q5211" s="23" t="str">
        <v/>
      </c>
      <c r="R5211" s="30"/>
      <c r="S5211" s="39"/>
      <c r="T5211" s="45"/>
      <c r="U5211" s="52"/>
      <c r="V5211" s="53"/>
      <c r="W5211" s="54"/>
      <c r="X5211" s="30"/>
      <c r="Y5211" s="31" t="str">
        <v/>
      </c>
      <c r="Z5211" s="30"/>
      <c r="AA5211" s="55"/>
      <c r="AB5211" s="55"/>
      <c r="AC5211" s="30"/>
      <c r="AD5211" s="30"/>
    </row>
    <row r="5212" spans="1:30" x14ac:dyDescent="0.2">
      <c r="A5212" s="89"/>
      <c r="B5212" s="35"/>
      <c r="C5212" s="30"/>
      <c r="D5212" s="30"/>
      <c r="E5212" s="30"/>
      <c r="F5212" s="30"/>
      <c r="G5212" s="30"/>
      <c r="H5212" s="155"/>
      <c r="I5212" s="36" t="str">
        <f ca="1">IFERROR(__xludf.DUMMYFUNCTION("""COMPUTED_VALUE""")," ")</f>
        <v xml:space="preserve"> </v>
      </c>
      <c r="J5212" s="51"/>
      <c r="K5212" s="56"/>
      <c r="L5212" s="38"/>
      <c r="M5212" s="30"/>
      <c r="N5212" s="30"/>
      <c r="O5212" s="30"/>
      <c r="P5212" s="30"/>
      <c r="Q5212" s="23" t="str">
        <v/>
      </c>
      <c r="R5212" s="30"/>
      <c r="S5212" s="39"/>
      <c r="T5212" s="45"/>
      <c r="U5212" s="52"/>
      <c r="V5212" s="53"/>
      <c r="W5212" s="54"/>
      <c r="X5212" s="30"/>
      <c r="Y5212" s="31" t="str">
        <v/>
      </c>
      <c r="Z5212" s="30"/>
      <c r="AA5212" s="56"/>
      <c r="AB5212" s="56"/>
      <c r="AC5212" s="30"/>
      <c r="AD5212" s="30"/>
    </row>
    <row r="5213" spans="1:30" x14ac:dyDescent="0.2">
      <c r="A5213" s="89"/>
      <c r="B5213" s="35"/>
      <c r="C5213" s="30"/>
      <c r="D5213" s="30"/>
      <c r="E5213" s="30"/>
      <c r="F5213" s="30"/>
      <c r="G5213" s="30"/>
      <c r="H5213" s="155"/>
      <c r="I5213" s="36" t="str">
        <f ca="1">IFERROR(__xludf.DUMMYFUNCTION("""COMPUTED_VALUE""")," ")</f>
        <v xml:space="preserve"> </v>
      </c>
      <c r="J5213" s="51"/>
      <c r="K5213" s="56"/>
      <c r="L5213" s="38"/>
      <c r="M5213" s="30"/>
      <c r="N5213" s="30"/>
      <c r="O5213" s="30"/>
      <c r="P5213" s="30"/>
      <c r="Q5213" s="23" t="str">
        <v/>
      </c>
      <c r="R5213" s="30"/>
      <c r="S5213" s="39"/>
      <c r="T5213" s="45"/>
      <c r="U5213" s="52"/>
      <c r="V5213" s="53"/>
      <c r="W5213" s="54"/>
      <c r="X5213" s="30"/>
      <c r="Y5213" s="31" t="str">
        <v/>
      </c>
      <c r="Z5213" s="30"/>
      <c r="AA5213" s="55"/>
      <c r="AB5213" s="55"/>
      <c r="AC5213" s="30"/>
      <c r="AD5213" s="30"/>
    </row>
    <row r="5214" spans="1:30" x14ac:dyDescent="0.2">
      <c r="A5214" s="89"/>
      <c r="B5214" s="35"/>
      <c r="C5214" s="30"/>
      <c r="D5214" s="30"/>
      <c r="E5214" s="30"/>
      <c r="F5214" s="30"/>
      <c r="G5214" s="30"/>
      <c r="H5214" s="155"/>
      <c r="I5214" s="36" t="str">
        <f ca="1">IFERROR(__xludf.DUMMYFUNCTION("""COMPUTED_VALUE""")," ")</f>
        <v xml:space="preserve"> </v>
      </c>
      <c r="J5214" s="51"/>
      <c r="K5214" s="56"/>
      <c r="L5214" s="38"/>
      <c r="M5214" s="30"/>
      <c r="N5214" s="30"/>
      <c r="O5214" s="30"/>
      <c r="P5214" s="30"/>
      <c r="Q5214" s="23" t="str">
        <v/>
      </c>
      <c r="R5214" s="30"/>
      <c r="S5214" s="39"/>
      <c r="T5214" s="45"/>
      <c r="U5214" s="52"/>
      <c r="V5214" s="53"/>
      <c r="W5214" s="54"/>
      <c r="X5214" s="30"/>
      <c r="Y5214" s="31" t="str">
        <v/>
      </c>
      <c r="Z5214" s="30"/>
      <c r="AA5214" s="56"/>
      <c r="AB5214" s="56"/>
      <c r="AC5214" s="30"/>
      <c r="AD5214" s="30"/>
    </row>
    <row r="5215" spans="1:30" x14ac:dyDescent="0.2">
      <c r="A5215" s="89"/>
      <c r="B5215" s="35"/>
      <c r="C5215" s="30"/>
      <c r="D5215" s="30"/>
      <c r="E5215" s="30"/>
      <c r="F5215" s="30"/>
      <c r="G5215" s="30"/>
      <c r="H5215" s="155"/>
      <c r="I5215" s="36" t="str">
        <f ca="1">IFERROR(__xludf.DUMMYFUNCTION("""COMPUTED_VALUE""")," ")</f>
        <v xml:space="preserve"> </v>
      </c>
      <c r="J5215" s="51"/>
      <c r="K5215" s="56"/>
      <c r="L5215" s="38"/>
      <c r="M5215" s="30"/>
      <c r="N5215" s="30"/>
      <c r="O5215" s="30"/>
      <c r="P5215" s="30"/>
      <c r="Q5215" s="23" t="str">
        <v/>
      </c>
      <c r="R5215" s="30"/>
      <c r="S5215" s="39"/>
      <c r="T5215" s="45"/>
      <c r="U5215" s="52"/>
      <c r="V5215" s="53"/>
      <c r="W5215" s="54"/>
      <c r="X5215" s="30"/>
      <c r="Y5215" s="31" t="str">
        <v/>
      </c>
      <c r="Z5215" s="30"/>
      <c r="AA5215" s="55"/>
      <c r="AB5215" s="55"/>
      <c r="AC5215" s="30"/>
      <c r="AD5215" s="30"/>
    </row>
    <row r="5216" spans="1:30" x14ac:dyDescent="0.2">
      <c r="A5216" s="89"/>
      <c r="B5216" s="35"/>
      <c r="C5216" s="30"/>
      <c r="D5216" s="30"/>
      <c r="E5216" s="30"/>
      <c r="F5216" s="30"/>
      <c r="G5216" s="30"/>
      <c r="H5216" s="155"/>
      <c r="I5216" s="36" t="str">
        <f ca="1">IFERROR(__xludf.DUMMYFUNCTION("""COMPUTED_VALUE""")," ")</f>
        <v xml:space="preserve"> </v>
      </c>
      <c r="J5216" s="51"/>
      <c r="K5216" s="56"/>
      <c r="L5216" s="38"/>
      <c r="M5216" s="30"/>
      <c r="N5216" s="30"/>
      <c r="O5216" s="30"/>
      <c r="P5216" s="30"/>
      <c r="Q5216" s="23" t="str">
        <v/>
      </c>
      <c r="R5216" s="30"/>
      <c r="S5216" s="39"/>
      <c r="T5216" s="45"/>
      <c r="U5216" s="52"/>
      <c r="V5216" s="53"/>
      <c r="W5216" s="54"/>
      <c r="X5216" s="30"/>
      <c r="Y5216" s="31" t="str">
        <v/>
      </c>
      <c r="Z5216" s="30"/>
      <c r="AA5216" s="56"/>
      <c r="AB5216" s="56"/>
      <c r="AC5216" s="30"/>
      <c r="AD5216" s="30"/>
    </row>
    <row r="5217" spans="1:30" x14ac:dyDescent="0.2">
      <c r="A5217" s="89"/>
      <c r="B5217" s="35"/>
      <c r="C5217" s="30"/>
      <c r="D5217" s="30"/>
      <c r="E5217" s="30"/>
      <c r="F5217" s="30"/>
      <c r="G5217" s="30"/>
      <c r="H5217" s="155"/>
      <c r="I5217" s="36" t="str">
        <f ca="1">IFERROR(__xludf.DUMMYFUNCTION("""COMPUTED_VALUE""")," ")</f>
        <v xml:space="preserve"> </v>
      </c>
      <c r="J5217" s="51"/>
      <c r="K5217" s="56"/>
      <c r="L5217" s="38"/>
      <c r="M5217" s="30"/>
      <c r="N5217" s="30"/>
      <c r="O5217" s="30"/>
      <c r="P5217" s="30"/>
      <c r="Q5217" s="23" t="str">
        <v/>
      </c>
      <c r="R5217" s="30"/>
      <c r="S5217" s="39"/>
      <c r="T5217" s="45"/>
      <c r="U5217" s="52"/>
      <c r="V5217" s="53"/>
      <c r="W5217" s="54"/>
      <c r="X5217" s="30"/>
      <c r="Y5217" s="31" t="str">
        <v/>
      </c>
      <c r="Z5217" s="30"/>
      <c r="AA5217" s="55"/>
      <c r="AB5217" s="55"/>
      <c r="AC5217" s="30"/>
      <c r="AD5217" s="30"/>
    </row>
    <row r="5218" spans="1:30" x14ac:dyDescent="0.2">
      <c r="A5218" s="89"/>
      <c r="B5218" s="35"/>
      <c r="C5218" s="30"/>
      <c r="D5218" s="30"/>
      <c r="E5218" s="30"/>
      <c r="F5218" s="30"/>
      <c r="G5218" s="30"/>
      <c r="H5218" s="155"/>
      <c r="I5218" s="36" t="str">
        <f ca="1">IFERROR(__xludf.DUMMYFUNCTION("""COMPUTED_VALUE""")," ")</f>
        <v xml:space="preserve"> </v>
      </c>
      <c r="J5218" s="51"/>
      <c r="K5218" s="56"/>
      <c r="L5218" s="38"/>
      <c r="M5218" s="30"/>
      <c r="N5218" s="30"/>
      <c r="O5218" s="30"/>
      <c r="P5218" s="30"/>
      <c r="Q5218" s="23" t="str">
        <v/>
      </c>
      <c r="R5218" s="30"/>
      <c r="S5218" s="39"/>
      <c r="T5218" s="45"/>
      <c r="U5218" s="52"/>
      <c r="V5218" s="53"/>
      <c r="W5218" s="54"/>
      <c r="X5218" s="30"/>
      <c r="Y5218" s="31" t="str">
        <v/>
      </c>
      <c r="Z5218" s="30"/>
      <c r="AA5218" s="56"/>
      <c r="AB5218" s="56"/>
      <c r="AC5218" s="30"/>
      <c r="AD5218" s="30"/>
    </row>
    <row r="5219" spans="1:30" x14ac:dyDescent="0.2">
      <c r="A5219" s="89"/>
      <c r="B5219" s="35"/>
      <c r="C5219" s="30"/>
      <c r="D5219" s="30"/>
      <c r="E5219" s="30"/>
      <c r="F5219" s="30"/>
      <c r="G5219" s="30"/>
      <c r="H5219" s="155"/>
      <c r="I5219" s="36" t="str">
        <f ca="1">IFERROR(__xludf.DUMMYFUNCTION("""COMPUTED_VALUE""")," ")</f>
        <v xml:space="preserve"> </v>
      </c>
      <c r="J5219" s="51"/>
      <c r="K5219" s="56"/>
      <c r="L5219" s="38"/>
      <c r="M5219" s="30"/>
      <c r="N5219" s="30"/>
      <c r="O5219" s="30"/>
      <c r="P5219" s="30"/>
      <c r="Q5219" s="23" t="str">
        <v/>
      </c>
      <c r="R5219" s="30"/>
      <c r="S5219" s="39"/>
      <c r="T5219" s="45"/>
      <c r="U5219" s="52"/>
      <c r="V5219" s="53"/>
      <c r="W5219" s="54"/>
      <c r="X5219" s="30"/>
      <c r="Y5219" s="31" t="str">
        <v/>
      </c>
      <c r="Z5219" s="30"/>
      <c r="AA5219" s="55"/>
      <c r="AB5219" s="55"/>
      <c r="AC5219" s="30"/>
      <c r="AD5219" s="30"/>
    </row>
    <row r="5220" spans="1:30" x14ac:dyDescent="0.2">
      <c r="A5220" s="89"/>
      <c r="B5220" s="35"/>
      <c r="C5220" s="30"/>
      <c r="D5220" s="30"/>
      <c r="E5220" s="30"/>
      <c r="F5220" s="30"/>
      <c r="G5220" s="30"/>
      <c r="H5220" s="155"/>
      <c r="I5220" s="36" t="str">
        <f ca="1">IFERROR(__xludf.DUMMYFUNCTION("""COMPUTED_VALUE""")," ")</f>
        <v xml:space="preserve"> </v>
      </c>
      <c r="J5220" s="51"/>
      <c r="K5220" s="56"/>
      <c r="L5220" s="38"/>
      <c r="M5220" s="30"/>
      <c r="N5220" s="30"/>
      <c r="O5220" s="30"/>
      <c r="P5220" s="30"/>
      <c r="Q5220" s="23" t="str">
        <v/>
      </c>
      <c r="R5220" s="30"/>
      <c r="S5220" s="39"/>
      <c r="T5220" s="45"/>
      <c r="U5220" s="52"/>
      <c r="V5220" s="53"/>
      <c r="W5220" s="54"/>
      <c r="X5220" s="30"/>
      <c r="Y5220" s="31" t="str">
        <v/>
      </c>
      <c r="Z5220" s="30"/>
      <c r="AA5220" s="56"/>
      <c r="AB5220" s="56"/>
      <c r="AC5220" s="30"/>
      <c r="AD5220" s="30"/>
    </row>
    <row r="5221" spans="1:30" x14ac:dyDescent="0.2">
      <c r="A5221" s="89"/>
      <c r="B5221" s="35"/>
      <c r="C5221" s="30"/>
      <c r="D5221" s="30"/>
      <c r="E5221" s="30"/>
      <c r="F5221" s="30"/>
      <c r="G5221" s="30"/>
      <c r="H5221" s="155"/>
      <c r="I5221" s="36" t="str">
        <f ca="1">IFERROR(__xludf.DUMMYFUNCTION("""COMPUTED_VALUE""")," ")</f>
        <v xml:space="preserve"> </v>
      </c>
      <c r="J5221" s="51"/>
      <c r="K5221" s="56"/>
      <c r="L5221" s="38"/>
      <c r="M5221" s="30"/>
      <c r="N5221" s="30"/>
      <c r="O5221" s="30"/>
      <c r="P5221" s="30"/>
      <c r="Q5221" s="23" t="str">
        <v/>
      </c>
      <c r="R5221" s="30"/>
      <c r="S5221" s="39"/>
      <c r="T5221" s="45"/>
      <c r="U5221" s="52"/>
      <c r="V5221" s="53"/>
      <c r="W5221" s="54"/>
      <c r="X5221" s="30"/>
      <c r="Y5221" s="31" t="str">
        <v/>
      </c>
      <c r="Z5221" s="30"/>
      <c r="AA5221" s="55"/>
      <c r="AB5221" s="55"/>
      <c r="AC5221" s="30"/>
      <c r="AD5221" s="30"/>
    </row>
    <row r="5222" spans="1:30" x14ac:dyDescent="0.2">
      <c r="A5222" s="89"/>
      <c r="B5222" s="35"/>
      <c r="C5222" s="30"/>
      <c r="D5222" s="30"/>
      <c r="E5222" s="30"/>
      <c r="F5222" s="30"/>
      <c r="G5222" s="30"/>
      <c r="H5222" s="155"/>
      <c r="I5222" s="36" t="str">
        <f ca="1">IFERROR(__xludf.DUMMYFUNCTION("""COMPUTED_VALUE""")," ")</f>
        <v xml:space="preserve"> </v>
      </c>
      <c r="J5222" s="51"/>
      <c r="K5222" s="56"/>
      <c r="L5222" s="38"/>
      <c r="M5222" s="30"/>
      <c r="N5222" s="30"/>
      <c r="O5222" s="30"/>
      <c r="P5222" s="30"/>
      <c r="Q5222" s="23" t="str">
        <v/>
      </c>
      <c r="R5222" s="30"/>
      <c r="S5222" s="39"/>
      <c r="T5222" s="45"/>
      <c r="U5222" s="52"/>
      <c r="V5222" s="53"/>
      <c r="W5222" s="54"/>
      <c r="X5222" s="30"/>
      <c r="Y5222" s="31" t="str">
        <v/>
      </c>
      <c r="Z5222" s="30"/>
      <c r="AA5222" s="56"/>
      <c r="AB5222" s="56"/>
      <c r="AC5222" s="30"/>
      <c r="AD5222" s="30"/>
    </row>
    <row r="5223" spans="1:30" x14ac:dyDescent="0.2">
      <c r="A5223" s="89"/>
      <c r="B5223" s="35"/>
      <c r="C5223" s="30"/>
      <c r="D5223" s="30"/>
      <c r="E5223" s="30"/>
      <c r="F5223" s="30"/>
      <c r="G5223" s="30"/>
      <c r="H5223" s="155"/>
      <c r="I5223" s="36" t="str">
        <f ca="1">IFERROR(__xludf.DUMMYFUNCTION("""COMPUTED_VALUE""")," ")</f>
        <v xml:space="preserve"> </v>
      </c>
      <c r="J5223" s="51"/>
      <c r="K5223" s="56"/>
      <c r="L5223" s="38"/>
      <c r="M5223" s="30"/>
      <c r="N5223" s="30"/>
      <c r="O5223" s="30"/>
      <c r="P5223" s="30"/>
      <c r="Q5223" s="23" t="str">
        <v/>
      </c>
      <c r="R5223" s="30"/>
      <c r="S5223" s="39"/>
      <c r="T5223" s="45"/>
      <c r="U5223" s="52"/>
      <c r="V5223" s="53"/>
      <c r="W5223" s="54"/>
      <c r="X5223" s="30"/>
      <c r="Y5223" s="31" t="str">
        <v/>
      </c>
      <c r="Z5223" s="30"/>
      <c r="AA5223" s="55"/>
      <c r="AB5223" s="55"/>
      <c r="AC5223" s="30"/>
      <c r="AD5223" s="30"/>
    </row>
    <row r="5224" spans="1:30" x14ac:dyDescent="0.2">
      <c r="A5224" s="89"/>
      <c r="B5224" s="35"/>
      <c r="C5224" s="30"/>
      <c r="D5224" s="30"/>
      <c r="E5224" s="30"/>
      <c r="F5224" s="30"/>
      <c r="G5224" s="30"/>
      <c r="H5224" s="155"/>
      <c r="I5224" s="36" t="str">
        <f ca="1">IFERROR(__xludf.DUMMYFUNCTION("""COMPUTED_VALUE""")," ")</f>
        <v xml:space="preserve"> </v>
      </c>
      <c r="J5224" s="51"/>
      <c r="K5224" s="56"/>
      <c r="L5224" s="38"/>
      <c r="M5224" s="30"/>
      <c r="N5224" s="30"/>
      <c r="O5224" s="30"/>
      <c r="P5224" s="30"/>
      <c r="Q5224" s="23" t="str">
        <v/>
      </c>
      <c r="R5224" s="30"/>
      <c r="S5224" s="39"/>
      <c r="T5224" s="45"/>
      <c r="U5224" s="52"/>
      <c r="V5224" s="53"/>
      <c r="W5224" s="54"/>
      <c r="X5224" s="30"/>
      <c r="Y5224" s="31" t="str">
        <v/>
      </c>
      <c r="Z5224" s="30"/>
      <c r="AA5224" s="56"/>
      <c r="AB5224" s="56"/>
      <c r="AC5224" s="30"/>
      <c r="AD5224" s="30"/>
    </row>
    <row r="5225" spans="1:30" x14ac:dyDescent="0.2">
      <c r="A5225" s="89"/>
      <c r="B5225" s="35"/>
      <c r="C5225" s="30"/>
      <c r="D5225" s="30"/>
      <c r="E5225" s="30"/>
      <c r="F5225" s="30"/>
      <c r="G5225" s="30"/>
      <c r="H5225" s="155"/>
      <c r="I5225" s="36" t="str">
        <f ca="1">IFERROR(__xludf.DUMMYFUNCTION("""COMPUTED_VALUE""")," ")</f>
        <v xml:space="preserve"> </v>
      </c>
      <c r="J5225" s="51"/>
      <c r="K5225" s="56"/>
      <c r="L5225" s="38"/>
      <c r="M5225" s="30"/>
      <c r="N5225" s="30"/>
      <c r="O5225" s="30"/>
      <c r="P5225" s="30"/>
      <c r="Q5225" s="23" t="str">
        <v/>
      </c>
      <c r="R5225" s="30"/>
      <c r="S5225" s="39"/>
      <c r="T5225" s="45"/>
      <c r="U5225" s="52"/>
      <c r="V5225" s="53"/>
      <c r="W5225" s="54"/>
      <c r="X5225" s="30"/>
      <c r="Y5225" s="31" t="str">
        <v/>
      </c>
      <c r="Z5225" s="30"/>
      <c r="AA5225" s="55"/>
      <c r="AB5225" s="55"/>
      <c r="AC5225" s="30"/>
      <c r="AD5225" s="30"/>
    </row>
    <row r="5226" spans="1:30" x14ac:dyDescent="0.2">
      <c r="A5226" s="89"/>
      <c r="B5226" s="35"/>
      <c r="C5226" s="30"/>
      <c r="D5226" s="30"/>
      <c r="E5226" s="30"/>
      <c r="F5226" s="30"/>
      <c r="G5226" s="30"/>
      <c r="H5226" s="155"/>
      <c r="I5226" s="36" t="str">
        <f ca="1">IFERROR(__xludf.DUMMYFUNCTION("""COMPUTED_VALUE""")," ")</f>
        <v xml:space="preserve"> </v>
      </c>
      <c r="J5226" s="51"/>
      <c r="K5226" s="56"/>
      <c r="L5226" s="38"/>
      <c r="M5226" s="30"/>
      <c r="N5226" s="30"/>
      <c r="O5226" s="30"/>
      <c r="P5226" s="30"/>
      <c r="Q5226" s="23" t="str">
        <v/>
      </c>
      <c r="R5226" s="30"/>
      <c r="S5226" s="39"/>
      <c r="T5226" s="45"/>
      <c r="U5226" s="52"/>
      <c r="V5226" s="53"/>
      <c r="W5226" s="54"/>
      <c r="X5226" s="30"/>
      <c r="Y5226" s="31" t="str">
        <v/>
      </c>
      <c r="Z5226" s="30"/>
      <c r="AA5226" s="56"/>
      <c r="AB5226" s="56"/>
      <c r="AC5226" s="30"/>
      <c r="AD5226" s="30"/>
    </row>
    <row r="5227" spans="1:30" x14ac:dyDescent="0.2">
      <c r="A5227" s="89"/>
      <c r="B5227" s="35"/>
      <c r="C5227" s="30"/>
      <c r="D5227" s="30"/>
      <c r="E5227" s="30"/>
      <c r="F5227" s="30"/>
      <c r="G5227" s="30"/>
      <c r="H5227" s="155"/>
      <c r="I5227" s="36" t="str">
        <f ca="1">IFERROR(__xludf.DUMMYFUNCTION("""COMPUTED_VALUE""")," ")</f>
        <v xml:space="preserve"> </v>
      </c>
      <c r="J5227" s="51"/>
      <c r="K5227" s="56"/>
      <c r="L5227" s="38"/>
      <c r="M5227" s="30"/>
      <c r="N5227" s="30"/>
      <c r="O5227" s="30"/>
      <c r="P5227" s="30"/>
      <c r="Q5227" s="23" t="str">
        <v/>
      </c>
      <c r="R5227" s="30"/>
      <c r="S5227" s="39"/>
      <c r="T5227" s="45"/>
      <c r="U5227" s="52"/>
      <c r="V5227" s="53"/>
      <c r="W5227" s="54"/>
      <c r="X5227" s="30"/>
      <c r="Y5227" s="31" t="str">
        <v/>
      </c>
      <c r="Z5227" s="30"/>
      <c r="AA5227" s="55"/>
      <c r="AB5227" s="55"/>
      <c r="AC5227" s="30"/>
      <c r="AD5227" s="30"/>
    </row>
    <row r="5228" spans="1:30" x14ac:dyDescent="0.2">
      <c r="A5228" s="89"/>
      <c r="B5228" s="35"/>
      <c r="C5228" s="30"/>
      <c r="D5228" s="30"/>
      <c r="E5228" s="30"/>
      <c r="F5228" s="30"/>
      <c r="G5228" s="30"/>
      <c r="H5228" s="155"/>
      <c r="I5228" s="36" t="str">
        <f ca="1">IFERROR(__xludf.DUMMYFUNCTION("""COMPUTED_VALUE""")," ")</f>
        <v xml:space="preserve"> </v>
      </c>
      <c r="J5228" s="51"/>
      <c r="K5228" s="56"/>
      <c r="L5228" s="38"/>
      <c r="M5228" s="30"/>
      <c r="N5228" s="30"/>
      <c r="O5228" s="30"/>
      <c r="P5228" s="30"/>
      <c r="Q5228" s="23" t="str">
        <v/>
      </c>
      <c r="R5228" s="30"/>
      <c r="S5228" s="39"/>
      <c r="T5228" s="45"/>
      <c r="U5228" s="52"/>
      <c r="V5228" s="53"/>
      <c r="W5228" s="54"/>
      <c r="X5228" s="30"/>
      <c r="Y5228" s="31" t="str">
        <v/>
      </c>
      <c r="Z5228" s="30"/>
      <c r="AA5228" s="56"/>
      <c r="AB5228" s="56"/>
      <c r="AC5228" s="30"/>
      <c r="AD5228" s="30"/>
    </row>
    <row r="5229" spans="1:30" x14ac:dyDescent="0.2">
      <c r="A5229" s="89"/>
      <c r="B5229" s="35"/>
      <c r="C5229" s="30"/>
      <c r="D5229" s="30"/>
      <c r="E5229" s="30"/>
      <c r="F5229" s="30"/>
      <c r="G5229" s="30"/>
      <c r="H5229" s="155"/>
      <c r="I5229" s="36" t="str">
        <f ca="1">IFERROR(__xludf.DUMMYFUNCTION("""COMPUTED_VALUE""")," ")</f>
        <v xml:space="preserve"> </v>
      </c>
      <c r="J5229" s="51"/>
      <c r="K5229" s="56"/>
      <c r="L5229" s="38"/>
      <c r="M5229" s="30"/>
      <c r="N5229" s="30"/>
      <c r="O5229" s="30"/>
      <c r="P5229" s="30"/>
      <c r="Q5229" s="23" t="str">
        <v/>
      </c>
      <c r="R5229" s="30"/>
      <c r="S5229" s="39"/>
      <c r="T5229" s="45"/>
      <c r="U5229" s="52"/>
      <c r="V5229" s="53"/>
      <c r="W5229" s="54"/>
      <c r="X5229" s="30"/>
      <c r="Y5229" s="31" t="str">
        <v/>
      </c>
      <c r="Z5229" s="30"/>
      <c r="AA5229" s="55"/>
      <c r="AB5229" s="55"/>
      <c r="AC5229" s="30"/>
      <c r="AD5229" s="30"/>
    </row>
    <row r="5230" spans="1:30" x14ac:dyDescent="0.2">
      <c r="A5230" s="89"/>
      <c r="B5230" s="35"/>
      <c r="C5230" s="30"/>
      <c r="D5230" s="30"/>
      <c r="E5230" s="30"/>
      <c r="F5230" s="30"/>
      <c r="G5230" s="30"/>
      <c r="H5230" s="155"/>
      <c r="I5230" s="36" t="str">
        <f ca="1">IFERROR(__xludf.DUMMYFUNCTION("""COMPUTED_VALUE""")," ")</f>
        <v xml:space="preserve"> </v>
      </c>
      <c r="J5230" s="51"/>
      <c r="K5230" s="56"/>
      <c r="L5230" s="38"/>
      <c r="M5230" s="30"/>
      <c r="N5230" s="30"/>
      <c r="O5230" s="30"/>
      <c r="P5230" s="30"/>
      <c r="Q5230" s="23" t="str">
        <v/>
      </c>
      <c r="R5230" s="30"/>
      <c r="S5230" s="39"/>
      <c r="T5230" s="45"/>
      <c r="U5230" s="52"/>
      <c r="V5230" s="53"/>
      <c r="W5230" s="54"/>
      <c r="X5230" s="30"/>
      <c r="Y5230" s="31" t="str">
        <v/>
      </c>
      <c r="Z5230" s="30"/>
      <c r="AA5230" s="56"/>
      <c r="AB5230" s="56"/>
      <c r="AC5230" s="30"/>
      <c r="AD5230" s="30"/>
    </row>
    <row r="5231" spans="1:30" x14ac:dyDescent="0.2">
      <c r="A5231" s="89"/>
      <c r="B5231" s="35"/>
      <c r="C5231" s="30"/>
      <c r="D5231" s="30"/>
      <c r="E5231" s="30"/>
      <c r="F5231" s="30"/>
      <c r="G5231" s="30"/>
      <c r="H5231" s="155"/>
      <c r="I5231" s="36" t="str">
        <f ca="1">IFERROR(__xludf.DUMMYFUNCTION("""COMPUTED_VALUE""")," ")</f>
        <v xml:space="preserve"> </v>
      </c>
      <c r="J5231" s="51"/>
      <c r="K5231" s="56"/>
      <c r="L5231" s="38"/>
      <c r="M5231" s="30"/>
      <c r="N5231" s="30"/>
      <c r="O5231" s="30"/>
      <c r="P5231" s="30"/>
      <c r="Q5231" s="23" t="str">
        <v/>
      </c>
      <c r="R5231" s="30"/>
      <c r="S5231" s="39"/>
      <c r="T5231" s="45"/>
      <c r="U5231" s="52"/>
      <c r="V5231" s="53"/>
      <c r="W5231" s="54"/>
      <c r="X5231" s="30"/>
      <c r="Y5231" s="31" t="str">
        <v/>
      </c>
      <c r="Z5231" s="30"/>
      <c r="AA5231" s="55"/>
      <c r="AB5231" s="55"/>
      <c r="AC5231" s="30"/>
      <c r="AD5231" s="30"/>
    </row>
    <row r="5232" spans="1:30" x14ac:dyDescent="0.2">
      <c r="A5232" s="89"/>
      <c r="B5232" s="35"/>
      <c r="C5232" s="30"/>
      <c r="D5232" s="30"/>
      <c r="E5232" s="30"/>
      <c r="F5232" s="30"/>
      <c r="G5232" s="30"/>
      <c r="H5232" s="155"/>
      <c r="I5232" s="36" t="str">
        <f ca="1">IFERROR(__xludf.DUMMYFUNCTION("""COMPUTED_VALUE""")," ")</f>
        <v xml:space="preserve"> </v>
      </c>
      <c r="J5232" s="51"/>
      <c r="K5232" s="56"/>
      <c r="L5232" s="38"/>
      <c r="M5232" s="30"/>
      <c r="N5232" s="30"/>
      <c r="O5232" s="30"/>
      <c r="P5232" s="30"/>
      <c r="Q5232" s="23" t="str">
        <v/>
      </c>
      <c r="R5232" s="30"/>
      <c r="S5232" s="39"/>
      <c r="T5232" s="45"/>
      <c r="U5232" s="52"/>
      <c r="V5232" s="53"/>
      <c r="W5232" s="54"/>
      <c r="X5232" s="30"/>
      <c r="Y5232" s="31" t="str">
        <v/>
      </c>
      <c r="Z5232" s="30"/>
      <c r="AA5232" s="56"/>
      <c r="AB5232" s="56"/>
      <c r="AC5232" s="30"/>
      <c r="AD5232" s="30"/>
    </row>
    <row r="5233" spans="1:30" x14ac:dyDescent="0.2">
      <c r="A5233" s="89"/>
      <c r="B5233" s="35"/>
      <c r="C5233" s="30"/>
      <c r="D5233" s="30"/>
      <c r="E5233" s="30"/>
      <c r="F5233" s="30"/>
      <c r="G5233" s="30"/>
      <c r="H5233" s="155"/>
      <c r="I5233" s="36" t="str">
        <f ca="1">IFERROR(__xludf.DUMMYFUNCTION("""COMPUTED_VALUE""")," ")</f>
        <v xml:space="preserve"> </v>
      </c>
      <c r="J5233" s="51"/>
      <c r="K5233" s="56"/>
      <c r="L5233" s="38"/>
      <c r="M5233" s="30"/>
      <c r="N5233" s="30"/>
      <c r="O5233" s="30"/>
      <c r="P5233" s="30"/>
      <c r="Q5233" s="23" t="str">
        <v/>
      </c>
      <c r="R5233" s="30"/>
      <c r="S5233" s="39"/>
      <c r="T5233" s="45"/>
      <c r="U5233" s="52"/>
      <c r="V5233" s="53"/>
      <c r="W5233" s="54"/>
      <c r="X5233" s="30"/>
      <c r="Y5233" s="31" t="str">
        <v/>
      </c>
      <c r="Z5233" s="30"/>
      <c r="AA5233" s="55"/>
      <c r="AB5233" s="55"/>
      <c r="AC5233" s="30"/>
      <c r="AD5233" s="30"/>
    </row>
    <row r="5234" spans="1:30" x14ac:dyDescent="0.2">
      <c r="A5234" s="89"/>
      <c r="B5234" s="35"/>
      <c r="C5234" s="30"/>
      <c r="D5234" s="30"/>
      <c r="E5234" s="30"/>
      <c r="F5234" s="30"/>
      <c r="G5234" s="30"/>
      <c r="H5234" s="155"/>
      <c r="I5234" s="36" t="str">
        <f ca="1">IFERROR(__xludf.DUMMYFUNCTION("""COMPUTED_VALUE""")," ")</f>
        <v xml:space="preserve"> </v>
      </c>
      <c r="J5234" s="51"/>
      <c r="K5234" s="56"/>
      <c r="L5234" s="38"/>
      <c r="M5234" s="30"/>
      <c r="N5234" s="30"/>
      <c r="O5234" s="30"/>
      <c r="P5234" s="30"/>
      <c r="Q5234" s="23" t="str">
        <v/>
      </c>
      <c r="R5234" s="30"/>
      <c r="S5234" s="39"/>
      <c r="T5234" s="45"/>
      <c r="U5234" s="52"/>
      <c r="V5234" s="53"/>
      <c r="W5234" s="54"/>
      <c r="X5234" s="30"/>
      <c r="Y5234" s="31" t="str">
        <v/>
      </c>
      <c r="Z5234" s="30"/>
      <c r="AA5234" s="56"/>
      <c r="AB5234" s="56"/>
      <c r="AC5234" s="30"/>
      <c r="AD5234" s="30"/>
    </row>
    <row r="5235" spans="1:30" x14ac:dyDescent="0.2">
      <c r="A5235" s="89"/>
      <c r="B5235" s="35"/>
      <c r="C5235" s="30"/>
      <c r="D5235" s="30"/>
      <c r="E5235" s="30"/>
      <c r="F5235" s="30"/>
      <c r="G5235" s="30"/>
      <c r="H5235" s="155"/>
      <c r="I5235" s="36" t="str">
        <f ca="1">IFERROR(__xludf.DUMMYFUNCTION("""COMPUTED_VALUE""")," ")</f>
        <v xml:space="preserve"> </v>
      </c>
      <c r="J5235" s="51"/>
      <c r="K5235" s="56"/>
      <c r="L5235" s="38"/>
      <c r="M5235" s="30"/>
      <c r="N5235" s="30"/>
      <c r="O5235" s="30"/>
      <c r="P5235" s="30"/>
      <c r="Q5235" s="23" t="str">
        <v/>
      </c>
      <c r="R5235" s="30"/>
      <c r="S5235" s="39"/>
      <c r="T5235" s="45"/>
      <c r="U5235" s="52"/>
      <c r="V5235" s="53"/>
      <c r="W5235" s="54"/>
      <c r="X5235" s="30"/>
      <c r="Y5235" s="31" t="str">
        <v/>
      </c>
      <c r="Z5235" s="30"/>
      <c r="AA5235" s="55"/>
      <c r="AB5235" s="55"/>
      <c r="AC5235" s="30"/>
      <c r="AD5235" s="30"/>
    </row>
    <row r="5236" spans="1:30" x14ac:dyDescent="0.2">
      <c r="A5236" s="89"/>
      <c r="B5236" s="35"/>
      <c r="C5236" s="30"/>
      <c r="D5236" s="30"/>
      <c r="E5236" s="30"/>
      <c r="F5236" s="30"/>
      <c r="G5236" s="30"/>
      <c r="H5236" s="155"/>
      <c r="I5236" s="36" t="str">
        <f ca="1">IFERROR(__xludf.DUMMYFUNCTION("""COMPUTED_VALUE""")," ")</f>
        <v xml:space="preserve"> </v>
      </c>
      <c r="J5236" s="51"/>
      <c r="K5236" s="56"/>
      <c r="L5236" s="38"/>
      <c r="M5236" s="30"/>
      <c r="N5236" s="30"/>
      <c r="O5236" s="30"/>
      <c r="P5236" s="30"/>
      <c r="Q5236" s="23" t="str">
        <v/>
      </c>
      <c r="R5236" s="30"/>
      <c r="S5236" s="39"/>
      <c r="T5236" s="45"/>
      <c r="U5236" s="52"/>
      <c r="V5236" s="53"/>
      <c r="W5236" s="54"/>
      <c r="X5236" s="30"/>
      <c r="Y5236" s="31" t="str">
        <v/>
      </c>
      <c r="Z5236" s="30"/>
      <c r="AA5236" s="56"/>
      <c r="AB5236" s="56"/>
      <c r="AC5236" s="30"/>
      <c r="AD5236" s="30"/>
    </row>
    <row r="5237" spans="1:30" x14ac:dyDescent="0.2">
      <c r="A5237" s="89"/>
      <c r="B5237" s="35"/>
      <c r="C5237" s="30"/>
      <c r="D5237" s="30"/>
      <c r="E5237" s="30"/>
      <c r="F5237" s="30"/>
      <c r="G5237" s="30"/>
      <c r="H5237" s="155"/>
      <c r="I5237" s="36" t="str">
        <f ca="1">IFERROR(__xludf.DUMMYFUNCTION("""COMPUTED_VALUE""")," ")</f>
        <v xml:space="preserve"> </v>
      </c>
      <c r="J5237" s="51"/>
      <c r="K5237" s="56"/>
      <c r="L5237" s="38"/>
      <c r="M5237" s="30"/>
      <c r="N5237" s="30"/>
      <c r="O5237" s="30"/>
      <c r="P5237" s="30"/>
      <c r="Q5237" s="23" t="str">
        <v/>
      </c>
      <c r="R5237" s="30"/>
      <c r="S5237" s="39"/>
      <c r="T5237" s="45"/>
      <c r="U5237" s="52"/>
      <c r="V5237" s="53"/>
      <c r="W5237" s="54"/>
      <c r="X5237" s="30"/>
      <c r="Y5237" s="31" t="str">
        <v/>
      </c>
      <c r="Z5237" s="30"/>
      <c r="AA5237" s="55"/>
      <c r="AB5237" s="55"/>
      <c r="AC5237" s="30"/>
      <c r="AD5237" s="30"/>
    </row>
    <row r="5238" spans="1:30" x14ac:dyDescent="0.2">
      <c r="A5238" s="89"/>
      <c r="B5238" s="35"/>
      <c r="C5238" s="30"/>
      <c r="D5238" s="30"/>
      <c r="E5238" s="30"/>
      <c r="F5238" s="30"/>
      <c r="G5238" s="30"/>
      <c r="H5238" s="155"/>
      <c r="I5238" s="36" t="str">
        <f ca="1">IFERROR(__xludf.DUMMYFUNCTION("""COMPUTED_VALUE""")," ")</f>
        <v xml:space="preserve"> </v>
      </c>
      <c r="J5238" s="51"/>
      <c r="K5238" s="56"/>
      <c r="L5238" s="38"/>
      <c r="M5238" s="30"/>
      <c r="N5238" s="30"/>
      <c r="O5238" s="30"/>
      <c r="P5238" s="30"/>
      <c r="Q5238" s="23" t="str">
        <v/>
      </c>
      <c r="R5238" s="30"/>
      <c r="S5238" s="39"/>
      <c r="T5238" s="45"/>
      <c r="U5238" s="52"/>
      <c r="V5238" s="53"/>
      <c r="W5238" s="54"/>
      <c r="X5238" s="30"/>
      <c r="Y5238" s="31" t="str">
        <v/>
      </c>
      <c r="Z5238" s="30"/>
      <c r="AA5238" s="56"/>
      <c r="AB5238" s="56"/>
      <c r="AC5238" s="30"/>
      <c r="AD5238" s="30"/>
    </row>
    <row r="5239" spans="1:30" x14ac:dyDescent="0.2">
      <c r="A5239" s="89"/>
      <c r="B5239" s="35"/>
      <c r="C5239" s="30"/>
      <c r="D5239" s="30"/>
      <c r="E5239" s="30"/>
      <c r="F5239" s="30"/>
      <c r="G5239" s="30"/>
      <c r="H5239" s="155"/>
      <c r="I5239" s="36" t="str">
        <f ca="1">IFERROR(__xludf.DUMMYFUNCTION("""COMPUTED_VALUE""")," ")</f>
        <v xml:space="preserve"> </v>
      </c>
      <c r="J5239" s="51"/>
      <c r="K5239" s="56"/>
      <c r="L5239" s="38"/>
      <c r="M5239" s="30"/>
      <c r="N5239" s="30"/>
      <c r="O5239" s="30"/>
      <c r="P5239" s="30"/>
      <c r="Q5239" s="23" t="str">
        <v/>
      </c>
      <c r="R5239" s="30"/>
      <c r="S5239" s="39"/>
      <c r="T5239" s="45"/>
      <c r="U5239" s="52"/>
      <c r="V5239" s="53"/>
      <c r="W5239" s="54"/>
      <c r="X5239" s="30"/>
      <c r="Y5239" s="31" t="str">
        <v/>
      </c>
      <c r="Z5239" s="30"/>
      <c r="AA5239" s="55"/>
      <c r="AB5239" s="55"/>
      <c r="AC5239" s="30"/>
      <c r="AD5239" s="30"/>
    </row>
    <row r="5240" spans="1:30" x14ac:dyDescent="0.2">
      <c r="A5240" s="89"/>
      <c r="B5240" s="35"/>
      <c r="C5240" s="30"/>
      <c r="D5240" s="30"/>
      <c r="E5240" s="30"/>
      <c r="F5240" s="30"/>
      <c r="G5240" s="30"/>
      <c r="H5240" s="155"/>
      <c r="I5240" s="36" t="str">
        <f ca="1">IFERROR(__xludf.DUMMYFUNCTION("""COMPUTED_VALUE""")," ")</f>
        <v xml:space="preserve"> </v>
      </c>
      <c r="J5240" s="51"/>
      <c r="K5240" s="56"/>
      <c r="L5240" s="38"/>
      <c r="M5240" s="30"/>
      <c r="N5240" s="30"/>
      <c r="O5240" s="30"/>
      <c r="P5240" s="30"/>
      <c r="Q5240" s="23" t="str">
        <v/>
      </c>
      <c r="R5240" s="30"/>
      <c r="S5240" s="39"/>
      <c r="T5240" s="45"/>
      <c r="U5240" s="52"/>
      <c r="V5240" s="53"/>
      <c r="W5240" s="54"/>
      <c r="X5240" s="30"/>
      <c r="Y5240" s="31" t="str">
        <v/>
      </c>
      <c r="Z5240" s="30"/>
      <c r="AA5240" s="56"/>
      <c r="AB5240" s="56"/>
      <c r="AC5240" s="30"/>
      <c r="AD5240" s="30"/>
    </row>
    <row r="5241" spans="1:30" x14ac:dyDescent="0.2">
      <c r="A5241" s="89"/>
      <c r="B5241" s="35"/>
      <c r="C5241" s="30"/>
      <c r="D5241" s="30"/>
      <c r="E5241" s="30"/>
      <c r="F5241" s="30"/>
      <c r="G5241" s="30"/>
      <c r="H5241" s="155"/>
      <c r="I5241" s="36" t="str">
        <f ca="1">IFERROR(__xludf.DUMMYFUNCTION("""COMPUTED_VALUE""")," ")</f>
        <v xml:space="preserve"> </v>
      </c>
      <c r="J5241" s="51"/>
      <c r="K5241" s="56"/>
      <c r="L5241" s="38"/>
      <c r="M5241" s="30"/>
      <c r="N5241" s="30"/>
      <c r="O5241" s="30"/>
      <c r="P5241" s="30"/>
      <c r="Q5241" s="23" t="str">
        <v/>
      </c>
      <c r="R5241" s="30"/>
      <c r="S5241" s="39"/>
      <c r="T5241" s="45"/>
      <c r="U5241" s="52"/>
      <c r="V5241" s="53"/>
      <c r="W5241" s="54"/>
      <c r="X5241" s="30"/>
      <c r="Y5241" s="31" t="str">
        <v/>
      </c>
      <c r="Z5241" s="30"/>
      <c r="AA5241" s="55"/>
      <c r="AB5241" s="55"/>
      <c r="AC5241" s="30"/>
      <c r="AD5241" s="30"/>
    </row>
    <row r="5242" spans="1:30" x14ac:dyDescent="0.2">
      <c r="A5242" s="89"/>
      <c r="B5242" s="35"/>
      <c r="C5242" s="30"/>
      <c r="D5242" s="30"/>
      <c r="E5242" s="30"/>
      <c r="F5242" s="30"/>
      <c r="G5242" s="30"/>
      <c r="H5242" s="155"/>
      <c r="I5242" s="36" t="str">
        <f ca="1">IFERROR(__xludf.DUMMYFUNCTION("""COMPUTED_VALUE""")," ")</f>
        <v xml:space="preserve"> </v>
      </c>
      <c r="J5242" s="51"/>
      <c r="K5242" s="56"/>
      <c r="L5242" s="38"/>
      <c r="M5242" s="30"/>
      <c r="N5242" s="30"/>
      <c r="O5242" s="30"/>
      <c r="P5242" s="30"/>
      <c r="Q5242" s="23" t="str">
        <v/>
      </c>
      <c r="R5242" s="30"/>
      <c r="S5242" s="39"/>
      <c r="T5242" s="45"/>
      <c r="U5242" s="52"/>
      <c r="V5242" s="53"/>
      <c r="W5242" s="54"/>
      <c r="X5242" s="30"/>
      <c r="Y5242" s="31" t="str">
        <v/>
      </c>
      <c r="Z5242" s="30"/>
      <c r="AA5242" s="56"/>
      <c r="AB5242" s="56"/>
      <c r="AC5242" s="30"/>
      <c r="AD5242" s="30"/>
    </row>
    <row r="5243" spans="1:30" x14ac:dyDescent="0.2">
      <c r="A5243" s="89"/>
      <c r="B5243" s="35"/>
      <c r="C5243" s="30"/>
      <c r="D5243" s="30"/>
      <c r="E5243" s="30"/>
      <c r="F5243" s="30"/>
      <c r="G5243" s="30"/>
      <c r="H5243" s="155"/>
      <c r="I5243" s="36" t="str">
        <f ca="1">IFERROR(__xludf.DUMMYFUNCTION("""COMPUTED_VALUE""")," ")</f>
        <v xml:space="preserve"> </v>
      </c>
      <c r="J5243" s="51"/>
      <c r="K5243" s="56"/>
      <c r="L5243" s="38"/>
      <c r="M5243" s="30"/>
      <c r="N5243" s="30"/>
      <c r="O5243" s="30"/>
      <c r="P5243" s="30"/>
      <c r="Q5243" s="23" t="str">
        <v/>
      </c>
      <c r="R5243" s="30"/>
      <c r="S5243" s="39"/>
      <c r="T5243" s="45"/>
      <c r="U5243" s="52"/>
      <c r="V5243" s="53"/>
      <c r="W5243" s="54"/>
      <c r="X5243" s="30"/>
      <c r="Y5243" s="31" t="str">
        <v/>
      </c>
      <c r="Z5243" s="30"/>
      <c r="AA5243" s="55"/>
      <c r="AB5243" s="55"/>
      <c r="AC5243" s="30"/>
      <c r="AD5243" s="30"/>
    </row>
    <row r="5244" spans="1:30" x14ac:dyDescent="0.2">
      <c r="A5244" s="89"/>
      <c r="B5244" s="35"/>
      <c r="C5244" s="30"/>
      <c r="D5244" s="30"/>
      <c r="E5244" s="30"/>
      <c r="F5244" s="30"/>
      <c r="G5244" s="30"/>
      <c r="H5244" s="155"/>
      <c r="I5244" s="36" t="str">
        <f ca="1">IFERROR(__xludf.DUMMYFUNCTION("""COMPUTED_VALUE""")," ")</f>
        <v xml:space="preserve"> </v>
      </c>
      <c r="J5244" s="51"/>
      <c r="K5244" s="56"/>
      <c r="L5244" s="38"/>
      <c r="M5244" s="30"/>
      <c r="N5244" s="30"/>
      <c r="O5244" s="30"/>
      <c r="P5244" s="30"/>
      <c r="Q5244" s="23" t="str">
        <v/>
      </c>
      <c r="R5244" s="30"/>
      <c r="S5244" s="39"/>
      <c r="T5244" s="45"/>
      <c r="U5244" s="52"/>
      <c r="V5244" s="53"/>
      <c r="W5244" s="54"/>
      <c r="X5244" s="30"/>
      <c r="Y5244" s="31" t="str">
        <v/>
      </c>
      <c r="Z5244" s="30"/>
      <c r="AA5244" s="56"/>
      <c r="AB5244" s="56"/>
      <c r="AC5244" s="30"/>
      <c r="AD5244" s="30"/>
    </row>
    <row r="5245" spans="1:30" x14ac:dyDescent="0.2">
      <c r="A5245" s="89"/>
      <c r="B5245" s="35"/>
      <c r="C5245" s="30"/>
      <c r="D5245" s="30"/>
      <c r="E5245" s="30"/>
      <c r="F5245" s="30"/>
      <c r="G5245" s="30"/>
      <c r="H5245" s="155"/>
      <c r="I5245" s="36" t="str">
        <f ca="1">IFERROR(__xludf.DUMMYFUNCTION("""COMPUTED_VALUE""")," ")</f>
        <v xml:space="preserve"> </v>
      </c>
      <c r="J5245" s="51"/>
      <c r="K5245" s="56"/>
      <c r="L5245" s="38"/>
      <c r="M5245" s="30"/>
      <c r="N5245" s="30"/>
      <c r="O5245" s="30"/>
      <c r="P5245" s="30"/>
      <c r="Q5245" s="23" t="str">
        <v/>
      </c>
      <c r="R5245" s="30"/>
      <c r="S5245" s="39"/>
      <c r="T5245" s="45"/>
      <c r="U5245" s="52"/>
      <c r="V5245" s="53"/>
      <c r="W5245" s="54"/>
      <c r="X5245" s="30"/>
      <c r="Y5245" s="31" t="str">
        <v/>
      </c>
      <c r="Z5245" s="30"/>
      <c r="AA5245" s="55"/>
      <c r="AB5245" s="55"/>
      <c r="AC5245" s="30"/>
      <c r="AD5245" s="30"/>
    </row>
    <row r="5246" spans="1:30" x14ac:dyDescent="0.2">
      <c r="A5246" s="89"/>
      <c r="B5246" s="35"/>
      <c r="C5246" s="30"/>
      <c r="D5246" s="30"/>
      <c r="E5246" s="30"/>
      <c r="F5246" s="30"/>
      <c r="G5246" s="30"/>
      <c r="H5246" s="155"/>
      <c r="I5246" s="36" t="str">
        <f ca="1">IFERROR(__xludf.DUMMYFUNCTION("""COMPUTED_VALUE""")," ")</f>
        <v xml:space="preserve"> </v>
      </c>
      <c r="J5246" s="51"/>
      <c r="K5246" s="56"/>
      <c r="L5246" s="38"/>
      <c r="M5246" s="30"/>
      <c r="N5246" s="30"/>
      <c r="O5246" s="30"/>
      <c r="P5246" s="30"/>
      <c r="Q5246" s="23" t="str">
        <v/>
      </c>
      <c r="R5246" s="30"/>
      <c r="S5246" s="39"/>
      <c r="T5246" s="45"/>
      <c r="U5246" s="52"/>
      <c r="V5246" s="53"/>
      <c r="W5246" s="54"/>
      <c r="X5246" s="30"/>
      <c r="Y5246" s="31" t="str">
        <v/>
      </c>
      <c r="Z5246" s="30"/>
      <c r="AA5246" s="56"/>
      <c r="AB5246" s="56"/>
      <c r="AC5246" s="30"/>
      <c r="AD5246" s="30"/>
    </row>
    <row r="5247" spans="1:30" x14ac:dyDescent="0.2">
      <c r="A5247" s="89"/>
      <c r="B5247" s="35"/>
      <c r="C5247" s="30"/>
      <c r="D5247" s="30"/>
      <c r="E5247" s="30"/>
      <c r="F5247" s="30"/>
      <c r="G5247" s="30"/>
      <c r="H5247" s="155"/>
      <c r="I5247" s="36" t="str">
        <f ca="1">IFERROR(__xludf.DUMMYFUNCTION("""COMPUTED_VALUE""")," ")</f>
        <v xml:space="preserve"> </v>
      </c>
      <c r="J5247" s="51"/>
      <c r="K5247" s="56"/>
      <c r="L5247" s="38"/>
      <c r="M5247" s="30"/>
      <c r="N5247" s="30"/>
      <c r="O5247" s="30"/>
      <c r="P5247" s="30"/>
      <c r="Q5247" s="23" t="str">
        <v/>
      </c>
      <c r="R5247" s="30"/>
      <c r="S5247" s="39"/>
      <c r="T5247" s="45"/>
      <c r="U5247" s="52"/>
      <c r="V5247" s="53"/>
      <c r="W5247" s="54"/>
      <c r="X5247" s="30"/>
      <c r="Y5247" s="31" t="str">
        <v/>
      </c>
      <c r="Z5247" s="30"/>
      <c r="AA5247" s="55"/>
      <c r="AB5247" s="55"/>
      <c r="AC5247" s="30"/>
      <c r="AD5247" s="30"/>
    </row>
    <row r="5248" spans="1:30" x14ac:dyDescent="0.2">
      <c r="A5248" s="89"/>
      <c r="B5248" s="35"/>
      <c r="C5248" s="30"/>
      <c r="D5248" s="30"/>
      <c r="E5248" s="30"/>
      <c r="F5248" s="30"/>
      <c r="G5248" s="30"/>
      <c r="H5248" s="155"/>
      <c r="I5248" s="36" t="str">
        <f ca="1">IFERROR(__xludf.DUMMYFUNCTION("""COMPUTED_VALUE""")," ")</f>
        <v xml:space="preserve"> </v>
      </c>
      <c r="J5248" s="51"/>
      <c r="K5248" s="56"/>
      <c r="L5248" s="38"/>
      <c r="M5248" s="30"/>
      <c r="N5248" s="30"/>
      <c r="O5248" s="30"/>
      <c r="P5248" s="30"/>
      <c r="Q5248" s="23" t="str">
        <v/>
      </c>
      <c r="R5248" s="30"/>
      <c r="S5248" s="39"/>
      <c r="T5248" s="45"/>
      <c r="U5248" s="52"/>
      <c r="V5248" s="53"/>
      <c r="W5248" s="54"/>
      <c r="X5248" s="30"/>
      <c r="Y5248" s="31" t="str">
        <v/>
      </c>
      <c r="Z5248" s="30"/>
      <c r="AA5248" s="56"/>
      <c r="AB5248" s="56"/>
      <c r="AC5248" s="30"/>
      <c r="AD5248" s="30"/>
    </row>
    <row r="5249" spans="1:30" x14ac:dyDescent="0.2">
      <c r="A5249" s="89"/>
      <c r="B5249" s="35"/>
      <c r="C5249" s="30"/>
      <c r="D5249" s="30"/>
      <c r="E5249" s="30"/>
      <c r="F5249" s="30"/>
      <c r="G5249" s="30"/>
      <c r="H5249" s="155"/>
      <c r="I5249" s="36" t="str">
        <f ca="1">IFERROR(__xludf.DUMMYFUNCTION("""COMPUTED_VALUE""")," ")</f>
        <v xml:space="preserve"> </v>
      </c>
      <c r="J5249" s="51"/>
      <c r="K5249" s="56"/>
      <c r="L5249" s="38"/>
      <c r="M5249" s="30"/>
      <c r="N5249" s="30"/>
      <c r="O5249" s="30"/>
      <c r="P5249" s="30"/>
      <c r="Q5249" s="23" t="str">
        <v/>
      </c>
      <c r="R5249" s="30"/>
      <c r="S5249" s="39"/>
      <c r="T5249" s="45"/>
      <c r="U5249" s="52"/>
      <c r="V5249" s="53"/>
      <c r="W5249" s="54"/>
      <c r="X5249" s="30"/>
      <c r="Y5249" s="31" t="str">
        <v/>
      </c>
      <c r="Z5249" s="30"/>
      <c r="AA5249" s="55"/>
      <c r="AB5249" s="55"/>
      <c r="AC5249" s="30"/>
      <c r="AD5249" s="30"/>
    </row>
    <row r="5250" spans="1:30" x14ac:dyDescent="0.2">
      <c r="A5250" s="89"/>
      <c r="B5250" s="35"/>
      <c r="C5250" s="30"/>
      <c r="D5250" s="30"/>
      <c r="E5250" s="30"/>
      <c r="F5250" s="30"/>
      <c r="G5250" s="30"/>
      <c r="H5250" s="155"/>
      <c r="I5250" s="36" t="str">
        <f ca="1">IFERROR(__xludf.DUMMYFUNCTION("""COMPUTED_VALUE""")," ")</f>
        <v xml:space="preserve"> </v>
      </c>
      <c r="J5250" s="51"/>
      <c r="K5250" s="56"/>
      <c r="L5250" s="38"/>
      <c r="M5250" s="30"/>
      <c r="N5250" s="30"/>
      <c r="O5250" s="30"/>
      <c r="P5250" s="30"/>
      <c r="Q5250" s="23" t="str">
        <v/>
      </c>
      <c r="R5250" s="30"/>
      <c r="S5250" s="39"/>
      <c r="T5250" s="45"/>
      <c r="U5250" s="52"/>
      <c r="V5250" s="53"/>
      <c r="W5250" s="54"/>
      <c r="X5250" s="30"/>
      <c r="Y5250" s="31" t="str">
        <v/>
      </c>
      <c r="Z5250" s="30"/>
      <c r="AA5250" s="56"/>
      <c r="AB5250" s="56"/>
      <c r="AC5250" s="30"/>
      <c r="AD5250" s="30"/>
    </row>
    <row r="5251" spans="1:30" x14ac:dyDescent="0.2">
      <c r="A5251" s="89"/>
      <c r="B5251" s="35"/>
      <c r="C5251" s="30"/>
      <c r="D5251" s="30"/>
      <c r="E5251" s="30"/>
      <c r="F5251" s="30"/>
      <c r="G5251" s="30"/>
      <c r="H5251" s="155"/>
      <c r="I5251" s="36" t="str">
        <f ca="1">IFERROR(__xludf.DUMMYFUNCTION("""COMPUTED_VALUE""")," ")</f>
        <v xml:space="preserve"> </v>
      </c>
      <c r="J5251" s="51"/>
      <c r="K5251" s="56"/>
      <c r="L5251" s="38"/>
      <c r="M5251" s="30"/>
      <c r="N5251" s="30"/>
      <c r="O5251" s="30"/>
      <c r="P5251" s="30"/>
      <c r="Q5251" s="23" t="str">
        <v/>
      </c>
      <c r="R5251" s="30"/>
      <c r="S5251" s="39"/>
      <c r="T5251" s="45"/>
      <c r="U5251" s="52"/>
      <c r="V5251" s="53"/>
      <c r="W5251" s="54"/>
      <c r="X5251" s="30"/>
      <c r="Y5251" s="31" t="str">
        <v/>
      </c>
      <c r="Z5251" s="30"/>
      <c r="AA5251" s="55"/>
      <c r="AB5251" s="55"/>
      <c r="AC5251" s="30"/>
      <c r="AD5251" s="30"/>
    </row>
    <row r="5252" spans="1:30" x14ac:dyDescent="0.2">
      <c r="A5252" s="89"/>
      <c r="B5252" s="35"/>
      <c r="C5252" s="30"/>
      <c r="D5252" s="30"/>
      <c r="E5252" s="30"/>
      <c r="F5252" s="30"/>
      <c r="G5252" s="30"/>
      <c r="H5252" s="155"/>
      <c r="I5252" s="36" t="str">
        <f ca="1">IFERROR(__xludf.DUMMYFUNCTION("""COMPUTED_VALUE""")," ")</f>
        <v xml:space="preserve"> </v>
      </c>
      <c r="J5252" s="51"/>
      <c r="K5252" s="56"/>
      <c r="L5252" s="38"/>
      <c r="M5252" s="30"/>
      <c r="N5252" s="30"/>
      <c r="O5252" s="30"/>
      <c r="P5252" s="30"/>
      <c r="Q5252" s="23" t="str">
        <v/>
      </c>
      <c r="R5252" s="30"/>
      <c r="S5252" s="39"/>
      <c r="T5252" s="45"/>
      <c r="U5252" s="52"/>
      <c r="V5252" s="53"/>
      <c r="W5252" s="54"/>
      <c r="X5252" s="30"/>
      <c r="Y5252" s="31" t="str">
        <v/>
      </c>
      <c r="Z5252" s="30"/>
      <c r="AA5252" s="56"/>
      <c r="AB5252" s="56"/>
      <c r="AC5252" s="30"/>
      <c r="AD5252" s="30"/>
    </row>
    <row r="5253" spans="1:30" x14ac:dyDescent="0.2">
      <c r="A5253" s="89"/>
      <c r="B5253" s="35"/>
      <c r="C5253" s="30"/>
      <c r="D5253" s="30"/>
      <c r="E5253" s="30"/>
      <c r="F5253" s="30"/>
      <c r="G5253" s="30"/>
      <c r="H5253" s="155"/>
      <c r="I5253" s="36" t="str">
        <f ca="1">IFERROR(__xludf.DUMMYFUNCTION("""COMPUTED_VALUE""")," ")</f>
        <v xml:space="preserve"> </v>
      </c>
      <c r="J5253" s="51"/>
      <c r="K5253" s="56"/>
      <c r="L5253" s="38"/>
      <c r="M5253" s="30"/>
      <c r="N5253" s="30"/>
      <c r="O5253" s="30"/>
      <c r="P5253" s="30"/>
      <c r="Q5253" s="23" t="str">
        <v/>
      </c>
      <c r="R5253" s="30"/>
      <c r="S5253" s="39"/>
      <c r="T5253" s="45"/>
      <c r="U5253" s="52"/>
      <c r="V5253" s="53"/>
      <c r="W5253" s="54"/>
      <c r="X5253" s="30"/>
      <c r="Y5253" s="31" t="str">
        <v/>
      </c>
      <c r="Z5253" s="30"/>
      <c r="AA5253" s="55"/>
      <c r="AB5253" s="55"/>
      <c r="AC5253" s="30"/>
      <c r="AD5253" s="30"/>
    </row>
    <row r="5254" spans="1:30" x14ac:dyDescent="0.2">
      <c r="A5254" s="89"/>
      <c r="B5254" s="35"/>
      <c r="C5254" s="30"/>
      <c r="D5254" s="30"/>
      <c r="E5254" s="30"/>
      <c r="F5254" s="30"/>
      <c r="G5254" s="30"/>
      <c r="H5254" s="155"/>
      <c r="I5254" s="36" t="str">
        <f ca="1">IFERROR(__xludf.DUMMYFUNCTION("""COMPUTED_VALUE""")," ")</f>
        <v xml:space="preserve"> </v>
      </c>
      <c r="J5254" s="51"/>
      <c r="K5254" s="56"/>
      <c r="L5254" s="38"/>
      <c r="M5254" s="30"/>
      <c r="N5254" s="30"/>
      <c r="O5254" s="30"/>
      <c r="P5254" s="30"/>
      <c r="Q5254" s="23" t="str">
        <v/>
      </c>
      <c r="R5254" s="30"/>
      <c r="S5254" s="39"/>
      <c r="T5254" s="45"/>
      <c r="U5254" s="52"/>
      <c r="V5254" s="53"/>
      <c r="W5254" s="54"/>
      <c r="X5254" s="30"/>
      <c r="Y5254" s="31" t="str">
        <v/>
      </c>
      <c r="Z5254" s="30"/>
      <c r="AA5254" s="56"/>
      <c r="AB5254" s="56"/>
      <c r="AC5254" s="30"/>
      <c r="AD5254" s="30"/>
    </row>
    <row r="5255" spans="1:30" x14ac:dyDescent="0.2">
      <c r="A5255" s="89"/>
      <c r="B5255" s="35"/>
      <c r="C5255" s="30"/>
      <c r="D5255" s="30"/>
      <c r="E5255" s="30"/>
      <c r="F5255" s="30"/>
      <c r="G5255" s="30"/>
      <c r="H5255" s="155"/>
      <c r="I5255" s="36" t="str">
        <f ca="1">IFERROR(__xludf.DUMMYFUNCTION("""COMPUTED_VALUE""")," ")</f>
        <v xml:space="preserve"> </v>
      </c>
      <c r="J5255" s="51"/>
      <c r="K5255" s="56"/>
      <c r="L5255" s="38"/>
      <c r="M5255" s="30"/>
      <c r="N5255" s="30"/>
      <c r="O5255" s="30"/>
      <c r="P5255" s="30"/>
      <c r="Q5255" s="23" t="str">
        <v/>
      </c>
      <c r="R5255" s="30"/>
      <c r="S5255" s="39"/>
      <c r="T5255" s="45"/>
      <c r="U5255" s="52"/>
      <c r="V5255" s="53"/>
      <c r="W5255" s="54"/>
      <c r="X5255" s="30"/>
      <c r="Y5255" s="31" t="str">
        <v/>
      </c>
      <c r="Z5255" s="30"/>
      <c r="AA5255" s="55"/>
      <c r="AB5255" s="55"/>
      <c r="AC5255" s="30"/>
      <c r="AD5255" s="30"/>
    </row>
    <row r="5256" spans="1:30" x14ac:dyDescent="0.2">
      <c r="A5256" s="89"/>
      <c r="B5256" s="35"/>
      <c r="C5256" s="30"/>
      <c r="D5256" s="30"/>
      <c r="E5256" s="30"/>
      <c r="F5256" s="30"/>
      <c r="G5256" s="30"/>
      <c r="H5256" s="155"/>
      <c r="I5256" s="36" t="str">
        <f ca="1">IFERROR(__xludf.DUMMYFUNCTION("""COMPUTED_VALUE""")," ")</f>
        <v xml:space="preserve"> </v>
      </c>
      <c r="J5256" s="51"/>
      <c r="K5256" s="56"/>
      <c r="L5256" s="38"/>
      <c r="M5256" s="30"/>
      <c r="N5256" s="30"/>
      <c r="O5256" s="30"/>
      <c r="P5256" s="30"/>
      <c r="Q5256" s="23" t="str">
        <v/>
      </c>
      <c r="R5256" s="30"/>
      <c r="S5256" s="39"/>
      <c r="T5256" s="45"/>
      <c r="U5256" s="52"/>
      <c r="V5256" s="53"/>
      <c r="W5256" s="54"/>
      <c r="X5256" s="30"/>
      <c r="Y5256" s="31" t="str">
        <v/>
      </c>
      <c r="Z5256" s="30"/>
      <c r="AA5256" s="56"/>
      <c r="AB5256" s="56"/>
      <c r="AC5256" s="30"/>
      <c r="AD5256" s="30"/>
    </row>
    <row r="5257" spans="1:30" x14ac:dyDescent="0.2">
      <c r="A5257" s="89"/>
      <c r="B5257" s="35"/>
      <c r="C5257" s="30"/>
      <c r="D5257" s="30"/>
      <c r="E5257" s="30"/>
      <c r="F5257" s="30"/>
      <c r="G5257" s="30"/>
      <c r="H5257" s="155"/>
      <c r="I5257" s="36" t="str">
        <f ca="1">IFERROR(__xludf.DUMMYFUNCTION("""COMPUTED_VALUE""")," ")</f>
        <v xml:space="preserve"> </v>
      </c>
      <c r="J5257" s="51"/>
      <c r="K5257" s="56"/>
      <c r="L5257" s="38"/>
      <c r="M5257" s="30"/>
      <c r="N5257" s="30"/>
      <c r="O5257" s="30"/>
      <c r="P5257" s="30"/>
      <c r="Q5257" s="23" t="str">
        <v/>
      </c>
      <c r="R5257" s="30"/>
      <c r="S5257" s="39"/>
      <c r="T5257" s="45"/>
      <c r="U5257" s="52"/>
      <c r="V5257" s="53"/>
      <c r="W5257" s="54"/>
      <c r="X5257" s="30"/>
      <c r="Y5257" s="31" t="str">
        <v/>
      </c>
      <c r="Z5257" s="30"/>
      <c r="AA5257" s="55"/>
      <c r="AB5257" s="55"/>
      <c r="AC5257" s="30"/>
      <c r="AD5257" s="30"/>
    </row>
    <row r="5258" spans="1:30" x14ac:dyDescent="0.2">
      <c r="A5258" s="89"/>
      <c r="B5258" s="35"/>
      <c r="C5258" s="30"/>
      <c r="D5258" s="30"/>
      <c r="E5258" s="30"/>
      <c r="F5258" s="30"/>
      <c r="G5258" s="30"/>
      <c r="H5258" s="155"/>
      <c r="I5258" s="36" t="str">
        <f ca="1">IFERROR(__xludf.DUMMYFUNCTION("""COMPUTED_VALUE""")," ")</f>
        <v xml:space="preserve"> </v>
      </c>
      <c r="J5258" s="51"/>
      <c r="K5258" s="56"/>
      <c r="L5258" s="38"/>
      <c r="M5258" s="30"/>
      <c r="N5258" s="30"/>
      <c r="O5258" s="30"/>
      <c r="P5258" s="30"/>
      <c r="Q5258" s="23" t="str">
        <v/>
      </c>
      <c r="R5258" s="30"/>
      <c r="S5258" s="39"/>
      <c r="T5258" s="45"/>
      <c r="U5258" s="52"/>
      <c r="V5258" s="53"/>
      <c r="W5258" s="54"/>
      <c r="X5258" s="30"/>
      <c r="Y5258" s="31" t="str">
        <v/>
      </c>
      <c r="Z5258" s="30"/>
      <c r="AA5258" s="56"/>
      <c r="AB5258" s="56"/>
      <c r="AC5258" s="30"/>
      <c r="AD5258" s="30"/>
    </row>
    <row r="5259" spans="1:30" x14ac:dyDescent="0.2">
      <c r="A5259" s="89"/>
      <c r="B5259" s="35"/>
      <c r="C5259" s="30"/>
      <c r="D5259" s="30"/>
      <c r="E5259" s="30"/>
      <c r="F5259" s="30"/>
      <c r="G5259" s="30"/>
      <c r="H5259" s="155"/>
      <c r="I5259" s="36" t="str">
        <f ca="1">IFERROR(__xludf.DUMMYFUNCTION("""COMPUTED_VALUE""")," ")</f>
        <v xml:space="preserve"> </v>
      </c>
      <c r="J5259" s="51"/>
      <c r="K5259" s="56"/>
      <c r="L5259" s="38"/>
      <c r="M5259" s="30"/>
      <c r="N5259" s="30"/>
      <c r="O5259" s="30"/>
      <c r="P5259" s="30"/>
      <c r="Q5259" s="23" t="str">
        <v/>
      </c>
      <c r="R5259" s="30"/>
      <c r="S5259" s="39"/>
      <c r="T5259" s="45"/>
      <c r="U5259" s="52"/>
      <c r="V5259" s="53"/>
      <c r="W5259" s="54"/>
      <c r="X5259" s="30"/>
      <c r="Y5259" s="31" t="str">
        <v/>
      </c>
      <c r="Z5259" s="30"/>
      <c r="AA5259" s="55"/>
      <c r="AB5259" s="55"/>
      <c r="AC5259" s="30"/>
      <c r="AD5259" s="30"/>
    </row>
    <row r="5260" spans="1:30" x14ac:dyDescent="0.2">
      <c r="A5260" s="89"/>
      <c r="B5260" s="35"/>
      <c r="C5260" s="30"/>
      <c r="D5260" s="30"/>
      <c r="E5260" s="30"/>
      <c r="F5260" s="30"/>
      <c r="G5260" s="30"/>
      <c r="H5260" s="155"/>
      <c r="I5260" s="36" t="str">
        <f ca="1">IFERROR(__xludf.DUMMYFUNCTION("""COMPUTED_VALUE""")," ")</f>
        <v xml:space="preserve"> </v>
      </c>
      <c r="J5260" s="51"/>
      <c r="K5260" s="56"/>
      <c r="L5260" s="38"/>
      <c r="M5260" s="30"/>
      <c r="N5260" s="30"/>
      <c r="O5260" s="30"/>
      <c r="P5260" s="30"/>
      <c r="Q5260" s="23" t="str">
        <v/>
      </c>
      <c r="R5260" s="30"/>
      <c r="S5260" s="39"/>
      <c r="T5260" s="45"/>
      <c r="U5260" s="52"/>
      <c r="V5260" s="53"/>
      <c r="W5260" s="54"/>
      <c r="X5260" s="30"/>
      <c r="Y5260" s="31" t="str">
        <v/>
      </c>
      <c r="Z5260" s="30"/>
      <c r="AA5260" s="56"/>
      <c r="AB5260" s="56"/>
      <c r="AC5260" s="30"/>
      <c r="AD5260" s="30"/>
    </row>
    <row r="5261" spans="1:30" x14ac:dyDescent="0.2">
      <c r="A5261" s="89"/>
      <c r="B5261" s="35"/>
      <c r="C5261" s="30"/>
      <c r="D5261" s="30"/>
      <c r="E5261" s="30"/>
      <c r="F5261" s="30"/>
      <c r="G5261" s="30"/>
      <c r="H5261" s="155"/>
      <c r="I5261" s="36" t="str">
        <f ca="1">IFERROR(__xludf.DUMMYFUNCTION("""COMPUTED_VALUE""")," ")</f>
        <v xml:space="preserve"> </v>
      </c>
      <c r="J5261" s="51"/>
      <c r="K5261" s="56"/>
      <c r="L5261" s="38"/>
      <c r="M5261" s="30"/>
      <c r="N5261" s="30"/>
      <c r="O5261" s="30"/>
      <c r="P5261" s="30"/>
      <c r="Q5261" s="23" t="str">
        <v/>
      </c>
      <c r="R5261" s="30"/>
      <c r="S5261" s="39"/>
      <c r="T5261" s="45"/>
      <c r="U5261" s="52"/>
      <c r="V5261" s="53"/>
      <c r="W5261" s="54"/>
      <c r="X5261" s="30"/>
      <c r="Y5261" s="31" t="str">
        <v/>
      </c>
      <c r="Z5261" s="30"/>
      <c r="AA5261" s="55"/>
      <c r="AB5261" s="55"/>
      <c r="AC5261" s="30"/>
      <c r="AD5261" s="30"/>
    </row>
    <row r="5262" spans="1:30" x14ac:dyDescent="0.2">
      <c r="A5262" s="89"/>
      <c r="B5262" s="35"/>
      <c r="C5262" s="30"/>
      <c r="D5262" s="30"/>
      <c r="E5262" s="30"/>
      <c r="F5262" s="30"/>
      <c r="G5262" s="30"/>
      <c r="H5262" s="155"/>
      <c r="I5262" s="36" t="str">
        <f ca="1">IFERROR(__xludf.DUMMYFUNCTION("""COMPUTED_VALUE""")," ")</f>
        <v xml:space="preserve"> </v>
      </c>
      <c r="J5262" s="51"/>
      <c r="K5262" s="56"/>
      <c r="L5262" s="38"/>
      <c r="M5262" s="30"/>
      <c r="N5262" s="30"/>
      <c r="O5262" s="30"/>
      <c r="P5262" s="30"/>
      <c r="Q5262" s="23" t="str">
        <v/>
      </c>
      <c r="R5262" s="30"/>
      <c r="S5262" s="39"/>
      <c r="T5262" s="45"/>
      <c r="U5262" s="52"/>
      <c r="V5262" s="53"/>
      <c r="W5262" s="54"/>
      <c r="X5262" s="30"/>
      <c r="Y5262" s="31" t="str">
        <v/>
      </c>
      <c r="Z5262" s="30"/>
      <c r="AA5262" s="56"/>
      <c r="AB5262" s="56"/>
      <c r="AC5262" s="30"/>
      <c r="AD5262" s="30"/>
    </row>
    <row r="5263" spans="1:30" x14ac:dyDescent="0.2">
      <c r="A5263" s="89"/>
      <c r="B5263" s="35"/>
      <c r="C5263" s="30"/>
      <c r="D5263" s="30"/>
      <c r="E5263" s="30"/>
      <c r="F5263" s="30"/>
      <c r="G5263" s="30"/>
      <c r="H5263" s="155"/>
      <c r="I5263" s="36" t="str">
        <f ca="1">IFERROR(__xludf.DUMMYFUNCTION("""COMPUTED_VALUE""")," ")</f>
        <v xml:space="preserve"> </v>
      </c>
      <c r="J5263" s="51"/>
      <c r="K5263" s="56"/>
      <c r="L5263" s="38"/>
      <c r="M5263" s="30"/>
      <c r="N5263" s="30"/>
      <c r="O5263" s="30"/>
      <c r="P5263" s="30"/>
      <c r="Q5263" s="23" t="str">
        <v/>
      </c>
      <c r="R5263" s="30"/>
      <c r="S5263" s="39"/>
      <c r="T5263" s="45"/>
      <c r="U5263" s="52"/>
      <c r="V5263" s="53"/>
      <c r="W5263" s="54"/>
      <c r="X5263" s="30"/>
      <c r="Y5263" s="31" t="str">
        <v/>
      </c>
      <c r="Z5263" s="30"/>
      <c r="AA5263" s="55"/>
      <c r="AB5263" s="55"/>
      <c r="AC5263" s="30"/>
      <c r="AD5263" s="30"/>
    </row>
    <row r="5264" spans="1:30" x14ac:dyDescent="0.2">
      <c r="A5264" s="89"/>
      <c r="B5264" s="35"/>
      <c r="C5264" s="30"/>
      <c r="D5264" s="30"/>
      <c r="E5264" s="30"/>
      <c r="F5264" s="30"/>
      <c r="G5264" s="30"/>
      <c r="H5264" s="155"/>
      <c r="I5264" s="36" t="str">
        <f ca="1">IFERROR(__xludf.DUMMYFUNCTION("""COMPUTED_VALUE""")," ")</f>
        <v xml:space="preserve"> </v>
      </c>
      <c r="J5264" s="51"/>
      <c r="K5264" s="56"/>
      <c r="L5264" s="38"/>
      <c r="M5264" s="30"/>
      <c r="N5264" s="30"/>
      <c r="O5264" s="30"/>
      <c r="P5264" s="30"/>
      <c r="Q5264" s="23" t="str">
        <v/>
      </c>
      <c r="R5264" s="30"/>
      <c r="S5264" s="39"/>
      <c r="T5264" s="45"/>
      <c r="U5264" s="52"/>
      <c r="V5264" s="53"/>
      <c r="W5264" s="54"/>
      <c r="X5264" s="30"/>
      <c r="Y5264" s="31" t="str">
        <v/>
      </c>
      <c r="Z5264" s="30"/>
      <c r="AA5264" s="56"/>
      <c r="AB5264" s="56"/>
      <c r="AC5264" s="30"/>
      <c r="AD5264" s="30"/>
    </row>
    <row r="5265" spans="1:30" x14ac:dyDescent="0.2">
      <c r="A5265" s="89"/>
      <c r="B5265" s="35"/>
      <c r="C5265" s="30"/>
      <c r="D5265" s="30"/>
      <c r="E5265" s="30"/>
      <c r="F5265" s="30"/>
      <c r="G5265" s="30"/>
      <c r="H5265" s="155"/>
      <c r="I5265" s="36" t="str">
        <f ca="1">IFERROR(__xludf.DUMMYFUNCTION("""COMPUTED_VALUE""")," ")</f>
        <v xml:space="preserve"> </v>
      </c>
      <c r="J5265" s="51"/>
      <c r="K5265" s="56"/>
      <c r="L5265" s="38"/>
      <c r="M5265" s="30"/>
      <c r="N5265" s="30"/>
      <c r="O5265" s="30"/>
      <c r="P5265" s="30"/>
      <c r="Q5265" s="23" t="str">
        <v/>
      </c>
      <c r="R5265" s="30"/>
      <c r="S5265" s="39"/>
      <c r="T5265" s="45"/>
      <c r="U5265" s="52"/>
      <c r="V5265" s="53"/>
      <c r="W5265" s="54"/>
      <c r="X5265" s="30"/>
      <c r="Y5265" s="31" t="str">
        <v/>
      </c>
      <c r="Z5265" s="30"/>
      <c r="AA5265" s="55"/>
      <c r="AB5265" s="55"/>
      <c r="AC5265" s="30"/>
      <c r="AD5265" s="30"/>
    </row>
    <row r="5266" spans="1:30" x14ac:dyDescent="0.2">
      <c r="A5266" s="89"/>
      <c r="B5266" s="35"/>
      <c r="C5266" s="30"/>
      <c r="D5266" s="30"/>
      <c r="E5266" s="30"/>
      <c r="F5266" s="30"/>
      <c r="G5266" s="30"/>
      <c r="H5266" s="155"/>
      <c r="I5266" s="36" t="str">
        <f ca="1">IFERROR(__xludf.DUMMYFUNCTION("""COMPUTED_VALUE""")," ")</f>
        <v xml:space="preserve"> </v>
      </c>
      <c r="J5266" s="51"/>
      <c r="K5266" s="56"/>
      <c r="L5266" s="38"/>
      <c r="M5266" s="30"/>
      <c r="N5266" s="30"/>
      <c r="O5266" s="30"/>
      <c r="P5266" s="30"/>
      <c r="Q5266" s="23" t="str">
        <v/>
      </c>
      <c r="R5266" s="30"/>
      <c r="S5266" s="39"/>
      <c r="T5266" s="45"/>
      <c r="U5266" s="52"/>
      <c r="V5266" s="53"/>
      <c r="W5266" s="54"/>
      <c r="X5266" s="30"/>
      <c r="Y5266" s="31" t="str">
        <v/>
      </c>
      <c r="Z5266" s="30"/>
      <c r="AA5266" s="56"/>
      <c r="AB5266" s="56"/>
      <c r="AC5266" s="30"/>
      <c r="AD5266" s="30"/>
    </row>
    <row r="5267" spans="1:30" x14ac:dyDescent="0.2">
      <c r="A5267" s="89"/>
      <c r="B5267" s="35"/>
      <c r="C5267" s="30"/>
      <c r="D5267" s="30"/>
      <c r="E5267" s="30"/>
      <c r="F5267" s="30"/>
      <c r="G5267" s="30"/>
      <c r="H5267" s="155"/>
      <c r="I5267" s="36" t="str">
        <f ca="1">IFERROR(__xludf.DUMMYFUNCTION("""COMPUTED_VALUE""")," ")</f>
        <v xml:space="preserve"> </v>
      </c>
      <c r="J5267" s="51"/>
      <c r="K5267" s="56"/>
      <c r="L5267" s="38"/>
      <c r="M5267" s="30"/>
      <c r="N5267" s="30"/>
      <c r="O5267" s="30"/>
      <c r="P5267" s="30"/>
      <c r="Q5267" s="23" t="str">
        <v/>
      </c>
      <c r="R5267" s="30"/>
      <c r="S5267" s="39"/>
      <c r="T5267" s="45"/>
      <c r="U5267" s="52"/>
      <c r="V5267" s="53"/>
      <c r="W5267" s="54"/>
      <c r="X5267" s="30"/>
      <c r="Y5267" s="31" t="str">
        <v/>
      </c>
      <c r="Z5267" s="30"/>
      <c r="AA5267" s="55"/>
      <c r="AB5267" s="55"/>
      <c r="AC5267" s="30"/>
      <c r="AD5267" s="30"/>
    </row>
    <row r="5268" spans="1:30" x14ac:dyDescent="0.2">
      <c r="A5268" s="89"/>
      <c r="B5268" s="35"/>
      <c r="C5268" s="30"/>
      <c r="D5268" s="30"/>
      <c r="E5268" s="30"/>
      <c r="F5268" s="30"/>
      <c r="G5268" s="30"/>
      <c r="H5268" s="155"/>
      <c r="I5268" s="36" t="str">
        <f ca="1">IFERROR(__xludf.DUMMYFUNCTION("""COMPUTED_VALUE""")," ")</f>
        <v xml:space="preserve"> </v>
      </c>
      <c r="J5268" s="51"/>
      <c r="K5268" s="56"/>
      <c r="L5268" s="38"/>
      <c r="M5268" s="30"/>
      <c r="N5268" s="30"/>
      <c r="O5268" s="30"/>
      <c r="P5268" s="30"/>
      <c r="Q5268" s="23" t="str">
        <v/>
      </c>
      <c r="R5268" s="30"/>
      <c r="S5268" s="39"/>
      <c r="T5268" s="45"/>
      <c r="U5268" s="52"/>
      <c r="V5268" s="53"/>
      <c r="W5268" s="54"/>
      <c r="X5268" s="30"/>
      <c r="Y5268" s="31" t="str">
        <v/>
      </c>
      <c r="Z5268" s="30"/>
      <c r="AA5268" s="56"/>
      <c r="AB5268" s="56"/>
      <c r="AC5268" s="30"/>
      <c r="AD5268" s="30"/>
    </row>
    <row r="5269" spans="1:30" x14ac:dyDescent="0.2">
      <c r="A5269" s="89"/>
      <c r="B5269" s="35"/>
      <c r="C5269" s="30"/>
      <c r="D5269" s="30"/>
      <c r="E5269" s="30"/>
      <c r="F5269" s="30"/>
      <c r="G5269" s="30"/>
      <c r="H5269" s="155"/>
      <c r="I5269" s="36" t="str">
        <f ca="1">IFERROR(__xludf.DUMMYFUNCTION("""COMPUTED_VALUE""")," ")</f>
        <v xml:space="preserve"> </v>
      </c>
      <c r="J5269" s="51"/>
      <c r="K5269" s="56"/>
      <c r="L5269" s="38"/>
      <c r="M5269" s="30"/>
      <c r="N5269" s="30"/>
      <c r="O5269" s="30"/>
      <c r="P5269" s="30"/>
      <c r="Q5269" s="23" t="str">
        <v/>
      </c>
      <c r="R5269" s="30"/>
      <c r="S5269" s="39"/>
      <c r="T5269" s="45"/>
      <c r="U5269" s="52"/>
      <c r="V5269" s="53"/>
      <c r="W5269" s="54"/>
      <c r="X5269" s="30"/>
      <c r="Y5269" s="31" t="str">
        <v/>
      </c>
      <c r="Z5269" s="30"/>
      <c r="AA5269" s="55"/>
      <c r="AB5269" s="55"/>
      <c r="AC5269" s="30"/>
      <c r="AD5269" s="30"/>
    </row>
    <row r="5270" spans="1:30" x14ac:dyDescent="0.2">
      <c r="A5270" s="89"/>
      <c r="B5270" s="35"/>
      <c r="C5270" s="30"/>
      <c r="D5270" s="30"/>
      <c r="E5270" s="30"/>
      <c r="F5270" s="30"/>
      <c r="G5270" s="30"/>
      <c r="H5270" s="155"/>
      <c r="I5270" s="36" t="str">
        <f ca="1">IFERROR(__xludf.DUMMYFUNCTION("""COMPUTED_VALUE""")," ")</f>
        <v xml:space="preserve"> </v>
      </c>
      <c r="J5270" s="51"/>
      <c r="K5270" s="56"/>
      <c r="L5270" s="38"/>
      <c r="M5270" s="30"/>
      <c r="N5270" s="30"/>
      <c r="O5270" s="30"/>
      <c r="P5270" s="30"/>
      <c r="Q5270" s="23" t="str">
        <v/>
      </c>
      <c r="R5270" s="30"/>
      <c r="S5270" s="39"/>
      <c r="T5270" s="45"/>
      <c r="U5270" s="52"/>
      <c r="V5270" s="53"/>
      <c r="W5270" s="54"/>
      <c r="X5270" s="30"/>
      <c r="Y5270" s="31" t="str">
        <v/>
      </c>
      <c r="Z5270" s="30"/>
      <c r="AA5270" s="56"/>
      <c r="AB5270" s="56"/>
      <c r="AC5270" s="30"/>
      <c r="AD5270" s="30"/>
    </row>
    <row r="5271" spans="1:30" x14ac:dyDescent="0.2">
      <c r="A5271" s="89"/>
      <c r="B5271" s="35"/>
      <c r="C5271" s="30"/>
      <c r="D5271" s="30"/>
      <c r="E5271" s="30"/>
      <c r="F5271" s="30"/>
      <c r="G5271" s="30"/>
      <c r="H5271" s="155"/>
      <c r="I5271" s="36" t="str">
        <f ca="1">IFERROR(__xludf.DUMMYFUNCTION("""COMPUTED_VALUE""")," ")</f>
        <v xml:space="preserve"> </v>
      </c>
      <c r="J5271" s="51"/>
      <c r="K5271" s="56"/>
      <c r="L5271" s="38"/>
      <c r="M5271" s="30"/>
      <c r="N5271" s="30"/>
      <c r="O5271" s="30"/>
      <c r="P5271" s="30"/>
      <c r="Q5271" s="23" t="str">
        <v/>
      </c>
      <c r="R5271" s="30"/>
      <c r="S5271" s="39"/>
      <c r="T5271" s="45"/>
      <c r="U5271" s="52"/>
      <c r="V5271" s="53"/>
      <c r="W5271" s="54"/>
      <c r="X5271" s="30"/>
      <c r="Y5271" s="31" t="str">
        <v/>
      </c>
      <c r="Z5271" s="30"/>
      <c r="AA5271" s="55"/>
      <c r="AB5271" s="55"/>
      <c r="AC5271" s="30"/>
      <c r="AD5271" s="30"/>
    </row>
    <row r="5272" spans="1:30" x14ac:dyDescent="0.2">
      <c r="A5272" s="89"/>
      <c r="B5272" s="35"/>
      <c r="C5272" s="30"/>
      <c r="D5272" s="30"/>
      <c r="E5272" s="30"/>
      <c r="F5272" s="30"/>
      <c r="G5272" s="30"/>
      <c r="H5272" s="155"/>
      <c r="I5272" s="36" t="str">
        <f ca="1">IFERROR(__xludf.DUMMYFUNCTION("""COMPUTED_VALUE""")," ")</f>
        <v xml:space="preserve"> </v>
      </c>
      <c r="J5272" s="51"/>
      <c r="K5272" s="56"/>
      <c r="L5272" s="38"/>
      <c r="M5272" s="30"/>
      <c r="N5272" s="30"/>
      <c r="O5272" s="30"/>
      <c r="P5272" s="30"/>
      <c r="Q5272" s="23" t="str">
        <v/>
      </c>
      <c r="R5272" s="30"/>
      <c r="S5272" s="39"/>
      <c r="T5272" s="45"/>
      <c r="U5272" s="52"/>
      <c r="V5272" s="53"/>
      <c r="W5272" s="54"/>
      <c r="X5272" s="30"/>
      <c r="Y5272" s="31" t="str">
        <v/>
      </c>
      <c r="Z5272" s="30"/>
      <c r="AA5272" s="56"/>
      <c r="AB5272" s="56"/>
      <c r="AC5272" s="30"/>
      <c r="AD5272" s="30"/>
    </row>
    <row r="5273" spans="1:30" x14ac:dyDescent="0.2">
      <c r="A5273" s="89"/>
      <c r="B5273" s="35"/>
      <c r="C5273" s="30"/>
      <c r="D5273" s="30"/>
      <c r="E5273" s="30"/>
      <c r="F5273" s="30"/>
      <c r="G5273" s="30"/>
      <c r="H5273" s="155"/>
      <c r="I5273" s="36" t="str">
        <f ca="1">IFERROR(__xludf.DUMMYFUNCTION("""COMPUTED_VALUE""")," ")</f>
        <v xml:space="preserve"> </v>
      </c>
      <c r="J5273" s="51"/>
      <c r="K5273" s="56"/>
      <c r="L5273" s="38"/>
      <c r="M5273" s="30"/>
      <c r="N5273" s="30"/>
      <c r="O5273" s="30"/>
      <c r="P5273" s="30"/>
      <c r="Q5273" s="23" t="str">
        <v/>
      </c>
      <c r="R5273" s="30"/>
      <c r="S5273" s="39"/>
      <c r="T5273" s="45"/>
      <c r="U5273" s="52"/>
      <c r="V5273" s="53"/>
      <c r="W5273" s="54"/>
      <c r="X5273" s="30"/>
      <c r="Y5273" s="31" t="str">
        <v/>
      </c>
      <c r="Z5273" s="30"/>
      <c r="AA5273" s="55"/>
      <c r="AB5273" s="55"/>
      <c r="AC5273" s="30"/>
      <c r="AD5273" s="30"/>
    </row>
    <row r="5274" spans="1:30" x14ac:dyDescent="0.2">
      <c r="A5274" s="89"/>
      <c r="B5274" s="35"/>
      <c r="C5274" s="30"/>
      <c r="D5274" s="30"/>
      <c r="E5274" s="30"/>
      <c r="F5274" s="30"/>
      <c r="G5274" s="30"/>
      <c r="H5274" s="155"/>
      <c r="I5274" s="36" t="str">
        <f ca="1">IFERROR(__xludf.DUMMYFUNCTION("""COMPUTED_VALUE""")," ")</f>
        <v xml:space="preserve"> </v>
      </c>
      <c r="J5274" s="51"/>
      <c r="K5274" s="56"/>
      <c r="L5274" s="38"/>
      <c r="M5274" s="30"/>
      <c r="N5274" s="30"/>
      <c r="O5274" s="30"/>
      <c r="P5274" s="30"/>
      <c r="Q5274" s="23" t="str">
        <v/>
      </c>
      <c r="R5274" s="30"/>
      <c r="S5274" s="39"/>
      <c r="T5274" s="45"/>
      <c r="U5274" s="52"/>
      <c r="V5274" s="53"/>
      <c r="W5274" s="54"/>
      <c r="X5274" s="30"/>
      <c r="Y5274" s="31" t="str">
        <v/>
      </c>
      <c r="Z5274" s="30"/>
      <c r="AA5274" s="56"/>
      <c r="AB5274" s="56"/>
      <c r="AC5274" s="30"/>
      <c r="AD5274" s="30"/>
    </row>
    <row r="5275" spans="1:30" x14ac:dyDescent="0.2">
      <c r="A5275" s="89"/>
      <c r="B5275" s="35"/>
      <c r="C5275" s="30"/>
      <c r="D5275" s="30"/>
      <c r="E5275" s="30"/>
      <c r="F5275" s="30"/>
      <c r="G5275" s="30"/>
      <c r="H5275" s="155"/>
      <c r="I5275" s="36" t="str">
        <f ca="1">IFERROR(__xludf.DUMMYFUNCTION("""COMPUTED_VALUE""")," ")</f>
        <v xml:space="preserve"> </v>
      </c>
      <c r="J5275" s="51"/>
      <c r="K5275" s="56"/>
      <c r="L5275" s="38"/>
      <c r="M5275" s="30"/>
      <c r="N5275" s="30"/>
      <c r="O5275" s="30"/>
      <c r="P5275" s="30"/>
      <c r="Q5275" s="23" t="str">
        <v/>
      </c>
      <c r="R5275" s="30"/>
      <c r="S5275" s="39"/>
      <c r="T5275" s="45"/>
      <c r="U5275" s="52"/>
      <c r="V5275" s="53"/>
      <c r="W5275" s="54"/>
      <c r="X5275" s="30"/>
      <c r="Y5275" s="31" t="str">
        <v/>
      </c>
      <c r="Z5275" s="30"/>
      <c r="AA5275" s="55"/>
      <c r="AB5275" s="55"/>
      <c r="AC5275" s="30"/>
      <c r="AD5275" s="30"/>
    </row>
    <row r="5276" spans="1:30" x14ac:dyDescent="0.2">
      <c r="A5276" s="89"/>
      <c r="B5276" s="35"/>
      <c r="C5276" s="30"/>
      <c r="D5276" s="30"/>
      <c r="E5276" s="30"/>
      <c r="F5276" s="30"/>
      <c r="G5276" s="30"/>
      <c r="H5276" s="155"/>
      <c r="I5276" s="36" t="str">
        <f ca="1">IFERROR(__xludf.DUMMYFUNCTION("""COMPUTED_VALUE""")," ")</f>
        <v xml:space="preserve"> </v>
      </c>
      <c r="J5276" s="51"/>
      <c r="K5276" s="56"/>
      <c r="L5276" s="38"/>
      <c r="M5276" s="30"/>
      <c r="N5276" s="30"/>
      <c r="O5276" s="30"/>
      <c r="P5276" s="30"/>
      <c r="Q5276" s="23" t="str">
        <v/>
      </c>
      <c r="R5276" s="30"/>
      <c r="S5276" s="39"/>
      <c r="T5276" s="45"/>
      <c r="U5276" s="52"/>
      <c r="V5276" s="53"/>
      <c r="W5276" s="54"/>
      <c r="X5276" s="30"/>
      <c r="Y5276" s="31" t="str">
        <v/>
      </c>
      <c r="Z5276" s="30"/>
      <c r="AA5276" s="56"/>
      <c r="AB5276" s="56"/>
      <c r="AC5276" s="30"/>
      <c r="AD5276" s="30"/>
    </row>
    <row r="5277" spans="1:30" x14ac:dyDescent="0.2">
      <c r="A5277" s="89"/>
      <c r="B5277" s="35"/>
      <c r="C5277" s="30"/>
      <c r="D5277" s="30"/>
      <c r="E5277" s="30"/>
      <c r="F5277" s="30"/>
      <c r="G5277" s="30"/>
      <c r="H5277" s="155"/>
      <c r="I5277" s="36" t="str">
        <f ca="1">IFERROR(__xludf.DUMMYFUNCTION("""COMPUTED_VALUE""")," ")</f>
        <v xml:space="preserve"> </v>
      </c>
      <c r="J5277" s="51"/>
      <c r="K5277" s="56"/>
      <c r="L5277" s="38"/>
      <c r="M5277" s="30"/>
      <c r="N5277" s="30"/>
      <c r="O5277" s="30"/>
      <c r="P5277" s="30"/>
      <c r="Q5277" s="23" t="str">
        <v/>
      </c>
      <c r="R5277" s="30"/>
      <c r="S5277" s="39"/>
      <c r="T5277" s="45"/>
      <c r="U5277" s="52"/>
      <c r="V5277" s="53"/>
      <c r="W5277" s="54"/>
      <c r="X5277" s="30"/>
      <c r="Y5277" s="31" t="str">
        <v/>
      </c>
      <c r="Z5277" s="30"/>
      <c r="AA5277" s="55"/>
      <c r="AB5277" s="55"/>
      <c r="AC5277" s="30"/>
      <c r="AD5277" s="30"/>
    </row>
    <row r="5278" spans="1:30" x14ac:dyDescent="0.2">
      <c r="A5278" s="89"/>
      <c r="B5278" s="35"/>
      <c r="C5278" s="30"/>
      <c r="D5278" s="30"/>
      <c r="E5278" s="30"/>
      <c r="F5278" s="30"/>
      <c r="G5278" s="30"/>
      <c r="H5278" s="155"/>
      <c r="I5278" s="36" t="str">
        <f ca="1">IFERROR(__xludf.DUMMYFUNCTION("""COMPUTED_VALUE""")," ")</f>
        <v xml:space="preserve"> </v>
      </c>
      <c r="J5278" s="51"/>
      <c r="K5278" s="56"/>
      <c r="L5278" s="38"/>
      <c r="M5278" s="30"/>
      <c r="N5278" s="30"/>
      <c r="O5278" s="30"/>
      <c r="P5278" s="30"/>
      <c r="Q5278" s="23" t="str">
        <v/>
      </c>
      <c r="R5278" s="30"/>
      <c r="S5278" s="39"/>
      <c r="T5278" s="45"/>
      <c r="U5278" s="52"/>
      <c r="V5278" s="53"/>
      <c r="W5278" s="54"/>
      <c r="X5278" s="30"/>
      <c r="Y5278" s="31" t="str">
        <v/>
      </c>
      <c r="Z5278" s="30"/>
      <c r="AA5278" s="56"/>
      <c r="AB5278" s="56"/>
      <c r="AC5278" s="30"/>
      <c r="AD5278" s="30"/>
    </row>
    <row r="5279" spans="1:30" x14ac:dyDescent="0.2">
      <c r="A5279" s="89"/>
      <c r="B5279" s="35"/>
      <c r="C5279" s="30"/>
      <c r="D5279" s="30"/>
      <c r="E5279" s="30"/>
      <c r="F5279" s="30"/>
      <c r="G5279" s="30"/>
      <c r="H5279" s="155"/>
      <c r="I5279" s="36" t="str">
        <f ca="1">IFERROR(__xludf.DUMMYFUNCTION("""COMPUTED_VALUE""")," ")</f>
        <v xml:space="preserve"> </v>
      </c>
      <c r="J5279" s="51"/>
      <c r="K5279" s="56"/>
      <c r="L5279" s="38"/>
      <c r="M5279" s="30"/>
      <c r="N5279" s="30"/>
      <c r="O5279" s="30"/>
      <c r="P5279" s="30"/>
      <c r="Q5279" s="23" t="str">
        <v/>
      </c>
      <c r="R5279" s="30"/>
      <c r="S5279" s="39"/>
      <c r="T5279" s="45"/>
      <c r="U5279" s="52"/>
      <c r="V5279" s="53"/>
      <c r="W5279" s="54"/>
      <c r="X5279" s="30"/>
      <c r="Y5279" s="31" t="str">
        <v/>
      </c>
      <c r="Z5279" s="30"/>
      <c r="AA5279" s="55"/>
      <c r="AB5279" s="55"/>
      <c r="AC5279" s="30"/>
      <c r="AD5279" s="30"/>
    </row>
    <row r="5280" spans="1:30" x14ac:dyDescent="0.2">
      <c r="A5280" s="89"/>
      <c r="B5280" s="35"/>
      <c r="C5280" s="30"/>
      <c r="D5280" s="30"/>
      <c r="E5280" s="30"/>
      <c r="F5280" s="30"/>
      <c r="G5280" s="30"/>
      <c r="H5280" s="155"/>
      <c r="I5280" s="36" t="str">
        <f ca="1">IFERROR(__xludf.DUMMYFUNCTION("""COMPUTED_VALUE""")," ")</f>
        <v xml:space="preserve"> </v>
      </c>
      <c r="J5280" s="51"/>
      <c r="K5280" s="56"/>
      <c r="L5280" s="38"/>
      <c r="M5280" s="30"/>
      <c r="N5280" s="30"/>
      <c r="O5280" s="30"/>
      <c r="P5280" s="30"/>
      <c r="Q5280" s="23" t="str">
        <v/>
      </c>
      <c r="R5280" s="30"/>
      <c r="S5280" s="39"/>
      <c r="T5280" s="45"/>
      <c r="U5280" s="52"/>
      <c r="V5280" s="53"/>
      <c r="W5280" s="54"/>
      <c r="X5280" s="30"/>
      <c r="Y5280" s="31" t="str">
        <v/>
      </c>
      <c r="Z5280" s="30"/>
      <c r="AA5280" s="56"/>
      <c r="AB5280" s="56"/>
      <c r="AC5280" s="30"/>
      <c r="AD5280" s="30"/>
    </row>
    <row r="5281" spans="1:30" x14ac:dyDescent="0.2">
      <c r="A5281" s="89"/>
      <c r="B5281" s="35"/>
      <c r="C5281" s="30"/>
      <c r="D5281" s="30"/>
      <c r="E5281" s="30"/>
      <c r="F5281" s="30"/>
      <c r="G5281" s="30"/>
      <c r="H5281" s="155"/>
      <c r="I5281" s="36" t="str">
        <f ca="1">IFERROR(__xludf.DUMMYFUNCTION("""COMPUTED_VALUE""")," ")</f>
        <v xml:space="preserve"> </v>
      </c>
      <c r="J5281" s="51"/>
      <c r="K5281" s="56"/>
      <c r="L5281" s="38"/>
      <c r="M5281" s="30"/>
      <c r="N5281" s="30"/>
      <c r="O5281" s="30"/>
      <c r="P5281" s="30"/>
      <c r="Q5281" s="23" t="str">
        <v/>
      </c>
      <c r="R5281" s="30"/>
      <c r="S5281" s="39"/>
      <c r="T5281" s="45"/>
      <c r="U5281" s="52"/>
      <c r="V5281" s="53"/>
      <c r="W5281" s="54"/>
      <c r="X5281" s="30"/>
      <c r="Y5281" s="31" t="str">
        <v/>
      </c>
      <c r="Z5281" s="30"/>
      <c r="AA5281" s="55"/>
      <c r="AB5281" s="55"/>
      <c r="AC5281" s="30"/>
      <c r="AD5281" s="30"/>
    </row>
    <row r="5282" spans="1:30" x14ac:dyDescent="0.2">
      <c r="A5282" s="89"/>
      <c r="B5282" s="35"/>
      <c r="C5282" s="30"/>
      <c r="D5282" s="30"/>
      <c r="E5282" s="30"/>
      <c r="F5282" s="30"/>
      <c r="G5282" s="30"/>
      <c r="H5282" s="155"/>
      <c r="I5282" s="36" t="str">
        <f ca="1">IFERROR(__xludf.DUMMYFUNCTION("""COMPUTED_VALUE""")," ")</f>
        <v xml:space="preserve"> </v>
      </c>
      <c r="J5282" s="51"/>
      <c r="K5282" s="56"/>
      <c r="L5282" s="38"/>
      <c r="M5282" s="30"/>
      <c r="N5282" s="30"/>
      <c r="O5282" s="30"/>
      <c r="P5282" s="30"/>
      <c r="Q5282" s="23" t="str">
        <v/>
      </c>
      <c r="R5282" s="30"/>
      <c r="S5282" s="39"/>
      <c r="T5282" s="45"/>
      <c r="U5282" s="52"/>
      <c r="V5282" s="53"/>
      <c r="W5282" s="54"/>
      <c r="X5282" s="30"/>
      <c r="Y5282" s="31" t="str">
        <v/>
      </c>
      <c r="Z5282" s="30"/>
      <c r="AA5282" s="56"/>
      <c r="AB5282" s="56"/>
      <c r="AC5282" s="30"/>
      <c r="AD5282" s="30"/>
    </row>
    <row r="5283" spans="1:30" x14ac:dyDescent="0.2">
      <c r="A5283" s="89"/>
      <c r="B5283" s="35"/>
      <c r="C5283" s="30"/>
      <c r="D5283" s="30"/>
      <c r="E5283" s="30"/>
      <c r="F5283" s="30"/>
      <c r="G5283" s="30"/>
      <c r="H5283" s="155"/>
      <c r="I5283" s="36" t="str">
        <f ca="1">IFERROR(__xludf.DUMMYFUNCTION("""COMPUTED_VALUE""")," ")</f>
        <v xml:space="preserve"> </v>
      </c>
      <c r="J5283" s="51"/>
      <c r="K5283" s="56"/>
      <c r="L5283" s="38"/>
      <c r="M5283" s="30"/>
      <c r="N5283" s="30"/>
      <c r="O5283" s="30"/>
      <c r="P5283" s="30"/>
      <c r="Q5283" s="23" t="str">
        <v/>
      </c>
      <c r="R5283" s="30"/>
      <c r="S5283" s="39"/>
      <c r="T5283" s="45"/>
      <c r="U5283" s="52"/>
      <c r="V5283" s="53"/>
      <c r="W5283" s="54"/>
      <c r="X5283" s="30"/>
      <c r="Y5283" s="31" t="str">
        <v/>
      </c>
      <c r="Z5283" s="30"/>
      <c r="AA5283" s="55"/>
      <c r="AB5283" s="55"/>
      <c r="AC5283" s="30"/>
      <c r="AD5283" s="30"/>
    </row>
    <row r="5284" spans="1:30" x14ac:dyDescent="0.2">
      <c r="A5284" s="89"/>
      <c r="B5284" s="35"/>
      <c r="C5284" s="30"/>
      <c r="D5284" s="30"/>
      <c r="E5284" s="30"/>
      <c r="F5284" s="30"/>
      <c r="G5284" s="30"/>
      <c r="H5284" s="155"/>
      <c r="I5284" s="36" t="str">
        <f ca="1">IFERROR(__xludf.DUMMYFUNCTION("""COMPUTED_VALUE""")," ")</f>
        <v xml:space="preserve"> </v>
      </c>
      <c r="J5284" s="51"/>
      <c r="K5284" s="56"/>
      <c r="L5284" s="38"/>
      <c r="M5284" s="30"/>
      <c r="N5284" s="30"/>
      <c r="O5284" s="30"/>
      <c r="P5284" s="30"/>
      <c r="Q5284" s="23" t="str">
        <v/>
      </c>
      <c r="R5284" s="30"/>
      <c r="S5284" s="39"/>
      <c r="T5284" s="45"/>
      <c r="U5284" s="52"/>
      <c r="V5284" s="53"/>
      <c r="W5284" s="54"/>
      <c r="X5284" s="30"/>
      <c r="Y5284" s="31" t="str">
        <v/>
      </c>
      <c r="Z5284" s="30"/>
      <c r="AA5284" s="56"/>
      <c r="AB5284" s="56"/>
      <c r="AC5284" s="30"/>
      <c r="AD5284" s="30"/>
    </row>
    <row r="5285" spans="1:30" x14ac:dyDescent="0.2">
      <c r="A5285" s="89"/>
      <c r="B5285" s="35"/>
      <c r="C5285" s="30"/>
      <c r="D5285" s="30"/>
      <c r="E5285" s="30"/>
      <c r="F5285" s="30"/>
      <c r="G5285" s="30"/>
      <c r="H5285" s="155"/>
      <c r="I5285" s="36" t="str">
        <f ca="1">IFERROR(__xludf.DUMMYFUNCTION("""COMPUTED_VALUE""")," ")</f>
        <v xml:space="preserve"> </v>
      </c>
      <c r="J5285" s="51"/>
      <c r="K5285" s="56"/>
      <c r="L5285" s="38"/>
      <c r="M5285" s="30"/>
      <c r="N5285" s="30"/>
      <c r="O5285" s="30"/>
      <c r="P5285" s="30"/>
      <c r="Q5285" s="23" t="str">
        <v/>
      </c>
      <c r="R5285" s="30"/>
      <c r="S5285" s="39"/>
      <c r="T5285" s="45"/>
      <c r="U5285" s="52"/>
      <c r="V5285" s="53"/>
      <c r="W5285" s="54"/>
      <c r="X5285" s="30"/>
      <c r="Y5285" s="31" t="str">
        <v/>
      </c>
      <c r="Z5285" s="30"/>
      <c r="AA5285" s="55"/>
      <c r="AB5285" s="55"/>
      <c r="AC5285" s="30"/>
      <c r="AD5285" s="30"/>
    </row>
    <row r="5286" spans="1:30" x14ac:dyDescent="0.2">
      <c r="A5286" s="89"/>
      <c r="B5286" s="35"/>
      <c r="C5286" s="30"/>
      <c r="D5286" s="30"/>
      <c r="E5286" s="30"/>
      <c r="F5286" s="30"/>
      <c r="G5286" s="30"/>
      <c r="H5286" s="155"/>
      <c r="I5286" s="36" t="str">
        <f ca="1">IFERROR(__xludf.DUMMYFUNCTION("""COMPUTED_VALUE""")," ")</f>
        <v xml:space="preserve"> </v>
      </c>
      <c r="J5286" s="51"/>
      <c r="K5286" s="56"/>
      <c r="L5286" s="38"/>
      <c r="M5286" s="30"/>
      <c r="N5286" s="30"/>
      <c r="O5286" s="30"/>
      <c r="P5286" s="30"/>
      <c r="Q5286" s="23" t="str">
        <v/>
      </c>
      <c r="R5286" s="30"/>
      <c r="S5286" s="39"/>
      <c r="T5286" s="45"/>
      <c r="U5286" s="52"/>
      <c r="V5286" s="53"/>
      <c r="W5286" s="54"/>
      <c r="X5286" s="30"/>
      <c r="Y5286" s="31" t="str">
        <v/>
      </c>
      <c r="Z5286" s="30"/>
      <c r="AA5286" s="56"/>
      <c r="AB5286" s="56"/>
      <c r="AC5286" s="30"/>
      <c r="AD5286" s="30"/>
    </row>
    <row r="5287" spans="1:30" x14ac:dyDescent="0.2">
      <c r="A5287" s="89"/>
      <c r="B5287" s="35"/>
      <c r="C5287" s="30"/>
      <c r="D5287" s="30"/>
      <c r="E5287" s="30"/>
      <c r="F5287" s="30"/>
      <c r="G5287" s="30"/>
      <c r="H5287" s="155"/>
      <c r="I5287" s="36" t="str">
        <f ca="1">IFERROR(__xludf.DUMMYFUNCTION("""COMPUTED_VALUE""")," ")</f>
        <v xml:space="preserve"> </v>
      </c>
      <c r="J5287" s="51"/>
      <c r="K5287" s="56"/>
      <c r="L5287" s="38"/>
      <c r="M5287" s="30"/>
      <c r="N5287" s="30"/>
      <c r="O5287" s="30"/>
      <c r="P5287" s="30"/>
      <c r="Q5287" s="23" t="str">
        <v/>
      </c>
      <c r="R5287" s="30"/>
      <c r="S5287" s="39"/>
      <c r="T5287" s="45"/>
      <c r="U5287" s="52"/>
      <c r="V5287" s="53"/>
      <c r="W5287" s="54"/>
      <c r="X5287" s="30"/>
      <c r="Y5287" s="31" t="str">
        <v/>
      </c>
      <c r="Z5287" s="30"/>
      <c r="AA5287" s="55"/>
      <c r="AB5287" s="55"/>
      <c r="AC5287" s="30"/>
      <c r="AD5287" s="30"/>
    </row>
    <row r="5288" spans="1:30" x14ac:dyDescent="0.2">
      <c r="A5288" s="89"/>
      <c r="B5288" s="35"/>
      <c r="C5288" s="30"/>
      <c r="D5288" s="30"/>
      <c r="E5288" s="30"/>
      <c r="F5288" s="30"/>
      <c r="G5288" s="30"/>
      <c r="H5288" s="155"/>
      <c r="I5288" s="36" t="str">
        <f ca="1">IFERROR(__xludf.DUMMYFUNCTION("""COMPUTED_VALUE""")," ")</f>
        <v xml:space="preserve"> </v>
      </c>
      <c r="J5288" s="51"/>
      <c r="K5288" s="56"/>
      <c r="L5288" s="38"/>
      <c r="M5288" s="30"/>
      <c r="N5288" s="30"/>
      <c r="O5288" s="30"/>
      <c r="P5288" s="30"/>
      <c r="Q5288" s="23" t="str">
        <v/>
      </c>
      <c r="R5288" s="30"/>
      <c r="S5288" s="39"/>
      <c r="T5288" s="45"/>
      <c r="U5288" s="52"/>
      <c r="V5288" s="53"/>
      <c r="W5288" s="54"/>
      <c r="X5288" s="30"/>
      <c r="Y5288" s="31" t="str">
        <v/>
      </c>
      <c r="Z5288" s="30"/>
      <c r="AA5288" s="56"/>
      <c r="AB5288" s="56"/>
      <c r="AC5288" s="30"/>
      <c r="AD5288" s="30"/>
    </row>
    <row r="5289" spans="1:30" x14ac:dyDescent="0.2">
      <c r="A5289" s="89"/>
      <c r="B5289" s="35"/>
      <c r="C5289" s="30"/>
      <c r="D5289" s="30"/>
      <c r="E5289" s="30"/>
      <c r="F5289" s="30"/>
      <c r="G5289" s="30"/>
      <c r="H5289" s="155"/>
      <c r="I5289" s="36" t="str">
        <f ca="1">IFERROR(__xludf.DUMMYFUNCTION("""COMPUTED_VALUE""")," ")</f>
        <v xml:space="preserve"> </v>
      </c>
      <c r="J5289" s="51"/>
      <c r="K5289" s="56"/>
      <c r="L5289" s="38"/>
      <c r="M5289" s="30"/>
      <c r="N5289" s="30"/>
      <c r="O5289" s="30"/>
      <c r="P5289" s="30"/>
      <c r="Q5289" s="23" t="str">
        <v/>
      </c>
      <c r="R5289" s="30"/>
      <c r="S5289" s="39"/>
      <c r="T5289" s="45"/>
      <c r="U5289" s="52"/>
      <c r="V5289" s="53"/>
      <c r="W5289" s="54"/>
      <c r="X5289" s="30"/>
      <c r="Y5289" s="31" t="str">
        <v/>
      </c>
      <c r="Z5289" s="30"/>
      <c r="AA5289" s="55"/>
      <c r="AB5289" s="55"/>
      <c r="AC5289" s="30"/>
      <c r="AD5289" s="30"/>
    </row>
    <row r="5290" spans="1:30" x14ac:dyDescent="0.2">
      <c r="A5290" s="89"/>
      <c r="B5290" s="35"/>
      <c r="C5290" s="30"/>
      <c r="D5290" s="30"/>
      <c r="E5290" s="30"/>
      <c r="F5290" s="30"/>
      <c r="G5290" s="30"/>
      <c r="H5290" s="155"/>
      <c r="I5290" s="36" t="str">
        <f ca="1">IFERROR(__xludf.DUMMYFUNCTION("""COMPUTED_VALUE""")," ")</f>
        <v xml:space="preserve"> </v>
      </c>
      <c r="J5290" s="51"/>
      <c r="K5290" s="56"/>
      <c r="L5290" s="38"/>
      <c r="M5290" s="30"/>
      <c r="N5290" s="30"/>
      <c r="O5290" s="30"/>
      <c r="P5290" s="30"/>
      <c r="Q5290" s="23" t="str">
        <v/>
      </c>
      <c r="R5290" s="30"/>
      <c r="S5290" s="39"/>
      <c r="T5290" s="45"/>
      <c r="U5290" s="52"/>
      <c r="V5290" s="53"/>
      <c r="W5290" s="54"/>
      <c r="X5290" s="30"/>
      <c r="Y5290" s="31" t="str">
        <v/>
      </c>
      <c r="Z5290" s="30"/>
      <c r="AA5290" s="56"/>
      <c r="AB5290" s="56"/>
      <c r="AC5290" s="30"/>
      <c r="AD5290" s="30"/>
    </row>
    <row r="5291" spans="1:30" x14ac:dyDescent="0.2">
      <c r="A5291" s="89"/>
      <c r="B5291" s="35"/>
      <c r="C5291" s="30"/>
      <c r="D5291" s="30"/>
      <c r="E5291" s="30"/>
      <c r="F5291" s="30"/>
      <c r="G5291" s="30"/>
      <c r="H5291" s="155"/>
      <c r="I5291" s="36" t="str">
        <f ca="1">IFERROR(__xludf.DUMMYFUNCTION("""COMPUTED_VALUE""")," ")</f>
        <v xml:space="preserve"> </v>
      </c>
      <c r="J5291" s="51"/>
      <c r="K5291" s="56"/>
      <c r="L5291" s="38"/>
      <c r="M5291" s="30"/>
      <c r="N5291" s="30"/>
      <c r="O5291" s="30"/>
      <c r="P5291" s="30"/>
      <c r="Q5291" s="23" t="str">
        <v/>
      </c>
      <c r="R5291" s="30"/>
      <c r="S5291" s="39"/>
      <c r="T5291" s="45"/>
      <c r="U5291" s="52"/>
      <c r="V5291" s="53"/>
      <c r="W5291" s="54"/>
      <c r="X5291" s="30"/>
      <c r="Y5291" s="31" t="str">
        <v/>
      </c>
      <c r="Z5291" s="30"/>
      <c r="AA5291" s="55"/>
      <c r="AB5291" s="55"/>
      <c r="AC5291" s="30"/>
      <c r="AD5291" s="30"/>
    </row>
    <row r="5292" spans="1:30" x14ac:dyDescent="0.2">
      <c r="A5292" s="89"/>
      <c r="B5292" s="35"/>
      <c r="C5292" s="30"/>
      <c r="D5292" s="30"/>
      <c r="E5292" s="30"/>
      <c r="F5292" s="30"/>
      <c r="G5292" s="30"/>
      <c r="H5292" s="155"/>
      <c r="I5292" s="36" t="str">
        <f ca="1">IFERROR(__xludf.DUMMYFUNCTION("""COMPUTED_VALUE""")," ")</f>
        <v xml:space="preserve"> </v>
      </c>
      <c r="J5292" s="51"/>
      <c r="K5292" s="56"/>
      <c r="L5292" s="38"/>
      <c r="M5292" s="30"/>
      <c r="N5292" s="30"/>
      <c r="O5292" s="30"/>
      <c r="P5292" s="30"/>
      <c r="Q5292" s="23" t="str">
        <v/>
      </c>
      <c r="R5292" s="30"/>
      <c r="S5292" s="39"/>
      <c r="T5292" s="45"/>
      <c r="U5292" s="52"/>
      <c r="V5292" s="53"/>
      <c r="W5292" s="54"/>
      <c r="X5292" s="30"/>
      <c r="Y5292" s="31" t="str">
        <v/>
      </c>
      <c r="Z5292" s="30"/>
      <c r="AA5292" s="56"/>
      <c r="AB5292" s="56"/>
      <c r="AC5292" s="30"/>
      <c r="AD5292" s="30"/>
    </row>
    <row r="5293" spans="1:30" x14ac:dyDescent="0.2">
      <c r="A5293" s="89"/>
      <c r="B5293" s="35"/>
      <c r="C5293" s="30"/>
      <c r="D5293" s="30"/>
      <c r="E5293" s="30"/>
      <c r="F5293" s="30"/>
      <c r="G5293" s="30"/>
      <c r="H5293" s="155"/>
      <c r="I5293" s="36" t="str">
        <f ca="1">IFERROR(__xludf.DUMMYFUNCTION("""COMPUTED_VALUE""")," ")</f>
        <v xml:space="preserve"> </v>
      </c>
      <c r="J5293" s="51"/>
      <c r="K5293" s="56"/>
      <c r="L5293" s="38"/>
      <c r="M5293" s="30"/>
      <c r="N5293" s="30"/>
      <c r="O5293" s="30"/>
      <c r="P5293" s="30"/>
      <c r="Q5293" s="23" t="str">
        <v/>
      </c>
      <c r="R5293" s="30"/>
      <c r="S5293" s="39"/>
      <c r="T5293" s="45"/>
      <c r="U5293" s="52"/>
      <c r="V5293" s="53"/>
      <c r="W5293" s="54"/>
      <c r="X5293" s="30"/>
      <c r="Y5293" s="31" t="str">
        <v/>
      </c>
      <c r="Z5293" s="30"/>
      <c r="AA5293" s="55"/>
      <c r="AB5293" s="55"/>
      <c r="AC5293" s="30"/>
      <c r="AD5293" s="30"/>
    </row>
    <row r="5294" spans="1:30" x14ac:dyDescent="0.2">
      <c r="A5294" s="89"/>
      <c r="B5294" s="35"/>
      <c r="C5294" s="30"/>
      <c r="D5294" s="30"/>
      <c r="E5294" s="30"/>
      <c r="F5294" s="30"/>
      <c r="G5294" s="30"/>
      <c r="H5294" s="155"/>
      <c r="I5294" s="36" t="str">
        <f ca="1">IFERROR(__xludf.DUMMYFUNCTION("""COMPUTED_VALUE""")," ")</f>
        <v xml:space="preserve"> </v>
      </c>
      <c r="J5294" s="51"/>
      <c r="K5294" s="56"/>
      <c r="L5294" s="38"/>
      <c r="M5294" s="30"/>
      <c r="N5294" s="30"/>
      <c r="O5294" s="30"/>
      <c r="P5294" s="30"/>
      <c r="Q5294" s="23" t="str">
        <v/>
      </c>
      <c r="R5294" s="30"/>
      <c r="S5294" s="39"/>
      <c r="T5294" s="45"/>
      <c r="U5294" s="52"/>
      <c r="V5294" s="53"/>
      <c r="W5294" s="54"/>
      <c r="X5294" s="30"/>
      <c r="Y5294" s="31" t="str">
        <v/>
      </c>
      <c r="Z5294" s="30"/>
      <c r="AA5294" s="56"/>
      <c r="AB5294" s="56"/>
      <c r="AC5294" s="30"/>
      <c r="AD5294" s="30"/>
    </row>
    <row r="5295" spans="1:30" x14ac:dyDescent="0.2">
      <c r="A5295" s="89"/>
      <c r="B5295" s="35"/>
      <c r="C5295" s="30"/>
      <c r="D5295" s="30"/>
      <c r="E5295" s="30"/>
      <c r="F5295" s="30"/>
      <c r="G5295" s="30"/>
      <c r="H5295" s="155"/>
      <c r="I5295" s="36" t="str">
        <f ca="1">IFERROR(__xludf.DUMMYFUNCTION("""COMPUTED_VALUE""")," ")</f>
        <v xml:space="preserve"> </v>
      </c>
      <c r="J5295" s="51"/>
      <c r="K5295" s="56"/>
      <c r="L5295" s="38"/>
      <c r="M5295" s="30"/>
      <c r="N5295" s="30"/>
      <c r="O5295" s="30"/>
      <c r="P5295" s="30"/>
      <c r="Q5295" s="23" t="str">
        <v/>
      </c>
      <c r="R5295" s="30"/>
      <c r="S5295" s="39"/>
      <c r="T5295" s="45"/>
      <c r="U5295" s="52"/>
      <c r="V5295" s="53"/>
      <c r="W5295" s="54"/>
      <c r="X5295" s="30"/>
      <c r="Y5295" s="31" t="str">
        <v/>
      </c>
      <c r="Z5295" s="30"/>
      <c r="AA5295" s="55"/>
      <c r="AB5295" s="55"/>
      <c r="AC5295" s="30"/>
      <c r="AD5295" s="30"/>
    </row>
    <row r="5296" spans="1:30" x14ac:dyDescent="0.2">
      <c r="A5296" s="89"/>
      <c r="B5296" s="35"/>
      <c r="C5296" s="30"/>
      <c r="D5296" s="30"/>
      <c r="E5296" s="30"/>
      <c r="F5296" s="30"/>
      <c r="G5296" s="30"/>
      <c r="H5296" s="155"/>
      <c r="I5296" s="36" t="str">
        <f ca="1">IFERROR(__xludf.DUMMYFUNCTION("""COMPUTED_VALUE""")," ")</f>
        <v xml:space="preserve"> </v>
      </c>
      <c r="J5296" s="51"/>
      <c r="K5296" s="56"/>
      <c r="L5296" s="38"/>
      <c r="M5296" s="30"/>
      <c r="N5296" s="30"/>
      <c r="O5296" s="30"/>
      <c r="P5296" s="30"/>
      <c r="Q5296" s="23" t="str">
        <v/>
      </c>
      <c r="R5296" s="30"/>
      <c r="S5296" s="39"/>
      <c r="T5296" s="45"/>
      <c r="U5296" s="52"/>
      <c r="V5296" s="53"/>
      <c r="W5296" s="54"/>
      <c r="X5296" s="30"/>
      <c r="Y5296" s="31" t="str">
        <v/>
      </c>
      <c r="Z5296" s="30"/>
      <c r="AA5296" s="56"/>
      <c r="AB5296" s="56"/>
      <c r="AC5296" s="30"/>
      <c r="AD5296" s="30"/>
    </row>
    <row r="5297" spans="1:30" x14ac:dyDescent="0.2">
      <c r="A5297" s="89"/>
      <c r="B5297" s="35"/>
      <c r="C5297" s="30"/>
      <c r="D5297" s="30"/>
      <c r="E5297" s="30"/>
      <c r="F5297" s="30"/>
      <c r="G5297" s="30"/>
      <c r="H5297" s="155"/>
      <c r="I5297" s="36" t="str">
        <f ca="1">IFERROR(__xludf.DUMMYFUNCTION("""COMPUTED_VALUE""")," ")</f>
        <v xml:space="preserve"> </v>
      </c>
      <c r="J5297" s="51"/>
      <c r="K5297" s="56"/>
      <c r="L5297" s="38"/>
      <c r="M5297" s="30"/>
      <c r="N5297" s="30"/>
      <c r="O5297" s="30"/>
      <c r="P5297" s="30"/>
      <c r="Q5297" s="23" t="str">
        <v/>
      </c>
      <c r="R5297" s="30"/>
      <c r="S5297" s="39"/>
      <c r="T5297" s="45"/>
      <c r="U5297" s="52"/>
      <c r="V5297" s="53"/>
      <c r="W5297" s="54"/>
      <c r="X5297" s="30"/>
      <c r="Y5297" s="31" t="str">
        <v/>
      </c>
      <c r="Z5297" s="30"/>
      <c r="AA5297" s="55"/>
      <c r="AB5297" s="55"/>
      <c r="AC5297" s="30"/>
      <c r="AD5297" s="30"/>
    </row>
    <row r="5298" spans="1:30" x14ac:dyDescent="0.2">
      <c r="A5298" s="89"/>
      <c r="B5298" s="35"/>
      <c r="C5298" s="30"/>
      <c r="D5298" s="30"/>
      <c r="E5298" s="30"/>
      <c r="F5298" s="30"/>
      <c r="G5298" s="30"/>
      <c r="H5298" s="155"/>
      <c r="I5298" s="36" t="str">
        <f ca="1">IFERROR(__xludf.DUMMYFUNCTION("""COMPUTED_VALUE""")," ")</f>
        <v xml:space="preserve"> </v>
      </c>
      <c r="J5298" s="51"/>
      <c r="K5298" s="56"/>
      <c r="L5298" s="38"/>
      <c r="M5298" s="30"/>
      <c r="N5298" s="30"/>
      <c r="O5298" s="30"/>
      <c r="P5298" s="30"/>
      <c r="Q5298" s="23" t="str">
        <v/>
      </c>
      <c r="R5298" s="30"/>
      <c r="S5298" s="39"/>
      <c r="T5298" s="45"/>
      <c r="U5298" s="52"/>
      <c r="V5298" s="53"/>
      <c r="W5298" s="54"/>
      <c r="X5298" s="30"/>
      <c r="Y5298" s="31" t="str">
        <v/>
      </c>
      <c r="Z5298" s="30"/>
      <c r="AA5298" s="56"/>
      <c r="AB5298" s="56"/>
      <c r="AC5298" s="30"/>
      <c r="AD5298" s="30"/>
    </row>
    <row r="5299" spans="1:30" x14ac:dyDescent="0.2">
      <c r="A5299" s="89"/>
      <c r="B5299" s="35"/>
      <c r="C5299" s="30"/>
      <c r="D5299" s="30"/>
      <c r="E5299" s="30"/>
      <c r="F5299" s="30"/>
      <c r="G5299" s="30"/>
      <c r="H5299" s="155"/>
      <c r="I5299" s="36" t="str">
        <f ca="1">IFERROR(__xludf.DUMMYFUNCTION("""COMPUTED_VALUE""")," ")</f>
        <v xml:space="preserve"> </v>
      </c>
      <c r="J5299" s="51"/>
      <c r="K5299" s="56"/>
      <c r="L5299" s="38"/>
      <c r="M5299" s="30"/>
      <c r="N5299" s="30"/>
      <c r="O5299" s="30"/>
      <c r="P5299" s="30"/>
      <c r="Q5299" s="23" t="str">
        <v/>
      </c>
      <c r="R5299" s="30"/>
      <c r="S5299" s="39"/>
      <c r="T5299" s="45"/>
      <c r="U5299" s="52"/>
      <c r="V5299" s="53"/>
      <c r="W5299" s="54"/>
      <c r="X5299" s="30"/>
      <c r="Y5299" s="31" t="str">
        <v/>
      </c>
      <c r="Z5299" s="30"/>
      <c r="AA5299" s="55"/>
      <c r="AB5299" s="55"/>
      <c r="AC5299" s="30"/>
      <c r="AD5299" s="30"/>
    </row>
    <row r="5300" spans="1:30" x14ac:dyDescent="0.2">
      <c r="A5300" s="89"/>
      <c r="B5300" s="35"/>
      <c r="C5300" s="30"/>
      <c r="D5300" s="30"/>
      <c r="E5300" s="30"/>
      <c r="F5300" s="30"/>
      <c r="G5300" s="30"/>
      <c r="H5300" s="155"/>
      <c r="I5300" s="36" t="str">
        <f ca="1">IFERROR(__xludf.DUMMYFUNCTION("""COMPUTED_VALUE""")," ")</f>
        <v xml:space="preserve"> </v>
      </c>
      <c r="J5300" s="51"/>
      <c r="K5300" s="56"/>
      <c r="L5300" s="38"/>
      <c r="M5300" s="30"/>
      <c r="N5300" s="30"/>
      <c r="O5300" s="30"/>
      <c r="P5300" s="30"/>
      <c r="Q5300" s="23" t="str">
        <v/>
      </c>
      <c r="R5300" s="30"/>
      <c r="S5300" s="39"/>
      <c r="T5300" s="45"/>
      <c r="U5300" s="52"/>
      <c r="V5300" s="53"/>
      <c r="W5300" s="54"/>
      <c r="X5300" s="30"/>
      <c r="Y5300" s="31" t="str">
        <v/>
      </c>
      <c r="Z5300" s="30"/>
      <c r="AA5300" s="56"/>
      <c r="AB5300" s="56"/>
      <c r="AC5300" s="30"/>
      <c r="AD5300" s="30"/>
    </row>
    <row r="5301" spans="1:30" x14ac:dyDescent="0.2">
      <c r="A5301" s="89"/>
      <c r="B5301" s="35"/>
      <c r="C5301" s="30"/>
      <c r="D5301" s="30"/>
      <c r="E5301" s="30"/>
      <c r="F5301" s="30"/>
      <c r="G5301" s="30"/>
      <c r="H5301" s="155"/>
      <c r="I5301" s="36" t="str">
        <f ca="1">IFERROR(__xludf.DUMMYFUNCTION("""COMPUTED_VALUE""")," ")</f>
        <v xml:space="preserve"> </v>
      </c>
      <c r="J5301" s="51"/>
      <c r="K5301" s="56"/>
      <c r="L5301" s="38"/>
      <c r="M5301" s="30"/>
      <c r="N5301" s="30"/>
      <c r="O5301" s="30"/>
      <c r="P5301" s="30"/>
      <c r="Q5301" s="23" t="str">
        <v/>
      </c>
      <c r="R5301" s="30"/>
      <c r="S5301" s="39"/>
      <c r="T5301" s="45"/>
      <c r="U5301" s="52"/>
      <c r="V5301" s="53"/>
      <c r="W5301" s="54"/>
      <c r="X5301" s="30"/>
      <c r="Y5301" s="31" t="str">
        <v/>
      </c>
      <c r="Z5301" s="30"/>
      <c r="AA5301" s="55"/>
      <c r="AB5301" s="55"/>
      <c r="AC5301" s="30"/>
      <c r="AD5301" s="30"/>
    </row>
    <row r="5302" spans="1:30" x14ac:dyDescent="0.2">
      <c r="A5302" s="89"/>
      <c r="B5302" s="35"/>
      <c r="C5302" s="30"/>
      <c r="D5302" s="30"/>
      <c r="E5302" s="30"/>
      <c r="F5302" s="30"/>
      <c r="G5302" s="30"/>
      <c r="H5302" s="155"/>
      <c r="I5302" s="36" t="str">
        <f ca="1">IFERROR(__xludf.DUMMYFUNCTION("""COMPUTED_VALUE""")," ")</f>
        <v xml:space="preserve"> </v>
      </c>
      <c r="J5302" s="51"/>
      <c r="K5302" s="56"/>
      <c r="L5302" s="38"/>
      <c r="M5302" s="30"/>
      <c r="N5302" s="30"/>
      <c r="O5302" s="30"/>
      <c r="P5302" s="30"/>
      <c r="Q5302" s="23" t="str">
        <v/>
      </c>
      <c r="R5302" s="30"/>
      <c r="S5302" s="39"/>
      <c r="T5302" s="45"/>
      <c r="U5302" s="52"/>
      <c r="V5302" s="53"/>
      <c r="W5302" s="54"/>
      <c r="X5302" s="30"/>
      <c r="Y5302" s="31" t="str">
        <v/>
      </c>
      <c r="Z5302" s="30"/>
      <c r="AA5302" s="56"/>
      <c r="AB5302" s="56"/>
      <c r="AC5302" s="30"/>
      <c r="AD5302" s="30"/>
    </row>
    <row r="5303" spans="1:30" x14ac:dyDescent="0.2">
      <c r="A5303" s="89"/>
      <c r="B5303" s="35"/>
      <c r="C5303" s="30"/>
      <c r="D5303" s="30"/>
      <c r="E5303" s="30"/>
      <c r="F5303" s="30"/>
      <c r="G5303" s="30"/>
      <c r="H5303" s="155"/>
      <c r="I5303" s="36" t="str">
        <f ca="1">IFERROR(__xludf.DUMMYFUNCTION("""COMPUTED_VALUE""")," ")</f>
        <v xml:space="preserve"> </v>
      </c>
      <c r="J5303" s="51"/>
      <c r="K5303" s="56"/>
      <c r="L5303" s="38"/>
      <c r="M5303" s="30"/>
      <c r="N5303" s="30"/>
      <c r="O5303" s="30"/>
      <c r="P5303" s="30"/>
      <c r="Q5303" s="23" t="str">
        <v/>
      </c>
      <c r="R5303" s="30"/>
      <c r="S5303" s="39"/>
      <c r="T5303" s="45"/>
      <c r="U5303" s="52"/>
      <c r="V5303" s="53"/>
      <c r="W5303" s="54"/>
      <c r="X5303" s="30"/>
      <c r="Y5303" s="31" t="str">
        <v/>
      </c>
      <c r="Z5303" s="30"/>
      <c r="AA5303" s="55"/>
      <c r="AB5303" s="55"/>
      <c r="AC5303" s="30"/>
      <c r="AD5303" s="30"/>
    </row>
    <row r="5304" spans="1:30" x14ac:dyDescent="0.2">
      <c r="A5304" s="89"/>
      <c r="B5304" s="35"/>
      <c r="C5304" s="30"/>
      <c r="D5304" s="30"/>
      <c r="E5304" s="30"/>
      <c r="F5304" s="30"/>
      <c r="G5304" s="30"/>
      <c r="H5304" s="155"/>
      <c r="I5304" s="36" t="str">
        <f ca="1">IFERROR(__xludf.DUMMYFUNCTION("""COMPUTED_VALUE""")," ")</f>
        <v xml:space="preserve"> </v>
      </c>
      <c r="J5304" s="51"/>
      <c r="K5304" s="56"/>
      <c r="L5304" s="38"/>
      <c r="M5304" s="30"/>
      <c r="N5304" s="30"/>
      <c r="O5304" s="30"/>
      <c r="P5304" s="30"/>
      <c r="Q5304" s="23" t="str">
        <v/>
      </c>
      <c r="R5304" s="30"/>
      <c r="S5304" s="39"/>
      <c r="T5304" s="45"/>
      <c r="U5304" s="52"/>
      <c r="V5304" s="53"/>
      <c r="W5304" s="54"/>
      <c r="X5304" s="30"/>
      <c r="Y5304" s="31" t="str">
        <v/>
      </c>
      <c r="Z5304" s="30"/>
      <c r="AA5304" s="56"/>
      <c r="AB5304" s="56"/>
      <c r="AC5304" s="30"/>
      <c r="AD5304" s="30"/>
    </row>
    <row r="5305" spans="1:30" x14ac:dyDescent="0.2">
      <c r="A5305" s="89"/>
      <c r="B5305" s="35"/>
      <c r="C5305" s="30"/>
      <c r="D5305" s="30"/>
      <c r="E5305" s="30"/>
      <c r="F5305" s="30"/>
      <c r="G5305" s="30"/>
      <c r="H5305" s="155"/>
      <c r="I5305" s="36" t="str">
        <f ca="1">IFERROR(__xludf.DUMMYFUNCTION("""COMPUTED_VALUE""")," ")</f>
        <v xml:space="preserve"> </v>
      </c>
      <c r="J5305" s="51"/>
      <c r="K5305" s="56"/>
      <c r="L5305" s="38"/>
      <c r="M5305" s="30"/>
      <c r="N5305" s="30"/>
      <c r="O5305" s="30"/>
      <c r="P5305" s="30"/>
      <c r="Q5305" s="23" t="str">
        <v/>
      </c>
      <c r="R5305" s="30"/>
      <c r="S5305" s="39"/>
      <c r="T5305" s="45"/>
      <c r="U5305" s="52"/>
      <c r="V5305" s="53"/>
      <c r="W5305" s="54"/>
      <c r="X5305" s="30"/>
      <c r="Y5305" s="31" t="str">
        <v/>
      </c>
      <c r="Z5305" s="30"/>
      <c r="AA5305" s="55"/>
      <c r="AB5305" s="55"/>
      <c r="AC5305" s="30"/>
      <c r="AD5305" s="30"/>
    </row>
    <row r="5306" spans="1:30" x14ac:dyDescent="0.2">
      <c r="A5306" s="89"/>
      <c r="B5306" s="35"/>
      <c r="C5306" s="30"/>
      <c r="D5306" s="30"/>
      <c r="E5306" s="30"/>
      <c r="F5306" s="30"/>
      <c r="G5306" s="30"/>
      <c r="H5306" s="155"/>
      <c r="I5306" s="36" t="str">
        <f ca="1">IFERROR(__xludf.DUMMYFUNCTION("""COMPUTED_VALUE""")," ")</f>
        <v xml:space="preserve"> </v>
      </c>
      <c r="J5306" s="51"/>
      <c r="K5306" s="56"/>
      <c r="L5306" s="38"/>
      <c r="M5306" s="30"/>
      <c r="N5306" s="30"/>
      <c r="O5306" s="30"/>
      <c r="P5306" s="30"/>
      <c r="Q5306" s="23" t="str">
        <v/>
      </c>
      <c r="R5306" s="30"/>
      <c r="S5306" s="39"/>
      <c r="T5306" s="45"/>
      <c r="U5306" s="52"/>
      <c r="V5306" s="53"/>
      <c r="W5306" s="54"/>
      <c r="X5306" s="30"/>
      <c r="Y5306" s="31" t="str">
        <v/>
      </c>
      <c r="Z5306" s="30"/>
      <c r="AA5306" s="56"/>
      <c r="AB5306" s="56"/>
      <c r="AC5306" s="30"/>
      <c r="AD5306" s="30"/>
    </row>
    <row r="5307" spans="1:30" x14ac:dyDescent="0.2">
      <c r="A5307" s="89"/>
      <c r="B5307" s="35"/>
      <c r="C5307" s="30"/>
      <c r="D5307" s="30"/>
      <c r="E5307" s="30"/>
      <c r="F5307" s="30"/>
      <c r="G5307" s="30"/>
      <c r="H5307" s="155"/>
      <c r="I5307" s="36" t="str">
        <f ca="1">IFERROR(__xludf.DUMMYFUNCTION("""COMPUTED_VALUE""")," ")</f>
        <v xml:space="preserve"> </v>
      </c>
      <c r="J5307" s="51"/>
      <c r="K5307" s="56"/>
      <c r="L5307" s="38"/>
      <c r="M5307" s="30"/>
      <c r="N5307" s="30"/>
      <c r="O5307" s="30"/>
      <c r="P5307" s="30"/>
      <c r="Q5307" s="23" t="str">
        <v/>
      </c>
      <c r="R5307" s="30"/>
      <c r="S5307" s="39"/>
      <c r="T5307" s="45"/>
      <c r="U5307" s="52"/>
      <c r="V5307" s="53"/>
      <c r="W5307" s="54"/>
      <c r="X5307" s="30"/>
      <c r="Y5307" s="31" t="str">
        <v/>
      </c>
      <c r="Z5307" s="30"/>
      <c r="AA5307" s="55"/>
      <c r="AB5307" s="55"/>
      <c r="AC5307" s="30"/>
      <c r="AD5307" s="30"/>
    </row>
    <row r="5308" spans="1:30" x14ac:dyDescent="0.2">
      <c r="A5308" s="89"/>
      <c r="B5308" s="35"/>
      <c r="C5308" s="30"/>
      <c r="D5308" s="30"/>
      <c r="E5308" s="30"/>
      <c r="F5308" s="30"/>
      <c r="G5308" s="30"/>
      <c r="H5308" s="155"/>
      <c r="I5308" s="36" t="str">
        <f ca="1">IFERROR(__xludf.DUMMYFUNCTION("""COMPUTED_VALUE""")," ")</f>
        <v xml:space="preserve"> </v>
      </c>
      <c r="J5308" s="51"/>
      <c r="K5308" s="56"/>
      <c r="L5308" s="38"/>
      <c r="M5308" s="30"/>
      <c r="N5308" s="30"/>
      <c r="O5308" s="30"/>
      <c r="P5308" s="30"/>
      <c r="Q5308" s="23" t="str">
        <v/>
      </c>
      <c r="R5308" s="30"/>
      <c r="S5308" s="39"/>
      <c r="T5308" s="45"/>
      <c r="U5308" s="52"/>
      <c r="V5308" s="53"/>
      <c r="W5308" s="54"/>
      <c r="X5308" s="30"/>
      <c r="Y5308" s="31" t="str">
        <v/>
      </c>
      <c r="Z5308" s="30"/>
      <c r="AA5308" s="56"/>
      <c r="AB5308" s="56"/>
      <c r="AC5308" s="30"/>
      <c r="AD5308" s="30"/>
    </row>
    <row r="5309" spans="1:30" x14ac:dyDescent="0.2">
      <c r="A5309" s="89"/>
      <c r="B5309" s="35"/>
      <c r="C5309" s="30"/>
      <c r="D5309" s="30"/>
      <c r="E5309" s="30"/>
      <c r="F5309" s="30"/>
      <c r="G5309" s="30"/>
      <c r="H5309" s="155"/>
      <c r="I5309" s="36" t="str">
        <f ca="1">IFERROR(__xludf.DUMMYFUNCTION("""COMPUTED_VALUE""")," ")</f>
        <v xml:space="preserve"> </v>
      </c>
      <c r="J5309" s="51"/>
      <c r="K5309" s="56"/>
      <c r="L5309" s="38"/>
      <c r="M5309" s="30"/>
      <c r="N5309" s="30"/>
      <c r="O5309" s="30"/>
      <c r="P5309" s="30"/>
      <c r="Q5309" s="23" t="str">
        <v/>
      </c>
      <c r="R5309" s="30"/>
      <c r="S5309" s="39"/>
      <c r="T5309" s="45"/>
      <c r="U5309" s="52"/>
      <c r="V5309" s="53"/>
      <c r="W5309" s="54"/>
      <c r="X5309" s="30"/>
      <c r="Y5309" s="31" t="str">
        <v/>
      </c>
      <c r="Z5309" s="30"/>
      <c r="AA5309" s="55"/>
      <c r="AB5309" s="55"/>
      <c r="AC5309" s="30"/>
      <c r="AD5309" s="30"/>
    </row>
    <row r="5310" spans="1:30" x14ac:dyDescent="0.2">
      <c r="A5310" s="89"/>
      <c r="B5310" s="35"/>
      <c r="C5310" s="30"/>
      <c r="D5310" s="30"/>
      <c r="E5310" s="30"/>
      <c r="F5310" s="30"/>
      <c r="G5310" s="30"/>
      <c r="H5310" s="155"/>
      <c r="I5310" s="36" t="str">
        <f ca="1">IFERROR(__xludf.DUMMYFUNCTION("""COMPUTED_VALUE""")," ")</f>
        <v xml:space="preserve"> </v>
      </c>
      <c r="J5310" s="51"/>
      <c r="K5310" s="56"/>
      <c r="L5310" s="38"/>
      <c r="M5310" s="30"/>
      <c r="N5310" s="30"/>
      <c r="O5310" s="30"/>
      <c r="P5310" s="30"/>
      <c r="Q5310" s="23" t="str">
        <v/>
      </c>
      <c r="R5310" s="30"/>
      <c r="S5310" s="39"/>
      <c r="T5310" s="45"/>
      <c r="U5310" s="52"/>
      <c r="V5310" s="53"/>
      <c r="W5310" s="54"/>
      <c r="X5310" s="30"/>
      <c r="Y5310" s="31" t="str">
        <v/>
      </c>
      <c r="Z5310" s="30"/>
      <c r="AA5310" s="56"/>
      <c r="AB5310" s="56"/>
      <c r="AC5310" s="30"/>
      <c r="AD5310" s="30"/>
    </row>
    <row r="5311" spans="1:30" x14ac:dyDescent="0.2">
      <c r="A5311" s="89"/>
      <c r="B5311" s="35"/>
      <c r="C5311" s="30"/>
      <c r="D5311" s="30"/>
      <c r="E5311" s="30"/>
      <c r="F5311" s="30"/>
      <c r="G5311" s="30"/>
      <c r="H5311" s="155"/>
      <c r="I5311" s="36" t="str">
        <f ca="1">IFERROR(__xludf.DUMMYFUNCTION("""COMPUTED_VALUE""")," ")</f>
        <v xml:space="preserve"> </v>
      </c>
      <c r="J5311" s="51"/>
      <c r="K5311" s="56"/>
      <c r="L5311" s="38"/>
      <c r="M5311" s="30"/>
      <c r="N5311" s="30"/>
      <c r="O5311" s="30"/>
      <c r="P5311" s="30"/>
      <c r="Q5311" s="23" t="str">
        <v/>
      </c>
      <c r="R5311" s="30"/>
      <c r="S5311" s="39"/>
      <c r="T5311" s="45"/>
      <c r="U5311" s="52"/>
      <c r="V5311" s="53"/>
      <c r="W5311" s="54"/>
      <c r="X5311" s="30"/>
      <c r="Y5311" s="31" t="str">
        <v/>
      </c>
      <c r="Z5311" s="30"/>
      <c r="AA5311" s="55"/>
      <c r="AB5311" s="55"/>
      <c r="AC5311" s="30"/>
      <c r="AD5311" s="30"/>
    </row>
    <row r="5312" spans="1:30" x14ac:dyDescent="0.2">
      <c r="A5312" s="89"/>
      <c r="B5312" s="35"/>
      <c r="C5312" s="30"/>
      <c r="D5312" s="30"/>
      <c r="E5312" s="30"/>
      <c r="F5312" s="30"/>
      <c r="G5312" s="30"/>
      <c r="H5312" s="155"/>
      <c r="I5312" s="36" t="str">
        <f ca="1">IFERROR(__xludf.DUMMYFUNCTION("""COMPUTED_VALUE""")," ")</f>
        <v xml:space="preserve"> </v>
      </c>
      <c r="J5312" s="51"/>
      <c r="K5312" s="56"/>
      <c r="L5312" s="38"/>
      <c r="M5312" s="30"/>
      <c r="N5312" s="30"/>
      <c r="O5312" s="30"/>
      <c r="P5312" s="30"/>
      <c r="Q5312" s="23" t="str">
        <v/>
      </c>
      <c r="R5312" s="30"/>
      <c r="S5312" s="39"/>
      <c r="T5312" s="45"/>
      <c r="U5312" s="52"/>
      <c r="V5312" s="53"/>
      <c r="W5312" s="54"/>
      <c r="X5312" s="30"/>
      <c r="Y5312" s="31" t="str">
        <v/>
      </c>
      <c r="Z5312" s="30"/>
      <c r="AA5312" s="56"/>
      <c r="AB5312" s="56"/>
      <c r="AC5312" s="30"/>
      <c r="AD5312" s="30"/>
    </row>
    <row r="5313" spans="1:30" x14ac:dyDescent="0.2">
      <c r="A5313" s="89"/>
      <c r="B5313" s="35"/>
      <c r="C5313" s="30"/>
      <c r="D5313" s="30"/>
      <c r="E5313" s="30"/>
      <c r="F5313" s="30"/>
      <c r="G5313" s="30"/>
      <c r="H5313" s="155"/>
      <c r="I5313" s="36" t="str">
        <f ca="1">IFERROR(__xludf.DUMMYFUNCTION("""COMPUTED_VALUE""")," ")</f>
        <v xml:space="preserve"> </v>
      </c>
      <c r="J5313" s="51"/>
      <c r="K5313" s="56"/>
      <c r="L5313" s="38"/>
      <c r="M5313" s="30"/>
      <c r="N5313" s="30"/>
      <c r="O5313" s="30"/>
      <c r="P5313" s="30"/>
      <c r="Q5313" s="23" t="str">
        <v/>
      </c>
      <c r="R5313" s="30"/>
      <c r="S5313" s="39"/>
      <c r="T5313" s="45"/>
      <c r="U5313" s="52"/>
      <c r="V5313" s="53"/>
      <c r="W5313" s="54"/>
      <c r="X5313" s="30"/>
      <c r="Y5313" s="31" t="str">
        <v/>
      </c>
      <c r="Z5313" s="30"/>
      <c r="AA5313" s="55"/>
      <c r="AB5313" s="55"/>
      <c r="AC5313" s="30"/>
      <c r="AD5313" s="30"/>
    </row>
    <row r="5314" spans="1:30" x14ac:dyDescent="0.2">
      <c r="A5314" s="89"/>
      <c r="B5314" s="35"/>
      <c r="C5314" s="30"/>
      <c r="D5314" s="30"/>
      <c r="E5314" s="30"/>
      <c r="F5314" s="30"/>
      <c r="G5314" s="30"/>
      <c r="H5314" s="155"/>
      <c r="I5314" s="36" t="str">
        <f ca="1">IFERROR(__xludf.DUMMYFUNCTION("""COMPUTED_VALUE""")," ")</f>
        <v xml:space="preserve"> </v>
      </c>
      <c r="J5314" s="51"/>
      <c r="K5314" s="56"/>
      <c r="L5314" s="38"/>
      <c r="M5314" s="30"/>
      <c r="N5314" s="30"/>
      <c r="O5314" s="30"/>
      <c r="P5314" s="30"/>
      <c r="Q5314" s="23" t="str">
        <v/>
      </c>
      <c r="R5314" s="30"/>
      <c r="S5314" s="39"/>
      <c r="T5314" s="45"/>
      <c r="U5314" s="52"/>
      <c r="V5314" s="53"/>
      <c r="W5314" s="54"/>
      <c r="X5314" s="30"/>
      <c r="Y5314" s="31" t="str">
        <v/>
      </c>
      <c r="Z5314" s="30"/>
      <c r="AA5314" s="56"/>
      <c r="AB5314" s="56"/>
      <c r="AC5314" s="30"/>
      <c r="AD5314" s="30"/>
    </row>
    <row r="5315" spans="1:30" x14ac:dyDescent="0.2">
      <c r="A5315" s="89"/>
      <c r="B5315" s="35"/>
      <c r="C5315" s="30"/>
      <c r="D5315" s="30"/>
      <c r="E5315" s="30"/>
      <c r="F5315" s="30"/>
      <c r="G5315" s="30"/>
      <c r="H5315" s="155"/>
      <c r="I5315" s="36" t="str">
        <f ca="1">IFERROR(__xludf.DUMMYFUNCTION("""COMPUTED_VALUE""")," ")</f>
        <v xml:space="preserve"> </v>
      </c>
      <c r="J5315" s="51"/>
      <c r="K5315" s="56"/>
      <c r="L5315" s="38"/>
      <c r="M5315" s="30"/>
      <c r="N5315" s="30"/>
      <c r="O5315" s="30"/>
      <c r="P5315" s="30"/>
      <c r="Q5315" s="23" t="str">
        <v/>
      </c>
      <c r="R5315" s="30"/>
      <c r="S5315" s="39"/>
      <c r="T5315" s="45"/>
      <c r="U5315" s="52"/>
      <c r="V5315" s="53"/>
      <c r="W5315" s="54"/>
      <c r="X5315" s="30"/>
      <c r="Y5315" s="31" t="str">
        <v/>
      </c>
      <c r="Z5315" s="30"/>
      <c r="AA5315" s="55"/>
      <c r="AB5315" s="55"/>
      <c r="AC5315" s="30"/>
      <c r="AD5315" s="30"/>
    </row>
    <row r="5316" spans="1:30" x14ac:dyDescent="0.2">
      <c r="A5316" s="89"/>
      <c r="B5316" s="35"/>
      <c r="C5316" s="30"/>
      <c r="D5316" s="30"/>
      <c r="E5316" s="30"/>
      <c r="F5316" s="30"/>
      <c r="G5316" s="30"/>
      <c r="H5316" s="155"/>
      <c r="I5316" s="36" t="str">
        <f ca="1">IFERROR(__xludf.DUMMYFUNCTION("""COMPUTED_VALUE""")," ")</f>
        <v xml:space="preserve"> </v>
      </c>
      <c r="J5316" s="51"/>
      <c r="K5316" s="56"/>
      <c r="L5316" s="38"/>
      <c r="M5316" s="30"/>
      <c r="N5316" s="30"/>
      <c r="O5316" s="30"/>
      <c r="P5316" s="30"/>
      <c r="Q5316" s="23" t="str">
        <v/>
      </c>
      <c r="R5316" s="30"/>
      <c r="S5316" s="39"/>
      <c r="T5316" s="45"/>
      <c r="U5316" s="52"/>
      <c r="V5316" s="53"/>
      <c r="W5316" s="54"/>
      <c r="X5316" s="30"/>
      <c r="Y5316" s="31" t="str">
        <v/>
      </c>
      <c r="Z5316" s="30"/>
      <c r="AA5316" s="56"/>
      <c r="AB5316" s="56"/>
      <c r="AC5316" s="30"/>
      <c r="AD5316" s="30"/>
    </row>
    <row r="5317" spans="1:30" x14ac:dyDescent="0.2">
      <c r="A5317" s="89"/>
      <c r="B5317" s="35"/>
      <c r="C5317" s="30"/>
      <c r="D5317" s="30"/>
      <c r="E5317" s="30"/>
      <c r="F5317" s="30"/>
      <c r="G5317" s="30"/>
      <c r="H5317" s="155"/>
      <c r="I5317" s="36" t="str">
        <f ca="1">IFERROR(__xludf.DUMMYFUNCTION("""COMPUTED_VALUE""")," ")</f>
        <v xml:space="preserve"> </v>
      </c>
      <c r="J5317" s="51"/>
      <c r="K5317" s="56"/>
      <c r="L5317" s="38"/>
      <c r="M5317" s="30"/>
      <c r="N5317" s="30"/>
      <c r="O5317" s="30"/>
      <c r="P5317" s="30"/>
      <c r="Q5317" s="23" t="str">
        <v/>
      </c>
      <c r="R5317" s="30"/>
      <c r="S5317" s="39"/>
      <c r="T5317" s="45"/>
      <c r="U5317" s="52"/>
      <c r="V5317" s="53"/>
      <c r="W5317" s="54"/>
      <c r="X5317" s="30"/>
      <c r="Y5317" s="31" t="str">
        <v/>
      </c>
      <c r="Z5317" s="30"/>
      <c r="AA5317" s="55"/>
      <c r="AB5317" s="55"/>
      <c r="AC5317" s="30"/>
      <c r="AD5317" s="30"/>
    </row>
    <row r="5318" spans="1:30" x14ac:dyDescent="0.2">
      <c r="A5318" s="89"/>
      <c r="B5318" s="35"/>
      <c r="C5318" s="30"/>
      <c r="D5318" s="30"/>
      <c r="E5318" s="30"/>
      <c r="F5318" s="30"/>
      <c r="G5318" s="30"/>
      <c r="H5318" s="155"/>
      <c r="I5318" s="36" t="str">
        <f ca="1">IFERROR(__xludf.DUMMYFUNCTION("""COMPUTED_VALUE""")," ")</f>
        <v xml:space="preserve"> </v>
      </c>
      <c r="J5318" s="51"/>
      <c r="K5318" s="56"/>
      <c r="L5318" s="38"/>
      <c r="M5318" s="30"/>
      <c r="N5318" s="30"/>
      <c r="O5318" s="30"/>
      <c r="P5318" s="30"/>
      <c r="Q5318" s="23" t="str">
        <v/>
      </c>
      <c r="R5318" s="30"/>
      <c r="S5318" s="39"/>
      <c r="T5318" s="45"/>
      <c r="U5318" s="52"/>
      <c r="V5318" s="53"/>
      <c r="W5318" s="54"/>
      <c r="X5318" s="30"/>
      <c r="Y5318" s="31" t="str">
        <v/>
      </c>
      <c r="Z5318" s="30"/>
      <c r="AA5318" s="56"/>
      <c r="AB5318" s="56"/>
      <c r="AC5318" s="30"/>
      <c r="AD5318" s="30"/>
    </row>
    <row r="5319" spans="1:30" x14ac:dyDescent="0.2">
      <c r="A5319" s="89"/>
      <c r="B5319" s="35"/>
      <c r="C5319" s="30"/>
      <c r="D5319" s="30"/>
      <c r="E5319" s="30"/>
      <c r="F5319" s="30"/>
      <c r="G5319" s="30"/>
      <c r="H5319" s="155"/>
      <c r="I5319" s="36" t="str">
        <f ca="1">IFERROR(__xludf.DUMMYFUNCTION("""COMPUTED_VALUE""")," ")</f>
        <v xml:space="preserve"> </v>
      </c>
      <c r="J5319" s="51"/>
      <c r="K5319" s="56"/>
      <c r="L5319" s="38"/>
      <c r="M5319" s="30"/>
      <c r="N5319" s="30"/>
      <c r="O5319" s="30"/>
      <c r="P5319" s="30"/>
      <c r="Q5319" s="23" t="str">
        <v/>
      </c>
      <c r="R5319" s="30"/>
      <c r="S5319" s="39"/>
      <c r="T5319" s="45"/>
      <c r="U5319" s="52"/>
      <c r="V5319" s="53"/>
      <c r="W5319" s="54"/>
      <c r="X5319" s="30"/>
      <c r="Y5319" s="31" t="str">
        <v/>
      </c>
      <c r="Z5319" s="30"/>
      <c r="AA5319" s="55"/>
      <c r="AB5319" s="55"/>
      <c r="AC5319" s="30"/>
      <c r="AD5319" s="30"/>
    </row>
    <row r="5320" spans="1:30" x14ac:dyDescent="0.2">
      <c r="A5320" s="89"/>
      <c r="B5320" s="35"/>
      <c r="C5320" s="30"/>
      <c r="D5320" s="30"/>
      <c r="E5320" s="30"/>
      <c r="F5320" s="30"/>
      <c r="G5320" s="30"/>
      <c r="H5320" s="155"/>
      <c r="I5320" s="36" t="str">
        <f ca="1">IFERROR(__xludf.DUMMYFUNCTION("""COMPUTED_VALUE""")," ")</f>
        <v xml:space="preserve"> </v>
      </c>
      <c r="J5320" s="51"/>
      <c r="K5320" s="56"/>
      <c r="L5320" s="38"/>
      <c r="M5320" s="30"/>
      <c r="N5320" s="30"/>
      <c r="O5320" s="30"/>
      <c r="P5320" s="30"/>
      <c r="Q5320" s="23" t="str">
        <v/>
      </c>
      <c r="R5320" s="30"/>
      <c r="S5320" s="39"/>
      <c r="T5320" s="45"/>
      <c r="U5320" s="52"/>
      <c r="V5320" s="53"/>
      <c r="W5320" s="54"/>
      <c r="X5320" s="30"/>
      <c r="Y5320" s="31" t="str">
        <v/>
      </c>
      <c r="Z5320" s="30"/>
      <c r="AA5320" s="56"/>
      <c r="AB5320" s="56"/>
      <c r="AC5320" s="30"/>
      <c r="AD5320" s="30"/>
    </row>
    <row r="5321" spans="1:30" x14ac:dyDescent="0.2">
      <c r="A5321" s="89"/>
      <c r="B5321" s="35"/>
      <c r="C5321" s="30"/>
      <c r="D5321" s="30"/>
      <c r="E5321" s="30"/>
      <c r="F5321" s="30"/>
      <c r="G5321" s="30"/>
      <c r="H5321" s="155"/>
      <c r="I5321" s="36" t="str">
        <f ca="1">IFERROR(__xludf.DUMMYFUNCTION("""COMPUTED_VALUE""")," ")</f>
        <v xml:space="preserve"> </v>
      </c>
      <c r="J5321" s="51"/>
      <c r="K5321" s="56"/>
      <c r="L5321" s="38"/>
      <c r="M5321" s="30"/>
      <c r="N5321" s="30"/>
      <c r="O5321" s="30"/>
      <c r="P5321" s="30"/>
      <c r="Q5321" s="23" t="str">
        <v/>
      </c>
      <c r="R5321" s="30"/>
      <c r="S5321" s="39"/>
      <c r="T5321" s="45"/>
      <c r="U5321" s="52"/>
      <c r="V5321" s="53"/>
      <c r="W5321" s="54"/>
      <c r="X5321" s="30"/>
      <c r="Y5321" s="31" t="str">
        <v/>
      </c>
      <c r="Z5321" s="30"/>
      <c r="AA5321" s="55"/>
      <c r="AB5321" s="55"/>
      <c r="AC5321" s="30"/>
      <c r="AD5321" s="30"/>
    </row>
    <row r="5322" spans="1:30" x14ac:dyDescent="0.2">
      <c r="A5322" s="89"/>
      <c r="B5322" s="35"/>
      <c r="C5322" s="30"/>
      <c r="D5322" s="30"/>
      <c r="E5322" s="30"/>
      <c r="F5322" s="30"/>
      <c r="G5322" s="30"/>
      <c r="H5322" s="155"/>
      <c r="I5322" s="36" t="str">
        <f ca="1">IFERROR(__xludf.DUMMYFUNCTION("""COMPUTED_VALUE""")," ")</f>
        <v xml:space="preserve"> </v>
      </c>
      <c r="J5322" s="51"/>
      <c r="K5322" s="56"/>
      <c r="L5322" s="38"/>
      <c r="M5322" s="30"/>
      <c r="N5322" s="30"/>
      <c r="O5322" s="30"/>
      <c r="P5322" s="30"/>
      <c r="Q5322" s="23" t="str">
        <v/>
      </c>
      <c r="R5322" s="30"/>
      <c r="S5322" s="39"/>
      <c r="T5322" s="45"/>
      <c r="U5322" s="52"/>
      <c r="V5322" s="53"/>
      <c r="W5322" s="54"/>
      <c r="X5322" s="30"/>
      <c r="Y5322" s="31" t="str">
        <v/>
      </c>
      <c r="Z5322" s="30"/>
      <c r="AA5322" s="56"/>
      <c r="AB5322" s="56"/>
      <c r="AC5322" s="30"/>
      <c r="AD5322" s="30"/>
    </row>
    <row r="5323" spans="1:30" x14ac:dyDescent="0.2">
      <c r="A5323" s="89"/>
      <c r="B5323" s="35"/>
      <c r="C5323" s="30"/>
      <c r="D5323" s="30"/>
      <c r="E5323" s="30"/>
      <c r="F5323" s="30"/>
      <c r="G5323" s="30"/>
      <c r="H5323" s="155"/>
      <c r="I5323" s="36" t="str">
        <f ca="1">IFERROR(__xludf.DUMMYFUNCTION("""COMPUTED_VALUE""")," ")</f>
        <v xml:space="preserve"> </v>
      </c>
      <c r="J5323" s="51"/>
      <c r="K5323" s="56"/>
      <c r="L5323" s="38"/>
      <c r="M5323" s="30"/>
      <c r="N5323" s="30"/>
      <c r="O5323" s="30"/>
      <c r="P5323" s="30"/>
      <c r="Q5323" s="23" t="str">
        <v/>
      </c>
      <c r="R5323" s="30"/>
      <c r="S5323" s="39"/>
      <c r="T5323" s="45"/>
      <c r="U5323" s="52"/>
      <c r="V5323" s="53"/>
      <c r="W5323" s="54"/>
      <c r="X5323" s="30"/>
      <c r="Y5323" s="31" t="str">
        <v/>
      </c>
      <c r="Z5323" s="30"/>
      <c r="AA5323" s="55"/>
      <c r="AB5323" s="55"/>
      <c r="AC5323" s="30"/>
      <c r="AD5323" s="30"/>
    </row>
    <row r="5324" spans="1:30" x14ac:dyDescent="0.2">
      <c r="A5324" s="89"/>
      <c r="B5324" s="35"/>
      <c r="C5324" s="30"/>
      <c r="D5324" s="30"/>
      <c r="E5324" s="30"/>
      <c r="F5324" s="30"/>
      <c r="G5324" s="30"/>
      <c r="H5324" s="155"/>
      <c r="I5324" s="36" t="str">
        <f ca="1">IFERROR(__xludf.DUMMYFUNCTION("""COMPUTED_VALUE""")," ")</f>
        <v xml:space="preserve"> </v>
      </c>
      <c r="J5324" s="51"/>
      <c r="K5324" s="56"/>
      <c r="L5324" s="38"/>
      <c r="M5324" s="30"/>
      <c r="N5324" s="30"/>
      <c r="O5324" s="30"/>
      <c r="P5324" s="30"/>
      <c r="Q5324" s="23" t="str">
        <v/>
      </c>
      <c r="R5324" s="30"/>
      <c r="S5324" s="39"/>
      <c r="T5324" s="45"/>
      <c r="U5324" s="52"/>
      <c r="V5324" s="53"/>
      <c r="W5324" s="54"/>
      <c r="X5324" s="30"/>
      <c r="Y5324" s="31" t="str">
        <v/>
      </c>
      <c r="Z5324" s="30"/>
      <c r="AA5324" s="56"/>
      <c r="AB5324" s="56"/>
      <c r="AC5324" s="30"/>
      <c r="AD5324" s="30"/>
    </row>
    <row r="5325" spans="1:30" x14ac:dyDescent="0.2">
      <c r="A5325" s="89"/>
      <c r="B5325" s="35"/>
      <c r="C5325" s="30"/>
      <c r="D5325" s="30"/>
      <c r="E5325" s="30"/>
      <c r="F5325" s="30"/>
      <c r="G5325" s="30"/>
      <c r="H5325" s="155"/>
      <c r="I5325" s="36" t="str">
        <f ca="1">IFERROR(__xludf.DUMMYFUNCTION("""COMPUTED_VALUE""")," ")</f>
        <v xml:space="preserve"> </v>
      </c>
      <c r="J5325" s="51"/>
      <c r="K5325" s="56"/>
      <c r="L5325" s="38"/>
      <c r="M5325" s="30"/>
      <c r="N5325" s="30"/>
      <c r="O5325" s="30"/>
      <c r="P5325" s="30"/>
      <c r="Q5325" s="23" t="str">
        <v/>
      </c>
      <c r="R5325" s="30"/>
      <c r="S5325" s="39"/>
      <c r="T5325" s="45"/>
      <c r="U5325" s="52"/>
      <c r="V5325" s="53"/>
      <c r="W5325" s="54"/>
      <c r="X5325" s="30"/>
      <c r="Y5325" s="31" t="str">
        <v/>
      </c>
      <c r="Z5325" s="30"/>
      <c r="AA5325" s="55"/>
      <c r="AB5325" s="55"/>
      <c r="AC5325" s="30"/>
      <c r="AD5325" s="30"/>
    </row>
    <row r="5326" spans="1:30" x14ac:dyDescent="0.2">
      <c r="A5326" s="89"/>
      <c r="B5326" s="35"/>
      <c r="C5326" s="30"/>
      <c r="D5326" s="30"/>
      <c r="E5326" s="30"/>
      <c r="F5326" s="30"/>
      <c r="G5326" s="30"/>
      <c r="H5326" s="155"/>
      <c r="I5326" s="36" t="str">
        <f ca="1">IFERROR(__xludf.DUMMYFUNCTION("""COMPUTED_VALUE""")," ")</f>
        <v xml:space="preserve"> </v>
      </c>
      <c r="J5326" s="51"/>
      <c r="K5326" s="56"/>
      <c r="L5326" s="38"/>
      <c r="M5326" s="30"/>
      <c r="N5326" s="30"/>
      <c r="O5326" s="30"/>
      <c r="P5326" s="30"/>
      <c r="Q5326" s="23" t="str">
        <v/>
      </c>
      <c r="R5326" s="30"/>
      <c r="S5326" s="39"/>
      <c r="T5326" s="45"/>
      <c r="U5326" s="52"/>
      <c r="V5326" s="53"/>
      <c r="W5326" s="54"/>
      <c r="X5326" s="30"/>
      <c r="Y5326" s="31" t="str">
        <v/>
      </c>
      <c r="Z5326" s="30"/>
      <c r="AA5326" s="56"/>
      <c r="AB5326" s="56"/>
      <c r="AC5326" s="30"/>
      <c r="AD5326" s="30"/>
    </row>
    <row r="5327" spans="1:30" x14ac:dyDescent="0.2">
      <c r="A5327" s="89"/>
      <c r="B5327" s="35"/>
      <c r="C5327" s="30"/>
      <c r="D5327" s="30"/>
      <c r="E5327" s="30"/>
      <c r="F5327" s="30"/>
      <c r="G5327" s="30"/>
      <c r="H5327" s="155"/>
      <c r="I5327" s="36" t="str">
        <f ca="1">IFERROR(__xludf.DUMMYFUNCTION("""COMPUTED_VALUE""")," ")</f>
        <v xml:space="preserve"> </v>
      </c>
      <c r="J5327" s="51"/>
      <c r="K5327" s="56"/>
      <c r="L5327" s="38"/>
      <c r="M5327" s="30"/>
      <c r="N5327" s="30"/>
      <c r="O5327" s="30"/>
      <c r="P5327" s="30"/>
      <c r="Q5327" s="23" t="str">
        <v/>
      </c>
      <c r="R5327" s="30"/>
      <c r="S5327" s="39"/>
      <c r="T5327" s="45"/>
      <c r="U5327" s="52"/>
      <c r="V5327" s="53"/>
      <c r="W5327" s="54"/>
      <c r="X5327" s="30"/>
      <c r="Y5327" s="31" t="str">
        <v/>
      </c>
      <c r="Z5327" s="30"/>
      <c r="AA5327" s="55"/>
      <c r="AB5327" s="55"/>
      <c r="AC5327" s="30"/>
      <c r="AD5327" s="30"/>
    </row>
    <row r="5328" spans="1:30" x14ac:dyDescent="0.2">
      <c r="A5328" s="89"/>
      <c r="B5328" s="35"/>
      <c r="C5328" s="30"/>
      <c r="D5328" s="30"/>
      <c r="E5328" s="30"/>
      <c r="F5328" s="30"/>
      <c r="G5328" s="30"/>
      <c r="H5328" s="155"/>
      <c r="I5328" s="36" t="str">
        <f ca="1">IFERROR(__xludf.DUMMYFUNCTION("""COMPUTED_VALUE""")," ")</f>
        <v xml:space="preserve"> </v>
      </c>
      <c r="J5328" s="51"/>
      <c r="K5328" s="56"/>
      <c r="L5328" s="38"/>
      <c r="M5328" s="30"/>
      <c r="N5328" s="30"/>
      <c r="O5328" s="30"/>
      <c r="P5328" s="30"/>
      <c r="Q5328" s="23" t="str">
        <v/>
      </c>
      <c r="R5328" s="30"/>
      <c r="S5328" s="39"/>
      <c r="T5328" s="45"/>
      <c r="U5328" s="52"/>
      <c r="V5328" s="53"/>
      <c r="W5328" s="54"/>
      <c r="X5328" s="30"/>
      <c r="Y5328" s="31" t="str">
        <v/>
      </c>
      <c r="Z5328" s="30"/>
      <c r="AA5328" s="56"/>
      <c r="AB5328" s="56"/>
      <c r="AC5328" s="30"/>
      <c r="AD5328" s="30"/>
    </row>
    <row r="5329" spans="1:30" x14ac:dyDescent="0.2">
      <c r="A5329" s="89"/>
      <c r="B5329" s="35"/>
      <c r="C5329" s="30"/>
      <c r="D5329" s="30"/>
      <c r="E5329" s="30"/>
      <c r="F5329" s="30"/>
      <c r="G5329" s="30"/>
      <c r="H5329" s="155"/>
      <c r="I5329" s="36" t="str">
        <f ca="1">IFERROR(__xludf.DUMMYFUNCTION("""COMPUTED_VALUE""")," ")</f>
        <v xml:space="preserve"> </v>
      </c>
      <c r="J5329" s="51"/>
      <c r="K5329" s="56"/>
      <c r="L5329" s="38"/>
      <c r="M5329" s="30"/>
      <c r="N5329" s="30"/>
      <c r="O5329" s="30"/>
      <c r="P5329" s="30"/>
      <c r="Q5329" s="23" t="str">
        <v/>
      </c>
      <c r="R5329" s="30"/>
      <c r="S5329" s="39"/>
      <c r="T5329" s="45"/>
      <c r="U5329" s="52"/>
      <c r="V5329" s="53"/>
      <c r="W5329" s="54"/>
      <c r="X5329" s="30"/>
      <c r="Y5329" s="31" t="str">
        <v/>
      </c>
      <c r="Z5329" s="30"/>
      <c r="AA5329" s="55"/>
      <c r="AB5329" s="55"/>
      <c r="AC5329" s="30"/>
      <c r="AD5329" s="30"/>
    </row>
    <row r="5330" spans="1:30" x14ac:dyDescent="0.2">
      <c r="A5330" s="89"/>
      <c r="B5330" s="35"/>
      <c r="C5330" s="30"/>
      <c r="D5330" s="30"/>
      <c r="E5330" s="30"/>
      <c r="F5330" s="30"/>
      <c r="G5330" s="30"/>
      <c r="H5330" s="155"/>
      <c r="I5330" s="36" t="str">
        <f ca="1">IFERROR(__xludf.DUMMYFUNCTION("""COMPUTED_VALUE""")," ")</f>
        <v xml:space="preserve"> </v>
      </c>
      <c r="J5330" s="51"/>
      <c r="K5330" s="56"/>
      <c r="L5330" s="38"/>
      <c r="M5330" s="30"/>
      <c r="N5330" s="30"/>
      <c r="O5330" s="30"/>
      <c r="P5330" s="30"/>
      <c r="Q5330" s="23" t="str">
        <v/>
      </c>
      <c r="R5330" s="30"/>
      <c r="S5330" s="39"/>
      <c r="T5330" s="45"/>
      <c r="U5330" s="52"/>
      <c r="V5330" s="53"/>
      <c r="W5330" s="54"/>
      <c r="X5330" s="30"/>
      <c r="Y5330" s="31" t="str">
        <v/>
      </c>
      <c r="Z5330" s="30"/>
      <c r="AA5330" s="56"/>
      <c r="AB5330" s="56"/>
      <c r="AC5330" s="30"/>
      <c r="AD5330" s="30"/>
    </row>
    <row r="5331" spans="1:30" x14ac:dyDescent="0.2">
      <c r="A5331" s="89"/>
      <c r="B5331" s="35"/>
      <c r="C5331" s="30"/>
      <c r="D5331" s="30"/>
      <c r="E5331" s="30"/>
      <c r="F5331" s="30"/>
      <c r="G5331" s="30"/>
      <c r="H5331" s="155"/>
      <c r="I5331" s="36" t="str">
        <f ca="1">IFERROR(__xludf.DUMMYFUNCTION("""COMPUTED_VALUE""")," ")</f>
        <v xml:space="preserve"> </v>
      </c>
      <c r="J5331" s="51"/>
      <c r="K5331" s="56"/>
      <c r="L5331" s="38"/>
      <c r="M5331" s="30"/>
      <c r="N5331" s="30"/>
      <c r="O5331" s="30"/>
      <c r="P5331" s="30"/>
      <c r="Q5331" s="23" t="str">
        <v/>
      </c>
      <c r="R5331" s="30"/>
      <c r="S5331" s="39"/>
      <c r="T5331" s="45"/>
      <c r="U5331" s="52"/>
      <c r="V5331" s="53"/>
      <c r="W5331" s="54"/>
      <c r="X5331" s="30"/>
      <c r="Y5331" s="31" t="str">
        <v/>
      </c>
      <c r="Z5331" s="30"/>
      <c r="AA5331" s="55"/>
      <c r="AB5331" s="55"/>
      <c r="AC5331" s="30"/>
      <c r="AD5331" s="30"/>
    </row>
    <row r="5332" spans="1:30" x14ac:dyDescent="0.2">
      <c r="A5332" s="89"/>
      <c r="B5332" s="35"/>
      <c r="C5332" s="30"/>
      <c r="D5332" s="30"/>
      <c r="E5332" s="30"/>
      <c r="F5332" s="30"/>
      <c r="G5332" s="30"/>
      <c r="H5332" s="155"/>
      <c r="I5332" s="36" t="str">
        <f ca="1">IFERROR(__xludf.DUMMYFUNCTION("""COMPUTED_VALUE""")," ")</f>
        <v xml:space="preserve"> </v>
      </c>
      <c r="J5332" s="51"/>
      <c r="K5332" s="56"/>
      <c r="L5332" s="38"/>
      <c r="M5332" s="30"/>
      <c r="N5332" s="30"/>
      <c r="O5332" s="30"/>
      <c r="P5332" s="30"/>
      <c r="Q5332" s="23" t="str">
        <v/>
      </c>
      <c r="R5332" s="30"/>
      <c r="S5332" s="39"/>
      <c r="T5332" s="45"/>
      <c r="U5332" s="52"/>
      <c r="V5332" s="53"/>
      <c r="W5332" s="54"/>
      <c r="X5332" s="30"/>
      <c r="Y5332" s="31" t="str">
        <v/>
      </c>
      <c r="Z5332" s="30"/>
      <c r="AA5332" s="56"/>
      <c r="AB5332" s="56"/>
      <c r="AC5332" s="30"/>
      <c r="AD5332" s="30"/>
    </row>
    <row r="5333" spans="1:30" x14ac:dyDescent="0.2">
      <c r="A5333" s="89"/>
      <c r="B5333" s="35"/>
      <c r="C5333" s="30"/>
      <c r="D5333" s="30"/>
      <c r="E5333" s="30"/>
      <c r="F5333" s="30"/>
      <c r="G5333" s="30"/>
      <c r="H5333" s="155"/>
      <c r="I5333" s="36" t="str">
        <f ca="1">IFERROR(__xludf.DUMMYFUNCTION("""COMPUTED_VALUE""")," ")</f>
        <v xml:space="preserve"> </v>
      </c>
      <c r="J5333" s="51"/>
      <c r="K5333" s="56"/>
      <c r="L5333" s="38"/>
      <c r="M5333" s="30"/>
      <c r="N5333" s="30"/>
      <c r="O5333" s="30"/>
      <c r="P5333" s="30"/>
      <c r="Q5333" s="23" t="str">
        <v/>
      </c>
      <c r="R5333" s="30"/>
      <c r="S5333" s="39"/>
      <c r="T5333" s="45"/>
      <c r="U5333" s="52"/>
      <c r="V5333" s="53"/>
      <c r="W5333" s="54"/>
      <c r="X5333" s="30"/>
      <c r="Y5333" s="31" t="str">
        <v/>
      </c>
      <c r="Z5333" s="30"/>
      <c r="AA5333" s="55"/>
      <c r="AB5333" s="55"/>
      <c r="AC5333" s="30"/>
      <c r="AD5333" s="30"/>
    </row>
    <row r="5334" spans="1:30" x14ac:dyDescent="0.2">
      <c r="A5334" s="89"/>
      <c r="B5334" s="35"/>
      <c r="C5334" s="30"/>
      <c r="D5334" s="30"/>
      <c r="E5334" s="30"/>
      <c r="F5334" s="30"/>
      <c r="G5334" s="30"/>
      <c r="H5334" s="155"/>
      <c r="I5334" s="36" t="str">
        <f ca="1">IFERROR(__xludf.DUMMYFUNCTION("""COMPUTED_VALUE""")," ")</f>
        <v xml:space="preserve"> </v>
      </c>
      <c r="J5334" s="51"/>
      <c r="K5334" s="56"/>
      <c r="L5334" s="38"/>
      <c r="M5334" s="30"/>
      <c r="N5334" s="30"/>
      <c r="O5334" s="30"/>
      <c r="P5334" s="30"/>
      <c r="Q5334" s="23" t="str">
        <v/>
      </c>
      <c r="R5334" s="30"/>
      <c r="S5334" s="39"/>
      <c r="T5334" s="45"/>
      <c r="U5334" s="52"/>
      <c r="V5334" s="53"/>
      <c r="W5334" s="54"/>
      <c r="X5334" s="30"/>
      <c r="Y5334" s="31" t="str">
        <v/>
      </c>
      <c r="Z5334" s="30"/>
      <c r="AA5334" s="56"/>
      <c r="AB5334" s="56"/>
      <c r="AC5334" s="30"/>
      <c r="AD5334" s="30"/>
    </row>
    <row r="5335" spans="1:30" x14ac:dyDescent="0.2">
      <c r="A5335" s="89"/>
      <c r="B5335" s="35"/>
      <c r="C5335" s="30"/>
      <c r="D5335" s="30"/>
      <c r="E5335" s="30"/>
      <c r="F5335" s="30"/>
      <c r="G5335" s="30"/>
      <c r="H5335" s="155"/>
      <c r="I5335" s="36" t="str">
        <f ca="1">IFERROR(__xludf.DUMMYFUNCTION("""COMPUTED_VALUE""")," ")</f>
        <v xml:space="preserve"> </v>
      </c>
      <c r="J5335" s="51"/>
      <c r="K5335" s="56"/>
      <c r="L5335" s="38"/>
      <c r="M5335" s="30"/>
      <c r="N5335" s="30"/>
      <c r="O5335" s="30"/>
      <c r="P5335" s="30"/>
      <c r="Q5335" s="23" t="str">
        <v/>
      </c>
      <c r="R5335" s="30"/>
      <c r="S5335" s="39"/>
      <c r="T5335" s="45"/>
      <c r="U5335" s="52"/>
      <c r="V5335" s="53"/>
      <c r="W5335" s="54"/>
      <c r="X5335" s="30"/>
      <c r="Y5335" s="31" t="str">
        <v/>
      </c>
      <c r="Z5335" s="30"/>
      <c r="AA5335" s="55"/>
      <c r="AB5335" s="55"/>
      <c r="AC5335" s="30"/>
      <c r="AD5335" s="30"/>
    </row>
    <row r="5336" spans="1:30" x14ac:dyDescent="0.2">
      <c r="A5336" s="89"/>
      <c r="B5336" s="35"/>
      <c r="C5336" s="30"/>
      <c r="D5336" s="30"/>
      <c r="E5336" s="30"/>
      <c r="F5336" s="30"/>
      <c r="G5336" s="30"/>
      <c r="H5336" s="155"/>
      <c r="I5336" s="36" t="str">
        <f ca="1">IFERROR(__xludf.DUMMYFUNCTION("""COMPUTED_VALUE""")," ")</f>
        <v xml:space="preserve"> </v>
      </c>
      <c r="J5336" s="51"/>
      <c r="K5336" s="56"/>
      <c r="L5336" s="38"/>
      <c r="M5336" s="30"/>
      <c r="N5336" s="30"/>
      <c r="O5336" s="30"/>
      <c r="P5336" s="30"/>
      <c r="Q5336" s="23" t="str">
        <v/>
      </c>
      <c r="R5336" s="30"/>
      <c r="S5336" s="39"/>
      <c r="T5336" s="45"/>
      <c r="U5336" s="52"/>
      <c r="V5336" s="53"/>
      <c r="W5336" s="54"/>
      <c r="X5336" s="30"/>
      <c r="Y5336" s="31" t="str">
        <v/>
      </c>
      <c r="Z5336" s="30"/>
      <c r="AA5336" s="56"/>
      <c r="AB5336" s="56"/>
      <c r="AC5336" s="30"/>
      <c r="AD5336" s="30"/>
    </row>
    <row r="5337" spans="1:30" x14ac:dyDescent="0.2">
      <c r="A5337" s="89"/>
      <c r="B5337" s="35"/>
      <c r="C5337" s="30"/>
      <c r="D5337" s="30"/>
      <c r="E5337" s="30"/>
      <c r="F5337" s="30"/>
      <c r="G5337" s="30"/>
      <c r="H5337" s="155"/>
      <c r="I5337" s="36" t="str">
        <f ca="1">IFERROR(__xludf.DUMMYFUNCTION("""COMPUTED_VALUE""")," ")</f>
        <v xml:space="preserve"> </v>
      </c>
      <c r="J5337" s="51"/>
      <c r="K5337" s="56"/>
      <c r="L5337" s="38"/>
      <c r="M5337" s="30"/>
      <c r="N5337" s="30"/>
      <c r="O5337" s="30"/>
      <c r="P5337" s="30"/>
      <c r="Q5337" s="23" t="str">
        <v/>
      </c>
      <c r="R5337" s="30"/>
      <c r="S5337" s="39"/>
      <c r="T5337" s="45"/>
      <c r="U5337" s="52"/>
      <c r="V5337" s="53"/>
      <c r="W5337" s="54"/>
      <c r="X5337" s="30"/>
      <c r="Y5337" s="31" t="str">
        <v/>
      </c>
      <c r="Z5337" s="30"/>
      <c r="AA5337" s="55"/>
      <c r="AB5337" s="55"/>
      <c r="AC5337" s="30"/>
      <c r="AD5337" s="30"/>
    </row>
    <row r="5338" spans="1:30" x14ac:dyDescent="0.2">
      <c r="A5338" s="89"/>
      <c r="B5338" s="35"/>
      <c r="C5338" s="30"/>
      <c r="D5338" s="30"/>
      <c r="E5338" s="30"/>
      <c r="F5338" s="30"/>
      <c r="G5338" s="30"/>
      <c r="H5338" s="155"/>
      <c r="I5338" s="36" t="str">
        <f ca="1">IFERROR(__xludf.DUMMYFUNCTION("""COMPUTED_VALUE""")," ")</f>
        <v xml:space="preserve"> </v>
      </c>
      <c r="J5338" s="51"/>
      <c r="K5338" s="56"/>
      <c r="L5338" s="38"/>
      <c r="M5338" s="30"/>
      <c r="N5338" s="30"/>
      <c r="O5338" s="30"/>
      <c r="P5338" s="30"/>
      <c r="Q5338" s="23" t="str">
        <v/>
      </c>
      <c r="R5338" s="30"/>
      <c r="S5338" s="39"/>
      <c r="T5338" s="45"/>
      <c r="U5338" s="52"/>
      <c r="V5338" s="53"/>
      <c r="W5338" s="54"/>
      <c r="X5338" s="30"/>
      <c r="Y5338" s="31" t="str">
        <v/>
      </c>
      <c r="Z5338" s="30"/>
      <c r="AA5338" s="56"/>
      <c r="AB5338" s="56"/>
      <c r="AC5338" s="30"/>
      <c r="AD5338" s="30"/>
    </row>
    <row r="5339" spans="1:30" x14ac:dyDescent="0.2">
      <c r="A5339" s="89"/>
      <c r="B5339" s="35"/>
      <c r="C5339" s="30"/>
      <c r="D5339" s="30"/>
      <c r="E5339" s="30"/>
      <c r="F5339" s="30"/>
      <c r="G5339" s="30"/>
      <c r="H5339" s="155"/>
      <c r="I5339" s="36" t="str">
        <f ca="1">IFERROR(__xludf.DUMMYFUNCTION("""COMPUTED_VALUE""")," ")</f>
        <v xml:space="preserve"> </v>
      </c>
      <c r="J5339" s="51"/>
      <c r="K5339" s="56"/>
      <c r="L5339" s="38"/>
      <c r="M5339" s="30"/>
      <c r="N5339" s="30"/>
      <c r="O5339" s="30"/>
      <c r="P5339" s="30"/>
      <c r="Q5339" s="23" t="str">
        <v/>
      </c>
      <c r="R5339" s="30"/>
      <c r="S5339" s="39"/>
      <c r="T5339" s="45"/>
      <c r="U5339" s="52"/>
      <c r="V5339" s="53"/>
      <c r="W5339" s="54"/>
      <c r="X5339" s="30"/>
      <c r="Y5339" s="31" t="str">
        <v/>
      </c>
      <c r="Z5339" s="30"/>
      <c r="AA5339" s="55"/>
      <c r="AB5339" s="55"/>
      <c r="AC5339" s="30"/>
      <c r="AD5339" s="30"/>
    </row>
    <row r="5340" spans="1:30" x14ac:dyDescent="0.2">
      <c r="A5340" s="89"/>
      <c r="B5340" s="35"/>
      <c r="C5340" s="30"/>
      <c r="D5340" s="30"/>
      <c r="E5340" s="30"/>
      <c r="F5340" s="30"/>
      <c r="G5340" s="30"/>
      <c r="H5340" s="155"/>
      <c r="I5340" s="36" t="str">
        <f ca="1">IFERROR(__xludf.DUMMYFUNCTION("""COMPUTED_VALUE""")," ")</f>
        <v xml:space="preserve"> </v>
      </c>
      <c r="J5340" s="51"/>
      <c r="K5340" s="56"/>
      <c r="L5340" s="38"/>
      <c r="M5340" s="30"/>
      <c r="N5340" s="30"/>
      <c r="O5340" s="30"/>
      <c r="P5340" s="30"/>
      <c r="Q5340" s="23" t="str">
        <v/>
      </c>
      <c r="R5340" s="30"/>
      <c r="S5340" s="39"/>
      <c r="T5340" s="45"/>
      <c r="U5340" s="52"/>
      <c r="V5340" s="53"/>
      <c r="W5340" s="54"/>
      <c r="X5340" s="30"/>
      <c r="Y5340" s="31" t="str">
        <v/>
      </c>
      <c r="Z5340" s="30"/>
      <c r="AA5340" s="56"/>
      <c r="AB5340" s="56"/>
      <c r="AC5340" s="30"/>
      <c r="AD5340" s="30"/>
    </row>
    <row r="5341" spans="1:30" x14ac:dyDescent="0.2">
      <c r="A5341" s="89"/>
      <c r="B5341" s="35"/>
      <c r="C5341" s="30"/>
      <c r="D5341" s="30"/>
      <c r="E5341" s="30"/>
      <c r="F5341" s="30"/>
      <c r="G5341" s="30"/>
      <c r="H5341" s="155"/>
      <c r="I5341" s="36" t="str">
        <f ca="1">IFERROR(__xludf.DUMMYFUNCTION("""COMPUTED_VALUE""")," ")</f>
        <v xml:space="preserve"> </v>
      </c>
      <c r="J5341" s="51"/>
      <c r="K5341" s="56"/>
      <c r="L5341" s="38"/>
      <c r="M5341" s="30"/>
      <c r="N5341" s="30"/>
      <c r="O5341" s="30"/>
      <c r="P5341" s="30"/>
      <c r="Q5341" s="23" t="str">
        <v/>
      </c>
      <c r="R5341" s="30"/>
      <c r="S5341" s="39"/>
      <c r="T5341" s="45"/>
      <c r="U5341" s="52"/>
      <c r="V5341" s="53"/>
      <c r="W5341" s="54"/>
      <c r="X5341" s="30"/>
      <c r="Y5341" s="31" t="str">
        <v/>
      </c>
      <c r="Z5341" s="30"/>
      <c r="AA5341" s="55"/>
      <c r="AB5341" s="55"/>
      <c r="AC5341" s="30"/>
      <c r="AD5341" s="30"/>
    </row>
    <row r="5342" spans="1:30" x14ac:dyDescent="0.2">
      <c r="A5342" s="89"/>
      <c r="B5342" s="35"/>
      <c r="C5342" s="30"/>
      <c r="D5342" s="30"/>
      <c r="E5342" s="30"/>
      <c r="F5342" s="30"/>
      <c r="G5342" s="30"/>
      <c r="H5342" s="155"/>
      <c r="I5342" s="36" t="str">
        <f ca="1">IFERROR(__xludf.DUMMYFUNCTION("""COMPUTED_VALUE""")," ")</f>
        <v xml:space="preserve"> </v>
      </c>
      <c r="J5342" s="51"/>
      <c r="K5342" s="56"/>
      <c r="L5342" s="38"/>
      <c r="M5342" s="30"/>
      <c r="N5342" s="30"/>
      <c r="O5342" s="30"/>
      <c r="P5342" s="30"/>
      <c r="Q5342" s="23" t="str">
        <v/>
      </c>
      <c r="R5342" s="30"/>
      <c r="S5342" s="39"/>
      <c r="T5342" s="45"/>
      <c r="U5342" s="52"/>
      <c r="V5342" s="53"/>
      <c r="W5342" s="54"/>
      <c r="X5342" s="30"/>
      <c r="Y5342" s="31" t="str">
        <v/>
      </c>
      <c r="Z5342" s="30"/>
      <c r="AA5342" s="56"/>
      <c r="AB5342" s="56"/>
      <c r="AC5342" s="30"/>
      <c r="AD5342" s="30"/>
    </row>
    <row r="5343" spans="1:30" x14ac:dyDescent="0.2">
      <c r="A5343" s="89"/>
      <c r="B5343" s="35"/>
      <c r="C5343" s="30"/>
      <c r="D5343" s="30"/>
      <c r="E5343" s="30"/>
      <c r="F5343" s="30"/>
      <c r="G5343" s="30"/>
      <c r="H5343" s="155"/>
      <c r="I5343" s="36" t="str">
        <f ca="1">IFERROR(__xludf.DUMMYFUNCTION("""COMPUTED_VALUE""")," ")</f>
        <v xml:space="preserve"> </v>
      </c>
      <c r="J5343" s="51"/>
      <c r="K5343" s="56"/>
      <c r="L5343" s="38"/>
      <c r="M5343" s="30"/>
      <c r="N5343" s="30"/>
      <c r="O5343" s="30"/>
      <c r="P5343" s="30"/>
      <c r="Q5343" s="23" t="str">
        <v/>
      </c>
      <c r="R5343" s="30"/>
      <c r="S5343" s="39"/>
      <c r="T5343" s="45"/>
      <c r="U5343" s="52"/>
      <c r="V5343" s="53"/>
      <c r="W5343" s="54"/>
      <c r="X5343" s="30"/>
      <c r="Y5343" s="31" t="str">
        <v/>
      </c>
      <c r="Z5343" s="30"/>
      <c r="AA5343" s="55"/>
      <c r="AB5343" s="55"/>
      <c r="AC5343" s="30"/>
      <c r="AD5343" s="30"/>
    </row>
    <row r="5344" spans="1:30" x14ac:dyDescent="0.2">
      <c r="A5344" s="89"/>
      <c r="B5344" s="35"/>
      <c r="C5344" s="30"/>
      <c r="D5344" s="30"/>
      <c r="E5344" s="30"/>
      <c r="F5344" s="30"/>
      <c r="G5344" s="30"/>
      <c r="H5344" s="155"/>
      <c r="I5344" s="36" t="str">
        <f ca="1">IFERROR(__xludf.DUMMYFUNCTION("""COMPUTED_VALUE""")," ")</f>
        <v xml:space="preserve"> </v>
      </c>
      <c r="J5344" s="51"/>
      <c r="K5344" s="56"/>
      <c r="L5344" s="38"/>
      <c r="M5344" s="30"/>
      <c r="N5344" s="30"/>
      <c r="O5344" s="30"/>
      <c r="P5344" s="30"/>
      <c r="Q5344" s="23" t="str">
        <v/>
      </c>
      <c r="R5344" s="30"/>
      <c r="S5344" s="39"/>
      <c r="T5344" s="45"/>
      <c r="U5344" s="52"/>
      <c r="V5344" s="53"/>
      <c r="W5344" s="54"/>
      <c r="X5344" s="30"/>
      <c r="Y5344" s="31" t="str">
        <v/>
      </c>
      <c r="Z5344" s="30"/>
      <c r="AA5344" s="56"/>
      <c r="AB5344" s="56"/>
      <c r="AC5344" s="30"/>
      <c r="AD5344" s="30"/>
    </row>
    <row r="5345" spans="1:30" x14ac:dyDescent="0.2">
      <c r="A5345" s="89"/>
      <c r="B5345" s="35"/>
      <c r="C5345" s="30"/>
      <c r="D5345" s="30"/>
      <c r="E5345" s="30"/>
      <c r="F5345" s="30"/>
      <c r="G5345" s="30"/>
      <c r="H5345" s="155"/>
      <c r="I5345" s="36" t="str">
        <f ca="1">IFERROR(__xludf.DUMMYFUNCTION("""COMPUTED_VALUE""")," ")</f>
        <v xml:space="preserve"> </v>
      </c>
      <c r="J5345" s="51"/>
      <c r="K5345" s="56"/>
      <c r="L5345" s="38"/>
      <c r="M5345" s="30"/>
      <c r="N5345" s="30"/>
      <c r="O5345" s="30"/>
      <c r="P5345" s="30"/>
      <c r="Q5345" s="23" t="str">
        <v/>
      </c>
      <c r="R5345" s="30"/>
      <c r="S5345" s="39"/>
      <c r="T5345" s="45"/>
      <c r="U5345" s="52"/>
      <c r="V5345" s="53"/>
      <c r="W5345" s="54"/>
      <c r="X5345" s="30"/>
      <c r="Y5345" s="31" t="str">
        <v/>
      </c>
      <c r="Z5345" s="30"/>
      <c r="AA5345" s="55"/>
      <c r="AB5345" s="55"/>
      <c r="AC5345" s="30"/>
      <c r="AD5345" s="30"/>
    </row>
    <row r="5346" spans="1:30" x14ac:dyDescent="0.2">
      <c r="A5346" s="89"/>
      <c r="B5346" s="35"/>
      <c r="C5346" s="30"/>
      <c r="D5346" s="30"/>
      <c r="E5346" s="30"/>
      <c r="F5346" s="30"/>
      <c r="G5346" s="30"/>
      <c r="H5346" s="155"/>
      <c r="I5346" s="36" t="str">
        <f ca="1">IFERROR(__xludf.DUMMYFUNCTION("""COMPUTED_VALUE""")," ")</f>
        <v xml:space="preserve"> </v>
      </c>
      <c r="J5346" s="51"/>
      <c r="K5346" s="56"/>
      <c r="L5346" s="38"/>
      <c r="M5346" s="30"/>
      <c r="N5346" s="30"/>
      <c r="O5346" s="30"/>
      <c r="P5346" s="30"/>
      <c r="Q5346" s="23" t="str">
        <v/>
      </c>
      <c r="R5346" s="30"/>
      <c r="S5346" s="39"/>
      <c r="T5346" s="45"/>
      <c r="U5346" s="52"/>
      <c r="V5346" s="53"/>
      <c r="W5346" s="54"/>
      <c r="X5346" s="30"/>
      <c r="Y5346" s="31" t="str">
        <v/>
      </c>
      <c r="Z5346" s="30"/>
      <c r="AA5346" s="56"/>
      <c r="AB5346" s="56"/>
      <c r="AC5346" s="30"/>
      <c r="AD5346" s="30"/>
    </row>
    <row r="5347" spans="1:30" x14ac:dyDescent="0.2">
      <c r="A5347" s="89"/>
      <c r="B5347" s="35"/>
      <c r="C5347" s="30"/>
      <c r="D5347" s="30"/>
      <c r="E5347" s="30"/>
      <c r="F5347" s="30"/>
      <c r="G5347" s="30"/>
      <c r="H5347" s="155"/>
      <c r="I5347" s="36" t="str">
        <f ca="1">IFERROR(__xludf.DUMMYFUNCTION("""COMPUTED_VALUE""")," ")</f>
        <v xml:space="preserve"> </v>
      </c>
      <c r="J5347" s="51"/>
      <c r="K5347" s="56"/>
      <c r="L5347" s="38"/>
      <c r="M5347" s="30"/>
      <c r="N5347" s="30"/>
      <c r="O5347" s="30"/>
      <c r="P5347" s="30"/>
      <c r="Q5347" s="23" t="str">
        <v/>
      </c>
      <c r="R5347" s="30"/>
      <c r="S5347" s="39"/>
      <c r="T5347" s="45"/>
      <c r="U5347" s="52"/>
      <c r="V5347" s="53"/>
      <c r="W5347" s="54"/>
      <c r="X5347" s="30"/>
      <c r="Y5347" s="31" t="str">
        <v/>
      </c>
      <c r="Z5347" s="30"/>
      <c r="AA5347" s="55"/>
      <c r="AB5347" s="55"/>
      <c r="AC5347" s="30"/>
      <c r="AD5347" s="30"/>
    </row>
    <row r="5348" spans="1:30" x14ac:dyDescent="0.2">
      <c r="A5348" s="89"/>
      <c r="B5348" s="35"/>
      <c r="C5348" s="30"/>
      <c r="D5348" s="30"/>
      <c r="E5348" s="30"/>
      <c r="F5348" s="30"/>
      <c r="G5348" s="30"/>
      <c r="H5348" s="155"/>
      <c r="I5348" s="36" t="str">
        <f ca="1">IFERROR(__xludf.DUMMYFUNCTION("""COMPUTED_VALUE""")," ")</f>
        <v xml:space="preserve"> </v>
      </c>
      <c r="J5348" s="51"/>
      <c r="K5348" s="56"/>
      <c r="L5348" s="38"/>
      <c r="M5348" s="30"/>
      <c r="N5348" s="30"/>
      <c r="O5348" s="30"/>
      <c r="P5348" s="30"/>
      <c r="Q5348" s="23" t="str">
        <v/>
      </c>
      <c r="R5348" s="30"/>
      <c r="S5348" s="39"/>
      <c r="T5348" s="45"/>
      <c r="U5348" s="52"/>
      <c r="V5348" s="53"/>
      <c r="W5348" s="54"/>
      <c r="X5348" s="30"/>
      <c r="Y5348" s="31" t="str">
        <v/>
      </c>
      <c r="Z5348" s="30"/>
      <c r="AA5348" s="56"/>
      <c r="AB5348" s="56"/>
      <c r="AC5348" s="30"/>
      <c r="AD5348" s="30"/>
    </row>
    <row r="5349" spans="1:30" x14ac:dyDescent="0.2">
      <c r="A5349" s="89"/>
      <c r="B5349" s="35"/>
      <c r="C5349" s="30"/>
      <c r="D5349" s="30"/>
      <c r="E5349" s="30"/>
      <c r="F5349" s="30"/>
      <c r="G5349" s="30"/>
      <c r="H5349" s="155"/>
      <c r="I5349" s="36" t="str">
        <f ca="1">IFERROR(__xludf.DUMMYFUNCTION("""COMPUTED_VALUE""")," ")</f>
        <v xml:space="preserve"> </v>
      </c>
      <c r="J5349" s="51"/>
      <c r="K5349" s="56"/>
      <c r="L5349" s="38"/>
      <c r="M5349" s="30"/>
      <c r="N5349" s="30"/>
      <c r="O5349" s="30"/>
      <c r="P5349" s="30"/>
      <c r="Q5349" s="23" t="str">
        <v/>
      </c>
      <c r="R5349" s="30"/>
      <c r="S5349" s="39"/>
      <c r="T5349" s="45"/>
      <c r="U5349" s="52"/>
      <c r="V5349" s="53"/>
      <c r="W5349" s="54"/>
      <c r="X5349" s="30"/>
      <c r="Y5349" s="31" t="str">
        <v/>
      </c>
      <c r="Z5349" s="30"/>
      <c r="AA5349" s="55"/>
      <c r="AB5349" s="55"/>
      <c r="AC5349" s="30"/>
      <c r="AD5349" s="30"/>
    </row>
    <row r="5350" spans="1:30" x14ac:dyDescent="0.2">
      <c r="A5350" s="89"/>
      <c r="B5350" s="35"/>
      <c r="C5350" s="30"/>
      <c r="D5350" s="30"/>
      <c r="E5350" s="30"/>
      <c r="F5350" s="30"/>
      <c r="G5350" s="30"/>
      <c r="H5350" s="155"/>
      <c r="I5350" s="36" t="str">
        <f ca="1">IFERROR(__xludf.DUMMYFUNCTION("""COMPUTED_VALUE""")," ")</f>
        <v xml:space="preserve"> </v>
      </c>
      <c r="J5350" s="51"/>
      <c r="K5350" s="56"/>
      <c r="L5350" s="38"/>
      <c r="M5350" s="30"/>
      <c r="N5350" s="30"/>
      <c r="O5350" s="30"/>
      <c r="P5350" s="30"/>
      <c r="Q5350" s="23" t="str">
        <v/>
      </c>
      <c r="R5350" s="30"/>
      <c r="S5350" s="39"/>
      <c r="T5350" s="45"/>
      <c r="U5350" s="52"/>
      <c r="V5350" s="53"/>
      <c r="W5350" s="54"/>
      <c r="X5350" s="30"/>
      <c r="Y5350" s="31" t="str">
        <v/>
      </c>
      <c r="Z5350" s="30"/>
      <c r="AA5350" s="56"/>
      <c r="AB5350" s="56"/>
      <c r="AC5350" s="30"/>
      <c r="AD5350" s="30"/>
    </row>
    <row r="5351" spans="1:30" x14ac:dyDescent="0.2">
      <c r="A5351" s="89"/>
      <c r="B5351" s="35"/>
      <c r="C5351" s="30"/>
      <c r="D5351" s="30"/>
      <c r="E5351" s="30"/>
      <c r="F5351" s="30"/>
      <c r="G5351" s="30"/>
      <c r="H5351" s="155"/>
      <c r="I5351" s="36" t="str">
        <f ca="1">IFERROR(__xludf.DUMMYFUNCTION("""COMPUTED_VALUE""")," ")</f>
        <v xml:space="preserve"> </v>
      </c>
      <c r="J5351" s="51"/>
      <c r="K5351" s="56"/>
      <c r="L5351" s="38"/>
      <c r="M5351" s="30"/>
      <c r="N5351" s="30"/>
      <c r="O5351" s="30"/>
      <c r="P5351" s="30"/>
      <c r="Q5351" s="23" t="str">
        <v/>
      </c>
      <c r="R5351" s="30"/>
      <c r="S5351" s="39"/>
      <c r="T5351" s="45"/>
      <c r="U5351" s="52"/>
      <c r="V5351" s="53"/>
      <c r="W5351" s="54"/>
      <c r="X5351" s="30"/>
      <c r="Y5351" s="31" t="str">
        <v/>
      </c>
      <c r="Z5351" s="30"/>
      <c r="AA5351" s="55"/>
      <c r="AB5351" s="55"/>
      <c r="AC5351" s="30"/>
      <c r="AD5351" s="30"/>
    </row>
    <row r="5352" spans="1:30" x14ac:dyDescent="0.2">
      <c r="A5352" s="89"/>
      <c r="B5352" s="35"/>
      <c r="C5352" s="30"/>
      <c r="D5352" s="30"/>
      <c r="E5352" s="30"/>
      <c r="F5352" s="30"/>
      <c r="G5352" s="30"/>
      <c r="H5352" s="155"/>
      <c r="I5352" s="36" t="str">
        <f ca="1">IFERROR(__xludf.DUMMYFUNCTION("""COMPUTED_VALUE""")," ")</f>
        <v xml:space="preserve"> </v>
      </c>
      <c r="J5352" s="51"/>
      <c r="K5352" s="56"/>
      <c r="L5352" s="38"/>
      <c r="M5352" s="30"/>
      <c r="N5352" s="30"/>
      <c r="O5352" s="30"/>
      <c r="P5352" s="30"/>
      <c r="Q5352" s="23" t="str">
        <v/>
      </c>
      <c r="R5352" s="30"/>
      <c r="S5352" s="39"/>
      <c r="T5352" s="45"/>
      <c r="U5352" s="52"/>
      <c r="V5352" s="53"/>
      <c r="W5352" s="54"/>
      <c r="X5352" s="30"/>
      <c r="Y5352" s="31" t="str">
        <v/>
      </c>
      <c r="Z5352" s="30"/>
      <c r="AA5352" s="56"/>
      <c r="AB5352" s="56"/>
      <c r="AC5352" s="30"/>
      <c r="AD5352" s="30"/>
    </row>
    <row r="5353" spans="1:30" x14ac:dyDescent="0.2">
      <c r="A5353" s="89"/>
      <c r="B5353" s="35"/>
      <c r="C5353" s="30"/>
      <c r="D5353" s="30"/>
      <c r="E5353" s="30"/>
      <c r="F5353" s="30"/>
      <c r="G5353" s="30"/>
      <c r="H5353" s="155"/>
      <c r="I5353" s="36" t="str">
        <f ca="1">IFERROR(__xludf.DUMMYFUNCTION("""COMPUTED_VALUE""")," ")</f>
        <v xml:space="preserve"> </v>
      </c>
      <c r="J5353" s="51"/>
      <c r="K5353" s="56"/>
      <c r="L5353" s="38"/>
      <c r="M5353" s="30"/>
      <c r="N5353" s="30"/>
      <c r="O5353" s="30"/>
      <c r="P5353" s="30"/>
      <c r="Q5353" s="23" t="str">
        <v/>
      </c>
      <c r="R5353" s="30"/>
      <c r="S5353" s="39"/>
      <c r="T5353" s="45"/>
      <c r="U5353" s="52"/>
      <c r="V5353" s="53"/>
      <c r="W5353" s="54"/>
      <c r="X5353" s="30"/>
      <c r="Y5353" s="31" t="str">
        <v/>
      </c>
      <c r="Z5353" s="30"/>
      <c r="AA5353" s="55"/>
      <c r="AB5353" s="55"/>
      <c r="AC5353" s="30"/>
      <c r="AD5353" s="30"/>
    </row>
    <row r="5354" spans="1:30" x14ac:dyDescent="0.2">
      <c r="A5354" s="89"/>
      <c r="B5354" s="35"/>
      <c r="C5354" s="30"/>
      <c r="D5354" s="30"/>
      <c r="E5354" s="30"/>
      <c r="F5354" s="30"/>
      <c r="G5354" s="30"/>
      <c r="H5354" s="155"/>
      <c r="I5354" s="36" t="str">
        <f ca="1">IFERROR(__xludf.DUMMYFUNCTION("""COMPUTED_VALUE""")," ")</f>
        <v xml:space="preserve"> </v>
      </c>
      <c r="J5354" s="51"/>
      <c r="K5354" s="56"/>
      <c r="L5354" s="38"/>
      <c r="M5354" s="30"/>
      <c r="N5354" s="30"/>
      <c r="O5354" s="30"/>
      <c r="P5354" s="30"/>
      <c r="Q5354" s="23" t="str">
        <v/>
      </c>
      <c r="R5354" s="30"/>
      <c r="S5354" s="39"/>
      <c r="T5354" s="45"/>
      <c r="U5354" s="52"/>
      <c r="V5354" s="53"/>
      <c r="W5354" s="54"/>
      <c r="X5354" s="30"/>
      <c r="Y5354" s="31" t="str">
        <v/>
      </c>
      <c r="Z5354" s="30"/>
      <c r="AA5354" s="56"/>
      <c r="AB5354" s="56"/>
      <c r="AC5354" s="30"/>
      <c r="AD5354" s="30"/>
    </row>
    <row r="5355" spans="1:30" x14ac:dyDescent="0.2">
      <c r="A5355" s="89"/>
      <c r="B5355" s="35"/>
      <c r="C5355" s="30"/>
      <c r="D5355" s="30"/>
      <c r="E5355" s="30"/>
      <c r="F5355" s="30"/>
      <c r="G5355" s="30"/>
      <c r="H5355" s="155"/>
      <c r="I5355" s="36" t="str">
        <f ca="1">IFERROR(__xludf.DUMMYFUNCTION("""COMPUTED_VALUE""")," ")</f>
        <v xml:space="preserve"> </v>
      </c>
      <c r="J5355" s="51"/>
      <c r="K5355" s="56"/>
      <c r="L5355" s="38"/>
      <c r="M5355" s="30"/>
      <c r="N5355" s="30"/>
      <c r="O5355" s="30"/>
      <c r="P5355" s="30"/>
      <c r="Q5355" s="23" t="str">
        <v/>
      </c>
      <c r="R5355" s="30"/>
      <c r="S5355" s="39"/>
      <c r="T5355" s="45"/>
      <c r="U5355" s="52"/>
      <c r="V5355" s="53"/>
      <c r="W5355" s="54"/>
      <c r="X5355" s="30"/>
      <c r="Y5355" s="31" t="str">
        <v/>
      </c>
      <c r="Z5355" s="30"/>
      <c r="AA5355" s="55"/>
      <c r="AB5355" s="55"/>
      <c r="AC5355" s="30"/>
      <c r="AD5355" s="30"/>
    </row>
    <row r="5356" spans="1:30" x14ac:dyDescent="0.2">
      <c r="A5356" s="89"/>
      <c r="B5356" s="35"/>
      <c r="C5356" s="30"/>
      <c r="D5356" s="30"/>
      <c r="E5356" s="30"/>
      <c r="F5356" s="30"/>
      <c r="G5356" s="30"/>
      <c r="H5356" s="155"/>
      <c r="I5356" s="36" t="str">
        <f ca="1">IFERROR(__xludf.DUMMYFUNCTION("""COMPUTED_VALUE""")," ")</f>
        <v xml:space="preserve"> </v>
      </c>
      <c r="J5356" s="51"/>
      <c r="K5356" s="56"/>
      <c r="L5356" s="38"/>
      <c r="M5356" s="30"/>
      <c r="N5356" s="30"/>
      <c r="O5356" s="30"/>
      <c r="P5356" s="30"/>
      <c r="Q5356" s="23" t="str">
        <v/>
      </c>
      <c r="R5356" s="30"/>
      <c r="S5356" s="39"/>
      <c r="T5356" s="45"/>
      <c r="U5356" s="52"/>
      <c r="V5356" s="53"/>
      <c r="W5356" s="54"/>
      <c r="X5356" s="30"/>
      <c r="Y5356" s="31" t="str">
        <v/>
      </c>
      <c r="Z5356" s="30"/>
      <c r="AA5356" s="56"/>
      <c r="AB5356" s="56"/>
      <c r="AC5356" s="30"/>
      <c r="AD5356" s="30"/>
    </row>
    <row r="5357" spans="1:30" x14ac:dyDescent="0.2">
      <c r="A5357" s="89"/>
      <c r="B5357" s="35"/>
      <c r="C5357" s="30"/>
      <c r="D5357" s="30"/>
      <c r="E5357" s="30"/>
      <c r="F5357" s="30"/>
      <c r="G5357" s="30"/>
      <c r="H5357" s="155"/>
      <c r="I5357" s="36" t="str">
        <f ca="1">IFERROR(__xludf.DUMMYFUNCTION("""COMPUTED_VALUE""")," ")</f>
        <v xml:space="preserve"> </v>
      </c>
      <c r="J5357" s="51"/>
      <c r="K5357" s="56"/>
      <c r="L5357" s="38"/>
      <c r="M5357" s="30"/>
      <c r="N5357" s="30"/>
      <c r="O5357" s="30"/>
      <c r="P5357" s="30"/>
      <c r="Q5357" s="23" t="str">
        <v/>
      </c>
      <c r="R5357" s="30"/>
      <c r="S5357" s="39"/>
      <c r="T5357" s="45"/>
      <c r="U5357" s="52"/>
      <c r="V5357" s="53"/>
      <c r="W5357" s="54"/>
      <c r="X5357" s="30"/>
      <c r="Y5357" s="31" t="str">
        <v/>
      </c>
      <c r="Z5357" s="30"/>
      <c r="AA5357" s="55"/>
      <c r="AB5357" s="55"/>
      <c r="AC5357" s="30"/>
      <c r="AD5357" s="30"/>
    </row>
    <row r="5358" spans="1:30" x14ac:dyDescent="0.2">
      <c r="A5358" s="89"/>
      <c r="B5358" s="35"/>
      <c r="C5358" s="30"/>
      <c r="D5358" s="30"/>
      <c r="E5358" s="30"/>
      <c r="F5358" s="30"/>
      <c r="G5358" s="30"/>
      <c r="H5358" s="155"/>
      <c r="I5358" s="36" t="str">
        <f ca="1">IFERROR(__xludf.DUMMYFUNCTION("""COMPUTED_VALUE""")," ")</f>
        <v xml:space="preserve"> </v>
      </c>
      <c r="J5358" s="51"/>
      <c r="K5358" s="56"/>
      <c r="L5358" s="38"/>
      <c r="M5358" s="30"/>
      <c r="N5358" s="30"/>
      <c r="O5358" s="30"/>
      <c r="P5358" s="30"/>
      <c r="Q5358" s="23" t="str">
        <v/>
      </c>
      <c r="R5358" s="30"/>
      <c r="S5358" s="39"/>
      <c r="T5358" s="45"/>
      <c r="U5358" s="52"/>
      <c r="V5358" s="53"/>
      <c r="W5358" s="54"/>
      <c r="X5358" s="30"/>
      <c r="Y5358" s="31" t="str">
        <v/>
      </c>
      <c r="Z5358" s="30"/>
      <c r="AA5358" s="56"/>
      <c r="AB5358" s="56"/>
      <c r="AC5358" s="30"/>
      <c r="AD5358" s="30"/>
    </row>
    <row r="5359" spans="1:30" x14ac:dyDescent="0.2">
      <c r="A5359" s="89"/>
      <c r="B5359" s="35"/>
      <c r="C5359" s="30"/>
      <c r="D5359" s="30"/>
      <c r="E5359" s="30"/>
      <c r="F5359" s="30"/>
      <c r="G5359" s="30"/>
      <c r="H5359" s="155"/>
      <c r="I5359" s="36" t="str">
        <f ca="1">IFERROR(__xludf.DUMMYFUNCTION("""COMPUTED_VALUE""")," ")</f>
        <v xml:space="preserve"> </v>
      </c>
      <c r="J5359" s="51"/>
      <c r="K5359" s="56"/>
      <c r="L5359" s="38"/>
      <c r="M5359" s="30"/>
      <c r="N5359" s="30"/>
      <c r="O5359" s="30"/>
      <c r="P5359" s="30"/>
      <c r="Q5359" s="23" t="str">
        <v/>
      </c>
      <c r="R5359" s="30"/>
      <c r="S5359" s="39"/>
      <c r="T5359" s="45"/>
      <c r="U5359" s="52"/>
      <c r="V5359" s="53"/>
      <c r="W5359" s="54"/>
      <c r="X5359" s="30"/>
      <c r="Y5359" s="31" t="str">
        <v/>
      </c>
      <c r="Z5359" s="30"/>
      <c r="AA5359" s="55"/>
      <c r="AB5359" s="55"/>
      <c r="AC5359" s="30"/>
      <c r="AD5359" s="30"/>
    </row>
    <row r="5360" spans="1:30" x14ac:dyDescent="0.2">
      <c r="A5360" s="89"/>
      <c r="B5360" s="35"/>
      <c r="C5360" s="30"/>
      <c r="D5360" s="30"/>
      <c r="E5360" s="30"/>
      <c r="F5360" s="30"/>
      <c r="G5360" s="30"/>
      <c r="H5360" s="155"/>
      <c r="I5360" s="36" t="str">
        <f ca="1">IFERROR(__xludf.DUMMYFUNCTION("""COMPUTED_VALUE""")," ")</f>
        <v xml:space="preserve"> </v>
      </c>
      <c r="J5360" s="51"/>
      <c r="K5360" s="56"/>
      <c r="L5360" s="38"/>
      <c r="M5360" s="30"/>
      <c r="N5360" s="30"/>
      <c r="O5360" s="30"/>
      <c r="P5360" s="30"/>
      <c r="Q5360" s="23" t="str">
        <v/>
      </c>
      <c r="R5360" s="30"/>
      <c r="S5360" s="39"/>
      <c r="T5360" s="45"/>
      <c r="U5360" s="52"/>
      <c r="V5360" s="53"/>
      <c r="W5360" s="54"/>
      <c r="X5360" s="30"/>
      <c r="Y5360" s="31" t="str">
        <v/>
      </c>
      <c r="Z5360" s="30"/>
      <c r="AA5360" s="56"/>
      <c r="AB5360" s="56"/>
      <c r="AC5360" s="30"/>
      <c r="AD5360" s="30"/>
    </row>
    <row r="5361" spans="1:30" x14ac:dyDescent="0.2">
      <c r="A5361" s="89"/>
      <c r="B5361" s="35"/>
      <c r="C5361" s="30"/>
      <c r="D5361" s="30"/>
      <c r="E5361" s="30"/>
      <c r="F5361" s="30"/>
      <c r="G5361" s="30"/>
      <c r="H5361" s="155"/>
      <c r="I5361" s="36" t="str">
        <f ca="1">IFERROR(__xludf.DUMMYFUNCTION("""COMPUTED_VALUE""")," ")</f>
        <v xml:space="preserve"> </v>
      </c>
      <c r="J5361" s="51"/>
      <c r="K5361" s="56"/>
      <c r="L5361" s="38"/>
      <c r="M5361" s="30"/>
      <c r="N5361" s="30"/>
      <c r="O5361" s="30"/>
      <c r="P5361" s="30"/>
      <c r="Q5361" s="23" t="str">
        <v/>
      </c>
      <c r="R5361" s="30"/>
      <c r="S5361" s="39"/>
      <c r="T5361" s="45"/>
      <c r="U5361" s="52"/>
      <c r="V5361" s="53"/>
      <c r="W5361" s="54"/>
      <c r="X5361" s="30"/>
      <c r="Y5361" s="31" t="str">
        <v/>
      </c>
      <c r="Z5361" s="30"/>
      <c r="AA5361" s="55"/>
      <c r="AB5361" s="55"/>
      <c r="AC5361" s="30"/>
      <c r="AD5361" s="30"/>
    </row>
    <row r="5362" spans="1:30" x14ac:dyDescent="0.2">
      <c r="A5362" s="89"/>
      <c r="B5362" s="35"/>
      <c r="C5362" s="30"/>
      <c r="D5362" s="30"/>
      <c r="E5362" s="30"/>
      <c r="F5362" s="30"/>
      <c r="G5362" s="30"/>
      <c r="H5362" s="155"/>
      <c r="I5362" s="36" t="str">
        <f ca="1">IFERROR(__xludf.DUMMYFUNCTION("""COMPUTED_VALUE""")," ")</f>
        <v xml:space="preserve"> </v>
      </c>
      <c r="J5362" s="51"/>
      <c r="K5362" s="56"/>
      <c r="L5362" s="38"/>
      <c r="M5362" s="30"/>
      <c r="N5362" s="30"/>
      <c r="O5362" s="30"/>
      <c r="P5362" s="30"/>
      <c r="Q5362" s="23" t="str">
        <v/>
      </c>
      <c r="R5362" s="30"/>
      <c r="S5362" s="39"/>
      <c r="T5362" s="45"/>
      <c r="U5362" s="52"/>
      <c r="V5362" s="53"/>
      <c r="W5362" s="54"/>
      <c r="X5362" s="30"/>
      <c r="Y5362" s="31" t="str">
        <v/>
      </c>
      <c r="Z5362" s="30"/>
      <c r="AA5362" s="56"/>
      <c r="AB5362" s="56"/>
      <c r="AC5362" s="30"/>
      <c r="AD5362" s="30"/>
    </row>
    <row r="5363" spans="1:30" x14ac:dyDescent="0.2">
      <c r="A5363" s="89"/>
      <c r="B5363" s="35"/>
      <c r="C5363" s="30"/>
      <c r="D5363" s="30"/>
      <c r="E5363" s="30"/>
      <c r="F5363" s="30"/>
      <c r="G5363" s="30"/>
      <c r="H5363" s="155"/>
      <c r="I5363" s="36" t="str">
        <f ca="1">IFERROR(__xludf.DUMMYFUNCTION("""COMPUTED_VALUE""")," ")</f>
        <v xml:space="preserve"> </v>
      </c>
      <c r="J5363" s="51"/>
      <c r="K5363" s="56"/>
      <c r="L5363" s="38"/>
      <c r="M5363" s="30"/>
      <c r="N5363" s="30"/>
      <c r="O5363" s="30"/>
      <c r="P5363" s="30"/>
      <c r="Q5363" s="23" t="str">
        <v/>
      </c>
      <c r="R5363" s="30"/>
      <c r="S5363" s="39"/>
      <c r="T5363" s="45"/>
      <c r="U5363" s="52"/>
      <c r="V5363" s="53"/>
      <c r="W5363" s="54"/>
      <c r="X5363" s="30"/>
      <c r="Y5363" s="31" t="str">
        <v/>
      </c>
      <c r="Z5363" s="30"/>
      <c r="AA5363" s="55"/>
      <c r="AB5363" s="55"/>
      <c r="AC5363" s="30"/>
      <c r="AD5363" s="30"/>
    </row>
    <row r="5364" spans="1:30" x14ac:dyDescent="0.2">
      <c r="A5364" s="89"/>
      <c r="B5364" s="35"/>
      <c r="C5364" s="30"/>
      <c r="D5364" s="30"/>
      <c r="E5364" s="30"/>
      <c r="F5364" s="30"/>
      <c r="G5364" s="30"/>
      <c r="H5364" s="155"/>
      <c r="I5364" s="36" t="str">
        <f ca="1">IFERROR(__xludf.DUMMYFUNCTION("""COMPUTED_VALUE""")," ")</f>
        <v xml:space="preserve"> </v>
      </c>
      <c r="J5364" s="51"/>
      <c r="K5364" s="56"/>
      <c r="L5364" s="38"/>
      <c r="M5364" s="30"/>
      <c r="N5364" s="30"/>
      <c r="O5364" s="30"/>
      <c r="P5364" s="30"/>
      <c r="Q5364" s="23" t="str">
        <v/>
      </c>
      <c r="R5364" s="30"/>
      <c r="S5364" s="39"/>
      <c r="T5364" s="45"/>
      <c r="U5364" s="52"/>
      <c r="V5364" s="53"/>
      <c r="W5364" s="54"/>
      <c r="X5364" s="30"/>
      <c r="Y5364" s="31" t="str">
        <v/>
      </c>
      <c r="Z5364" s="30"/>
      <c r="AA5364" s="56"/>
      <c r="AB5364" s="56"/>
      <c r="AC5364" s="30"/>
      <c r="AD5364" s="30"/>
    </row>
    <row r="5365" spans="1:30" x14ac:dyDescent="0.2">
      <c r="A5365" s="89"/>
      <c r="B5365" s="35"/>
      <c r="C5365" s="30"/>
      <c r="D5365" s="30"/>
      <c r="E5365" s="30"/>
      <c r="F5365" s="30"/>
      <c r="G5365" s="30"/>
      <c r="H5365" s="155"/>
      <c r="I5365" s="36" t="str">
        <f ca="1">IFERROR(__xludf.DUMMYFUNCTION("""COMPUTED_VALUE""")," ")</f>
        <v xml:space="preserve"> </v>
      </c>
      <c r="J5365" s="51"/>
      <c r="K5365" s="56"/>
      <c r="L5365" s="38"/>
      <c r="M5365" s="30"/>
      <c r="N5365" s="30"/>
      <c r="O5365" s="30"/>
      <c r="P5365" s="30"/>
      <c r="Q5365" s="23" t="str">
        <v/>
      </c>
      <c r="R5365" s="30"/>
      <c r="S5365" s="39"/>
      <c r="T5365" s="45"/>
      <c r="U5365" s="52"/>
      <c r="V5365" s="53"/>
      <c r="W5365" s="54"/>
      <c r="X5365" s="30"/>
      <c r="Y5365" s="31" t="str">
        <v/>
      </c>
      <c r="Z5365" s="30"/>
      <c r="AA5365" s="55"/>
      <c r="AB5365" s="55"/>
      <c r="AC5365" s="30"/>
      <c r="AD5365" s="30"/>
    </row>
    <row r="5366" spans="1:30" x14ac:dyDescent="0.2">
      <c r="A5366" s="89"/>
      <c r="B5366" s="35"/>
      <c r="C5366" s="30"/>
      <c r="D5366" s="30"/>
      <c r="E5366" s="30"/>
      <c r="F5366" s="30"/>
      <c r="G5366" s="30"/>
      <c r="H5366" s="155"/>
      <c r="I5366" s="36" t="str">
        <f ca="1">IFERROR(__xludf.DUMMYFUNCTION("""COMPUTED_VALUE""")," ")</f>
        <v xml:space="preserve"> </v>
      </c>
      <c r="J5366" s="51"/>
      <c r="K5366" s="56"/>
      <c r="L5366" s="38"/>
      <c r="M5366" s="30"/>
      <c r="N5366" s="30"/>
      <c r="O5366" s="30"/>
      <c r="P5366" s="30"/>
      <c r="Q5366" s="23" t="str">
        <v/>
      </c>
      <c r="R5366" s="30"/>
      <c r="S5366" s="39"/>
      <c r="T5366" s="45"/>
      <c r="U5366" s="52"/>
      <c r="V5366" s="53"/>
      <c r="W5366" s="54"/>
      <c r="X5366" s="30"/>
      <c r="Y5366" s="31" t="str">
        <v/>
      </c>
      <c r="Z5366" s="30"/>
      <c r="AA5366" s="56"/>
      <c r="AB5366" s="56"/>
      <c r="AC5366" s="30"/>
      <c r="AD5366" s="30"/>
    </row>
    <row r="5367" spans="1:30" x14ac:dyDescent="0.2">
      <c r="A5367" s="89"/>
      <c r="B5367" s="35"/>
      <c r="C5367" s="30"/>
      <c r="D5367" s="30"/>
      <c r="E5367" s="30"/>
      <c r="F5367" s="30"/>
      <c r="G5367" s="30"/>
      <c r="H5367" s="155"/>
      <c r="I5367" s="36" t="str">
        <f ca="1">IFERROR(__xludf.DUMMYFUNCTION("""COMPUTED_VALUE""")," ")</f>
        <v xml:space="preserve"> </v>
      </c>
      <c r="J5367" s="51"/>
      <c r="K5367" s="56"/>
      <c r="L5367" s="38"/>
      <c r="M5367" s="30"/>
      <c r="N5367" s="30"/>
      <c r="O5367" s="30"/>
      <c r="P5367" s="30"/>
      <c r="Q5367" s="23" t="str">
        <v/>
      </c>
      <c r="R5367" s="30"/>
      <c r="S5367" s="39"/>
      <c r="T5367" s="45"/>
      <c r="U5367" s="52"/>
      <c r="V5367" s="53"/>
      <c r="W5367" s="54"/>
      <c r="X5367" s="30"/>
      <c r="Y5367" s="31" t="str">
        <v/>
      </c>
      <c r="Z5367" s="30"/>
      <c r="AA5367" s="55"/>
      <c r="AB5367" s="55"/>
      <c r="AC5367" s="30"/>
      <c r="AD5367" s="30"/>
    </row>
    <row r="5368" spans="1:30" x14ac:dyDescent="0.2">
      <c r="A5368" s="89"/>
      <c r="B5368" s="35"/>
      <c r="C5368" s="30"/>
      <c r="D5368" s="30"/>
      <c r="E5368" s="30"/>
      <c r="F5368" s="30"/>
      <c r="G5368" s="30"/>
      <c r="H5368" s="155"/>
      <c r="I5368" s="36" t="str">
        <f ca="1">IFERROR(__xludf.DUMMYFUNCTION("""COMPUTED_VALUE""")," ")</f>
        <v xml:space="preserve"> </v>
      </c>
      <c r="J5368" s="51"/>
      <c r="K5368" s="56"/>
      <c r="L5368" s="38"/>
      <c r="M5368" s="30"/>
      <c r="N5368" s="30"/>
      <c r="O5368" s="30"/>
      <c r="P5368" s="30"/>
      <c r="Q5368" s="23" t="str">
        <v/>
      </c>
      <c r="R5368" s="30"/>
      <c r="S5368" s="39"/>
      <c r="T5368" s="45"/>
      <c r="U5368" s="52"/>
      <c r="V5368" s="53"/>
      <c r="W5368" s="54"/>
      <c r="X5368" s="30"/>
      <c r="Y5368" s="31" t="str">
        <v/>
      </c>
      <c r="Z5368" s="30"/>
      <c r="AA5368" s="56"/>
      <c r="AB5368" s="56"/>
      <c r="AC5368" s="30"/>
      <c r="AD5368" s="30"/>
    </row>
    <row r="5369" spans="1:30" x14ac:dyDescent="0.2">
      <c r="A5369" s="89"/>
      <c r="B5369" s="35"/>
      <c r="C5369" s="30"/>
      <c r="D5369" s="30"/>
      <c r="E5369" s="30"/>
      <c r="F5369" s="30"/>
      <c r="G5369" s="30"/>
      <c r="H5369" s="155"/>
      <c r="I5369" s="36" t="str">
        <f ca="1">IFERROR(__xludf.DUMMYFUNCTION("""COMPUTED_VALUE""")," ")</f>
        <v xml:space="preserve"> </v>
      </c>
      <c r="J5369" s="51"/>
      <c r="K5369" s="56"/>
      <c r="L5369" s="38"/>
      <c r="M5369" s="30"/>
      <c r="N5369" s="30"/>
      <c r="O5369" s="30"/>
      <c r="P5369" s="30"/>
      <c r="Q5369" s="23" t="str">
        <v/>
      </c>
      <c r="R5369" s="30"/>
      <c r="S5369" s="39"/>
      <c r="T5369" s="45"/>
      <c r="U5369" s="52"/>
      <c r="V5369" s="53"/>
      <c r="W5369" s="54"/>
      <c r="X5369" s="30"/>
      <c r="Y5369" s="31" t="str">
        <v/>
      </c>
      <c r="Z5369" s="30"/>
      <c r="AA5369" s="55"/>
      <c r="AB5369" s="55"/>
      <c r="AC5369" s="30"/>
      <c r="AD5369" s="30"/>
    </row>
    <row r="5370" spans="1:30" x14ac:dyDescent="0.2">
      <c r="A5370" s="89"/>
      <c r="B5370" s="35"/>
      <c r="C5370" s="30"/>
      <c r="D5370" s="30"/>
      <c r="E5370" s="30"/>
      <c r="F5370" s="30"/>
      <c r="G5370" s="30"/>
      <c r="H5370" s="155"/>
      <c r="I5370" s="36" t="str">
        <f ca="1">IFERROR(__xludf.DUMMYFUNCTION("""COMPUTED_VALUE""")," ")</f>
        <v xml:space="preserve"> </v>
      </c>
      <c r="J5370" s="51"/>
      <c r="K5370" s="56"/>
      <c r="L5370" s="38"/>
      <c r="M5370" s="30"/>
      <c r="N5370" s="30"/>
      <c r="O5370" s="30"/>
      <c r="P5370" s="30"/>
      <c r="Q5370" s="23" t="str">
        <v/>
      </c>
      <c r="R5370" s="30"/>
      <c r="S5370" s="39"/>
      <c r="T5370" s="45"/>
      <c r="U5370" s="52"/>
      <c r="V5370" s="53"/>
      <c r="W5370" s="54"/>
      <c r="X5370" s="30"/>
      <c r="Y5370" s="31" t="str">
        <v/>
      </c>
      <c r="Z5370" s="30"/>
      <c r="AA5370" s="56"/>
      <c r="AB5370" s="56"/>
      <c r="AC5370" s="30"/>
      <c r="AD5370" s="30"/>
    </row>
    <row r="5371" spans="1:30" x14ac:dyDescent="0.2">
      <c r="A5371" s="89"/>
      <c r="B5371" s="35"/>
      <c r="C5371" s="30"/>
      <c r="D5371" s="30"/>
      <c r="E5371" s="30"/>
      <c r="F5371" s="30"/>
      <c r="G5371" s="30"/>
      <c r="H5371" s="155"/>
      <c r="I5371" s="36" t="str">
        <f ca="1">IFERROR(__xludf.DUMMYFUNCTION("""COMPUTED_VALUE""")," ")</f>
        <v xml:space="preserve"> </v>
      </c>
      <c r="J5371" s="51"/>
      <c r="K5371" s="56"/>
      <c r="L5371" s="38"/>
      <c r="M5371" s="30"/>
      <c r="N5371" s="30"/>
      <c r="O5371" s="30"/>
      <c r="P5371" s="30"/>
      <c r="Q5371" s="23" t="str">
        <v/>
      </c>
      <c r="R5371" s="30"/>
      <c r="S5371" s="39"/>
      <c r="T5371" s="45"/>
      <c r="U5371" s="52"/>
      <c r="V5371" s="53"/>
      <c r="W5371" s="54"/>
      <c r="X5371" s="30"/>
      <c r="Y5371" s="31" t="str">
        <v/>
      </c>
      <c r="Z5371" s="30"/>
      <c r="AA5371" s="55"/>
      <c r="AB5371" s="55"/>
      <c r="AC5371" s="30"/>
      <c r="AD5371" s="30"/>
    </row>
    <row r="5372" spans="1:30" x14ac:dyDescent="0.2">
      <c r="A5372" s="89"/>
      <c r="B5372" s="35"/>
      <c r="C5372" s="30"/>
      <c r="D5372" s="30"/>
      <c r="E5372" s="30"/>
      <c r="F5372" s="30"/>
      <c r="G5372" s="30"/>
      <c r="H5372" s="155"/>
      <c r="I5372" s="36" t="str">
        <f ca="1">IFERROR(__xludf.DUMMYFUNCTION("""COMPUTED_VALUE""")," ")</f>
        <v xml:space="preserve"> </v>
      </c>
      <c r="J5372" s="51"/>
      <c r="K5372" s="56"/>
      <c r="L5372" s="38"/>
      <c r="M5372" s="30"/>
      <c r="N5372" s="30"/>
      <c r="O5372" s="30"/>
      <c r="P5372" s="30"/>
      <c r="Q5372" s="23" t="str">
        <v/>
      </c>
      <c r="R5372" s="30"/>
      <c r="S5372" s="39"/>
      <c r="T5372" s="45"/>
      <c r="U5372" s="52"/>
      <c r="V5372" s="53"/>
      <c r="W5372" s="54"/>
      <c r="X5372" s="30"/>
      <c r="Y5372" s="31" t="str">
        <v/>
      </c>
      <c r="Z5372" s="30"/>
      <c r="AA5372" s="56"/>
      <c r="AB5372" s="56"/>
      <c r="AC5372" s="30"/>
      <c r="AD5372" s="30"/>
    </row>
    <row r="5373" spans="1:30" x14ac:dyDescent="0.2">
      <c r="A5373" s="89"/>
      <c r="B5373" s="35"/>
      <c r="C5373" s="30"/>
      <c r="D5373" s="30"/>
      <c r="E5373" s="30"/>
      <c r="F5373" s="30"/>
      <c r="G5373" s="30"/>
      <c r="H5373" s="155"/>
      <c r="I5373" s="36" t="str">
        <f ca="1">IFERROR(__xludf.DUMMYFUNCTION("""COMPUTED_VALUE""")," ")</f>
        <v xml:space="preserve"> </v>
      </c>
      <c r="J5373" s="51"/>
      <c r="K5373" s="56"/>
      <c r="L5373" s="38"/>
      <c r="M5373" s="30"/>
      <c r="N5373" s="30"/>
      <c r="O5373" s="30"/>
      <c r="P5373" s="30"/>
      <c r="Q5373" s="23" t="str">
        <v/>
      </c>
      <c r="R5373" s="30"/>
      <c r="S5373" s="39"/>
      <c r="T5373" s="45"/>
      <c r="U5373" s="52"/>
      <c r="V5373" s="53"/>
      <c r="W5373" s="54"/>
      <c r="X5373" s="30"/>
      <c r="Y5373" s="31" t="str">
        <v/>
      </c>
      <c r="Z5373" s="30"/>
      <c r="AA5373" s="55"/>
      <c r="AB5373" s="55"/>
      <c r="AC5373" s="30"/>
      <c r="AD5373" s="30"/>
    </row>
    <row r="5374" spans="1:30" x14ac:dyDescent="0.2">
      <c r="A5374" s="89"/>
      <c r="B5374" s="35"/>
      <c r="C5374" s="30"/>
      <c r="D5374" s="30"/>
      <c r="E5374" s="30"/>
      <c r="F5374" s="30"/>
      <c r="G5374" s="30"/>
      <c r="H5374" s="155"/>
      <c r="I5374" s="36" t="str">
        <f ca="1">IFERROR(__xludf.DUMMYFUNCTION("""COMPUTED_VALUE""")," ")</f>
        <v xml:space="preserve"> </v>
      </c>
      <c r="J5374" s="51"/>
      <c r="K5374" s="56"/>
      <c r="L5374" s="38"/>
      <c r="M5374" s="30"/>
      <c r="N5374" s="30"/>
      <c r="O5374" s="30"/>
      <c r="P5374" s="30"/>
      <c r="Q5374" s="23" t="str">
        <v/>
      </c>
      <c r="R5374" s="30"/>
      <c r="S5374" s="39"/>
      <c r="T5374" s="45"/>
      <c r="U5374" s="52"/>
      <c r="V5374" s="53"/>
      <c r="W5374" s="54"/>
      <c r="X5374" s="30"/>
      <c r="Y5374" s="31" t="str">
        <v/>
      </c>
      <c r="Z5374" s="30"/>
      <c r="AA5374" s="56"/>
      <c r="AB5374" s="56"/>
      <c r="AC5374" s="30"/>
      <c r="AD5374" s="30"/>
    </row>
    <row r="5375" spans="1:30" x14ac:dyDescent="0.2">
      <c r="A5375" s="89"/>
      <c r="B5375" s="35"/>
      <c r="C5375" s="30"/>
      <c r="D5375" s="30"/>
      <c r="E5375" s="30"/>
      <c r="F5375" s="30"/>
      <c r="G5375" s="30"/>
      <c r="H5375" s="155"/>
      <c r="I5375" s="36" t="str">
        <f ca="1">IFERROR(__xludf.DUMMYFUNCTION("""COMPUTED_VALUE""")," ")</f>
        <v xml:space="preserve"> </v>
      </c>
      <c r="J5375" s="51"/>
      <c r="K5375" s="56"/>
      <c r="L5375" s="38"/>
      <c r="M5375" s="30"/>
      <c r="N5375" s="30"/>
      <c r="O5375" s="30"/>
      <c r="P5375" s="30"/>
      <c r="Q5375" s="23" t="str">
        <v/>
      </c>
      <c r="R5375" s="30"/>
      <c r="S5375" s="39"/>
      <c r="T5375" s="45"/>
      <c r="U5375" s="52"/>
      <c r="V5375" s="53"/>
      <c r="W5375" s="54"/>
      <c r="X5375" s="30"/>
      <c r="Y5375" s="31" t="str">
        <v/>
      </c>
      <c r="Z5375" s="30"/>
      <c r="AA5375" s="55"/>
      <c r="AB5375" s="55"/>
      <c r="AC5375" s="30"/>
      <c r="AD5375" s="30"/>
    </row>
    <row r="5376" spans="1:30" x14ac:dyDescent="0.2">
      <c r="A5376" s="89"/>
      <c r="B5376" s="35"/>
      <c r="C5376" s="30"/>
      <c r="D5376" s="30"/>
      <c r="E5376" s="30"/>
      <c r="F5376" s="30"/>
      <c r="G5376" s="30"/>
      <c r="H5376" s="155"/>
      <c r="I5376" s="36" t="str">
        <f ca="1">IFERROR(__xludf.DUMMYFUNCTION("""COMPUTED_VALUE""")," ")</f>
        <v xml:space="preserve"> </v>
      </c>
      <c r="J5376" s="51"/>
      <c r="K5376" s="56"/>
      <c r="L5376" s="38"/>
      <c r="M5376" s="30"/>
      <c r="N5376" s="30"/>
      <c r="O5376" s="30"/>
      <c r="P5376" s="30"/>
      <c r="Q5376" s="23" t="str">
        <v/>
      </c>
      <c r="R5376" s="30"/>
      <c r="S5376" s="39"/>
      <c r="T5376" s="45"/>
      <c r="U5376" s="52"/>
      <c r="V5376" s="53"/>
      <c r="W5376" s="54"/>
      <c r="X5376" s="30"/>
      <c r="Y5376" s="31" t="str">
        <v/>
      </c>
      <c r="Z5376" s="30"/>
      <c r="AA5376" s="56"/>
      <c r="AB5376" s="56"/>
      <c r="AC5376" s="30"/>
      <c r="AD5376" s="30"/>
    </row>
    <row r="5377" spans="1:30" x14ac:dyDescent="0.2">
      <c r="A5377" s="89"/>
      <c r="B5377" s="35"/>
      <c r="C5377" s="30"/>
      <c r="D5377" s="30"/>
      <c r="E5377" s="30"/>
      <c r="F5377" s="30"/>
      <c r="G5377" s="30"/>
      <c r="H5377" s="155"/>
      <c r="I5377" s="36" t="str">
        <f ca="1">IFERROR(__xludf.DUMMYFUNCTION("""COMPUTED_VALUE""")," ")</f>
        <v xml:space="preserve"> </v>
      </c>
      <c r="J5377" s="51"/>
      <c r="K5377" s="56"/>
      <c r="L5377" s="38"/>
      <c r="M5377" s="30"/>
      <c r="N5377" s="30"/>
      <c r="O5377" s="30"/>
      <c r="P5377" s="30"/>
      <c r="Q5377" s="23" t="str">
        <v/>
      </c>
      <c r="R5377" s="30"/>
      <c r="S5377" s="39"/>
      <c r="T5377" s="45"/>
      <c r="U5377" s="52"/>
      <c r="V5377" s="53"/>
      <c r="W5377" s="54"/>
      <c r="X5377" s="30"/>
      <c r="Y5377" s="31" t="str">
        <v/>
      </c>
      <c r="Z5377" s="30"/>
      <c r="AA5377" s="55"/>
      <c r="AB5377" s="55"/>
      <c r="AC5377" s="30"/>
      <c r="AD5377" s="30"/>
    </row>
    <row r="5378" spans="1:30" x14ac:dyDescent="0.2">
      <c r="A5378" s="89"/>
      <c r="B5378" s="35"/>
      <c r="C5378" s="30"/>
      <c r="D5378" s="30"/>
      <c r="E5378" s="30"/>
      <c r="F5378" s="30"/>
      <c r="G5378" s="30"/>
      <c r="H5378" s="155"/>
      <c r="I5378" s="36" t="str">
        <f ca="1">IFERROR(__xludf.DUMMYFUNCTION("""COMPUTED_VALUE""")," ")</f>
        <v xml:space="preserve"> </v>
      </c>
      <c r="J5378" s="51"/>
      <c r="K5378" s="56"/>
      <c r="L5378" s="38"/>
      <c r="M5378" s="30"/>
      <c r="N5378" s="30"/>
      <c r="O5378" s="30"/>
      <c r="P5378" s="30"/>
      <c r="Q5378" s="23" t="str">
        <v/>
      </c>
      <c r="R5378" s="30"/>
      <c r="S5378" s="39"/>
      <c r="T5378" s="45"/>
      <c r="U5378" s="52"/>
      <c r="V5378" s="53"/>
      <c r="W5378" s="54"/>
      <c r="X5378" s="30"/>
      <c r="Y5378" s="31" t="str">
        <v/>
      </c>
      <c r="Z5378" s="30"/>
      <c r="AA5378" s="56"/>
      <c r="AB5378" s="56"/>
      <c r="AC5378" s="30"/>
      <c r="AD5378" s="30"/>
    </row>
    <row r="5379" spans="1:30" x14ac:dyDescent="0.2">
      <c r="A5379" s="89"/>
      <c r="B5379" s="35"/>
      <c r="C5379" s="30"/>
      <c r="D5379" s="30"/>
      <c r="E5379" s="30"/>
      <c r="F5379" s="30"/>
      <c r="G5379" s="30"/>
      <c r="H5379" s="155"/>
      <c r="I5379" s="36" t="str">
        <f ca="1">IFERROR(__xludf.DUMMYFUNCTION("""COMPUTED_VALUE""")," ")</f>
        <v xml:space="preserve"> </v>
      </c>
      <c r="J5379" s="51"/>
      <c r="K5379" s="56"/>
      <c r="L5379" s="38"/>
      <c r="M5379" s="30"/>
      <c r="N5379" s="30"/>
      <c r="O5379" s="30"/>
      <c r="P5379" s="30"/>
      <c r="Q5379" s="23" t="str">
        <v/>
      </c>
      <c r="R5379" s="30"/>
      <c r="S5379" s="39"/>
      <c r="T5379" s="45"/>
      <c r="U5379" s="52"/>
      <c r="V5379" s="53"/>
      <c r="W5379" s="54"/>
      <c r="X5379" s="30"/>
      <c r="Y5379" s="31" t="str">
        <v/>
      </c>
      <c r="Z5379" s="30"/>
      <c r="AA5379" s="55"/>
      <c r="AB5379" s="55"/>
      <c r="AC5379" s="30"/>
      <c r="AD5379" s="30"/>
    </row>
    <row r="5380" spans="1:30" x14ac:dyDescent="0.2">
      <c r="A5380" s="89"/>
      <c r="B5380" s="35"/>
      <c r="C5380" s="30"/>
      <c r="D5380" s="30"/>
      <c r="E5380" s="30"/>
      <c r="F5380" s="30"/>
      <c r="G5380" s="30"/>
      <c r="H5380" s="155"/>
      <c r="I5380" s="36" t="str">
        <f ca="1">IFERROR(__xludf.DUMMYFUNCTION("""COMPUTED_VALUE""")," ")</f>
        <v xml:space="preserve"> </v>
      </c>
      <c r="J5380" s="51"/>
      <c r="K5380" s="56"/>
      <c r="L5380" s="38"/>
      <c r="M5380" s="30"/>
      <c r="N5380" s="30"/>
      <c r="O5380" s="30"/>
      <c r="P5380" s="30"/>
      <c r="Q5380" s="23" t="str">
        <v/>
      </c>
      <c r="R5380" s="30"/>
      <c r="S5380" s="39"/>
      <c r="T5380" s="45"/>
      <c r="U5380" s="52"/>
      <c r="V5380" s="53"/>
      <c r="W5380" s="54"/>
      <c r="X5380" s="30"/>
      <c r="Y5380" s="31" t="str">
        <v/>
      </c>
      <c r="Z5380" s="30"/>
      <c r="AA5380" s="56"/>
      <c r="AB5380" s="56"/>
      <c r="AC5380" s="30"/>
      <c r="AD5380" s="30"/>
    </row>
    <row r="5381" spans="1:30" x14ac:dyDescent="0.2">
      <c r="A5381" s="89"/>
      <c r="B5381" s="35"/>
      <c r="C5381" s="30"/>
      <c r="D5381" s="30"/>
      <c r="E5381" s="30"/>
      <c r="F5381" s="30"/>
      <c r="G5381" s="30"/>
      <c r="H5381" s="155"/>
      <c r="I5381" s="36" t="str">
        <f ca="1">IFERROR(__xludf.DUMMYFUNCTION("""COMPUTED_VALUE""")," ")</f>
        <v xml:space="preserve"> </v>
      </c>
      <c r="J5381" s="51"/>
      <c r="K5381" s="56"/>
      <c r="L5381" s="38"/>
      <c r="M5381" s="30"/>
      <c r="N5381" s="30"/>
      <c r="O5381" s="30"/>
      <c r="P5381" s="30"/>
      <c r="Q5381" s="23" t="str">
        <v/>
      </c>
      <c r="R5381" s="30"/>
      <c r="S5381" s="39"/>
      <c r="T5381" s="45"/>
      <c r="U5381" s="52"/>
      <c r="V5381" s="53"/>
      <c r="W5381" s="54"/>
      <c r="X5381" s="30"/>
      <c r="Y5381" s="31" t="str">
        <v/>
      </c>
      <c r="Z5381" s="30"/>
      <c r="AA5381" s="55"/>
      <c r="AB5381" s="55"/>
      <c r="AC5381" s="30"/>
      <c r="AD5381" s="30"/>
    </row>
    <row r="5382" spans="1:30" x14ac:dyDescent="0.2">
      <c r="A5382" s="89"/>
      <c r="B5382" s="35"/>
      <c r="C5382" s="30"/>
      <c r="D5382" s="30"/>
      <c r="E5382" s="30"/>
      <c r="F5382" s="30"/>
      <c r="G5382" s="30"/>
      <c r="H5382" s="155"/>
      <c r="I5382" s="36" t="str">
        <f ca="1">IFERROR(__xludf.DUMMYFUNCTION("""COMPUTED_VALUE""")," ")</f>
        <v xml:space="preserve"> </v>
      </c>
      <c r="J5382" s="51"/>
      <c r="K5382" s="56"/>
      <c r="L5382" s="38"/>
      <c r="M5382" s="30"/>
      <c r="N5382" s="30"/>
      <c r="O5382" s="30"/>
      <c r="P5382" s="30"/>
      <c r="Q5382" s="23" t="str">
        <v/>
      </c>
      <c r="R5382" s="30"/>
      <c r="S5382" s="39"/>
      <c r="T5382" s="45"/>
      <c r="U5382" s="52"/>
      <c r="V5382" s="53"/>
      <c r="W5382" s="54"/>
      <c r="X5382" s="30"/>
      <c r="Y5382" s="31" t="str">
        <v/>
      </c>
      <c r="Z5382" s="30"/>
      <c r="AA5382" s="56"/>
      <c r="AB5382" s="56"/>
      <c r="AC5382" s="30"/>
      <c r="AD5382" s="30"/>
    </row>
    <row r="5383" spans="1:30" x14ac:dyDescent="0.2">
      <c r="A5383" s="89"/>
      <c r="B5383" s="35"/>
      <c r="C5383" s="30"/>
      <c r="D5383" s="30"/>
      <c r="E5383" s="30"/>
      <c r="F5383" s="30"/>
      <c r="G5383" s="30"/>
      <c r="H5383" s="155"/>
      <c r="I5383" s="36" t="str">
        <f ca="1">IFERROR(__xludf.DUMMYFUNCTION("""COMPUTED_VALUE""")," ")</f>
        <v xml:space="preserve"> </v>
      </c>
      <c r="J5383" s="51"/>
      <c r="K5383" s="56"/>
      <c r="L5383" s="38"/>
      <c r="M5383" s="30"/>
      <c r="N5383" s="30"/>
      <c r="O5383" s="30"/>
      <c r="P5383" s="30"/>
      <c r="Q5383" s="23" t="str">
        <v/>
      </c>
      <c r="R5383" s="30"/>
      <c r="S5383" s="39"/>
      <c r="T5383" s="45"/>
      <c r="U5383" s="52"/>
      <c r="V5383" s="53"/>
      <c r="W5383" s="54"/>
      <c r="X5383" s="30"/>
      <c r="Y5383" s="31" t="str">
        <v/>
      </c>
      <c r="Z5383" s="30"/>
      <c r="AA5383" s="55"/>
      <c r="AB5383" s="55"/>
      <c r="AC5383" s="30"/>
      <c r="AD5383" s="30"/>
    </row>
    <row r="5384" spans="1:30" x14ac:dyDescent="0.2">
      <c r="A5384" s="89"/>
      <c r="B5384" s="35"/>
      <c r="C5384" s="30"/>
      <c r="D5384" s="30"/>
      <c r="E5384" s="30"/>
      <c r="F5384" s="30"/>
      <c r="G5384" s="30"/>
      <c r="H5384" s="155"/>
      <c r="I5384" s="36" t="str">
        <f ca="1">IFERROR(__xludf.DUMMYFUNCTION("""COMPUTED_VALUE""")," ")</f>
        <v xml:space="preserve"> </v>
      </c>
      <c r="J5384" s="51"/>
      <c r="K5384" s="56"/>
      <c r="L5384" s="38"/>
      <c r="M5384" s="30"/>
      <c r="N5384" s="30"/>
      <c r="O5384" s="30"/>
      <c r="P5384" s="30"/>
      <c r="Q5384" s="23" t="str">
        <v/>
      </c>
      <c r="R5384" s="30"/>
      <c r="S5384" s="39"/>
      <c r="T5384" s="45"/>
      <c r="U5384" s="52"/>
      <c r="V5384" s="53"/>
      <c r="W5384" s="54"/>
      <c r="X5384" s="30"/>
      <c r="Y5384" s="31" t="str">
        <v/>
      </c>
      <c r="Z5384" s="30"/>
      <c r="AA5384" s="56"/>
      <c r="AB5384" s="56"/>
      <c r="AC5384" s="30"/>
      <c r="AD5384" s="30"/>
    </row>
    <row r="5385" spans="1:30" x14ac:dyDescent="0.2">
      <c r="A5385" s="89"/>
      <c r="B5385" s="35"/>
      <c r="C5385" s="30"/>
      <c r="D5385" s="30"/>
      <c r="E5385" s="30"/>
      <c r="F5385" s="30"/>
      <c r="G5385" s="30"/>
      <c r="H5385" s="155"/>
      <c r="I5385" s="36" t="str">
        <f ca="1">IFERROR(__xludf.DUMMYFUNCTION("""COMPUTED_VALUE""")," ")</f>
        <v xml:space="preserve"> </v>
      </c>
      <c r="J5385" s="51"/>
      <c r="K5385" s="56"/>
      <c r="L5385" s="38"/>
      <c r="M5385" s="30"/>
      <c r="N5385" s="30"/>
      <c r="O5385" s="30"/>
      <c r="P5385" s="30"/>
      <c r="Q5385" s="23" t="str">
        <v/>
      </c>
      <c r="R5385" s="30"/>
      <c r="S5385" s="39"/>
      <c r="T5385" s="45"/>
      <c r="U5385" s="52"/>
      <c r="V5385" s="53"/>
      <c r="W5385" s="54"/>
      <c r="X5385" s="30"/>
      <c r="Y5385" s="31" t="str">
        <v/>
      </c>
      <c r="Z5385" s="30"/>
      <c r="AA5385" s="55"/>
      <c r="AB5385" s="55"/>
      <c r="AC5385" s="30"/>
      <c r="AD5385" s="30"/>
    </row>
    <row r="5386" spans="1:30" x14ac:dyDescent="0.2">
      <c r="A5386" s="89"/>
      <c r="B5386" s="35"/>
      <c r="C5386" s="30"/>
      <c r="D5386" s="30"/>
      <c r="E5386" s="30"/>
      <c r="F5386" s="30"/>
      <c r="G5386" s="30"/>
      <c r="H5386" s="155"/>
      <c r="I5386" s="36" t="str">
        <f ca="1">IFERROR(__xludf.DUMMYFUNCTION("""COMPUTED_VALUE""")," ")</f>
        <v xml:space="preserve"> </v>
      </c>
      <c r="J5386" s="51"/>
      <c r="K5386" s="56"/>
      <c r="L5386" s="38"/>
      <c r="M5386" s="30"/>
      <c r="N5386" s="30"/>
      <c r="O5386" s="30"/>
      <c r="P5386" s="30"/>
      <c r="Q5386" s="23" t="str">
        <v/>
      </c>
      <c r="R5386" s="30"/>
      <c r="S5386" s="39"/>
      <c r="T5386" s="45"/>
      <c r="U5386" s="52"/>
      <c r="V5386" s="53"/>
      <c r="W5386" s="54"/>
      <c r="X5386" s="30"/>
      <c r="Y5386" s="31" t="str">
        <v/>
      </c>
      <c r="Z5386" s="30"/>
      <c r="AA5386" s="56"/>
      <c r="AB5386" s="56"/>
      <c r="AC5386" s="30"/>
      <c r="AD5386" s="30"/>
    </row>
    <row r="5387" spans="1:30" x14ac:dyDescent="0.2">
      <c r="A5387" s="89"/>
      <c r="B5387" s="35"/>
      <c r="C5387" s="30"/>
      <c r="D5387" s="30"/>
      <c r="E5387" s="30"/>
      <c r="F5387" s="30"/>
      <c r="G5387" s="30"/>
      <c r="H5387" s="155"/>
      <c r="I5387" s="36" t="str">
        <f ca="1">IFERROR(__xludf.DUMMYFUNCTION("""COMPUTED_VALUE""")," ")</f>
        <v xml:space="preserve"> </v>
      </c>
      <c r="J5387" s="51"/>
      <c r="K5387" s="56"/>
      <c r="L5387" s="38"/>
      <c r="M5387" s="30"/>
      <c r="N5387" s="30"/>
      <c r="O5387" s="30"/>
      <c r="P5387" s="30"/>
      <c r="Q5387" s="23" t="str">
        <v/>
      </c>
      <c r="R5387" s="30"/>
      <c r="S5387" s="39"/>
      <c r="T5387" s="45"/>
      <c r="U5387" s="52"/>
      <c r="V5387" s="53"/>
      <c r="W5387" s="54"/>
      <c r="X5387" s="30"/>
      <c r="Y5387" s="31" t="str">
        <v/>
      </c>
      <c r="Z5387" s="30"/>
      <c r="AA5387" s="55"/>
      <c r="AB5387" s="55"/>
      <c r="AC5387" s="30"/>
      <c r="AD5387" s="30"/>
    </row>
    <row r="5388" spans="1:30" x14ac:dyDescent="0.2">
      <c r="A5388" s="89"/>
      <c r="B5388" s="35"/>
      <c r="C5388" s="30"/>
      <c r="D5388" s="30"/>
      <c r="E5388" s="30"/>
      <c r="F5388" s="30"/>
      <c r="G5388" s="30"/>
      <c r="H5388" s="155"/>
      <c r="I5388" s="36" t="str">
        <f ca="1">IFERROR(__xludf.DUMMYFUNCTION("""COMPUTED_VALUE""")," ")</f>
        <v xml:space="preserve"> </v>
      </c>
      <c r="J5388" s="51"/>
      <c r="K5388" s="56"/>
      <c r="L5388" s="38"/>
      <c r="M5388" s="30"/>
      <c r="N5388" s="30"/>
      <c r="O5388" s="30"/>
      <c r="P5388" s="30"/>
      <c r="Q5388" s="23" t="str">
        <v/>
      </c>
      <c r="R5388" s="30"/>
      <c r="S5388" s="39"/>
      <c r="T5388" s="45"/>
      <c r="U5388" s="52"/>
      <c r="V5388" s="53"/>
      <c r="W5388" s="54"/>
      <c r="X5388" s="30"/>
      <c r="Y5388" s="31" t="str">
        <v/>
      </c>
      <c r="Z5388" s="30"/>
      <c r="AA5388" s="56"/>
      <c r="AB5388" s="56"/>
      <c r="AC5388" s="30"/>
      <c r="AD5388" s="30"/>
    </row>
    <row r="5389" spans="1:30" x14ac:dyDescent="0.2">
      <c r="A5389" s="89"/>
      <c r="B5389" s="35"/>
      <c r="C5389" s="30"/>
      <c r="D5389" s="30"/>
      <c r="E5389" s="30"/>
      <c r="F5389" s="30"/>
      <c r="G5389" s="30"/>
      <c r="H5389" s="155"/>
      <c r="I5389" s="36" t="str">
        <f ca="1">IFERROR(__xludf.DUMMYFUNCTION("""COMPUTED_VALUE""")," ")</f>
        <v xml:space="preserve"> </v>
      </c>
      <c r="J5389" s="51"/>
      <c r="K5389" s="56"/>
      <c r="L5389" s="38"/>
      <c r="M5389" s="30"/>
      <c r="N5389" s="30"/>
      <c r="O5389" s="30"/>
      <c r="P5389" s="30"/>
      <c r="Q5389" s="23" t="str">
        <v/>
      </c>
      <c r="R5389" s="30"/>
      <c r="S5389" s="39"/>
      <c r="T5389" s="45"/>
      <c r="U5389" s="52"/>
      <c r="V5389" s="53"/>
      <c r="W5389" s="54"/>
      <c r="X5389" s="30"/>
      <c r="Y5389" s="31" t="str">
        <v/>
      </c>
      <c r="Z5389" s="30"/>
      <c r="AA5389" s="55"/>
      <c r="AB5389" s="55"/>
      <c r="AC5389" s="30"/>
      <c r="AD5389" s="30"/>
    </row>
    <row r="5390" spans="1:30" x14ac:dyDescent="0.2">
      <c r="A5390" s="89"/>
      <c r="B5390" s="35"/>
      <c r="C5390" s="30"/>
      <c r="D5390" s="30"/>
      <c r="E5390" s="30"/>
      <c r="F5390" s="30"/>
      <c r="G5390" s="30"/>
      <c r="H5390" s="155"/>
      <c r="I5390" s="36" t="str">
        <f ca="1">IFERROR(__xludf.DUMMYFUNCTION("""COMPUTED_VALUE""")," ")</f>
        <v xml:space="preserve"> </v>
      </c>
      <c r="J5390" s="51"/>
      <c r="K5390" s="56"/>
      <c r="L5390" s="38"/>
      <c r="M5390" s="30"/>
      <c r="N5390" s="30"/>
      <c r="O5390" s="30"/>
      <c r="P5390" s="30"/>
      <c r="Q5390" s="23" t="str">
        <v/>
      </c>
      <c r="R5390" s="30"/>
      <c r="S5390" s="39"/>
      <c r="T5390" s="45"/>
      <c r="U5390" s="52"/>
      <c r="V5390" s="53"/>
      <c r="W5390" s="54"/>
      <c r="X5390" s="30"/>
      <c r="Y5390" s="31" t="str">
        <v/>
      </c>
      <c r="Z5390" s="30"/>
      <c r="AA5390" s="56"/>
      <c r="AB5390" s="56"/>
      <c r="AC5390" s="30"/>
      <c r="AD5390" s="30"/>
    </row>
    <row r="5391" spans="1:30" x14ac:dyDescent="0.2">
      <c r="A5391" s="89"/>
      <c r="B5391" s="35"/>
      <c r="C5391" s="30"/>
      <c r="D5391" s="30"/>
      <c r="E5391" s="30"/>
      <c r="F5391" s="30"/>
      <c r="G5391" s="30"/>
      <c r="H5391" s="155"/>
      <c r="I5391" s="36" t="str">
        <f ca="1">IFERROR(__xludf.DUMMYFUNCTION("""COMPUTED_VALUE""")," ")</f>
        <v xml:space="preserve"> </v>
      </c>
      <c r="J5391" s="51"/>
      <c r="K5391" s="56"/>
      <c r="L5391" s="38"/>
      <c r="M5391" s="30"/>
      <c r="N5391" s="30"/>
      <c r="O5391" s="30"/>
      <c r="P5391" s="30"/>
      <c r="Q5391" s="23" t="str">
        <v/>
      </c>
      <c r="R5391" s="30"/>
      <c r="S5391" s="39"/>
      <c r="T5391" s="45"/>
      <c r="U5391" s="52"/>
      <c r="V5391" s="53"/>
      <c r="W5391" s="54"/>
      <c r="X5391" s="30"/>
      <c r="Y5391" s="31" t="str">
        <v/>
      </c>
      <c r="Z5391" s="30"/>
      <c r="AA5391" s="55"/>
      <c r="AB5391" s="55"/>
      <c r="AC5391" s="30"/>
      <c r="AD5391" s="30"/>
    </row>
    <row r="5392" spans="1:30" x14ac:dyDescent="0.2">
      <c r="A5392" s="89"/>
      <c r="B5392" s="35"/>
      <c r="C5392" s="30"/>
      <c r="D5392" s="30"/>
      <c r="E5392" s="30"/>
      <c r="F5392" s="30"/>
      <c r="G5392" s="30"/>
      <c r="H5392" s="155"/>
      <c r="I5392" s="36" t="str">
        <f ca="1">IFERROR(__xludf.DUMMYFUNCTION("""COMPUTED_VALUE""")," ")</f>
        <v xml:space="preserve"> </v>
      </c>
      <c r="J5392" s="51"/>
      <c r="K5392" s="56"/>
      <c r="L5392" s="38"/>
      <c r="M5392" s="30"/>
      <c r="N5392" s="30"/>
      <c r="O5392" s="30"/>
      <c r="P5392" s="30"/>
      <c r="Q5392" s="23" t="str">
        <v/>
      </c>
      <c r="R5392" s="30"/>
      <c r="S5392" s="39"/>
      <c r="T5392" s="45"/>
      <c r="U5392" s="52"/>
      <c r="V5392" s="53"/>
      <c r="W5392" s="54"/>
      <c r="X5392" s="30"/>
      <c r="Y5392" s="31" t="str">
        <v/>
      </c>
      <c r="Z5392" s="30"/>
      <c r="AA5392" s="56"/>
      <c r="AB5392" s="56"/>
      <c r="AC5392" s="30"/>
      <c r="AD5392" s="30"/>
    </row>
    <row r="5393" spans="1:30" x14ac:dyDescent="0.2">
      <c r="A5393" s="89"/>
      <c r="B5393" s="35"/>
      <c r="C5393" s="30"/>
      <c r="D5393" s="30"/>
      <c r="E5393" s="30"/>
      <c r="F5393" s="30"/>
      <c r="G5393" s="30"/>
      <c r="H5393" s="155"/>
      <c r="I5393" s="36" t="str">
        <f ca="1">IFERROR(__xludf.DUMMYFUNCTION("""COMPUTED_VALUE""")," ")</f>
        <v xml:space="preserve"> </v>
      </c>
      <c r="J5393" s="51"/>
      <c r="K5393" s="56"/>
      <c r="L5393" s="38"/>
      <c r="M5393" s="30"/>
      <c r="N5393" s="30"/>
      <c r="O5393" s="30"/>
      <c r="P5393" s="30"/>
      <c r="Q5393" s="23" t="str">
        <v/>
      </c>
      <c r="R5393" s="30"/>
      <c r="S5393" s="39"/>
      <c r="T5393" s="45"/>
      <c r="U5393" s="52"/>
      <c r="V5393" s="53"/>
      <c r="W5393" s="54"/>
      <c r="X5393" s="30"/>
      <c r="Y5393" s="31" t="str">
        <v/>
      </c>
      <c r="Z5393" s="30"/>
      <c r="AA5393" s="55"/>
      <c r="AB5393" s="55"/>
      <c r="AC5393" s="30"/>
      <c r="AD5393" s="30"/>
    </row>
    <row r="5394" spans="1:30" x14ac:dyDescent="0.2">
      <c r="A5394" s="89"/>
      <c r="B5394" s="35"/>
      <c r="C5394" s="30"/>
      <c r="D5394" s="30"/>
      <c r="E5394" s="30"/>
      <c r="F5394" s="30"/>
      <c r="G5394" s="30"/>
      <c r="H5394" s="155"/>
      <c r="I5394" s="36" t="str">
        <f ca="1">IFERROR(__xludf.DUMMYFUNCTION("""COMPUTED_VALUE""")," ")</f>
        <v xml:space="preserve"> </v>
      </c>
      <c r="J5394" s="51"/>
      <c r="K5394" s="56"/>
      <c r="L5394" s="38"/>
      <c r="M5394" s="30"/>
      <c r="N5394" s="30"/>
      <c r="O5394" s="30"/>
      <c r="P5394" s="30"/>
      <c r="Q5394" s="23" t="str">
        <v/>
      </c>
      <c r="R5394" s="30"/>
      <c r="S5394" s="39"/>
      <c r="T5394" s="45"/>
      <c r="U5394" s="52"/>
      <c r="V5394" s="53"/>
      <c r="W5394" s="54"/>
      <c r="X5394" s="30"/>
      <c r="Y5394" s="31" t="str">
        <v/>
      </c>
      <c r="Z5394" s="30"/>
      <c r="AA5394" s="56"/>
      <c r="AB5394" s="56"/>
      <c r="AC5394" s="30"/>
      <c r="AD5394" s="30"/>
    </row>
    <row r="5395" spans="1:30" x14ac:dyDescent="0.2">
      <c r="A5395" s="89"/>
      <c r="B5395" s="35"/>
      <c r="C5395" s="30"/>
      <c r="D5395" s="30"/>
      <c r="E5395" s="30"/>
      <c r="F5395" s="30"/>
      <c r="G5395" s="30"/>
      <c r="H5395" s="155"/>
      <c r="I5395" s="36" t="str">
        <f ca="1">IFERROR(__xludf.DUMMYFUNCTION("""COMPUTED_VALUE""")," ")</f>
        <v xml:space="preserve"> </v>
      </c>
      <c r="J5395" s="51"/>
      <c r="K5395" s="56"/>
      <c r="L5395" s="38"/>
      <c r="M5395" s="30"/>
      <c r="N5395" s="30"/>
      <c r="O5395" s="30"/>
      <c r="P5395" s="30"/>
      <c r="Q5395" s="23" t="str">
        <v/>
      </c>
      <c r="R5395" s="30"/>
      <c r="S5395" s="39"/>
      <c r="T5395" s="45"/>
      <c r="U5395" s="52"/>
      <c r="V5395" s="53"/>
      <c r="W5395" s="54"/>
      <c r="X5395" s="30"/>
      <c r="Y5395" s="31" t="str">
        <v/>
      </c>
      <c r="Z5395" s="30"/>
      <c r="AA5395" s="55"/>
      <c r="AB5395" s="55"/>
      <c r="AC5395" s="30"/>
      <c r="AD5395" s="30"/>
    </row>
    <row r="5396" spans="1:30" x14ac:dyDescent="0.2">
      <c r="A5396" s="89"/>
      <c r="B5396" s="35"/>
      <c r="C5396" s="30"/>
      <c r="D5396" s="30"/>
      <c r="E5396" s="30"/>
      <c r="F5396" s="30"/>
      <c r="G5396" s="30"/>
      <c r="H5396" s="155"/>
      <c r="I5396" s="36" t="str">
        <f ca="1">IFERROR(__xludf.DUMMYFUNCTION("""COMPUTED_VALUE""")," ")</f>
        <v xml:space="preserve"> </v>
      </c>
      <c r="J5396" s="51"/>
      <c r="K5396" s="56"/>
      <c r="L5396" s="38"/>
      <c r="M5396" s="30"/>
      <c r="N5396" s="30"/>
      <c r="O5396" s="30"/>
      <c r="P5396" s="30"/>
      <c r="Q5396" s="23" t="str">
        <v/>
      </c>
      <c r="R5396" s="30"/>
      <c r="S5396" s="39"/>
      <c r="T5396" s="45"/>
      <c r="U5396" s="52"/>
      <c r="V5396" s="53"/>
      <c r="W5396" s="54"/>
      <c r="X5396" s="30"/>
      <c r="Y5396" s="31" t="str">
        <v/>
      </c>
      <c r="Z5396" s="30"/>
      <c r="AA5396" s="56"/>
      <c r="AB5396" s="56"/>
      <c r="AC5396" s="30"/>
      <c r="AD5396" s="30"/>
    </row>
    <row r="5397" spans="1:30" x14ac:dyDescent="0.2">
      <c r="A5397" s="89"/>
      <c r="B5397" s="35"/>
      <c r="C5397" s="30"/>
      <c r="D5397" s="30"/>
      <c r="E5397" s="30"/>
      <c r="F5397" s="30"/>
      <c r="G5397" s="30"/>
      <c r="H5397" s="155"/>
      <c r="I5397" s="36" t="str">
        <f ca="1">IFERROR(__xludf.DUMMYFUNCTION("""COMPUTED_VALUE""")," ")</f>
        <v xml:space="preserve"> </v>
      </c>
      <c r="J5397" s="51"/>
      <c r="K5397" s="56"/>
      <c r="L5397" s="38"/>
      <c r="M5397" s="30"/>
      <c r="N5397" s="30"/>
      <c r="O5397" s="30"/>
      <c r="P5397" s="30"/>
      <c r="Q5397" s="23" t="str">
        <v/>
      </c>
      <c r="R5397" s="30"/>
      <c r="S5397" s="39"/>
      <c r="T5397" s="45"/>
      <c r="U5397" s="52"/>
      <c r="V5397" s="53"/>
      <c r="W5397" s="54"/>
      <c r="X5397" s="30"/>
      <c r="Y5397" s="31" t="str">
        <v/>
      </c>
      <c r="Z5397" s="30"/>
      <c r="AA5397" s="55"/>
      <c r="AB5397" s="55"/>
      <c r="AC5397" s="30"/>
      <c r="AD5397" s="30"/>
    </row>
    <row r="5398" spans="1:30" x14ac:dyDescent="0.2">
      <c r="A5398" s="89"/>
      <c r="B5398" s="35"/>
      <c r="C5398" s="30"/>
      <c r="D5398" s="30"/>
      <c r="E5398" s="30"/>
      <c r="F5398" s="30"/>
      <c r="G5398" s="30"/>
      <c r="H5398" s="155"/>
      <c r="I5398" s="36" t="str">
        <f ca="1">IFERROR(__xludf.DUMMYFUNCTION("""COMPUTED_VALUE""")," ")</f>
        <v xml:space="preserve"> </v>
      </c>
      <c r="J5398" s="51"/>
      <c r="K5398" s="56"/>
      <c r="L5398" s="38"/>
      <c r="M5398" s="30"/>
      <c r="N5398" s="30"/>
      <c r="O5398" s="30"/>
      <c r="P5398" s="30"/>
      <c r="Q5398" s="23" t="str">
        <v/>
      </c>
      <c r="R5398" s="30"/>
      <c r="S5398" s="39"/>
      <c r="T5398" s="45"/>
      <c r="U5398" s="52"/>
      <c r="V5398" s="53"/>
      <c r="W5398" s="54"/>
      <c r="X5398" s="30"/>
      <c r="Y5398" s="31" t="str">
        <v/>
      </c>
      <c r="Z5398" s="30"/>
      <c r="AA5398" s="56"/>
      <c r="AB5398" s="56"/>
      <c r="AC5398" s="30"/>
      <c r="AD5398" s="30"/>
    </row>
    <row r="5399" spans="1:30" x14ac:dyDescent="0.2">
      <c r="A5399" s="89"/>
      <c r="B5399" s="35"/>
      <c r="C5399" s="30"/>
      <c r="D5399" s="30"/>
      <c r="E5399" s="30"/>
      <c r="F5399" s="30"/>
      <c r="G5399" s="30"/>
      <c r="H5399" s="155"/>
      <c r="I5399" s="36" t="str">
        <f ca="1">IFERROR(__xludf.DUMMYFUNCTION("""COMPUTED_VALUE""")," ")</f>
        <v xml:space="preserve"> </v>
      </c>
      <c r="J5399" s="51"/>
      <c r="K5399" s="56"/>
      <c r="L5399" s="38"/>
      <c r="M5399" s="30"/>
      <c r="N5399" s="30"/>
      <c r="O5399" s="30"/>
      <c r="P5399" s="30"/>
      <c r="Q5399" s="23" t="str">
        <v/>
      </c>
      <c r="R5399" s="30"/>
      <c r="S5399" s="39"/>
      <c r="T5399" s="45"/>
      <c r="U5399" s="52"/>
      <c r="V5399" s="53"/>
      <c r="W5399" s="54"/>
      <c r="X5399" s="30"/>
      <c r="Y5399" s="31" t="str">
        <v/>
      </c>
      <c r="Z5399" s="30"/>
      <c r="AA5399" s="55"/>
      <c r="AB5399" s="55"/>
      <c r="AC5399" s="30"/>
      <c r="AD5399" s="30"/>
    </row>
    <row r="5400" spans="1:30" x14ac:dyDescent="0.2">
      <c r="A5400" s="89"/>
      <c r="B5400" s="35"/>
      <c r="C5400" s="30"/>
      <c r="D5400" s="30"/>
      <c r="E5400" s="30"/>
      <c r="F5400" s="30"/>
      <c r="G5400" s="30"/>
      <c r="H5400" s="155"/>
      <c r="I5400" s="36" t="str">
        <f ca="1">IFERROR(__xludf.DUMMYFUNCTION("""COMPUTED_VALUE""")," ")</f>
        <v xml:space="preserve"> </v>
      </c>
      <c r="J5400" s="51"/>
      <c r="K5400" s="56"/>
      <c r="L5400" s="38"/>
      <c r="M5400" s="30"/>
      <c r="N5400" s="30"/>
      <c r="O5400" s="30"/>
      <c r="P5400" s="30"/>
      <c r="Q5400" s="23" t="str">
        <v/>
      </c>
      <c r="R5400" s="30"/>
      <c r="S5400" s="39"/>
      <c r="T5400" s="45"/>
      <c r="U5400" s="52"/>
      <c r="V5400" s="53"/>
      <c r="W5400" s="54"/>
      <c r="X5400" s="30"/>
      <c r="Y5400" s="31" t="str">
        <v/>
      </c>
      <c r="Z5400" s="30"/>
      <c r="AA5400" s="56"/>
      <c r="AB5400" s="56"/>
      <c r="AC5400" s="30"/>
      <c r="AD5400" s="30"/>
    </row>
    <row r="5401" spans="1:30" x14ac:dyDescent="0.2">
      <c r="A5401" s="89"/>
      <c r="B5401" s="35"/>
      <c r="C5401" s="30"/>
      <c r="D5401" s="30"/>
      <c r="E5401" s="30"/>
      <c r="F5401" s="30"/>
      <c r="G5401" s="30"/>
      <c r="H5401" s="155"/>
      <c r="I5401" s="36" t="str">
        <f ca="1">IFERROR(__xludf.DUMMYFUNCTION("""COMPUTED_VALUE""")," ")</f>
        <v xml:space="preserve"> </v>
      </c>
      <c r="J5401" s="51"/>
      <c r="K5401" s="56"/>
      <c r="L5401" s="38"/>
      <c r="M5401" s="30"/>
      <c r="N5401" s="30"/>
      <c r="O5401" s="30"/>
      <c r="P5401" s="30"/>
      <c r="Q5401" s="23" t="str">
        <v/>
      </c>
      <c r="R5401" s="30"/>
      <c r="S5401" s="39"/>
      <c r="T5401" s="45"/>
      <c r="U5401" s="52"/>
      <c r="V5401" s="53"/>
      <c r="W5401" s="54"/>
      <c r="X5401" s="30"/>
      <c r="Y5401" s="31" t="str">
        <v/>
      </c>
      <c r="Z5401" s="30"/>
      <c r="AA5401" s="55"/>
      <c r="AB5401" s="55"/>
      <c r="AC5401" s="30"/>
      <c r="AD5401" s="30"/>
    </row>
    <row r="5402" spans="1:30" x14ac:dyDescent="0.2">
      <c r="A5402" s="89"/>
      <c r="B5402" s="35"/>
      <c r="C5402" s="30"/>
      <c r="D5402" s="30"/>
      <c r="E5402" s="30"/>
      <c r="F5402" s="30"/>
      <c r="G5402" s="30"/>
      <c r="H5402" s="155"/>
      <c r="I5402" s="36" t="str">
        <f ca="1">IFERROR(__xludf.DUMMYFUNCTION("""COMPUTED_VALUE""")," ")</f>
        <v xml:space="preserve"> </v>
      </c>
      <c r="J5402" s="51"/>
      <c r="K5402" s="56"/>
      <c r="L5402" s="38"/>
      <c r="M5402" s="30"/>
      <c r="N5402" s="30"/>
      <c r="O5402" s="30"/>
      <c r="P5402" s="30"/>
      <c r="Q5402" s="23" t="str">
        <v/>
      </c>
      <c r="R5402" s="30"/>
      <c r="S5402" s="39"/>
      <c r="T5402" s="45"/>
      <c r="U5402" s="52"/>
      <c r="V5402" s="53"/>
      <c r="W5402" s="54"/>
      <c r="X5402" s="30"/>
      <c r="Y5402" s="31" t="str">
        <v/>
      </c>
      <c r="Z5402" s="30"/>
      <c r="AA5402" s="56"/>
      <c r="AB5402" s="56"/>
      <c r="AC5402" s="30"/>
      <c r="AD5402" s="30"/>
    </row>
    <row r="5403" spans="1:30" x14ac:dyDescent="0.2">
      <c r="A5403" s="89"/>
      <c r="B5403" s="35"/>
      <c r="C5403" s="30"/>
      <c r="D5403" s="30"/>
      <c r="E5403" s="30"/>
      <c r="F5403" s="30"/>
      <c r="G5403" s="30"/>
      <c r="H5403" s="155"/>
      <c r="I5403" s="36" t="str">
        <f ca="1">IFERROR(__xludf.DUMMYFUNCTION("""COMPUTED_VALUE""")," ")</f>
        <v xml:space="preserve"> </v>
      </c>
      <c r="J5403" s="51"/>
      <c r="K5403" s="56"/>
      <c r="L5403" s="38"/>
      <c r="M5403" s="30"/>
      <c r="N5403" s="30"/>
      <c r="O5403" s="30"/>
      <c r="P5403" s="30"/>
      <c r="Q5403" s="23" t="str">
        <v/>
      </c>
      <c r="R5403" s="30"/>
      <c r="S5403" s="39"/>
      <c r="T5403" s="45"/>
      <c r="U5403" s="52"/>
      <c r="V5403" s="53"/>
      <c r="W5403" s="54"/>
      <c r="X5403" s="30"/>
      <c r="Y5403" s="31" t="str">
        <v/>
      </c>
      <c r="Z5403" s="30"/>
      <c r="AA5403" s="55"/>
      <c r="AB5403" s="55"/>
      <c r="AC5403" s="30"/>
      <c r="AD5403" s="30"/>
    </row>
    <row r="5404" spans="1:30" x14ac:dyDescent="0.2">
      <c r="A5404" s="89"/>
      <c r="B5404" s="35"/>
      <c r="C5404" s="30"/>
      <c r="D5404" s="30"/>
      <c r="E5404" s="30"/>
      <c r="F5404" s="30"/>
      <c r="G5404" s="30"/>
      <c r="H5404" s="155"/>
      <c r="I5404" s="36" t="str">
        <f ca="1">IFERROR(__xludf.DUMMYFUNCTION("""COMPUTED_VALUE""")," ")</f>
        <v xml:space="preserve"> </v>
      </c>
      <c r="J5404" s="51"/>
      <c r="K5404" s="56"/>
      <c r="L5404" s="38"/>
      <c r="M5404" s="30"/>
      <c r="N5404" s="30"/>
      <c r="O5404" s="30"/>
      <c r="P5404" s="30"/>
      <c r="Q5404" s="23" t="str">
        <v/>
      </c>
      <c r="R5404" s="30"/>
      <c r="S5404" s="39"/>
      <c r="T5404" s="45"/>
      <c r="U5404" s="52"/>
      <c r="V5404" s="53"/>
      <c r="W5404" s="54"/>
      <c r="X5404" s="30"/>
      <c r="Y5404" s="31" t="str">
        <v/>
      </c>
      <c r="Z5404" s="30"/>
      <c r="AA5404" s="56"/>
      <c r="AB5404" s="56"/>
      <c r="AC5404" s="30"/>
      <c r="AD5404" s="30"/>
    </row>
    <row r="5405" spans="1:30" x14ac:dyDescent="0.2">
      <c r="A5405" s="89"/>
      <c r="B5405" s="35"/>
      <c r="C5405" s="30"/>
      <c r="D5405" s="30"/>
      <c r="E5405" s="30"/>
      <c r="F5405" s="30"/>
      <c r="G5405" s="30"/>
      <c r="H5405" s="155"/>
      <c r="I5405" s="36" t="str">
        <f ca="1">IFERROR(__xludf.DUMMYFUNCTION("""COMPUTED_VALUE""")," ")</f>
        <v xml:space="preserve"> </v>
      </c>
      <c r="J5405" s="51"/>
      <c r="K5405" s="56"/>
      <c r="L5405" s="38"/>
      <c r="M5405" s="30"/>
      <c r="N5405" s="30"/>
      <c r="O5405" s="30"/>
      <c r="P5405" s="30"/>
      <c r="Q5405" s="23" t="str">
        <v/>
      </c>
      <c r="R5405" s="30"/>
      <c r="S5405" s="39"/>
      <c r="T5405" s="45"/>
      <c r="U5405" s="52"/>
      <c r="V5405" s="53"/>
      <c r="W5405" s="54"/>
      <c r="X5405" s="30"/>
      <c r="Y5405" s="31" t="str">
        <v/>
      </c>
      <c r="Z5405" s="30"/>
      <c r="AA5405" s="55"/>
      <c r="AB5405" s="55"/>
      <c r="AC5405" s="30"/>
      <c r="AD5405" s="30"/>
    </row>
    <row r="5406" spans="1:30" x14ac:dyDescent="0.2">
      <c r="A5406" s="89"/>
      <c r="B5406" s="35"/>
      <c r="C5406" s="30"/>
      <c r="D5406" s="30"/>
      <c r="E5406" s="30"/>
      <c r="F5406" s="30"/>
      <c r="G5406" s="30"/>
      <c r="H5406" s="155"/>
      <c r="I5406" s="36" t="str">
        <f ca="1">IFERROR(__xludf.DUMMYFUNCTION("""COMPUTED_VALUE""")," ")</f>
        <v xml:space="preserve"> </v>
      </c>
      <c r="J5406" s="51"/>
      <c r="K5406" s="56"/>
      <c r="L5406" s="38"/>
      <c r="M5406" s="30"/>
      <c r="N5406" s="30"/>
      <c r="O5406" s="30"/>
      <c r="P5406" s="30"/>
      <c r="Q5406" s="23" t="str">
        <v/>
      </c>
      <c r="R5406" s="30"/>
      <c r="S5406" s="39"/>
      <c r="T5406" s="45"/>
      <c r="U5406" s="52"/>
      <c r="V5406" s="53"/>
      <c r="W5406" s="54"/>
      <c r="X5406" s="30"/>
      <c r="Y5406" s="31" t="str">
        <v/>
      </c>
      <c r="Z5406" s="30"/>
      <c r="AA5406" s="56"/>
      <c r="AB5406" s="56"/>
      <c r="AC5406" s="30"/>
      <c r="AD5406" s="30"/>
    </row>
    <row r="5407" spans="1:30" x14ac:dyDescent="0.2">
      <c r="A5407" s="89"/>
      <c r="B5407" s="35"/>
      <c r="C5407" s="30"/>
      <c r="D5407" s="30"/>
      <c r="E5407" s="30"/>
      <c r="F5407" s="30"/>
      <c r="G5407" s="30"/>
      <c r="H5407" s="155"/>
      <c r="I5407" s="36" t="str">
        <f ca="1">IFERROR(__xludf.DUMMYFUNCTION("""COMPUTED_VALUE""")," ")</f>
        <v xml:space="preserve"> </v>
      </c>
      <c r="J5407" s="51"/>
      <c r="K5407" s="56"/>
      <c r="L5407" s="38"/>
      <c r="M5407" s="30"/>
      <c r="N5407" s="30"/>
      <c r="O5407" s="30"/>
      <c r="P5407" s="30"/>
      <c r="Q5407" s="23" t="str">
        <v/>
      </c>
      <c r="R5407" s="30"/>
      <c r="S5407" s="39"/>
      <c r="T5407" s="45"/>
      <c r="U5407" s="52"/>
      <c r="V5407" s="53"/>
      <c r="W5407" s="54"/>
      <c r="X5407" s="30"/>
      <c r="Y5407" s="31" t="str">
        <v/>
      </c>
      <c r="Z5407" s="30"/>
      <c r="AA5407" s="55"/>
      <c r="AB5407" s="55"/>
      <c r="AC5407" s="30"/>
      <c r="AD5407" s="30"/>
    </row>
    <row r="5408" spans="1:30" x14ac:dyDescent="0.2">
      <c r="A5408" s="89"/>
      <c r="B5408" s="35"/>
      <c r="C5408" s="30"/>
      <c r="D5408" s="30"/>
      <c r="E5408" s="30"/>
      <c r="F5408" s="30"/>
      <c r="G5408" s="30"/>
      <c r="H5408" s="155"/>
      <c r="I5408" s="36" t="str">
        <f ca="1">IFERROR(__xludf.DUMMYFUNCTION("""COMPUTED_VALUE""")," ")</f>
        <v xml:space="preserve"> </v>
      </c>
      <c r="J5408" s="51"/>
      <c r="K5408" s="56"/>
      <c r="L5408" s="38"/>
      <c r="M5408" s="30"/>
      <c r="N5408" s="30"/>
      <c r="O5408" s="30"/>
      <c r="P5408" s="30"/>
      <c r="Q5408" s="23" t="str">
        <v/>
      </c>
      <c r="R5408" s="30"/>
      <c r="S5408" s="39"/>
      <c r="T5408" s="45"/>
      <c r="U5408" s="52"/>
      <c r="V5408" s="53"/>
      <c r="W5408" s="54"/>
      <c r="X5408" s="30"/>
      <c r="Y5408" s="31" t="str">
        <v/>
      </c>
      <c r="Z5408" s="30"/>
      <c r="AA5408" s="56"/>
      <c r="AB5408" s="56"/>
      <c r="AC5408" s="30"/>
      <c r="AD5408" s="30"/>
    </row>
    <row r="5409" spans="1:30" x14ac:dyDescent="0.2">
      <c r="A5409" s="89"/>
      <c r="B5409" s="35"/>
      <c r="C5409" s="30"/>
      <c r="D5409" s="30"/>
      <c r="E5409" s="30"/>
      <c r="F5409" s="30"/>
      <c r="G5409" s="30"/>
      <c r="H5409" s="155"/>
      <c r="I5409" s="36" t="str">
        <f ca="1">IFERROR(__xludf.DUMMYFUNCTION("""COMPUTED_VALUE""")," ")</f>
        <v xml:space="preserve"> </v>
      </c>
      <c r="J5409" s="51"/>
      <c r="K5409" s="56"/>
      <c r="L5409" s="38"/>
      <c r="M5409" s="30"/>
      <c r="N5409" s="30"/>
      <c r="O5409" s="30"/>
      <c r="P5409" s="30"/>
      <c r="Q5409" s="23" t="str">
        <v/>
      </c>
      <c r="R5409" s="30"/>
      <c r="S5409" s="39"/>
      <c r="T5409" s="45"/>
      <c r="U5409" s="52"/>
      <c r="V5409" s="53"/>
      <c r="W5409" s="54"/>
      <c r="X5409" s="30"/>
      <c r="Y5409" s="31" t="str">
        <v/>
      </c>
      <c r="Z5409" s="30"/>
      <c r="AA5409" s="55"/>
      <c r="AB5409" s="55"/>
      <c r="AC5409" s="30"/>
      <c r="AD5409" s="30"/>
    </row>
    <row r="5410" spans="1:30" x14ac:dyDescent="0.2">
      <c r="A5410" s="89"/>
      <c r="B5410" s="35"/>
      <c r="C5410" s="30"/>
      <c r="D5410" s="30"/>
      <c r="E5410" s="30"/>
      <c r="F5410" s="30"/>
      <c r="G5410" s="30"/>
      <c r="H5410" s="155"/>
      <c r="I5410" s="36" t="str">
        <f ca="1">IFERROR(__xludf.DUMMYFUNCTION("""COMPUTED_VALUE""")," ")</f>
        <v xml:space="preserve"> </v>
      </c>
      <c r="J5410" s="51"/>
      <c r="K5410" s="56"/>
      <c r="L5410" s="38"/>
      <c r="M5410" s="30"/>
      <c r="N5410" s="30"/>
      <c r="O5410" s="30"/>
      <c r="P5410" s="30"/>
      <c r="Q5410" s="23" t="str">
        <v/>
      </c>
      <c r="R5410" s="30"/>
      <c r="S5410" s="39"/>
      <c r="T5410" s="45"/>
      <c r="U5410" s="52"/>
      <c r="V5410" s="53"/>
      <c r="W5410" s="54"/>
      <c r="X5410" s="30"/>
      <c r="Y5410" s="31" t="str">
        <v/>
      </c>
      <c r="Z5410" s="30"/>
      <c r="AA5410" s="56"/>
      <c r="AB5410" s="56"/>
      <c r="AC5410" s="30"/>
      <c r="AD5410" s="30"/>
    </row>
    <row r="5411" spans="1:30" x14ac:dyDescent="0.2">
      <c r="A5411" s="89"/>
      <c r="B5411" s="35"/>
      <c r="C5411" s="30"/>
      <c r="D5411" s="30"/>
      <c r="E5411" s="30"/>
      <c r="F5411" s="30"/>
      <c r="G5411" s="30"/>
      <c r="H5411" s="155"/>
      <c r="I5411" s="36" t="str">
        <f ca="1">IFERROR(__xludf.DUMMYFUNCTION("""COMPUTED_VALUE""")," ")</f>
        <v xml:space="preserve"> </v>
      </c>
      <c r="J5411" s="51"/>
      <c r="K5411" s="56"/>
      <c r="L5411" s="38"/>
      <c r="M5411" s="30"/>
      <c r="N5411" s="30"/>
      <c r="O5411" s="30"/>
      <c r="P5411" s="30"/>
      <c r="Q5411" s="23" t="str">
        <v/>
      </c>
      <c r="R5411" s="30"/>
      <c r="S5411" s="39"/>
      <c r="T5411" s="45"/>
      <c r="U5411" s="52"/>
      <c r="V5411" s="53"/>
      <c r="W5411" s="54"/>
      <c r="X5411" s="30"/>
      <c r="Y5411" s="31" t="str">
        <v/>
      </c>
      <c r="Z5411" s="30"/>
      <c r="AA5411" s="55"/>
      <c r="AB5411" s="55"/>
      <c r="AC5411" s="30"/>
      <c r="AD5411" s="30"/>
    </row>
    <row r="5412" spans="1:30" x14ac:dyDescent="0.2">
      <c r="A5412" s="89"/>
      <c r="B5412" s="35"/>
      <c r="C5412" s="30"/>
      <c r="D5412" s="30"/>
      <c r="E5412" s="30"/>
      <c r="F5412" s="30"/>
      <c r="G5412" s="30"/>
      <c r="H5412" s="155"/>
      <c r="I5412" s="36" t="str">
        <f ca="1">IFERROR(__xludf.DUMMYFUNCTION("""COMPUTED_VALUE""")," ")</f>
        <v xml:space="preserve"> </v>
      </c>
      <c r="J5412" s="51"/>
      <c r="K5412" s="56"/>
      <c r="L5412" s="38"/>
      <c r="M5412" s="30"/>
      <c r="N5412" s="30"/>
      <c r="O5412" s="30"/>
      <c r="P5412" s="30"/>
      <c r="Q5412" s="23" t="str">
        <v/>
      </c>
      <c r="R5412" s="30"/>
      <c r="S5412" s="39"/>
      <c r="T5412" s="45"/>
      <c r="U5412" s="52"/>
      <c r="V5412" s="53"/>
      <c r="W5412" s="54"/>
      <c r="X5412" s="30"/>
      <c r="Y5412" s="31" t="str">
        <v/>
      </c>
      <c r="Z5412" s="30"/>
      <c r="AA5412" s="56"/>
      <c r="AB5412" s="56"/>
      <c r="AC5412" s="30"/>
      <c r="AD5412" s="30"/>
    </row>
    <row r="5413" spans="1:30" x14ac:dyDescent="0.2">
      <c r="A5413" s="89"/>
      <c r="B5413" s="35"/>
      <c r="C5413" s="30"/>
      <c r="D5413" s="30"/>
      <c r="E5413" s="30"/>
      <c r="F5413" s="30"/>
      <c r="G5413" s="30"/>
      <c r="H5413" s="155"/>
      <c r="I5413" s="36" t="str">
        <f ca="1">IFERROR(__xludf.DUMMYFUNCTION("""COMPUTED_VALUE""")," ")</f>
        <v xml:space="preserve"> </v>
      </c>
      <c r="J5413" s="51"/>
      <c r="K5413" s="56"/>
      <c r="L5413" s="38"/>
      <c r="M5413" s="30"/>
      <c r="N5413" s="30"/>
      <c r="O5413" s="30"/>
      <c r="P5413" s="30"/>
      <c r="Q5413" s="23" t="str">
        <v/>
      </c>
      <c r="R5413" s="30"/>
      <c r="S5413" s="39"/>
      <c r="T5413" s="45"/>
      <c r="U5413" s="52"/>
      <c r="V5413" s="53"/>
      <c r="W5413" s="54"/>
      <c r="X5413" s="30"/>
      <c r="Y5413" s="31" t="str">
        <v/>
      </c>
      <c r="Z5413" s="30"/>
      <c r="AA5413" s="55"/>
      <c r="AB5413" s="55"/>
      <c r="AC5413" s="30"/>
      <c r="AD5413" s="30"/>
    </row>
    <row r="5414" spans="1:30" x14ac:dyDescent="0.2">
      <c r="A5414" s="89"/>
      <c r="B5414" s="35"/>
      <c r="C5414" s="30"/>
      <c r="D5414" s="30"/>
      <c r="E5414" s="30"/>
      <c r="F5414" s="30"/>
      <c r="G5414" s="30"/>
      <c r="H5414" s="155"/>
      <c r="I5414" s="36" t="str">
        <f ca="1">IFERROR(__xludf.DUMMYFUNCTION("""COMPUTED_VALUE""")," ")</f>
        <v xml:space="preserve"> </v>
      </c>
      <c r="J5414" s="51"/>
      <c r="K5414" s="56"/>
      <c r="L5414" s="38"/>
      <c r="M5414" s="30"/>
      <c r="N5414" s="30"/>
      <c r="O5414" s="30"/>
      <c r="P5414" s="30"/>
      <c r="Q5414" s="23" t="str">
        <v/>
      </c>
      <c r="R5414" s="30"/>
      <c r="S5414" s="39"/>
      <c r="T5414" s="45"/>
      <c r="U5414" s="52"/>
      <c r="V5414" s="53"/>
      <c r="W5414" s="54"/>
      <c r="X5414" s="30"/>
      <c r="Y5414" s="31" t="str">
        <v/>
      </c>
      <c r="Z5414" s="30"/>
      <c r="AA5414" s="56"/>
      <c r="AB5414" s="56"/>
      <c r="AC5414" s="30"/>
      <c r="AD5414" s="30"/>
    </row>
    <row r="5415" spans="1:30" x14ac:dyDescent="0.2">
      <c r="A5415" s="89"/>
      <c r="B5415" s="35"/>
      <c r="C5415" s="30"/>
      <c r="D5415" s="30"/>
      <c r="E5415" s="30"/>
      <c r="F5415" s="30"/>
      <c r="G5415" s="30"/>
      <c r="H5415" s="155"/>
      <c r="I5415" s="36" t="str">
        <f ca="1">IFERROR(__xludf.DUMMYFUNCTION("""COMPUTED_VALUE""")," ")</f>
        <v xml:space="preserve"> </v>
      </c>
      <c r="J5415" s="51"/>
      <c r="K5415" s="56"/>
      <c r="L5415" s="38"/>
      <c r="M5415" s="30"/>
      <c r="N5415" s="30"/>
      <c r="O5415" s="30"/>
      <c r="P5415" s="30"/>
      <c r="Q5415" s="23" t="str">
        <v/>
      </c>
      <c r="R5415" s="30"/>
      <c r="S5415" s="39"/>
      <c r="T5415" s="45"/>
      <c r="U5415" s="52"/>
      <c r="V5415" s="53"/>
      <c r="W5415" s="54"/>
      <c r="X5415" s="30"/>
      <c r="Y5415" s="31" t="str">
        <v/>
      </c>
      <c r="Z5415" s="30"/>
      <c r="AA5415" s="55"/>
      <c r="AB5415" s="55"/>
      <c r="AC5415" s="30"/>
      <c r="AD5415" s="30"/>
    </row>
    <row r="5416" spans="1:30" x14ac:dyDescent="0.2">
      <c r="A5416" s="89"/>
      <c r="B5416" s="35"/>
      <c r="C5416" s="30"/>
      <c r="D5416" s="30"/>
      <c r="E5416" s="30"/>
      <c r="F5416" s="30"/>
      <c r="G5416" s="30"/>
      <c r="H5416" s="155"/>
      <c r="I5416" s="36" t="str">
        <f ca="1">IFERROR(__xludf.DUMMYFUNCTION("""COMPUTED_VALUE""")," ")</f>
        <v xml:space="preserve"> </v>
      </c>
      <c r="J5416" s="51"/>
      <c r="K5416" s="56"/>
      <c r="L5416" s="38"/>
      <c r="M5416" s="30"/>
      <c r="N5416" s="30"/>
      <c r="O5416" s="30"/>
      <c r="P5416" s="30"/>
      <c r="Q5416" s="23" t="str">
        <v/>
      </c>
      <c r="R5416" s="30"/>
      <c r="S5416" s="39"/>
      <c r="T5416" s="45"/>
      <c r="U5416" s="52"/>
      <c r="V5416" s="53"/>
      <c r="W5416" s="54"/>
      <c r="X5416" s="30"/>
      <c r="Y5416" s="31" t="str">
        <v/>
      </c>
      <c r="Z5416" s="30"/>
      <c r="AA5416" s="56"/>
      <c r="AB5416" s="56"/>
      <c r="AC5416" s="30"/>
      <c r="AD5416" s="30"/>
    </row>
    <row r="5417" spans="1:30" x14ac:dyDescent="0.2">
      <c r="A5417" s="89"/>
      <c r="B5417" s="35"/>
      <c r="C5417" s="30"/>
      <c r="D5417" s="30"/>
      <c r="E5417" s="30"/>
      <c r="F5417" s="30"/>
      <c r="G5417" s="30"/>
      <c r="H5417" s="155"/>
      <c r="I5417" s="36" t="str">
        <f ca="1">IFERROR(__xludf.DUMMYFUNCTION("""COMPUTED_VALUE""")," ")</f>
        <v xml:space="preserve"> </v>
      </c>
      <c r="J5417" s="51"/>
      <c r="K5417" s="56"/>
      <c r="L5417" s="38"/>
      <c r="M5417" s="30"/>
      <c r="N5417" s="30"/>
      <c r="O5417" s="30"/>
      <c r="P5417" s="30"/>
      <c r="Q5417" s="23" t="str">
        <v/>
      </c>
      <c r="R5417" s="30"/>
      <c r="S5417" s="39"/>
      <c r="T5417" s="45"/>
      <c r="U5417" s="52"/>
      <c r="V5417" s="53"/>
      <c r="W5417" s="54"/>
      <c r="X5417" s="30"/>
      <c r="Y5417" s="31" t="str">
        <v/>
      </c>
      <c r="Z5417" s="30"/>
      <c r="AA5417" s="55"/>
      <c r="AB5417" s="55"/>
      <c r="AC5417" s="30"/>
      <c r="AD5417" s="30"/>
    </row>
    <row r="5418" spans="1:30" x14ac:dyDescent="0.2">
      <c r="A5418" s="89"/>
      <c r="B5418" s="35"/>
      <c r="C5418" s="30"/>
      <c r="D5418" s="30"/>
      <c r="E5418" s="30"/>
      <c r="F5418" s="30"/>
      <c r="G5418" s="30"/>
      <c r="H5418" s="155"/>
      <c r="I5418" s="36" t="str">
        <f ca="1">IFERROR(__xludf.DUMMYFUNCTION("""COMPUTED_VALUE""")," ")</f>
        <v xml:space="preserve"> </v>
      </c>
      <c r="J5418" s="51"/>
      <c r="K5418" s="56"/>
      <c r="L5418" s="38"/>
      <c r="M5418" s="30"/>
      <c r="N5418" s="30"/>
      <c r="O5418" s="30"/>
      <c r="P5418" s="30"/>
      <c r="Q5418" s="23" t="str">
        <v/>
      </c>
      <c r="R5418" s="30"/>
      <c r="S5418" s="39"/>
      <c r="T5418" s="45"/>
      <c r="U5418" s="52"/>
      <c r="V5418" s="53"/>
      <c r="W5418" s="54"/>
      <c r="X5418" s="30"/>
      <c r="Y5418" s="31" t="str">
        <v/>
      </c>
      <c r="Z5418" s="30"/>
      <c r="AA5418" s="56"/>
      <c r="AB5418" s="56"/>
      <c r="AC5418" s="30"/>
      <c r="AD5418" s="30"/>
    </row>
    <row r="5419" spans="1:30" x14ac:dyDescent="0.2">
      <c r="A5419" s="89"/>
      <c r="B5419" s="35"/>
      <c r="C5419" s="30"/>
      <c r="D5419" s="30"/>
      <c r="E5419" s="30"/>
      <c r="F5419" s="30"/>
      <c r="G5419" s="30"/>
      <c r="H5419" s="155"/>
      <c r="I5419" s="36" t="str">
        <f ca="1">IFERROR(__xludf.DUMMYFUNCTION("""COMPUTED_VALUE""")," ")</f>
        <v xml:space="preserve"> </v>
      </c>
      <c r="J5419" s="51"/>
      <c r="K5419" s="56"/>
      <c r="L5419" s="38"/>
      <c r="M5419" s="30"/>
      <c r="N5419" s="30"/>
      <c r="O5419" s="30"/>
      <c r="P5419" s="30"/>
      <c r="Q5419" s="23" t="str">
        <v/>
      </c>
      <c r="R5419" s="30"/>
      <c r="S5419" s="39"/>
      <c r="T5419" s="45"/>
      <c r="U5419" s="52"/>
      <c r="V5419" s="53"/>
      <c r="W5419" s="54"/>
      <c r="X5419" s="30"/>
      <c r="Y5419" s="31" t="str">
        <v/>
      </c>
      <c r="Z5419" s="30"/>
      <c r="AA5419" s="55"/>
      <c r="AB5419" s="55"/>
      <c r="AC5419" s="30"/>
      <c r="AD5419" s="30"/>
    </row>
    <row r="5420" spans="1:30" x14ac:dyDescent="0.2">
      <c r="A5420" s="89"/>
      <c r="B5420" s="35"/>
      <c r="C5420" s="30"/>
      <c r="D5420" s="30"/>
      <c r="E5420" s="30"/>
      <c r="F5420" s="30"/>
      <c r="G5420" s="30"/>
      <c r="H5420" s="155"/>
      <c r="I5420" s="36" t="str">
        <f ca="1">IFERROR(__xludf.DUMMYFUNCTION("""COMPUTED_VALUE""")," ")</f>
        <v xml:space="preserve"> </v>
      </c>
      <c r="J5420" s="51"/>
      <c r="K5420" s="56"/>
      <c r="L5420" s="38"/>
      <c r="M5420" s="30"/>
      <c r="N5420" s="30"/>
      <c r="O5420" s="30"/>
      <c r="P5420" s="30"/>
      <c r="Q5420" s="23" t="str">
        <v/>
      </c>
      <c r="R5420" s="30"/>
      <c r="S5420" s="39"/>
      <c r="T5420" s="45"/>
      <c r="U5420" s="52"/>
      <c r="V5420" s="53"/>
      <c r="W5420" s="54"/>
      <c r="X5420" s="30"/>
      <c r="Y5420" s="31" t="str">
        <v/>
      </c>
      <c r="Z5420" s="30"/>
      <c r="AA5420" s="56"/>
      <c r="AB5420" s="56"/>
      <c r="AC5420" s="30"/>
      <c r="AD5420" s="30"/>
    </row>
    <row r="5421" spans="1:30" x14ac:dyDescent="0.2">
      <c r="A5421" s="89"/>
      <c r="B5421" s="35"/>
      <c r="C5421" s="30"/>
      <c r="D5421" s="30"/>
      <c r="E5421" s="30"/>
      <c r="F5421" s="30"/>
      <c r="G5421" s="30"/>
      <c r="H5421" s="155"/>
      <c r="I5421" s="36" t="str">
        <f ca="1">IFERROR(__xludf.DUMMYFUNCTION("""COMPUTED_VALUE""")," ")</f>
        <v xml:space="preserve"> </v>
      </c>
      <c r="J5421" s="51"/>
      <c r="K5421" s="56"/>
      <c r="L5421" s="38"/>
      <c r="M5421" s="30"/>
      <c r="N5421" s="30"/>
      <c r="O5421" s="30"/>
      <c r="P5421" s="30"/>
      <c r="Q5421" s="23" t="str">
        <v/>
      </c>
      <c r="R5421" s="30"/>
      <c r="S5421" s="39"/>
      <c r="T5421" s="45"/>
      <c r="U5421" s="52"/>
      <c r="V5421" s="53"/>
      <c r="W5421" s="54"/>
      <c r="X5421" s="30"/>
      <c r="Y5421" s="31" t="str">
        <v/>
      </c>
      <c r="Z5421" s="30"/>
      <c r="AA5421" s="55"/>
      <c r="AB5421" s="55"/>
      <c r="AC5421" s="30"/>
      <c r="AD5421" s="30"/>
    </row>
    <row r="5422" spans="1:30" x14ac:dyDescent="0.2">
      <c r="A5422" s="89"/>
      <c r="B5422" s="35"/>
      <c r="C5422" s="30"/>
      <c r="D5422" s="30"/>
      <c r="E5422" s="30"/>
      <c r="F5422" s="30"/>
      <c r="G5422" s="30"/>
      <c r="H5422" s="155"/>
      <c r="I5422" s="36" t="str">
        <f ca="1">IFERROR(__xludf.DUMMYFUNCTION("""COMPUTED_VALUE""")," ")</f>
        <v xml:space="preserve"> </v>
      </c>
      <c r="J5422" s="51"/>
      <c r="K5422" s="56"/>
      <c r="L5422" s="38"/>
      <c r="M5422" s="30"/>
      <c r="N5422" s="30"/>
      <c r="O5422" s="30"/>
      <c r="P5422" s="30"/>
      <c r="Q5422" s="23" t="str">
        <v/>
      </c>
      <c r="R5422" s="30"/>
      <c r="S5422" s="39"/>
      <c r="T5422" s="45"/>
      <c r="U5422" s="52"/>
      <c r="V5422" s="53"/>
      <c r="W5422" s="54"/>
      <c r="X5422" s="30"/>
      <c r="Y5422" s="31" t="str">
        <v/>
      </c>
      <c r="Z5422" s="30"/>
      <c r="AA5422" s="56"/>
      <c r="AB5422" s="56"/>
      <c r="AC5422" s="30"/>
      <c r="AD5422" s="30"/>
    </row>
    <row r="5423" spans="1:30" x14ac:dyDescent="0.2">
      <c r="A5423" s="89"/>
      <c r="B5423" s="35"/>
      <c r="C5423" s="30"/>
      <c r="D5423" s="30"/>
      <c r="E5423" s="30"/>
      <c r="F5423" s="30"/>
      <c r="G5423" s="30"/>
      <c r="H5423" s="155"/>
      <c r="I5423" s="36" t="str">
        <f ca="1">IFERROR(__xludf.DUMMYFUNCTION("""COMPUTED_VALUE""")," ")</f>
        <v xml:space="preserve"> </v>
      </c>
      <c r="J5423" s="51"/>
      <c r="K5423" s="56"/>
      <c r="L5423" s="38"/>
      <c r="M5423" s="30"/>
      <c r="N5423" s="30"/>
      <c r="O5423" s="30"/>
      <c r="P5423" s="30"/>
      <c r="Q5423" s="23" t="str">
        <v/>
      </c>
      <c r="R5423" s="30"/>
      <c r="S5423" s="39"/>
      <c r="T5423" s="45"/>
      <c r="U5423" s="52"/>
      <c r="V5423" s="53"/>
      <c r="W5423" s="54"/>
      <c r="X5423" s="30"/>
      <c r="Y5423" s="31" t="str">
        <v/>
      </c>
      <c r="Z5423" s="30"/>
      <c r="AA5423" s="55"/>
      <c r="AB5423" s="55"/>
      <c r="AC5423" s="30"/>
      <c r="AD5423" s="30"/>
    </row>
    <row r="5424" spans="1:30" x14ac:dyDescent="0.2">
      <c r="A5424" s="89"/>
      <c r="B5424" s="35"/>
      <c r="C5424" s="30"/>
      <c r="D5424" s="30"/>
      <c r="E5424" s="30"/>
      <c r="F5424" s="30"/>
      <c r="G5424" s="30"/>
      <c r="H5424" s="155"/>
      <c r="I5424" s="36" t="str">
        <f ca="1">IFERROR(__xludf.DUMMYFUNCTION("""COMPUTED_VALUE""")," ")</f>
        <v xml:space="preserve"> </v>
      </c>
      <c r="J5424" s="51"/>
      <c r="K5424" s="56"/>
      <c r="L5424" s="38"/>
      <c r="M5424" s="30"/>
      <c r="N5424" s="30"/>
      <c r="O5424" s="30"/>
      <c r="P5424" s="30"/>
      <c r="Q5424" s="23" t="str">
        <v/>
      </c>
      <c r="R5424" s="30"/>
      <c r="S5424" s="39"/>
      <c r="T5424" s="45"/>
      <c r="U5424" s="52"/>
      <c r="V5424" s="53"/>
      <c r="W5424" s="54"/>
      <c r="X5424" s="30"/>
      <c r="Y5424" s="31" t="str">
        <v/>
      </c>
      <c r="Z5424" s="30"/>
      <c r="AA5424" s="56"/>
      <c r="AB5424" s="56"/>
      <c r="AC5424" s="30"/>
      <c r="AD5424" s="30"/>
    </row>
    <row r="5425" spans="1:30" x14ac:dyDescent="0.2">
      <c r="A5425" s="89"/>
      <c r="B5425" s="35"/>
      <c r="C5425" s="30"/>
      <c r="D5425" s="30"/>
      <c r="E5425" s="30"/>
      <c r="F5425" s="30"/>
      <c r="G5425" s="30"/>
      <c r="H5425" s="155"/>
      <c r="I5425" s="36" t="str">
        <f ca="1">IFERROR(__xludf.DUMMYFUNCTION("""COMPUTED_VALUE""")," ")</f>
        <v xml:space="preserve"> </v>
      </c>
      <c r="J5425" s="51"/>
      <c r="K5425" s="56"/>
      <c r="L5425" s="38"/>
      <c r="M5425" s="30"/>
      <c r="N5425" s="30"/>
      <c r="O5425" s="30"/>
      <c r="P5425" s="30"/>
      <c r="Q5425" s="23" t="str">
        <v/>
      </c>
      <c r="R5425" s="30"/>
      <c r="S5425" s="39"/>
      <c r="T5425" s="45"/>
      <c r="U5425" s="52"/>
      <c r="V5425" s="53"/>
      <c r="W5425" s="54"/>
      <c r="X5425" s="30"/>
      <c r="Y5425" s="31" t="str">
        <v/>
      </c>
      <c r="Z5425" s="30"/>
      <c r="AA5425" s="55"/>
      <c r="AB5425" s="55"/>
      <c r="AC5425" s="30"/>
      <c r="AD5425" s="30"/>
    </row>
    <row r="5426" spans="1:30" x14ac:dyDescent="0.2">
      <c r="A5426" s="89"/>
      <c r="B5426" s="35"/>
      <c r="C5426" s="30"/>
      <c r="D5426" s="30"/>
      <c r="E5426" s="30"/>
      <c r="F5426" s="30"/>
      <c r="G5426" s="30"/>
      <c r="H5426" s="155"/>
      <c r="I5426" s="36" t="str">
        <f ca="1">IFERROR(__xludf.DUMMYFUNCTION("""COMPUTED_VALUE""")," ")</f>
        <v xml:space="preserve"> </v>
      </c>
      <c r="J5426" s="51"/>
      <c r="K5426" s="56"/>
      <c r="L5426" s="38"/>
      <c r="M5426" s="30"/>
      <c r="N5426" s="30"/>
      <c r="O5426" s="30"/>
      <c r="P5426" s="30"/>
      <c r="Q5426" s="23" t="str">
        <v/>
      </c>
      <c r="R5426" s="30"/>
      <c r="S5426" s="39"/>
      <c r="T5426" s="45"/>
      <c r="U5426" s="52"/>
      <c r="V5426" s="53"/>
      <c r="W5426" s="54"/>
      <c r="X5426" s="30"/>
      <c r="Y5426" s="31" t="str">
        <v/>
      </c>
      <c r="Z5426" s="30"/>
      <c r="AA5426" s="56"/>
      <c r="AB5426" s="56"/>
      <c r="AC5426" s="30"/>
      <c r="AD5426" s="30"/>
    </row>
    <row r="5427" spans="1:30" x14ac:dyDescent="0.2">
      <c r="A5427" s="89"/>
      <c r="B5427" s="35"/>
      <c r="C5427" s="30"/>
      <c r="D5427" s="30"/>
      <c r="E5427" s="30"/>
      <c r="F5427" s="30"/>
      <c r="G5427" s="30"/>
      <c r="H5427" s="155"/>
      <c r="I5427" s="36" t="str">
        <f ca="1">IFERROR(__xludf.DUMMYFUNCTION("""COMPUTED_VALUE""")," ")</f>
        <v xml:space="preserve"> </v>
      </c>
      <c r="J5427" s="51"/>
      <c r="K5427" s="56"/>
      <c r="L5427" s="38"/>
      <c r="M5427" s="30"/>
      <c r="N5427" s="30"/>
      <c r="O5427" s="30"/>
      <c r="P5427" s="30"/>
      <c r="Q5427" s="23" t="str">
        <v/>
      </c>
      <c r="R5427" s="30"/>
      <c r="S5427" s="39"/>
      <c r="T5427" s="45"/>
      <c r="U5427" s="52"/>
      <c r="V5427" s="53"/>
      <c r="W5427" s="54"/>
      <c r="X5427" s="30"/>
      <c r="Y5427" s="31" t="str">
        <v/>
      </c>
      <c r="Z5427" s="30"/>
      <c r="AA5427" s="55"/>
      <c r="AB5427" s="55"/>
      <c r="AC5427" s="30"/>
      <c r="AD5427" s="30"/>
    </row>
    <row r="5428" spans="1:30" x14ac:dyDescent="0.2">
      <c r="A5428" s="89"/>
      <c r="B5428" s="35"/>
      <c r="C5428" s="30"/>
      <c r="D5428" s="30"/>
      <c r="E5428" s="30"/>
      <c r="F5428" s="30"/>
      <c r="G5428" s="30"/>
      <c r="H5428" s="155"/>
      <c r="I5428" s="36" t="str">
        <f ca="1">IFERROR(__xludf.DUMMYFUNCTION("""COMPUTED_VALUE""")," ")</f>
        <v xml:space="preserve"> </v>
      </c>
      <c r="J5428" s="51"/>
      <c r="K5428" s="56"/>
      <c r="L5428" s="38"/>
      <c r="M5428" s="30"/>
      <c r="N5428" s="30"/>
      <c r="O5428" s="30"/>
      <c r="P5428" s="30"/>
      <c r="Q5428" s="23" t="str">
        <v/>
      </c>
      <c r="R5428" s="30"/>
      <c r="S5428" s="39"/>
      <c r="T5428" s="45"/>
      <c r="U5428" s="52"/>
      <c r="V5428" s="53"/>
      <c r="W5428" s="54"/>
      <c r="X5428" s="30"/>
      <c r="Y5428" s="31" t="str">
        <v/>
      </c>
      <c r="Z5428" s="30"/>
      <c r="AA5428" s="56"/>
      <c r="AB5428" s="56"/>
      <c r="AC5428" s="30"/>
      <c r="AD5428" s="30"/>
    </row>
    <row r="5429" spans="1:30" x14ac:dyDescent="0.2">
      <c r="A5429" s="89"/>
      <c r="B5429" s="35"/>
      <c r="C5429" s="30"/>
      <c r="D5429" s="30"/>
      <c r="E5429" s="30"/>
      <c r="F5429" s="30"/>
      <c r="G5429" s="30"/>
      <c r="H5429" s="155"/>
      <c r="I5429" s="36" t="str">
        <f ca="1">IFERROR(__xludf.DUMMYFUNCTION("""COMPUTED_VALUE""")," ")</f>
        <v xml:space="preserve"> </v>
      </c>
      <c r="J5429" s="51"/>
      <c r="K5429" s="56"/>
      <c r="L5429" s="38"/>
      <c r="M5429" s="30"/>
      <c r="N5429" s="30"/>
      <c r="O5429" s="30"/>
      <c r="P5429" s="30"/>
      <c r="Q5429" s="23" t="str">
        <v/>
      </c>
      <c r="R5429" s="30"/>
      <c r="S5429" s="39"/>
      <c r="T5429" s="45"/>
      <c r="U5429" s="52"/>
      <c r="V5429" s="53"/>
      <c r="W5429" s="54"/>
      <c r="X5429" s="30"/>
      <c r="Y5429" s="31" t="str">
        <v/>
      </c>
      <c r="Z5429" s="30"/>
      <c r="AA5429" s="55"/>
      <c r="AB5429" s="55"/>
      <c r="AC5429" s="30"/>
      <c r="AD5429" s="30"/>
    </row>
    <row r="5430" spans="1:30" x14ac:dyDescent="0.2">
      <c r="A5430" s="89"/>
      <c r="B5430" s="35"/>
      <c r="C5430" s="30"/>
      <c r="D5430" s="30"/>
      <c r="E5430" s="30"/>
      <c r="F5430" s="30"/>
      <c r="G5430" s="30"/>
      <c r="H5430" s="155"/>
      <c r="I5430" s="36" t="str">
        <f ca="1">IFERROR(__xludf.DUMMYFUNCTION("""COMPUTED_VALUE""")," ")</f>
        <v xml:space="preserve"> </v>
      </c>
      <c r="J5430" s="51"/>
      <c r="K5430" s="56"/>
      <c r="L5430" s="38"/>
      <c r="M5430" s="30"/>
      <c r="N5430" s="30"/>
      <c r="O5430" s="30"/>
      <c r="P5430" s="30"/>
      <c r="Q5430" s="23" t="str">
        <v/>
      </c>
      <c r="R5430" s="30"/>
      <c r="S5430" s="39"/>
      <c r="T5430" s="45"/>
      <c r="U5430" s="52"/>
      <c r="V5430" s="53"/>
      <c r="W5430" s="54"/>
      <c r="X5430" s="30"/>
      <c r="Y5430" s="31" t="str">
        <v/>
      </c>
      <c r="Z5430" s="30"/>
      <c r="AA5430" s="56"/>
      <c r="AB5430" s="56"/>
      <c r="AC5430" s="30"/>
      <c r="AD5430" s="30"/>
    </row>
    <row r="5431" spans="1:30" x14ac:dyDescent="0.2">
      <c r="A5431" s="89"/>
      <c r="B5431" s="35"/>
      <c r="C5431" s="30"/>
      <c r="D5431" s="30"/>
      <c r="E5431" s="30"/>
      <c r="F5431" s="30"/>
      <c r="G5431" s="30"/>
      <c r="H5431" s="155"/>
      <c r="I5431" s="36" t="str">
        <f ca="1">IFERROR(__xludf.DUMMYFUNCTION("""COMPUTED_VALUE""")," ")</f>
        <v xml:space="preserve"> </v>
      </c>
      <c r="J5431" s="51"/>
      <c r="K5431" s="56"/>
      <c r="L5431" s="38"/>
      <c r="M5431" s="30"/>
      <c r="N5431" s="30"/>
      <c r="O5431" s="30"/>
      <c r="P5431" s="30"/>
      <c r="Q5431" s="23" t="str">
        <v/>
      </c>
      <c r="R5431" s="30"/>
      <c r="S5431" s="39"/>
      <c r="T5431" s="45"/>
      <c r="U5431" s="52"/>
      <c r="V5431" s="53"/>
      <c r="W5431" s="54"/>
      <c r="X5431" s="30"/>
      <c r="Y5431" s="31" t="str">
        <v/>
      </c>
      <c r="Z5431" s="30"/>
      <c r="AA5431" s="55"/>
      <c r="AB5431" s="55"/>
      <c r="AC5431" s="30"/>
      <c r="AD5431" s="30"/>
    </row>
    <row r="5432" spans="1:30" x14ac:dyDescent="0.2">
      <c r="A5432" s="89"/>
      <c r="B5432" s="35"/>
      <c r="C5432" s="30"/>
      <c r="D5432" s="30"/>
      <c r="E5432" s="30"/>
      <c r="F5432" s="30"/>
      <c r="G5432" s="30"/>
      <c r="H5432" s="155"/>
      <c r="I5432" s="36" t="str">
        <f ca="1">IFERROR(__xludf.DUMMYFUNCTION("""COMPUTED_VALUE""")," ")</f>
        <v xml:space="preserve"> </v>
      </c>
      <c r="J5432" s="51"/>
      <c r="K5432" s="56"/>
      <c r="L5432" s="38"/>
      <c r="M5432" s="30"/>
      <c r="N5432" s="30"/>
      <c r="O5432" s="30"/>
      <c r="P5432" s="30"/>
      <c r="Q5432" s="23" t="str">
        <v/>
      </c>
      <c r="R5432" s="30"/>
      <c r="S5432" s="39"/>
      <c r="T5432" s="45"/>
      <c r="U5432" s="52"/>
      <c r="V5432" s="53"/>
      <c r="W5432" s="54"/>
      <c r="X5432" s="30"/>
      <c r="Y5432" s="31" t="str">
        <v/>
      </c>
      <c r="Z5432" s="30"/>
      <c r="AA5432" s="56"/>
      <c r="AB5432" s="56"/>
      <c r="AC5432" s="30"/>
      <c r="AD5432" s="30"/>
    </row>
    <row r="5433" spans="1:30" x14ac:dyDescent="0.2">
      <c r="A5433" s="89"/>
      <c r="B5433" s="35"/>
      <c r="C5433" s="30"/>
      <c r="D5433" s="30"/>
      <c r="E5433" s="30"/>
      <c r="F5433" s="30"/>
      <c r="G5433" s="30"/>
      <c r="H5433" s="155"/>
      <c r="I5433" s="36" t="str">
        <f ca="1">IFERROR(__xludf.DUMMYFUNCTION("""COMPUTED_VALUE""")," ")</f>
        <v xml:space="preserve"> </v>
      </c>
      <c r="J5433" s="51"/>
      <c r="K5433" s="56"/>
      <c r="L5433" s="38"/>
      <c r="M5433" s="30"/>
      <c r="N5433" s="30"/>
      <c r="O5433" s="30"/>
      <c r="P5433" s="30"/>
      <c r="Q5433" s="23" t="str">
        <v/>
      </c>
      <c r="R5433" s="30"/>
      <c r="S5433" s="39"/>
      <c r="T5433" s="45"/>
      <c r="U5433" s="52"/>
      <c r="V5433" s="53"/>
      <c r="W5433" s="54"/>
      <c r="X5433" s="30"/>
      <c r="Y5433" s="31" t="str">
        <v/>
      </c>
      <c r="Z5433" s="30"/>
      <c r="AA5433" s="55"/>
      <c r="AB5433" s="55"/>
      <c r="AC5433" s="30"/>
      <c r="AD5433" s="30"/>
    </row>
    <row r="5434" spans="1:30" x14ac:dyDescent="0.2">
      <c r="A5434" s="89"/>
      <c r="B5434" s="35"/>
      <c r="C5434" s="30"/>
      <c r="D5434" s="30"/>
      <c r="E5434" s="30"/>
      <c r="F5434" s="30"/>
      <c r="G5434" s="30"/>
      <c r="H5434" s="155"/>
      <c r="I5434" s="36" t="str">
        <f ca="1">IFERROR(__xludf.DUMMYFUNCTION("""COMPUTED_VALUE""")," ")</f>
        <v xml:space="preserve"> </v>
      </c>
      <c r="J5434" s="51"/>
      <c r="K5434" s="56"/>
      <c r="L5434" s="38"/>
      <c r="M5434" s="30"/>
      <c r="N5434" s="30"/>
      <c r="O5434" s="30"/>
      <c r="P5434" s="30"/>
      <c r="Q5434" s="23" t="str">
        <v/>
      </c>
      <c r="R5434" s="30"/>
      <c r="S5434" s="39"/>
      <c r="T5434" s="45"/>
      <c r="U5434" s="52"/>
      <c r="V5434" s="53"/>
      <c r="W5434" s="54"/>
      <c r="X5434" s="30"/>
      <c r="Y5434" s="31" t="str">
        <v/>
      </c>
      <c r="Z5434" s="30"/>
      <c r="AA5434" s="56"/>
      <c r="AB5434" s="56"/>
      <c r="AC5434" s="30"/>
      <c r="AD5434" s="30"/>
    </row>
    <row r="5435" spans="1:30" x14ac:dyDescent="0.2">
      <c r="A5435" s="89"/>
      <c r="B5435" s="35"/>
      <c r="C5435" s="30"/>
      <c r="D5435" s="30"/>
      <c r="E5435" s="30"/>
      <c r="F5435" s="30"/>
      <c r="G5435" s="30"/>
      <c r="H5435" s="155"/>
      <c r="I5435" s="36" t="str">
        <f ca="1">IFERROR(__xludf.DUMMYFUNCTION("""COMPUTED_VALUE""")," ")</f>
        <v xml:space="preserve"> </v>
      </c>
      <c r="J5435" s="51"/>
      <c r="K5435" s="56"/>
      <c r="L5435" s="38"/>
      <c r="M5435" s="30"/>
      <c r="N5435" s="30"/>
      <c r="O5435" s="30"/>
      <c r="P5435" s="30"/>
      <c r="Q5435" s="23" t="str">
        <v/>
      </c>
      <c r="R5435" s="30"/>
      <c r="S5435" s="39"/>
      <c r="T5435" s="45"/>
      <c r="U5435" s="52"/>
      <c r="V5435" s="53"/>
      <c r="W5435" s="54"/>
      <c r="X5435" s="30"/>
      <c r="Y5435" s="31" t="str">
        <v/>
      </c>
      <c r="Z5435" s="30"/>
      <c r="AA5435" s="55"/>
      <c r="AB5435" s="55"/>
      <c r="AC5435" s="30"/>
      <c r="AD5435" s="30"/>
    </row>
    <row r="5436" spans="1:30" x14ac:dyDescent="0.2">
      <c r="A5436" s="89"/>
      <c r="B5436" s="35"/>
      <c r="C5436" s="30"/>
      <c r="D5436" s="30"/>
      <c r="E5436" s="30"/>
      <c r="F5436" s="30"/>
      <c r="G5436" s="30"/>
      <c r="H5436" s="155"/>
      <c r="I5436" s="36" t="str">
        <f ca="1">IFERROR(__xludf.DUMMYFUNCTION("""COMPUTED_VALUE""")," ")</f>
        <v xml:space="preserve"> </v>
      </c>
      <c r="J5436" s="51"/>
      <c r="K5436" s="56"/>
      <c r="L5436" s="38"/>
      <c r="M5436" s="30"/>
      <c r="N5436" s="30"/>
      <c r="O5436" s="30"/>
      <c r="P5436" s="30"/>
      <c r="Q5436" s="23" t="str">
        <v/>
      </c>
      <c r="R5436" s="30"/>
      <c r="S5436" s="39"/>
      <c r="T5436" s="45"/>
      <c r="U5436" s="52"/>
      <c r="V5436" s="53"/>
      <c r="W5436" s="54"/>
      <c r="X5436" s="30"/>
      <c r="Y5436" s="31" t="str">
        <v/>
      </c>
      <c r="Z5436" s="30"/>
      <c r="AA5436" s="56"/>
      <c r="AB5436" s="56"/>
      <c r="AC5436" s="30"/>
      <c r="AD5436" s="30"/>
    </row>
    <row r="5437" spans="1:30" x14ac:dyDescent="0.2">
      <c r="A5437" s="89"/>
      <c r="B5437" s="35"/>
      <c r="C5437" s="30"/>
      <c r="D5437" s="30"/>
      <c r="E5437" s="30"/>
      <c r="F5437" s="30"/>
      <c r="G5437" s="30"/>
      <c r="H5437" s="155"/>
      <c r="I5437" s="36" t="str">
        <f ca="1">IFERROR(__xludf.DUMMYFUNCTION("""COMPUTED_VALUE""")," ")</f>
        <v xml:space="preserve"> </v>
      </c>
      <c r="J5437" s="51"/>
      <c r="K5437" s="56"/>
      <c r="L5437" s="38"/>
      <c r="M5437" s="30"/>
      <c r="N5437" s="30"/>
      <c r="O5437" s="30"/>
      <c r="P5437" s="30"/>
      <c r="Q5437" s="23" t="str">
        <v/>
      </c>
      <c r="R5437" s="30"/>
      <c r="S5437" s="39"/>
      <c r="T5437" s="45"/>
      <c r="U5437" s="52"/>
      <c r="V5437" s="53"/>
      <c r="W5437" s="54"/>
      <c r="X5437" s="30"/>
      <c r="Y5437" s="31" t="str">
        <v/>
      </c>
      <c r="Z5437" s="30"/>
      <c r="AA5437" s="55"/>
      <c r="AB5437" s="55"/>
      <c r="AC5437" s="30"/>
      <c r="AD5437" s="30"/>
    </row>
    <row r="5438" spans="1:30" x14ac:dyDescent="0.2">
      <c r="A5438" s="89"/>
      <c r="B5438" s="35"/>
      <c r="C5438" s="30"/>
      <c r="D5438" s="30"/>
      <c r="E5438" s="30"/>
      <c r="F5438" s="30"/>
      <c r="G5438" s="30"/>
      <c r="H5438" s="155"/>
      <c r="I5438" s="36" t="str">
        <f ca="1">IFERROR(__xludf.DUMMYFUNCTION("""COMPUTED_VALUE""")," ")</f>
        <v xml:space="preserve"> </v>
      </c>
      <c r="J5438" s="51"/>
      <c r="K5438" s="56"/>
      <c r="L5438" s="38"/>
      <c r="M5438" s="30"/>
      <c r="N5438" s="30"/>
      <c r="O5438" s="30"/>
      <c r="P5438" s="30"/>
      <c r="Q5438" s="23" t="str">
        <v/>
      </c>
      <c r="R5438" s="30"/>
      <c r="S5438" s="39"/>
      <c r="T5438" s="45"/>
      <c r="U5438" s="52"/>
      <c r="V5438" s="53"/>
      <c r="W5438" s="54"/>
      <c r="X5438" s="30"/>
      <c r="Y5438" s="31" t="str">
        <v/>
      </c>
      <c r="Z5438" s="30"/>
      <c r="AA5438" s="56"/>
      <c r="AB5438" s="56"/>
      <c r="AC5438" s="30"/>
      <c r="AD5438" s="30"/>
    </row>
    <row r="5439" spans="1:30" x14ac:dyDescent="0.2">
      <c r="A5439" s="89"/>
      <c r="B5439" s="35"/>
      <c r="C5439" s="30"/>
      <c r="D5439" s="30"/>
      <c r="E5439" s="30"/>
      <c r="F5439" s="30"/>
      <c r="G5439" s="30"/>
      <c r="H5439" s="155"/>
      <c r="I5439" s="36" t="str">
        <f ca="1">IFERROR(__xludf.DUMMYFUNCTION("""COMPUTED_VALUE""")," ")</f>
        <v xml:space="preserve"> </v>
      </c>
      <c r="J5439" s="51"/>
      <c r="K5439" s="56"/>
      <c r="L5439" s="38"/>
      <c r="M5439" s="30"/>
      <c r="N5439" s="30"/>
      <c r="O5439" s="30"/>
      <c r="P5439" s="30"/>
      <c r="Q5439" s="23" t="str">
        <v/>
      </c>
      <c r="R5439" s="30"/>
      <c r="S5439" s="39"/>
      <c r="T5439" s="45"/>
      <c r="U5439" s="52"/>
      <c r="V5439" s="53"/>
      <c r="W5439" s="54"/>
      <c r="X5439" s="30"/>
      <c r="Y5439" s="31" t="str">
        <v/>
      </c>
      <c r="Z5439" s="30"/>
      <c r="AA5439" s="55"/>
      <c r="AB5439" s="55"/>
      <c r="AC5439" s="30"/>
      <c r="AD5439" s="30"/>
    </row>
    <row r="5440" spans="1:30" x14ac:dyDescent="0.2">
      <c r="A5440" s="89"/>
      <c r="B5440" s="35"/>
      <c r="C5440" s="30"/>
      <c r="D5440" s="30"/>
      <c r="E5440" s="30"/>
      <c r="F5440" s="30"/>
      <c r="G5440" s="30"/>
      <c r="H5440" s="155"/>
      <c r="I5440" s="36" t="str">
        <f ca="1">IFERROR(__xludf.DUMMYFUNCTION("""COMPUTED_VALUE""")," ")</f>
        <v xml:space="preserve"> </v>
      </c>
      <c r="J5440" s="51"/>
      <c r="K5440" s="56"/>
      <c r="L5440" s="38"/>
      <c r="M5440" s="30"/>
      <c r="N5440" s="30"/>
      <c r="O5440" s="30"/>
      <c r="P5440" s="30"/>
      <c r="Q5440" s="23" t="str">
        <v/>
      </c>
      <c r="R5440" s="30"/>
      <c r="S5440" s="39"/>
      <c r="T5440" s="45"/>
      <c r="U5440" s="52"/>
      <c r="V5440" s="53"/>
      <c r="W5440" s="54"/>
      <c r="X5440" s="30"/>
      <c r="Y5440" s="31" t="str">
        <v/>
      </c>
      <c r="Z5440" s="30"/>
      <c r="AA5440" s="56"/>
      <c r="AB5440" s="56"/>
      <c r="AC5440" s="30"/>
      <c r="AD5440" s="30"/>
    </row>
    <row r="5441" spans="1:30" x14ac:dyDescent="0.2">
      <c r="A5441" s="89"/>
      <c r="B5441" s="35"/>
      <c r="C5441" s="30"/>
      <c r="D5441" s="30"/>
      <c r="E5441" s="30"/>
      <c r="F5441" s="30"/>
      <c r="G5441" s="30"/>
      <c r="H5441" s="155"/>
      <c r="I5441" s="36" t="str">
        <f ca="1">IFERROR(__xludf.DUMMYFUNCTION("""COMPUTED_VALUE""")," ")</f>
        <v xml:space="preserve"> </v>
      </c>
      <c r="J5441" s="51"/>
      <c r="K5441" s="56"/>
      <c r="L5441" s="38"/>
      <c r="M5441" s="30"/>
      <c r="N5441" s="30"/>
      <c r="O5441" s="30"/>
      <c r="P5441" s="30"/>
      <c r="Q5441" s="23" t="str">
        <v/>
      </c>
      <c r="R5441" s="30"/>
      <c r="S5441" s="39"/>
      <c r="T5441" s="45"/>
      <c r="U5441" s="52"/>
      <c r="V5441" s="53"/>
      <c r="W5441" s="54"/>
      <c r="X5441" s="30"/>
      <c r="Y5441" s="31" t="str">
        <v/>
      </c>
      <c r="Z5441" s="30"/>
      <c r="AA5441" s="55"/>
      <c r="AB5441" s="55"/>
      <c r="AC5441" s="30"/>
      <c r="AD5441" s="30"/>
    </row>
    <row r="5442" spans="1:30" x14ac:dyDescent="0.2">
      <c r="A5442" s="89"/>
      <c r="B5442" s="35"/>
      <c r="C5442" s="30"/>
      <c r="D5442" s="30"/>
      <c r="E5442" s="30"/>
      <c r="F5442" s="30"/>
      <c r="G5442" s="30"/>
      <c r="H5442" s="155"/>
      <c r="I5442" s="36" t="str">
        <f ca="1">IFERROR(__xludf.DUMMYFUNCTION("""COMPUTED_VALUE""")," ")</f>
        <v xml:space="preserve"> </v>
      </c>
      <c r="J5442" s="51"/>
      <c r="K5442" s="56"/>
      <c r="L5442" s="38"/>
      <c r="M5442" s="30"/>
      <c r="N5442" s="30"/>
      <c r="O5442" s="30"/>
      <c r="P5442" s="30"/>
      <c r="Q5442" s="23" t="str">
        <v/>
      </c>
      <c r="R5442" s="30"/>
      <c r="S5442" s="39"/>
      <c r="T5442" s="45"/>
      <c r="U5442" s="52"/>
      <c r="V5442" s="53"/>
      <c r="W5442" s="54"/>
      <c r="X5442" s="30"/>
      <c r="Y5442" s="31" t="str">
        <v/>
      </c>
      <c r="Z5442" s="30"/>
      <c r="AA5442" s="56"/>
      <c r="AB5442" s="56"/>
      <c r="AC5442" s="30"/>
      <c r="AD5442" s="30"/>
    </row>
    <row r="5443" spans="1:30" x14ac:dyDescent="0.2">
      <c r="A5443" s="89"/>
      <c r="B5443" s="35"/>
      <c r="C5443" s="30"/>
      <c r="D5443" s="30"/>
      <c r="E5443" s="30"/>
      <c r="F5443" s="30"/>
      <c r="G5443" s="30"/>
      <c r="H5443" s="155"/>
      <c r="I5443" s="36" t="str">
        <f ca="1">IFERROR(__xludf.DUMMYFUNCTION("""COMPUTED_VALUE""")," ")</f>
        <v xml:space="preserve"> </v>
      </c>
      <c r="J5443" s="51"/>
      <c r="K5443" s="56"/>
      <c r="L5443" s="38"/>
      <c r="M5443" s="30"/>
      <c r="N5443" s="30"/>
      <c r="O5443" s="30"/>
      <c r="P5443" s="30"/>
      <c r="Q5443" s="23" t="str">
        <v/>
      </c>
      <c r="R5443" s="30"/>
      <c r="S5443" s="39"/>
      <c r="T5443" s="45"/>
      <c r="U5443" s="52"/>
      <c r="V5443" s="53"/>
      <c r="W5443" s="54"/>
      <c r="X5443" s="30"/>
      <c r="Y5443" s="31" t="str">
        <v/>
      </c>
      <c r="Z5443" s="30"/>
      <c r="AA5443" s="55"/>
      <c r="AB5443" s="55"/>
      <c r="AC5443" s="30"/>
      <c r="AD5443" s="30"/>
    </row>
    <row r="5444" spans="1:30" x14ac:dyDescent="0.2">
      <c r="A5444" s="89"/>
      <c r="B5444" s="35"/>
      <c r="C5444" s="30"/>
      <c r="D5444" s="30"/>
      <c r="E5444" s="30"/>
      <c r="F5444" s="30"/>
      <c r="G5444" s="30"/>
      <c r="H5444" s="155"/>
      <c r="I5444" s="36" t="str">
        <f ca="1">IFERROR(__xludf.DUMMYFUNCTION("""COMPUTED_VALUE""")," ")</f>
        <v xml:space="preserve"> </v>
      </c>
      <c r="J5444" s="51"/>
      <c r="K5444" s="56"/>
      <c r="L5444" s="38"/>
      <c r="M5444" s="30"/>
      <c r="N5444" s="30"/>
      <c r="O5444" s="30"/>
      <c r="P5444" s="30"/>
      <c r="Q5444" s="23" t="str">
        <v/>
      </c>
      <c r="R5444" s="30"/>
      <c r="S5444" s="39"/>
      <c r="T5444" s="45"/>
      <c r="U5444" s="52"/>
      <c r="V5444" s="53"/>
      <c r="W5444" s="54"/>
      <c r="X5444" s="30"/>
      <c r="Y5444" s="31" t="str">
        <v/>
      </c>
      <c r="Z5444" s="30"/>
      <c r="AA5444" s="56"/>
      <c r="AB5444" s="56"/>
      <c r="AC5444" s="30"/>
      <c r="AD5444" s="30"/>
    </row>
    <row r="5445" spans="1:30" x14ac:dyDescent="0.2">
      <c r="A5445" s="89"/>
      <c r="B5445" s="35"/>
      <c r="C5445" s="30"/>
      <c r="D5445" s="30"/>
      <c r="E5445" s="30"/>
      <c r="F5445" s="30"/>
      <c r="G5445" s="30"/>
      <c r="H5445" s="155"/>
      <c r="I5445" s="36" t="str">
        <f ca="1">IFERROR(__xludf.DUMMYFUNCTION("""COMPUTED_VALUE""")," ")</f>
        <v xml:space="preserve"> </v>
      </c>
      <c r="J5445" s="51"/>
      <c r="K5445" s="56"/>
      <c r="L5445" s="38"/>
      <c r="M5445" s="30"/>
      <c r="N5445" s="30"/>
      <c r="O5445" s="30"/>
      <c r="P5445" s="30"/>
      <c r="Q5445" s="23" t="str">
        <v/>
      </c>
      <c r="R5445" s="30"/>
      <c r="S5445" s="39"/>
      <c r="T5445" s="45"/>
      <c r="U5445" s="52"/>
      <c r="V5445" s="53"/>
      <c r="W5445" s="54"/>
      <c r="X5445" s="30"/>
      <c r="Y5445" s="31" t="str">
        <v/>
      </c>
      <c r="Z5445" s="30"/>
      <c r="AA5445" s="55"/>
      <c r="AB5445" s="55"/>
      <c r="AC5445" s="30"/>
      <c r="AD5445" s="30"/>
    </row>
    <row r="5446" spans="1:30" x14ac:dyDescent="0.2">
      <c r="A5446" s="89"/>
      <c r="B5446" s="35"/>
      <c r="C5446" s="30"/>
      <c r="D5446" s="30"/>
      <c r="E5446" s="30"/>
      <c r="F5446" s="30"/>
      <c r="G5446" s="30"/>
      <c r="H5446" s="155"/>
      <c r="I5446" s="36" t="str">
        <f ca="1">IFERROR(__xludf.DUMMYFUNCTION("""COMPUTED_VALUE""")," ")</f>
        <v xml:space="preserve"> </v>
      </c>
      <c r="J5446" s="51"/>
      <c r="K5446" s="56"/>
      <c r="L5446" s="38"/>
      <c r="M5446" s="30"/>
      <c r="N5446" s="30"/>
      <c r="O5446" s="30"/>
      <c r="P5446" s="30"/>
      <c r="Q5446" s="23" t="str">
        <v/>
      </c>
      <c r="R5446" s="30"/>
      <c r="S5446" s="39"/>
      <c r="T5446" s="45"/>
      <c r="U5446" s="52"/>
      <c r="V5446" s="53"/>
      <c r="W5446" s="54"/>
      <c r="X5446" s="30"/>
      <c r="Y5446" s="31" t="str">
        <v/>
      </c>
      <c r="Z5446" s="30"/>
      <c r="AA5446" s="56"/>
      <c r="AB5446" s="56"/>
      <c r="AC5446" s="30"/>
      <c r="AD5446" s="30"/>
    </row>
    <row r="5447" spans="1:30" x14ac:dyDescent="0.2">
      <c r="A5447" s="89"/>
      <c r="B5447" s="35"/>
      <c r="C5447" s="30"/>
      <c r="D5447" s="30"/>
      <c r="E5447" s="30"/>
      <c r="F5447" s="30"/>
      <c r="G5447" s="30"/>
      <c r="H5447" s="155"/>
      <c r="I5447" s="36" t="str">
        <f ca="1">IFERROR(__xludf.DUMMYFUNCTION("""COMPUTED_VALUE""")," ")</f>
        <v xml:space="preserve"> </v>
      </c>
      <c r="J5447" s="51"/>
      <c r="K5447" s="56"/>
      <c r="L5447" s="38"/>
      <c r="M5447" s="30"/>
      <c r="N5447" s="30"/>
      <c r="O5447" s="30"/>
      <c r="P5447" s="30"/>
      <c r="Q5447" s="23" t="str">
        <v/>
      </c>
      <c r="R5447" s="30"/>
      <c r="S5447" s="39"/>
      <c r="T5447" s="45"/>
      <c r="U5447" s="52"/>
      <c r="V5447" s="53"/>
      <c r="W5447" s="54"/>
      <c r="X5447" s="30"/>
      <c r="Y5447" s="31" t="str">
        <v/>
      </c>
      <c r="Z5447" s="30"/>
      <c r="AA5447" s="55"/>
      <c r="AB5447" s="55"/>
      <c r="AC5447" s="30"/>
      <c r="AD5447" s="30"/>
    </row>
    <row r="5448" spans="1:30" x14ac:dyDescent="0.2">
      <c r="A5448" s="89"/>
      <c r="B5448" s="35"/>
      <c r="C5448" s="30"/>
      <c r="D5448" s="30"/>
      <c r="E5448" s="30"/>
      <c r="F5448" s="30"/>
      <c r="G5448" s="30"/>
      <c r="H5448" s="155"/>
      <c r="I5448" s="36" t="str">
        <f ca="1">IFERROR(__xludf.DUMMYFUNCTION("""COMPUTED_VALUE""")," ")</f>
        <v xml:space="preserve"> </v>
      </c>
      <c r="J5448" s="51"/>
      <c r="K5448" s="56"/>
      <c r="L5448" s="38"/>
      <c r="M5448" s="30"/>
      <c r="N5448" s="30"/>
      <c r="O5448" s="30"/>
      <c r="P5448" s="30"/>
      <c r="Q5448" s="23" t="str">
        <v/>
      </c>
      <c r="R5448" s="30"/>
      <c r="S5448" s="39"/>
      <c r="T5448" s="45"/>
      <c r="U5448" s="52"/>
      <c r="V5448" s="53"/>
      <c r="W5448" s="54"/>
      <c r="X5448" s="30"/>
      <c r="Y5448" s="31" t="str">
        <v/>
      </c>
      <c r="Z5448" s="30"/>
      <c r="AA5448" s="56"/>
      <c r="AB5448" s="56"/>
      <c r="AC5448" s="30"/>
      <c r="AD5448" s="30"/>
    </row>
    <row r="5449" spans="1:30" x14ac:dyDescent="0.2">
      <c r="A5449" s="89"/>
      <c r="B5449" s="35"/>
      <c r="C5449" s="30"/>
      <c r="D5449" s="30"/>
      <c r="E5449" s="30"/>
      <c r="F5449" s="30"/>
      <c r="G5449" s="30"/>
      <c r="H5449" s="155"/>
      <c r="I5449" s="36" t="str">
        <f ca="1">IFERROR(__xludf.DUMMYFUNCTION("""COMPUTED_VALUE""")," ")</f>
        <v xml:space="preserve"> </v>
      </c>
      <c r="J5449" s="51"/>
      <c r="K5449" s="56"/>
      <c r="L5449" s="38"/>
      <c r="M5449" s="30"/>
      <c r="N5449" s="30"/>
      <c r="O5449" s="30"/>
      <c r="P5449" s="30"/>
      <c r="Q5449" s="23" t="str">
        <v/>
      </c>
      <c r="R5449" s="30"/>
      <c r="S5449" s="39"/>
      <c r="T5449" s="45"/>
      <c r="U5449" s="52"/>
      <c r="V5449" s="53"/>
      <c r="W5449" s="54"/>
      <c r="X5449" s="30"/>
      <c r="Y5449" s="31" t="str">
        <v/>
      </c>
      <c r="Z5449" s="30"/>
      <c r="AA5449" s="55"/>
      <c r="AB5449" s="55"/>
      <c r="AC5449" s="30"/>
      <c r="AD5449" s="30"/>
    </row>
    <row r="5450" spans="1:30" x14ac:dyDescent="0.2">
      <c r="A5450" s="89"/>
      <c r="B5450" s="35"/>
      <c r="C5450" s="30"/>
      <c r="D5450" s="30"/>
      <c r="E5450" s="30"/>
      <c r="F5450" s="30"/>
      <c r="G5450" s="30"/>
      <c r="H5450" s="155"/>
      <c r="I5450" s="36" t="str">
        <f ca="1">IFERROR(__xludf.DUMMYFUNCTION("""COMPUTED_VALUE""")," ")</f>
        <v xml:space="preserve"> </v>
      </c>
      <c r="J5450" s="51"/>
      <c r="K5450" s="56"/>
      <c r="L5450" s="38"/>
      <c r="M5450" s="30"/>
      <c r="N5450" s="30"/>
      <c r="O5450" s="30"/>
      <c r="P5450" s="30"/>
      <c r="Q5450" s="23" t="str">
        <v/>
      </c>
      <c r="R5450" s="30"/>
      <c r="S5450" s="39"/>
      <c r="T5450" s="45"/>
      <c r="U5450" s="52"/>
      <c r="V5450" s="53"/>
      <c r="W5450" s="54"/>
      <c r="X5450" s="30"/>
      <c r="Y5450" s="31" t="str">
        <v/>
      </c>
      <c r="Z5450" s="30"/>
      <c r="AA5450" s="56"/>
      <c r="AB5450" s="56"/>
      <c r="AC5450" s="30"/>
      <c r="AD5450" s="30"/>
    </row>
    <row r="5451" spans="1:30" x14ac:dyDescent="0.2">
      <c r="A5451" s="89"/>
      <c r="B5451" s="35"/>
      <c r="C5451" s="30"/>
      <c r="D5451" s="30"/>
      <c r="E5451" s="30"/>
      <c r="F5451" s="30"/>
      <c r="G5451" s="30"/>
      <c r="H5451" s="155"/>
      <c r="I5451" s="36" t="str">
        <f ca="1">IFERROR(__xludf.DUMMYFUNCTION("""COMPUTED_VALUE""")," ")</f>
        <v xml:space="preserve"> </v>
      </c>
      <c r="J5451" s="51"/>
      <c r="K5451" s="56"/>
      <c r="L5451" s="38"/>
      <c r="M5451" s="30"/>
      <c r="N5451" s="30"/>
      <c r="O5451" s="30"/>
      <c r="P5451" s="30"/>
      <c r="Q5451" s="23" t="str">
        <v/>
      </c>
      <c r="R5451" s="30"/>
      <c r="S5451" s="39"/>
      <c r="T5451" s="45"/>
      <c r="U5451" s="52"/>
      <c r="V5451" s="53"/>
      <c r="W5451" s="54"/>
      <c r="X5451" s="30"/>
      <c r="Y5451" s="31" t="str">
        <v/>
      </c>
      <c r="Z5451" s="30"/>
      <c r="AA5451" s="55"/>
      <c r="AB5451" s="55"/>
      <c r="AC5451" s="30"/>
      <c r="AD5451" s="30"/>
    </row>
    <row r="5452" spans="1:30" x14ac:dyDescent="0.2">
      <c r="A5452" s="89"/>
      <c r="B5452" s="35"/>
      <c r="C5452" s="30"/>
      <c r="D5452" s="30"/>
      <c r="E5452" s="30"/>
      <c r="F5452" s="30"/>
      <c r="G5452" s="30"/>
      <c r="H5452" s="155"/>
      <c r="I5452" s="36" t="str">
        <f ca="1">IFERROR(__xludf.DUMMYFUNCTION("""COMPUTED_VALUE""")," ")</f>
        <v xml:space="preserve"> </v>
      </c>
      <c r="J5452" s="51"/>
      <c r="K5452" s="56"/>
      <c r="L5452" s="38"/>
      <c r="M5452" s="30"/>
      <c r="N5452" s="30"/>
      <c r="O5452" s="30"/>
      <c r="P5452" s="30"/>
      <c r="Q5452" s="23" t="str">
        <v/>
      </c>
      <c r="R5452" s="30"/>
      <c r="S5452" s="39"/>
      <c r="T5452" s="45"/>
      <c r="U5452" s="52"/>
      <c r="V5452" s="53"/>
      <c r="W5452" s="54"/>
      <c r="X5452" s="30"/>
      <c r="Y5452" s="31" t="str">
        <v/>
      </c>
      <c r="Z5452" s="30"/>
      <c r="AA5452" s="56"/>
      <c r="AB5452" s="56"/>
      <c r="AC5452" s="30"/>
      <c r="AD5452" s="30"/>
    </row>
    <row r="5453" spans="1:30" x14ac:dyDescent="0.2">
      <c r="A5453" s="89"/>
      <c r="B5453" s="35"/>
      <c r="C5453" s="30"/>
      <c r="D5453" s="30"/>
      <c r="E5453" s="30"/>
      <c r="F5453" s="30"/>
      <c r="G5453" s="30"/>
      <c r="H5453" s="155"/>
      <c r="I5453" s="36" t="str">
        <f ca="1">IFERROR(__xludf.DUMMYFUNCTION("""COMPUTED_VALUE""")," ")</f>
        <v xml:space="preserve"> </v>
      </c>
      <c r="J5453" s="51"/>
      <c r="K5453" s="56"/>
      <c r="L5453" s="38"/>
      <c r="M5453" s="30"/>
      <c r="N5453" s="30"/>
      <c r="O5453" s="30"/>
      <c r="P5453" s="30"/>
      <c r="Q5453" s="23" t="str">
        <v/>
      </c>
      <c r="R5453" s="30"/>
      <c r="S5453" s="39"/>
      <c r="T5453" s="45"/>
      <c r="U5453" s="52"/>
      <c r="V5453" s="53"/>
      <c r="W5453" s="54"/>
      <c r="X5453" s="30"/>
      <c r="Y5453" s="31" t="str">
        <v/>
      </c>
      <c r="Z5453" s="30"/>
      <c r="AA5453" s="55"/>
      <c r="AB5453" s="55"/>
      <c r="AC5453" s="30"/>
      <c r="AD5453" s="30"/>
    </row>
    <row r="5454" spans="1:30" x14ac:dyDescent="0.2">
      <c r="A5454" s="89"/>
      <c r="B5454" s="35"/>
      <c r="C5454" s="30"/>
      <c r="D5454" s="30"/>
      <c r="E5454" s="30"/>
      <c r="F5454" s="30"/>
      <c r="G5454" s="30"/>
      <c r="H5454" s="155"/>
      <c r="I5454" s="36" t="str">
        <f ca="1">IFERROR(__xludf.DUMMYFUNCTION("""COMPUTED_VALUE""")," ")</f>
        <v xml:space="preserve"> </v>
      </c>
      <c r="J5454" s="51"/>
      <c r="K5454" s="56"/>
      <c r="L5454" s="38"/>
      <c r="M5454" s="30"/>
      <c r="N5454" s="30"/>
      <c r="O5454" s="30"/>
      <c r="P5454" s="30"/>
      <c r="Q5454" s="23" t="str">
        <v/>
      </c>
      <c r="R5454" s="30"/>
      <c r="S5454" s="39"/>
      <c r="T5454" s="45"/>
      <c r="U5454" s="52"/>
      <c r="V5454" s="53"/>
      <c r="W5454" s="54"/>
      <c r="X5454" s="30"/>
      <c r="Y5454" s="31" t="str">
        <v/>
      </c>
      <c r="Z5454" s="30"/>
      <c r="AA5454" s="56"/>
      <c r="AB5454" s="56"/>
      <c r="AC5454" s="30"/>
      <c r="AD5454" s="30"/>
    </row>
    <row r="5455" spans="1:30" x14ac:dyDescent="0.2">
      <c r="A5455" s="89"/>
      <c r="B5455" s="35"/>
      <c r="C5455" s="30"/>
      <c r="D5455" s="30"/>
      <c r="E5455" s="30"/>
      <c r="F5455" s="30"/>
      <c r="G5455" s="30"/>
      <c r="H5455" s="155"/>
      <c r="I5455" s="36" t="str">
        <f ca="1">IFERROR(__xludf.DUMMYFUNCTION("""COMPUTED_VALUE""")," ")</f>
        <v xml:space="preserve"> </v>
      </c>
      <c r="J5455" s="51"/>
      <c r="K5455" s="56"/>
      <c r="L5455" s="38"/>
      <c r="M5455" s="30"/>
      <c r="N5455" s="30"/>
      <c r="O5455" s="30"/>
      <c r="P5455" s="30"/>
      <c r="Q5455" s="23" t="str">
        <v/>
      </c>
      <c r="R5455" s="30"/>
      <c r="S5455" s="39"/>
      <c r="T5455" s="45"/>
      <c r="U5455" s="52"/>
      <c r="V5455" s="53"/>
      <c r="W5455" s="54"/>
      <c r="X5455" s="30"/>
      <c r="Y5455" s="31" t="str">
        <v/>
      </c>
      <c r="Z5455" s="30"/>
      <c r="AA5455" s="55"/>
      <c r="AB5455" s="55"/>
      <c r="AC5455" s="30"/>
      <c r="AD5455" s="30"/>
    </row>
    <row r="5456" spans="1:30" x14ac:dyDescent="0.2">
      <c r="A5456" s="89"/>
      <c r="B5456" s="35"/>
      <c r="C5456" s="30"/>
      <c r="D5456" s="30"/>
      <c r="E5456" s="30"/>
      <c r="F5456" s="30"/>
      <c r="G5456" s="30"/>
      <c r="H5456" s="155"/>
      <c r="I5456" s="36" t="str">
        <f ca="1">IFERROR(__xludf.DUMMYFUNCTION("""COMPUTED_VALUE""")," ")</f>
        <v xml:space="preserve"> </v>
      </c>
      <c r="J5456" s="51"/>
      <c r="K5456" s="56"/>
      <c r="L5456" s="38"/>
      <c r="M5456" s="30"/>
      <c r="N5456" s="30"/>
      <c r="O5456" s="30"/>
      <c r="P5456" s="30"/>
      <c r="Q5456" s="23" t="str">
        <v/>
      </c>
      <c r="R5456" s="30"/>
      <c r="S5456" s="39"/>
      <c r="T5456" s="45"/>
      <c r="U5456" s="52"/>
      <c r="V5456" s="53"/>
      <c r="W5456" s="54"/>
      <c r="X5456" s="30"/>
      <c r="Y5456" s="31" t="str">
        <v/>
      </c>
      <c r="Z5456" s="30"/>
      <c r="AA5456" s="56"/>
      <c r="AB5456" s="56"/>
      <c r="AC5456" s="30"/>
      <c r="AD5456" s="30"/>
    </row>
    <row r="5457" spans="1:30" x14ac:dyDescent="0.2">
      <c r="A5457" s="89"/>
      <c r="B5457" s="35"/>
      <c r="C5457" s="30"/>
      <c r="D5457" s="30"/>
      <c r="E5457" s="30"/>
      <c r="F5457" s="30"/>
      <c r="G5457" s="30"/>
      <c r="H5457" s="155"/>
      <c r="I5457" s="36" t="str">
        <f ca="1">IFERROR(__xludf.DUMMYFUNCTION("""COMPUTED_VALUE""")," ")</f>
        <v xml:space="preserve"> </v>
      </c>
      <c r="J5457" s="51"/>
      <c r="K5457" s="56"/>
      <c r="L5457" s="38"/>
      <c r="M5457" s="30"/>
      <c r="N5457" s="30"/>
      <c r="O5457" s="30"/>
      <c r="P5457" s="30"/>
      <c r="Q5457" s="23" t="str">
        <v/>
      </c>
      <c r="R5457" s="30"/>
      <c r="S5457" s="39"/>
      <c r="T5457" s="45"/>
      <c r="U5457" s="52"/>
      <c r="V5457" s="53"/>
      <c r="W5457" s="54"/>
      <c r="X5457" s="30"/>
      <c r="Y5457" s="31" t="str">
        <v/>
      </c>
      <c r="Z5457" s="30"/>
      <c r="AA5457" s="55"/>
      <c r="AB5457" s="55"/>
      <c r="AC5457" s="30"/>
      <c r="AD5457" s="30"/>
    </row>
    <row r="5458" spans="1:30" x14ac:dyDescent="0.2">
      <c r="A5458" s="89"/>
      <c r="B5458" s="35"/>
      <c r="C5458" s="30"/>
      <c r="D5458" s="30"/>
      <c r="E5458" s="30"/>
      <c r="F5458" s="30"/>
      <c r="G5458" s="30"/>
      <c r="H5458" s="155"/>
      <c r="I5458" s="36" t="str">
        <f ca="1">IFERROR(__xludf.DUMMYFUNCTION("""COMPUTED_VALUE""")," ")</f>
        <v xml:space="preserve"> </v>
      </c>
      <c r="J5458" s="51"/>
      <c r="K5458" s="56"/>
      <c r="L5458" s="38"/>
      <c r="M5458" s="30"/>
      <c r="N5458" s="30"/>
      <c r="O5458" s="30"/>
      <c r="P5458" s="30"/>
      <c r="Q5458" s="23" t="str">
        <v/>
      </c>
      <c r="R5458" s="30"/>
      <c r="S5458" s="39"/>
      <c r="T5458" s="45"/>
      <c r="U5458" s="52"/>
      <c r="V5458" s="53"/>
      <c r="W5458" s="54"/>
      <c r="X5458" s="30"/>
      <c r="Y5458" s="31" t="str">
        <v/>
      </c>
      <c r="Z5458" s="30"/>
      <c r="AA5458" s="56"/>
      <c r="AB5458" s="56"/>
      <c r="AC5458" s="30"/>
      <c r="AD5458" s="30"/>
    </row>
    <row r="5459" spans="1:30" x14ac:dyDescent="0.2">
      <c r="A5459" s="89"/>
      <c r="B5459" s="35"/>
      <c r="C5459" s="30"/>
      <c r="D5459" s="30"/>
      <c r="E5459" s="30"/>
      <c r="F5459" s="30"/>
      <c r="G5459" s="30"/>
      <c r="H5459" s="155"/>
      <c r="I5459" s="36" t="str">
        <f ca="1">IFERROR(__xludf.DUMMYFUNCTION("""COMPUTED_VALUE""")," ")</f>
        <v xml:space="preserve"> </v>
      </c>
      <c r="J5459" s="51"/>
      <c r="K5459" s="56"/>
      <c r="L5459" s="38"/>
      <c r="M5459" s="30"/>
      <c r="N5459" s="30"/>
      <c r="O5459" s="30"/>
      <c r="P5459" s="30"/>
      <c r="Q5459" s="23" t="str">
        <v/>
      </c>
      <c r="R5459" s="30"/>
      <c r="S5459" s="39"/>
      <c r="T5459" s="45"/>
      <c r="U5459" s="52"/>
      <c r="V5459" s="53"/>
      <c r="W5459" s="54"/>
      <c r="X5459" s="30"/>
      <c r="Y5459" s="31" t="str">
        <v/>
      </c>
      <c r="Z5459" s="30"/>
      <c r="AA5459" s="55"/>
      <c r="AB5459" s="55"/>
      <c r="AC5459" s="30"/>
      <c r="AD5459" s="30"/>
    </row>
    <row r="5460" spans="1:30" x14ac:dyDescent="0.2">
      <c r="A5460" s="89"/>
      <c r="B5460" s="35"/>
      <c r="C5460" s="30"/>
      <c r="D5460" s="30"/>
      <c r="E5460" s="30"/>
      <c r="F5460" s="30"/>
      <c r="G5460" s="30"/>
      <c r="H5460" s="155"/>
      <c r="I5460" s="36" t="str">
        <f ca="1">IFERROR(__xludf.DUMMYFUNCTION("""COMPUTED_VALUE""")," ")</f>
        <v xml:space="preserve"> </v>
      </c>
      <c r="J5460" s="51"/>
      <c r="K5460" s="56"/>
      <c r="L5460" s="38"/>
      <c r="M5460" s="30"/>
      <c r="N5460" s="30"/>
      <c r="O5460" s="30"/>
      <c r="P5460" s="30"/>
      <c r="Q5460" s="23" t="str">
        <v/>
      </c>
      <c r="R5460" s="30"/>
      <c r="S5460" s="39"/>
      <c r="T5460" s="45"/>
      <c r="U5460" s="52"/>
      <c r="V5460" s="53"/>
      <c r="W5460" s="54"/>
      <c r="X5460" s="30"/>
      <c r="Y5460" s="31" t="str">
        <v/>
      </c>
      <c r="Z5460" s="30"/>
      <c r="AA5460" s="56"/>
      <c r="AB5460" s="56"/>
      <c r="AC5460" s="30"/>
      <c r="AD5460" s="30"/>
    </row>
    <row r="5461" spans="1:30" x14ac:dyDescent="0.2">
      <c r="A5461" s="89"/>
      <c r="B5461" s="35"/>
      <c r="C5461" s="30"/>
      <c r="D5461" s="30"/>
      <c r="E5461" s="30"/>
      <c r="F5461" s="30"/>
      <c r="G5461" s="30"/>
      <c r="H5461" s="155"/>
      <c r="I5461" s="36" t="str">
        <f ca="1">IFERROR(__xludf.DUMMYFUNCTION("""COMPUTED_VALUE""")," ")</f>
        <v xml:space="preserve"> </v>
      </c>
      <c r="J5461" s="51"/>
      <c r="K5461" s="56"/>
      <c r="L5461" s="38"/>
      <c r="M5461" s="30"/>
      <c r="N5461" s="30"/>
      <c r="O5461" s="30"/>
      <c r="P5461" s="30"/>
      <c r="Q5461" s="23" t="str">
        <v/>
      </c>
      <c r="R5461" s="30"/>
      <c r="S5461" s="39"/>
      <c r="T5461" s="45"/>
      <c r="U5461" s="52"/>
      <c r="V5461" s="53"/>
      <c r="W5461" s="54"/>
      <c r="X5461" s="30"/>
      <c r="Y5461" s="31" t="str">
        <v/>
      </c>
      <c r="Z5461" s="30"/>
      <c r="AA5461" s="55"/>
      <c r="AB5461" s="55"/>
      <c r="AC5461" s="30"/>
      <c r="AD5461" s="30"/>
    </row>
    <row r="5462" spans="1:30" x14ac:dyDescent="0.2">
      <c r="A5462" s="89"/>
      <c r="B5462" s="35"/>
      <c r="C5462" s="30"/>
      <c r="D5462" s="30"/>
      <c r="E5462" s="30"/>
      <c r="F5462" s="30"/>
      <c r="G5462" s="30"/>
      <c r="H5462" s="155"/>
      <c r="I5462" s="36" t="str">
        <f ca="1">IFERROR(__xludf.DUMMYFUNCTION("""COMPUTED_VALUE""")," ")</f>
        <v xml:space="preserve"> </v>
      </c>
      <c r="J5462" s="51"/>
      <c r="K5462" s="56"/>
      <c r="L5462" s="38"/>
      <c r="M5462" s="30"/>
      <c r="N5462" s="30"/>
      <c r="O5462" s="30"/>
      <c r="P5462" s="30"/>
      <c r="Q5462" s="23" t="str">
        <v/>
      </c>
      <c r="R5462" s="30"/>
      <c r="S5462" s="39"/>
      <c r="T5462" s="45"/>
      <c r="U5462" s="52"/>
      <c r="V5462" s="53"/>
      <c r="W5462" s="54"/>
      <c r="X5462" s="30"/>
      <c r="Y5462" s="31" t="str">
        <v/>
      </c>
      <c r="Z5462" s="30"/>
      <c r="AA5462" s="56"/>
      <c r="AB5462" s="56"/>
      <c r="AC5462" s="30"/>
      <c r="AD5462" s="30"/>
    </row>
    <row r="5463" spans="1:30" x14ac:dyDescent="0.2">
      <c r="A5463" s="89"/>
      <c r="B5463" s="35"/>
      <c r="C5463" s="30"/>
      <c r="D5463" s="30"/>
      <c r="E5463" s="30"/>
      <c r="F5463" s="30"/>
      <c r="G5463" s="30"/>
      <c r="H5463" s="155"/>
      <c r="I5463" s="36" t="str">
        <f ca="1">IFERROR(__xludf.DUMMYFUNCTION("""COMPUTED_VALUE""")," ")</f>
        <v xml:space="preserve"> </v>
      </c>
      <c r="J5463" s="51"/>
      <c r="K5463" s="56"/>
      <c r="L5463" s="38"/>
      <c r="M5463" s="30"/>
      <c r="N5463" s="30"/>
      <c r="O5463" s="30"/>
      <c r="P5463" s="30"/>
      <c r="Q5463" s="23" t="str">
        <v/>
      </c>
      <c r="R5463" s="30"/>
      <c r="S5463" s="39"/>
      <c r="T5463" s="45"/>
      <c r="U5463" s="52"/>
      <c r="V5463" s="53"/>
      <c r="W5463" s="54"/>
      <c r="X5463" s="30"/>
      <c r="Y5463" s="31" t="str">
        <v/>
      </c>
      <c r="Z5463" s="30"/>
      <c r="AA5463" s="55"/>
      <c r="AB5463" s="55"/>
      <c r="AC5463" s="30"/>
      <c r="AD5463" s="30"/>
    </row>
    <row r="5464" spans="1:30" x14ac:dyDescent="0.2">
      <c r="A5464" s="89"/>
      <c r="B5464" s="35"/>
      <c r="C5464" s="30"/>
      <c r="D5464" s="30"/>
      <c r="E5464" s="30"/>
      <c r="F5464" s="30"/>
      <c r="G5464" s="30"/>
      <c r="H5464" s="155"/>
      <c r="I5464" s="36" t="str">
        <f ca="1">IFERROR(__xludf.DUMMYFUNCTION("""COMPUTED_VALUE""")," ")</f>
        <v xml:space="preserve"> </v>
      </c>
      <c r="J5464" s="51"/>
      <c r="K5464" s="56"/>
      <c r="L5464" s="38"/>
      <c r="M5464" s="30"/>
      <c r="N5464" s="30"/>
      <c r="O5464" s="30"/>
      <c r="P5464" s="30"/>
      <c r="Q5464" s="23" t="str">
        <v/>
      </c>
      <c r="R5464" s="30"/>
      <c r="S5464" s="39"/>
      <c r="T5464" s="45"/>
      <c r="U5464" s="52"/>
      <c r="V5464" s="53"/>
      <c r="W5464" s="54"/>
      <c r="X5464" s="30"/>
      <c r="Y5464" s="31" t="str">
        <v/>
      </c>
      <c r="Z5464" s="30"/>
      <c r="AA5464" s="56"/>
      <c r="AB5464" s="56"/>
      <c r="AC5464" s="30"/>
      <c r="AD5464" s="30"/>
    </row>
    <row r="5465" spans="1:30" x14ac:dyDescent="0.2">
      <c r="A5465" s="89"/>
      <c r="B5465" s="35"/>
      <c r="C5465" s="30"/>
      <c r="D5465" s="30"/>
      <c r="E5465" s="30"/>
      <c r="F5465" s="30"/>
      <c r="G5465" s="30"/>
      <c r="H5465" s="155"/>
      <c r="I5465" s="36" t="str">
        <f ca="1">IFERROR(__xludf.DUMMYFUNCTION("""COMPUTED_VALUE""")," ")</f>
        <v xml:space="preserve"> </v>
      </c>
      <c r="J5465" s="51"/>
      <c r="K5465" s="56"/>
      <c r="L5465" s="38"/>
      <c r="M5465" s="30"/>
      <c r="N5465" s="30"/>
      <c r="O5465" s="30"/>
      <c r="P5465" s="30"/>
      <c r="Q5465" s="23" t="str">
        <v/>
      </c>
      <c r="R5465" s="30"/>
      <c r="S5465" s="39"/>
      <c r="T5465" s="45"/>
      <c r="U5465" s="52"/>
      <c r="V5465" s="53"/>
      <c r="W5465" s="54"/>
      <c r="X5465" s="30"/>
      <c r="Y5465" s="31" t="str">
        <v/>
      </c>
      <c r="Z5465" s="30"/>
      <c r="AA5465" s="55"/>
      <c r="AB5465" s="55"/>
      <c r="AC5465" s="30"/>
      <c r="AD5465" s="30"/>
    </row>
    <row r="5466" spans="1:30" x14ac:dyDescent="0.2">
      <c r="A5466" s="89"/>
      <c r="B5466" s="35"/>
      <c r="C5466" s="30"/>
      <c r="D5466" s="30"/>
      <c r="E5466" s="30"/>
      <c r="F5466" s="30"/>
      <c r="G5466" s="30"/>
      <c r="H5466" s="155"/>
      <c r="I5466" s="36" t="str">
        <f ca="1">IFERROR(__xludf.DUMMYFUNCTION("""COMPUTED_VALUE""")," ")</f>
        <v xml:space="preserve"> </v>
      </c>
      <c r="J5466" s="51"/>
      <c r="K5466" s="56"/>
      <c r="L5466" s="38"/>
      <c r="M5466" s="30"/>
      <c r="N5466" s="30"/>
      <c r="O5466" s="30"/>
      <c r="P5466" s="30"/>
      <c r="Q5466" s="23" t="str">
        <v/>
      </c>
      <c r="R5466" s="30"/>
      <c r="S5466" s="39"/>
      <c r="T5466" s="45"/>
      <c r="U5466" s="52"/>
      <c r="V5466" s="53"/>
      <c r="W5466" s="54"/>
      <c r="X5466" s="30"/>
      <c r="Y5466" s="31" t="str">
        <v/>
      </c>
      <c r="Z5466" s="30"/>
      <c r="AA5466" s="56"/>
      <c r="AB5466" s="56"/>
      <c r="AC5466" s="30"/>
      <c r="AD5466" s="30"/>
    </row>
    <row r="5467" spans="1:30" x14ac:dyDescent="0.2">
      <c r="A5467" s="89"/>
      <c r="B5467" s="35"/>
      <c r="C5467" s="30"/>
      <c r="D5467" s="30"/>
      <c r="E5467" s="30"/>
      <c r="F5467" s="30"/>
      <c r="G5467" s="30"/>
      <c r="H5467" s="155"/>
      <c r="I5467" s="36" t="str">
        <f ca="1">IFERROR(__xludf.DUMMYFUNCTION("""COMPUTED_VALUE""")," ")</f>
        <v xml:space="preserve"> </v>
      </c>
      <c r="J5467" s="51"/>
      <c r="K5467" s="56"/>
      <c r="L5467" s="38"/>
      <c r="M5467" s="30"/>
      <c r="N5467" s="30"/>
      <c r="O5467" s="30"/>
      <c r="P5467" s="30"/>
      <c r="Q5467" s="23" t="str">
        <v/>
      </c>
      <c r="R5467" s="30"/>
      <c r="S5467" s="39"/>
      <c r="T5467" s="45"/>
      <c r="U5467" s="52"/>
      <c r="V5467" s="53"/>
      <c r="W5467" s="54"/>
      <c r="X5467" s="30"/>
      <c r="Y5467" s="31" t="str">
        <v/>
      </c>
      <c r="Z5467" s="30"/>
      <c r="AA5467" s="55"/>
      <c r="AB5467" s="55"/>
      <c r="AC5467" s="30"/>
      <c r="AD5467" s="30"/>
    </row>
    <row r="5468" spans="1:30" x14ac:dyDescent="0.2">
      <c r="A5468" s="89"/>
      <c r="B5468" s="35"/>
      <c r="C5468" s="30"/>
      <c r="D5468" s="30"/>
      <c r="E5468" s="30"/>
      <c r="F5468" s="30"/>
      <c r="G5468" s="30"/>
      <c r="H5468" s="155"/>
      <c r="I5468" s="36" t="str">
        <f ca="1">IFERROR(__xludf.DUMMYFUNCTION("""COMPUTED_VALUE""")," ")</f>
        <v xml:space="preserve"> </v>
      </c>
      <c r="J5468" s="51"/>
      <c r="K5468" s="56"/>
      <c r="L5468" s="38"/>
      <c r="M5468" s="30"/>
      <c r="N5468" s="30"/>
      <c r="O5468" s="30"/>
      <c r="P5468" s="30"/>
      <c r="Q5468" s="23" t="str">
        <v/>
      </c>
      <c r="R5468" s="30"/>
      <c r="S5468" s="39"/>
      <c r="T5468" s="45"/>
      <c r="U5468" s="52"/>
      <c r="V5468" s="53"/>
      <c r="W5468" s="54"/>
      <c r="X5468" s="30"/>
      <c r="Y5468" s="31" t="str">
        <v/>
      </c>
      <c r="Z5468" s="30"/>
      <c r="AA5468" s="56"/>
      <c r="AB5468" s="56"/>
      <c r="AC5468" s="30"/>
      <c r="AD5468" s="30"/>
    </row>
    <row r="5469" spans="1:30" x14ac:dyDescent="0.2">
      <c r="A5469" s="89"/>
      <c r="B5469" s="35"/>
      <c r="C5469" s="30"/>
      <c r="D5469" s="30"/>
      <c r="E5469" s="30"/>
      <c r="F5469" s="30"/>
      <c r="G5469" s="30"/>
      <c r="H5469" s="155"/>
      <c r="I5469" s="36" t="str">
        <f ca="1">IFERROR(__xludf.DUMMYFUNCTION("""COMPUTED_VALUE""")," ")</f>
        <v xml:space="preserve"> </v>
      </c>
      <c r="J5469" s="51"/>
      <c r="K5469" s="56"/>
      <c r="L5469" s="38"/>
      <c r="M5469" s="30"/>
      <c r="N5469" s="30"/>
      <c r="O5469" s="30"/>
      <c r="P5469" s="30"/>
      <c r="Q5469" s="23" t="str">
        <v/>
      </c>
      <c r="R5469" s="30"/>
      <c r="S5469" s="39"/>
      <c r="T5469" s="45"/>
      <c r="U5469" s="52"/>
      <c r="V5469" s="53"/>
      <c r="W5469" s="54"/>
      <c r="X5469" s="30"/>
      <c r="Y5469" s="31" t="str">
        <v/>
      </c>
      <c r="Z5469" s="30"/>
      <c r="AA5469" s="55"/>
      <c r="AB5469" s="55"/>
      <c r="AC5469" s="30"/>
      <c r="AD5469" s="30"/>
    </row>
    <row r="5470" spans="1:30" x14ac:dyDescent="0.2">
      <c r="A5470" s="89"/>
      <c r="B5470" s="35"/>
      <c r="C5470" s="30"/>
      <c r="D5470" s="30"/>
      <c r="E5470" s="30"/>
      <c r="F5470" s="30"/>
      <c r="G5470" s="30"/>
      <c r="H5470" s="155"/>
      <c r="I5470" s="36" t="str">
        <f ca="1">IFERROR(__xludf.DUMMYFUNCTION("""COMPUTED_VALUE""")," ")</f>
        <v xml:space="preserve"> </v>
      </c>
      <c r="J5470" s="51"/>
      <c r="K5470" s="56"/>
      <c r="L5470" s="38"/>
      <c r="M5470" s="30"/>
      <c r="N5470" s="30"/>
      <c r="O5470" s="30"/>
      <c r="P5470" s="30"/>
      <c r="Q5470" s="23" t="str">
        <v/>
      </c>
      <c r="R5470" s="30"/>
      <c r="S5470" s="39"/>
      <c r="T5470" s="45"/>
      <c r="U5470" s="52"/>
      <c r="V5470" s="53"/>
      <c r="W5470" s="54"/>
      <c r="X5470" s="30"/>
      <c r="Y5470" s="31" t="str">
        <v/>
      </c>
      <c r="Z5470" s="30"/>
      <c r="AA5470" s="56"/>
      <c r="AB5470" s="56"/>
      <c r="AC5470" s="30"/>
      <c r="AD5470" s="30"/>
    </row>
    <row r="5471" spans="1:30" x14ac:dyDescent="0.2">
      <c r="A5471" s="89"/>
      <c r="B5471" s="35"/>
      <c r="C5471" s="30"/>
      <c r="D5471" s="30"/>
      <c r="E5471" s="30"/>
      <c r="F5471" s="30"/>
      <c r="G5471" s="30"/>
      <c r="H5471" s="155"/>
      <c r="I5471" s="36" t="str">
        <f ca="1">IFERROR(__xludf.DUMMYFUNCTION("""COMPUTED_VALUE""")," ")</f>
        <v xml:space="preserve"> </v>
      </c>
      <c r="J5471" s="51"/>
      <c r="K5471" s="56"/>
      <c r="L5471" s="38"/>
      <c r="M5471" s="30"/>
      <c r="N5471" s="30"/>
      <c r="O5471" s="30"/>
      <c r="P5471" s="30"/>
      <c r="Q5471" s="23" t="str">
        <v/>
      </c>
      <c r="R5471" s="30"/>
      <c r="S5471" s="39"/>
      <c r="T5471" s="45"/>
      <c r="U5471" s="52"/>
      <c r="V5471" s="53"/>
      <c r="W5471" s="54"/>
      <c r="X5471" s="30"/>
      <c r="Y5471" s="31" t="str">
        <v/>
      </c>
      <c r="Z5471" s="30"/>
      <c r="AA5471" s="55"/>
      <c r="AB5471" s="55"/>
      <c r="AC5471" s="30"/>
      <c r="AD5471" s="30"/>
    </row>
    <row r="5472" spans="1:30" x14ac:dyDescent="0.2">
      <c r="A5472" s="89"/>
      <c r="B5472" s="35"/>
      <c r="C5472" s="30"/>
      <c r="D5472" s="30"/>
      <c r="E5472" s="30"/>
      <c r="F5472" s="30"/>
      <c r="G5472" s="30"/>
      <c r="H5472" s="155"/>
      <c r="I5472" s="36" t="str">
        <f ca="1">IFERROR(__xludf.DUMMYFUNCTION("""COMPUTED_VALUE""")," ")</f>
        <v xml:space="preserve"> </v>
      </c>
      <c r="J5472" s="51"/>
      <c r="K5472" s="56"/>
      <c r="L5472" s="38"/>
      <c r="M5472" s="30"/>
      <c r="N5472" s="30"/>
      <c r="O5472" s="30"/>
      <c r="P5472" s="30"/>
      <c r="Q5472" s="23" t="str">
        <v/>
      </c>
      <c r="R5472" s="30"/>
      <c r="S5472" s="39"/>
      <c r="T5472" s="45"/>
      <c r="U5472" s="52"/>
      <c r="V5472" s="53"/>
      <c r="W5472" s="54"/>
      <c r="X5472" s="30"/>
      <c r="Y5472" s="31" t="str">
        <v/>
      </c>
      <c r="Z5472" s="30"/>
      <c r="AA5472" s="56"/>
      <c r="AB5472" s="56"/>
      <c r="AC5472" s="30"/>
      <c r="AD5472" s="30"/>
    </row>
    <row r="5473" spans="1:30" x14ac:dyDescent="0.2">
      <c r="A5473" s="89"/>
      <c r="B5473" s="35"/>
      <c r="C5473" s="30"/>
      <c r="D5473" s="30"/>
      <c r="E5473" s="30"/>
      <c r="F5473" s="30"/>
      <c r="G5473" s="30"/>
      <c r="H5473" s="155"/>
      <c r="I5473" s="36" t="str">
        <f ca="1">IFERROR(__xludf.DUMMYFUNCTION("""COMPUTED_VALUE""")," ")</f>
        <v xml:space="preserve"> </v>
      </c>
      <c r="J5473" s="51"/>
      <c r="K5473" s="56"/>
      <c r="L5473" s="38"/>
      <c r="M5473" s="30"/>
      <c r="N5473" s="30"/>
      <c r="O5473" s="30"/>
      <c r="P5473" s="30"/>
      <c r="Q5473" s="23" t="str">
        <v/>
      </c>
      <c r="R5473" s="30"/>
      <c r="S5473" s="39"/>
      <c r="T5473" s="45"/>
      <c r="U5473" s="52"/>
      <c r="V5473" s="53"/>
      <c r="W5473" s="54"/>
      <c r="X5473" s="30"/>
      <c r="Y5473" s="31" t="str">
        <v/>
      </c>
      <c r="Z5473" s="30"/>
      <c r="AA5473" s="55"/>
      <c r="AB5473" s="55"/>
      <c r="AC5473" s="30"/>
      <c r="AD5473" s="30"/>
    </row>
    <row r="5474" spans="1:30" x14ac:dyDescent="0.2">
      <c r="A5474" s="89"/>
      <c r="B5474" s="35"/>
      <c r="C5474" s="30"/>
      <c r="D5474" s="30"/>
      <c r="E5474" s="30"/>
      <c r="F5474" s="30"/>
      <c r="G5474" s="30"/>
      <c r="H5474" s="155"/>
      <c r="I5474" s="36" t="str">
        <f ca="1">IFERROR(__xludf.DUMMYFUNCTION("""COMPUTED_VALUE""")," ")</f>
        <v xml:space="preserve"> </v>
      </c>
      <c r="J5474" s="51"/>
      <c r="K5474" s="56"/>
      <c r="L5474" s="38"/>
      <c r="M5474" s="30"/>
      <c r="N5474" s="30"/>
      <c r="O5474" s="30"/>
      <c r="P5474" s="30"/>
      <c r="Q5474" s="23" t="str">
        <v/>
      </c>
      <c r="R5474" s="30"/>
      <c r="S5474" s="39"/>
      <c r="T5474" s="45"/>
      <c r="U5474" s="52"/>
      <c r="V5474" s="53"/>
      <c r="W5474" s="54"/>
      <c r="X5474" s="30"/>
      <c r="Y5474" s="31" t="str">
        <v/>
      </c>
      <c r="Z5474" s="30"/>
      <c r="AA5474" s="56"/>
      <c r="AB5474" s="56"/>
      <c r="AC5474" s="30"/>
      <c r="AD5474" s="30"/>
    </row>
    <row r="5475" spans="1:30" x14ac:dyDescent="0.2">
      <c r="A5475" s="89"/>
      <c r="B5475" s="35"/>
      <c r="C5475" s="30"/>
      <c r="D5475" s="30"/>
      <c r="E5475" s="30"/>
      <c r="F5475" s="30"/>
      <c r="G5475" s="30"/>
      <c r="H5475" s="155"/>
      <c r="I5475" s="36" t="str">
        <f ca="1">IFERROR(__xludf.DUMMYFUNCTION("""COMPUTED_VALUE""")," ")</f>
        <v xml:space="preserve"> </v>
      </c>
      <c r="J5475" s="51"/>
      <c r="K5475" s="56"/>
      <c r="L5475" s="38"/>
      <c r="M5475" s="30"/>
      <c r="N5475" s="30"/>
      <c r="O5475" s="30"/>
      <c r="P5475" s="30"/>
      <c r="Q5475" s="23" t="str">
        <v/>
      </c>
      <c r="R5475" s="30"/>
      <c r="S5475" s="39"/>
      <c r="T5475" s="45"/>
      <c r="U5475" s="52"/>
      <c r="V5475" s="53"/>
      <c r="W5475" s="54"/>
      <c r="X5475" s="30"/>
      <c r="Y5475" s="31" t="str">
        <v/>
      </c>
      <c r="Z5475" s="30"/>
      <c r="AA5475" s="55"/>
      <c r="AB5475" s="55"/>
      <c r="AC5475" s="30"/>
      <c r="AD5475" s="30"/>
    </row>
    <row r="5476" spans="1:30" x14ac:dyDescent="0.2">
      <c r="A5476" s="89"/>
      <c r="B5476" s="35"/>
      <c r="C5476" s="30"/>
      <c r="D5476" s="30"/>
      <c r="E5476" s="30"/>
      <c r="F5476" s="30"/>
      <c r="G5476" s="30"/>
      <c r="H5476" s="155"/>
      <c r="I5476" s="36" t="str">
        <f ca="1">IFERROR(__xludf.DUMMYFUNCTION("""COMPUTED_VALUE""")," ")</f>
        <v xml:space="preserve"> </v>
      </c>
      <c r="J5476" s="51"/>
      <c r="K5476" s="56"/>
      <c r="L5476" s="38"/>
      <c r="M5476" s="30"/>
      <c r="N5476" s="30"/>
      <c r="O5476" s="30"/>
      <c r="P5476" s="30"/>
      <c r="Q5476" s="23" t="str">
        <v/>
      </c>
      <c r="R5476" s="30"/>
      <c r="S5476" s="39"/>
      <c r="T5476" s="45"/>
      <c r="U5476" s="52"/>
      <c r="V5476" s="53"/>
      <c r="W5476" s="54"/>
      <c r="X5476" s="30"/>
      <c r="Y5476" s="31" t="str">
        <v/>
      </c>
      <c r="Z5476" s="30"/>
      <c r="AA5476" s="56"/>
      <c r="AB5476" s="56"/>
      <c r="AC5476" s="30"/>
      <c r="AD5476" s="30"/>
    </row>
    <row r="5477" spans="1:30" x14ac:dyDescent="0.2">
      <c r="A5477" s="89"/>
      <c r="B5477" s="35"/>
      <c r="C5477" s="30"/>
      <c r="D5477" s="30"/>
      <c r="E5477" s="30"/>
      <c r="F5477" s="30"/>
      <c r="G5477" s="30"/>
      <c r="H5477" s="155"/>
      <c r="I5477" s="36" t="str">
        <f ca="1">IFERROR(__xludf.DUMMYFUNCTION("""COMPUTED_VALUE""")," ")</f>
        <v xml:space="preserve"> </v>
      </c>
      <c r="J5477" s="51"/>
      <c r="K5477" s="56"/>
      <c r="L5477" s="38"/>
      <c r="M5477" s="30"/>
      <c r="N5477" s="30"/>
      <c r="O5477" s="30"/>
      <c r="P5477" s="30"/>
      <c r="Q5477" s="23" t="str">
        <v/>
      </c>
      <c r="R5477" s="30"/>
      <c r="S5477" s="39"/>
      <c r="T5477" s="45"/>
      <c r="U5477" s="52"/>
      <c r="V5477" s="53"/>
      <c r="W5477" s="54"/>
      <c r="X5477" s="30"/>
      <c r="Y5477" s="31" t="str">
        <v/>
      </c>
      <c r="Z5477" s="30"/>
      <c r="AA5477" s="55"/>
      <c r="AB5477" s="55"/>
      <c r="AC5477" s="30"/>
      <c r="AD5477" s="30"/>
    </row>
    <row r="5478" spans="1:30" x14ac:dyDescent="0.2">
      <c r="A5478" s="89"/>
      <c r="B5478" s="35"/>
      <c r="C5478" s="30"/>
      <c r="D5478" s="30"/>
      <c r="E5478" s="30"/>
      <c r="F5478" s="30"/>
      <c r="G5478" s="30"/>
      <c r="H5478" s="155"/>
      <c r="I5478" s="36" t="str">
        <f ca="1">IFERROR(__xludf.DUMMYFUNCTION("""COMPUTED_VALUE""")," ")</f>
        <v xml:space="preserve"> </v>
      </c>
      <c r="J5478" s="51"/>
      <c r="K5478" s="56"/>
      <c r="L5478" s="38"/>
      <c r="M5478" s="30"/>
      <c r="N5478" s="30"/>
      <c r="O5478" s="30"/>
      <c r="P5478" s="30"/>
      <c r="Q5478" s="23" t="str">
        <v/>
      </c>
      <c r="R5478" s="30"/>
      <c r="S5478" s="39"/>
      <c r="T5478" s="45"/>
      <c r="U5478" s="52"/>
      <c r="V5478" s="53"/>
      <c r="W5478" s="54"/>
      <c r="X5478" s="30"/>
      <c r="Y5478" s="31" t="str">
        <v/>
      </c>
      <c r="Z5478" s="30"/>
      <c r="AA5478" s="56"/>
      <c r="AB5478" s="56"/>
      <c r="AC5478" s="30"/>
      <c r="AD5478" s="30"/>
    </row>
    <row r="5479" spans="1:30" x14ac:dyDescent="0.2">
      <c r="A5479" s="89"/>
      <c r="B5479" s="35"/>
      <c r="C5479" s="30"/>
      <c r="D5479" s="30"/>
      <c r="E5479" s="30"/>
      <c r="F5479" s="30"/>
      <c r="G5479" s="30"/>
      <c r="H5479" s="155"/>
      <c r="I5479" s="36" t="str">
        <f ca="1">IFERROR(__xludf.DUMMYFUNCTION("""COMPUTED_VALUE""")," ")</f>
        <v xml:space="preserve"> </v>
      </c>
      <c r="J5479" s="51"/>
      <c r="K5479" s="56"/>
      <c r="L5479" s="38"/>
      <c r="M5479" s="30"/>
      <c r="N5479" s="30"/>
      <c r="O5479" s="30"/>
      <c r="P5479" s="30"/>
      <c r="Q5479" s="23" t="str">
        <v/>
      </c>
      <c r="R5479" s="30"/>
      <c r="S5479" s="39"/>
      <c r="T5479" s="45"/>
      <c r="U5479" s="52"/>
      <c r="V5479" s="53"/>
      <c r="W5479" s="54"/>
      <c r="X5479" s="30"/>
      <c r="Y5479" s="31" t="str">
        <v/>
      </c>
      <c r="Z5479" s="30"/>
      <c r="AA5479" s="55"/>
      <c r="AB5479" s="55"/>
      <c r="AC5479" s="30"/>
      <c r="AD5479" s="30"/>
    </row>
    <row r="5480" spans="1:30" x14ac:dyDescent="0.2">
      <c r="A5480" s="89"/>
      <c r="B5480" s="35"/>
      <c r="C5480" s="30"/>
      <c r="D5480" s="30"/>
      <c r="E5480" s="30"/>
      <c r="F5480" s="30"/>
      <c r="G5480" s="30"/>
      <c r="H5480" s="155"/>
      <c r="I5480" s="36" t="str">
        <f ca="1">IFERROR(__xludf.DUMMYFUNCTION("""COMPUTED_VALUE""")," ")</f>
        <v xml:space="preserve"> </v>
      </c>
      <c r="J5480" s="51"/>
      <c r="K5480" s="56"/>
      <c r="L5480" s="38"/>
      <c r="M5480" s="30"/>
      <c r="N5480" s="30"/>
      <c r="O5480" s="30"/>
      <c r="P5480" s="30"/>
      <c r="Q5480" s="23" t="str">
        <v/>
      </c>
      <c r="R5480" s="30"/>
      <c r="S5480" s="39"/>
      <c r="T5480" s="45"/>
      <c r="U5480" s="52"/>
      <c r="V5480" s="53"/>
      <c r="W5480" s="54"/>
      <c r="X5480" s="30"/>
      <c r="Y5480" s="31" t="str">
        <v/>
      </c>
      <c r="Z5480" s="30"/>
      <c r="AA5480" s="56"/>
      <c r="AB5480" s="56"/>
      <c r="AC5480" s="30"/>
      <c r="AD5480" s="30"/>
    </row>
    <row r="5481" spans="1:30" x14ac:dyDescent="0.2">
      <c r="A5481" s="89"/>
      <c r="B5481" s="35"/>
      <c r="C5481" s="30"/>
      <c r="D5481" s="30"/>
      <c r="E5481" s="30"/>
      <c r="F5481" s="30"/>
      <c r="G5481" s="30"/>
      <c r="H5481" s="155"/>
      <c r="I5481" s="36" t="str">
        <f ca="1">IFERROR(__xludf.DUMMYFUNCTION("""COMPUTED_VALUE""")," ")</f>
        <v xml:space="preserve"> </v>
      </c>
      <c r="J5481" s="51"/>
      <c r="K5481" s="56"/>
      <c r="L5481" s="38"/>
      <c r="M5481" s="30"/>
      <c r="N5481" s="30"/>
      <c r="O5481" s="30"/>
      <c r="P5481" s="30"/>
      <c r="Q5481" s="23" t="str">
        <v/>
      </c>
      <c r="R5481" s="30"/>
      <c r="S5481" s="39"/>
      <c r="T5481" s="45"/>
      <c r="U5481" s="52"/>
      <c r="V5481" s="53"/>
      <c r="W5481" s="54"/>
      <c r="X5481" s="30"/>
      <c r="Y5481" s="31" t="str">
        <v/>
      </c>
      <c r="Z5481" s="30"/>
      <c r="AA5481" s="55"/>
      <c r="AB5481" s="55"/>
      <c r="AC5481" s="30"/>
      <c r="AD5481" s="30"/>
    </row>
    <row r="5482" spans="1:30" x14ac:dyDescent="0.2">
      <c r="A5482" s="89"/>
      <c r="B5482" s="35"/>
      <c r="C5482" s="30"/>
      <c r="D5482" s="30"/>
      <c r="E5482" s="30"/>
      <c r="F5482" s="30"/>
      <c r="G5482" s="30"/>
      <c r="H5482" s="155"/>
      <c r="I5482" s="36" t="str">
        <f ca="1">IFERROR(__xludf.DUMMYFUNCTION("""COMPUTED_VALUE""")," ")</f>
        <v xml:space="preserve"> </v>
      </c>
      <c r="J5482" s="51"/>
      <c r="K5482" s="56"/>
      <c r="L5482" s="38"/>
      <c r="M5482" s="30"/>
      <c r="N5482" s="30"/>
      <c r="O5482" s="30"/>
      <c r="P5482" s="30"/>
      <c r="Q5482" s="23" t="str">
        <v/>
      </c>
      <c r="R5482" s="30"/>
      <c r="S5482" s="39"/>
      <c r="T5482" s="45"/>
      <c r="U5482" s="52"/>
      <c r="V5482" s="53"/>
      <c r="W5482" s="54"/>
      <c r="X5482" s="30"/>
      <c r="Y5482" s="31" t="str">
        <v/>
      </c>
      <c r="Z5482" s="30"/>
      <c r="AA5482" s="56"/>
      <c r="AB5482" s="56"/>
      <c r="AC5482" s="30"/>
      <c r="AD5482" s="30"/>
    </row>
    <row r="5483" spans="1:30" x14ac:dyDescent="0.2">
      <c r="A5483" s="89"/>
      <c r="B5483" s="35"/>
      <c r="C5483" s="30"/>
      <c r="D5483" s="30"/>
      <c r="E5483" s="30"/>
      <c r="F5483" s="30"/>
      <c r="G5483" s="30"/>
      <c r="H5483" s="155"/>
      <c r="I5483" s="36" t="str">
        <f ca="1">IFERROR(__xludf.DUMMYFUNCTION("""COMPUTED_VALUE""")," ")</f>
        <v xml:space="preserve"> </v>
      </c>
      <c r="J5483" s="51"/>
      <c r="K5483" s="56"/>
      <c r="L5483" s="38"/>
      <c r="M5483" s="30"/>
      <c r="N5483" s="30"/>
      <c r="O5483" s="30"/>
      <c r="P5483" s="30"/>
      <c r="Q5483" s="23" t="str">
        <v/>
      </c>
      <c r="R5483" s="30"/>
      <c r="S5483" s="39"/>
      <c r="T5483" s="45"/>
      <c r="U5483" s="52"/>
      <c r="V5483" s="53"/>
      <c r="W5483" s="54"/>
      <c r="X5483" s="30"/>
      <c r="Y5483" s="31" t="str">
        <v/>
      </c>
      <c r="Z5483" s="30"/>
      <c r="AA5483" s="55"/>
      <c r="AB5483" s="55"/>
      <c r="AC5483" s="30"/>
      <c r="AD5483" s="30"/>
    </row>
    <row r="5484" spans="1:30" x14ac:dyDescent="0.2">
      <c r="A5484" s="89"/>
      <c r="B5484" s="35"/>
      <c r="C5484" s="30"/>
      <c r="D5484" s="30"/>
      <c r="E5484" s="30"/>
      <c r="F5484" s="30"/>
      <c r="G5484" s="30"/>
      <c r="H5484" s="155"/>
      <c r="I5484" s="36" t="str">
        <f ca="1">IFERROR(__xludf.DUMMYFUNCTION("""COMPUTED_VALUE""")," ")</f>
        <v xml:space="preserve"> </v>
      </c>
      <c r="J5484" s="51"/>
      <c r="K5484" s="56"/>
      <c r="L5484" s="38"/>
      <c r="M5484" s="30"/>
      <c r="N5484" s="30"/>
      <c r="O5484" s="30"/>
      <c r="P5484" s="30"/>
      <c r="Q5484" s="23" t="str">
        <v/>
      </c>
      <c r="R5484" s="30"/>
      <c r="S5484" s="39"/>
      <c r="T5484" s="45"/>
      <c r="U5484" s="52"/>
      <c r="V5484" s="53"/>
      <c r="W5484" s="54"/>
      <c r="X5484" s="30"/>
      <c r="Y5484" s="31" t="str">
        <v/>
      </c>
      <c r="Z5484" s="30"/>
      <c r="AA5484" s="56"/>
      <c r="AB5484" s="56"/>
      <c r="AC5484" s="30"/>
      <c r="AD5484" s="30"/>
    </row>
    <row r="5485" spans="1:30" x14ac:dyDescent="0.2">
      <c r="A5485" s="89"/>
      <c r="B5485" s="35"/>
      <c r="C5485" s="30"/>
      <c r="D5485" s="30"/>
      <c r="E5485" s="30"/>
      <c r="F5485" s="30"/>
      <c r="G5485" s="30"/>
      <c r="H5485" s="155"/>
      <c r="I5485" s="36" t="str">
        <f ca="1">IFERROR(__xludf.DUMMYFUNCTION("""COMPUTED_VALUE""")," ")</f>
        <v xml:space="preserve"> </v>
      </c>
      <c r="J5485" s="51"/>
      <c r="K5485" s="56"/>
      <c r="L5485" s="38"/>
      <c r="M5485" s="30"/>
      <c r="N5485" s="30"/>
      <c r="O5485" s="30"/>
      <c r="P5485" s="30"/>
      <c r="Q5485" s="23" t="str">
        <v/>
      </c>
      <c r="R5485" s="30"/>
      <c r="S5485" s="39"/>
      <c r="T5485" s="45"/>
      <c r="U5485" s="52"/>
      <c r="V5485" s="53"/>
      <c r="W5485" s="54"/>
      <c r="X5485" s="30"/>
      <c r="Y5485" s="31" t="str">
        <v/>
      </c>
      <c r="Z5485" s="30"/>
      <c r="AA5485" s="55"/>
      <c r="AB5485" s="55"/>
      <c r="AC5485" s="30"/>
      <c r="AD5485" s="30"/>
    </row>
    <row r="5486" spans="1:30" x14ac:dyDescent="0.2">
      <c r="A5486" s="89"/>
      <c r="B5486" s="35"/>
      <c r="C5486" s="30"/>
      <c r="D5486" s="30"/>
      <c r="E5486" s="30"/>
      <c r="F5486" s="30"/>
      <c r="G5486" s="30"/>
      <c r="H5486" s="155"/>
      <c r="I5486" s="36" t="str">
        <f ca="1">IFERROR(__xludf.DUMMYFUNCTION("""COMPUTED_VALUE""")," ")</f>
        <v xml:space="preserve"> </v>
      </c>
      <c r="J5486" s="51"/>
      <c r="K5486" s="56"/>
      <c r="L5486" s="38"/>
      <c r="M5486" s="30"/>
      <c r="N5486" s="30"/>
      <c r="O5486" s="30"/>
      <c r="P5486" s="30"/>
      <c r="Q5486" s="23" t="str">
        <v/>
      </c>
      <c r="R5486" s="30"/>
      <c r="S5486" s="39"/>
      <c r="T5486" s="45"/>
      <c r="U5486" s="52"/>
      <c r="V5486" s="53"/>
      <c r="W5486" s="54"/>
      <c r="X5486" s="30"/>
      <c r="Y5486" s="31" t="str">
        <v/>
      </c>
      <c r="Z5486" s="30"/>
      <c r="AA5486" s="56"/>
      <c r="AB5486" s="56"/>
      <c r="AC5486" s="30"/>
      <c r="AD5486" s="30"/>
    </row>
    <row r="5487" spans="1:30" x14ac:dyDescent="0.2">
      <c r="A5487" s="89"/>
      <c r="B5487" s="35"/>
      <c r="C5487" s="30"/>
      <c r="D5487" s="30"/>
      <c r="E5487" s="30"/>
      <c r="F5487" s="30"/>
      <c r="G5487" s="30"/>
      <c r="H5487" s="155"/>
      <c r="I5487" s="36" t="str">
        <f ca="1">IFERROR(__xludf.DUMMYFUNCTION("""COMPUTED_VALUE""")," ")</f>
        <v xml:space="preserve"> </v>
      </c>
      <c r="J5487" s="51"/>
      <c r="K5487" s="56"/>
      <c r="L5487" s="38"/>
      <c r="M5487" s="30"/>
      <c r="N5487" s="30"/>
      <c r="O5487" s="30"/>
      <c r="P5487" s="30"/>
      <c r="Q5487" s="23" t="str">
        <v/>
      </c>
      <c r="R5487" s="30"/>
      <c r="S5487" s="39"/>
      <c r="T5487" s="45"/>
      <c r="U5487" s="52"/>
      <c r="V5487" s="53"/>
      <c r="W5487" s="54"/>
      <c r="X5487" s="30"/>
      <c r="Y5487" s="31" t="str">
        <v/>
      </c>
      <c r="Z5487" s="30"/>
      <c r="AA5487" s="55"/>
      <c r="AB5487" s="55"/>
      <c r="AC5487" s="30"/>
      <c r="AD5487" s="30"/>
    </row>
    <row r="5488" spans="1:30" x14ac:dyDescent="0.2">
      <c r="A5488" s="89"/>
      <c r="B5488" s="35"/>
      <c r="C5488" s="30"/>
      <c r="D5488" s="30"/>
      <c r="E5488" s="30"/>
      <c r="F5488" s="30"/>
      <c r="G5488" s="30"/>
      <c r="H5488" s="155"/>
      <c r="I5488" s="36" t="str">
        <f ca="1">IFERROR(__xludf.DUMMYFUNCTION("""COMPUTED_VALUE""")," ")</f>
        <v xml:space="preserve"> </v>
      </c>
      <c r="J5488" s="51"/>
      <c r="K5488" s="56"/>
      <c r="L5488" s="38"/>
      <c r="M5488" s="30"/>
      <c r="N5488" s="30"/>
      <c r="O5488" s="30"/>
      <c r="P5488" s="30"/>
      <c r="Q5488" s="23" t="str">
        <v/>
      </c>
      <c r="R5488" s="30"/>
      <c r="S5488" s="39"/>
      <c r="T5488" s="45"/>
      <c r="U5488" s="52"/>
      <c r="V5488" s="53"/>
      <c r="W5488" s="54"/>
      <c r="X5488" s="30"/>
      <c r="Y5488" s="31" t="str">
        <v/>
      </c>
      <c r="Z5488" s="30"/>
      <c r="AA5488" s="56"/>
      <c r="AB5488" s="56"/>
      <c r="AC5488" s="30"/>
      <c r="AD5488" s="30"/>
    </row>
    <row r="5489" spans="1:30" x14ac:dyDescent="0.2">
      <c r="A5489" s="89"/>
      <c r="B5489" s="35"/>
      <c r="C5489" s="30"/>
      <c r="D5489" s="30"/>
      <c r="E5489" s="30"/>
      <c r="F5489" s="30"/>
      <c r="G5489" s="30"/>
      <c r="H5489" s="155"/>
      <c r="I5489" s="36" t="str">
        <f ca="1">IFERROR(__xludf.DUMMYFUNCTION("""COMPUTED_VALUE""")," ")</f>
        <v xml:space="preserve"> </v>
      </c>
      <c r="J5489" s="51"/>
      <c r="K5489" s="56"/>
      <c r="L5489" s="38"/>
      <c r="M5489" s="30"/>
      <c r="N5489" s="30"/>
      <c r="O5489" s="30"/>
      <c r="P5489" s="30"/>
      <c r="Q5489" s="23" t="str">
        <v/>
      </c>
      <c r="R5489" s="30"/>
      <c r="S5489" s="39"/>
      <c r="T5489" s="45"/>
      <c r="U5489" s="52"/>
      <c r="V5489" s="53"/>
      <c r="W5489" s="54"/>
      <c r="X5489" s="30"/>
      <c r="Y5489" s="31" t="str">
        <v/>
      </c>
      <c r="Z5489" s="30"/>
      <c r="AA5489" s="55"/>
      <c r="AB5489" s="55"/>
      <c r="AC5489" s="30"/>
      <c r="AD5489" s="30"/>
    </row>
    <row r="5490" spans="1:30" x14ac:dyDescent="0.2">
      <c r="A5490" s="89"/>
      <c r="B5490" s="35"/>
      <c r="C5490" s="30"/>
      <c r="D5490" s="30"/>
      <c r="E5490" s="30"/>
      <c r="F5490" s="30"/>
      <c r="G5490" s="30"/>
      <c r="H5490" s="155"/>
      <c r="I5490" s="36" t="str">
        <f ca="1">IFERROR(__xludf.DUMMYFUNCTION("""COMPUTED_VALUE""")," ")</f>
        <v xml:space="preserve"> </v>
      </c>
      <c r="J5490" s="51"/>
      <c r="K5490" s="56"/>
      <c r="L5490" s="38"/>
      <c r="M5490" s="30"/>
      <c r="N5490" s="30"/>
      <c r="O5490" s="30"/>
      <c r="P5490" s="30"/>
      <c r="Q5490" s="23" t="str">
        <v/>
      </c>
      <c r="R5490" s="30"/>
      <c r="S5490" s="39"/>
      <c r="T5490" s="45"/>
      <c r="U5490" s="52"/>
      <c r="V5490" s="53"/>
      <c r="W5490" s="54"/>
      <c r="X5490" s="30"/>
      <c r="Y5490" s="31" t="str">
        <v/>
      </c>
      <c r="Z5490" s="30"/>
      <c r="AA5490" s="56"/>
      <c r="AB5490" s="56"/>
      <c r="AC5490" s="30"/>
      <c r="AD5490" s="30"/>
    </row>
    <row r="5491" spans="1:30" x14ac:dyDescent="0.2">
      <c r="A5491" s="89"/>
      <c r="B5491" s="35"/>
      <c r="C5491" s="30"/>
      <c r="D5491" s="30"/>
      <c r="E5491" s="30"/>
      <c r="F5491" s="30"/>
      <c r="G5491" s="30"/>
      <c r="H5491" s="155"/>
      <c r="I5491" s="36" t="str">
        <f ca="1">IFERROR(__xludf.DUMMYFUNCTION("""COMPUTED_VALUE""")," ")</f>
        <v xml:space="preserve"> </v>
      </c>
      <c r="J5491" s="51"/>
      <c r="K5491" s="56"/>
      <c r="L5491" s="38"/>
      <c r="M5491" s="30"/>
      <c r="N5491" s="30"/>
      <c r="O5491" s="30"/>
      <c r="P5491" s="30"/>
      <c r="Q5491" s="23" t="str">
        <v/>
      </c>
      <c r="R5491" s="30"/>
      <c r="S5491" s="39"/>
      <c r="T5491" s="45"/>
      <c r="U5491" s="52"/>
      <c r="V5491" s="53"/>
      <c r="W5491" s="54"/>
      <c r="X5491" s="30"/>
      <c r="Y5491" s="31" t="str">
        <v/>
      </c>
      <c r="Z5491" s="30"/>
      <c r="AA5491" s="55"/>
      <c r="AB5491" s="55"/>
      <c r="AC5491" s="30"/>
      <c r="AD5491" s="30"/>
    </row>
    <row r="5492" spans="1:30" x14ac:dyDescent="0.2">
      <c r="A5492" s="89"/>
      <c r="B5492" s="35"/>
      <c r="C5492" s="30"/>
      <c r="D5492" s="30"/>
      <c r="E5492" s="30"/>
      <c r="F5492" s="30"/>
      <c r="G5492" s="30"/>
      <c r="H5492" s="155"/>
      <c r="I5492" s="36" t="str">
        <f ca="1">IFERROR(__xludf.DUMMYFUNCTION("""COMPUTED_VALUE""")," ")</f>
        <v xml:space="preserve"> </v>
      </c>
      <c r="J5492" s="51"/>
      <c r="K5492" s="56"/>
      <c r="L5492" s="38"/>
      <c r="M5492" s="30"/>
      <c r="N5492" s="30"/>
      <c r="O5492" s="30"/>
      <c r="P5492" s="30"/>
      <c r="Q5492" s="23" t="str">
        <v/>
      </c>
      <c r="R5492" s="30"/>
      <c r="S5492" s="39"/>
      <c r="T5492" s="45"/>
      <c r="U5492" s="52"/>
      <c r="V5492" s="53"/>
      <c r="W5492" s="54"/>
      <c r="X5492" s="30"/>
      <c r="Y5492" s="31" t="str">
        <v/>
      </c>
      <c r="Z5492" s="30"/>
      <c r="AA5492" s="56"/>
      <c r="AB5492" s="56"/>
      <c r="AC5492" s="30"/>
      <c r="AD5492" s="30"/>
    </row>
    <row r="5493" spans="1:30" x14ac:dyDescent="0.2">
      <c r="A5493" s="89"/>
      <c r="B5493" s="35"/>
      <c r="C5493" s="30"/>
      <c r="D5493" s="30"/>
      <c r="E5493" s="30"/>
      <c r="F5493" s="30"/>
      <c r="G5493" s="30"/>
      <c r="H5493" s="155"/>
      <c r="I5493" s="36" t="str">
        <f ca="1">IFERROR(__xludf.DUMMYFUNCTION("""COMPUTED_VALUE""")," ")</f>
        <v xml:space="preserve"> </v>
      </c>
      <c r="J5493" s="51"/>
      <c r="K5493" s="56"/>
      <c r="L5493" s="38"/>
      <c r="M5493" s="30"/>
      <c r="N5493" s="30"/>
      <c r="O5493" s="30"/>
      <c r="P5493" s="30"/>
      <c r="Q5493" s="23" t="str">
        <v/>
      </c>
      <c r="R5493" s="30"/>
      <c r="S5493" s="39"/>
      <c r="T5493" s="45"/>
      <c r="U5493" s="52"/>
      <c r="V5493" s="53"/>
      <c r="W5493" s="54"/>
      <c r="X5493" s="30"/>
      <c r="Y5493" s="31" t="str">
        <v/>
      </c>
      <c r="Z5493" s="30"/>
      <c r="AA5493" s="55"/>
      <c r="AB5493" s="55"/>
      <c r="AC5493" s="30"/>
      <c r="AD5493" s="30"/>
    </row>
    <row r="5494" spans="1:30" x14ac:dyDescent="0.2">
      <c r="A5494" s="89"/>
      <c r="B5494" s="35"/>
      <c r="C5494" s="30"/>
      <c r="D5494" s="30"/>
      <c r="E5494" s="30"/>
      <c r="F5494" s="30"/>
      <c r="G5494" s="30"/>
      <c r="H5494" s="155"/>
      <c r="I5494" s="36" t="str">
        <f ca="1">IFERROR(__xludf.DUMMYFUNCTION("""COMPUTED_VALUE""")," ")</f>
        <v xml:space="preserve"> </v>
      </c>
      <c r="J5494" s="51"/>
      <c r="K5494" s="56"/>
      <c r="L5494" s="38"/>
      <c r="M5494" s="30"/>
      <c r="N5494" s="30"/>
      <c r="O5494" s="30"/>
      <c r="P5494" s="30"/>
      <c r="Q5494" s="23" t="str">
        <v/>
      </c>
      <c r="R5494" s="30"/>
      <c r="S5494" s="39"/>
      <c r="T5494" s="45"/>
      <c r="U5494" s="52"/>
      <c r="V5494" s="53"/>
      <c r="W5494" s="54"/>
      <c r="X5494" s="30"/>
      <c r="Y5494" s="31" t="str">
        <v/>
      </c>
      <c r="Z5494" s="30"/>
      <c r="AA5494" s="56"/>
      <c r="AB5494" s="56"/>
      <c r="AC5494" s="30"/>
      <c r="AD5494" s="30"/>
    </row>
    <row r="5495" spans="1:30" x14ac:dyDescent="0.2">
      <c r="A5495" s="89"/>
      <c r="B5495" s="35"/>
      <c r="C5495" s="30"/>
      <c r="D5495" s="30"/>
      <c r="E5495" s="30"/>
      <c r="F5495" s="30"/>
      <c r="G5495" s="30"/>
      <c r="H5495" s="155"/>
      <c r="I5495" s="36" t="str">
        <f ca="1">IFERROR(__xludf.DUMMYFUNCTION("""COMPUTED_VALUE""")," ")</f>
        <v xml:space="preserve"> </v>
      </c>
      <c r="J5495" s="51"/>
      <c r="K5495" s="56"/>
      <c r="L5495" s="38"/>
      <c r="M5495" s="30"/>
      <c r="N5495" s="30"/>
      <c r="O5495" s="30"/>
      <c r="P5495" s="30"/>
      <c r="Q5495" s="23" t="str">
        <v/>
      </c>
      <c r="R5495" s="30"/>
      <c r="S5495" s="39"/>
      <c r="T5495" s="45"/>
      <c r="U5495" s="52"/>
      <c r="V5495" s="53"/>
      <c r="W5495" s="54"/>
      <c r="X5495" s="30"/>
      <c r="Y5495" s="31" t="str">
        <v/>
      </c>
      <c r="Z5495" s="30"/>
      <c r="AA5495" s="55"/>
      <c r="AB5495" s="55"/>
      <c r="AC5495" s="30"/>
      <c r="AD5495" s="30"/>
    </row>
    <row r="5496" spans="1:30" x14ac:dyDescent="0.2">
      <c r="A5496" s="89"/>
      <c r="B5496" s="35"/>
      <c r="C5496" s="30"/>
      <c r="D5496" s="30"/>
      <c r="E5496" s="30"/>
      <c r="F5496" s="30"/>
      <c r="G5496" s="30"/>
      <c r="H5496" s="155"/>
      <c r="I5496" s="36" t="str">
        <f ca="1">IFERROR(__xludf.DUMMYFUNCTION("""COMPUTED_VALUE""")," ")</f>
        <v xml:space="preserve"> </v>
      </c>
      <c r="J5496" s="51"/>
      <c r="K5496" s="56"/>
      <c r="L5496" s="38"/>
      <c r="M5496" s="30"/>
      <c r="N5496" s="30"/>
      <c r="O5496" s="30"/>
      <c r="P5496" s="30"/>
      <c r="Q5496" s="23" t="str">
        <v/>
      </c>
      <c r="R5496" s="30"/>
      <c r="S5496" s="39"/>
      <c r="T5496" s="45"/>
      <c r="U5496" s="52"/>
      <c r="V5496" s="53"/>
      <c r="W5496" s="54"/>
      <c r="X5496" s="30"/>
      <c r="Y5496" s="31" t="str">
        <v/>
      </c>
      <c r="Z5496" s="30"/>
      <c r="AA5496" s="56"/>
      <c r="AB5496" s="56"/>
      <c r="AC5496" s="30"/>
      <c r="AD5496" s="30"/>
    </row>
    <row r="5497" spans="1:30" x14ac:dyDescent="0.2">
      <c r="A5497" s="89"/>
      <c r="B5497" s="35"/>
      <c r="C5497" s="30"/>
      <c r="D5497" s="30"/>
      <c r="E5497" s="30"/>
      <c r="F5497" s="30"/>
      <c r="G5497" s="30"/>
      <c r="H5497" s="155"/>
      <c r="I5497" s="36" t="str">
        <f ca="1">IFERROR(__xludf.DUMMYFUNCTION("""COMPUTED_VALUE""")," ")</f>
        <v xml:space="preserve"> </v>
      </c>
      <c r="J5497" s="51"/>
      <c r="K5497" s="56"/>
      <c r="L5497" s="38"/>
      <c r="M5497" s="30"/>
      <c r="N5497" s="30"/>
      <c r="O5497" s="30"/>
      <c r="P5497" s="30"/>
      <c r="Q5497" s="23" t="str">
        <v/>
      </c>
      <c r="R5497" s="30"/>
      <c r="S5497" s="39"/>
      <c r="T5497" s="45"/>
      <c r="U5497" s="52"/>
      <c r="V5497" s="53"/>
      <c r="W5497" s="54"/>
      <c r="X5497" s="30"/>
      <c r="Y5497" s="31" t="str">
        <v/>
      </c>
      <c r="Z5497" s="30"/>
      <c r="AA5497" s="55"/>
      <c r="AB5497" s="55"/>
      <c r="AC5497" s="30"/>
      <c r="AD5497" s="30"/>
    </row>
    <row r="5498" spans="1:30" x14ac:dyDescent="0.2">
      <c r="A5498" s="89"/>
      <c r="B5498" s="35"/>
      <c r="C5498" s="30"/>
      <c r="D5498" s="30"/>
      <c r="E5498" s="30"/>
      <c r="F5498" s="30"/>
      <c r="G5498" s="30"/>
      <c r="H5498" s="155"/>
      <c r="I5498" s="36" t="str">
        <f ca="1">IFERROR(__xludf.DUMMYFUNCTION("""COMPUTED_VALUE""")," ")</f>
        <v xml:space="preserve"> </v>
      </c>
      <c r="J5498" s="51"/>
      <c r="K5498" s="56"/>
      <c r="L5498" s="38"/>
      <c r="M5498" s="30"/>
      <c r="N5498" s="30"/>
      <c r="O5498" s="30"/>
      <c r="P5498" s="30"/>
      <c r="Q5498" s="23" t="str">
        <v/>
      </c>
      <c r="R5498" s="30"/>
      <c r="S5498" s="39"/>
      <c r="T5498" s="45"/>
      <c r="U5498" s="52"/>
      <c r="V5498" s="53"/>
      <c r="W5498" s="54"/>
      <c r="X5498" s="30"/>
      <c r="Y5498" s="31" t="str">
        <v/>
      </c>
      <c r="Z5498" s="30"/>
      <c r="AA5498" s="56"/>
      <c r="AB5498" s="56"/>
      <c r="AC5498" s="30"/>
      <c r="AD5498" s="30"/>
    </row>
    <row r="5499" spans="1:30" x14ac:dyDescent="0.2">
      <c r="A5499" s="89"/>
      <c r="B5499" s="35"/>
      <c r="C5499" s="30"/>
      <c r="D5499" s="30"/>
      <c r="E5499" s="30"/>
      <c r="F5499" s="30"/>
      <c r="G5499" s="30"/>
      <c r="H5499" s="155"/>
      <c r="I5499" s="36" t="str">
        <f ca="1">IFERROR(__xludf.DUMMYFUNCTION("""COMPUTED_VALUE""")," ")</f>
        <v xml:space="preserve"> </v>
      </c>
      <c r="J5499" s="51"/>
      <c r="K5499" s="56"/>
      <c r="L5499" s="38"/>
      <c r="M5499" s="30"/>
      <c r="N5499" s="30"/>
      <c r="O5499" s="30"/>
      <c r="P5499" s="30"/>
      <c r="Q5499" s="23" t="str">
        <v/>
      </c>
      <c r="R5499" s="30"/>
      <c r="S5499" s="39"/>
      <c r="T5499" s="45"/>
      <c r="U5499" s="52"/>
      <c r="V5499" s="53"/>
      <c r="W5499" s="54"/>
      <c r="X5499" s="30"/>
      <c r="Y5499" s="31" t="str">
        <v/>
      </c>
      <c r="Z5499" s="30"/>
      <c r="AA5499" s="55"/>
      <c r="AB5499" s="55"/>
      <c r="AC5499" s="30"/>
      <c r="AD5499" s="30"/>
    </row>
    <row r="5500" spans="1:30" x14ac:dyDescent="0.2">
      <c r="A5500" s="89"/>
      <c r="B5500" s="35"/>
      <c r="C5500" s="30"/>
      <c r="D5500" s="30"/>
      <c r="E5500" s="30"/>
      <c r="F5500" s="30"/>
      <c r="G5500" s="30"/>
      <c r="H5500" s="155"/>
      <c r="I5500" s="36" t="str">
        <f ca="1">IFERROR(__xludf.DUMMYFUNCTION("""COMPUTED_VALUE""")," ")</f>
        <v xml:space="preserve"> </v>
      </c>
      <c r="J5500" s="51"/>
      <c r="K5500" s="56"/>
      <c r="L5500" s="38"/>
      <c r="M5500" s="30"/>
      <c r="N5500" s="30"/>
      <c r="O5500" s="30"/>
      <c r="P5500" s="30"/>
      <c r="Q5500" s="23" t="str">
        <v/>
      </c>
      <c r="R5500" s="30"/>
      <c r="S5500" s="39"/>
      <c r="T5500" s="45"/>
      <c r="U5500" s="52"/>
      <c r="V5500" s="53"/>
      <c r="W5500" s="54"/>
      <c r="X5500" s="30"/>
      <c r="Y5500" s="31" t="str">
        <v/>
      </c>
      <c r="Z5500" s="30"/>
      <c r="AA5500" s="56"/>
      <c r="AB5500" s="56"/>
      <c r="AC5500" s="30"/>
      <c r="AD5500" s="30"/>
    </row>
    <row r="5501" spans="1:30" x14ac:dyDescent="0.2">
      <c r="A5501" s="89"/>
      <c r="B5501" s="35"/>
      <c r="C5501" s="30"/>
      <c r="D5501" s="30"/>
      <c r="E5501" s="30"/>
      <c r="F5501" s="30"/>
      <c r="G5501" s="30"/>
      <c r="H5501" s="155"/>
      <c r="I5501" s="36" t="str">
        <f ca="1">IFERROR(__xludf.DUMMYFUNCTION("""COMPUTED_VALUE""")," ")</f>
        <v xml:space="preserve"> </v>
      </c>
      <c r="J5501" s="51"/>
      <c r="K5501" s="56"/>
      <c r="L5501" s="38"/>
      <c r="M5501" s="30"/>
      <c r="N5501" s="30"/>
      <c r="O5501" s="30"/>
      <c r="P5501" s="30"/>
      <c r="Q5501" s="23" t="str">
        <v/>
      </c>
      <c r="R5501" s="30"/>
      <c r="S5501" s="39"/>
      <c r="T5501" s="45"/>
      <c r="U5501" s="52"/>
      <c r="V5501" s="53"/>
      <c r="W5501" s="54"/>
      <c r="X5501" s="30"/>
      <c r="Y5501" s="31" t="str">
        <v/>
      </c>
      <c r="Z5501" s="30"/>
      <c r="AA5501" s="55"/>
      <c r="AB5501" s="55"/>
      <c r="AC5501" s="30"/>
      <c r="AD5501" s="30"/>
    </row>
    <row r="5502" spans="1:30" x14ac:dyDescent="0.2">
      <c r="A5502" s="89"/>
      <c r="B5502" s="35"/>
      <c r="C5502" s="30"/>
      <c r="D5502" s="30"/>
      <c r="E5502" s="30"/>
      <c r="F5502" s="30"/>
      <c r="G5502" s="30"/>
      <c r="H5502" s="155"/>
      <c r="I5502" s="36" t="str">
        <f ca="1">IFERROR(__xludf.DUMMYFUNCTION("""COMPUTED_VALUE""")," ")</f>
        <v xml:space="preserve"> </v>
      </c>
      <c r="J5502" s="51"/>
      <c r="K5502" s="56"/>
      <c r="L5502" s="38"/>
      <c r="M5502" s="30"/>
      <c r="N5502" s="30"/>
      <c r="O5502" s="30"/>
      <c r="P5502" s="30"/>
      <c r="Q5502" s="23" t="str">
        <v/>
      </c>
      <c r="R5502" s="30"/>
      <c r="S5502" s="39"/>
      <c r="T5502" s="45"/>
      <c r="U5502" s="52"/>
      <c r="V5502" s="53"/>
      <c r="W5502" s="54"/>
      <c r="X5502" s="30"/>
      <c r="Y5502" s="31" t="str">
        <v/>
      </c>
      <c r="Z5502" s="30"/>
      <c r="AA5502" s="56"/>
      <c r="AB5502" s="56"/>
      <c r="AC5502" s="30"/>
      <c r="AD5502" s="30"/>
    </row>
    <row r="5503" spans="1:30" x14ac:dyDescent="0.2">
      <c r="A5503" s="89"/>
      <c r="B5503" s="35"/>
      <c r="C5503" s="30"/>
      <c r="D5503" s="30"/>
      <c r="E5503" s="30"/>
      <c r="F5503" s="30"/>
      <c r="G5503" s="30"/>
      <c r="H5503" s="155"/>
      <c r="I5503" s="36" t="str">
        <f ca="1">IFERROR(__xludf.DUMMYFUNCTION("""COMPUTED_VALUE""")," ")</f>
        <v xml:space="preserve"> </v>
      </c>
      <c r="J5503" s="51"/>
      <c r="K5503" s="56"/>
      <c r="L5503" s="38"/>
      <c r="M5503" s="30"/>
      <c r="N5503" s="30"/>
      <c r="O5503" s="30"/>
      <c r="P5503" s="30"/>
      <c r="Q5503" s="23" t="str">
        <v/>
      </c>
      <c r="R5503" s="30"/>
      <c r="S5503" s="39"/>
      <c r="T5503" s="45"/>
      <c r="U5503" s="52"/>
      <c r="V5503" s="53"/>
      <c r="W5503" s="54"/>
      <c r="X5503" s="30"/>
      <c r="Y5503" s="31" t="str">
        <v/>
      </c>
      <c r="Z5503" s="30"/>
      <c r="AA5503" s="55"/>
      <c r="AB5503" s="55"/>
      <c r="AC5503" s="30"/>
      <c r="AD5503" s="30"/>
    </row>
    <row r="5504" spans="1:30" x14ac:dyDescent="0.2">
      <c r="A5504" s="89"/>
      <c r="B5504" s="35"/>
      <c r="C5504" s="30"/>
      <c r="D5504" s="30"/>
      <c r="E5504" s="30"/>
      <c r="F5504" s="30"/>
      <c r="G5504" s="30"/>
      <c r="H5504" s="155"/>
      <c r="I5504" s="36" t="str">
        <f ca="1">IFERROR(__xludf.DUMMYFUNCTION("""COMPUTED_VALUE""")," ")</f>
        <v xml:space="preserve"> </v>
      </c>
      <c r="J5504" s="51"/>
      <c r="K5504" s="56"/>
      <c r="L5504" s="38"/>
      <c r="M5504" s="30"/>
      <c r="N5504" s="30"/>
      <c r="O5504" s="30"/>
      <c r="P5504" s="30"/>
      <c r="Q5504" s="23" t="str">
        <v/>
      </c>
      <c r="R5504" s="30"/>
      <c r="S5504" s="39"/>
      <c r="T5504" s="45"/>
      <c r="U5504" s="52"/>
      <c r="V5504" s="53"/>
      <c r="W5504" s="54"/>
      <c r="X5504" s="30"/>
      <c r="Y5504" s="31" t="str">
        <v/>
      </c>
      <c r="Z5504" s="30"/>
      <c r="AA5504" s="56"/>
      <c r="AB5504" s="56"/>
      <c r="AC5504" s="30"/>
      <c r="AD5504" s="30"/>
    </row>
    <row r="5505" spans="1:30" x14ac:dyDescent="0.2">
      <c r="A5505" s="89"/>
      <c r="B5505" s="35"/>
      <c r="C5505" s="30"/>
      <c r="D5505" s="30"/>
      <c r="E5505" s="30"/>
      <c r="F5505" s="30"/>
      <c r="G5505" s="30"/>
      <c r="H5505" s="155"/>
      <c r="I5505" s="36" t="str">
        <f ca="1">IFERROR(__xludf.DUMMYFUNCTION("""COMPUTED_VALUE""")," ")</f>
        <v xml:space="preserve"> </v>
      </c>
      <c r="J5505" s="51"/>
      <c r="K5505" s="56"/>
      <c r="L5505" s="38"/>
      <c r="M5505" s="30"/>
      <c r="N5505" s="30"/>
      <c r="O5505" s="30"/>
      <c r="P5505" s="30"/>
      <c r="Q5505" s="23" t="str">
        <v/>
      </c>
      <c r="R5505" s="30"/>
      <c r="S5505" s="39"/>
      <c r="T5505" s="45"/>
      <c r="U5505" s="52"/>
      <c r="V5505" s="53"/>
      <c r="W5505" s="54"/>
      <c r="X5505" s="30"/>
      <c r="Y5505" s="31" t="str">
        <v/>
      </c>
      <c r="Z5505" s="30"/>
      <c r="AA5505" s="55"/>
      <c r="AB5505" s="55"/>
      <c r="AC5505" s="30"/>
      <c r="AD5505" s="30"/>
    </row>
    <row r="5506" spans="1:30" x14ac:dyDescent="0.2">
      <c r="A5506" s="89"/>
      <c r="B5506" s="35"/>
      <c r="C5506" s="30"/>
      <c r="D5506" s="30"/>
      <c r="E5506" s="30"/>
      <c r="F5506" s="30"/>
      <c r="G5506" s="30"/>
      <c r="H5506" s="155"/>
      <c r="I5506" s="36" t="str">
        <f ca="1">IFERROR(__xludf.DUMMYFUNCTION("""COMPUTED_VALUE""")," ")</f>
        <v xml:space="preserve"> </v>
      </c>
      <c r="J5506" s="51"/>
      <c r="K5506" s="56"/>
      <c r="L5506" s="38"/>
      <c r="M5506" s="30"/>
      <c r="N5506" s="30"/>
      <c r="O5506" s="30"/>
      <c r="P5506" s="30"/>
      <c r="Q5506" s="23" t="str">
        <v/>
      </c>
      <c r="R5506" s="30"/>
      <c r="S5506" s="39"/>
      <c r="T5506" s="45"/>
      <c r="U5506" s="52"/>
      <c r="V5506" s="53"/>
      <c r="W5506" s="54"/>
      <c r="X5506" s="30"/>
      <c r="Y5506" s="31" t="str">
        <v/>
      </c>
      <c r="Z5506" s="30"/>
      <c r="AA5506" s="56"/>
      <c r="AB5506" s="56"/>
      <c r="AC5506" s="30"/>
      <c r="AD5506" s="30"/>
    </row>
    <row r="5507" spans="1:30" x14ac:dyDescent="0.2">
      <c r="A5507" s="89"/>
      <c r="B5507" s="35"/>
      <c r="C5507" s="30"/>
      <c r="D5507" s="30"/>
      <c r="E5507" s="30"/>
      <c r="F5507" s="30"/>
      <c r="G5507" s="30"/>
      <c r="H5507" s="155"/>
      <c r="I5507" s="36" t="str">
        <f ca="1">IFERROR(__xludf.DUMMYFUNCTION("""COMPUTED_VALUE""")," ")</f>
        <v xml:space="preserve"> </v>
      </c>
      <c r="J5507" s="51"/>
      <c r="K5507" s="56"/>
      <c r="L5507" s="38"/>
      <c r="M5507" s="30"/>
      <c r="N5507" s="30"/>
      <c r="O5507" s="30"/>
      <c r="P5507" s="30"/>
      <c r="Q5507" s="23" t="str">
        <v/>
      </c>
      <c r="R5507" s="30"/>
      <c r="S5507" s="39"/>
      <c r="T5507" s="45"/>
      <c r="U5507" s="52"/>
      <c r="V5507" s="53"/>
      <c r="W5507" s="54"/>
      <c r="X5507" s="30"/>
      <c r="Y5507" s="31" t="str">
        <v/>
      </c>
      <c r="Z5507" s="30"/>
      <c r="AA5507" s="55"/>
      <c r="AB5507" s="55"/>
      <c r="AC5507" s="30"/>
      <c r="AD5507" s="30"/>
    </row>
    <row r="5508" spans="1:30" x14ac:dyDescent="0.2">
      <c r="A5508" s="89"/>
      <c r="B5508" s="35"/>
      <c r="C5508" s="30"/>
      <c r="D5508" s="30"/>
      <c r="E5508" s="30"/>
      <c r="F5508" s="30"/>
      <c r="G5508" s="30"/>
      <c r="H5508" s="155"/>
      <c r="I5508" s="36" t="str">
        <f ca="1">IFERROR(__xludf.DUMMYFUNCTION("""COMPUTED_VALUE""")," ")</f>
        <v xml:space="preserve"> </v>
      </c>
      <c r="J5508" s="51"/>
      <c r="K5508" s="56"/>
      <c r="L5508" s="38"/>
      <c r="M5508" s="30"/>
      <c r="N5508" s="30"/>
      <c r="O5508" s="30"/>
      <c r="P5508" s="30"/>
      <c r="Q5508" s="23" t="str">
        <v/>
      </c>
      <c r="R5508" s="30"/>
      <c r="S5508" s="39"/>
      <c r="T5508" s="45"/>
      <c r="U5508" s="52"/>
      <c r="V5508" s="53"/>
      <c r="W5508" s="54"/>
      <c r="X5508" s="30"/>
      <c r="Y5508" s="31" t="str">
        <v/>
      </c>
      <c r="Z5508" s="30"/>
      <c r="AA5508" s="56"/>
      <c r="AB5508" s="56"/>
      <c r="AC5508" s="30"/>
      <c r="AD5508" s="30"/>
    </row>
    <row r="5509" spans="1:30" x14ac:dyDescent="0.2">
      <c r="A5509" s="89"/>
      <c r="B5509" s="35"/>
      <c r="C5509" s="30"/>
      <c r="D5509" s="30"/>
      <c r="E5509" s="30"/>
      <c r="F5509" s="30"/>
      <c r="G5509" s="30"/>
      <c r="H5509" s="155"/>
      <c r="I5509" s="36" t="str">
        <f ca="1">IFERROR(__xludf.DUMMYFUNCTION("""COMPUTED_VALUE""")," ")</f>
        <v xml:space="preserve"> </v>
      </c>
      <c r="J5509" s="51"/>
      <c r="K5509" s="56"/>
      <c r="L5509" s="38"/>
      <c r="M5509" s="30"/>
      <c r="N5509" s="30"/>
      <c r="O5509" s="30"/>
      <c r="P5509" s="30"/>
      <c r="Q5509" s="23" t="str">
        <v/>
      </c>
      <c r="R5509" s="30"/>
      <c r="S5509" s="39"/>
      <c r="T5509" s="45"/>
      <c r="U5509" s="52"/>
      <c r="V5509" s="53"/>
      <c r="W5509" s="54"/>
      <c r="X5509" s="30"/>
      <c r="Y5509" s="31" t="str">
        <v/>
      </c>
      <c r="Z5509" s="30"/>
      <c r="AA5509" s="55"/>
      <c r="AB5509" s="55"/>
      <c r="AC5509" s="30"/>
      <c r="AD5509" s="30"/>
    </row>
    <row r="5510" spans="1:30" x14ac:dyDescent="0.2">
      <c r="A5510" s="89"/>
      <c r="B5510" s="35"/>
      <c r="C5510" s="30"/>
      <c r="D5510" s="30"/>
      <c r="E5510" s="30"/>
      <c r="F5510" s="30"/>
      <c r="G5510" s="30"/>
      <c r="H5510" s="155"/>
      <c r="I5510" s="36" t="str">
        <f ca="1">IFERROR(__xludf.DUMMYFUNCTION("""COMPUTED_VALUE""")," ")</f>
        <v xml:space="preserve"> </v>
      </c>
      <c r="J5510" s="51"/>
      <c r="K5510" s="56"/>
      <c r="L5510" s="38"/>
      <c r="M5510" s="30"/>
      <c r="N5510" s="30"/>
      <c r="O5510" s="30"/>
      <c r="P5510" s="30"/>
      <c r="Q5510" s="23" t="str">
        <v/>
      </c>
      <c r="R5510" s="30"/>
      <c r="S5510" s="39"/>
      <c r="T5510" s="45"/>
      <c r="U5510" s="52"/>
      <c r="V5510" s="53"/>
      <c r="W5510" s="54"/>
      <c r="X5510" s="30"/>
      <c r="Y5510" s="31" t="str">
        <v/>
      </c>
      <c r="Z5510" s="30"/>
      <c r="AA5510" s="56"/>
      <c r="AB5510" s="56"/>
      <c r="AC5510" s="30"/>
      <c r="AD5510" s="30"/>
    </row>
    <row r="5511" spans="1:30" x14ac:dyDescent="0.2">
      <c r="A5511" s="89"/>
      <c r="B5511" s="35"/>
      <c r="C5511" s="30"/>
      <c r="D5511" s="30"/>
      <c r="E5511" s="30"/>
      <c r="F5511" s="30"/>
      <c r="G5511" s="30"/>
      <c r="H5511" s="155"/>
      <c r="I5511" s="36" t="str">
        <f ca="1">IFERROR(__xludf.DUMMYFUNCTION("""COMPUTED_VALUE""")," ")</f>
        <v xml:space="preserve"> </v>
      </c>
      <c r="J5511" s="51"/>
      <c r="K5511" s="56"/>
      <c r="L5511" s="38"/>
      <c r="M5511" s="30"/>
      <c r="N5511" s="30"/>
      <c r="O5511" s="30"/>
      <c r="P5511" s="30"/>
      <c r="Q5511" s="23" t="str">
        <v/>
      </c>
      <c r="R5511" s="30"/>
      <c r="S5511" s="39"/>
      <c r="T5511" s="45"/>
      <c r="U5511" s="52"/>
      <c r="V5511" s="53"/>
      <c r="W5511" s="54"/>
      <c r="X5511" s="30"/>
      <c r="Y5511" s="31" t="str">
        <v/>
      </c>
      <c r="Z5511" s="30"/>
      <c r="AA5511" s="55"/>
      <c r="AB5511" s="55"/>
      <c r="AC5511" s="30"/>
      <c r="AD5511" s="30"/>
    </row>
    <row r="5512" spans="1:30" x14ac:dyDescent="0.2">
      <c r="A5512" s="89"/>
      <c r="B5512" s="35"/>
      <c r="C5512" s="30"/>
      <c r="D5512" s="30"/>
      <c r="E5512" s="30"/>
      <c r="F5512" s="30"/>
      <c r="G5512" s="30"/>
      <c r="H5512" s="155"/>
      <c r="I5512" s="36" t="str">
        <f ca="1">IFERROR(__xludf.DUMMYFUNCTION("""COMPUTED_VALUE""")," ")</f>
        <v xml:space="preserve"> </v>
      </c>
      <c r="J5512" s="51"/>
      <c r="K5512" s="56"/>
      <c r="L5512" s="38"/>
      <c r="M5512" s="30"/>
      <c r="N5512" s="30"/>
      <c r="O5512" s="30"/>
      <c r="P5512" s="30"/>
      <c r="Q5512" s="23" t="str">
        <v/>
      </c>
      <c r="R5512" s="30"/>
      <c r="S5512" s="39"/>
      <c r="T5512" s="45"/>
      <c r="U5512" s="52"/>
      <c r="V5512" s="53"/>
      <c r="W5512" s="54"/>
      <c r="X5512" s="30"/>
      <c r="Y5512" s="31" t="str">
        <v/>
      </c>
      <c r="Z5512" s="30"/>
      <c r="AA5512" s="56"/>
      <c r="AB5512" s="56"/>
      <c r="AC5512" s="30"/>
      <c r="AD5512" s="30"/>
    </row>
    <row r="5513" spans="1:30" x14ac:dyDescent="0.2">
      <c r="A5513" s="89"/>
      <c r="B5513" s="35"/>
      <c r="C5513" s="30"/>
      <c r="D5513" s="30"/>
      <c r="E5513" s="30"/>
      <c r="F5513" s="30"/>
      <c r="G5513" s="30"/>
      <c r="H5513" s="155"/>
      <c r="I5513" s="36" t="str">
        <f ca="1">IFERROR(__xludf.DUMMYFUNCTION("""COMPUTED_VALUE""")," ")</f>
        <v xml:space="preserve"> </v>
      </c>
      <c r="J5513" s="51"/>
      <c r="K5513" s="56"/>
      <c r="L5513" s="38"/>
      <c r="M5513" s="30"/>
      <c r="N5513" s="30"/>
      <c r="O5513" s="30"/>
      <c r="P5513" s="30"/>
      <c r="Q5513" s="23" t="str">
        <v/>
      </c>
      <c r="R5513" s="30"/>
      <c r="S5513" s="39"/>
      <c r="T5513" s="45"/>
      <c r="U5513" s="52"/>
      <c r="V5513" s="53"/>
      <c r="W5513" s="54"/>
      <c r="X5513" s="30"/>
      <c r="Y5513" s="31" t="str">
        <v/>
      </c>
      <c r="Z5513" s="30"/>
      <c r="AA5513" s="55"/>
      <c r="AB5513" s="55"/>
      <c r="AC5513" s="30"/>
      <c r="AD5513" s="30"/>
    </row>
    <row r="5514" spans="1:30" x14ac:dyDescent="0.2">
      <c r="A5514" s="89"/>
      <c r="B5514" s="35"/>
      <c r="C5514" s="30"/>
      <c r="D5514" s="30"/>
      <c r="E5514" s="30"/>
      <c r="F5514" s="30"/>
      <c r="G5514" s="30"/>
      <c r="H5514" s="155"/>
      <c r="I5514" s="36" t="str">
        <f ca="1">IFERROR(__xludf.DUMMYFUNCTION("""COMPUTED_VALUE""")," ")</f>
        <v xml:space="preserve"> </v>
      </c>
      <c r="J5514" s="51"/>
      <c r="K5514" s="56"/>
      <c r="L5514" s="38"/>
      <c r="M5514" s="30"/>
      <c r="N5514" s="30"/>
      <c r="O5514" s="30"/>
      <c r="P5514" s="30"/>
      <c r="Q5514" s="23" t="str">
        <v/>
      </c>
      <c r="R5514" s="30"/>
      <c r="S5514" s="39"/>
      <c r="T5514" s="45"/>
      <c r="U5514" s="52"/>
      <c r="V5514" s="53"/>
      <c r="W5514" s="54"/>
      <c r="X5514" s="30"/>
      <c r="Y5514" s="31" t="str">
        <v/>
      </c>
      <c r="Z5514" s="30"/>
      <c r="AA5514" s="56"/>
      <c r="AB5514" s="56"/>
      <c r="AC5514" s="30"/>
      <c r="AD5514" s="30"/>
    </row>
    <row r="5515" spans="1:30" x14ac:dyDescent="0.2">
      <c r="A5515" s="89"/>
      <c r="B5515" s="35"/>
      <c r="C5515" s="30"/>
      <c r="D5515" s="30"/>
      <c r="E5515" s="30"/>
      <c r="F5515" s="30"/>
      <c r="G5515" s="30"/>
      <c r="H5515" s="155"/>
      <c r="I5515" s="36" t="str">
        <f ca="1">IFERROR(__xludf.DUMMYFUNCTION("""COMPUTED_VALUE""")," ")</f>
        <v xml:space="preserve"> </v>
      </c>
      <c r="J5515" s="51"/>
      <c r="K5515" s="56"/>
      <c r="L5515" s="38"/>
      <c r="M5515" s="30"/>
      <c r="N5515" s="30"/>
      <c r="O5515" s="30"/>
      <c r="P5515" s="30"/>
      <c r="Q5515" s="23" t="str">
        <v/>
      </c>
      <c r="R5515" s="30"/>
      <c r="S5515" s="39"/>
      <c r="T5515" s="45"/>
      <c r="U5515" s="52"/>
      <c r="V5515" s="53"/>
      <c r="W5515" s="54"/>
      <c r="X5515" s="30"/>
      <c r="Y5515" s="31" t="str">
        <v/>
      </c>
      <c r="Z5515" s="30"/>
      <c r="AA5515" s="55"/>
      <c r="AB5515" s="55"/>
      <c r="AC5515" s="30"/>
      <c r="AD5515" s="30"/>
    </row>
    <row r="5516" spans="1:30" x14ac:dyDescent="0.2">
      <c r="A5516" s="89"/>
      <c r="B5516" s="35"/>
      <c r="C5516" s="30"/>
      <c r="D5516" s="30"/>
      <c r="E5516" s="30"/>
      <c r="F5516" s="30"/>
      <c r="G5516" s="30"/>
      <c r="H5516" s="155"/>
      <c r="I5516" s="36" t="str">
        <f ca="1">IFERROR(__xludf.DUMMYFUNCTION("""COMPUTED_VALUE""")," ")</f>
        <v xml:space="preserve"> </v>
      </c>
      <c r="J5516" s="51"/>
      <c r="K5516" s="56"/>
      <c r="L5516" s="38"/>
      <c r="M5516" s="30"/>
      <c r="N5516" s="30"/>
      <c r="O5516" s="30"/>
      <c r="P5516" s="30"/>
      <c r="Q5516" s="23" t="str">
        <v/>
      </c>
      <c r="R5516" s="30"/>
      <c r="S5516" s="39"/>
      <c r="T5516" s="45"/>
      <c r="U5516" s="52"/>
      <c r="V5516" s="53"/>
      <c r="W5516" s="54"/>
      <c r="X5516" s="30"/>
      <c r="Y5516" s="31" t="str">
        <v/>
      </c>
      <c r="Z5516" s="30"/>
      <c r="AA5516" s="56"/>
      <c r="AB5516" s="56"/>
      <c r="AC5516" s="30"/>
      <c r="AD5516" s="30"/>
    </row>
    <row r="5517" spans="1:30" x14ac:dyDescent="0.2">
      <c r="A5517" s="89"/>
      <c r="B5517" s="35"/>
      <c r="C5517" s="30"/>
      <c r="D5517" s="30"/>
      <c r="E5517" s="30"/>
      <c r="F5517" s="30"/>
      <c r="G5517" s="30"/>
      <c r="H5517" s="155"/>
      <c r="I5517" s="36" t="str">
        <f ca="1">IFERROR(__xludf.DUMMYFUNCTION("""COMPUTED_VALUE""")," ")</f>
        <v xml:space="preserve"> </v>
      </c>
      <c r="J5517" s="51"/>
      <c r="K5517" s="56"/>
      <c r="L5517" s="38"/>
      <c r="M5517" s="30"/>
      <c r="N5517" s="30"/>
      <c r="O5517" s="30"/>
      <c r="P5517" s="30"/>
      <c r="Q5517" s="23" t="str">
        <v/>
      </c>
      <c r="R5517" s="30"/>
      <c r="S5517" s="39"/>
      <c r="T5517" s="45"/>
      <c r="U5517" s="52"/>
      <c r="V5517" s="53"/>
      <c r="W5517" s="54"/>
      <c r="X5517" s="30"/>
      <c r="Y5517" s="31" t="str">
        <v/>
      </c>
      <c r="Z5517" s="30"/>
      <c r="AA5517" s="55"/>
      <c r="AB5517" s="55"/>
      <c r="AC5517" s="30"/>
      <c r="AD5517" s="30"/>
    </row>
    <row r="5518" spans="1:30" x14ac:dyDescent="0.2">
      <c r="A5518" s="89"/>
      <c r="B5518" s="35"/>
      <c r="C5518" s="30"/>
      <c r="D5518" s="30"/>
      <c r="E5518" s="30"/>
      <c r="F5518" s="30"/>
      <c r="G5518" s="30"/>
      <c r="H5518" s="155"/>
      <c r="I5518" s="36" t="str">
        <f ca="1">IFERROR(__xludf.DUMMYFUNCTION("""COMPUTED_VALUE""")," ")</f>
        <v xml:space="preserve"> </v>
      </c>
      <c r="J5518" s="51"/>
      <c r="K5518" s="56"/>
      <c r="L5518" s="38"/>
      <c r="M5518" s="30"/>
      <c r="N5518" s="30"/>
      <c r="O5518" s="30"/>
      <c r="P5518" s="30"/>
      <c r="Q5518" s="23" t="str">
        <v/>
      </c>
      <c r="R5518" s="30"/>
      <c r="S5518" s="39"/>
      <c r="T5518" s="45"/>
      <c r="U5518" s="52"/>
      <c r="V5518" s="53"/>
      <c r="W5518" s="54"/>
      <c r="X5518" s="30"/>
      <c r="Y5518" s="31" t="str">
        <v/>
      </c>
      <c r="Z5518" s="30"/>
      <c r="AA5518" s="56"/>
      <c r="AB5518" s="56"/>
      <c r="AC5518" s="30"/>
      <c r="AD5518" s="30"/>
    </row>
    <row r="5519" spans="1:30" x14ac:dyDescent="0.2">
      <c r="A5519" s="89"/>
      <c r="B5519" s="35"/>
      <c r="C5519" s="30"/>
      <c r="D5519" s="30"/>
      <c r="E5519" s="30"/>
      <c r="F5519" s="30"/>
      <c r="G5519" s="30"/>
      <c r="H5519" s="155"/>
      <c r="I5519" s="36" t="str">
        <f ca="1">IFERROR(__xludf.DUMMYFUNCTION("""COMPUTED_VALUE""")," ")</f>
        <v xml:space="preserve"> </v>
      </c>
      <c r="J5519" s="51"/>
      <c r="K5519" s="56"/>
      <c r="L5519" s="38"/>
      <c r="M5519" s="30"/>
      <c r="N5519" s="30"/>
      <c r="O5519" s="30"/>
      <c r="P5519" s="30"/>
      <c r="Q5519" s="23" t="str">
        <v/>
      </c>
      <c r="R5519" s="30"/>
      <c r="S5519" s="39"/>
      <c r="T5519" s="45"/>
      <c r="U5519" s="52"/>
      <c r="V5519" s="53"/>
      <c r="W5519" s="54"/>
      <c r="X5519" s="30"/>
      <c r="Y5519" s="31" t="str">
        <v/>
      </c>
      <c r="Z5519" s="30"/>
      <c r="AA5519" s="55"/>
      <c r="AB5519" s="55"/>
      <c r="AC5519" s="30"/>
      <c r="AD5519" s="30"/>
    </row>
    <row r="5520" spans="1:30" x14ac:dyDescent="0.2">
      <c r="A5520" s="89"/>
      <c r="B5520" s="35"/>
      <c r="C5520" s="30"/>
      <c r="D5520" s="30"/>
      <c r="E5520" s="30"/>
      <c r="F5520" s="30"/>
      <c r="G5520" s="30"/>
      <c r="H5520" s="155"/>
      <c r="I5520" s="36" t="str">
        <f ca="1">IFERROR(__xludf.DUMMYFUNCTION("""COMPUTED_VALUE""")," ")</f>
        <v xml:space="preserve"> </v>
      </c>
      <c r="J5520" s="51"/>
      <c r="K5520" s="56"/>
      <c r="L5520" s="38"/>
      <c r="M5520" s="30"/>
      <c r="N5520" s="30"/>
      <c r="O5520" s="30"/>
      <c r="P5520" s="30"/>
      <c r="Q5520" s="23" t="str">
        <v/>
      </c>
      <c r="R5520" s="30"/>
      <c r="S5520" s="39"/>
      <c r="T5520" s="45"/>
      <c r="U5520" s="52"/>
      <c r="V5520" s="53"/>
      <c r="W5520" s="54"/>
      <c r="X5520" s="30"/>
      <c r="Y5520" s="31" t="str">
        <v/>
      </c>
      <c r="Z5520" s="30"/>
      <c r="AA5520" s="56"/>
      <c r="AB5520" s="56"/>
      <c r="AC5520" s="30"/>
      <c r="AD5520" s="30"/>
    </row>
    <row r="5521" spans="1:30" x14ac:dyDescent="0.2">
      <c r="A5521" s="89"/>
      <c r="B5521" s="35"/>
      <c r="C5521" s="30"/>
      <c r="D5521" s="30"/>
      <c r="E5521" s="30"/>
      <c r="F5521" s="30"/>
      <c r="G5521" s="30"/>
      <c r="H5521" s="155"/>
      <c r="I5521" s="36" t="str">
        <f ca="1">IFERROR(__xludf.DUMMYFUNCTION("""COMPUTED_VALUE""")," ")</f>
        <v xml:space="preserve"> </v>
      </c>
      <c r="J5521" s="51"/>
      <c r="K5521" s="56"/>
      <c r="L5521" s="38"/>
      <c r="M5521" s="30"/>
      <c r="N5521" s="30"/>
      <c r="O5521" s="30"/>
      <c r="P5521" s="30"/>
      <c r="Q5521" s="23" t="str">
        <v/>
      </c>
      <c r="R5521" s="30"/>
      <c r="S5521" s="39"/>
      <c r="T5521" s="45"/>
      <c r="U5521" s="52"/>
      <c r="V5521" s="53"/>
      <c r="W5521" s="54"/>
      <c r="X5521" s="30"/>
      <c r="Y5521" s="31" t="str">
        <v/>
      </c>
      <c r="Z5521" s="30"/>
      <c r="AA5521" s="55"/>
      <c r="AB5521" s="55"/>
      <c r="AC5521" s="30"/>
      <c r="AD5521" s="30"/>
    </row>
    <row r="5522" spans="1:30" x14ac:dyDescent="0.2">
      <c r="A5522" s="89"/>
      <c r="B5522" s="35"/>
      <c r="C5522" s="30"/>
      <c r="D5522" s="30"/>
      <c r="E5522" s="30"/>
      <c r="F5522" s="30"/>
      <c r="G5522" s="30"/>
      <c r="H5522" s="155"/>
      <c r="I5522" s="36" t="str">
        <f ca="1">IFERROR(__xludf.DUMMYFUNCTION("""COMPUTED_VALUE""")," ")</f>
        <v xml:space="preserve"> </v>
      </c>
      <c r="J5522" s="51"/>
      <c r="K5522" s="56"/>
      <c r="L5522" s="38"/>
      <c r="M5522" s="30"/>
      <c r="N5522" s="30"/>
      <c r="O5522" s="30"/>
      <c r="P5522" s="30"/>
      <c r="Q5522" s="23" t="str">
        <v/>
      </c>
      <c r="R5522" s="30"/>
      <c r="S5522" s="39"/>
      <c r="T5522" s="45"/>
      <c r="U5522" s="52"/>
      <c r="V5522" s="53"/>
      <c r="W5522" s="54"/>
      <c r="X5522" s="30"/>
      <c r="Y5522" s="31" t="str">
        <v/>
      </c>
      <c r="Z5522" s="30"/>
      <c r="AA5522" s="56"/>
      <c r="AB5522" s="56"/>
      <c r="AC5522" s="30"/>
      <c r="AD5522" s="30"/>
    </row>
    <row r="5523" spans="1:30" x14ac:dyDescent="0.2">
      <c r="A5523" s="89"/>
      <c r="B5523" s="35"/>
      <c r="C5523" s="30"/>
      <c r="D5523" s="30"/>
      <c r="E5523" s="30"/>
      <c r="F5523" s="30"/>
      <c r="G5523" s="30"/>
      <c r="H5523" s="155"/>
      <c r="I5523" s="36" t="str">
        <f ca="1">IFERROR(__xludf.DUMMYFUNCTION("""COMPUTED_VALUE""")," ")</f>
        <v xml:space="preserve"> </v>
      </c>
      <c r="J5523" s="51"/>
      <c r="K5523" s="56"/>
      <c r="L5523" s="38"/>
      <c r="M5523" s="30"/>
      <c r="N5523" s="30"/>
      <c r="O5523" s="30"/>
      <c r="P5523" s="30"/>
      <c r="Q5523" s="23" t="str">
        <v/>
      </c>
      <c r="R5523" s="30"/>
      <c r="S5523" s="39"/>
      <c r="T5523" s="45"/>
      <c r="U5523" s="52"/>
      <c r="V5523" s="53"/>
      <c r="W5523" s="54"/>
      <c r="X5523" s="30"/>
      <c r="Y5523" s="31" t="str">
        <v/>
      </c>
      <c r="Z5523" s="30"/>
      <c r="AA5523" s="55"/>
      <c r="AB5523" s="55"/>
      <c r="AC5523" s="30"/>
      <c r="AD5523" s="30"/>
    </row>
    <row r="5524" spans="1:30" x14ac:dyDescent="0.2">
      <c r="A5524" s="89"/>
      <c r="B5524" s="35"/>
      <c r="C5524" s="30"/>
      <c r="D5524" s="30"/>
      <c r="E5524" s="30"/>
      <c r="F5524" s="30"/>
      <c r="G5524" s="30"/>
      <c r="H5524" s="155"/>
      <c r="I5524" s="36" t="str">
        <f ca="1">IFERROR(__xludf.DUMMYFUNCTION("""COMPUTED_VALUE""")," ")</f>
        <v xml:space="preserve"> </v>
      </c>
      <c r="J5524" s="51"/>
      <c r="K5524" s="56"/>
      <c r="L5524" s="38"/>
      <c r="M5524" s="30"/>
      <c r="N5524" s="30"/>
      <c r="O5524" s="30"/>
      <c r="P5524" s="30"/>
      <c r="Q5524" s="23" t="str">
        <v/>
      </c>
      <c r="R5524" s="30"/>
      <c r="S5524" s="39"/>
      <c r="T5524" s="45"/>
      <c r="U5524" s="52"/>
      <c r="V5524" s="53"/>
      <c r="W5524" s="54"/>
      <c r="X5524" s="30"/>
      <c r="Y5524" s="31" t="str">
        <v/>
      </c>
      <c r="Z5524" s="30"/>
      <c r="AA5524" s="56"/>
      <c r="AB5524" s="56"/>
      <c r="AC5524" s="30"/>
      <c r="AD5524" s="30"/>
    </row>
    <row r="5525" spans="1:30" x14ac:dyDescent="0.2">
      <c r="A5525" s="89"/>
      <c r="B5525" s="35"/>
      <c r="C5525" s="30"/>
      <c r="D5525" s="30"/>
      <c r="E5525" s="30"/>
      <c r="F5525" s="30"/>
      <c r="G5525" s="30"/>
      <c r="H5525" s="155"/>
      <c r="I5525" s="36" t="str">
        <f ca="1">IFERROR(__xludf.DUMMYFUNCTION("""COMPUTED_VALUE""")," ")</f>
        <v xml:space="preserve"> </v>
      </c>
      <c r="J5525" s="51"/>
      <c r="K5525" s="56"/>
      <c r="L5525" s="38"/>
      <c r="M5525" s="30"/>
      <c r="N5525" s="30"/>
      <c r="O5525" s="30"/>
      <c r="P5525" s="30"/>
      <c r="Q5525" s="23" t="str">
        <v/>
      </c>
      <c r="R5525" s="30"/>
      <c r="S5525" s="39"/>
      <c r="T5525" s="45"/>
      <c r="U5525" s="52"/>
      <c r="V5525" s="53"/>
      <c r="W5525" s="54"/>
      <c r="X5525" s="30"/>
      <c r="Y5525" s="31" t="str">
        <v/>
      </c>
      <c r="Z5525" s="30"/>
      <c r="AA5525" s="55"/>
      <c r="AB5525" s="55"/>
      <c r="AC5525" s="30"/>
      <c r="AD5525" s="30"/>
    </row>
    <row r="5526" spans="1:30" x14ac:dyDescent="0.2">
      <c r="A5526" s="89"/>
      <c r="B5526" s="35"/>
      <c r="C5526" s="30"/>
      <c r="D5526" s="30"/>
      <c r="E5526" s="30"/>
      <c r="F5526" s="30"/>
      <c r="G5526" s="30"/>
      <c r="H5526" s="155"/>
      <c r="I5526" s="36" t="str">
        <f ca="1">IFERROR(__xludf.DUMMYFUNCTION("""COMPUTED_VALUE""")," ")</f>
        <v xml:space="preserve"> </v>
      </c>
      <c r="J5526" s="51"/>
      <c r="K5526" s="56"/>
      <c r="L5526" s="38"/>
      <c r="M5526" s="30"/>
      <c r="N5526" s="30"/>
      <c r="O5526" s="30"/>
      <c r="P5526" s="30"/>
      <c r="Q5526" s="23" t="str">
        <v/>
      </c>
      <c r="R5526" s="30"/>
      <c r="S5526" s="39"/>
      <c r="T5526" s="45"/>
      <c r="U5526" s="52"/>
      <c r="V5526" s="53"/>
      <c r="W5526" s="54"/>
      <c r="X5526" s="30"/>
      <c r="Y5526" s="31" t="str">
        <v/>
      </c>
      <c r="Z5526" s="30"/>
      <c r="AA5526" s="56"/>
      <c r="AB5526" s="56"/>
      <c r="AC5526" s="30"/>
      <c r="AD5526" s="30"/>
    </row>
    <row r="5527" spans="1:30" x14ac:dyDescent="0.2">
      <c r="A5527" s="89"/>
      <c r="B5527" s="35"/>
      <c r="C5527" s="30"/>
      <c r="D5527" s="30"/>
      <c r="E5527" s="30"/>
      <c r="F5527" s="30"/>
      <c r="G5527" s="30"/>
      <c r="H5527" s="155"/>
      <c r="I5527" s="36" t="str">
        <f ca="1">IFERROR(__xludf.DUMMYFUNCTION("""COMPUTED_VALUE""")," ")</f>
        <v xml:space="preserve"> </v>
      </c>
      <c r="J5527" s="51"/>
      <c r="K5527" s="56"/>
      <c r="L5527" s="38"/>
      <c r="M5527" s="30"/>
      <c r="N5527" s="30"/>
      <c r="O5527" s="30"/>
      <c r="P5527" s="30"/>
      <c r="Q5527" s="23" t="str">
        <v/>
      </c>
      <c r="R5527" s="30"/>
      <c r="S5527" s="39"/>
      <c r="T5527" s="45"/>
      <c r="U5527" s="52"/>
      <c r="V5527" s="53"/>
      <c r="W5527" s="54"/>
      <c r="X5527" s="30"/>
      <c r="Y5527" s="31" t="str">
        <v/>
      </c>
      <c r="Z5527" s="30"/>
      <c r="AA5527" s="55"/>
      <c r="AB5527" s="55"/>
      <c r="AC5527" s="30"/>
      <c r="AD5527" s="30"/>
    </row>
    <row r="5528" spans="1:30" x14ac:dyDescent="0.2">
      <c r="A5528" s="89"/>
      <c r="B5528" s="35"/>
      <c r="C5528" s="30"/>
      <c r="D5528" s="30"/>
      <c r="E5528" s="30"/>
      <c r="F5528" s="30"/>
      <c r="G5528" s="30"/>
      <c r="H5528" s="155"/>
      <c r="I5528" s="36" t="str">
        <f ca="1">IFERROR(__xludf.DUMMYFUNCTION("""COMPUTED_VALUE""")," ")</f>
        <v xml:space="preserve"> </v>
      </c>
      <c r="J5528" s="51"/>
      <c r="K5528" s="56"/>
      <c r="L5528" s="38"/>
      <c r="M5528" s="30"/>
      <c r="N5528" s="30"/>
      <c r="O5528" s="30"/>
      <c r="P5528" s="30"/>
      <c r="Q5528" s="23" t="str">
        <v/>
      </c>
      <c r="R5528" s="30"/>
      <c r="S5528" s="39"/>
      <c r="T5528" s="45"/>
      <c r="U5528" s="52"/>
      <c r="V5528" s="53"/>
      <c r="W5528" s="54"/>
      <c r="X5528" s="30"/>
      <c r="Y5528" s="31" t="str">
        <v/>
      </c>
      <c r="Z5528" s="30"/>
      <c r="AA5528" s="56"/>
      <c r="AB5528" s="56"/>
      <c r="AC5528" s="30"/>
      <c r="AD5528" s="30"/>
    </row>
    <row r="5529" spans="1:30" x14ac:dyDescent="0.2">
      <c r="A5529" s="89"/>
      <c r="B5529" s="35"/>
      <c r="C5529" s="30"/>
      <c r="D5529" s="30"/>
      <c r="E5529" s="30"/>
      <c r="F5529" s="30"/>
      <c r="G5529" s="30"/>
      <c r="H5529" s="155"/>
      <c r="I5529" s="36" t="str">
        <f ca="1">IFERROR(__xludf.DUMMYFUNCTION("""COMPUTED_VALUE""")," ")</f>
        <v xml:space="preserve"> </v>
      </c>
      <c r="J5529" s="51"/>
      <c r="K5529" s="56"/>
      <c r="L5529" s="38"/>
      <c r="M5529" s="30"/>
      <c r="N5529" s="30"/>
      <c r="O5529" s="30"/>
      <c r="P5529" s="30"/>
      <c r="Q5529" s="23" t="str">
        <v/>
      </c>
      <c r="R5529" s="30"/>
      <c r="S5529" s="39"/>
      <c r="T5529" s="45"/>
      <c r="U5529" s="52"/>
      <c r="V5529" s="53"/>
      <c r="W5529" s="54"/>
      <c r="X5529" s="30"/>
      <c r="Y5529" s="31" t="str">
        <v/>
      </c>
      <c r="Z5529" s="30"/>
      <c r="AA5529" s="55"/>
      <c r="AB5529" s="55"/>
      <c r="AC5529" s="30"/>
      <c r="AD5529" s="30"/>
    </row>
    <row r="5530" spans="1:30" x14ac:dyDescent="0.2">
      <c r="A5530" s="89"/>
      <c r="B5530" s="35"/>
      <c r="C5530" s="30"/>
      <c r="D5530" s="30"/>
      <c r="E5530" s="30"/>
      <c r="F5530" s="30"/>
      <c r="G5530" s="30"/>
      <c r="H5530" s="155"/>
      <c r="I5530" s="36" t="str">
        <f ca="1">IFERROR(__xludf.DUMMYFUNCTION("""COMPUTED_VALUE""")," ")</f>
        <v xml:space="preserve"> </v>
      </c>
      <c r="J5530" s="51"/>
      <c r="K5530" s="56"/>
      <c r="L5530" s="38"/>
      <c r="M5530" s="30"/>
      <c r="N5530" s="30"/>
      <c r="O5530" s="30"/>
      <c r="P5530" s="30"/>
      <c r="Q5530" s="23" t="str">
        <v/>
      </c>
      <c r="R5530" s="30"/>
      <c r="S5530" s="39"/>
      <c r="T5530" s="45"/>
      <c r="U5530" s="52"/>
      <c r="V5530" s="53"/>
      <c r="W5530" s="54"/>
      <c r="X5530" s="30"/>
      <c r="Y5530" s="31" t="str">
        <v/>
      </c>
      <c r="Z5530" s="30"/>
      <c r="AA5530" s="56"/>
      <c r="AB5530" s="56"/>
      <c r="AC5530" s="30"/>
      <c r="AD5530" s="30"/>
    </row>
    <row r="5531" spans="1:30" x14ac:dyDescent="0.2">
      <c r="A5531" s="89"/>
      <c r="B5531" s="35"/>
      <c r="C5531" s="30"/>
      <c r="D5531" s="30"/>
      <c r="E5531" s="30"/>
      <c r="F5531" s="30"/>
      <c r="G5531" s="30"/>
      <c r="H5531" s="155"/>
      <c r="I5531" s="36" t="str">
        <f ca="1">IFERROR(__xludf.DUMMYFUNCTION("""COMPUTED_VALUE""")," ")</f>
        <v xml:space="preserve"> </v>
      </c>
      <c r="J5531" s="51"/>
      <c r="K5531" s="56"/>
      <c r="L5531" s="38"/>
      <c r="M5531" s="30"/>
      <c r="N5531" s="30"/>
      <c r="O5531" s="30"/>
      <c r="P5531" s="30"/>
      <c r="Q5531" s="23" t="str">
        <v/>
      </c>
      <c r="R5531" s="30"/>
      <c r="S5531" s="39"/>
      <c r="T5531" s="45"/>
      <c r="U5531" s="52"/>
      <c r="V5531" s="53"/>
      <c r="W5531" s="54"/>
      <c r="X5531" s="30"/>
      <c r="Y5531" s="31" t="str">
        <v/>
      </c>
      <c r="Z5531" s="30"/>
      <c r="AA5531" s="55"/>
      <c r="AB5531" s="55"/>
      <c r="AC5531" s="30"/>
      <c r="AD5531" s="30"/>
    </row>
    <row r="5532" spans="1:30" x14ac:dyDescent="0.2">
      <c r="A5532" s="89"/>
      <c r="B5532" s="35"/>
      <c r="C5532" s="30"/>
      <c r="D5532" s="30"/>
      <c r="E5532" s="30"/>
      <c r="F5532" s="30"/>
      <c r="G5532" s="30"/>
      <c r="H5532" s="155"/>
      <c r="I5532" s="36" t="str">
        <f ca="1">IFERROR(__xludf.DUMMYFUNCTION("""COMPUTED_VALUE""")," ")</f>
        <v xml:space="preserve"> </v>
      </c>
      <c r="J5532" s="51"/>
      <c r="K5532" s="56"/>
      <c r="L5532" s="38"/>
      <c r="M5532" s="30"/>
      <c r="N5532" s="30"/>
      <c r="O5532" s="30"/>
      <c r="P5532" s="30"/>
      <c r="Q5532" s="23" t="str">
        <v/>
      </c>
      <c r="R5532" s="30"/>
      <c r="S5532" s="39"/>
      <c r="T5532" s="45"/>
      <c r="U5532" s="52"/>
      <c r="V5532" s="53"/>
      <c r="W5532" s="54"/>
      <c r="X5532" s="30"/>
      <c r="Y5532" s="31" t="str">
        <v/>
      </c>
      <c r="Z5532" s="30"/>
      <c r="AA5532" s="56"/>
      <c r="AB5532" s="56"/>
      <c r="AC5532" s="30"/>
      <c r="AD5532" s="30"/>
    </row>
    <row r="5533" spans="1:30" x14ac:dyDescent="0.2">
      <c r="A5533" s="89"/>
      <c r="B5533" s="35"/>
      <c r="C5533" s="30"/>
      <c r="D5533" s="30"/>
      <c r="E5533" s="30"/>
      <c r="F5533" s="30"/>
      <c r="G5533" s="30"/>
      <c r="H5533" s="155"/>
      <c r="I5533" s="36" t="str">
        <f ca="1">IFERROR(__xludf.DUMMYFUNCTION("""COMPUTED_VALUE""")," ")</f>
        <v xml:space="preserve"> </v>
      </c>
      <c r="J5533" s="51"/>
      <c r="K5533" s="56"/>
      <c r="L5533" s="38"/>
      <c r="M5533" s="30"/>
      <c r="N5533" s="30"/>
      <c r="O5533" s="30"/>
      <c r="P5533" s="30"/>
      <c r="Q5533" s="23" t="str">
        <v/>
      </c>
      <c r="R5533" s="30"/>
      <c r="S5533" s="39"/>
      <c r="T5533" s="45"/>
      <c r="U5533" s="52"/>
      <c r="V5533" s="53"/>
      <c r="W5533" s="54"/>
      <c r="X5533" s="30"/>
      <c r="Y5533" s="31" t="str">
        <v/>
      </c>
      <c r="Z5533" s="30"/>
      <c r="AA5533" s="55"/>
      <c r="AB5533" s="55"/>
      <c r="AC5533" s="30"/>
      <c r="AD5533" s="30"/>
    </row>
    <row r="5534" spans="1:30" x14ac:dyDescent="0.2">
      <c r="A5534" s="89"/>
      <c r="B5534" s="35"/>
      <c r="C5534" s="30"/>
      <c r="D5534" s="30"/>
      <c r="E5534" s="30"/>
      <c r="F5534" s="30"/>
      <c r="G5534" s="30"/>
      <c r="H5534" s="155"/>
      <c r="I5534" s="36" t="str">
        <f ca="1">IFERROR(__xludf.DUMMYFUNCTION("""COMPUTED_VALUE""")," ")</f>
        <v xml:space="preserve"> </v>
      </c>
      <c r="J5534" s="51"/>
      <c r="K5534" s="56"/>
      <c r="L5534" s="38"/>
      <c r="M5534" s="30"/>
      <c r="N5534" s="30"/>
      <c r="O5534" s="30"/>
      <c r="P5534" s="30"/>
      <c r="Q5534" s="23" t="str">
        <v/>
      </c>
      <c r="R5534" s="30"/>
      <c r="S5534" s="39"/>
      <c r="T5534" s="45"/>
      <c r="U5534" s="52"/>
      <c r="V5534" s="53"/>
      <c r="W5534" s="54"/>
      <c r="X5534" s="30"/>
      <c r="Y5534" s="31" t="str">
        <v/>
      </c>
      <c r="Z5534" s="30"/>
      <c r="AA5534" s="56"/>
      <c r="AB5534" s="56"/>
      <c r="AC5534" s="30"/>
      <c r="AD5534" s="30"/>
    </row>
    <row r="5535" spans="1:30" x14ac:dyDescent="0.2">
      <c r="A5535" s="89"/>
      <c r="B5535" s="35"/>
      <c r="C5535" s="30"/>
      <c r="D5535" s="30"/>
      <c r="E5535" s="30"/>
      <c r="F5535" s="30"/>
      <c r="G5535" s="30"/>
      <c r="H5535" s="155"/>
      <c r="I5535" s="36" t="str">
        <f ca="1">IFERROR(__xludf.DUMMYFUNCTION("""COMPUTED_VALUE""")," ")</f>
        <v xml:space="preserve"> </v>
      </c>
      <c r="J5535" s="51"/>
      <c r="K5535" s="56"/>
      <c r="L5535" s="38"/>
      <c r="M5535" s="30"/>
      <c r="N5535" s="30"/>
      <c r="O5535" s="30"/>
      <c r="P5535" s="30"/>
      <c r="Q5535" s="23" t="str">
        <v/>
      </c>
      <c r="R5535" s="30"/>
      <c r="S5535" s="39"/>
      <c r="T5535" s="45"/>
      <c r="U5535" s="52"/>
      <c r="V5535" s="53"/>
      <c r="W5535" s="54"/>
      <c r="X5535" s="30"/>
      <c r="Y5535" s="31" t="str">
        <v/>
      </c>
      <c r="Z5535" s="30"/>
      <c r="AA5535" s="55"/>
      <c r="AB5535" s="55"/>
      <c r="AC5535" s="30"/>
      <c r="AD5535" s="30"/>
    </row>
    <row r="5536" spans="1:30" x14ac:dyDescent="0.2">
      <c r="A5536" s="89"/>
      <c r="B5536" s="35"/>
      <c r="C5536" s="30"/>
      <c r="D5536" s="30"/>
      <c r="E5536" s="30"/>
      <c r="F5536" s="30"/>
      <c r="G5536" s="30"/>
      <c r="H5536" s="155"/>
      <c r="I5536" s="36" t="str">
        <f ca="1">IFERROR(__xludf.DUMMYFUNCTION("""COMPUTED_VALUE""")," ")</f>
        <v xml:space="preserve"> </v>
      </c>
      <c r="J5536" s="51"/>
      <c r="K5536" s="56"/>
      <c r="L5536" s="38"/>
      <c r="M5536" s="30"/>
      <c r="N5536" s="30"/>
      <c r="O5536" s="30"/>
      <c r="P5536" s="30"/>
      <c r="Q5536" s="23" t="str">
        <v/>
      </c>
      <c r="R5536" s="30"/>
      <c r="S5536" s="39"/>
      <c r="T5536" s="45"/>
      <c r="U5536" s="52"/>
      <c r="V5536" s="53"/>
      <c r="W5536" s="54"/>
      <c r="X5536" s="30"/>
      <c r="Y5536" s="31" t="str">
        <v/>
      </c>
      <c r="Z5536" s="30"/>
      <c r="AA5536" s="56"/>
      <c r="AB5536" s="56"/>
      <c r="AC5536" s="30"/>
      <c r="AD5536" s="30"/>
    </row>
    <row r="5537" spans="1:30" x14ac:dyDescent="0.2">
      <c r="A5537" s="89"/>
      <c r="B5537" s="35"/>
      <c r="C5537" s="30"/>
      <c r="D5537" s="30"/>
      <c r="E5537" s="30"/>
      <c r="F5537" s="30"/>
      <c r="G5537" s="30"/>
      <c r="H5537" s="155"/>
      <c r="I5537" s="36" t="str">
        <f ca="1">IFERROR(__xludf.DUMMYFUNCTION("""COMPUTED_VALUE""")," ")</f>
        <v xml:space="preserve"> </v>
      </c>
      <c r="J5537" s="51"/>
      <c r="K5537" s="56"/>
      <c r="L5537" s="38"/>
      <c r="M5537" s="30"/>
      <c r="N5537" s="30"/>
      <c r="O5537" s="30"/>
      <c r="P5537" s="30"/>
      <c r="Q5537" s="23" t="str">
        <v/>
      </c>
      <c r="R5537" s="30"/>
      <c r="S5537" s="39"/>
      <c r="T5537" s="45"/>
      <c r="U5537" s="52"/>
      <c r="V5537" s="53"/>
      <c r="W5537" s="54"/>
      <c r="X5537" s="30"/>
      <c r="Y5537" s="31" t="str">
        <v/>
      </c>
      <c r="Z5537" s="30"/>
      <c r="AA5537" s="55"/>
      <c r="AB5537" s="55"/>
      <c r="AC5537" s="30"/>
      <c r="AD5537" s="30"/>
    </row>
    <row r="5538" spans="1:30" x14ac:dyDescent="0.2">
      <c r="A5538" s="89"/>
      <c r="B5538" s="35"/>
      <c r="C5538" s="30"/>
      <c r="D5538" s="30"/>
      <c r="E5538" s="30"/>
      <c r="F5538" s="30"/>
      <c r="G5538" s="30"/>
      <c r="H5538" s="155"/>
      <c r="I5538" s="36" t="str">
        <f ca="1">IFERROR(__xludf.DUMMYFUNCTION("""COMPUTED_VALUE""")," ")</f>
        <v xml:space="preserve"> </v>
      </c>
      <c r="J5538" s="51"/>
      <c r="K5538" s="56"/>
      <c r="L5538" s="38"/>
      <c r="M5538" s="30"/>
      <c r="N5538" s="30"/>
      <c r="O5538" s="30"/>
      <c r="P5538" s="30"/>
      <c r="Q5538" s="23" t="str">
        <v/>
      </c>
      <c r="R5538" s="30"/>
      <c r="S5538" s="39"/>
      <c r="T5538" s="45"/>
      <c r="U5538" s="52"/>
      <c r="V5538" s="53"/>
      <c r="W5538" s="54"/>
      <c r="X5538" s="30"/>
      <c r="Y5538" s="31" t="str">
        <v/>
      </c>
      <c r="Z5538" s="30"/>
      <c r="AA5538" s="56"/>
      <c r="AB5538" s="56"/>
      <c r="AC5538" s="30"/>
      <c r="AD5538" s="30"/>
    </row>
    <row r="5539" spans="1:30" x14ac:dyDescent="0.2">
      <c r="A5539" s="89"/>
      <c r="B5539" s="35"/>
      <c r="C5539" s="30"/>
      <c r="D5539" s="30"/>
      <c r="E5539" s="30"/>
      <c r="F5539" s="30"/>
      <c r="G5539" s="30"/>
      <c r="H5539" s="155"/>
      <c r="I5539" s="36" t="str">
        <f ca="1">IFERROR(__xludf.DUMMYFUNCTION("""COMPUTED_VALUE""")," ")</f>
        <v xml:space="preserve"> </v>
      </c>
      <c r="J5539" s="51"/>
      <c r="K5539" s="56"/>
      <c r="L5539" s="38"/>
      <c r="M5539" s="30"/>
      <c r="N5539" s="30"/>
      <c r="O5539" s="30"/>
      <c r="P5539" s="30"/>
      <c r="Q5539" s="23" t="str">
        <v/>
      </c>
      <c r="R5539" s="30"/>
      <c r="S5539" s="39"/>
      <c r="T5539" s="45"/>
      <c r="U5539" s="52"/>
      <c r="V5539" s="53"/>
      <c r="W5539" s="54"/>
      <c r="X5539" s="30"/>
      <c r="Y5539" s="31" t="str">
        <v/>
      </c>
      <c r="Z5539" s="30"/>
      <c r="AA5539" s="55"/>
      <c r="AB5539" s="55"/>
      <c r="AC5539" s="30"/>
      <c r="AD5539" s="30"/>
    </row>
    <row r="5540" spans="1:30" x14ac:dyDescent="0.2">
      <c r="A5540" s="89"/>
      <c r="B5540" s="35"/>
      <c r="C5540" s="30"/>
      <c r="D5540" s="30"/>
      <c r="E5540" s="30"/>
      <c r="F5540" s="30"/>
      <c r="G5540" s="30"/>
      <c r="H5540" s="155"/>
      <c r="I5540" s="36" t="str">
        <f ca="1">IFERROR(__xludf.DUMMYFUNCTION("""COMPUTED_VALUE""")," ")</f>
        <v xml:space="preserve"> </v>
      </c>
      <c r="J5540" s="51"/>
      <c r="K5540" s="56"/>
      <c r="L5540" s="38"/>
      <c r="M5540" s="30"/>
      <c r="N5540" s="30"/>
      <c r="O5540" s="30"/>
      <c r="P5540" s="30"/>
      <c r="Q5540" s="23" t="str">
        <v/>
      </c>
      <c r="R5540" s="30"/>
      <c r="S5540" s="39"/>
      <c r="T5540" s="45"/>
      <c r="U5540" s="52"/>
      <c r="V5540" s="53"/>
      <c r="W5540" s="54"/>
      <c r="X5540" s="30"/>
      <c r="Y5540" s="31" t="str">
        <v/>
      </c>
      <c r="Z5540" s="30"/>
      <c r="AA5540" s="56"/>
      <c r="AB5540" s="56"/>
      <c r="AC5540" s="30"/>
      <c r="AD5540" s="30"/>
    </row>
    <row r="5541" spans="1:30" x14ac:dyDescent="0.2">
      <c r="A5541" s="89"/>
      <c r="B5541" s="35"/>
      <c r="C5541" s="30"/>
      <c r="D5541" s="30"/>
      <c r="E5541" s="30"/>
      <c r="F5541" s="30"/>
      <c r="G5541" s="30"/>
      <c r="H5541" s="155"/>
      <c r="I5541" s="36" t="str">
        <f ca="1">IFERROR(__xludf.DUMMYFUNCTION("""COMPUTED_VALUE""")," ")</f>
        <v xml:space="preserve"> </v>
      </c>
      <c r="J5541" s="51"/>
      <c r="K5541" s="56"/>
      <c r="L5541" s="38"/>
      <c r="M5541" s="30"/>
      <c r="N5541" s="30"/>
      <c r="O5541" s="30"/>
      <c r="P5541" s="30"/>
      <c r="Q5541" s="23" t="str">
        <v/>
      </c>
      <c r="R5541" s="30"/>
      <c r="S5541" s="39"/>
      <c r="T5541" s="45"/>
      <c r="U5541" s="52"/>
      <c r="V5541" s="53"/>
      <c r="W5541" s="54"/>
      <c r="X5541" s="30"/>
      <c r="Y5541" s="31" t="str">
        <v/>
      </c>
      <c r="Z5541" s="30"/>
      <c r="AA5541" s="55"/>
      <c r="AB5541" s="55"/>
      <c r="AC5541" s="30"/>
      <c r="AD5541" s="30"/>
    </row>
    <row r="5542" spans="1:30" x14ac:dyDescent="0.2">
      <c r="A5542" s="89"/>
      <c r="B5542" s="35"/>
      <c r="C5542" s="30"/>
      <c r="D5542" s="30"/>
      <c r="E5542" s="30"/>
      <c r="F5542" s="30"/>
      <c r="G5542" s="30"/>
      <c r="H5542" s="155"/>
      <c r="I5542" s="36" t="str">
        <f ca="1">IFERROR(__xludf.DUMMYFUNCTION("""COMPUTED_VALUE""")," ")</f>
        <v xml:space="preserve"> </v>
      </c>
      <c r="J5542" s="51"/>
      <c r="K5542" s="56"/>
      <c r="L5542" s="38"/>
      <c r="M5542" s="30"/>
      <c r="N5542" s="30"/>
      <c r="O5542" s="30"/>
      <c r="P5542" s="30"/>
      <c r="Q5542" s="23" t="str">
        <v/>
      </c>
      <c r="R5542" s="30"/>
      <c r="S5542" s="39"/>
      <c r="T5542" s="45"/>
      <c r="U5542" s="52"/>
      <c r="V5542" s="53"/>
      <c r="W5542" s="54"/>
      <c r="X5542" s="30"/>
      <c r="Y5542" s="31" t="str">
        <v/>
      </c>
      <c r="Z5542" s="30"/>
      <c r="AA5542" s="56"/>
      <c r="AB5542" s="56"/>
      <c r="AC5542" s="30"/>
      <c r="AD5542" s="30"/>
    </row>
    <row r="5543" spans="1:30" x14ac:dyDescent="0.2">
      <c r="A5543" s="89"/>
      <c r="B5543" s="35"/>
      <c r="C5543" s="30"/>
      <c r="D5543" s="30"/>
      <c r="E5543" s="30"/>
      <c r="F5543" s="30"/>
      <c r="G5543" s="30"/>
      <c r="H5543" s="155"/>
      <c r="I5543" s="36" t="str">
        <f ca="1">IFERROR(__xludf.DUMMYFUNCTION("""COMPUTED_VALUE""")," ")</f>
        <v xml:space="preserve"> </v>
      </c>
      <c r="J5543" s="51"/>
      <c r="K5543" s="56"/>
      <c r="L5543" s="38"/>
      <c r="M5543" s="30"/>
      <c r="N5543" s="30"/>
      <c r="O5543" s="30"/>
      <c r="P5543" s="30"/>
      <c r="Q5543" s="23" t="str">
        <v/>
      </c>
      <c r="R5543" s="30"/>
      <c r="S5543" s="39"/>
      <c r="T5543" s="45"/>
      <c r="U5543" s="52"/>
      <c r="V5543" s="53"/>
      <c r="W5543" s="54"/>
      <c r="X5543" s="30"/>
      <c r="Y5543" s="31" t="str">
        <v/>
      </c>
      <c r="Z5543" s="30"/>
      <c r="AA5543" s="55"/>
      <c r="AB5543" s="55"/>
      <c r="AC5543" s="30"/>
      <c r="AD5543" s="30"/>
    </row>
    <row r="5544" spans="1:30" x14ac:dyDescent="0.2">
      <c r="A5544" s="89"/>
      <c r="B5544" s="35"/>
      <c r="C5544" s="30"/>
      <c r="D5544" s="30"/>
      <c r="E5544" s="30"/>
      <c r="F5544" s="30"/>
      <c r="G5544" s="30"/>
      <c r="H5544" s="155"/>
      <c r="I5544" s="36" t="str">
        <f ca="1">IFERROR(__xludf.DUMMYFUNCTION("""COMPUTED_VALUE""")," ")</f>
        <v xml:space="preserve"> </v>
      </c>
      <c r="J5544" s="51"/>
      <c r="K5544" s="56"/>
      <c r="L5544" s="38"/>
      <c r="M5544" s="30"/>
      <c r="N5544" s="30"/>
      <c r="O5544" s="30"/>
      <c r="P5544" s="30"/>
      <c r="Q5544" s="23" t="str">
        <v/>
      </c>
      <c r="R5544" s="30"/>
      <c r="S5544" s="39"/>
      <c r="T5544" s="45"/>
      <c r="U5544" s="52"/>
      <c r="V5544" s="53"/>
      <c r="W5544" s="54"/>
      <c r="X5544" s="30"/>
      <c r="Y5544" s="31" t="str">
        <v/>
      </c>
      <c r="Z5544" s="30"/>
      <c r="AA5544" s="56"/>
      <c r="AB5544" s="56"/>
      <c r="AC5544" s="30"/>
      <c r="AD5544" s="30"/>
    </row>
    <row r="5545" spans="1:30" x14ac:dyDescent="0.2">
      <c r="A5545" s="89"/>
      <c r="B5545" s="35"/>
      <c r="C5545" s="30"/>
      <c r="D5545" s="30"/>
      <c r="E5545" s="30"/>
      <c r="F5545" s="30"/>
      <c r="G5545" s="30"/>
      <c r="H5545" s="155"/>
      <c r="I5545" s="36" t="str">
        <f ca="1">IFERROR(__xludf.DUMMYFUNCTION("""COMPUTED_VALUE""")," ")</f>
        <v xml:space="preserve"> </v>
      </c>
      <c r="J5545" s="51"/>
      <c r="K5545" s="56"/>
      <c r="L5545" s="38"/>
      <c r="M5545" s="30"/>
      <c r="N5545" s="30"/>
      <c r="O5545" s="30"/>
      <c r="P5545" s="30"/>
      <c r="Q5545" s="23" t="str">
        <v/>
      </c>
      <c r="R5545" s="30"/>
      <c r="S5545" s="39"/>
      <c r="T5545" s="45"/>
      <c r="U5545" s="52"/>
      <c r="V5545" s="53"/>
      <c r="W5545" s="54"/>
      <c r="X5545" s="30"/>
      <c r="Y5545" s="31" t="str">
        <v/>
      </c>
      <c r="Z5545" s="30"/>
      <c r="AA5545" s="55"/>
      <c r="AB5545" s="55"/>
      <c r="AC5545" s="30"/>
      <c r="AD5545" s="30"/>
    </row>
    <row r="5546" spans="1:30" x14ac:dyDescent="0.2">
      <c r="A5546" s="89"/>
      <c r="B5546" s="35"/>
      <c r="C5546" s="30"/>
      <c r="D5546" s="30"/>
      <c r="E5546" s="30"/>
      <c r="F5546" s="30"/>
      <c r="G5546" s="30"/>
      <c r="H5546" s="155"/>
      <c r="I5546" s="36" t="str">
        <f ca="1">IFERROR(__xludf.DUMMYFUNCTION("""COMPUTED_VALUE""")," ")</f>
        <v xml:space="preserve"> </v>
      </c>
      <c r="J5546" s="51"/>
      <c r="K5546" s="56"/>
      <c r="L5546" s="38"/>
      <c r="M5546" s="30"/>
      <c r="N5546" s="30"/>
      <c r="O5546" s="30"/>
      <c r="P5546" s="30"/>
      <c r="Q5546" s="23" t="str">
        <v/>
      </c>
      <c r="R5546" s="30"/>
      <c r="S5546" s="39"/>
      <c r="T5546" s="45"/>
      <c r="U5546" s="52"/>
      <c r="V5546" s="53"/>
      <c r="W5546" s="54"/>
      <c r="X5546" s="30"/>
      <c r="Y5546" s="31" t="str">
        <v/>
      </c>
      <c r="Z5546" s="30"/>
      <c r="AA5546" s="56"/>
      <c r="AB5546" s="56"/>
      <c r="AC5546" s="30"/>
      <c r="AD5546" s="30"/>
    </row>
    <row r="5547" spans="1:30" x14ac:dyDescent="0.2">
      <c r="A5547" s="89"/>
      <c r="B5547" s="35"/>
      <c r="C5547" s="30"/>
      <c r="D5547" s="30"/>
      <c r="E5547" s="30"/>
      <c r="F5547" s="30"/>
      <c r="G5547" s="30"/>
      <c r="H5547" s="155"/>
      <c r="I5547" s="36" t="str">
        <f ca="1">IFERROR(__xludf.DUMMYFUNCTION("""COMPUTED_VALUE""")," ")</f>
        <v xml:space="preserve"> </v>
      </c>
      <c r="J5547" s="51"/>
      <c r="K5547" s="56"/>
      <c r="L5547" s="38"/>
      <c r="M5547" s="30"/>
      <c r="N5547" s="30"/>
      <c r="O5547" s="30"/>
      <c r="P5547" s="30"/>
      <c r="Q5547" s="23" t="str">
        <v/>
      </c>
      <c r="R5547" s="30"/>
      <c r="S5547" s="39"/>
      <c r="T5547" s="45"/>
      <c r="U5547" s="52"/>
      <c r="V5547" s="53"/>
      <c r="W5547" s="54"/>
      <c r="X5547" s="30"/>
      <c r="Y5547" s="31" t="str">
        <v/>
      </c>
      <c r="Z5547" s="30"/>
      <c r="AA5547" s="55"/>
      <c r="AB5547" s="55"/>
      <c r="AC5547" s="30"/>
      <c r="AD5547" s="30"/>
    </row>
    <row r="5548" spans="1:30" x14ac:dyDescent="0.2">
      <c r="A5548" s="89"/>
      <c r="B5548" s="35"/>
      <c r="C5548" s="30"/>
      <c r="D5548" s="30"/>
      <c r="E5548" s="30"/>
      <c r="F5548" s="30"/>
      <c r="G5548" s="30"/>
      <c r="H5548" s="155"/>
      <c r="I5548" s="36" t="str">
        <f ca="1">IFERROR(__xludf.DUMMYFUNCTION("""COMPUTED_VALUE""")," ")</f>
        <v xml:space="preserve"> </v>
      </c>
      <c r="J5548" s="51"/>
      <c r="K5548" s="56"/>
      <c r="L5548" s="38"/>
      <c r="M5548" s="30"/>
      <c r="N5548" s="30"/>
      <c r="O5548" s="30"/>
      <c r="P5548" s="30"/>
      <c r="Q5548" s="23" t="str">
        <v/>
      </c>
      <c r="R5548" s="30"/>
      <c r="S5548" s="39"/>
      <c r="T5548" s="45"/>
      <c r="U5548" s="52"/>
      <c r="V5548" s="53"/>
      <c r="W5548" s="54"/>
      <c r="X5548" s="30"/>
      <c r="Y5548" s="31" t="str">
        <v/>
      </c>
      <c r="Z5548" s="30"/>
      <c r="AA5548" s="56"/>
      <c r="AB5548" s="56"/>
      <c r="AC5548" s="30"/>
      <c r="AD5548" s="30"/>
    </row>
    <row r="5549" spans="1:30" x14ac:dyDescent="0.2">
      <c r="A5549" s="89"/>
      <c r="B5549" s="35"/>
      <c r="C5549" s="30"/>
      <c r="D5549" s="30"/>
      <c r="E5549" s="30"/>
      <c r="F5549" s="30"/>
      <c r="G5549" s="30"/>
      <c r="H5549" s="155"/>
      <c r="I5549" s="36" t="str">
        <f ca="1">IFERROR(__xludf.DUMMYFUNCTION("""COMPUTED_VALUE""")," ")</f>
        <v xml:space="preserve"> </v>
      </c>
      <c r="J5549" s="51"/>
      <c r="K5549" s="56"/>
      <c r="L5549" s="38"/>
      <c r="M5549" s="30"/>
      <c r="N5549" s="30"/>
      <c r="O5549" s="30"/>
      <c r="P5549" s="30"/>
      <c r="Q5549" s="23" t="str">
        <v/>
      </c>
      <c r="R5549" s="30"/>
      <c r="S5549" s="39"/>
      <c r="T5549" s="45"/>
      <c r="U5549" s="52"/>
      <c r="V5549" s="53"/>
      <c r="W5549" s="54"/>
      <c r="X5549" s="30"/>
      <c r="Y5549" s="31" t="str">
        <v/>
      </c>
      <c r="Z5549" s="30"/>
      <c r="AA5549" s="55"/>
      <c r="AB5549" s="55"/>
      <c r="AC5549" s="30"/>
      <c r="AD5549" s="30"/>
    </row>
    <row r="5550" spans="1:30" x14ac:dyDescent="0.2">
      <c r="A5550" s="89"/>
      <c r="B5550" s="35"/>
      <c r="C5550" s="30"/>
      <c r="D5550" s="30"/>
      <c r="E5550" s="30"/>
      <c r="F5550" s="30"/>
      <c r="G5550" s="30"/>
      <c r="H5550" s="155"/>
      <c r="I5550" s="36" t="str">
        <f ca="1">IFERROR(__xludf.DUMMYFUNCTION("""COMPUTED_VALUE""")," ")</f>
        <v xml:space="preserve"> </v>
      </c>
      <c r="J5550" s="51"/>
      <c r="K5550" s="56"/>
      <c r="L5550" s="38"/>
      <c r="M5550" s="30"/>
      <c r="N5550" s="30"/>
      <c r="O5550" s="30"/>
      <c r="P5550" s="30"/>
      <c r="Q5550" s="23" t="str">
        <v/>
      </c>
      <c r="R5550" s="30"/>
      <c r="S5550" s="39"/>
      <c r="T5550" s="45"/>
      <c r="U5550" s="52"/>
      <c r="V5550" s="53"/>
      <c r="W5550" s="54"/>
      <c r="X5550" s="30"/>
      <c r="Y5550" s="31" t="str">
        <v/>
      </c>
      <c r="Z5550" s="30"/>
      <c r="AA5550" s="56"/>
      <c r="AB5550" s="56"/>
      <c r="AC5550" s="30"/>
      <c r="AD5550" s="30"/>
    </row>
    <row r="5551" spans="1:30" x14ac:dyDescent="0.2">
      <c r="A5551" s="89"/>
      <c r="B5551" s="35"/>
      <c r="C5551" s="30"/>
      <c r="D5551" s="30"/>
      <c r="E5551" s="30"/>
      <c r="F5551" s="30"/>
      <c r="G5551" s="30"/>
      <c r="H5551" s="155"/>
      <c r="I5551" s="36" t="str">
        <f ca="1">IFERROR(__xludf.DUMMYFUNCTION("""COMPUTED_VALUE""")," ")</f>
        <v xml:space="preserve"> </v>
      </c>
      <c r="J5551" s="51"/>
      <c r="K5551" s="56"/>
      <c r="L5551" s="38"/>
      <c r="M5551" s="30"/>
      <c r="N5551" s="30"/>
      <c r="O5551" s="30"/>
      <c r="P5551" s="30"/>
      <c r="Q5551" s="23" t="str">
        <v/>
      </c>
      <c r="R5551" s="30"/>
      <c r="S5551" s="39"/>
      <c r="T5551" s="45"/>
      <c r="U5551" s="52"/>
      <c r="V5551" s="53"/>
      <c r="W5551" s="54"/>
      <c r="X5551" s="30"/>
      <c r="Y5551" s="31" t="str">
        <v/>
      </c>
      <c r="Z5551" s="30"/>
      <c r="AA5551" s="55"/>
      <c r="AB5551" s="55"/>
      <c r="AC5551" s="30"/>
      <c r="AD5551" s="30"/>
    </row>
    <row r="5552" spans="1:30" x14ac:dyDescent="0.2">
      <c r="A5552" s="89"/>
      <c r="B5552" s="35"/>
      <c r="C5552" s="30"/>
      <c r="D5552" s="30"/>
      <c r="E5552" s="30"/>
      <c r="F5552" s="30"/>
      <c r="G5552" s="30"/>
      <c r="H5552" s="155"/>
      <c r="I5552" s="36" t="str">
        <f ca="1">IFERROR(__xludf.DUMMYFUNCTION("""COMPUTED_VALUE""")," ")</f>
        <v xml:space="preserve"> </v>
      </c>
      <c r="J5552" s="51"/>
      <c r="K5552" s="56"/>
      <c r="L5552" s="38"/>
      <c r="M5552" s="30"/>
      <c r="N5552" s="30"/>
      <c r="O5552" s="30"/>
      <c r="P5552" s="30"/>
      <c r="Q5552" s="23" t="str">
        <v/>
      </c>
      <c r="R5552" s="30"/>
      <c r="S5552" s="39"/>
      <c r="T5552" s="45"/>
      <c r="U5552" s="52"/>
      <c r="V5552" s="53"/>
      <c r="W5552" s="54"/>
      <c r="X5552" s="30"/>
      <c r="Y5552" s="31" t="str">
        <v/>
      </c>
      <c r="Z5552" s="30"/>
      <c r="AA5552" s="56"/>
      <c r="AB5552" s="56"/>
      <c r="AC5552" s="30"/>
      <c r="AD5552" s="30"/>
    </row>
    <row r="5553" spans="1:30" x14ac:dyDescent="0.2">
      <c r="A5553" s="89"/>
      <c r="B5553" s="35"/>
      <c r="C5553" s="30"/>
      <c r="D5553" s="30"/>
      <c r="E5553" s="30"/>
      <c r="F5553" s="30"/>
      <c r="G5553" s="30"/>
      <c r="H5553" s="155"/>
      <c r="I5553" s="36" t="str">
        <f ca="1">IFERROR(__xludf.DUMMYFUNCTION("""COMPUTED_VALUE""")," ")</f>
        <v xml:space="preserve"> </v>
      </c>
      <c r="J5553" s="51"/>
      <c r="K5553" s="56"/>
      <c r="L5553" s="38"/>
      <c r="M5553" s="30"/>
      <c r="N5553" s="30"/>
      <c r="O5553" s="30"/>
      <c r="P5553" s="30"/>
      <c r="Q5553" s="23" t="str">
        <v/>
      </c>
      <c r="R5553" s="30"/>
      <c r="S5553" s="39"/>
      <c r="T5553" s="45"/>
      <c r="U5553" s="52"/>
      <c r="V5553" s="53"/>
      <c r="W5553" s="54"/>
      <c r="X5553" s="30"/>
      <c r="Y5553" s="31" t="str">
        <v/>
      </c>
      <c r="Z5553" s="30"/>
      <c r="AA5553" s="55"/>
      <c r="AB5553" s="55"/>
      <c r="AC5553" s="30"/>
      <c r="AD5553" s="30"/>
    </row>
    <row r="5554" spans="1:30" x14ac:dyDescent="0.2">
      <c r="A5554" s="89"/>
      <c r="B5554" s="35"/>
      <c r="C5554" s="30"/>
      <c r="D5554" s="30"/>
      <c r="E5554" s="30"/>
      <c r="F5554" s="30"/>
      <c r="G5554" s="30"/>
      <c r="H5554" s="155"/>
      <c r="I5554" s="36" t="str">
        <f ca="1">IFERROR(__xludf.DUMMYFUNCTION("""COMPUTED_VALUE""")," ")</f>
        <v xml:space="preserve"> </v>
      </c>
      <c r="J5554" s="51"/>
      <c r="K5554" s="56"/>
      <c r="L5554" s="38"/>
      <c r="M5554" s="30"/>
      <c r="N5554" s="30"/>
      <c r="O5554" s="30"/>
      <c r="P5554" s="30"/>
      <c r="Q5554" s="23" t="str">
        <v/>
      </c>
      <c r="R5554" s="30"/>
      <c r="S5554" s="39"/>
      <c r="T5554" s="45"/>
      <c r="U5554" s="52"/>
      <c r="V5554" s="53"/>
      <c r="W5554" s="54"/>
      <c r="X5554" s="30"/>
      <c r="Y5554" s="31" t="str">
        <v/>
      </c>
      <c r="Z5554" s="30"/>
      <c r="AA5554" s="56"/>
      <c r="AB5554" s="56"/>
      <c r="AC5554" s="30"/>
      <c r="AD5554" s="30"/>
    </row>
    <row r="5555" spans="1:30" x14ac:dyDescent="0.2">
      <c r="A5555" s="89"/>
      <c r="B5555" s="35"/>
      <c r="C5555" s="30"/>
      <c r="D5555" s="30"/>
      <c r="E5555" s="30"/>
      <c r="F5555" s="30"/>
      <c r="G5555" s="30"/>
      <c r="H5555" s="155"/>
      <c r="I5555" s="36" t="str">
        <f ca="1">IFERROR(__xludf.DUMMYFUNCTION("""COMPUTED_VALUE""")," ")</f>
        <v xml:space="preserve"> </v>
      </c>
      <c r="J5555" s="51"/>
      <c r="K5555" s="56"/>
      <c r="L5555" s="38"/>
      <c r="M5555" s="30"/>
      <c r="N5555" s="30"/>
      <c r="O5555" s="30"/>
      <c r="P5555" s="30"/>
      <c r="Q5555" s="23" t="str">
        <v/>
      </c>
      <c r="R5555" s="30"/>
      <c r="S5555" s="39"/>
      <c r="T5555" s="45"/>
      <c r="U5555" s="52"/>
      <c r="V5555" s="53"/>
      <c r="W5555" s="54"/>
      <c r="X5555" s="30"/>
      <c r="Y5555" s="31" t="str">
        <v/>
      </c>
      <c r="Z5555" s="30"/>
      <c r="AA5555" s="55"/>
      <c r="AB5555" s="55"/>
      <c r="AC5555" s="30"/>
      <c r="AD5555" s="30"/>
    </row>
    <row r="5556" spans="1:30" x14ac:dyDescent="0.2">
      <c r="A5556" s="89"/>
      <c r="B5556" s="35"/>
      <c r="C5556" s="30"/>
      <c r="D5556" s="30"/>
      <c r="E5556" s="30"/>
      <c r="F5556" s="30"/>
      <c r="G5556" s="30"/>
      <c r="H5556" s="155"/>
      <c r="I5556" s="36" t="str">
        <f ca="1">IFERROR(__xludf.DUMMYFUNCTION("""COMPUTED_VALUE""")," ")</f>
        <v xml:space="preserve"> </v>
      </c>
      <c r="J5556" s="51"/>
      <c r="K5556" s="56"/>
      <c r="L5556" s="38"/>
      <c r="M5556" s="30"/>
      <c r="N5556" s="30"/>
      <c r="O5556" s="30"/>
      <c r="P5556" s="30"/>
      <c r="Q5556" s="23" t="str">
        <v/>
      </c>
      <c r="R5556" s="30"/>
      <c r="S5556" s="39"/>
      <c r="T5556" s="45"/>
      <c r="U5556" s="52"/>
      <c r="V5556" s="53"/>
      <c r="W5556" s="54"/>
      <c r="X5556" s="30"/>
      <c r="Y5556" s="31" t="str">
        <v/>
      </c>
      <c r="Z5556" s="30"/>
      <c r="AA5556" s="56"/>
      <c r="AB5556" s="56"/>
      <c r="AC5556" s="30"/>
      <c r="AD5556" s="30"/>
    </row>
    <row r="5557" spans="1:30" x14ac:dyDescent="0.2">
      <c r="A5557" s="89"/>
      <c r="B5557" s="35"/>
      <c r="C5557" s="30"/>
      <c r="D5557" s="30"/>
      <c r="E5557" s="30"/>
      <c r="F5557" s="30"/>
      <c r="G5557" s="30"/>
      <c r="H5557" s="155"/>
      <c r="I5557" s="36" t="str">
        <f ca="1">IFERROR(__xludf.DUMMYFUNCTION("""COMPUTED_VALUE""")," ")</f>
        <v xml:space="preserve"> </v>
      </c>
      <c r="J5557" s="51"/>
      <c r="K5557" s="56"/>
      <c r="L5557" s="38"/>
      <c r="M5557" s="30"/>
      <c r="N5557" s="30"/>
      <c r="O5557" s="30"/>
      <c r="P5557" s="30"/>
      <c r="Q5557" s="23" t="str">
        <v/>
      </c>
      <c r="R5557" s="30"/>
      <c r="S5557" s="39"/>
      <c r="T5557" s="45"/>
      <c r="U5557" s="52"/>
      <c r="V5557" s="53"/>
      <c r="W5557" s="54"/>
      <c r="X5557" s="30"/>
      <c r="Y5557" s="31" t="str">
        <v/>
      </c>
      <c r="Z5557" s="30"/>
      <c r="AA5557" s="55"/>
      <c r="AB5557" s="55"/>
      <c r="AC5557" s="30"/>
      <c r="AD5557" s="30"/>
    </row>
    <row r="5558" spans="1:30" x14ac:dyDescent="0.2">
      <c r="A5558" s="89"/>
      <c r="B5558" s="35"/>
      <c r="C5558" s="30"/>
      <c r="D5558" s="30"/>
      <c r="E5558" s="30"/>
      <c r="F5558" s="30"/>
      <c r="G5558" s="30"/>
      <c r="H5558" s="155"/>
      <c r="I5558" s="36" t="str">
        <f ca="1">IFERROR(__xludf.DUMMYFUNCTION("""COMPUTED_VALUE""")," ")</f>
        <v xml:space="preserve"> </v>
      </c>
      <c r="J5558" s="51"/>
      <c r="K5558" s="56"/>
      <c r="L5558" s="38"/>
      <c r="M5558" s="30"/>
      <c r="N5558" s="30"/>
      <c r="O5558" s="30"/>
      <c r="P5558" s="30"/>
      <c r="Q5558" s="23" t="str">
        <v/>
      </c>
      <c r="R5558" s="30"/>
      <c r="S5558" s="39"/>
      <c r="T5558" s="45"/>
      <c r="U5558" s="52"/>
      <c r="V5558" s="53"/>
      <c r="W5558" s="54"/>
      <c r="X5558" s="30"/>
      <c r="Y5558" s="31" t="str">
        <v/>
      </c>
      <c r="Z5558" s="30"/>
      <c r="AA5558" s="56"/>
      <c r="AB5558" s="56"/>
      <c r="AC5558" s="30"/>
      <c r="AD5558" s="30"/>
    </row>
    <row r="5559" spans="1:30" x14ac:dyDescent="0.2">
      <c r="A5559" s="89"/>
      <c r="B5559" s="35"/>
      <c r="C5559" s="30"/>
      <c r="D5559" s="30"/>
      <c r="E5559" s="30"/>
      <c r="F5559" s="30"/>
      <c r="G5559" s="30"/>
      <c r="H5559" s="155"/>
      <c r="I5559" s="36" t="str">
        <f ca="1">IFERROR(__xludf.DUMMYFUNCTION("""COMPUTED_VALUE""")," ")</f>
        <v xml:space="preserve"> </v>
      </c>
      <c r="J5559" s="51"/>
      <c r="K5559" s="56"/>
      <c r="L5559" s="38"/>
      <c r="M5559" s="30"/>
      <c r="N5559" s="30"/>
      <c r="O5559" s="30"/>
      <c r="P5559" s="30"/>
      <c r="Q5559" s="23" t="str">
        <v/>
      </c>
      <c r="R5559" s="30"/>
      <c r="S5559" s="39"/>
      <c r="T5559" s="45"/>
      <c r="U5559" s="52"/>
      <c r="V5559" s="53"/>
      <c r="W5559" s="54"/>
      <c r="X5559" s="30"/>
      <c r="Y5559" s="31" t="str">
        <v/>
      </c>
      <c r="Z5559" s="30"/>
      <c r="AA5559" s="55"/>
      <c r="AB5559" s="55"/>
      <c r="AC5559" s="30"/>
      <c r="AD5559" s="30"/>
    </row>
    <row r="5560" spans="1:30" x14ac:dyDescent="0.2">
      <c r="A5560" s="89"/>
      <c r="B5560" s="35"/>
      <c r="C5560" s="30"/>
      <c r="D5560" s="30"/>
      <c r="E5560" s="30"/>
      <c r="F5560" s="30"/>
      <c r="G5560" s="30"/>
      <c r="H5560" s="155"/>
      <c r="I5560" s="36" t="str">
        <f ca="1">IFERROR(__xludf.DUMMYFUNCTION("""COMPUTED_VALUE""")," ")</f>
        <v xml:space="preserve"> </v>
      </c>
      <c r="J5560" s="51"/>
      <c r="K5560" s="56"/>
      <c r="L5560" s="38"/>
      <c r="M5560" s="30"/>
      <c r="N5560" s="30"/>
      <c r="O5560" s="30"/>
      <c r="P5560" s="30"/>
      <c r="Q5560" s="23" t="str">
        <v/>
      </c>
      <c r="R5560" s="30"/>
      <c r="S5560" s="39"/>
      <c r="T5560" s="45"/>
      <c r="U5560" s="52"/>
      <c r="V5560" s="53"/>
      <c r="W5560" s="54"/>
      <c r="X5560" s="30"/>
      <c r="Y5560" s="31" t="str">
        <v/>
      </c>
      <c r="Z5560" s="30"/>
      <c r="AA5560" s="56"/>
      <c r="AB5560" s="56"/>
      <c r="AC5560" s="30"/>
      <c r="AD5560" s="30"/>
    </row>
    <row r="5561" spans="1:30" x14ac:dyDescent="0.2">
      <c r="A5561" s="89"/>
      <c r="B5561" s="35"/>
      <c r="C5561" s="30"/>
      <c r="D5561" s="30"/>
      <c r="E5561" s="30"/>
      <c r="F5561" s="30"/>
      <c r="G5561" s="30"/>
      <c r="H5561" s="155"/>
      <c r="I5561" s="36" t="str">
        <f ca="1">IFERROR(__xludf.DUMMYFUNCTION("""COMPUTED_VALUE""")," ")</f>
        <v xml:space="preserve"> </v>
      </c>
      <c r="J5561" s="51"/>
      <c r="K5561" s="56"/>
      <c r="L5561" s="38"/>
      <c r="M5561" s="30"/>
      <c r="N5561" s="30"/>
      <c r="O5561" s="30"/>
      <c r="P5561" s="30"/>
      <c r="Q5561" s="23" t="str">
        <v/>
      </c>
      <c r="R5561" s="30"/>
      <c r="S5561" s="39"/>
      <c r="T5561" s="45"/>
      <c r="U5561" s="52"/>
      <c r="V5561" s="53"/>
      <c r="W5561" s="54"/>
      <c r="X5561" s="30"/>
      <c r="Y5561" s="31" t="str">
        <v/>
      </c>
      <c r="Z5561" s="30"/>
      <c r="AA5561" s="55"/>
      <c r="AB5561" s="55"/>
      <c r="AC5561" s="30"/>
      <c r="AD5561" s="30"/>
    </row>
    <row r="5562" spans="1:30" x14ac:dyDescent="0.2">
      <c r="A5562" s="89"/>
      <c r="B5562" s="35"/>
      <c r="C5562" s="30"/>
      <c r="D5562" s="30"/>
      <c r="E5562" s="30"/>
      <c r="F5562" s="30"/>
      <c r="G5562" s="30"/>
      <c r="H5562" s="155"/>
      <c r="I5562" s="36" t="str">
        <f ca="1">IFERROR(__xludf.DUMMYFUNCTION("""COMPUTED_VALUE""")," ")</f>
        <v xml:space="preserve"> </v>
      </c>
      <c r="J5562" s="51"/>
      <c r="K5562" s="56"/>
      <c r="L5562" s="38"/>
      <c r="M5562" s="30"/>
      <c r="N5562" s="30"/>
      <c r="O5562" s="30"/>
      <c r="P5562" s="30"/>
      <c r="Q5562" s="23" t="str">
        <v/>
      </c>
      <c r="R5562" s="30"/>
      <c r="S5562" s="39"/>
      <c r="T5562" s="45"/>
      <c r="U5562" s="52"/>
      <c r="V5562" s="53"/>
      <c r="W5562" s="54"/>
      <c r="X5562" s="30"/>
      <c r="Y5562" s="31" t="str">
        <v/>
      </c>
      <c r="Z5562" s="30"/>
      <c r="AA5562" s="56"/>
      <c r="AB5562" s="56"/>
      <c r="AC5562" s="30"/>
      <c r="AD5562" s="30"/>
    </row>
    <row r="5563" spans="1:30" x14ac:dyDescent="0.2">
      <c r="A5563" s="89"/>
      <c r="B5563" s="35"/>
      <c r="C5563" s="30"/>
      <c r="D5563" s="30"/>
      <c r="E5563" s="30"/>
      <c r="F5563" s="30"/>
      <c r="G5563" s="30"/>
      <c r="H5563" s="155"/>
      <c r="I5563" s="36" t="str">
        <f ca="1">IFERROR(__xludf.DUMMYFUNCTION("""COMPUTED_VALUE""")," ")</f>
        <v xml:space="preserve"> </v>
      </c>
      <c r="J5563" s="51"/>
      <c r="K5563" s="56"/>
      <c r="L5563" s="38"/>
      <c r="M5563" s="30"/>
      <c r="N5563" s="30"/>
      <c r="O5563" s="30"/>
      <c r="P5563" s="30"/>
      <c r="Q5563" s="23" t="str">
        <v/>
      </c>
      <c r="R5563" s="30"/>
      <c r="S5563" s="39"/>
      <c r="T5563" s="45"/>
      <c r="U5563" s="52"/>
      <c r="V5563" s="53"/>
      <c r="W5563" s="54"/>
      <c r="X5563" s="30"/>
      <c r="Y5563" s="31" t="str">
        <v/>
      </c>
      <c r="Z5563" s="30"/>
      <c r="AA5563" s="55"/>
      <c r="AB5563" s="55"/>
      <c r="AC5563" s="30"/>
      <c r="AD5563" s="30"/>
    </row>
    <row r="5564" spans="1:30" x14ac:dyDescent="0.2">
      <c r="A5564" s="89"/>
      <c r="B5564" s="35"/>
      <c r="C5564" s="30"/>
      <c r="D5564" s="30"/>
      <c r="E5564" s="30"/>
      <c r="F5564" s="30"/>
      <c r="G5564" s="30"/>
      <c r="H5564" s="155"/>
      <c r="I5564" s="36" t="str">
        <f ca="1">IFERROR(__xludf.DUMMYFUNCTION("""COMPUTED_VALUE""")," ")</f>
        <v xml:space="preserve"> </v>
      </c>
      <c r="J5564" s="51"/>
      <c r="K5564" s="56"/>
      <c r="L5564" s="38"/>
      <c r="M5564" s="30"/>
      <c r="N5564" s="30"/>
      <c r="O5564" s="30"/>
      <c r="P5564" s="30"/>
      <c r="Q5564" s="23" t="str">
        <v/>
      </c>
      <c r="R5564" s="30"/>
      <c r="S5564" s="39"/>
      <c r="T5564" s="45"/>
      <c r="U5564" s="52"/>
      <c r="V5564" s="53"/>
      <c r="W5564" s="54"/>
      <c r="X5564" s="30"/>
      <c r="Y5564" s="31" t="str">
        <v/>
      </c>
      <c r="Z5564" s="30"/>
      <c r="AA5564" s="56"/>
      <c r="AB5564" s="56"/>
      <c r="AC5564" s="30"/>
      <c r="AD5564" s="30"/>
    </row>
    <row r="5565" spans="1:30" x14ac:dyDescent="0.2">
      <c r="A5565" s="89"/>
      <c r="B5565" s="35"/>
      <c r="C5565" s="30"/>
      <c r="D5565" s="30"/>
      <c r="E5565" s="30"/>
      <c r="F5565" s="30"/>
      <c r="G5565" s="30"/>
      <c r="H5565" s="155"/>
      <c r="I5565" s="36" t="str">
        <f ca="1">IFERROR(__xludf.DUMMYFUNCTION("""COMPUTED_VALUE""")," ")</f>
        <v xml:space="preserve"> </v>
      </c>
      <c r="J5565" s="51"/>
      <c r="K5565" s="56"/>
      <c r="L5565" s="38"/>
      <c r="M5565" s="30"/>
      <c r="N5565" s="30"/>
      <c r="O5565" s="30"/>
      <c r="P5565" s="30"/>
      <c r="Q5565" s="23" t="str">
        <v/>
      </c>
      <c r="R5565" s="30"/>
      <c r="S5565" s="39"/>
      <c r="T5565" s="45"/>
      <c r="U5565" s="52"/>
      <c r="V5565" s="53"/>
      <c r="W5565" s="54"/>
      <c r="X5565" s="30"/>
      <c r="Y5565" s="31" t="str">
        <v/>
      </c>
      <c r="Z5565" s="30"/>
      <c r="AA5565" s="55"/>
      <c r="AB5565" s="55"/>
      <c r="AC5565" s="30"/>
      <c r="AD5565" s="30"/>
    </row>
    <row r="5566" spans="1:30" x14ac:dyDescent="0.2">
      <c r="A5566" s="89"/>
      <c r="B5566" s="35"/>
      <c r="C5566" s="30"/>
      <c r="D5566" s="30"/>
      <c r="E5566" s="30"/>
      <c r="F5566" s="30"/>
      <c r="G5566" s="30"/>
      <c r="H5566" s="155"/>
      <c r="I5566" s="36" t="str">
        <f ca="1">IFERROR(__xludf.DUMMYFUNCTION("""COMPUTED_VALUE""")," ")</f>
        <v xml:space="preserve"> </v>
      </c>
      <c r="J5566" s="51"/>
      <c r="K5566" s="56"/>
      <c r="L5566" s="38"/>
      <c r="M5566" s="30"/>
      <c r="N5566" s="30"/>
      <c r="O5566" s="30"/>
      <c r="P5566" s="30"/>
      <c r="Q5566" s="23" t="str">
        <v/>
      </c>
      <c r="R5566" s="30"/>
      <c r="S5566" s="39"/>
      <c r="T5566" s="45"/>
      <c r="U5566" s="52"/>
      <c r="V5566" s="53"/>
      <c r="W5566" s="54"/>
      <c r="X5566" s="30"/>
      <c r="Y5566" s="31" t="str">
        <v/>
      </c>
      <c r="Z5566" s="30"/>
      <c r="AA5566" s="56"/>
      <c r="AB5566" s="56"/>
      <c r="AC5566" s="30"/>
      <c r="AD5566" s="30"/>
    </row>
    <row r="5567" spans="1:30" x14ac:dyDescent="0.2">
      <c r="A5567" s="89"/>
      <c r="B5567" s="35"/>
      <c r="C5567" s="30"/>
      <c r="D5567" s="30"/>
      <c r="E5567" s="30"/>
      <c r="F5567" s="30"/>
      <c r="G5567" s="30"/>
      <c r="H5567" s="155"/>
      <c r="I5567" s="36" t="str">
        <f ca="1">IFERROR(__xludf.DUMMYFUNCTION("""COMPUTED_VALUE""")," ")</f>
        <v xml:space="preserve"> </v>
      </c>
      <c r="J5567" s="51"/>
      <c r="K5567" s="56"/>
      <c r="L5567" s="38"/>
      <c r="M5567" s="30"/>
      <c r="N5567" s="30"/>
      <c r="O5567" s="30"/>
      <c r="P5567" s="30"/>
      <c r="Q5567" s="23" t="str">
        <v/>
      </c>
      <c r="R5567" s="30"/>
      <c r="S5567" s="39"/>
      <c r="T5567" s="45"/>
      <c r="U5567" s="52"/>
      <c r="V5567" s="53"/>
      <c r="W5567" s="54"/>
      <c r="X5567" s="30"/>
      <c r="Y5567" s="31" t="str">
        <v/>
      </c>
      <c r="Z5567" s="30"/>
      <c r="AA5567" s="55"/>
      <c r="AB5567" s="55"/>
      <c r="AC5567" s="30"/>
      <c r="AD5567" s="30"/>
    </row>
    <row r="5568" spans="1:30" x14ac:dyDescent="0.2">
      <c r="A5568" s="89"/>
      <c r="B5568" s="35"/>
      <c r="C5568" s="30"/>
      <c r="D5568" s="30"/>
      <c r="E5568" s="30"/>
      <c r="F5568" s="30"/>
      <c r="G5568" s="30"/>
      <c r="H5568" s="155"/>
      <c r="I5568" s="36" t="str">
        <f ca="1">IFERROR(__xludf.DUMMYFUNCTION("""COMPUTED_VALUE""")," ")</f>
        <v xml:space="preserve"> </v>
      </c>
      <c r="J5568" s="51"/>
      <c r="K5568" s="56"/>
      <c r="L5568" s="38"/>
      <c r="M5568" s="30"/>
      <c r="N5568" s="30"/>
      <c r="O5568" s="30"/>
      <c r="P5568" s="30"/>
      <c r="Q5568" s="23" t="str">
        <v/>
      </c>
      <c r="R5568" s="30"/>
      <c r="S5568" s="39"/>
      <c r="T5568" s="45"/>
      <c r="U5568" s="52"/>
      <c r="V5568" s="53"/>
      <c r="W5568" s="54"/>
      <c r="X5568" s="30"/>
      <c r="Y5568" s="31" t="str">
        <v/>
      </c>
      <c r="Z5568" s="30"/>
      <c r="AA5568" s="56"/>
      <c r="AB5568" s="56"/>
      <c r="AC5568" s="30"/>
      <c r="AD5568" s="30"/>
    </row>
    <row r="5569" spans="1:30" x14ac:dyDescent="0.2">
      <c r="A5569" s="89"/>
      <c r="B5569" s="35"/>
      <c r="C5569" s="30"/>
      <c r="D5569" s="30"/>
      <c r="E5569" s="30"/>
      <c r="F5569" s="30"/>
      <c r="G5569" s="30"/>
      <c r="H5569" s="155"/>
      <c r="I5569" s="36" t="str">
        <f ca="1">IFERROR(__xludf.DUMMYFUNCTION("""COMPUTED_VALUE""")," ")</f>
        <v xml:space="preserve"> </v>
      </c>
      <c r="J5569" s="51"/>
      <c r="K5569" s="56"/>
      <c r="L5569" s="38"/>
      <c r="M5569" s="30"/>
      <c r="N5569" s="30"/>
      <c r="O5569" s="30"/>
      <c r="P5569" s="30"/>
      <c r="Q5569" s="23" t="str">
        <v/>
      </c>
      <c r="R5569" s="30"/>
      <c r="S5569" s="39"/>
      <c r="T5569" s="45"/>
      <c r="U5569" s="52"/>
      <c r="V5569" s="53"/>
      <c r="W5569" s="54"/>
      <c r="X5569" s="30"/>
      <c r="Y5569" s="31" t="str">
        <v/>
      </c>
      <c r="Z5569" s="30"/>
      <c r="AA5569" s="55"/>
      <c r="AB5569" s="55"/>
      <c r="AC5569" s="30"/>
      <c r="AD5569" s="30"/>
    </row>
    <row r="5570" spans="1:30" x14ac:dyDescent="0.2">
      <c r="A5570" s="89"/>
      <c r="B5570" s="35"/>
      <c r="C5570" s="30"/>
      <c r="D5570" s="30"/>
      <c r="E5570" s="30"/>
      <c r="F5570" s="30"/>
      <c r="G5570" s="30"/>
      <c r="H5570" s="155"/>
      <c r="I5570" s="36" t="str">
        <f ca="1">IFERROR(__xludf.DUMMYFUNCTION("""COMPUTED_VALUE""")," ")</f>
        <v xml:space="preserve"> </v>
      </c>
      <c r="J5570" s="51"/>
      <c r="K5570" s="56"/>
      <c r="L5570" s="38"/>
      <c r="M5570" s="30"/>
      <c r="N5570" s="30"/>
      <c r="O5570" s="30"/>
      <c r="P5570" s="30"/>
      <c r="Q5570" s="23" t="str">
        <v/>
      </c>
      <c r="R5570" s="30"/>
      <c r="S5570" s="39"/>
      <c r="T5570" s="45"/>
      <c r="U5570" s="52"/>
      <c r="V5570" s="53"/>
      <c r="W5570" s="54"/>
      <c r="X5570" s="30"/>
      <c r="Y5570" s="31" t="str">
        <v/>
      </c>
      <c r="Z5570" s="30"/>
      <c r="AA5570" s="56"/>
      <c r="AB5570" s="56"/>
      <c r="AC5570" s="30"/>
      <c r="AD5570" s="30"/>
    </row>
    <row r="5571" spans="1:30" x14ac:dyDescent="0.2">
      <c r="A5571" s="89"/>
      <c r="B5571" s="35"/>
      <c r="C5571" s="30"/>
      <c r="D5571" s="30"/>
      <c r="E5571" s="30"/>
      <c r="F5571" s="30"/>
      <c r="G5571" s="30"/>
      <c r="H5571" s="155"/>
      <c r="I5571" s="36" t="str">
        <f ca="1">IFERROR(__xludf.DUMMYFUNCTION("""COMPUTED_VALUE""")," ")</f>
        <v xml:space="preserve"> </v>
      </c>
      <c r="J5571" s="51"/>
      <c r="K5571" s="56"/>
      <c r="L5571" s="38"/>
      <c r="M5571" s="30"/>
      <c r="N5571" s="30"/>
      <c r="O5571" s="30"/>
      <c r="P5571" s="30"/>
      <c r="Q5571" s="23" t="str">
        <v/>
      </c>
      <c r="R5571" s="30"/>
      <c r="S5571" s="39"/>
      <c r="T5571" s="45"/>
      <c r="U5571" s="52"/>
      <c r="V5571" s="53"/>
      <c r="W5571" s="54"/>
      <c r="X5571" s="30"/>
      <c r="Y5571" s="31" t="str">
        <v/>
      </c>
      <c r="Z5571" s="30"/>
      <c r="AA5571" s="55"/>
      <c r="AB5571" s="55"/>
      <c r="AC5571" s="30"/>
      <c r="AD5571" s="30"/>
    </row>
    <row r="5572" spans="1:30" x14ac:dyDescent="0.2">
      <c r="A5572" s="89"/>
      <c r="B5572" s="35"/>
      <c r="C5572" s="30"/>
      <c r="D5572" s="30"/>
      <c r="E5572" s="30"/>
      <c r="F5572" s="30"/>
      <c r="G5572" s="30"/>
      <c r="H5572" s="155"/>
      <c r="I5572" s="36" t="str">
        <f ca="1">IFERROR(__xludf.DUMMYFUNCTION("""COMPUTED_VALUE""")," ")</f>
        <v xml:space="preserve"> </v>
      </c>
      <c r="J5572" s="51"/>
      <c r="K5572" s="56"/>
      <c r="L5572" s="38"/>
      <c r="M5572" s="30"/>
      <c r="N5572" s="30"/>
      <c r="O5572" s="30"/>
      <c r="P5572" s="30"/>
      <c r="Q5572" s="23" t="str">
        <v/>
      </c>
      <c r="R5572" s="30"/>
      <c r="S5572" s="39"/>
      <c r="T5572" s="45"/>
      <c r="U5572" s="52"/>
      <c r="V5572" s="53"/>
      <c r="W5572" s="54"/>
      <c r="X5572" s="30"/>
      <c r="Y5572" s="31" t="str">
        <v/>
      </c>
      <c r="Z5572" s="30"/>
      <c r="AA5572" s="56"/>
      <c r="AB5572" s="56"/>
      <c r="AC5572" s="30"/>
      <c r="AD5572" s="30"/>
    </row>
    <row r="5573" spans="1:30" x14ac:dyDescent="0.2">
      <c r="A5573" s="89"/>
      <c r="B5573" s="35"/>
      <c r="C5573" s="30"/>
      <c r="D5573" s="30"/>
      <c r="E5573" s="30"/>
      <c r="F5573" s="30"/>
      <c r="G5573" s="30"/>
      <c r="H5573" s="155"/>
      <c r="I5573" s="36" t="str">
        <f ca="1">IFERROR(__xludf.DUMMYFUNCTION("""COMPUTED_VALUE""")," ")</f>
        <v xml:space="preserve"> </v>
      </c>
      <c r="J5573" s="51"/>
      <c r="K5573" s="56"/>
      <c r="L5573" s="38"/>
      <c r="M5573" s="30"/>
      <c r="N5573" s="30"/>
      <c r="O5573" s="30"/>
      <c r="P5573" s="30"/>
      <c r="Q5573" s="23" t="str">
        <v/>
      </c>
      <c r="R5573" s="30"/>
      <c r="S5573" s="39"/>
      <c r="T5573" s="45"/>
      <c r="U5573" s="52"/>
      <c r="V5573" s="53"/>
      <c r="W5573" s="54"/>
      <c r="X5573" s="30"/>
      <c r="Y5573" s="31" t="str">
        <v/>
      </c>
      <c r="Z5573" s="30"/>
      <c r="AA5573" s="55"/>
      <c r="AB5573" s="55"/>
      <c r="AC5573" s="30"/>
      <c r="AD5573" s="30"/>
    </row>
    <row r="5574" spans="1:30" x14ac:dyDescent="0.2">
      <c r="A5574" s="89"/>
      <c r="B5574" s="35"/>
      <c r="C5574" s="30"/>
      <c r="D5574" s="30"/>
      <c r="E5574" s="30"/>
      <c r="F5574" s="30"/>
      <c r="G5574" s="30"/>
      <c r="H5574" s="155"/>
      <c r="I5574" s="36" t="str">
        <f ca="1">IFERROR(__xludf.DUMMYFUNCTION("""COMPUTED_VALUE""")," ")</f>
        <v xml:space="preserve"> </v>
      </c>
      <c r="J5574" s="51"/>
      <c r="K5574" s="56"/>
      <c r="L5574" s="38"/>
      <c r="M5574" s="30"/>
      <c r="N5574" s="30"/>
      <c r="O5574" s="30"/>
      <c r="P5574" s="30"/>
      <c r="Q5574" s="23" t="str">
        <v/>
      </c>
      <c r="R5574" s="30"/>
      <c r="S5574" s="39"/>
      <c r="T5574" s="45"/>
      <c r="U5574" s="52"/>
      <c r="V5574" s="53"/>
      <c r="W5574" s="54"/>
      <c r="X5574" s="30"/>
      <c r="Y5574" s="31" t="str">
        <v/>
      </c>
      <c r="Z5574" s="30"/>
      <c r="AA5574" s="56"/>
      <c r="AB5574" s="56"/>
      <c r="AC5574" s="30"/>
      <c r="AD5574" s="30"/>
    </row>
    <row r="5575" spans="1:30" x14ac:dyDescent="0.2">
      <c r="A5575" s="89"/>
      <c r="B5575" s="35"/>
      <c r="C5575" s="30"/>
      <c r="D5575" s="30"/>
      <c r="E5575" s="30"/>
      <c r="F5575" s="30"/>
      <c r="G5575" s="30"/>
      <c r="H5575" s="155"/>
      <c r="I5575" s="36" t="str">
        <f ca="1">IFERROR(__xludf.DUMMYFUNCTION("""COMPUTED_VALUE""")," ")</f>
        <v xml:space="preserve"> </v>
      </c>
      <c r="J5575" s="51"/>
      <c r="K5575" s="56"/>
      <c r="L5575" s="38"/>
      <c r="M5575" s="30"/>
      <c r="N5575" s="30"/>
      <c r="O5575" s="30"/>
      <c r="P5575" s="30"/>
      <c r="Q5575" s="23" t="str">
        <v/>
      </c>
      <c r="R5575" s="30"/>
      <c r="S5575" s="39"/>
      <c r="T5575" s="45"/>
      <c r="U5575" s="52"/>
      <c r="V5575" s="53"/>
      <c r="W5575" s="54"/>
      <c r="X5575" s="30"/>
      <c r="Y5575" s="31" t="str">
        <v/>
      </c>
      <c r="Z5575" s="30"/>
      <c r="AA5575" s="55"/>
      <c r="AB5575" s="55"/>
      <c r="AC5575" s="30"/>
      <c r="AD5575" s="30"/>
    </row>
    <row r="5576" spans="1:30" x14ac:dyDescent="0.2">
      <c r="A5576" s="89"/>
      <c r="B5576" s="35"/>
      <c r="C5576" s="30"/>
      <c r="D5576" s="30"/>
      <c r="E5576" s="30"/>
      <c r="F5576" s="30"/>
      <c r="G5576" s="30"/>
      <c r="H5576" s="155"/>
      <c r="I5576" s="36" t="str">
        <f ca="1">IFERROR(__xludf.DUMMYFUNCTION("""COMPUTED_VALUE""")," ")</f>
        <v xml:space="preserve"> </v>
      </c>
      <c r="J5576" s="51"/>
      <c r="K5576" s="56"/>
      <c r="L5576" s="38"/>
      <c r="M5576" s="30"/>
      <c r="N5576" s="30"/>
      <c r="O5576" s="30"/>
      <c r="P5576" s="30"/>
      <c r="Q5576" s="23" t="str">
        <v/>
      </c>
      <c r="R5576" s="30"/>
      <c r="S5576" s="39"/>
      <c r="T5576" s="45"/>
      <c r="U5576" s="52"/>
      <c r="V5576" s="53"/>
      <c r="W5576" s="54"/>
      <c r="X5576" s="30"/>
      <c r="Y5576" s="31" t="str">
        <v/>
      </c>
      <c r="Z5576" s="30"/>
      <c r="AA5576" s="56"/>
      <c r="AB5576" s="56"/>
      <c r="AC5576" s="30"/>
      <c r="AD5576" s="30"/>
    </row>
    <row r="5577" spans="1:30" x14ac:dyDescent="0.2">
      <c r="A5577" s="89"/>
      <c r="B5577" s="35"/>
      <c r="C5577" s="30"/>
      <c r="D5577" s="30"/>
      <c r="E5577" s="30"/>
      <c r="F5577" s="30"/>
      <c r="G5577" s="30"/>
      <c r="H5577" s="155"/>
      <c r="I5577" s="36" t="str">
        <f ca="1">IFERROR(__xludf.DUMMYFUNCTION("""COMPUTED_VALUE""")," ")</f>
        <v xml:space="preserve"> </v>
      </c>
      <c r="J5577" s="51"/>
      <c r="K5577" s="56"/>
      <c r="L5577" s="38"/>
      <c r="M5577" s="30"/>
      <c r="N5577" s="30"/>
      <c r="O5577" s="30"/>
      <c r="P5577" s="30"/>
      <c r="Q5577" s="23" t="str">
        <v/>
      </c>
      <c r="R5577" s="30"/>
      <c r="S5577" s="39"/>
      <c r="T5577" s="45"/>
      <c r="U5577" s="52"/>
      <c r="V5577" s="53"/>
      <c r="W5577" s="54"/>
      <c r="X5577" s="30"/>
      <c r="Y5577" s="31" t="str">
        <v/>
      </c>
      <c r="Z5577" s="30"/>
      <c r="AA5577" s="55"/>
      <c r="AB5577" s="55"/>
      <c r="AC5577" s="30"/>
      <c r="AD5577" s="30"/>
    </row>
    <row r="5578" spans="1:30" x14ac:dyDescent="0.2">
      <c r="A5578" s="89"/>
      <c r="B5578" s="35"/>
      <c r="C5578" s="30"/>
      <c r="D5578" s="30"/>
      <c r="E5578" s="30"/>
      <c r="F5578" s="30"/>
      <c r="G5578" s="30"/>
      <c r="H5578" s="155"/>
      <c r="I5578" s="36" t="str">
        <f ca="1">IFERROR(__xludf.DUMMYFUNCTION("""COMPUTED_VALUE""")," ")</f>
        <v xml:space="preserve"> </v>
      </c>
      <c r="J5578" s="51"/>
      <c r="K5578" s="56"/>
      <c r="L5578" s="38"/>
      <c r="M5578" s="30"/>
      <c r="N5578" s="30"/>
      <c r="O5578" s="30"/>
      <c r="P5578" s="30"/>
      <c r="Q5578" s="23" t="str">
        <v/>
      </c>
      <c r="R5578" s="30"/>
      <c r="S5578" s="39"/>
      <c r="T5578" s="45"/>
      <c r="U5578" s="52"/>
      <c r="V5578" s="53"/>
      <c r="W5578" s="54"/>
      <c r="X5578" s="30"/>
      <c r="Y5578" s="31" t="str">
        <v/>
      </c>
      <c r="Z5578" s="30"/>
      <c r="AA5578" s="56"/>
      <c r="AB5578" s="56"/>
      <c r="AC5578" s="30"/>
      <c r="AD5578" s="30"/>
    </row>
    <row r="5579" spans="1:30" x14ac:dyDescent="0.2">
      <c r="A5579" s="89"/>
      <c r="B5579" s="35"/>
      <c r="C5579" s="30"/>
      <c r="D5579" s="30"/>
      <c r="E5579" s="30"/>
      <c r="F5579" s="30"/>
      <c r="G5579" s="30"/>
      <c r="H5579" s="155"/>
      <c r="I5579" s="36" t="str">
        <f ca="1">IFERROR(__xludf.DUMMYFUNCTION("""COMPUTED_VALUE""")," ")</f>
        <v xml:space="preserve"> </v>
      </c>
      <c r="J5579" s="51"/>
      <c r="K5579" s="56"/>
      <c r="L5579" s="38"/>
      <c r="M5579" s="30"/>
      <c r="N5579" s="30"/>
      <c r="O5579" s="30"/>
      <c r="P5579" s="30"/>
      <c r="Q5579" s="23" t="str">
        <v/>
      </c>
      <c r="R5579" s="30"/>
      <c r="S5579" s="39"/>
      <c r="T5579" s="45"/>
      <c r="U5579" s="52"/>
      <c r="V5579" s="53"/>
      <c r="W5579" s="54"/>
      <c r="X5579" s="30"/>
      <c r="Y5579" s="31" t="str">
        <v/>
      </c>
      <c r="Z5579" s="30"/>
      <c r="AA5579" s="55"/>
      <c r="AB5579" s="55"/>
      <c r="AC5579" s="30"/>
      <c r="AD5579" s="30"/>
    </row>
    <row r="5580" spans="1:30" x14ac:dyDescent="0.2">
      <c r="A5580" s="89"/>
      <c r="B5580" s="35"/>
      <c r="C5580" s="30"/>
      <c r="D5580" s="30"/>
      <c r="E5580" s="30"/>
      <c r="F5580" s="30"/>
      <c r="G5580" s="30"/>
      <c r="H5580" s="155"/>
      <c r="I5580" s="36" t="str">
        <f ca="1">IFERROR(__xludf.DUMMYFUNCTION("""COMPUTED_VALUE""")," ")</f>
        <v xml:space="preserve"> </v>
      </c>
      <c r="J5580" s="51"/>
      <c r="K5580" s="56"/>
      <c r="L5580" s="38"/>
      <c r="M5580" s="30"/>
      <c r="N5580" s="30"/>
      <c r="O5580" s="30"/>
      <c r="P5580" s="30"/>
      <c r="Q5580" s="23" t="str">
        <v/>
      </c>
      <c r="R5580" s="30"/>
      <c r="S5580" s="39"/>
      <c r="T5580" s="45"/>
      <c r="U5580" s="52"/>
      <c r="V5580" s="53"/>
      <c r="W5580" s="54"/>
      <c r="X5580" s="30"/>
      <c r="Y5580" s="31" t="str">
        <v/>
      </c>
      <c r="Z5580" s="30"/>
      <c r="AA5580" s="56"/>
      <c r="AB5580" s="56"/>
      <c r="AC5580" s="30"/>
      <c r="AD5580" s="30"/>
    </row>
    <row r="5581" spans="1:30" x14ac:dyDescent="0.2">
      <c r="A5581" s="89"/>
      <c r="B5581" s="35"/>
      <c r="C5581" s="30"/>
      <c r="D5581" s="30"/>
      <c r="E5581" s="30"/>
      <c r="F5581" s="30"/>
      <c r="G5581" s="30"/>
      <c r="H5581" s="155"/>
      <c r="I5581" s="36" t="str">
        <f ca="1">IFERROR(__xludf.DUMMYFUNCTION("""COMPUTED_VALUE""")," ")</f>
        <v xml:space="preserve"> </v>
      </c>
      <c r="J5581" s="51"/>
      <c r="K5581" s="56"/>
      <c r="L5581" s="38"/>
      <c r="M5581" s="30"/>
      <c r="N5581" s="30"/>
      <c r="O5581" s="30"/>
      <c r="P5581" s="30"/>
      <c r="Q5581" s="23" t="str">
        <v/>
      </c>
      <c r="R5581" s="30"/>
      <c r="S5581" s="39"/>
      <c r="T5581" s="45"/>
      <c r="U5581" s="52"/>
      <c r="V5581" s="53"/>
      <c r="W5581" s="54"/>
      <c r="X5581" s="30"/>
      <c r="Y5581" s="31" t="str">
        <v/>
      </c>
      <c r="Z5581" s="30"/>
      <c r="AA5581" s="55"/>
      <c r="AB5581" s="55"/>
      <c r="AC5581" s="30"/>
      <c r="AD5581" s="30"/>
    </row>
    <row r="5582" spans="1:30" x14ac:dyDescent="0.2">
      <c r="A5582" s="89"/>
      <c r="B5582" s="35"/>
      <c r="C5582" s="30"/>
      <c r="D5582" s="30"/>
      <c r="E5582" s="30"/>
      <c r="F5582" s="30"/>
      <c r="G5582" s="30"/>
      <c r="H5582" s="155"/>
      <c r="I5582" s="36" t="str">
        <f ca="1">IFERROR(__xludf.DUMMYFUNCTION("""COMPUTED_VALUE""")," ")</f>
        <v xml:space="preserve"> </v>
      </c>
      <c r="J5582" s="51"/>
      <c r="K5582" s="56"/>
      <c r="L5582" s="38"/>
      <c r="M5582" s="30"/>
      <c r="N5582" s="30"/>
      <c r="O5582" s="30"/>
      <c r="P5582" s="30"/>
      <c r="Q5582" s="23" t="str">
        <v/>
      </c>
      <c r="R5582" s="30"/>
      <c r="S5582" s="39"/>
      <c r="T5582" s="45"/>
      <c r="U5582" s="52"/>
      <c r="V5582" s="53"/>
      <c r="W5582" s="54"/>
      <c r="X5582" s="30"/>
      <c r="Y5582" s="31" t="str">
        <v/>
      </c>
      <c r="Z5582" s="30"/>
      <c r="AA5582" s="56"/>
      <c r="AB5582" s="56"/>
      <c r="AC5582" s="30"/>
      <c r="AD5582" s="30"/>
    </row>
    <row r="5583" spans="1:30" x14ac:dyDescent="0.2">
      <c r="A5583" s="89"/>
      <c r="B5583" s="35"/>
      <c r="C5583" s="30"/>
      <c r="D5583" s="30"/>
      <c r="E5583" s="30"/>
      <c r="F5583" s="30"/>
      <c r="G5583" s="30"/>
      <c r="H5583" s="155"/>
      <c r="I5583" s="36" t="str">
        <f ca="1">IFERROR(__xludf.DUMMYFUNCTION("""COMPUTED_VALUE""")," ")</f>
        <v xml:space="preserve"> </v>
      </c>
      <c r="J5583" s="51"/>
      <c r="K5583" s="56"/>
      <c r="L5583" s="38"/>
      <c r="M5583" s="30"/>
      <c r="N5583" s="30"/>
      <c r="O5583" s="30"/>
      <c r="P5583" s="30"/>
      <c r="Q5583" s="23" t="str">
        <v/>
      </c>
      <c r="R5583" s="30"/>
      <c r="S5583" s="39"/>
      <c r="T5583" s="45"/>
      <c r="U5583" s="52"/>
      <c r="V5583" s="53"/>
      <c r="W5583" s="54"/>
      <c r="X5583" s="30"/>
      <c r="Y5583" s="31" t="str">
        <v/>
      </c>
      <c r="Z5583" s="30"/>
      <c r="AA5583" s="55"/>
      <c r="AB5583" s="55"/>
      <c r="AC5583" s="30"/>
      <c r="AD5583" s="30"/>
    </row>
    <row r="5584" spans="1:30" x14ac:dyDescent="0.2">
      <c r="A5584" s="89"/>
      <c r="B5584" s="35"/>
      <c r="C5584" s="30"/>
      <c r="D5584" s="30"/>
      <c r="E5584" s="30"/>
      <c r="F5584" s="30"/>
      <c r="G5584" s="30"/>
      <c r="H5584" s="155"/>
      <c r="I5584" s="36" t="str">
        <f ca="1">IFERROR(__xludf.DUMMYFUNCTION("""COMPUTED_VALUE""")," ")</f>
        <v xml:space="preserve"> </v>
      </c>
      <c r="J5584" s="51"/>
      <c r="K5584" s="56"/>
      <c r="L5584" s="38"/>
      <c r="M5584" s="30"/>
      <c r="N5584" s="30"/>
      <c r="O5584" s="30"/>
      <c r="P5584" s="30"/>
      <c r="Q5584" s="23" t="str">
        <v/>
      </c>
      <c r="R5584" s="30"/>
      <c r="S5584" s="39"/>
      <c r="T5584" s="45"/>
      <c r="U5584" s="52"/>
      <c r="V5584" s="53"/>
      <c r="W5584" s="54"/>
      <c r="X5584" s="30"/>
      <c r="Y5584" s="31" t="str">
        <v/>
      </c>
      <c r="Z5584" s="30"/>
      <c r="AA5584" s="56"/>
      <c r="AB5584" s="56"/>
      <c r="AC5584" s="30"/>
      <c r="AD5584" s="30"/>
    </row>
    <row r="5585" spans="1:30" x14ac:dyDescent="0.2">
      <c r="A5585" s="89"/>
      <c r="B5585" s="35"/>
      <c r="C5585" s="30"/>
      <c r="D5585" s="30"/>
      <c r="E5585" s="30"/>
      <c r="F5585" s="30"/>
      <c r="G5585" s="30"/>
      <c r="H5585" s="155"/>
      <c r="I5585" s="36" t="str">
        <f ca="1">IFERROR(__xludf.DUMMYFUNCTION("""COMPUTED_VALUE""")," ")</f>
        <v xml:space="preserve"> </v>
      </c>
      <c r="J5585" s="51"/>
      <c r="K5585" s="56"/>
      <c r="L5585" s="38"/>
      <c r="M5585" s="30"/>
      <c r="N5585" s="30"/>
      <c r="O5585" s="30"/>
      <c r="P5585" s="30"/>
      <c r="Q5585" s="23" t="str">
        <v/>
      </c>
      <c r="R5585" s="30"/>
      <c r="S5585" s="39"/>
      <c r="T5585" s="45"/>
      <c r="U5585" s="52"/>
      <c r="V5585" s="53"/>
      <c r="W5585" s="54"/>
      <c r="X5585" s="30"/>
      <c r="Y5585" s="31" t="str">
        <v/>
      </c>
      <c r="Z5585" s="30"/>
      <c r="AA5585" s="55"/>
      <c r="AB5585" s="55"/>
      <c r="AC5585" s="30"/>
      <c r="AD5585" s="30"/>
    </row>
    <row r="5586" spans="1:30" x14ac:dyDescent="0.2">
      <c r="A5586" s="89"/>
      <c r="B5586" s="35"/>
      <c r="C5586" s="30"/>
      <c r="D5586" s="30"/>
      <c r="E5586" s="30"/>
      <c r="F5586" s="30"/>
      <c r="G5586" s="30"/>
      <c r="H5586" s="155"/>
      <c r="I5586" s="36" t="str">
        <f ca="1">IFERROR(__xludf.DUMMYFUNCTION("""COMPUTED_VALUE""")," ")</f>
        <v xml:space="preserve"> </v>
      </c>
      <c r="J5586" s="51"/>
      <c r="K5586" s="56"/>
      <c r="L5586" s="38"/>
      <c r="M5586" s="30"/>
      <c r="N5586" s="30"/>
      <c r="O5586" s="30"/>
      <c r="P5586" s="30"/>
      <c r="Q5586" s="23" t="str">
        <v/>
      </c>
      <c r="R5586" s="30"/>
      <c r="S5586" s="39"/>
      <c r="T5586" s="45"/>
      <c r="U5586" s="52"/>
      <c r="V5586" s="53"/>
      <c r="W5586" s="54"/>
      <c r="X5586" s="30"/>
      <c r="Y5586" s="31" t="str">
        <v/>
      </c>
      <c r="Z5586" s="30"/>
      <c r="AA5586" s="56"/>
      <c r="AB5586" s="56"/>
      <c r="AC5586" s="30"/>
      <c r="AD5586" s="30"/>
    </row>
    <row r="5587" spans="1:30" x14ac:dyDescent="0.2">
      <c r="A5587" s="89"/>
      <c r="B5587" s="35"/>
      <c r="C5587" s="30"/>
      <c r="D5587" s="30"/>
      <c r="E5587" s="30"/>
      <c r="F5587" s="30"/>
      <c r="G5587" s="30"/>
      <c r="H5587" s="155"/>
      <c r="I5587" s="36" t="str">
        <f ca="1">IFERROR(__xludf.DUMMYFUNCTION("""COMPUTED_VALUE""")," ")</f>
        <v xml:space="preserve"> </v>
      </c>
      <c r="J5587" s="51"/>
      <c r="K5587" s="56"/>
      <c r="L5587" s="38"/>
      <c r="M5587" s="30"/>
      <c r="N5587" s="30"/>
      <c r="O5587" s="30"/>
      <c r="P5587" s="30"/>
      <c r="Q5587" s="23" t="str">
        <v/>
      </c>
      <c r="R5587" s="30"/>
      <c r="S5587" s="39"/>
      <c r="T5587" s="45"/>
      <c r="U5587" s="52"/>
      <c r="V5587" s="53"/>
      <c r="W5587" s="54"/>
      <c r="X5587" s="30"/>
      <c r="Y5587" s="31" t="str">
        <v/>
      </c>
      <c r="Z5587" s="30"/>
      <c r="AA5587" s="55"/>
      <c r="AB5587" s="55"/>
      <c r="AC5587" s="30"/>
      <c r="AD5587" s="30"/>
    </row>
    <row r="5588" spans="1:30" x14ac:dyDescent="0.2">
      <c r="A5588" s="89"/>
      <c r="B5588" s="35"/>
      <c r="C5588" s="30"/>
      <c r="D5588" s="30"/>
      <c r="E5588" s="30"/>
      <c r="F5588" s="30"/>
      <c r="G5588" s="30"/>
      <c r="H5588" s="155"/>
      <c r="I5588" s="36" t="str">
        <f ca="1">IFERROR(__xludf.DUMMYFUNCTION("""COMPUTED_VALUE""")," ")</f>
        <v xml:space="preserve"> </v>
      </c>
      <c r="J5588" s="51"/>
      <c r="K5588" s="56"/>
      <c r="L5588" s="38"/>
      <c r="M5588" s="30"/>
      <c r="N5588" s="30"/>
      <c r="O5588" s="30"/>
      <c r="P5588" s="30"/>
      <c r="Q5588" s="23" t="str">
        <v/>
      </c>
      <c r="R5588" s="30"/>
      <c r="S5588" s="39"/>
      <c r="T5588" s="45"/>
      <c r="U5588" s="52"/>
      <c r="V5588" s="53"/>
      <c r="W5588" s="54"/>
      <c r="X5588" s="30"/>
      <c r="Y5588" s="31" t="str">
        <v/>
      </c>
      <c r="Z5588" s="30"/>
      <c r="AA5588" s="56"/>
      <c r="AB5588" s="56"/>
      <c r="AC5588" s="30"/>
      <c r="AD5588" s="30"/>
    </row>
    <row r="5589" spans="1:30" x14ac:dyDescent="0.2">
      <c r="A5589" s="89"/>
      <c r="B5589" s="35"/>
      <c r="C5589" s="30"/>
      <c r="D5589" s="30"/>
      <c r="E5589" s="30"/>
      <c r="F5589" s="30"/>
      <c r="G5589" s="30"/>
      <c r="H5589" s="155"/>
      <c r="I5589" s="36" t="str">
        <f ca="1">IFERROR(__xludf.DUMMYFUNCTION("""COMPUTED_VALUE""")," ")</f>
        <v xml:space="preserve"> </v>
      </c>
      <c r="J5589" s="51"/>
      <c r="K5589" s="56"/>
      <c r="L5589" s="38"/>
      <c r="M5589" s="30"/>
      <c r="N5589" s="30"/>
      <c r="O5589" s="30"/>
      <c r="P5589" s="30"/>
      <c r="Q5589" s="23" t="str">
        <v/>
      </c>
      <c r="R5589" s="30"/>
      <c r="S5589" s="39"/>
      <c r="T5589" s="45"/>
      <c r="U5589" s="52"/>
      <c r="V5589" s="53"/>
      <c r="W5589" s="54"/>
      <c r="X5589" s="30"/>
      <c r="Y5589" s="31" t="str">
        <v/>
      </c>
      <c r="Z5589" s="30"/>
      <c r="AA5589" s="55"/>
      <c r="AB5589" s="55"/>
      <c r="AC5589" s="30"/>
      <c r="AD5589" s="30"/>
    </row>
    <row r="5590" spans="1:30" x14ac:dyDescent="0.2">
      <c r="A5590" s="89"/>
      <c r="B5590" s="35"/>
      <c r="C5590" s="30"/>
      <c r="D5590" s="30"/>
      <c r="E5590" s="30"/>
      <c r="F5590" s="30"/>
      <c r="G5590" s="30"/>
      <c r="H5590" s="155"/>
      <c r="I5590" s="36" t="str">
        <f ca="1">IFERROR(__xludf.DUMMYFUNCTION("""COMPUTED_VALUE""")," ")</f>
        <v xml:space="preserve"> </v>
      </c>
      <c r="J5590" s="51"/>
      <c r="K5590" s="56"/>
      <c r="L5590" s="38"/>
      <c r="M5590" s="30"/>
      <c r="N5590" s="30"/>
      <c r="O5590" s="30"/>
      <c r="P5590" s="30"/>
      <c r="Q5590" s="23" t="str">
        <v/>
      </c>
      <c r="R5590" s="30"/>
      <c r="S5590" s="39"/>
      <c r="T5590" s="45"/>
      <c r="U5590" s="52"/>
      <c r="V5590" s="53"/>
      <c r="W5590" s="54"/>
      <c r="X5590" s="30"/>
      <c r="Y5590" s="31" t="str">
        <v/>
      </c>
      <c r="Z5590" s="30"/>
      <c r="AA5590" s="56"/>
      <c r="AB5590" s="56"/>
      <c r="AC5590" s="30"/>
      <c r="AD5590" s="30"/>
    </row>
    <row r="5591" spans="1:30" x14ac:dyDescent="0.2">
      <c r="A5591" s="89"/>
      <c r="B5591" s="35"/>
      <c r="C5591" s="30"/>
      <c r="D5591" s="30"/>
      <c r="E5591" s="30"/>
      <c r="F5591" s="30"/>
      <c r="G5591" s="30"/>
      <c r="H5591" s="155"/>
      <c r="I5591" s="36" t="str">
        <f ca="1">IFERROR(__xludf.DUMMYFUNCTION("""COMPUTED_VALUE""")," ")</f>
        <v xml:space="preserve"> </v>
      </c>
      <c r="J5591" s="51"/>
      <c r="K5591" s="56"/>
      <c r="L5591" s="38"/>
      <c r="M5591" s="30"/>
      <c r="N5591" s="30"/>
      <c r="O5591" s="30"/>
      <c r="P5591" s="30"/>
      <c r="Q5591" s="23" t="str">
        <v/>
      </c>
      <c r="R5591" s="30"/>
      <c r="S5591" s="39"/>
      <c r="T5591" s="45"/>
      <c r="U5591" s="52"/>
      <c r="V5591" s="53"/>
      <c r="W5591" s="54"/>
      <c r="X5591" s="30"/>
      <c r="Y5591" s="31" t="str">
        <v/>
      </c>
      <c r="Z5591" s="30"/>
      <c r="AA5591" s="55"/>
      <c r="AB5591" s="55"/>
      <c r="AC5591" s="30"/>
      <c r="AD5591" s="30"/>
    </row>
    <row r="5592" spans="1:30" x14ac:dyDescent="0.2">
      <c r="A5592" s="89"/>
      <c r="B5592" s="35"/>
      <c r="C5592" s="30"/>
      <c r="D5592" s="30"/>
      <c r="E5592" s="30"/>
      <c r="F5592" s="30"/>
      <c r="G5592" s="30"/>
      <c r="H5592" s="155"/>
      <c r="I5592" s="36" t="str">
        <f ca="1">IFERROR(__xludf.DUMMYFUNCTION("""COMPUTED_VALUE""")," ")</f>
        <v xml:space="preserve"> </v>
      </c>
      <c r="J5592" s="51"/>
      <c r="K5592" s="56"/>
      <c r="L5592" s="38"/>
      <c r="M5592" s="30"/>
      <c r="N5592" s="30"/>
      <c r="O5592" s="30"/>
      <c r="P5592" s="30"/>
      <c r="Q5592" s="23" t="str">
        <v/>
      </c>
      <c r="R5592" s="30"/>
      <c r="S5592" s="39"/>
      <c r="T5592" s="45"/>
      <c r="U5592" s="52"/>
      <c r="V5592" s="53"/>
      <c r="W5592" s="54"/>
      <c r="X5592" s="30"/>
      <c r="Y5592" s="31" t="str">
        <v/>
      </c>
      <c r="Z5592" s="30"/>
      <c r="AA5592" s="56"/>
      <c r="AB5592" s="56"/>
      <c r="AC5592" s="30"/>
      <c r="AD5592" s="30"/>
    </row>
    <row r="5593" spans="1:30" x14ac:dyDescent="0.2">
      <c r="A5593" s="89"/>
      <c r="B5593" s="35"/>
      <c r="C5593" s="30"/>
      <c r="D5593" s="30"/>
      <c r="E5593" s="30"/>
      <c r="F5593" s="30"/>
      <c r="G5593" s="30"/>
      <c r="H5593" s="155"/>
      <c r="I5593" s="36" t="str">
        <f ca="1">IFERROR(__xludf.DUMMYFUNCTION("""COMPUTED_VALUE""")," ")</f>
        <v xml:space="preserve"> </v>
      </c>
      <c r="J5593" s="51"/>
      <c r="K5593" s="56"/>
      <c r="L5593" s="38"/>
      <c r="M5593" s="30"/>
      <c r="N5593" s="30"/>
      <c r="O5593" s="30"/>
      <c r="P5593" s="30"/>
      <c r="Q5593" s="23" t="str">
        <v/>
      </c>
      <c r="R5593" s="30"/>
      <c r="S5593" s="39"/>
      <c r="T5593" s="45"/>
      <c r="U5593" s="52"/>
      <c r="V5593" s="53"/>
      <c r="W5593" s="54"/>
      <c r="X5593" s="30"/>
      <c r="Y5593" s="31" t="str">
        <v/>
      </c>
      <c r="Z5593" s="30"/>
      <c r="AA5593" s="55"/>
      <c r="AB5593" s="55"/>
      <c r="AC5593" s="30"/>
      <c r="AD5593" s="30"/>
    </row>
    <row r="5594" spans="1:30" x14ac:dyDescent="0.2">
      <c r="A5594" s="89"/>
      <c r="B5594" s="35"/>
      <c r="C5594" s="30"/>
      <c r="D5594" s="30"/>
      <c r="E5594" s="30"/>
      <c r="F5594" s="30"/>
      <c r="G5594" s="30"/>
      <c r="H5594" s="155"/>
      <c r="I5594" s="36" t="str">
        <f ca="1">IFERROR(__xludf.DUMMYFUNCTION("""COMPUTED_VALUE""")," ")</f>
        <v xml:space="preserve"> </v>
      </c>
      <c r="J5594" s="51"/>
      <c r="K5594" s="56"/>
      <c r="L5594" s="38"/>
      <c r="M5594" s="30"/>
      <c r="N5594" s="30"/>
      <c r="O5594" s="30"/>
      <c r="P5594" s="30"/>
      <c r="Q5594" s="23" t="str">
        <v/>
      </c>
      <c r="R5594" s="30"/>
      <c r="S5594" s="39"/>
      <c r="T5594" s="45"/>
      <c r="U5594" s="52"/>
      <c r="V5594" s="53"/>
      <c r="W5594" s="54"/>
      <c r="X5594" s="30"/>
      <c r="Y5594" s="31" t="str">
        <v/>
      </c>
      <c r="Z5594" s="30"/>
      <c r="AA5594" s="56"/>
      <c r="AB5594" s="56"/>
      <c r="AC5594" s="30"/>
      <c r="AD5594" s="30"/>
    </row>
    <row r="5595" spans="1:30" x14ac:dyDescent="0.2">
      <c r="A5595" s="89"/>
      <c r="B5595" s="35"/>
      <c r="C5595" s="30"/>
      <c r="D5595" s="30"/>
      <c r="E5595" s="30"/>
      <c r="F5595" s="30"/>
      <c r="G5595" s="30"/>
      <c r="H5595" s="155"/>
      <c r="I5595" s="36" t="str">
        <f ca="1">IFERROR(__xludf.DUMMYFUNCTION("""COMPUTED_VALUE""")," ")</f>
        <v xml:space="preserve"> </v>
      </c>
      <c r="J5595" s="51"/>
      <c r="K5595" s="56"/>
      <c r="L5595" s="38"/>
      <c r="M5595" s="30"/>
      <c r="N5595" s="30"/>
      <c r="O5595" s="30"/>
      <c r="P5595" s="30"/>
      <c r="Q5595" s="23" t="str">
        <v/>
      </c>
      <c r="R5595" s="30"/>
      <c r="S5595" s="39"/>
      <c r="T5595" s="45"/>
      <c r="U5595" s="52"/>
      <c r="V5595" s="53"/>
      <c r="W5595" s="54"/>
      <c r="X5595" s="30"/>
      <c r="Y5595" s="31" t="str">
        <v/>
      </c>
      <c r="Z5595" s="30"/>
      <c r="AA5595" s="55"/>
      <c r="AB5595" s="55"/>
      <c r="AC5595" s="30"/>
      <c r="AD5595" s="30"/>
    </row>
    <row r="5596" spans="1:30" x14ac:dyDescent="0.2">
      <c r="A5596" s="89"/>
      <c r="B5596" s="35"/>
      <c r="C5596" s="30"/>
      <c r="D5596" s="30"/>
      <c r="E5596" s="30"/>
      <c r="F5596" s="30"/>
      <c r="G5596" s="30"/>
      <c r="H5596" s="155"/>
      <c r="I5596" s="36" t="str">
        <f ca="1">IFERROR(__xludf.DUMMYFUNCTION("""COMPUTED_VALUE""")," ")</f>
        <v xml:space="preserve"> </v>
      </c>
      <c r="J5596" s="51"/>
      <c r="K5596" s="56"/>
      <c r="L5596" s="38"/>
      <c r="M5596" s="30"/>
      <c r="N5596" s="30"/>
      <c r="O5596" s="30"/>
      <c r="P5596" s="30"/>
      <c r="Q5596" s="23" t="str">
        <v/>
      </c>
      <c r="R5596" s="30"/>
      <c r="S5596" s="39"/>
      <c r="T5596" s="45"/>
      <c r="U5596" s="52"/>
      <c r="V5596" s="53"/>
      <c r="W5596" s="54"/>
      <c r="X5596" s="30"/>
      <c r="Y5596" s="31" t="str">
        <v/>
      </c>
      <c r="Z5596" s="30"/>
      <c r="AA5596" s="56"/>
      <c r="AB5596" s="56"/>
      <c r="AC5596" s="30"/>
      <c r="AD5596" s="30"/>
    </row>
    <row r="5597" spans="1:30" x14ac:dyDescent="0.2">
      <c r="A5597" s="89"/>
      <c r="B5597" s="35"/>
      <c r="C5597" s="30"/>
      <c r="D5597" s="30"/>
      <c r="E5597" s="30"/>
      <c r="F5597" s="30"/>
      <c r="G5597" s="30"/>
      <c r="H5597" s="155"/>
      <c r="I5597" s="36" t="str">
        <f ca="1">IFERROR(__xludf.DUMMYFUNCTION("""COMPUTED_VALUE""")," ")</f>
        <v xml:space="preserve"> </v>
      </c>
      <c r="J5597" s="51"/>
      <c r="K5597" s="56"/>
      <c r="L5597" s="38"/>
      <c r="M5597" s="30"/>
      <c r="N5597" s="30"/>
      <c r="O5597" s="30"/>
      <c r="P5597" s="30"/>
      <c r="Q5597" s="23" t="str">
        <v/>
      </c>
      <c r="R5597" s="30"/>
      <c r="S5597" s="39"/>
      <c r="T5597" s="45"/>
      <c r="U5597" s="52"/>
      <c r="V5597" s="53"/>
      <c r="W5597" s="54"/>
      <c r="X5597" s="30"/>
      <c r="Y5597" s="31" t="str">
        <v/>
      </c>
      <c r="Z5597" s="30"/>
      <c r="AA5597" s="55"/>
      <c r="AB5597" s="55"/>
      <c r="AC5597" s="30"/>
      <c r="AD5597" s="30"/>
    </row>
    <row r="5598" spans="1:30" x14ac:dyDescent="0.2">
      <c r="A5598" s="89"/>
      <c r="B5598" s="35"/>
      <c r="C5598" s="30"/>
      <c r="D5598" s="30"/>
      <c r="E5598" s="30"/>
      <c r="F5598" s="30"/>
      <c r="G5598" s="30"/>
      <c r="H5598" s="155"/>
      <c r="I5598" s="36" t="str">
        <f ca="1">IFERROR(__xludf.DUMMYFUNCTION("""COMPUTED_VALUE""")," ")</f>
        <v xml:space="preserve"> </v>
      </c>
      <c r="J5598" s="51"/>
      <c r="K5598" s="56"/>
      <c r="L5598" s="38"/>
      <c r="M5598" s="30"/>
      <c r="N5598" s="30"/>
      <c r="O5598" s="30"/>
      <c r="P5598" s="30"/>
      <c r="Q5598" s="23" t="str">
        <v/>
      </c>
      <c r="R5598" s="30"/>
      <c r="S5598" s="39"/>
      <c r="T5598" s="45"/>
      <c r="U5598" s="52"/>
      <c r="V5598" s="53"/>
      <c r="W5598" s="54"/>
      <c r="X5598" s="30"/>
      <c r="Y5598" s="31" t="str">
        <v/>
      </c>
      <c r="Z5598" s="30"/>
      <c r="AA5598" s="56"/>
      <c r="AB5598" s="56"/>
      <c r="AC5598" s="30"/>
      <c r="AD5598" s="30"/>
    </row>
    <row r="5599" spans="1:30" x14ac:dyDescent="0.2">
      <c r="A5599" s="89"/>
      <c r="B5599" s="35"/>
      <c r="C5599" s="30"/>
      <c r="D5599" s="30"/>
      <c r="E5599" s="30"/>
      <c r="F5599" s="30"/>
      <c r="G5599" s="30"/>
      <c r="H5599" s="155"/>
      <c r="I5599" s="36" t="str">
        <f ca="1">IFERROR(__xludf.DUMMYFUNCTION("""COMPUTED_VALUE""")," ")</f>
        <v xml:space="preserve"> </v>
      </c>
      <c r="J5599" s="51"/>
      <c r="K5599" s="56"/>
      <c r="L5599" s="38"/>
      <c r="M5599" s="30"/>
      <c r="N5599" s="30"/>
      <c r="O5599" s="30"/>
      <c r="P5599" s="30"/>
      <c r="Q5599" s="23" t="str">
        <v/>
      </c>
      <c r="R5599" s="30"/>
      <c r="S5599" s="39"/>
      <c r="T5599" s="45"/>
      <c r="U5599" s="52"/>
      <c r="V5599" s="53"/>
      <c r="W5599" s="54"/>
      <c r="X5599" s="30"/>
      <c r="Y5599" s="31" t="str">
        <v/>
      </c>
      <c r="Z5599" s="30"/>
      <c r="AA5599" s="55"/>
      <c r="AB5599" s="55"/>
      <c r="AC5599" s="30"/>
      <c r="AD5599" s="30"/>
    </row>
    <row r="5600" spans="1:30" x14ac:dyDescent="0.2">
      <c r="A5600" s="89"/>
      <c r="B5600" s="35"/>
      <c r="C5600" s="30"/>
      <c r="D5600" s="30"/>
      <c r="E5600" s="30"/>
      <c r="F5600" s="30"/>
      <c r="G5600" s="30"/>
      <c r="H5600" s="155"/>
      <c r="I5600" s="36" t="str">
        <f ca="1">IFERROR(__xludf.DUMMYFUNCTION("""COMPUTED_VALUE""")," ")</f>
        <v xml:space="preserve"> </v>
      </c>
      <c r="J5600" s="51"/>
      <c r="K5600" s="56"/>
      <c r="L5600" s="38"/>
      <c r="M5600" s="30"/>
      <c r="N5600" s="30"/>
      <c r="O5600" s="30"/>
      <c r="P5600" s="30"/>
      <c r="Q5600" s="23" t="str">
        <v/>
      </c>
      <c r="R5600" s="30"/>
      <c r="S5600" s="39"/>
      <c r="T5600" s="45"/>
      <c r="U5600" s="52"/>
      <c r="V5600" s="53"/>
      <c r="W5600" s="54"/>
      <c r="X5600" s="30"/>
      <c r="Y5600" s="31" t="str">
        <v/>
      </c>
      <c r="Z5600" s="30"/>
      <c r="AA5600" s="56"/>
      <c r="AB5600" s="56"/>
      <c r="AC5600" s="30"/>
      <c r="AD5600" s="30"/>
    </row>
    <row r="5601" spans="1:30" x14ac:dyDescent="0.2">
      <c r="A5601" s="89"/>
      <c r="B5601" s="35"/>
      <c r="C5601" s="30"/>
      <c r="D5601" s="30"/>
      <c r="E5601" s="30"/>
      <c r="F5601" s="30"/>
      <c r="G5601" s="30"/>
      <c r="H5601" s="155"/>
      <c r="I5601" s="36" t="str">
        <f ca="1">IFERROR(__xludf.DUMMYFUNCTION("""COMPUTED_VALUE""")," ")</f>
        <v xml:space="preserve"> </v>
      </c>
      <c r="J5601" s="51"/>
      <c r="K5601" s="56"/>
      <c r="L5601" s="38"/>
      <c r="M5601" s="30"/>
      <c r="N5601" s="30"/>
      <c r="O5601" s="30"/>
      <c r="P5601" s="30"/>
      <c r="Q5601" s="23" t="str">
        <v/>
      </c>
      <c r="R5601" s="30"/>
      <c r="S5601" s="39"/>
      <c r="T5601" s="45"/>
      <c r="U5601" s="52"/>
      <c r="V5601" s="53"/>
      <c r="W5601" s="54"/>
      <c r="X5601" s="30"/>
      <c r="Y5601" s="31" t="str">
        <v/>
      </c>
      <c r="Z5601" s="30"/>
      <c r="AA5601" s="55"/>
      <c r="AB5601" s="55"/>
      <c r="AC5601" s="30"/>
      <c r="AD5601" s="30"/>
    </row>
    <row r="5602" spans="1:30" x14ac:dyDescent="0.2">
      <c r="A5602" s="89"/>
      <c r="B5602" s="35"/>
      <c r="C5602" s="30"/>
      <c r="D5602" s="30"/>
      <c r="E5602" s="30"/>
      <c r="F5602" s="30"/>
      <c r="G5602" s="30"/>
      <c r="H5602" s="155"/>
      <c r="I5602" s="36" t="str">
        <f ca="1">IFERROR(__xludf.DUMMYFUNCTION("""COMPUTED_VALUE""")," ")</f>
        <v xml:space="preserve"> </v>
      </c>
      <c r="J5602" s="51"/>
      <c r="K5602" s="56"/>
      <c r="L5602" s="38"/>
      <c r="M5602" s="30"/>
      <c r="N5602" s="30"/>
      <c r="O5602" s="30"/>
      <c r="P5602" s="30"/>
      <c r="Q5602" s="23" t="str">
        <v/>
      </c>
      <c r="R5602" s="30"/>
      <c r="S5602" s="39"/>
      <c r="T5602" s="45"/>
      <c r="U5602" s="52"/>
      <c r="V5602" s="53"/>
      <c r="W5602" s="54"/>
      <c r="X5602" s="30"/>
      <c r="Y5602" s="31" t="str">
        <v/>
      </c>
      <c r="Z5602" s="30"/>
      <c r="AA5602" s="56"/>
      <c r="AB5602" s="56"/>
      <c r="AC5602" s="30"/>
      <c r="AD5602" s="30"/>
    </row>
    <row r="5603" spans="1:30" x14ac:dyDescent="0.2">
      <c r="A5603" s="89"/>
      <c r="B5603" s="35"/>
      <c r="C5603" s="30"/>
      <c r="D5603" s="30"/>
      <c r="E5603" s="30"/>
      <c r="F5603" s="30"/>
      <c r="G5603" s="30"/>
      <c r="H5603" s="155"/>
      <c r="I5603" s="36" t="str">
        <f ca="1">IFERROR(__xludf.DUMMYFUNCTION("""COMPUTED_VALUE""")," ")</f>
        <v xml:space="preserve"> </v>
      </c>
      <c r="J5603" s="51"/>
      <c r="K5603" s="56"/>
      <c r="L5603" s="38"/>
      <c r="M5603" s="30"/>
      <c r="N5603" s="30"/>
      <c r="O5603" s="30"/>
      <c r="P5603" s="30"/>
      <c r="Q5603" s="23" t="str">
        <v/>
      </c>
      <c r="R5603" s="30"/>
      <c r="S5603" s="39"/>
      <c r="T5603" s="45"/>
      <c r="U5603" s="52"/>
      <c r="V5603" s="53"/>
      <c r="W5603" s="54"/>
      <c r="X5603" s="30"/>
      <c r="Y5603" s="31" t="str">
        <v/>
      </c>
      <c r="Z5603" s="30"/>
      <c r="AA5603" s="55"/>
      <c r="AB5603" s="55"/>
      <c r="AC5603" s="30"/>
      <c r="AD5603" s="30"/>
    </row>
    <row r="5604" spans="1:30" x14ac:dyDescent="0.2">
      <c r="A5604" s="89"/>
      <c r="B5604" s="35"/>
      <c r="C5604" s="30"/>
      <c r="D5604" s="30"/>
      <c r="E5604" s="30"/>
      <c r="F5604" s="30"/>
      <c r="G5604" s="30"/>
      <c r="H5604" s="155"/>
      <c r="I5604" s="36" t="str">
        <f ca="1">IFERROR(__xludf.DUMMYFUNCTION("""COMPUTED_VALUE""")," ")</f>
        <v xml:space="preserve"> </v>
      </c>
      <c r="J5604" s="51"/>
      <c r="K5604" s="56"/>
      <c r="L5604" s="38"/>
      <c r="M5604" s="30"/>
      <c r="N5604" s="30"/>
      <c r="O5604" s="30"/>
      <c r="P5604" s="30"/>
      <c r="Q5604" s="23" t="str">
        <v/>
      </c>
      <c r="R5604" s="30"/>
      <c r="S5604" s="39"/>
      <c r="T5604" s="45"/>
      <c r="U5604" s="52"/>
      <c r="V5604" s="53"/>
      <c r="W5604" s="54"/>
      <c r="X5604" s="30"/>
      <c r="Y5604" s="31" t="str">
        <v/>
      </c>
      <c r="Z5604" s="30"/>
      <c r="AA5604" s="56"/>
      <c r="AB5604" s="56"/>
      <c r="AC5604" s="30"/>
      <c r="AD5604" s="30"/>
    </row>
    <row r="5605" spans="1:30" x14ac:dyDescent="0.2">
      <c r="A5605" s="89"/>
      <c r="B5605" s="35"/>
      <c r="C5605" s="30"/>
      <c r="D5605" s="30"/>
      <c r="E5605" s="30"/>
      <c r="F5605" s="30"/>
      <c r="G5605" s="30"/>
      <c r="H5605" s="155"/>
      <c r="I5605" s="36" t="str">
        <f ca="1">IFERROR(__xludf.DUMMYFUNCTION("""COMPUTED_VALUE""")," ")</f>
        <v xml:space="preserve"> </v>
      </c>
      <c r="J5605" s="51"/>
      <c r="K5605" s="56"/>
      <c r="L5605" s="38"/>
      <c r="M5605" s="30"/>
      <c r="N5605" s="30"/>
      <c r="O5605" s="30"/>
      <c r="P5605" s="30"/>
      <c r="Q5605" s="23" t="str">
        <v/>
      </c>
      <c r="R5605" s="30"/>
      <c r="S5605" s="39"/>
      <c r="T5605" s="45"/>
      <c r="U5605" s="52"/>
      <c r="V5605" s="53"/>
      <c r="W5605" s="54"/>
      <c r="X5605" s="30"/>
      <c r="Y5605" s="31" t="str">
        <v/>
      </c>
      <c r="Z5605" s="30"/>
      <c r="AA5605" s="55"/>
      <c r="AB5605" s="55"/>
      <c r="AC5605" s="30"/>
      <c r="AD5605" s="30"/>
    </row>
    <row r="5606" spans="1:30" x14ac:dyDescent="0.2">
      <c r="A5606" s="89"/>
      <c r="B5606" s="35"/>
      <c r="C5606" s="30"/>
      <c r="D5606" s="30"/>
      <c r="E5606" s="30"/>
      <c r="F5606" s="30"/>
      <c r="G5606" s="30"/>
      <c r="H5606" s="155"/>
      <c r="I5606" s="36" t="str">
        <f ca="1">IFERROR(__xludf.DUMMYFUNCTION("""COMPUTED_VALUE""")," ")</f>
        <v xml:space="preserve"> </v>
      </c>
      <c r="J5606" s="51"/>
      <c r="K5606" s="56"/>
      <c r="L5606" s="38"/>
      <c r="M5606" s="30"/>
      <c r="N5606" s="30"/>
      <c r="O5606" s="30"/>
      <c r="P5606" s="30"/>
      <c r="Q5606" s="23" t="str">
        <v/>
      </c>
      <c r="R5606" s="30"/>
      <c r="S5606" s="39"/>
      <c r="T5606" s="45"/>
      <c r="U5606" s="52"/>
      <c r="V5606" s="53"/>
      <c r="W5606" s="54"/>
      <c r="X5606" s="30"/>
      <c r="Y5606" s="31" t="str">
        <v/>
      </c>
      <c r="Z5606" s="30"/>
      <c r="AA5606" s="56"/>
      <c r="AB5606" s="56"/>
      <c r="AC5606" s="30"/>
      <c r="AD5606" s="30"/>
    </row>
    <row r="5607" spans="1:30" x14ac:dyDescent="0.2">
      <c r="A5607" s="89"/>
      <c r="B5607" s="35"/>
      <c r="C5607" s="30"/>
      <c r="D5607" s="30"/>
      <c r="E5607" s="30"/>
      <c r="F5607" s="30"/>
      <c r="G5607" s="30"/>
      <c r="H5607" s="155"/>
      <c r="I5607" s="36" t="str">
        <f ca="1">IFERROR(__xludf.DUMMYFUNCTION("""COMPUTED_VALUE""")," ")</f>
        <v xml:space="preserve"> </v>
      </c>
      <c r="J5607" s="51"/>
      <c r="K5607" s="56"/>
      <c r="L5607" s="38"/>
      <c r="M5607" s="30"/>
      <c r="N5607" s="30"/>
      <c r="O5607" s="30"/>
      <c r="P5607" s="30"/>
      <c r="Q5607" s="23" t="str">
        <v/>
      </c>
      <c r="R5607" s="30"/>
      <c r="S5607" s="39"/>
      <c r="T5607" s="45"/>
      <c r="U5607" s="52"/>
      <c r="V5607" s="53"/>
      <c r="W5607" s="54"/>
      <c r="X5607" s="30"/>
      <c r="Y5607" s="31" t="str">
        <v/>
      </c>
      <c r="Z5607" s="30"/>
      <c r="AA5607" s="55"/>
      <c r="AB5607" s="55"/>
      <c r="AC5607" s="30"/>
      <c r="AD5607" s="30"/>
    </row>
    <row r="5608" spans="1:30" x14ac:dyDescent="0.2">
      <c r="A5608" s="89"/>
      <c r="B5608" s="35"/>
      <c r="C5608" s="30"/>
      <c r="D5608" s="30"/>
      <c r="E5608" s="30"/>
      <c r="F5608" s="30"/>
      <c r="G5608" s="30"/>
      <c r="H5608" s="155"/>
      <c r="I5608" s="36" t="str">
        <f ca="1">IFERROR(__xludf.DUMMYFUNCTION("""COMPUTED_VALUE""")," ")</f>
        <v xml:space="preserve"> </v>
      </c>
      <c r="J5608" s="51"/>
      <c r="K5608" s="56"/>
      <c r="L5608" s="38"/>
      <c r="M5608" s="30"/>
      <c r="N5608" s="30"/>
      <c r="O5608" s="30"/>
      <c r="P5608" s="30"/>
      <c r="Q5608" s="23" t="str">
        <v/>
      </c>
      <c r="R5608" s="30"/>
      <c r="S5608" s="39"/>
      <c r="T5608" s="45"/>
      <c r="U5608" s="52"/>
      <c r="V5608" s="53"/>
      <c r="W5608" s="54"/>
      <c r="X5608" s="30"/>
      <c r="Y5608" s="31" t="str">
        <v/>
      </c>
      <c r="Z5608" s="30"/>
      <c r="AA5608" s="56"/>
      <c r="AB5608" s="56"/>
      <c r="AC5608" s="30"/>
      <c r="AD5608" s="30"/>
    </row>
    <row r="5609" spans="1:30" x14ac:dyDescent="0.2">
      <c r="A5609" s="89"/>
      <c r="B5609" s="35"/>
      <c r="C5609" s="30"/>
      <c r="D5609" s="30"/>
      <c r="E5609" s="30"/>
      <c r="F5609" s="30"/>
      <c r="G5609" s="30"/>
      <c r="H5609" s="155"/>
      <c r="I5609" s="36" t="str">
        <f ca="1">IFERROR(__xludf.DUMMYFUNCTION("""COMPUTED_VALUE""")," ")</f>
        <v xml:space="preserve"> </v>
      </c>
      <c r="J5609" s="51"/>
      <c r="K5609" s="56"/>
      <c r="L5609" s="38"/>
      <c r="M5609" s="30"/>
      <c r="N5609" s="30"/>
      <c r="O5609" s="30"/>
      <c r="P5609" s="30"/>
      <c r="Q5609" s="23" t="str">
        <v/>
      </c>
      <c r="R5609" s="30"/>
      <c r="S5609" s="39"/>
      <c r="T5609" s="45"/>
      <c r="U5609" s="52"/>
      <c r="V5609" s="53"/>
      <c r="W5609" s="54"/>
      <c r="X5609" s="30"/>
      <c r="Y5609" s="31" t="str">
        <v/>
      </c>
      <c r="Z5609" s="30"/>
      <c r="AA5609" s="55"/>
      <c r="AB5609" s="55"/>
      <c r="AC5609" s="30"/>
      <c r="AD5609" s="30"/>
    </row>
    <row r="5610" spans="1:30" x14ac:dyDescent="0.2">
      <c r="A5610" s="89"/>
      <c r="B5610" s="35"/>
      <c r="C5610" s="30"/>
      <c r="D5610" s="30"/>
      <c r="E5610" s="30"/>
      <c r="F5610" s="30"/>
      <c r="G5610" s="30"/>
      <c r="H5610" s="155"/>
      <c r="I5610" s="36" t="str">
        <f ca="1">IFERROR(__xludf.DUMMYFUNCTION("""COMPUTED_VALUE""")," ")</f>
        <v xml:space="preserve"> </v>
      </c>
      <c r="J5610" s="51"/>
      <c r="K5610" s="56"/>
      <c r="L5610" s="38"/>
      <c r="M5610" s="30"/>
      <c r="N5610" s="30"/>
      <c r="O5610" s="30"/>
      <c r="P5610" s="30"/>
      <c r="Q5610" s="23" t="str">
        <v/>
      </c>
      <c r="R5610" s="30"/>
      <c r="S5610" s="39"/>
      <c r="T5610" s="45"/>
      <c r="U5610" s="52"/>
      <c r="V5610" s="53"/>
      <c r="W5610" s="54"/>
      <c r="X5610" s="30"/>
      <c r="Y5610" s="31" t="str">
        <v/>
      </c>
      <c r="Z5610" s="30"/>
      <c r="AA5610" s="56"/>
      <c r="AB5610" s="56"/>
      <c r="AC5610" s="30"/>
      <c r="AD5610" s="30"/>
    </row>
    <row r="5611" spans="1:30" x14ac:dyDescent="0.2">
      <c r="A5611" s="89"/>
      <c r="B5611" s="35"/>
      <c r="C5611" s="30"/>
      <c r="D5611" s="30"/>
      <c r="E5611" s="30"/>
      <c r="F5611" s="30"/>
      <c r="G5611" s="30"/>
      <c r="H5611" s="155"/>
      <c r="I5611" s="36" t="str">
        <f ca="1">IFERROR(__xludf.DUMMYFUNCTION("""COMPUTED_VALUE""")," ")</f>
        <v xml:space="preserve"> </v>
      </c>
      <c r="J5611" s="51"/>
      <c r="K5611" s="56"/>
      <c r="L5611" s="38"/>
      <c r="M5611" s="30"/>
      <c r="N5611" s="30"/>
      <c r="O5611" s="30"/>
      <c r="P5611" s="30"/>
      <c r="Q5611" s="23" t="str">
        <v/>
      </c>
      <c r="R5611" s="30"/>
      <c r="S5611" s="39"/>
      <c r="T5611" s="45"/>
      <c r="U5611" s="52"/>
      <c r="V5611" s="53"/>
      <c r="W5611" s="54"/>
      <c r="X5611" s="30"/>
      <c r="Y5611" s="31" t="str">
        <v/>
      </c>
      <c r="Z5611" s="30"/>
      <c r="AA5611" s="55"/>
      <c r="AB5611" s="55"/>
      <c r="AC5611" s="30"/>
      <c r="AD5611" s="30"/>
    </row>
    <row r="5612" spans="1:30" x14ac:dyDescent="0.2">
      <c r="A5612" s="89"/>
      <c r="B5612" s="35"/>
      <c r="C5612" s="30"/>
      <c r="D5612" s="30"/>
      <c r="E5612" s="30"/>
      <c r="F5612" s="30"/>
      <c r="G5612" s="30"/>
      <c r="H5612" s="155"/>
      <c r="I5612" s="36" t="str">
        <f ca="1">IFERROR(__xludf.DUMMYFUNCTION("""COMPUTED_VALUE""")," ")</f>
        <v xml:space="preserve"> </v>
      </c>
      <c r="J5612" s="51"/>
      <c r="K5612" s="56"/>
      <c r="L5612" s="38"/>
      <c r="M5612" s="30"/>
      <c r="N5612" s="30"/>
      <c r="O5612" s="30"/>
      <c r="P5612" s="30"/>
      <c r="Q5612" s="23" t="str">
        <v/>
      </c>
      <c r="R5612" s="30"/>
      <c r="S5612" s="39"/>
      <c r="T5612" s="45"/>
      <c r="U5612" s="52"/>
      <c r="V5612" s="53"/>
      <c r="W5612" s="54"/>
      <c r="X5612" s="30"/>
      <c r="Y5612" s="31" t="str">
        <v/>
      </c>
      <c r="Z5612" s="30"/>
      <c r="AA5612" s="56"/>
      <c r="AB5612" s="56"/>
      <c r="AC5612" s="30"/>
      <c r="AD5612" s="30"/>
    </row>
    <row r="5613" spans="1:30" x14ac:dyDescent="0.2">
      <c r="A5613" s="89"/>
      <c r="B5613" s="35"/>
      <c r="C5613" s="30"/>
      <c r="D5613" s="30"/>
      <c r="E5613" s="30"/>
      <c r="F5613" s="30"/>
      <c r="G5613" s="30"/>
      <c r="H5613" s="155"/>
      <c r="I5613" s="36" t="str">
        <f ca="1">IFERROR(__xludf.DUMMYFUNCTION("""COMPUTED_VALUE""")," ")</f>
        <v xml:space="preserve"> </v>
      </c>
      <c r="J5613" s="51"/>
      <c r="K5613" s="56"/>
      <c r="L5613" s="38"/>
      <c r="M5613" s="30"/>
      <c r="N5613" s="30"/>
      <c r="O5613" s="30"/>
      <c r="P5613" s="30"/>
      <c r="Q5613" s="23" t="str">
        <v/>
      </c>
      <c r="R5613" s="30"/>
      <c r="S5613" s="39"/>
      <c r="T5613" s="45"/>
      <c r="U5613" s="52"/>
      <c r="V5613" s="53"/>
      <c r="W5613" s="54"/>
      <c r="X5613" s="30"/>
      <c r="Y5613" s="31" t="str">
        <v/>
      </c>
      <c r="Z5613" s="30"/>
      <c r="AA5613" s="55"/>
      <c r="AB5613" s="55"/>
      <c r="AC5613" s="30"/>
      <c r="AD5613" s="30"/>
    </row>
    <row r="5614" spans="1:30" x14ac:dyDescent="0.2">
      <c r="A5614" s="89"/>
      <c r="B5614" s="35"/>
      <c r="C5614" s="30"/>
      <c r="D5614" s="30"/>
      <c r="E5614" s="30"/>
      <c r="F5614" s="30"/>
      <c r="G5614" s="30"/>
      <c r="H5614" s="155"/>
      <c r="I5614" s="36" t="str">
        <f ca="1">IFERROR(__xludf.DUMMYFUNCTION("""COMPUTED_VALUE""")," ")</f>
        <v xml:space="preserve"> </v>
      </c>
      <c r="J5614" s="51"/>
      <c r="K5614" s="56"/>
      <c r="L5614" s="38"/>
      <c r="M5614" s="30"/>
      <c r="N5614" s="30"/>
      <c r="O5614" s="30"/>
      <c r="P5614" s="30"/>
      <c r="Q5614" s="23" t="str">
        <v/>
      </c>
      <c r="R5614" s="30"/>
      <c r="S5614" s="39"/>
      <c r="T5614" s="45"/>
      <c r="U5614" s="52"/>
      <c r="V5614" s="53"/>
      <c r="W5614" s="54"/>
      <c r="X5614" s="30"/>
      <c r="Y5614" s="31" t="str">
        <v/>
      </c>
      <c r="Z5614" s="30"/>
      <c r="AA5614" s="56"/>
      <c r="AB5614" s="56"/>
      <c r="AC5614" s="30"/>
      <c r="AD5614" s="30"/>
    </row>
    <row r="5615" spans="1:30" x14ac:dyDescent="0.2">
      <c r="A5615" s="89"/>
      <c r="B5615" s="35"/>
      <c r="C5615" s="30"/>
      <c r="D5615" s="30"/>
      <c r="E5615" s="30"/>
      <c r="F5615" s="30"/>
      <c r="G5615" s="30"/>
      <c r="H5615" s="155"/>
      <c r="I5615" s="36" t="str">
        <f ca="1">IFERROR(__xludf.DUMMYFUNCTION("""COMPUTED_VALUE""")," ")</f>
        <v xml:space="preserve"> </v>
      </c>
      <c r="J5615" s="51"/>
      <c r="K5615" s="56"/>
      <c r="L5615" s="38"/>
      <c r="M5615" s="30"/>
      <c r="N5615" s="30"/>
      <c r="O5615" s="30"/>
      <c r="P5615" s="30"/>
      <c r="Q5615" s="23" t="str">
        <v/>
      </c>
      <c r="R5615" s="30"/>
      <c r="S5615" s="39"/>
      <c r="T5615" s="45"/>
      <c r="U5615" s="52"/>
      <c r="V5615" s="53"/>
      <c r="W5615" s="54"/>
      <c r="X5615" s="30"/>
      <c r="Y5615" s="31" t="str">
        <v/>
      </c>
      <c r="Z5615" s="30"/>
      <c r="AA5615" s="55"/>
      <c r="AB5615" s="55"/>
      <c r="AC5615" s="30"/>
      <c r="AD5615" s="30"/>
    </row>
    <row r="5616" spans="1:30" x14ac:dyDescent="0.2">
      <c r="A5616" s="89"/>
      <c r="B5616" s="35"/>
      <c r="C5616" s="30"/>
      <c r="D5616" s="30"/>
      <c r="E5616" s="30"/>
      <c r="F5616" s="30"/>
      <c r="G5616" s="30"/>
      <c r="H5616" s="155"/>
      <c r="I5616" s="36" t="str">
        <f ca="1">IFERROR(__xludf.DUMMYFUNCTION("""COMPUTED_VALUE""")," ")</f>
        <v xml:space="preserve"> </v>
      </c>
      <c r="J5616" s="51"/>
      <c r="K5616" s="56"/>
      <c r="L5616" s="38"/>
      <c r="M5616" s="30"/>
      <c r="N5616" s="30"/>
      <c r="O5616" s="30"/>
      <c r="P5616" s="30"/>
      <c r="Q5616" s="23" t="str">
        <v/>
      </c>
      <c r="R5616" s="30"/>
      <c r="S5616" s="39"/>
      <c r="T5616" s="45"/>
      <c r="U5616" s="52"/>
      <c r="V5616" s="53"/>
      <c r="W5616" s="54"/>
      <c r="X5616" s="30"/>
      <c r="Y5616" s="31" t="str">
        <v/>
      </c>
      <c r="Z5616" s="30"/>
      <c r="AA5616" s="56"/>
      <c r="AB5616" s="56"/>
      <c r="AC5616" s="30"/>
      <c r="AD5616" s="30"/>
    </row>
    <row r="5617" spans="1:30" x14ac:dyDescent="0.2">
      <c r="A5617" s="89"/>
      <c r="B5617" s="35"/>
      <c r="C5617" s="30"/>
      <c r="D5617" s="30"/>
      <c r="E5617" s="30"/>
      <c r="F5617" s="30"/>
      <c r="G5617" s="30"/>
      <c r="H5617" s="155"/>
      <c r="I5617" s="36" t="str">
        <f ca="1">IFERROR(__xludf.DUMMYFUNCTION("""COMPUTED_VALUE""")," ")</f>
        <v xml:space="preserve"> </v>
      </c>
      <c r="J5617" s="51"/>
      <c r="K5617" s="56"/>
      <c r="L5617" s="38"/>
      <c r="M5617" s="30"/>
      <c r="N5617" s="30"/>
      <c r="O5617" s="30"/>
      <c r="P5617" s="30"/>
      <c r="Q5617" s="23" t="str">
        <v/>
      </c>
      <c r="R5617" s="30"/>
      <c r="S5617" s="39"/>
      <c r="T5617" s="45"/>
      <c r="U5617" s="52"/>
      <c r="V5617" s="53"/>
      <c r="W5617" s="54"/>
      <c r="X5617" s="30"/>
      <c r="Y5617" s="31" t="str">
        <v/>
      </c>
      <c r="Z5617" s="30"/>
      <c r="AA5617" s="55"/>
      <c r="AB5617" s="55"/>
      <c r="AC5617" s="30"/>
      <c r="AD5617" s="30"/>
    </row>
    <row r="5618" spans="1:30" x14ac:dyDescent="0.2">
      <c r="A5618" s="89"/>
      <c r="B5618" s="35"/>
      <c r="C5618" s="30"/>
      <c r="D5618" s="30"/>
      <c r="E5618" s="30"/>
      <c r="F5618" s="30"/>
      <c r="G5618" s="30"/>
      <c r="H5618" s="155"/>
      <c r="I5618" s="36" t="str">
        <f ca="1">IFERROR(__xludf.DUMMYFUNCTION("""COMPUTED_VALUE""")," ")</f>
        <v xml:space="preserve"> </v>
      </c>
      <c r="J5618" s="51"/>
      <c r="K5618" s="56"/>
      <c r="L5618" s="38"/>
      <c r="M5618" s="30"/>
      <c r="N5618" s="30"/>
      <c r="O5618" s="30"/>
      <c r="P5618" s="30"/>
      <c r="Q5618" s="23" t="str">
        <v/>
      </c>
      <c r="R5618" s="30"/>
      <c r="S5618" s="39"/>
      <c r="T5618" s="45"/>
      <c r="U5618" s="52"/>
      <c r="V5618" s="53"/>
      <c r="W5618" s="54"/>
      <c r="X5618" s="30"/>
      <c r="Y5618" s="31" t="str">
        <v/>
      </c>
      <c r="Z5618" s="30"/>
      <c r="AA5618" s="56"/>
      <c r="AB5618" s="56"/>
      <c r="AC5618" s="30"/>
      <c r="AD5618" s="30"/>
    </row>
    <row r="5619" spans="1:30" x14ac:dyDescent="0.2">
      <c r="A5619" s="89"/>
      <c r="B5619" s="35"/>
      <c r="C5619" s="30"/>
      <c r="D5619" s="30"/>
      <c r="E5619" s="30"/>
      <c r="F5619" s="30"/>
      <c r="G5619" s="30"/>
      <c r="H5619" s="155"/>
      <c r="I5619" s="36" t="str">
        <f ca="1">IFERROR(__xludf.DUMMYFUNCTION("""COMPUTED_VALUE""")," ")</f>
        <v xml:space="preserve"> </v>
      </c>
      <c r="J5619" s="51"/>
      <c r="K5619" s="56"/>
      <c r="L5619" s="38"/>
      <c r="M5619" s="30"/>
      <c r="N5619" s="30"/>
      <c r="O5619" s="30"/>
      <c r="P5619" s="30"/>
      <c r="Q5619" s="23" t="str">
        <v/>
      </c>
      <c r="R5619" s="30"/>
      <c r="S5619" s="39"/>
      <c r="T5619" s="45"/>
      <c r="U5619" s="52"/>
      <c r="V5619" s="53"/>
      <c r="W5619" s="54"/>
      <c r="X5619" s="30"/>
      <c r="Y5619" s="31" t="str">
        <v/>
      </c>
      <c r="Z5619" s="30"/>
      <c r="AA5619" s="55"/>
      <c r="AB5619" s="55"/>
      <c r="AC5619" s="30"/>
      <c r="AD5619" s="30"/>
    </row>
    <row r="5620" spans="1:30" x14ac:dyDescent="0.2">
      <c r="A5620" s="89"/>
      <c r="B5620" s="35"/>
      <c r="C5620" s="30"/>
      <c r="D5620" s="30"/>
      <c r="E5620" s="30"/>
      <c r="F5620" s="30"/>
      <c r="G5620" s="30"/>
      <c r="H5620" s="155"/>
      <c r="I5620" s="36" t="str">
        <f ca="1">IFERROR(__xludf.DUMMYFUNCTION("""COMPUTED_VALUE""")," ")</f>
        <v xml:space="preserve"> </v>
      </c>
      <c r="J5620" s="51"/>
      <c r="K5620" s="56"/>
      <c r="L5620" s="38"/>
      <c r="M5620" s="30"/>
      <c r="N5620" s="30"/>
      <c r="O5620" s="30"/>
      <c r="P5620" s="30"/>
      <c r="Q5620" s="23" t="str">
        <v/>
      </c>
      <c r="R5620" s="30"/>
      <c r="S5620" s="39"/>
      <c r="T5620" s="45"/>
      <c r="U5620" s="52"/>
      <c r="V5620" s="53"/>
      <c r="W5620" s="54"/>
      <c r="X5620" s="30"/>
      <c r="Y5620" s="31" t="str">
        <v/>
      </c>
      <c r="Z5620" s="30"/>
      <c r="AA5620" s="56"/>
      <c r="AB5620" s="56"/>
      <c r="AC5620" s="30"/>
      <c r="AD5620" s="30"/>
    </row>
    <row r="5621" spans="1:30" x14ac:dyDescent="0.2">
      <c r="A5621" s="89"/>
      <c r="B5621" s="35"/>
      <c r="C5621" s="30"/>
      <c r="D5621" s="30"/>
      <c r="E5621" s="30"/>
      <c r="F5621" s="30"/>
      <c r="G5621" s="30"/>
      <c r="H5621" s="155"/>
      <c r="I5621" s="36" t="str">
        <f ca="1">IFERROR(__xludf.DUMMYFUNCTION("""COMPUTED_VALUE""")," ")</f>
        <v xml:space="preserve"> </v>
      </c>
      <c r="J5621" s="51"/>
      <c r="K5621" s="56"/>
      <c r="L5621" s="38"/>
      <c r="M5621" s="30"/>
      <c r="N5621" s="30"/>
      <c r="O5621" s="30"/>
      <c r="P5621" s="30"/>
      <c r="Q5621" s="23" t="str">
        <v/>
      </c>
      <c r="R5621" s="30"/>
      <c r="S5621" s="39"/>
      <c r="T5621" s="45"/>
      <c r="U5621" s="52"/>
      <c r="V5621" s="53"/>
      <c r="W5621" s="54"/>
      <c r="X5621" s="30"/>
      <c r="Y5621" s="31" t="str">
        <v/>
      </c>
      <c r="Z5621" s="30"/>
      <c r="AA5621" s="55"/>
      <c r="AB5621" s="55"/>
      <c r="AC5621" s="30"/>
      <c r="AD5621" s="30"/>
    </row>
    <row r="5622" spans="1:30" x14ac:dyDescent="0.2">
      <c r="A5622" s="89"/>
      <c r="B5622" s="35"/>
      <c r="C5622" s="30"/>
      <c r="D5622" s="30"/>
      <c r="E5622" s="30"/>
      <c r="F5622" s="30"/>
      <c r="G5622" s="30"/>
      <c r="H5622" s="155"/>
      <c r="I5622" s="36" t="str">
        <f ca="1">IFERROR(__xludf.DUMMYFUNCTION("""COMPUTED_VALUE""")," ")</f>
        <v xml:space="preserve"> </v>
      </c>
      <c r="J5622" s="51"/>
      <c r="K5622" s="56"/>
      <c r="L5622" s="38"/>
      <c r="M5622" s="30"/>
      <c r="N5622" s="30"/>
      <c r="O5622" s="30"/>
      <c r="P5622" s="30"/>
      <c r="Q5622" s="23" t="str">
        <v/>
      </c>
      <c r="R5622" s="30"/>
      <c r="S5622" s="39"/>
      <c r="T5622" s="45"/>
      <c r="U5622" s="52"/>
      <c r="V5622" s="53"/>
      <c r="W5622" s="54"/>
      <c r="X5622" s="30"/>
      <c r="Y5622" s="31" t="str">
        <v/>
      </c>
      <c r="Z5622" s="30"/>
      <c r="AA5622" s="56"/>
      <c r="AB5622" s="56"/>
      <c r="AC5622" s="30"/>
      <c r="AD5622" s="30"/>
    </row>
    <row r="5623" spans="1:30" x14ac:dyDescent="0.2">
      <c r="A5623" s="89"/>
      <c r="B5623" s="35"/>
      <c r="C5623" s="30"/>
      <c r="D5623" s="30"/>
      <c r="E5623" s="30"/>
      <c r="F5623" s="30"/>
      <c r="G5623" s="30"/>
      <c r="H5623" s="155"/>
      <c r="I5623" s="36" t="str">
        <f ca="1">IFERROR(__xludf.DUMMYFUNCTION("""COMPUTED_VALUE""")," ")</f>
        <v xml:space="preserve"> </v>
      </c>
      <c r="J5623" s="51"/>
      <c r="K5623" s="56"/>
      <c r="L5623" s="38"/>
      <c r="M5623" s="30"/>
      <c r="N5623" s="30"/>
      <c r="O5623" s="30"/>
      <c r="P5623" s="30"/>
      <c r="Q5623" s="23" t="str">
        <v/>
      </c>
      <c r="R5623" s="30"/>
      <c r="S5623" s="39"/>
      <c r="T5623" s="45"/>
      <c r="U5623" s="52"/>
      <c r="V5623" s="53"/>
      <c r="W5623" s="54"/>
      <c r="X5623" s="30"/>
      <c r="Y5623" s="31" t="str">
        <v/>
      </c>
      <c r="Z5623" s="30"/>
      <c r="AA5623" s="55"/>
      <c r="AB5623" s="55"/>
      <c r="AC5623" s="30"/>
      <c r="AD5623" s="30"/>
    </row>
    <row r="5624" spans="1:30" x14ac:dyDescent="0.2">
      <c r="A5624" s="89"/>
      <c r="B5624" s="35"/>
      <c r="C5624" s="30"/>
      <c r="D5624" s="30"/>
      <c r="E5624" s="30"/>
      <c r="F5624" s="30"/>
      <c r="G5624" s="30"/>
      <c r="H5624" s="155"/>
      <c r="I5624" s="36" t="str">
        <f ca="1">IFERROR(__xludf.DUMMYFUNCTION("""COMPUTED_VALUE""")," ")</f>
        <v xml:space="preserve"> </v>
      </c>
      <c r="J5624" s="51"/>
      <c r="K5624" s="56"/>
      <c r="L5624" s="38"/>
      <c r="M5624" s="30"/>
      <c r="N5624" s="30"/>
      <c r="O5624" s="30"/>
      <c r="P5624" s="30"/>
      <c r="Q5624" s="23" t="str">
        <v/>
      </c>
      <c r="R5624" s="30"/>
      <c r="S5624" s="39"/>
      <c r="T5624" s="45"/>
      <c r="U5624" s="52"/>
      <c r="V5624" s="53"/>
      <c r="W5624" s="54"/>
      <c r="X5624" s="30"/>
      <c r="Y5624" s="31" t="str">
        <v/>
      </c>
      <c r="Z5624" s="30"/>
      <c r="AA5624" s="56"/>
      <c r="AB5624" s="56"/>
      <c r="AC5624" s="30"/>
      <c r="AD5624" s="30"/>
    </row>
    <row r="5625" spans="1:30" x14ac:dyDescent="0.2">
      <c r="A5625" s="89"/>
      <c r="B5625" s="35"/>
      <c r="C5625" s="30"/>
      <c r="D5625" s="30"/>
      <c r="E5625" s="30"/>
      <c r="F5625" s="30"/>
      <c r="G5625" s="30"/>
      <c r="H5625" s="155"/>
      <c r="I5625" s="36" t="str">
        <f ca="1">IFERROR(__xludf.DUMMYFUNCTION("""COMPUTED_VALUE""")," ")</f>
        <v xml:space="preserve"> </v>
      </c>
      <c r="J5625" s="51"/>
      <c r="K5625" s="56"/>
      <c r="L5625" s="38"/>
      <c r="M5625" s="30"/>
      <c r="N5625" s="30"/>
      <c r="O5625" s="30"/>
      <c r="P5625" s="30"/>
      <c r="Q5625" s="23" t="str">
        <v/>
      </c>
      <c r="R5625" s="30"/>
      <c r="S5625" s="39"/>
      <c r="T5625" s="45"/>
      <c r="U5625" s="52"/>
      <c r="V5625" s="53"/>
      <c r="W5625" s="54"/>
      <c r="X5625" s="30"/>
      <c r="Y5625" s="31" t="str">
        <v/>
      </c>
      <c r="Z5625" s="30"/>
      <c r="AA5625" s="55"/>
      <c r="AB5625" s="55"/>
      <c r="AC5625" s="30"/>
      <c r="AD5625" s="30"/>
    </row>
    <row r="5626" spans="1:30" x14ac:dyDescent="0.2">
      <c r="A5626" s="89"/>
      <c r="B5626" s="35"/>
      <c r="C5626" s="30"/>
      <c r="D5626" s="30"/>
      <c r="E5626" s="30"/>
      <c r="F5626" s="30"/>
      <c r="G5626" s="30"/>
      <c r="H5626" s="155"/>
      <c r="I5626" s="36" t="str">
        <f ca="1">IFERROR(__xludf.DUMMYFUNCTION("""COMPUTED_VALUE""")," ")</f>
        <v xml:space="preserve"> </v>
      </c>
      <c r="J5626" s="51"/>
      <c r="K5626" s="56"/>
      <c r="L5626" s="38"/>
      <c r="M5626" s="30"/>
      <c r="N5626" s="30"/>
      <c r="O5626" s="30"/>
      <c r="P5626" s="30"/>
      <c r="Q5626" s="23" t="str">
        <v/>
      </c>
      <c r="R5626" s="30"/>
      <c r="S5626" s="39"/>
      <c r="T5626" s="45"/>
      <c r="U5626" s="52"/>
      <c r="V5626" s="53"/>
      <c r="W5626" s="54"/>
      <c r="X5626" s="30"/>
      <c r="Y5626" s="31" t="str">
        <v/>
      </c>
      <c r="Z5626" s="30"/>
      <c r="AA5626" s="56"/>
      <c r="AB5626" s="56"/>
      <c r="AC5626" s="30"/>
      <c r="AD5626" s="30"/>
    </row>
    <row r="5627" spans="1:30" x14ac:dyDescent="0.2">
      <c r="A5627" s="89"/>
      <c r="B5627" s="35"/>
      <c r="C5627" s="30"/>
      <c r="D5627" s="30"/>
      <c r="E5627" s="30"/>
      <c r="F5627" s="30"/>
      <c r="G5627" s="30"/>
      <c r="H5627" s="155"/>
      <c r="I5627" s="36" t="str">
        <f ca="1">IFERROR(__xludf.DUMMYFUNCTION("""COMPUTED_VALUE""")," ")</f>
        <v xml:space="preserve"> </v>
      </c>
      <c r="J5627" s="51"/>
      <c r="K5627" s="56"/>
      <c r="L5627" s="38"/>
      <c r="M5627" s="30"/>
      <c r="N5627" s="30"/>
      <c r="O5627" s="30"/>
      <c r="P5627" s="30"/>
      <c r="Q5627" s="23" t="str">
        <v/>
      </c>
      <c r="R5627" s="30"/>
      <c r="S5627" s="39"/>
      <c r="T5627" s="45"/>
      <c r="U5627" s="52"/>
      <c r="V5627" s="53"/>
      <c r="W5627" s="54"/>
      <c r="X5627" s="30"/>
      <c r="Y5627" s="31" t="str">
        <v/>
      </c>
      <c r="Z5627" s="30"/>
      <c r="AA5627" s="55"/>
      <c r="AB5627" s="55"/>
      <c r="AC5627" s="30"/>
      <c r="AD5627" s="30"/>
    </row>
    <row r="5628" spans="1:30" x14ac:dyDescent="0.2">
      <c r="A5628" s="89"/>
      <c r="B5628" s="35"/>
      <c r="C5628" s="30"/>
      <c r="D5628" s="30"/>
      <c r="E5628" s="30"/>
      <c r="F5628" s="30"/>
      <c r="G5628" s="30"/>
      <c r="H5628" s="155"/>
      <c r="I5628" s="36" t="str">
        <f ca="1">IFERROR(__xludf.DUMMYFUNCTION("""COMPUTED_VALUE""")," ")</f>
        <v xml:space="preserve"> </v>
      </c>
      <c r="J5628" s="51"/>
      <c r="K5628" s="56"/>
      <c r="L5628" s="38"/>
      <c r="M5628" s="30"/>
      <c r="N5628" s="30"/>
      <c r="O5628" s="30"/>
      <c r="P5628" s="30"/>
      <c r="Q5628" s="23" t="str">
        <v/>
      </c>
      <c r="R5628" s="30"/>
      <c r="S5628" s="39"/>
      <c r="T5628" s="45"/>
      <c r="U5628" s="52"/>
      <c r="V5628" s="53"/>
      <c r="W5628" s="54"/>
      <c r="X5628" s="30"/>
      <c r="Y5628" s="31" t="str">
        <v/>
      </c>
      <c r="Z5628" s="30"/>
      <c r="AA5628" s="56"/>
      <c r="AB5628" s="56"/>
      <c r="AC5628" s="30"/>
      <c r="AD5628" s="30"/>
    </row>
    <row r="5629" spans="1:30" x14ac:dyDescent="0.2">
      <c r="A5629" s="89"/>
      <c r="B5629" s="35"/>
      <c r="C5629" s="30"/>
      <c r="D5629" s="30"/>
      <c r="E5629" s="30"/>
      <c r="F5629" s="30"/>
      <c r="G5629" s="30"/>
      <c r="H5629" s="155"/>
      <c r="I5629" s="36" t="str">
        <f ca="1">IFERROR(__xludf.DUMMYFUNCTION("""COMPUTED_VALUE""")," ")</f>
        <v xml:space="preserve"> </v>
      </c>
      <c r="J5629" s="51"/>
      <c r="K5629" s="56"/>
      <c r="L5629" s="38"/>
      <c r="M5629" s="30"/>
      <c r="N5629" s="30"/>
      <c r="O5629" s="30"/>
      <c r="P5629" s="30"/>
      <c r="Q5629" s="23" t="str">
        <v/>
      </c>
      <c r="R5629" s="30"/>
      <c r="S5629" s="39"/>
      <c r="T5629" s="45"/>
      <c r="U5629" s="52"/>
      <c r="V5629" s="53"/>
      <c r="W5629" s="54"/>
      <c r="X5629" s="30"/>
      <c r="Y5629" s="31" t="str">
        <v/>
      </c>
      <c r="Z5629" s="30"/>
      <c r="AA5629" s="55"/>
      <c r="AB5629" s="55"/>
      <c r="AC5629" s="30"/>
      <c r="AD5629" s="30"/>
    </row>
    <row r="5630" spans="1:30" x14ac:dyDescent="0.2">
      <c r="A5630" s="89"/>
      <c r="B5630" s="35"/>
      <c r="C5630" s="30"/>
      <c r="D5630" s="30"/>
      <c r="E5630" s="30"/>
      <c r="F5630" s="30"/>
      <c r="G5630" s="30"/>
      <c r="H5630" s="155"/>
      <c r="I5630" s="36" t="str">
        <f ca="1">IFERROR(__xludf.DUMMYFUNCTION("""COMPUTED_VALUE""")," ")</f>
        <v xml:space="preserve"> </v>
      </c>
      <c r="J5630" s="51"/>
      <c r="K5630" s="56"/>
      <c r="L5630" s="38"/>
      <c r="M5630" s="30"/>
      <c r="N5630" s="30"/>
      <c r="O5630" s="30"/>
      <c r="P5630" s="30"/>
      <c r="Q5630" s="23" t="str">
        <v/>
      </c>
      <c r="R5630" s="30"/>
      <c r="S5630" s="39"/>
      <c r="T5630" s="45"/>
      <c r="U5630" s="52"/>
      <c r="V5630" s="53"/>
      <c r="W5630" s="54"/>
      <c r="X5630" s="30"/>
      <c r="Y5630" s="31" t="str">
        <v/>
      </c>
      <c r="Z5630" s="30"/>
      <c r="AA5630" s="56"/>
      <c r="AB5630" s="56"/>
      <c r="AC5630" s="30"/>
      <c r="AD5630" s="30"/>
    </row>
    <row r="5631" spans="1:30" x14ac:dyDescent="0.2">
      <c r="A5631" s="89"/>
      <c r="B5631" s="35"/>
      <c r="C5631" s="30"/>
      <c r="D5631" s="30"/>
      <c r="E5631" s="30"/>
      <c r="F5631" s="30"/>
      <c r="G5631" s="30"/>
      <c r="H5631" s="155"/>
      <c r="I5631" s="36" t="str">
        <f ca="1">IFERROR(__xludf.DUMMYFUNCTION("""COMPUTED_VALUE""")," ")</f>
        <v xml:space="preserve"> </v>
      </c>
      <c r="J5631" s="51"/>
      <c r="K5631" s="56"/>
      <c r="L5631" s="38"/>
      <c r="M5631" s="30"/>
      <c r="N5631" s="30"/>
      <c r="O5631" s="30"/>
      <c r="P5631" s="30"/>
      <c r="Q5631" s="23" t="str">
        <v/>
      </c>
      <c r="R5631" s="30"/>
      <c r="S5631" s="39"/>
      <c r="T5631" s="45"/>
      <c r="U5631" s="52"/>
      <c r="V5631" s="53"/>
      <c r="W5631" s="54"/>
      <c r="X5631" s="30"/>
      <c r="Y5631" s="31" t="str">
        <v/>
      </c>
      <c r="Z5631" s="30"/>
      <c r="AA5631" s="55"/>
      <c r="AB5631" s="55"/>
      <c r="AC5631" s="30"/>
      <c r="AD5631" s="30"/>
    </row>
    <row r="5632" spans="1:30" x14ac:dyDescent="0.2">
      <c r="A5632" s="89"/>
      <c r="B5632" s="35"/>
      <c r="C5632" s="30"/>
      <c r="D5632" s="30"/>
      <c r="E5632" s="30"/>
      <c r="F5632" s="30"/>
      <c r="G5632" s="30"/>
      <c r="H5632" s="155"/>
      <c r="I5632" s="36" t="str">
        <f ca="1">IFERROR(__xludf.DUMMYFUNCTION("""COMPUTED_VALUE""")," ")</f>
        <v xml:space="preserve"> </v>
      </c>
      <c r="J5632" s="51"/>
      <c r="K5632" s="56"/>
      <c r="L5632" s="38"/>
      <c r="M5632" s="30"/>
      <c r="N5632" s="30"/>
      <c r="O5632" s="30"/>
      <c r="P5632" s="30"/>
      <c r="Q5632" s="23" t="str">
        <v/>
      </c>
      <c r="R5632" s="30"/>
      <c r="S5632" s="39"/>
      <c r="T5632" s="45"/>
      <c r="U5632" s="52"/>
      <c r="V5632" s="53"/>
      <c r="W5632" s="54"/>
      <c r="X5632" s="30"/>
      <c r="Y5632" s="31" t="str">
        <v/>
      </c>
      <c r="Z5632" s="30"/>
      <c r="AA5632" s="56"/>
      <c r="AB5632" s="56"/>
      <c r="AC5632" s="30"/>
      <c r="AD5632" s="30"/>
    </row>
    <row r="5633" spans="1:30" x14ac:dyDescent="0.2">
      <c r="A5633" s="89"/>
      <c r="B5633" s="35"/>
      <c r="C5633" s="30"/>
      <c r="D5633" s="30"/>
      <c r="E5633" s="30"/>
      <c r="F5633" s="30"/>
      <c r="G5633" s="30"/>
      <c r="H5633" s="155"/>
      <c r="I5633" s="36" t="str">
        <f ca="1">IFERROR(__xludf.DUMMYFUNCTION("""COMPUTED_VALUE""")," ")</f>
        <v xml:space="preserve"> </v>
      </c>
      <c r="J5633" s="51"/>
      <c r="K5633" s="56"/>
      <c r="L5633" s="38"/>
      <c r="M5633" s="30"/>
      <c r="N5633" s="30"/>
      <c r="O5633" s="30"/>
      <c r="P5633" s="30"/>
      <c r="Q5633" s="23" t="str">
        <v/>
      </c>
      <c r="R5633" s="30"/>
      <c r="S5633" s="39"/>
      <c r="T5633" s="45"/>
      <c r="U5633" s="52"/>
      <c r="V5633" s="53"/>
      <c r="W5633" s="54"/>
      <c r="X5633" s="30"/>
      <c r="Y5633" s="31" t="str">
        <v/>
      </c>
      <c r="Z5633" s="30"/>
      <c r="AA5633" s="55"/>
      <c r="AB5633" s="55"/>
      <c r="AC5633" s="30"/>
      <c r="AD5633" s="30"/>
    </row>
    <row r="5634" spans="1:30" x14ac:dyDescent="0.2">
      <c r="A5634" s="89"/>
      <c r="B5634" s="35"/>
      <c r="C5634" s="30"/>
      <c r="D5634" s="30"/>
      <c r="E5634" s="30"/>
      <c r="F5634" s="30"/>
      <c r="G5634" s="30"/>
      <c r="H5634" s="155"/>
      <c r="I5634" s="36" t="str">
        <f ca="1">IFERROR(__xludf.DUMMYFUNCTION("""COMPUTED_VALUE""")," ")</f>
        <v xml:space="preserve"> </v>
      </c>
      <c r="J5634" s="51"/>
      <c r="K5634" s="56"/>
      <c r="L5634" s="38"/>
      <c r="M5634" s="30"/>
      <c r="N5634" s="30"/>
      <c r="O5634" s="30"/>
      <c r="P5634" s="30"/>
      <c r="Q5634" s="23" t="str">
        <v/>
      </c>
      <c r="R5634" s="30"/>
      <c r="S5634" s="39"/>
      <c r="T5634" s="45"/>
      <c r="U5634" s="52"/>
      <c r="V5634" s="53"/>
      <c r="W5634" s="54"/>
      <c r="X5634" s="30"/>
      <c r="Y5634" s="31" t="str">
        <v/>
      </c>
      <c r="Z5634" s="30"/>
      <c r="AA5634" s="56"/>
      <c r="AB5634" s="56"/>
      <c r="AC5634" s="30"/>
      <c r="AD5634" s="30"/>
    </row>
    <row r="5635" spans="1:30" x14ac:dyDescent="0.2">
      <c r="A5635" s="89"/>
      <c r="B5635" s="35"/>
      <c r="C5635" s="30"/>
      <c r="D5635" s="30"/>
      <c r="E5635" s="30"/>
      <c r="F5635" s="30"/>
      <c r="G5635" s="30"/>
      <c r="H5635" s="155"/>
      <c r="I5635" s="36" t="str">
        <f ca="1">IFERROR(__xludf.DUMMYFUNCTION("""COMPUTED_VALUE""")," ")</f>
        <v xml:space="preserve"> </v>
      </c>
      <c r="J5635" s="51"/>
      <c r="K5635" s="56"/>
      <c r="L5635" s="38"/>
      <c r="M5635" s="30"/>
      <c r="N5635" s="30"/>
      <c r="O5635" s="30"/>
      <c r="P5635" s="30"/>
      <c r="Q5635" s="23" t="str">
        <v/>
      </c>
      <c r="R5635" s="30"/>
      <c r="S5635" s="39"/>
      <c r="T5635" s="45"/>
      <c r="U5635" s="52"/>
      <c r="V5635" s="53"/>
      <c r="W5635" s="54"/>
      <c r="X5635" s="30"/>
      <c r="Y5635" s="31" t="str">
        <v/>
      </c>
      <c r="Z5635" s="30"/>
      <c r="AA5635" s="55"/>
      <c r="AB5635" s="55"/>
      <c r="AC5635" s="30"/>
      <c r="AD5635" s="30"/>
    </row>
    <row r="5636" spans="1:30" x14ac:dyDescent="0.2">
      <c r="A5636" s="89"/>
      <c r="B5636" s="35"/>
      <c r="C5636" s="30"/>
      <c r="D5636" s="30"/>
      <c r="E5636" s="30"/>
      <c r="F5636" s="30"/>
      <c r="G5636" s="30"/>
      <c r="H5636" s="155"/>
      <c r="I5636" s="36" t="str">
        <f ca="1">IFERROR(__xludf.DUMMYFUNCTION("""COMPUTED_VALUE""")," ")</f>
        <v xml:space="preserve"> </v>
      </c>
      <c r="J5636" s="51"/>
      <c r="K5636" s="56"/>
      <c r="L5636" s="38"/>
      <c r="M5636" s="30"/>
      <c r="N5636" s="30"/>
      <c r="O5636" s="30"/>
      <c r="P5636" s="30"/>
      <c r="Q5636" s="23" t="str">
        <v/>
      </c>
      <c r="R5636" s="30"/>
      <c r="S5636" s="39"/>
      <c r="T5636" s="45"/>
      <c r="U5636" s="52"/>
      <c r="V5636" s="53"/>
      <c r="W5636" s="54"/>
      <c r="X5636" s="30"/>
      <c r="Y5636" s="31" t="str">
        <v/>
      </c>
      <c r="Z5636" s="30"/>
      <c r="AA5636" s="56"/>
      <c r="AB5636" s="56"/>
      <c r="AC5636" s="30"/>
      <c r="AD5636" s="30"/>
    </row>
    <row r="5637" spans="1:30" x14ac:dyDescent="0.2">
      <c r="A5637" s="89"/>
      <c r="B5637" s="35"/>
      <c r="C5637" s="30"/>
      <c r="D5637" s="30"/>
      <c r="E5637" s="30"/>
      <c r="F5637" s="30"/>
      <c r="G5637" s="30"/>
      <c r="H5637" s="155"/>
      <c r="I5637" s="36" t="str">
        <f ca="1">IFERROR(__xludf.DUMMYFUNCTION("""COMPUTED_VALUE""")," ")</f>
        <v xml:space="preserve"> </v>
      </c>
      <c r="J5637" s="51"/>
      <c r="K5637" s="56"/>
      <c r="L5637" s="38"/>
      <c r="M5637" s="30"/>
      <c r="N5637" s="30"/>
      <c r="O5637" s="30"/>
      <c r="P5637" s="30"/>
      <c r="Q5637" s="23" t="str">
        <v/>
      </c>
      <c r="R5637" s="30"/>
      <c r="S5637" s="39"/>
      <c r="T5637" s="45"/>
      <c r="U5637" s="52"/>
      <c r="V5637" s="53"/>
      <c r="W5637" s="54"/>
      <c r="X5637" s="30"/>
      <c r="Y5637" s="31" t="str">
        <v/>
      </c>
      <c r="Z5637" s="30"/>
      <c r="AA5637" s="55"/>
      <c r="AB5637" s="55"/>
      <c r="AC5637" s="30"/>
      <c r="AD5637" s="30"/>
    </row>
    <row r="5638" spans="1:30" x14ac:dyDescent="0.2">
      <c r="A5638" s="89"/>
      <c r="B5638" s="35"/>
      <c r="C5638" s="30"/>
      <c r="D5638" s="30"/>
      <c r="E5638" s="30"/>
      <c r="F5638" s="30"/>
      <c r="G5638" s="30"/>
      <c r="H5638" s="155"/>
      <c r="I5638" s="36" t="str">
        <f ca="1">IFERROR(__xludf.DUMMYFUNCTION("""COMPUTED_VALUE""")," ")</f>
        <v xml:space="preserve"> </v>
      </c>
      <c r="J5638" s="51"/>
      <c r="K5638" s="56"/>
      <c r="L5638" s="38"/>
      <c r="M5638" s="30"/>
      <c r="N5638" s="30"/>
      <c r="O5638" s="30"/>
      <c r="P5638" s="30"/>
      <c r="Q5638" s="23" t="str">
        <v/>
      </c>
      <c r="R5638" s="30"/>
      <c r="S5638" s="39"/>
      <c r="T5638" s="45"/>
      <c r="U5638" s="52"/>
      <c r="V5638" s="53"/>
      <c r="W5638" s="54"/>
      <c r="X5638" s="30"/>
      <c r="Y5638" s="31" t="str">
        <v/>
      </c>
      <c r="Z5638" s="30"/>
      <c r="AA5638" s="56"/>
      <c r="AB5638" s="56"/>
      <c r="AC5638" s="30"/>
      <c r="AD5638" s="30"/>
    </row>
    <row r="5639" spans="1:30" x14ac:dyDescent="0.2">
      <c r="A5639" s="89"/>
      <c r="B5639" s="35"/>
      <c r="C5639" s="30"/>
      <c r="D5639" s="30"/>
      <c r="E5639" s="30"/>
      <c r="F5639" s="30"/>
      <c r="G5639" s="30"/>
      <c r="H5639" s="155"/>
      <c r="I5639" s="36" t="str">
        <f ca="1">IFERROR(__xludf.DUMMYFUNCTION("""COMPUTED_VALUE""")," ")</f>
        <v xml:space="preserve"> </v>
      </c>
      <c r="J5639" s="51"/>
      <c r="K5639" s="56"/>
      <c r="L5639" s="38"/>
      <c r="M5639" s="30"/>
      <c r="N5639" s="30"/>
      <c r="O5639" s="30"/>
      <c r="P5639" s="30"/>
      <c r="Q5639" s="23" t="str">
        <v/>
      </c>
      <c r="R5639" s="30"/>
      <c r="S5639" s="39"/>
      <c r="T5639" s="45"/>
      <c r="U5639" s="52"/>
      <c r="V5639" s="53"/>
      <c r="W5639" s="54"/>
      <c r="X5639" s="30"/>
      <c r="Y5639" s="31" t="str">
        <v/>
      </c>
      <c r="Z5639" s="30"/>
      <c r="AA5639" s="55"/>
      <c r="AB5639" s="55"/>
      <c r="AC5639" s="30"/>
      <c r="AD5639" s="30"/>
    </row>
    <row r="5640" spans="1:30" x14ac:dyDescent="0.2">
      <c r="A5640" s="89"/>
      <c r="B5640" s="35"/>
      <c r="C5640" s="30"/>
      <c r="D5640" s="30"/>
      <c r="E5640" s="30"/>
      <c r="F5640" s="30"/>
      <c r="G5640" s="30"/>
      <c r="H5640" s="155"/>
      <c r="I5640" s="36" t="str">
        <f ca="1">IFERROR(__xludf.DUMMYFUNCTION("""COMPUTED_VALUE""")," ")</f>
        <v xml:space="preserve"> </v>
      </c>
      <c r="J5640" s="51"/>
      <c r="K5640" s="56"/>
      <c r="L5640" s="38"/>
      <c r="M5640" s="30"/>
      <c r="N5640" s="30"/>
      <c r="O5640" s="30"/>
      <c r="P5640" s="30"/>
      <c r="Q5640" s="23" t="str">
        <v/>
      </c>
      <c r="R5640" s="30"/>
      <c r="S5640" s="39"/>
      <c r="T5640" s="45"/>
      <c r="U5640" s="52"/>
      <c r="V5640" s="53"/>
      <c r="W5640" s="54"/>
      <c r="X5640" s="30"/>
      <c r="Y5640" s="31" t="str">
        <v/>
      </c>
      <c r="Z5640" s="30"/>
      <c r="AA5640" s="56"/>
      <c r="AB5640" s="56"/>
      <c r="AC5640" s="30"/>
      <c r="AD5640" s="30"/>
    </row>
    <row r="5641" spans="1:30" x14ac:dyDescent="0.2">
      <c r="A5641" s="89"/>
      <c r="B5641" s="35"/>
      <c r="C5641" s="30"/>
      <c r="D5641" s="30"/>
      <c r="E5641" s="30"/>
      <c r="F5641" s="30"/>
      <c r="G5641" s="30"/>
      <c r="H5641" s="155"/>
      <c r="I5641" s="36" t="str">
        <f ca="1">IFERROR(__xludf.DUMMYFUNCTION("""COMPUTED_VALUE""")," ")</f>
        <v xml:space="preserve"> </v>
      </c>
      <c r="J5641" s="51"/>
      <c r="K5641" s="56"/>
      <c r="L5641" s="38"/>
      <c r="M5641" s="30"/>
      <c r="N5641" s="30"/>
      <c r="O5641" s="30"/>
      <c r="P5641" s="30"/>
      <c r="Q5641" s="23" t="str">
        <v/>
      </c>
      <c r="R5641" s="30"/>
      <c r="S5641" s="39"/>
      <c r="T5641" s="45"/>
      <c r="U5641" s="52"/>
      <c r="V5641" s="53"/>
      <c r="W5641" s="54"/>
      <c r="X5641" s="30"/>
      <c r="Y5641" s="31" t="str">
        <v/>
      </c>
      <c r="Z5641" s="30"/>
      <c r="AA5641" s="55"/>
      <c r="AB5641" s="55"/>
      <c r="AC5641" s="30"/>
      <c r="AD5641" s="30"/>
    </row>
    <row r="5642" spans="1:30" x14ac:dyDescent="0.2">
      <c r="A5642" s="89"/>
      <c r="B5642" s="35"/>
      <c r="C5642" s="30"/>
      <c r="D5642" s="30"/>
      <c r="E5642" s="30"/>
      <c r="F5642" s="30"/>
      <c r="G5642" s="30"/>
      <c r="H5642" s="155"/>
      <c r="I5642" s="36" t="str">
        <f ca="1">IFERROR(__xludf.DUMMYFUNCTION("""COMPUTED_VALUE""")," ")</f>
        <v xml:space="preserve"> </v>
      </c>
      <c r="J5642" s="51"/>
      <c r="K5642" s="56"/>
      <c r="L5642" s="38"/>
      <c r="M5642" s="30"/>
      <c r="N5642" s="30"/>
      <c r="O5642" s="30"/>
      <c r="P5642" s="30"/>
      <c r="Q5642" s="23" t="str">
        <v/>
      </c>
      <c r="R5642" s="30"/>
      <c r="S5642" s="39"/>
      <c r="T5642" s="45"/>
      <c r="U5642" s="52"/>
      <c r="V5642" s="53"/>
      <c r="W5642" s="54"/>
      <c r="X5642" s="30"/>
      <c r="Y5642" s="31" t="str">
        <v/>
      </c>
      <c r="Z5642" s="30"/>
      <c r="AA5642" s="56"/>
      <c r="AB5642" s="56"/>
      <c r="AC5642" s="30"/>
      <c r="AD5642" s="30"/>
    </row>
    <row r="5643" spans="1:30" x14ac:dyDescent="0.2">
      <c r="A5643" s="89"/>
      <c r="B5643" s="35"/>
      <c r="C5643" s="30"/>
      <c r="D5643" s="30"/>
      <c r="E5643" s="30"/>
      <c r="F5643" s="30"/>
      <c r="G5643" s="30"/>
      <c r="H5643" s="155"/>
      <c r="I5643" s="36" t="str">
        <f ca="1">IFERROR(__xludf.DUMMYFUNCTION("""COMPUTED_VALUE""")," ")</f>
        <v xml:space="preserve"> </v>
      </c>
      <c r="J5643" s="51"/>
      <c r="K5643" s="56"/>
      <c r="L5643" s="38"/>
      <c r="M5643" s="30"/>
      <c r="N5643" s="30"/>
      <c r="O5643" s="30"/>
      <c r="P5643" s="30"/>
      <c r="Q5643" s="23" t="str">
        <v/>
      </c>
      <c r="R5643" s="30"/>
      <c r="S5643" s="39"/>
      <c r="T5643" s="45"/>
      <c r="U5643" s="52"/>
      <c r="V5643" s="53"/>
      <c r="W5643" s="54"/>
      <c r="X5643" s="30"/>
      <c r="Y5643" s="31" t="str">
        <v/>
      </c>
      <c r="Z5643" s="30"/>
      <c r="AA5643" s="55"/>
      <c r="AB5643" s="55"/>
      <c r="AC5643" s="30"/>
      <c r="AD5643" s="30"/>
    </row>
    <row r="5644" spans="1:30" x14ac:dyDescent="0.2">
      <c r="A5644" s="89"/>
      <c r="B5644" s="35"/>
      <c r="C5644" s="30"/>
      <c r="D5644" s="30"/>
      <c r="E5644" s="30"/>
      <c r="F5644" s="30"/>
      <c r="G5644" s="30"/>
      <c r="H5644" s="155"/>
      <c r="I5644" s="36" t="str">
        <f ca="1">IFERROR(__xludf.DUMMYFUNCTION("""COMPUTED_VALUE""")," ")</f>
        <v xml:space="preserve"> </v>
      </c>
      <c r="J5644" s="51"/>
      <c r="K5644" s="56"/>
      <c r="L5644" s="38"/>
      <c r="M5644" s="30"/>
      <c r="N5644" s="30"/>
      <c r="O5644" s="30"/>
      <c r="P5644" s="30"/>
      <c r="Q5644" s="23" t="str">
        <v/>
      </c>
      <c r="R5644" s="30"/>
      <c r="S5644" s="39"/>
      <c r="T5644" s="45"/>
      <c r="U5644" s="52"/>
      <c r="V5644" s="53"/>
      <c r="W5644" s="54"/>
      <c r="X5644" s="30"/>
      <c r="Y5644" s="31" t="str">
        <v/>
      </c>
      <c r="Z5644" s="30"/>
      <c r="AA5644" s="56"/>
      <c r="AB5644" s="56"/>
      <c r="AC5644" s="30"/>
      <c r="AD5644" s="30"/>
    </row>
    <row r="5645" spans="1:30" x14ac:dyDescent="0.2">
      <c r="A5645" s="89"/>
      <c r="B5645" s="35"/>
      <c r="C5645" s="30"/>
      <c r="D5645" s="30"/>
      <c r="E5645" s="30"/>
      <c r="F5645" s="30"/>
      <c r="G5645" s="30"/>
      <c r="H5645" s="155"/>
      <c r="I5645" s="36" t="str">
        <f ca="1">IFERROR(__xludf.DUMMYFUNCTION("""COMPUTED_VALUE""")," ")</f>
        <v xml:space="preserve"> </v>
      </c>
      <c r="J5645" s="51"/>
      <c r="K5645" s="56"/>
      <c r="L5645" s="38"/>
      <c r="M5645" s="30"/>
      <c r="N5645" s="30"/>
      <c r="O5645" s="30"/>
      <c r="P5645" s="30"/>
      <c r="Q5645" s="23" t="str">
        <v/>
      </c>
      <c r="R5645" s="30"/>
      <c r="S5645" s="39"/>
      <c r="T5645" s="45"/>
      <c r="U5645" s="52"/>
      <c r="V5645" s="53"/>
      <c r="W5645" s="54"/>
      <c r="X5645" s="30"/>
      <c r="Y5645" s="31" t="str">
        <v/>
      </c>
      <c r="Z5645" s="30"/>
      <c r="AA5645" s="55"/>
      <c r="AB5645" s="55"/>
      <c r="AC5645" s="30"/>
      <c r="AD5645" s="30"/>
    </row>
    <row r="5646" spans="1:30" x14ac:dyDescent="0.2">
      <c r="A5646" s="89"/>
      <c r="B5646" s="35"/>
      <c r="C5646" s="30"/>
      <c r="D5646" s="30"/>
      <c r="E5646" s="30"/>
      <c r="F5646" s="30"/>
      <c r="G5646" s="30"/>
      <c r="H5646" s="155"/>
      <c r="I5646" s="36" t="str">
        <f ca="1">IFERROR(__xludf.DUMMYFUNCTION("""COMPUTED_VALUE""")," ")</f>
        <v xml:space="preserve"> </v>
      </c>
      <c r="J5646" s="51"/>
      <c r="K5646" s="56"/>
      <c r="L5646" s="38"/>
      <c r="M5646" s="30"/>
      <c r="N5646" s="30"/>
      <c r="O5646" s="30"/>
      <c r="P5646" s="30"/>
      <c r="Q5646" s="23" t="str">
        <v/>
      </c>
      <c r="R5646" s="30"/>
      <c r="S5646" s="39"/>
      <c r="T5646" s="45"/>
      <c r="U5646" s="52"/>
      <c r="V5646" s="53"/>
      <c r="W5646" s="54"/>
      <c r="X5646" s="30"/>
      <c r="Y5646" s="31" t="str">
        <v/>
      </c>
      <c r="Z5646" s="30"/>
      <c r="AA5646" s="56"/>
      <c r="AB5646" s="56"/>
      <c r="AC5646" s="30"/>
      <c r="AD5646" s="30"/>
    </row>
    <row r="5647" spans="1:30" x14ac:dyDescent="0.2">
      <c r="A5647" s="89"/>
      <c r="B5647" s="35"/>
      <c r="C5647" s="30"/>
      <c r="D5647" s="30"/>
      <c r="E5647" s="30"/>
      <c r="F5647" s="30"/>
      <c r="G5647" s="30"/>
      <c r="H5647" s="155"/>
      <c r="I5647" s="36" t="str">
        <f ca="1">IFERROR(__xludf.DUMMYFUNCTION("""COMPUTED_VALUE""")," ")</f>
        <v xml:space="preserve"> </v>
      </c>
      <c r="J5647" s="51"/>
      <c r="K5647" s="56"/>
      <c r="L5647" s="38"/>
      <c r="M5647" s="30"/>
      <c r="N5647" s="30"/>
      <c r="O5647" s="30"/>
      <c r="P5647" s="30"/>
      <c r="Q5647" s="23" t="str">
        <v/>
      </c>
      <c r="R5647" s="30"/>
      <c r="S5647" s="39"/>
      <c r="T5647" s="45"/>
      <c r="U5647" s="52"/>
      <c r="V5647" s="53"/>
      <c r="W5647" s="54"/>
      <c r="X5647" s="30"/>
      <c r="Y5647" s="31" t="str">
        <v/>
      </c>
      <c r="Z5647" s="30"/>
      <c r="AA5647" s="55"/>
      <c r="AB5647" s="55"/>
      <c r="AC5647" s="30"/>
      <c r="AD5647" s="30"/>
    </row>
    <row r="5648" spans="1:30" x14ac:dyDescent="0.2">
      <c r="A5648" s="89"/>
      <c r="B5648" s="35"/>
      <c r="C5648" s="30"/>
      <c r="D5648" s="30"/>
      <c r="E5648" s="30"/>
      <c r="F5648" s="30"/>
      <c r="G5648" s="30"/>
      <c r="H5648" s="155"/>
      <c r="I5648" s="36" t="str">
        <f ca="1">IFERROR(__xludf.DUMMYFUNCTION("""COMPUTED_VALUE""")," ")</f>
        <v xml:space="preserve"> </v>
      </c>
      <c r="J5648" s="51"/>
      <c r="K5648" s="56"/>
      <c r="L5648" s="38"/>
      <c r="M5648" s="30"/>
      <c r="N5648" s="30"/>
      <c r="O5648" s="30"/>
      <c r="P5648" s="30"/>
      <c r="Q5648" s="23" t="str">
        <v/>
      </c>
      <c r="R5648" s="30"/>
      <c r="S5648" s="39"/>
      <c r="T5648" s="45"/>
      <c r="U5648" s="52"/>
      <c r="V5648" s="53"/>
      <c r="W5648" s="54"/>
      <c r="X5648" s="30"/>
      <c r="Y5648" s="31" t="str">
        <v/>
      </c>
      <c r="Z5648" s="30"/>
      <c r="AA5648" s="56"/>
      <c r="AB5648" s="56"/>
      <c r="AC5648" s="30"/>
      <c r="AD5648" s="30"/>
    </row>
    <row r="5649" spans="1:30" x14ac:dyDescent="0.2">
      <c r="A5649" s="89"/>
      <c r="B5649" s="35"/>
      <c r="C5649" s="30"/>
      <c r="D5649" s="30"/>
      <c r="E5649" s="30"/>
      <c r="F5649" s="30"/>
      <c r="G5649" s="30"/>
      <c r="H5649" s="155"/>
      <c r="I5649" s="36" t="str">
        <f ca="1">IFERROR(__xludf.DUMMYFUNCTION("""COMPUTED_VALUE""")," ")</f>
        <v xml:space="preserve"> </v>
      </c>
      <c r="J5649" s="51"/>
      <c r="K5649" s="56"/>
      <c r="L5649" s="38"/>
      <c r="M5649" s="30"/>
      <c r="N5649" s="30"/>
      <c r="O5649" s="30"/>
      <c r="P5649" s="30"/>
      <c r="Q5649" s="23" t="str">
        <v/>
      </c>
      <c r="R5649" s="30"/>
      <c r="S5649" s="39"/>
      <c r="T5649" s="45"/>
      <c r="U5649" s="52"/>
      <c r="V5649" s="53"/>
      <c r="W5649" s="54"/>
      <c r="X5649" s="30"/>
      <c r="Y5649" s="31" t="str">
        <v/>
      </c>
      <c r="Z5649" s="30"/>
      <c r="AA5649" s="55"/>
      <c r="AB5649" s="55"/>
      <c r="AC5649" s="30"/>
      <c r="AD5649" s="30"/>
    </row>
    <row r="5650" spans="1:30" x14ac:dyDescent="0.2">
      <c r="A5650" s="89"/>
      <c r="B5650" s="35"/>
      <c r="C5650" s="30"/>
      <c r="D5650" s="30"/>
      <c r="E5650" s="30"/>
      <c r="F5650" s="30"/>
      <c r="G5650" s="30"/>
      <c r="H5650" s="155"/>
      <c r="I5650" s="36" t="str">
        <f ca="1">IFERROR(__xludf.DUMMYFUNCTION("""COMPUTED_VALUE""")," ")</f>
        <v xml:space="preserve"> </v>
      </c>
      <c r="J5650" s="51"/>
      <c r="K5650" s="56"/>
      <c r="L5650" s="38"/>
      <c r="M5650" s="30"/>
      <c r="N5650" s="30"/>
      <c r="O5650" s="30"/>
      <c r="P5650" s="30"/>
      <c r="Q5650" s="23" t="str">
        <v/>
      </c>
      <c r="R5650" s="30"/>
      <c r="S5650" s="39"/>
      <c r="T5650" s="45"/>
      <c r="U5650" s="52"/>
      <c r="V5650" s="53"/>
      <c r="W5650" s="54"/>
      <c r="X5650" s="30"/>
      <c r="Y5650" s="31" t="str">
        <v/>
      </c>
      <c r="Z5650" s="30"/>
      <c r="AA5650" s="56"/>
      <c r="AB5650" s="56"/>
      <c r="AC5650" s="30"/>
      <c r="AD5650" s="30"/>
    </row>
    <row r="5651" spans="1:30" x14ac:dyDescent="0.2">
      <c r="A5651" s="89"/>
      <c r="B5651" s="35"/>
      <c r="C5651" s="30"/>
      <c r="D5651" s="30"/>
      <c r="E5651" s="30"/>
      <c r="F5651" s="30"/>
      <c r="G5651" s="30"/>
      <c r="H5651" s="155"/>
      <c r="I5651" s="36" t="str">
        <f ca="1">IFERROR(__xludf.DUMMYFUNCTION("""COMPUTED_VALUE""")," ")</f>
        <v xml:space="preserve"> </v>
      </c>
      <c r="J5651" s="51"/>
      <c r="K5651" s="56"/>
      <c r="L5651" s="38"/>
      <c r="M5651" s="30"/>
      <c r="N5651" s="30"/>
      <c r="O5651" s="30"/>
      <c r="P5651" s="30"/>
      <c r="Q5651" s="23" t="str">
        <v/>
      </c>
      <c r="R5651" s="30"/>
      <c r="S5651" s="39"/>
      <c r="T5651" s="45"/>
      <c r="U5651" s="52"/>
      <c r="V5651" s="53"/>
      <c r="W5651" s="54"/>
      <c r="X5651" s="30"/>
      <c r="Y5651" s="31" t="str">
        <v/>
      </c>
      <c r="Z5651" s="30"/>
      <c r="AA5651" s="55"/>
      <c r="AB5651" s="55"/>
      <c r="AC5651" s="30"/>
      <c r="AD5651" s="30"/>
    </row>
    <row r="5652" spans="1:30" x14ac:dyDescent="0.2">
      <c r="A5652" s="89"/>
      <c r="B5652" s="35"/>
      <c r="C5652" s="30"/>
      <c r="D5652" s="30"/>
      <c r="E5652" s="30"/>
      <c r="F5652" s="30"/>
      <c r="G5652" s="30"/>
      <c r="H5652" s="155"/>
      <c r="I5652" s="36" t="str">
        <f ca="1">IFERROR(__xludf.DUMMYFUNCTION("""COMPUTED_VALUE""")," ")</f>
        <v xml:space="preserve"> </v>
      </c>
      <c r="J5652" s="51"/>
      <c r="K5652" s="56"/>
      <c r="L5652" s="38"/>
      <c r="M5652" s="30"/>
      <c r="N5652" s="30"/>
      <c r="O5652" s="30"/>
      <c r="P5652" s="30"/>
      <c r="Q5652" s="23" t="str">
        <v/>
      </c>
      <c r="R5652" s="30"/>
      <c r="S5652" s="39"/>
      <c r="T5652" s="45"/>
      <c r="U5652" s="52"/>
      <c r="V5652" s="53"/>
      <c r="W5652" s="54"/>
      <c r="X5652" s="30"/>
      <c r="Y5652" s="31" t="str">
        <v/>
      </c>
      <c r="Z5652" s="30"/>
      <c r="AA5652" s="56"/>
      <c r="AB5652" s="56"/>
      <c r="AC5652" s="30"/>
      <c r="AD5652" s="30"/>
    </row>
    <row r="5653" spans="1:30" x14ac:dyDescent="0.2">
      <c r="A5653" s="89"/>
      <c r="B5653" s="35"/>
      <c r="C5653" s="30"/>
      <c r="D5653" s="30"/>
      <c r="E5653" s="30"/>
      <c r="F5653" s="30"/>
      <c r="G5653" s="30"/>
      <c r="H5653" s="155"/>
      <c r="I5653" s="36" t="str">
        <f ca="1">IFERROR(__xludf.DUMMYFUNCTION("""COMPUTED_VALUE""")," ")</f>
        <v xml:space="preserve"> </v>
      </c>
      <c r="J5653" s="51"/>
      <c r="K5653" s="56"/>
      <c r="L5653" s="38"/>
      <c r="M5653" s="30"/>
      <c r="N5653" s="30"/>
      <c r="O5653" s="30"/>
      <c r="P5653" s="30"/>
      <c r="Q5653" s="23" t="str">
        <v/>
      </c>
      <c r="R5653" s="30"/>
      <c r="S5653" s="39"/>
      <c r="T5653" s="45"/>
      <c r="U5653" s="52"/>
      <c r="V5653" s="53"/>
      <c r="W5653" s="54"/>
      <c r="X5653" s="30"/>
      <c r="Y5653" s="31" t="str">
        <v/>
      </c>
      <c r="Z5653" s="30"/>
      <c r="AA5653" s="55"/>
      <c r="AB5653" s="55"/>
      <c r="AC5653" s="30"/>
      <c r="AD5653" s="30"/>
    </row>
    <row r="5654" spans="1:30" x14ac:dyDescent="0.2">
      <c r="A5654" s="89"/>
      <c r="B5654" s="35"/>
      <c r="C5654" s="30"/>
      <c r="D5654" s="30"/>
      <c r="E5654" s="30"/>
      <c r="F5654" s="30"/>
      <c r="G5654" s="30"/>
      <c r="H5654" s="155"/>
      <c r="I5654" s="36" t="str">
        <f ca="1">IFERROR(__xludf.DUMMYFUNCTION("""COMPUTED_VALUE""")," ")</f>
        <v xml:space="preserve"> </v>
      </c>
      <c r="J5654" s="51"/>
      <c r="K5654" s="56"/>
      <c r="L5654" s="38"/>
      <c r="M5654" s="30"/>
      <c r="N5654" s="30"/>
      <c r="O5654" s="30"/>
      <c r="P5654" s="30"/>
      <c r="Q5654" s="23" t="str">
        <v/>
      </c>
      <c r="R5654" s="30"/>
      <c r="S5654" s="39"/>
      <c r="T5654" s="45"/>
      <c r="U5654" s="52"/>
      <c r="V5654" s="53"/>
      <c r="W5654" s="54"/>
      <c r="X5654" s="30"/>
      <c r="Y5654" s="31" t="str">
        <v/>
      </c>
      <c r="Z5654" s="30"/>
      <c r="AA5654" s="56"/>
      <c r="AB5654" s="56"/>
      <c r="AC5654" s="30"/>
      <c r="AD5654" s="30"/>
    </row>
    <row r="5655" spans="1:30" x14ac:dyDescent="0.2">
      <c r="A5655" s="89"/>
      <c r="B5655" s="35"/>
      <c r="C5655" s="30"/>
      <c r="D5655" s="30"/>
      <c r="E5655" s="30"/>
      <c r="F5655" s="30"/>
      <c r="G5655" s="30"/>
      <c r="H5655" s="155"/>
      <c r="I5655" s="36" t="str">
        <f ca="1">IFERROR(__xludf.DUMMYFUNCTION("""COMPUTED_VALUE""")," ")</f>
        <v xml:space="preserve"> </v>
      </c>
      <c r="J5655" s="51"/>
      <c r="K5655" s="56"/>
      <c r="L5655" s="38"/>
      <c r="M5655" s="30"/>
      <c r="N5655" s="30"/>
      <c r="O5655" s="30"/>
      <c r="P5655" s="30"/>
      <c r="Q5655" s="23" t="str">
        <v/>
      </c>
      <c r="R5655" s="30"/>
      <c r="S5655" s="39"/>
      <c r="T5655" s="45"/>
      <c r="U5655" s="52"/>
      <c r="V5655" s="53"/>
      <c r="W5655" s="54"/>
      <c r="X5655" s="30"/>
      <c r="Y5655" s="31" t="str">
        <v/>
      </c>
      <c r="Z5655" s="30"/>
      <c r="AA5655" s="55"/>
      <c r="AB5655" s="55"/>
      <c r="AC5655" s="30"/>
      <c r="AD5655" s="30"/>
    </row>
    <row r="5656" spans="1:30" x14ac:dyDescent="0.2">
      <c r="A5656" s="89"/>
      <c r="B5656" s="35"/>
      <c r="C5656" s="30"/>
      <c r="D5656" s="30"/>
      <c r="E5656" s="30"/>
      <c r="F5656" s="30"/>
      <c r="G5656" s="30"/>
      <c r="H5656" s="155"/>
      <c r="I5656" s="36" t="str">
        <f ca="1">IFERROR(__xludf.DUMMYFUNCTION("""COMPUTED_VALUE""")," ")</f>
        <v xml:space="preserve"> </v>
      </c>
      <c r="J5656" s="51"/>
      <c r="K5656" s="56"/>
      <c r="L5656" s="38"/>
      <c r="M5656" s="30"/>
      <c r="N5656" s="30"/>
      <c r="O5656" s="30"/>
      <c r="P5656" s="30"/>
      <c r="Q5656" s="23" t="str">
        <v/>
      </c>
      <c r="R5656" s="30"/>
      <c r="S5656" s="39"/>
      <c r="T5656" s="45"/>
      <c r="U5656" s="52"/>
      <c r="V5656" s="53"/>
      <c r="W5656" s="54"/>
      <c r="X5656" s="30"/>
      <c r="Y5656" s="31" t="str">
        <v/>
      </c>
      <c r="Z5656" s="30"/>
      <c r="AA5656" s="56"/>
      <c r="AB5656" s="56"/>
      <c r="AC5656" s="30"/>
      <c r="AD5656" s="30"/>
    </row>
    <row r="5657" spans="1:30" x14ac:dyDescent="0.2">
      <c r="A5657" s="89"/>
      <c r="B5657" s="35"/>
      <c r="C5657" s="30"/>
      <c r="D5657" s="30"/>
      <c r="E5657" s="30"/>
      <c r="F5657" s="30"/>
      <c r="G5657" s="30"/>
      <c r="H5657" s="155"/>
      <c r="I5657" s="36" t="str">
        <f ca="1">IFERROR(__xludf.DUMMYFUNCTION("""COMPUTED_VALUE""")," ")</f>
        <v xml:space="preserve"> </v>
      </c>
      <c r="J5657" s="51"/>
      <c r="K5657" s="56"/>
      <c r="L5657" s="38"/>
      <c r="M5657" s="30"/>
      <c r="N5657" s="30"/>
      <c r="O5657" s="30"/>
      <c r="P5657" s="30"/>
      <c r="Q5657" s="23" t="str">
        <v/>
      </c>
      <c r="R5657" s="30"/>
      <c r="S5657" s="39"/>
      <c r="T5657" s="45"/>
      <c r="U5657" s="52"/>
      <c r="V5657" s="53"/>
      <c r="W5657" s="54"/>
      <c r="X5657" s="30"/>
      <c r="Y5657" s="31" t="str">
        <v/>
      </c>
      <c r="Z5657" s="30"/>
      <c r="AA5657" s="55"/>
      <c r="AB5657" s="55"/>
      <c r="AC5657" s="30"/>
      <c r="AD5657" s="30"/>
    </row>
    <row r="5658" spans="1:30" x14ac:dyDescent="0.2">
      <c r="A5658" s="89"/>
      <c r="B5658" s="35"/>
      <c r="C5658" s="30"/>
      <c r="D5658" s="30"/>
      <c r="E5658" s="30"/>
      <c r="F5658" s="30"/>
      <c r="G5658" s="30"/>
      <c r="H5658" s="155"/>
      <c r="I5658" s="36" t="str">
        <f ca="1">IFERROR(__xludf.DUMMYFUNCTION("""COMPUTED_VALUE""")," ")</f>
        <v xml:space="preserve"> </v>
      </c>
      <c r="J5658" s="51"/>
      <c r="K5658" s="56"/>
      <c r="L5658" s="38"/>
      <c r="M5658" s="30"/>
      <c r="N5658" s="30"/>
      <c r="O5658" s="30"/>
      <c r="P5658" s="30"/>
      <c r="Q5658" s="23" t="str">
        <v/>
      </c>
      <c r="R5658" s="30"/>
      <c r="S5658" s="39"/>
      <c r="T5658" s="45"/>
      <c r="U5658" s="52"/>
      <c r="V5658" s="53"/>
      <c r="W5658" s="54"/>
      <c r="X5658" s="30"/>
      <c r="Y5658" s="31" t="str">
        <v/>
      </c>
      <c r="Z5658" s="30"/>
      <c r="AA5658" s="56"/>
      <c r="AB5658" s="56"/>
      <c r="AC5658" s="30"/>
      <c r="AD5658" s="30"/>
    </row>
    <row r="5659" spans="1:30" x14ac:dyDescent="0.2">
      <c r="A5659" s="89"/>
      <c r="B5659" s="35"/>
      <c r="C5659" s="30"/>
      <c r="D5659" s="30"/>
      <c r="E5659" s="30"/>
      <c r="F5659" s="30"/>
      <c r="G5659" s="30"/>
      <c r="H5659" s="155"/>
      <c r="I5659" s="36" t="str">
        <f ca="1">IFERROR(__xludf.DUMMYFUNCTION("""COMPUTED_VALUE""")," ")</f>
        <v xml:space="preserve"> </v>
      </c>
      <c r="J5659" s="51"/>
      <c r="K5659" s="56"/>
      <c r="L5659" s="38"/>
      <c r="M5659" s="30"/>
      <c r="N5659" s="30"/>
      <c r="O5659" s="30"/>
      <c r="P5659" s="30"/>
      <c r="Q5659" s="23" t="str">
        <v/>
      </c>
      <c r="R5659" s="30"/>
      <c r="S5659" s="39"/>
      <c r="T5659" s="45"/>
      <c r="U5659" s="52"/>
      <c r="V5659" s="53"/>
      <c r="W5659" s="54"/>
      <c r="X5659" s="30"/>
      <c r="Y5659" s="31" t="str">
        <v/>
      </c>
      <c r="Z5659" s="30"/>
      <c r="AA5659" s="55"/>
      <c r="AB5659" s="55"/>
      <c r="AC5659" s="30"/>
      <c r="AD5659" s="30"/>
    </row>
    <row r="5660" spans="1:30" x14ac:dyDescent="0.2">
      <c r="A5660" s="89"/>
      <c r="B5660" s="35"/>
      <c r="C5660" s="30"/>
      <c r="D5660" s="30"/>
      <c r="E5660" s="30"/>
      <c r="F5660" s="30"/>
      <c r="G5660" s="30"/>
      <c r="H5660" s="155"/>
      <c r="I5660" s="36" t="str">
        <f ca="1">IFERROR(__xludf.DUMMYFUNCTION("""COMPUTED_VALUE""")," ")</f>
        <v xml:space="preserve"> </v>
      </c>
      <c r="J5660" s="51"/>
      <c r="K5660" s="56"/>
      <c r="L5660" s="38"/>
      <c r="M5660" s="30"/>
      <c r="N5660" s="30"/>
      <c r="O5660" s="30"/>
      <c r="P5660" s="30"/>
      <c r="Q5660" s="23" t="str">
        <v/>
      </c>
      <c r="R5660" s="30"/>
      <c r="S5660" s="39"/>
      <c r="T5660" s="45"/>
      <c r="U5660" s="52"/>
      <c r="V5660" s="53"/>
      <c r="W5660" s="54"/>
      <c r="X5660" s="30"/>
      <c r="Y5660" s="31" t="str">
        <v/>
      </c>
      <c r="Z5660" s="30"/>
      <c r="AA5660" s="56"/>
      <c r="AB5660" s="56"/>
      <c r="AC5660" s="30"/>
      <c r="AD5660" s="30"/>
    </row>
    <row r="5661" spans="1:30" x14ac:dyDescent="0.2">
      <c r="A5661" s="89"/>
      <c r="B5661" s="35"/>
      <c r="C5661" s="30"/>
      <c r="D5661" s="30"/>
      <c r="E5661" s="30"/>
      <c r="F5661" s="30"/>
      <c r="G5661" s="30"/>
      <c r="H5661" s="155"/>
      <c r="I5661" s="36" t="str">
        <f ca="1">IFERROR(__xludf.DUMMYFUNCTION("""COMPUTED_VALUE""")," ")</f>
        <v xml:space="preserve"> </v>
      </c>
      <c r="J5661" s="51"/>
      <c r="K5661" s="56"/>
      <c r="L5661" s="38"/>
      <c r="M5661" s="30"/>
      <c r="N5661" s="30"/>
      <c r="O5661" s="30"/>
      <c r="P5661" s="30"/>
      <c r="Q5661" s="23" t="str">
        <v/>
      </c>
      <c r="R5661" s="30"/>
      <c r="S5661" s="39"/>
      <c r="T5661" s="45"/>
      <c r="U5661" s="52"/>
      <c r="V5661" s="53"/>
      <c r="W5661" s="54"/>
      <c r="X5661" s="30"/>
      <c r="Y5661" s="31" t="str">
        <v/>
      </c>
      <c r="Z5661" s="30"/>
      <c r="AA5661" s="55"/>
      <c r="AB5661" s="55"/>
      <c r="AC5661" s="30"/>
      <c r="AD5661" s="30"/>
    </row>
    <row r="5662" spans="1:30" x14ac:dyDescent="0.2">
      <c r="A5662" s="89"/>
      <c r="B5662" s="35"/>
      <c r="C5662" s="30"/>
      <c r="D5662" s="30"/>
      <c r="E5662" s="30"/>
      <c r="F5662" s="30"/>
      <c r="G5662" s="30"/>
      <c r="H5662" s="155"/>
      <c r="I5662" s="36" t="str">
        <f ca="1">IFERROR(__xludf.DUMMYFUNCTION("""COMPUTED_VALUE""")," ")</f>
        <v xml:space="preserve"> </v>
      </c>
      <c r="J5662" s="51"/>
      <c r="K5662" s="56"/>
      <c r="L5662" s="38"/>
      <c r="M5662" s="30"/>
      <c r="N5662" s="30"/>
      <c r="O5662" s="30"/>
      <c r="P5662" s="30"/>
      <c r="Q5662" s="23" t="str">
        <v/>
      </c>
      <c r="R5662" s="30"/>
      <c r="S5662" s="39"/>
      <c r="T5662" s="45"/>
      <c r="U5662" s="52"/>
      <c r="V5662" s="53"/>
      <c r="W5662" s="54"/>
      <c r="X5662" s="30"/>
      <c r="Y5662" s="31" t="str">
        <v/>
      </c>
      <c r="Z5662" s="30"/>
      <c r="AA5662" s="56"/>
      <c r="AB5662" s="56"/>
      <c r="AC5662" s="30"/>
      <c r="AD5662" s="30"/>
    </row>
    <row r="5663" spans="1:30" x14ac:dyDescent="0.2">
      <c r="A5663" s="89"/>
      <c r="B5663" s="35"/>
      <c r="C5663" s="30"/>
      <c r="D5663" s="30"/>
      <c r="E5663" s="30"/>
      <c r="F5663" s="30"/>
      <c r="G5663" s="30"/>
      <c r="H5663" s="155"/>
      <c r="I5663" s="36" t="str">
        <f ca="1">IFERROR(__xludf.DUMMYFUNCTION("""COMPUTED_VALUE""")," ")</f>
        <v xml:space="preserve"> </v>
      </c>
      <c r="J5663" s="51"/>
      <c r="K5663" s="56"/>
      <c r="L5663" s="38"/>
      <c r="M5663" s="30"/>
      <c r="N5663" s="30"/>
      <c r="O5663" s="30"/>
      <c r="P5663" s="30"/>
      <c r="Q5663" s="23" t="str">
        <v/>
      </c>
      <c r="R5663" s="30"/>
      <c r="S5663" s="39"/>
      <c r="T5663" s="45"/>
      <c r="U5663" s="52"/>
      <c r="V5663" s="53"/>
      <c r="W5663" s="54"/>
      <c r="X5663" s="30"/>
      <c r="Y5663" s="31" t="str">
        <v/>
      </c>
      <c r="Z5663" s="30"/>
      <c r="AA5663" s="55"/>
      <c r="AB5663" s="55"/>
      <c r="AC5663" s="30"/>
      <c r="AD5663" s="30"/>
    </row>
    <row r="5664" spans="1:30" x14ac:dyDescent="0.2">
      <c r="A5664" s="89"/>
      <c r="B5664" s="35"/>
      <c r="C5664" s="30"/>
      <c r="D5664" s="30"/>
      <c r="E5664" s="30"/>
      <c r="F5664" s="30"/>
      <c r="G5664" s="30"/>
      <c r="H5664" s="155"/>
      <c r="I5664" s="36" t="str">
        <f ca="1">IFERROR(__xludf.DUMMYFUNCTION("""COMPUTED_VALUE""")," ")</f>
        <v xml:space="preserve"> </v>
      </c>
      <c r="J5664" s="51"/>
      <c r="K5664" s="56"/>
      <c r="L5664" s="38"/>
      <c r="M5664" s="30"/>
      <c r="N5664" s="30"/>
      <c r="O5664" s="30"/>
      <c r="P5664" s="30"/>
      <c r="Q5664" s="23" t="str">
        <v/>
      </c>
      <c r="R5664" s="30"/>
      <c r="S5664" s="39"/>
      <c r="T5664" s="45"/>
      <c r="U5664" s="52"/>
      <c r="V5664" s="53"/>
      <c r="W5664" s="54"/>
      <c r="X5664" s="30"/>
      <c r="Y5664" s="31" t="str">
        <v/>
      </c>
      <c r="Z5664" s="30"/>
      <c r="AA5664" s="56"/>
      <c r="AB5664" s="56"/>
      <c r="AC5664" s="30"/>
      <c r="AD5664" s="30"/>
    </row>
    <row r="5665" spans="1:30" x14ac:dyDescent="0.2">
      <c r="A5665" s="89"/>
      <c r="B5665" s="35"/>
      <c r="C5665" s="30"/>
      <c r="D5665" s="30"/>
      <c r="E5665" s="30"/>
      <c r="F5665" s="30"/>
      <c r="G5665" s="30"/>
      <c r="H5665" s="155"/>
      <c r="I5665" s="36" t="str">
        <f ca="1">IFERROR(__xludf.DUMMYFUNCTION("""COMPUTED_VALUE""")," ")</f>
        <v xml:space="preserve"> </v>
      </c>
      <c r="J5665" s="51"/>
      <c r="K5665" s="56"/>
      <c r="L5665" s="38"/>
      <c r="M5665" s="30"/>
      <c r="N5665" s="30"/>
      <c r="O5665" s="30"/>
      <c r="P5665" s="30"/>
      <c r="Q5665" s="23" t="str">
        <v/>
      </c>
      <c r="R5665" s="30"/>
      <c r="S5665" s="39"/>
      <c r="T5665" s="45"/>
      <c r="U5665" s="52"/>
      <c r="V5665" s="53"/>
      <c r="W5665" s="54"/>
      <c r="X5665" s="30"/>
      <c r="Y5665" s="31" t="str">
        <v/>
      </c>
      <c r="Z5665" s="30"/>
      <c r="AA5665" s="55"/>
      <c r="AB5665" s="55"/>
      <c r="AC5665" s="30"/>
      <c r="AD5665" s="30"/>
    </row>
    <row r="5666" spans="1:30" x14ac:dyDescent="0.2">
      <c r="A5666" s="89"/>
      <c r="B5666" s="35"/>
      <c r="C5666" s="30"/>
      <c r="D5666" s="30"/>
      <c r="E5666" s="30"/>
      <c r="F5666" s="30"/>
      <c r="G5666" s="30"/>
      <c r="H5666" s="155"/>
      <c r="I5666" s="36" t="str">
        <f ca="1">IFERROR(__xludf.DUMMYFUNCTION("""COMPUTED_VALUE""")," ")</f>
        <v xml:space="preserve"> </v>
      </c>
      <c r="J5666" s="51"/>
      <c r="K5666" s="56"/>
      <c r="L5666" s="38"/>
      <c r="M5666" s="30"/>
      <c r="N5666" s="30"/>
      <c r="O5666" s="30"/>
      <c r="P5666" s="30"/>
      <c r="Q5666" s="23" t="str">
        <v/>
      </c>
      <c r="R5666" s="30"/>
      <c r="S5666" s="39"/>
      <c r="T5666" s="45"/>
      <c r="U5666" s="52"/>
      <c r="V5666" s="53"/>
      <c r="W5666" s="54"/>
      <c r="X5666" s="30"/>
      <c r="Y5666" s="31" t="str">
        <v/>
      </c>
      <c r="Z5666" s="30"/>
      <c r="AA5666" s="56"/>
      <c r="AB5666" s="56"/>
      <c r="AC5666" s="30"/>
      <c r="AD5666" s="30"/>
    </row>
    <row r="5667" spans="1:30" x14ac:dyDescent="0.2">
      <c r="A5667" s="89"/>
      <c r="B5667" s="35"/>
      <c r="C5667" s="30"/>
      <c r="D5667" s="30"/>
      <c r="E5667" s="30"/>
      <c r="F5667" s="30"/>
      <c r="G5667" s="30"/>
      <c r="H5667" s="155"/>
      <c r="I5667" s="36" t="str">
        <f ca="1">IFERROR(__xludf.DUMMYFUNCTION("""COMPUTED_VALUE""")," ")</f>
        <v xml:space="preserve"> </v>
      </c>
      <c r="J5667" s="51"/>
      <c r="K5667" s="56"/>
      <c r="L5667" s="38"/>
      <c r="M5667" s="30"/>
      <c r="N5667" s="30"/>
      <c r="O5667" s="30"/>
      <c r="P5667" s="30"/>
      <c r="Q5667" s="23" t="str">
        <v/>
      </c>
      <c r="R5667" s="30"/>
      <c r="S5667" s="39"/>
      <c r="T5667" s="45"/>
      <c r="U5667" s="52"/>
      <c r="V5667" s="53"/>
      <c r="W5667" s="54"/>
      <c r="X5667" s="30"/>
      <c r="Y5667" s="31" t="str">
        <v/>
      </c>
      <c r="Z5667" s="30"/>
      <c r="AA5667" s="55"/>
      <c r="AB5667" s="55"/>
      <c r="AC5667" s="30"/>
      <c r="AD5667" s="30"/>
    </row>
    <row r="5668" spans="1:30" x14ac:dyDescent="0.2">
      <c r="A5668" s="89"/>
      <c r="B5668" s="35"/>
      <c r="C5668" s="30"/>
      <c r="D5668" s="30"/>
      <c r="E5668" s="30"/>
      <c r="F5668" s="30"/>
      <c r="G5668" s="30"/>
      <c r="H5668" s="155"/>
      <c r="I5668" s="36" t="str">
        <f ca="1">IFERROR(__xludf.DUMMYFUNCTION("""COMPUTED_VALUE""")," ")</f>
        <v xml:space="preserve"> </v>
      </c>
      <c r="J5668" s="51"/>
      <c r="K5668" s="56"/>
      <c r="L5668" s="38"/>
      <c r="M5668" s="30"/>
      <c r="N5668" s="30"/>
      <c r="O5668" s="30"/>
      <c r="P5668" s="30"/>
      <c r="Q5668" s="23" t="str">
        <v/>
      </c>
      <c r="R5668" s="30"/>
      <c r="S5668" s="39"/>
      <c r="T5668" s="45"/>
      <c r="U5668" s="52"/>
      <c r="V5668" s="53"/>
      <c r="W5668" s="54"/>
      <c r="X5668" s="30"/>
      <c r="Y5668" s="31" t="str">
        <v/>
      </c>
      <c r="Z5668" s="30"/>
      <c r="AA5668" s="56"/>
      <c r="AB5668" s="56"/>
      <c r="AC5668" s="30"/>
      <c r="AD5668" s="30"/>
    </row>
    <row r="5669" spans="1:30" x14ac:dyDescent="0.2">
      <c r="A5669" s="89"/>
      <c r="B5669" s="35"/>
      <c r="C5669" s="30"/>
      <c r="D5669" s="30"/>
      <c r="E5669" s="30"/>
      <c r="F5669" s="30"/>
      <c r="G5669" s="30"/>
      <c r="H5669" s="155"/>
      <c r="I5669" s="36" t="str">
        <f ca="1">IFERROR(__xludf.DUMMYFUNCTION("""COMPUTED_VALUE""")," ")</f>
        <v xml:space="preserve"> </v>
      </c>
      <c r="J5669" s="51"/>
      <c r="K5669" s="56"/>
      <c r="L5669" s="38"/>
      <c r="M5669" s="30"/>
      <c r="N5669" s="30"/>
      <c r="O5669" s="30"/>
      <c r="P5669" s="30"/>
      <c r="Q5669" s="23" t="str">
        <v/>
      </c>
      <c r="R5669" s="30"/>
      <c r="S5669" s="39"/>
      <c r="T5669" s="45"/>
      <c r="U5669" s="52"/>
      <c r="V5669" s="53"/>
      <c r="W5669" s="54"/>
      <c r="X5669" s="30"/>
      <c r="Y5669" s="31" t="str">
        <v/>
      </c>
      <c r="Z5669" s="30"/>
      <c r="AA5669" s="55"/>
      <c r="AB5669" s="55"/>
      <c r="AC5669" s="30"/>
      <c r="AD5669" s="30"/>
    </row>
    <row r="5670" spans="1:30" x14ac:dyDescent="0.2">
      <c r="A5670" s="89"/>
      <c r="B5670" s="35"/>
      <c r="C5670" s="30"/>
      <c r="D5670" s="30"/>
      <c r="E5670" s="30"/>
      <c r="F5670" s="30"/>
      <c r="G5670" s="30"/>
      <c r="H5670" s="155"/>
      <c r="I5670" s="36" t="str">
        <f ca="1">IFERROR(__xludf.DUMMYFUNCTION("""COMPUTED_VALUE""")," ")</f>
        <v xml:space="preserve"> </v>
      </c>
      <c r="J5670" s="51"/>
      <c r="K5670" s="56"/>
      <c r="L5670" s="38"/>
      <c r="M5670" s="30"/>
      <c r="N5670" s="30"/>
      <c r="O5670" s="30"/>
      <c r="P5670" s="30"/>
      <c r="Q5670" s="23" t="str">
        <v/>
      </c>
      <c r="R5670" s="30"/>
      <c r="S5670" s="39"/>
      <c r="T5670" s="45"/>
      <c r="U5670" s="52"/>
      <c r="V5670" s="53"/>
      <c r="W5670" s="54"/>
      <c r="X5670" s="30"/>
      <c r="Y5670" s="31" t="str">
        <v/>
      </c>
      <c r="Z5670" s="30"/>
      <c r="AA5670" s="56"/>
      <c r="AB5670" s="56"/>
      <c r="AC5670" s="30"/>
      <c r="AD5670" s="30"/>
    </row>
    <row r="5671" spans="1:30" x14ac:dyDescent="0.2">
      <c r="A5671" s="89"/>
      <c r="B5671" s="35"/>
      <c r="C5671" s="30"/>
      <c r="D5671" s="30"/>
      <c r="E5671" s="30"/>
      <c r="F5671" s="30"/>
      <c r="G5671" s="30"/>
      <c r="H5671" s="155"/>
      <c r="I5671" s="36" t="str">
        <f ca="1">IFERROR(__xludf.DUMMYFUNCTION("""COMPUTED_VALUE""")," ")</f>
        <v xml:space="preserve"> </v>
      </c>
      <c r="J5671" s="51"/>
      <c r="K5671" s="56"/>
      <c r="L5671" s="38"/>
      <c r="M5671" s="30"/>
      <c r="N5671" s="30"/>
      <c r="O5671" s="30"/>
      <c r="P5671" s="30"/>
      <c r="Q5671" s="23" t="str">
        <v/>
      </c>
      <c r="R5671" s="30"/>
      <c r="S5671" s="39"/>
      <c r="T5671" s="45"/>
      <c r="U5671" s="52"/>
      <c r="V5671" s="53"/>
      <c r="W5671" s="54"/>
      <c r="X5671" s="30"/>
      <c r="Y5671" s="31" t="str">
        <v/>
      </c>
      <c r="Z5671" s="30"/>
      <c r="AA5671" s="55"/>
      <c r="AB5671" s="55"/>
      <c r="AC5671" s="30"/>
      <c r="AD5671" s="30"/>
    </row>
    <row r="5672" spans="1:30" x14ac:dyDescent="0.2">
      <c r="A5672" s="89"/>
      <c r="B5672" s="35"/>
      <c r="C5672" s="30"/>
      <c r="D5672" s="30"/>
      <c r="E5672" s="30"/>
      <c r="F5672" s="30"/>
      <c r="G5672" s="30"/>
      <c r="H5672" s="155"/>
      <c r="I5672" s="36" t="str">
        <f ca="1">IFERROR(__xludf.DUMMYFUNCTION("""COMPUTED_VALUE""")," ")</f>
        <v xml:space="preserve"> </v>
      </c>
      <c r="J5672" s="51"/>
      <c r="K5672" s="56"/>
      <c r="L5672" s="38"/>
      <c r="M5672" s="30"/>
      <c r="N5672" s="30"/>
      <c r="O5672" s="30"/>
      <c r="P5672" s="30"/>
      <c r="Q5672" s="23" t="str">
        <v/>
      </c>
      <c r="R5672" s="30"/>
      <c r="S5672" s="39"/>
      <c r="T5672" s="45"/>
      <c r="U5672" s="52"/>
      <c r="V5672" s="53"/>
      <c r="W5672" s="54"/>
      <c r="X5672" s="30"/>
      <c r="Y5672" s="31" t="str">
        <v/>
      </c>
      <c r="Z5672" s="30"/>
      <c r="AA5672" s="56"/>
      <c r="AB5672" s="56"/>
      <c r="AC5672" s="30"/>
      <c r="AD5672" s="30"/>
    </row>
    <row r="5673" spans="1:30" x14ac:dyDescent="0.2">
      <c r="A5673" s="89"/>
      <c r="B5673" s="35"/>
      <c r="C5673" s="30"/>
      <c r="D5673" s="30"/>
      <c r="E5673" s="30"/>
      <c r="F5673" s="30"/>
      <c r="G5673" s="30"/>
      <c r="H5673" s="155"/>
      <c r="I5673" s="36" t="str">
        <f ca="1">IFERROR(__xludf.DUMMYFUNCTION("""COMPUTED_VALUE""")," ")</f>
        <v xml:space="preserve"> </v>
      </c>
      <c r="J5673" s="51"/>
      <c r="K5673" s="56"/>
      <c r="L5673" s="38"/>
      <c r="M5673" s="30"/>
      <c r="N5673" s="30"/>
      <c r="O5673" s="30"/>
      <c r="P5673" s="30"/>
      <c r="Q5673" s="23" t="str">
        <v/>
      </c>
      <c r="R5673" s="30"/>
      <c r="S5673" s="39"/>
      <c r="T5673" s="45"/>
      <c r="U5673" s="52"/>
      <c r="V5673" s="53"/>
      <c r="W5673" s="54"/>
      <c r="X5673" s="30"/>
      <c r="Y5673" s="31" t="str">
        <v/>
      </c>
      <c r="Z5673" s="30"/>
      <c r="AA5673" s="55"/>
      <c r="AB5673" s="55"/>
      <c r="AC5673" s="30"/>
      <c r="AD5673" s="30"/>
    </row>
    <row r="5674" spans="1:30" x14ac:dyDescent="0.2">
      <c r="A5674" s="89"/>
      <c r="B5674" s="35"/>
      <c r="C5674" s="30"/>
      <c r="D5674" s="30"/>
      <c r="E5674" s="30"/>
      <c r="F5674" s="30"/>
      <c r="G5674" s="30"/>
      <c r="H5674" s="155"/>
      <c r="I5674" s="36" t="str">
        <f ca="1">IFERROR(__xludf.DUMMYFUNCTION("""COMPUTED_VALUE""")," ")</f>
        <v xml:space="preserve"> </v>
      </c>
      <c r="J5674" s="51"/>
      <c r="K5674" s="56"/>
      <c r="L5674" s="38"/>
      <c r="M5674" s="30"/>
      <c r="N5674" s="30"/>
      <c r="O5674" s="30"/>
      <c r="P5674" s="30"/>
      <c r="Q5674" s="23" t="str">
        <v/>
      </c>
      <c r="R5674" s="30"/>
      <c r="S5674" s="39"/>
      <c r="T5674" s="45"/>
      <c r="U5674" s="52"/>
      <c r="V5674" s="53"/>
      <c r="W5674" s="54"/>
      <c r="X5674" s="30"/>
      <c r="Y5674" s="31" t="str">
        <v/>
      </c>
      <c r="Z5674" s="30"/>
      <c r="AA5674" s="56"/>
      <c r="AB5674" s="56"/>
      <c r="AC5674" s="30"/>
      <c r="AD5674" s="30"/>
    </row>
    <row r="5675" spans="1:30" x14ac:dyDescent="0.2">
      <c r="A5675" s="89"/>
      <c r="B5675" s="35"/>
      <c r="C5675" s="30"/>
      <c r="D5675" s="30"/>
      <c r="E5675" s="30"/>
      <c r="F5675" s="30"/>
      <c r="G5675" s="30"/>
      <c r="H5675" s="155"/>
      <c r="I5675" s="36" t="str">
        <f ca="1">IFERROR(__xludf.DUMMYFUNCTION("""COMPUTED_VALUE""")," ")</f>
        <v xml:space="preserve"> </v>
      </c>
      <c r="J5675" s="51"/>
      <c r="K5675" s="56"/>
      <c r="L5675" s="38"/>
      <c r="M5675" s="30"/>
      <c r="N5675" s="30"/>
      <c r="O5675" s="30"/>
      <c r="P5675" s="30"/>
      <c r="Q5675" s="23" t="str">
        <v/>
      </c>
      <c r="R5675" s="30"/>
      <c r="S5675" s="39"/>
      <c r="T5675" s="45"/>
      <c r="U5675" s="52"/>
      <c r="V5675" s="53"/>
      <c r="W5675" s="54"/>
      <c r="X5675" s="30"/>
      <c r="Y5675" s="31" t="str">
        <v/>
      </c>
      <c r="Z5675" s="30"/>
      <c r="AA5675" s="55"/>
      <c r="AB5675" s="55"/>
      <c r="AC5675" s="30"/>
      <c r="AD5675" s="30"/>
    </row>
    <row r="5676" spans="1:30" x14ac:dyDescent="0.2">
      <c r="A5676" s="89"/>
      <c r="B5676" s="35"/>
      <c r="C5676" s="30"/>
      <c r="D5676" s="30"/>
      <c r="E5676" s="30"/>
      <c r="F5676" s="30"/>
      <c r="G5676" s="30"/>
      <c r="H5676" s="155"/>
      <c r="I5676" s="36" t="str">
        <f ca="1">IFERROR(__xludf.DUMMYFUNCTION("""COMPUTED_VALUE""")," ")</f>
        <v xml:space="preserve"> </v>
      </c>
      <c r="J5676" s="51"/>
      <c r="K5676" s="56"/>
      <c r="L5676" s="38"/>
      <c r="M5676" s="30"/>
      <c r="N5676" s="30"/>
      <c r="O5676" s="30"/>
      <c r="P5676" s="30"/>
      <c r="Q5676" s="23" t="str">
        <v/>
      </c>
      <c r="R5676" s="30"/>
      <c r="S5676" s="39"/>
      <c r="T5676" s="45"/>
      <c r="U5676" s="52"/>
      <c r="V5676" s="53"/>
      <c r="W5676" s="54"/>
      <c r="X5676" s="30"/>
      <c r="Y5676" s="31" t="str">
        <v/>
      </c>
      <c r="Z5676" s="30"/>
      <c r="AA5676" s="56"/>
      <c r="AB5676" s="56"/>
      <c r="AC5676" s="30"/>
      <c r="AD5676" s="30"/>
    </row>
    <row r="5677" spans="1:30" x14ac:dyDescent="0.2">
      <c r="A5677" s="89"/>
      <c r="B5677" s="35"/>
      <c r="C5677" s="30"/>
      <c r="D5677" s="30"/>
      <c r="E5677" s="30"/>
      <c r="F5677" s="30"/>
      <c r="G5677" s="30"/>
      <c r="H5677" s="155"/>
      <c r="I5677" s="36" t="str">
        <f ca="1">IFERROR(__xludf.DUMMYFUNCTION("""COMPUTED_VALUE""")," ")</f>
        <v xml:space="preserve"> </v>
      </c>
      <c r="J5677" s="51"/>
      <c r="K5677" s="56"/>
      <c r="L5677" s="38"/>
      <c r="M5677" s="30"/>
      <c r="N5677" s="30"/>
      <c r="O5677" s="30"/>
      <c r="P5677" s="30"/>
      <c r="Q5677" s="23" t="str">
        <v/>
      </c>
      <c r="R5677" s="30"/>
      <c r="S5677" s="39"/>
      <c r="T5677" s="45"/>
      <c r="U5677" s="52"/>
      <c r="V5677" s="53"/>
      <c r="W5677" s="54"/>
      <c r="X5677" s="30"/>
      <c r="Y5677" s="31" t="str">
        <v/>
      </c>
      <c r="Z5677" s="30"/>
      <c r="AA5677" s="55"/>
      <c r="AB5677" s="55"/>
      <c r="AC5677" s="30"/>
      <c r="AD5677" s="30"/>
    </row>
    <row r="5678" spans="1:30" x14ac:dyDescent="0.2">
      <c r="A5678" s="89"/>
      <c r="B5678" s="35"/>
      <c r="C5678" s="30"/>
      <c r="D5678" s="30"/>
      <c r="E5678" s="30"/>
      <c r="F5678" s="30"/>
      <c r="G5678" s="30"/>
      <c r="H5678" s="155"/>
      <c r="I5678" s="36" t="str">
        <f ca="1">IFERROR(__xludf.DUMMYFUNCTION("""COMPUTED_VALUE""")," ")</f>
        <v xml:space="preserve"> </v>
      </c>
      <c r="J5678" s="51"/>
      <c r="K5678" s="56"/>
      <c r="L5678" s="38"/>
      <c r="M5678" s="30"/>
      <c r="N5678" s="30"/>
      <c r="O5678" s="30"/>
      <c r="P5678" s="30"/>
      <c r="Q5678" s="23" t="str">
        <v/>
      </c>
      <c r="R5678" s="30"/>
      <c r="S5678" s="39"/>
      <c r="T5678" s="45"/>
      <c r="U5678" s="52"/>
      <c r="V5678" s="53"/>
      <c r="W5678" s="54"/>
      <c r="X5678" s="30"/>
      <c r="Y5678" s="31" t="str">
        <v/>
      </c>
      <c r="Z5678" s="30"/>
      <c r="AA5678" s="56"/>
      <c r="AB5678" s="56"/>
      <c r="AC5678" s="30"/>
      <c r="AD5678" s="30"/>
    </row>
    <row r="5679" spans="1:30" x14ac:dyDescent="0.2">
      <c r="A5679" s="89"/>
      <c r="B5679" s="35"/>
      <c r="C5679" s="30"/>
      <c r="D5679" s="30"/>
      <c r="E5679" s="30"/>
      <c r="F5679" s="30"/>
      <c r="G5679" s="30"/>
      <c r="H5679" s="155"/>
      <c r="I5679" s="36" t="str">
        <f ca="1">IFERROR(__xludf.DUMMYFUNCTION("""COMPUTED_VALUE""")," ")</f>
        <v xml:space="preserve"> </v>
      </c>
      <c r="J5679" s="51"/>
      <c r="K5679" s="56"/>
      <c r="L5679" s="38"/>
      <c r="M5679" s="30"/>
      <c r="N5679" s="30"/>
      <c r="O5679" s="30"/>
      <c r="P5679" s="30"/>
      <c r="Q5679" s="23" t="str">
        <v/>
      </c>
      <c r="R5679" s="30"/>
      <c r="S5679" s="39"/>
      <c r="T5679" s="45"/>
      <c r="U5679" s="52"/>
      <c r="V5679" s="53"/>
      <c r="W5679" s="54"/>
      <c r="X5679" s="30"/>
      <c r="Y5679" s="31" t="str">
        <v/>
      </c>
      <c r="Z5679" s="30"/>
      <c r="AA5679" s="55"/>
      <c r="AB5679" s="55"/>
      <c r="AC5679" s="30"/>
      <c r="AD5679" s="30"/>
    </row>
    <row r="5680" spans="1:30" x14ac:dyDescent="0.2">
      <c r="A5680" s="89"/>
      <c r="B5680" s="35"/>
      <c r="C5680" s="30"/>
      <c r="D5680" s="30"/>
      <c r="E5680" s="30"/>
      <c r="F5680" s="30"/>
      <c r="G5680" s="30"/>
      <c r="H5680" s="155"/>
      <c r="I5680" s="36" t="str">
        <f ca="1">IFERROR(__xludf.DUMMYFUNCTION("""COMPUTED_VALUE""")," ")</f>
        <v xml:space="preserve"> </v>
      </c>
      <c r="J5680" s="51"/>
      <c r="K5680" s="56"/>
      <c r="L5680" s="38"/>
      <c r="M5680" s="30"/>
      <c r="N5680" s="30"/>
      <c r="O5680" s="30"/>
      <c r="P5680" s="30"/>
      <c r="Q5680" s="23" t="str">
        <v/>
      </c>
      <c r="R5680" s="30"/>
      <c r="S5680" s="39"/>
      <c r="T5680" s="45"/>
      <c r="U5680" s="52"/>
      <c r="V5680" s="53"/>
      <c r="W5680" s="54"/>
      <c r="X5680" s="30"/>
      <c r="Y5680" s="31" t="str">
        <v/>
      </c>
      <c r="Z5680" s="30"/>
      <c r="AA5680" s="56"/>
      <c r="AB5680" s="56"/>
      <c r="AC5680" s="30"/>
      <c r="AD5680" s="30"/>
    </row>
    <row r="5681" spans="1:30" x14ac:dyDescent="0.2">
      <c r="A5681" s="89"/>
      <c r="B5681" s="35"/>
      <c r="C5681" s="30"/>
      <c r="D5681" s="30"/>
      <c r="E5681" s="30"/>
      <c r="F5681" s="30"/>
      <c r="G5681" s="30"/>
      <c r="H5681" s="155"/>
      <c r="I5681" s="36" t="str">
        <f ca="1">IFERROR(__xludf.DUMMYFUNCTION("""COMPUTED_VALUE""")," ")</f>
        <v xml:space="preserve"> </v>
      </c>
      <c r="J5681" s="51"/>
      <c r="K5681" s="56"/>
      <c r="L5681" s="38"/>
      <c r="M5681" s="30"/>
      <c r="N5681" s="30"/>
      <c r="O5681" s="30"/>
      <c r="P5681" s="30"/>
      <c r="Q5681" s="23" t="str">
        <v/>
      </c>
      <c r="R5681" s="30"/>
      <c r="S5681" s="39"/>
      <c r="T5681" s="45"/>
      <c r="U5681" s="52"/>
      <c r="V5681" s="53"/>
      <c r="W5681" s="54"/>
      <c r="X5681" s="30"/>
      <c r="Y5681" s="31" t="str">
        <v/>
      </c>
      <c r="Z5681" s="30"/>
      <c r="AA5681" s="55"/>
      <c r="AB5681" s="55"/>
      <c r="AC5681" s="30"/>
      <c r="AD5681" s="30"/>
    </row>
    <row r="5682" spans="1:30" x14ac:dyDescent="0.2">
      <c r="A5682" s="89"/>
      <c r="B5682" s="35"/>
      <c r="C5682" s="30"/>
      <c r="D5682" s="30"/>
      <c r="E5682" s="30"/>
      <c r="F5682" s="30"/>
      <c r="G5682" s="30"/>
      <c r="H5682" s="155"/>
      <c r="I5682" s="36" t="str">
        <f ca="1">IFERROR(__xludf.DUMMYFUNCTION("""COMPUTED_VALUE""")," ")</f>
        <v xml:space="preserve"> </v>
      </c>
      <c r="J5682" s="51"/>
      <c r="K5682" s="56"/>
      <c r="L5682" s="38"/>
      <c r="M5682" s="30"/>
      <c r="N5682" s="30"/>
      <c r="O5682" s="30"/>
      <c r="P5682" s="30"/>
      <c r="Q5682" s="23" t="str">
        <v/>
      </c>
      <c r="R5682" s="30"/>
      <c r="S5682" s="39"/>
      <c r="T5682" s="45"/>
      <c r="U5682" s="52"/>
      <c r="V5682" s="53"/>
      <c r="W5682" s="54"/>
      <c r="X5682" s="30"/>
      <c r="Y5682" s="31" t="str">
        <v/>
      </c>
      <c r="Z5682" s="30"/>
      <c r="AA5682" s="56"/>
      <c r="AB5682" s="56"/>
      <c r="AC5682" s="30"/>
      <c r="AD5682" s="30"/>
    </row>
    <row r="5683" spans="1:30" x14ac:dyDescent="0.2">
      <c r="A5683" s="89"/>
      <c r="B5683" s="35"/>
      <c r="C5683" s="30"/>
      <c r="D5683" s="30"/>
      <c r="E5683" s="30"/>
      <c r="F5683" s="30"/>
      <c r="G5683" s="30"/>
      <c r="H5683" s="155"/>
      <c r="I5683" s="36" t="str">
        <f ca="1">IFERROR(__xludf.DUMMYFUNCTION("""COMPUTED_VALUE""")," ")</f>
        <v xml:space="preserve"> </v>
      </c>
      <c r="J5683" s="51"/>
      <c r="K5683" s="56"/>
      <c r="L5683" s="38"/>
      <c r="M5683" s="30"/>
      <c r="N5683" s="30"/>
      <c r="O5683" s="30"/>
      <c r="P5683" s="30"/>
      <c r="Q5683" s="23" t="str">
        <v/>
      </c>
      <c r="R5683" s="30"/>
      <c r="S5683" s="39"/>
      <c r="T5683" s="45"/>
      <c r="U5683" s="52"/>
      <c r="V5683" s="53"/>
      <c r="W5683" s="54"/>
      <c r="X5683" s="30"/>
      <c r="Y5683" s="31" t="str">
        <v/>
      </c>
      <c r="Z5683" s="30"/>
      <c r="AA5683" s="55"/>
      <c r="AB5683" s="55"/>
      <c r="AC5683" s="30"/>
      <c r="AD5683" s="30"/>
    </row>
    <row r="5684" spans="1:30" x14ac:dyDescent="0.2">
      <c r="A5684" s="89"/>
      <c r="B5684" s="35"/>
      <c r="C5684" s="30"/>
      <c r="D5684" s="30"/>
      <c r="E5684" s="30"/>
      <c r="F5684" s="30"/>
      <c r="G5684" s="30"/>
      <c r="H5684" s="155"/>
      <c r="I5684" s="36" t="str">
        <f ca="1">IFERROR(__xludf.DUMMYFUNCTION("""COMPUTED_VALUE""")," ")</f>
        <v xml:space="preserve"> </v>
      </c>
      <c r="J5684" s="51"/>
      <c r="K5684" s="56"/>
      <c r="L5684" s="38"/>
      <c r="M5684" s="30"/>
      <c r="N5684" s="30"/>
      <c r="O5684" s="30"/>
      <c r="P5684" s="30"/>
      <c r="Q5684" s="23" t="str">
        <v/>
      </c>
      <c r="R5684" s="30"/>
      <c r="S5684" s="39"/>
      <c r="T5684" s="45"/>
      <c r="U5684" s="52"/>
      <c r="V5684" s="53"/>
      <c r="W5684" s="54"/>
      <c r="X5684" s="30"/>
      <c r="Y5684" s="31" t="str">
        <v/>
      </c>
      <c r="Z5684" s="30"/>
      <c r="AA5684" s="56"/>
      <c r="AB5684" s="56"/>
      <c r="AC5684" s="30"/>
      <c r="AD5684" s="30"/>
    </row>
    <row r="5685" spans="1:30" x14ac:dyDescent="0.2">
      <c r="A5685" s="89"/>
      <c r="B5685" s="35"/>
      <c r="C5685" s="30"/>
      <c r="D5685" s="30"/>
      <c r="E5685" s="30"/>
      <c r="F5685" s="30"/>
      <c r="G5685" s="30"/>
      <c r="H5685" s="155"/>
      <c r="I5685" s="36" t="str">
        <f ca="1">IFERROR(__xludf.DUMMYFUNCTION("""COMPUTED_VALUE""")," ")</f>
        <v xml:space="preserve"> </v>
      </c>
      <c r="J5685" s="51"/>
      <c r="K5685" s="56"/>
      <c r="L5685" s="38"/>
      <c r="M5685" s="30"/>
      <c r="N5685" s="30"/>
      <c r="O5685" s="30"/>
      <c r="P5685" s="30"/>
      <c r="Q5685" s="23" t="str">
        <v/>
      </c>
      <c r="R5685" s="30"/>
      <c r="S5685" s="39"/>
      <c r="T5685" s="45"/>
      <c r="U5685" s="52"/>
      <c r="V5685" s="53"/>
      <c r="W5685" s="54"/>
      <c r="X5685" s="30"/>
      <c r="Y5685" s="31" t="str">
        <v/>
      </c>
      <c r="Z5685" s="30"/>
      <c r="AA5685" s="55"/>
      <c r="AB5685" s="55"/>
      <c r="AC5685" s="30"/>
      <c r="AD5685" s="30"/>
    </row>
    <row r="5686" spans="1:30" x14ac:dyDescent="0.2">
      <c r="A5686" s="89"/>
      <c r="B5686" s="35"/>
      <c r="C5686" s="30"/>
      <c r="D5686" s="30"/>
      <c r="E5686" s="30"/>
      <c r="F5686" s="30"/>
      <c r="G5686" s="30"/>
      <c r="H5686" s="155"/>
      <c r="I5686" s="36" t="str">
        <f ca="1">IFERROR(__xludf.DUMMYFUNCTION("""COMPUTED_VALUE""")," ")</f>
        <v xml:space="preserve"> </v>
      </c>
      <c r="J5686" s="51"/>
      <c r="K5686" s="56"/>
      <c r="L5686" s="38"/>
      <c r="M5686" s="30"/>
      <c r="N5686" s="30"/>
      <c r="O5686" s="30"/>
      <c r="P5686" s="30"/>
      <c r="Q5686" s="23" t="str">
        <v/>
      </c>
      <c r="R5686" s="30"/>
      <c r="S5686" s="39"/>
      <c r="T5686" s="45"/>
      <c r="U5686" s="52"/>
      <c r="V5686" s="53"/>
      <c r="W5686" s="54"/>
      <c r="X5686" s="30"/>
      <c r="Y5686" s="31" t="str">
        <v/>
      </c>
      <c r="Z5686" s="30"/>
      <c r="AA5686" s="56"/>
      <c r="AB5686" s="56"/>
      <c r="AC5686" s="30"/>
      <c r="AD5686" s="30"/>
    </row>
    <row r="5687" spans="1:30" x14ac:dyDescent="0.2">
      <c r="A5687" s="89"/>
      <c r="B5687" s="35"/>
      <c r="C5687" s="30"/>
      <c r="D5687" s="30"/>
      <c r="E5687" s="30"/>
      <c r="F5687" s="30"/>
      <c r="G5687" s="30"/>
      <c r="H5687" s="155"/>
      <c r="I5687" s="36" t="str">
        <f ca="1">IFERROR(__xludf.DUMMYFUNCTION("""COMPUTED_VALUE""")," ")</f>
        <v xml:space="preserve"> </v>
      </c>
      <c r="J5687" s="51"/>
      <c r="K5687" s="56"/>
      <c r="L5687" s="38"/>
      <c r="M5687" s="30"/>
      <c r="N5687" s="30"/>
      <c r="O5687" s="30"/>
      <c r="P5687" s="30"/>
      <c r="Q5687" s="23" t="str">
        <v/>
      </c>
      <c r="R5687" s="30"/>
      <c r="S5687" s="39"/>
      <c r="T5687" s="45"/>
      <c r="U5687" s="52"/>
      <c r="V5687" s="53"/>
      <c r="W5687" s="54"/>
      <c r="X5687" s="30"/>
      <c r="Y5687" s="31" t="str">
        <v/>
      </c>
      <c r="Z5687" s="30"/>
      <c r="AA5687" s="55"/>
      <c r="AB5687" s="55"/>
      <c r="AC5687" s="30"/>
      <c r="AD5687" s="30"/>
    </row>
    <row r="5688" spans="1:30" x14ac:dyDescent="0.2">
      <c r="A5688" s="89"/>
      <c r="B5688" s="35"/>
      <c r="C5688" s="30"/>
      <c r="D5688" s="30"/>
      <c r="E5688" s="30"/>
      <c r="F5688" s="30"/>
      <c r="G5688" s="30"/>
      <c r="H5688" s="155"/>
      <c r="I5688" s="36" t="str">
        <f ca="1">IFERROR(__xludf.DUMMYFUNCTION("""COMPUTED_VALUE""")," ")</f>
        <v xml:space="preserve"> </v>
      </c>
      <c r="J5688" s="51"/>
      <c r="K5688" s="56"/>
      <c r="L5688" s="38"/>
      <c r="M5688" s="30"/>
      <c r="N5688" s="30"/>
      <c r="O5688" s="30"/>
      <c r="P5688" s="30"/>
      <c r="Q5688" s="23" t="str">
        <v/>
      </c>
      <c r="R5688" s="30"/>
      <c r="S5688" s="39"/>
      <c r="T5688" s="45"/>
      <c r="U5688" s="52"/>
      <c r="V5688" s="53"/>
      <c r="W5688" s="54"/>
      <c r="X5688" s="30"/>
      <c r="Y5688" s="31" t="str">
        <v/>
      </c>
      <c r="Z5688" s="30"/>
      <c r="AA5688" s="56"/>
      <c r="AB5688" s="56"/>
      <c r="AC5688" s="30"/>
      <c r="AD5688" s="30"/>
    </row>
    <row r="5689" spans="1:30" x14ac:dyDescent="0.2">
      <c r="A5689" s="89"/>
      <c r="B5689" s="35"/>
      <c r="C5689" s="30"/>
      <c r="D5689" s="30"/>
      <c r="E5689" s="30"/>
      <c r="F5689" s="30"/>
      <c r="G5689" s="30"/>
      <c r="H5689" s="155"/>
      <c r="I5689" s="36" t="str">
        <f ca="1">IFERROR(__xludf.DUMMYFUNCTION("""COMPUTED_VALUE""")," ")</f>
        <v xml:space="preserve"> </v>
      </c>
      <c r="J5689" s="51"/>
      <c r="K5689" s="56"/>
      <c r="L5689" s="38"/>
      <c r="M5689" s="30"/>
      <c r="N5689" s="30"/>
      <c r="O5689" s="30"/>
      <c r="P5689" s="30"/>
      <c r="Q5689" s="23" t="str">
        <v/>
      </c>
      <c r="R5689" s="30"/>
      <c r="S5689" s="39"/>
      <c r="T5689" s="45"/>
      <c r="U5689" s="52"/>
      <c r="V5689" s="53"/>
      <c r="W5689" s="54"/>
      <c r="X5689" s="30"/>
      <c r="Y5689" s="31" t="str">
        <v/>
      </c>
      <c r="Z5689" s="30"/>
      <c r="AA5689" s="55"/>
      <c r="AB5689" s="55"/>
      <c r="AC5689" s="30"/>
      <c r="AD5689" s="30"/>
    </row>
    <row r="5690" spans="1:30" x14ac:dyDescent="0.2">
      <c r="A5690" s="89"/>
      <c r="B5690" s="35"/>
      <c r="C5690" s="30"/>
      <c r="D5690" s="30"/>
      <c r="E5690" s="30"/>
      <c r="F5690" s="30"/>
      <c r="G5690" s="30"/>
      <c r="H5690" s="155"/>
      <c r="I5690" s="36" t="str">
        <f ca="1">IFERROR(__xludf.DUMMYFUNCTION("""COMPUTED_VALUE""")," ")</f>
        <v xml:space="preserve"> </v>
      </c>
      <c r="J5690" s="51"/>
      <c r="K5690" s="56"/>
      <c r="L5690" s="38"/>
      <c r="M5690" s="30"/>
      <c r="N5690" s="30"/>
      <c r="O5690" s="30"/>
      <c r="P5690" s="30"/>
      <c r="Q5690" s="23" t="str">
        <v/>
      </c>
      <c r="R5690" s="30"/>
      <c r="S5690" s="39"/>
      <c r="T5690" s="45"/>
      <c r="U5690" s="52"/>
      <c r="V5690" s="53"/>
      <c r="W5690" s="54"/>
      <c r="X5690" s="30"/>
      <c r="Y5690" s="31" t="str">
        <v/>
      </c>
      <c r="Z5690" s="30"/>
      <c r="AA5690" s="56"/>
      <c r="AB5690" s="56"/>
      <c r="AC5690" s="30"/>
      <c r="AD5690" s="30"/>
    </row>
    <row r="5691" spans="1:30" x14ac:dyDescent="0.2">
      <c r="A5691" s="89"/>
      <c r="B5691" s="35"/>
      <c r="C5691" s="30"/>
      <c r="D5691" s="30"/>
      <c r="E5691" s="30"/>
      <c r="F5691" s="30"/>
      <c r="G5691" s="30"/>
      <c r="H5691" s="155"/>
      <c r="I5691" s="36" t="str">
        <f ca="1">IFERROR(__xludf.DUMMYFUNCTION("""COMPUTED_VALUE""")," ")</f>
        <v xml:space="preserve"> </v>
      </c>
      <c r="J5691" s="51"/>
      <c r="K5691" s="56"/>
      <c r="L5691" s="38"/>
      <c r="M5691" s="30"/>
      <c r="N5691" s="30"/>
      <c r="O5691" s="30"/>
      <c r="P5691" s="30"/>
      <c r="Q5691" s="23" t="str">
        <v/>
      </c>
      <c r="R5691" s="30"/>
      <c r="S5691" s="39"/>
      <c r="T5691" s="45"/>
      <c r="U5691" s="52"/>
      <c r="V5691" s="53"/>
      <c r="W5691" s="54"/>
      <c r="X5691" s="30"/>
      <c r="Y5691" s="31" t="str">
        <v/>
      </c>
      <c r="Z5691" s="30"/>
      <c r="AA5691" s="55"/>
      <c r="AB5691" s="55"/>
      <c r="AC5691" s="30"/>
      <c r="AD5691" s="30"/>
    </row>
    <row r="5692" spans="1:30" x14ac:dyDescent="0.2">
      <c r="A5692" s="89"/>
      <c r="B5692" s="35"/>
      <c r="C5692" s="30"/>
      <c r="D5692" s="30"/>
      <c r="E5692" s="30"/>
      <c r="F5692" s="30"/>
      <c r="G5692" s="30"/>
      <c r="H5692" s="155"/>
      <c r="I5692" s="36" t="str">
        <f ca="1">IFERROR(__xludf.DUMMYFUNCTION("""COMPUTED_VALUE""")," ")</f>
        <v xml:space="preserve"> </v>
      </c>
      <c r="J5692" s="51"/>
      <c r="K5692" s="56"/>
      <c r="L5692" s="38"/>
      <c r="M5692" s="30"/>
      <c r="N5692" s="30"/>
      <c r="O5692" s="30"/>
      <c r="P5692" s="30"/>
      <c r="Q5692" s="23" t="str">
        <v/>
      </c>
      <c r="R5692" s="30"/>
      <c r="S5692" s="39"/>
      <c r="T5692" s="45"/>
      <c r="U5692" s="52"/>
      <c r="V5692" s="53"/>
      <c r="W5692" s="54"/>
      <c r="X5692" s="30"/>
      <c r="Y5692" s="31" t="str">
        <v/>
      </c>
      <c r="Z5692" s="30"/>
      <c r="AA5692" s="56"/>
      <c r="AB5692" s="56"/>
      <c r="AC5692" s="30"/>
      <c r="AD5692" s="30"/>
    </row>
    <row r="5693" spans="1:30" x14ac:dyDescent="0.2">
      <c r="A5693" s="89"/>
      <c r="B5693" s="35"/>
      <c r="C5693" s="30"/>
      <c r="D5693" s="30"/>
      <c r="E5693" s="30"/>
      <c r="F5693" s="30"/>
      <c r="G5693" s="30"/>
      <c r="H5693" s="155"/>
      <c r="I5693" s="36" t="str">
        <f ca="1">IFERROR(__xludf.DUMMYFUNCTION("""COMPUTED_VALUE""")," ")</f>
        <v xml:space="preserve"> </v>
      </c>
      <c r="J5693" s="51"/>
      <c r="K5693" s="56"/>
      <c r="L5693" s="38"/>
      <c r="M5693" s="30"/>
      <c r="N5693" s="30"/>
      <c r="O5693" s="30"/>
      <c r="P5693" s="30"/>
      <c r="Q5693" s="23" t="str">
        <v/>
      </c>
      <c r="R5693" s="30"/>
      <c r="S5693" s="39"/>
      <c r="T5693" s="45"/>
      <c r="U5693" s="52"/>
      <c r="V5693" s="53"/>
      <c r="W5693" s="54"/>
      <c r="X5693" s="30"/>
      <c r="Y5693" s="31" t="str">
        <v/>
      </c>
      <c r="Z5693" s="30"/>
      <c r="AA5693" s="55"/>
      <c r="AB5693" s="55"/>
      <c r="AC5693" s="30"/>
      <c r="AD5693" s="30"/>
    </row>
    <row r="5694" spans="1:30" x14ac:dyDescent="0.2">
      <c r="A5694" s="89"/>
      <c r="B5694" s="35"/>
      <c r="C5694" s="30"/>
      <c r="D5694" s="30"/>
      <c r="E5694" s="30"/>
      <c r="F5694" s="30"/>
      <c r="G5694" s="30"/>
      <c r="H5694" s="155"/>
      <c r="I5694" s="36" t="str">
        <f ca="1">IFERROR(__xludf.DUMMYFUNCTION("""COMPUTED_VALUE""")," ")</f>
        <v xml:space="preserve"> </v>
      </c>
      <c r="J5694" s="51"/>
      <c r="K5694" s="56"/>
      <c r="L5694" s="38"/>
      <c r="M5694" s="30"/>
      <c r="N5694" s="30"/>
      <c r="O5694" s="30"/>
      <c r="P5694" s="30"/>
      <c r="Q5694" s="23" t="str">
        <v/>
      </c>
      <c r="R5694" s="30"/>
      <c r="S5694" s="39"/>
      <c r="T5694" s="45"/>
      <c r="U5694" s="52"/>
      <c r="V5694" s="53"/>
      <c r="W5694" s="54"/>
      <c r="X5694" s="30"/>
      <c r="Y5694" s="31" t="str">
        <v/>
      </c>
      <c r="Z5694" s="30"/>
      <c r="AA5694" s="56"/>
      <c r="AB5694" s="56"/>
      <c r="AC5694" s="30"/>
      <c r="AD5694" s="30"/>
    </row>
    <row r="5695" spans="1:30" x14ac:dyDescent="0.2">
      <c r="A5695" s="89"/>
      <c r="B5695" s="35"/>
      <c r="C5695" s="30"/>
      <c r="D5695" s="30"/>
      <c r="E5695" s="30"/>
      <c r="F5695" s="30"/>
      <c r="G5695" s="30"/>
      <c r="H5695" s="155"/>
      <c r="I5695" s="36" t="str">
        <f ca="1">IFERROR(__xludf.DUMMYFUNCTION("""COMPUTED_VALUE""")," ")</f>
        <v xml:space="preserve"> </v>
      </c>
      <c r="J5695" s="51"/>
      <c r="K5695" s="56"/>
      <c r="L5695" s="38"/>
      <c r="M5695" s="30"/>
      <c r="N5695" s="30"/>
      <c r="O5695" s="30"/>
      <c r="P5695" s="30"/>
      <c r="Q5695" s="23" t="str">
        <v/>
      </c>
      <c r="R5695" s="30"/>
      <c r="S5695" s="39"/>
      <c r="T5695" s="45"/>
      <c r="U5695" s="52"/>
      <c r="V5695" s="53"/>
      <c r="W5695" s="54"/>
      <c r="X5695" s="30"/>
      <c r="Y5695" s="31" t="str">
        <v/>
      </c>
      <c r="Z5695" s="30"/>
      <c r="AA5695" s="55"/>
      <c r="AB5695" s="55"/>
      <c r="AC5695" s="30"/>
      <c r="AD5695" s="30"/>
    </row>
    <row r="5696" spans="1:30" x14ac:dyDescent="0.2">
      <c r="A5696" s="89"/>
      <c r="B5696" s="35"/>
      <c r="C5696" s="30"/>
      <c r="D5696" s="30"/>
      <c r="E5696" s="30"/>
      <c r="F5696" s="30"/>
      <c r="G5696" s="30"/>
      <c r="H5696" s="155"/>
      <c r="I5696" s="36" t="str">
        <f ca="1">IFERROR(__xludf.DUMMYFUNCTION("""COMPUTED_VALUE""")," ")</f>
        <v xml:space="preserve"> </v>
      </c>
      <c r="J5696" s="51"/>
      <c r="K5696" s="56"/>
      <c r="L5696" s="38"/>
      <c r="M5696" s="30"/>
      <c r="N5696" s="30"/>
      <c r="O5696" s="30"/>
      <c r="P5696" s="30"/>
      <c r="Q5696" s="23" t="str">
        <v/>
      </c>
      <c r="R5696" s="30"/>
      <c r="S5696" s="39"/>
      <c r="T5696" s="45"/>
      <c r="U5696" s="52"/>
      <c r="V5696" s="53"/>
      <c r="W5696" s="54"/>
      <c r="X5696" s="30"/>
      <c r="Y5696" s="31" t="str">
        <v/>
      </c>
      <c r="Z5696" s="30"/>
      <c r="AA5696" s="56"/>
      <c r="AB5696" s="56"/>
      <c r="AC5696" s="30"/>
      <c r="AD5696" s="30"/>
    </row>
    <row r="5697" spans="1:30" x14ac:dyDescent="0.2">
      <c r="A5697" s="89"/>
      <c r="B5697" s="35"/>
      <c r="C5697" s="30"/>
      <c r="D5697" s="30"/>
      <c r="E5697" s="30"/>
      <c r="F5697" s="30"/>
      <c r="G5697" s="30"/>
      <c r="H5697" s="155"/>
      <c r="I5697" s="36" t="str">
        <f ca="1">IFERROR(__xludf.DUMMYFUNCTION("""COMPUTED_VALUE""")," ")</f>
        <v xml:space="preserve"> </v>
      </c>
      <c r="J5697" s="51"/>
      <c r="K5697" s="56"/>
      <c r="L5697" s="38"/>
      <c r="M5697" s="30"/>
      <c r="N5697" s="30"/>
      <c r="O5697" s="30"/>
      <c r="P5697" s="30"/>
      <c r="Q5697" s="23" t="str">
        <v/>
      </c>
      <c r="R5697" s="30"/>
      <c r="S5697" s="39"/>
      <c r="T5697" s="45"/>
      <c r="U5697" s="52"/>
      <c r="V5697" s="53"/>
      <c r="W5697" s="54"/>
      <c r="X5697" s="30"/>
      <c r="Y5697" s="31" t="str">
        <v/>
      </c>
      <c r="Z5697" s="30"/>
      <c r="AA5697" s="55"/>
      <c r="AB5697" s="55"/>
      <c r="AC5697" s="30"/>
      <c r="AD5697" s="30"/>
    </row>
    <row r="5698" spans="1:30" x14ac:dyDescent="0.2">
      <c r="A5698" s="89"/>
      <c r="B5698" s="35"/>
      <c r="C5698" s="30"/>
      <c r="D5698" s="30"/>
      <c r="E5698" s="30"/>
      <c r="F5698" s="30"/>
      <c r="G5698" s="30"/>
      <c r="H5698" s="155"/>
      <c r="I5698" s="36" t="str">
        <f ca="1">IFERROR(__xludf.DUMMYFUNCTION("""COMPUTED_VALUE""")," ")</f>
        <v xml:space="preserve"> </v>
      </c>
      <c r="J5698" s="51"/>
      <c r="K5698" s="56"/>
      <c r="L5698" s="38"/>
      <c r="M5698" s="30"/>
      <c r="N5698" s="30"/>
      <c r="O5698" s="30"/>
      <c r="P5698" s="30"/>
      <c r="Q5698" s="23" t="str">
        <v/>
      </c>
      <c r="R5698" s="30"/>
      <c r="S5698" s="39"/>
      <c r="T5698" s="45"/>
      <c r="U5698" s="52"/>
      <c r="V5698" s="53"/>
      <c r="W5698" s="54"/>
      <c r="X5698" s="30"/>
      <c r="Y5698" s="31" t="str">
        <v/>
      </c>
      <c r="Z5698" s="30"/>
      <c r="AA5698" s="56"/>
      <c r="AB5698" s="56"/>
      <c r="AC5698" s="30"/>
      <c r="AD5698" s="30"/>
    </row>
    <row r="5699" spans="1:30" x14ac:dyDescent="0.2">
      <c r="A5699" s="89"/>
      <c r="B5699" s="35"/>
      <c r="C5699" s="30"/>
      <c r="D5699" s="30"/>
      <c r="E5699" s="30"/>
      <c r="F5699" s="30"/>
      <c r="G5699" s="30"/>
      <c r="H5699" s="155"/>
      <c r="I5699" s="36" t="str">
        <f ca="1">IFERROR(__xludf.DUMMYFUNCTION("""COMPUTED_VALUE""")," ")</f>
        <v xml:space="preserve"> </v>
      </c>
      <c r="J5699" s="51"/>
      <c r="K5699" s="56"/>
      <c r="L5699" s="38"/>
      <c r="M5699" s="30"/>
      <c r="N5699" s="30"/>
      <c r="O5699" s="30"/>
      <c r="P5699" s="30"/>
      <c r="Q5699" s="23" t="str">
        <v/>
      </c>
      <c r="R5699" s="30"/>
      <c r="S5699" s="39"/>
      <c r="T5699" s="45"/>
      <c r="U5699" s="52"/>
      <c r="V5699" s="53"/>
      <c r="W5699" s="54"/>
      <c r="X5699" s="30"/>
      <c r="Y5699" s="31" t="str">
        <v/>
      </c>
      <c r="Z5699" s="30"/>
      <c r="AA5699" s="55"/>
      <c r="AB5699" s="55"/>
      <c r="AC5699" s="30"/>
      <c r="AD5699" s="30"/>
    </row>
    <row r="5700" spans="1:30" x14ac:dyDescent="0.2">
      <c r="A5700" s="89"/>
      <c r="B5700" s="35"/>
      <c r="C5700" s="30"/>
      <c r="D5700" s="30"/>
      <c r="E5700" s="30"/>
      <c r="F5700" s="30"/>
      <c r="G5700" s="30"/>
      <c r="H5700" s="155"/>
      <c r="I5700" s="36" t="str">
        <f ca="1">IFERROR(__xludf.DUMMYFUNCTION("""COMPUTED_VALUE""")," ")</f>
        <v xml:space="preserve"> </v>
      </c>
      <c r="J5700" s="51"/>
      <c r="K5700" s="56"/>
      <c r="L5700" s="38"/>
      <c r="M5700" s="30"/>
      <c r="N5700" s="30"/>
      <c r="O5700" s="30"/>
      <c r="P5700" s="30"/>
      <c r="Q5700" s="23" t="str">
        <v/>
      </c>
      <c r="R5700" s="30"/>
      <c r="S5700" s="39"/>
      <c r="T5700" s="45"/>
      <c r="U5700" s="52"/>
      <c r="V5700" s="53"/>
      <c r="W5700" s="54"/>
      <c r="X5700" s="30"/>
      <c r="Y5700" s="31" t="str">
        <v/>
      </c>
      <c r="Z5700" s="30"/>
      <c r="AA5700" s="56"/>
      <c r="AB5700" s="56"/>
      <c r="AC5700" s="30"/>
      <c r="AD5700" s="30"/>
    </row>
    <row r="5701" spans="1:30" x14ac:dyDescent="0.2">
      <c r="A5701" s="89"/>
      <c r="B5701" s="35"/>
      <c r="C5701" s="30"/>
      <c r="D5701" s="30"/>
      <c r="E5701" s="30"/>
      <c r="F5701" s="30"/>
      <c r="G5701" s="30"/>
      <c r="H5701" s="155"/>
      <c r="I5701" s="36" t="str">
        <f ca="1">IFERROR(__xludf.DUMMYFUNCTION("""COMPUTED_VALUE""")," ")</f>
        <v xml:space="preserve"> </v>
      </c>
      <c r="J5701" s="51"/>
      <c r="K5701" s="56"/>
      <c r="L5701" s="38"/>
      <c r="M5701" s="30"/>
      <c r="N5701" s="30"/>
      <c r="O5701" s="30"/>
      <c r="P5701" s="30"/>
      <c r="Q5701" s="23" t="str">
        <v/>
      </c>
      <c r="R5701" s="30"/>
      <c r="S5701" s="39"/>
      <c r="T5701" s="45"/>
      <c r="U5701" s="52"/>
      <c r="V5701" s="53"/>
      <c r="W5701" s="54"/>
      <c r="X5701" s="30"/>
      <c r="Y5701" s="31" t="str">
        <v/>
      </c>
      <c r="Z5701" s="30"/>
      <c r="AA5701" s="55"/>
      <c r="AB5701" s="55"/>
      <c r="AC5701" s="30"/>
      <c r="AD5701" s="30"/>
    </row>
    <row r="5702" spans="1:30" x14ac:dyDescent="0.2">
      <c r="A5702" s="89"/>
      <c r="B5702" s="35"/>
      <c r="C5702" s="30"/>
      <c r="D5702" s="30"/>
      <c r="E5702" s="30"/>
      <c r="F5702" s="30"/>
      <c r="G5702" s="30"/>
      <c r="H5702" s="155"/>
      <c r="I5702" s="36" t="str">
        <f ca="1">IFERROR(__xludf.DUMMYFUNCTION("""COMPUTED_VALUE""")," ")</f>
        <v xml:space="preserve"> </v>
      </c>
      <c r="J5702" s="51"/>
      <c r="K5702" s="56"/>
      <c r="L5702" s="38"/>
      <c r="M5702" s="30"/>
      <c r="N5702" s="30"/>
      <c r="O5702" s="30"/>
      <c r="P5702" s="30"/>
      <c r="Q5702" s="23" t="str">
        <v/>
      </c>
      <c r="R5702" s="30"/>
      <c r="S5702" s="39"/>
      <c r="T5702" s="45"/>
      <c r="U5702" s="52"/>
      <c r="V5702" s="53"/>
      <c r="W5702" s="54"/>
      <c r="X5702" s="30"/>
      <c r="Y5702" s="31" t="str">
        <v/>
      </c>
      <c r="Z5702" s="30"/>
      <c r="AA5702" s="56"/>
      <c r="AB5702" s="56"/>
      <c r="AC5702" s="30"/>
      <c r="AD5702" s="30"/>
    </row>
    <row r="5703" spans="1:30" x14ac:dyDescent="0.2">
      <c r="A5703" s="89"/>
      <c r="B5703" s="35"/>
      <c r="C5703" s="30"/>
      <c r="D5703" s="30"/>
      <c r="E5703" s="30"/>
      <c r="F5703" s="30"/>
      <c r="G5703" s="30"/>
      <c r="H5703" s="155"/>
      <c r="I5703" s="36" t="str">
        <f ca="1">IFERROR(__xludf.DUMMYFUNCTION("""COMPUTED_VALUE""")," ")</f>
        <v xml:space="preserve"> </v>
      </c>
      <c r="J5703" s="51"/>
      <c r="K5703" s="56"/>
      <c r="L5703" s="38"/>
      <c r="M5703" s="30"/>
      <c r="N5703" s="30"/>
      <c r="O5703" s="30"/>
      <c r="P5703" s="30"/>
      <c r="Q5703" s="23" t="str">
        <v/>
      </c>
      <c r="R5703" s="30"/>
      <c r="S5703" s="39"/>
      <c r="T5703" s="45"/>
      <c r="U5703" s="52"/>
      <c r="V5703" s="53"/>
      <c r="W5703" s="54"/>
      <c r="X5703" s="30"/>
      <c r="Y5703" s="31" t="str">
        <v/>
      </c>
      <c r="Z5703" s="30"/>
      <c r="AA5703" s="55"/>
      <c r="AB5703" s="55"/>
      <c r="AC5703" s="30"/>
      <c r="AD5703" s="30"/>
    </row>
    <row r="5704" spans="1:30" x14ac:dyDescent="0.2">
      <c r="A5704" s="89"/>
      <c r="B5704" s="35"/>
      <c r="C5704" s="30"/>
      <c r="D5704" s="30"/>
      <c r="E5704" s="30"/>
      <c r="F5704" s="30"/>
      <c r="G5704" s="30"/>
      <c r="H5704" s="155"/>
      <c r="I5704" s="36" t="str">
        <f ca="1">IFERROR(__xludf.DUMMYFUNCTION("""COMPUTED_VALUE""")," ")</f>
        <v xml:space="preserve"> </v>
      </c>
      <c r="J5704" s="51"/>
      <c r="K5704" s="56"/>
      <c r="L5704" s="38"/>
      <c r="M5704" s="30"/>
      <c r="N5704" s="30"/>
      <c r="O5704" s="30"/>
      <c r="P5704" s="30"/>
      <c r="Q5704" s="23" t="str">
        <v/>
      </c>
      <c r="R5704" s="30"/>
      <c r="S5704" s="39"/>
      <c r="T5704" s="45"/>
      <c r="U5704" s="52"/>
      <c r="V5704" s="53"/>
      <c r="W5704" s="54"/>
      <c r="X5704" s="30"/>
      <c r="Y5704" s="31" t="str">
        <v/>
      </c>
      <c r="Z5704" s="30"/>
      <c r="AA5704" s="56"/>
      <c r="AB5704" s="56"/>
      <c r="AC5704" s="30"/>
      <c r="AD5704" s="30"/>
    </row>
    <row r="5705" spans="1:30" x14ac:dyDescent="0.2">
      <c r="A5705" s="89"/>
      <c r="B5705" s="35"/>
      <c r="C5705" s="30"/>
      <c r="D5705" s="30"/>
      <c r="E5705" s="30"/>
      <c r="F5705" s="30"/>
      <c r="G5705" s="30"/>
      <c r="H5705" s="155"/>
      <c r="I5705" s="36" t="str">
        <f ca="1">IFERROR(__xludf.DUMMYFUNCTION("""COMPUTED_VALUE""")," ")</f>
        <v xml:space="preserve"> </v>
      </c>
      <c r="J5705" s="51"/>
      <c r="K5705" s="56"/>
      <c r="L5705" s="38"/>
      <c r="M5705" s="30"/>
      <c r="N5705" s="30"/>
      <c r="O5705" s="30"/>
      <c r="P5705" s="30"/>
      <c r="Q5705" s="23" t="str">
        <v/>
      </c>
      <c r="R5705" s="30"/>
      <c r="S5705" s="39"/>
      <c r="T5705" s="45"/>
      <c r="U5705" s="52"/>
      <c r="V5705" s="53"/>
      <c r="W5705" s="54"/>
      <c r="X5705" s="30"/>
      <c r="Y5705" s="31" t="str">
        <v/>
      </c>
      <c r="Z5705" s="30"/>
      <c r="AA5705" s="55"/>
      <c r="AB5705" s="55"/>
      <c r="AC5705" s="30"/>
      <c r="AD5705" s="30"/>
    </row>
    <row r="5706" spans="1:30" x14ac:dyDescent="0.2">
      <c r="A5706" s="89"/>
      <c r="B5706" s="35"/>
      <c r="C5706" s="30"/>
      <c r="D5706" s="30"/>
      <c r="E5706" s="30"/>
      <c r="F5706" s="30"/>
      <c r="G5706" s="30"/>
      <c r="H5706" s="155"/>
      <c r="I5706" s="36" t="str">
        <f ca="1">IFERROR(__xludf.DUMMYFUNCTION("""COMPUTED_VALUE""")," ")</f>
        <v xml:space="preserve"> </v>
      </c>
      <c r="J5706" s="51"/>
      <c r="K5706" s="56"/>
      <c r="L5706" s="38"/>
      <c r="M5706" s="30"/>
      <c r="N5706" s="30"/>
      <c r="O5706" s="30"/>
      <c r="P5706" s="30"/>
      <c r="Q5706" s="23" t="str">
        <v/>
      </c>
      <c r="R5706" s="30"/>
      <c r="S5706" s="39"/>
      <c r="T5706" s="45"/>
      <c r="U5706" s="52"/>
      <c r="V5706" s="53"/>
      <c r="W5706" s="54"/>
      <c r="X5706" s="30"/>
      <c r="Y5706" s="31" t="str">
        <v/>
      </c>
      <c r="Z5706" s="30"/>
      <c r="AA5706" s="56"/>
      <c r="AB5706" s="56"/>
      <c r="AC5706" s="30"/>
      <c r="AD5706" s="30"/>
    </row>
    <row r="5707" spans="1:30" x14ac:dyDescent="0.2">
      <c r="A5707" s="89"/>
      <c r="B5707" s="35"/>
      <c r="C5707" s="30"/>
      <c r="D5707" s="30"/>
      <c r="E5707" s="30"/>
      <c r="F5707" s="30"/>
      <c r="G5707" s="30"/>
      <c r="H5707" s="155"/>
      <c r="I5707" s="36" t="str">
        <f ca="1">IFERROR(__xludf.DUMMYFUNCTION("""COMPUTED_VALUE""")," ")</f>
        <v xml:space="preserve"> </v>
      </c>
      <c r="J5707" s="51"/>
      <c r="K5707" s="56"/>
      <c r="L5707" s="38"/>
      <c r="M5707" s="30"/>
      <c r="N5707" s="30"/>
      <c r="O5707" s="30"/>
      <c r="P5707" s="30"/>
      <c r="Q5707" s="23" t="str">
        <v/>
      </c>
      <c r="R5707" s="30"/>
      <c r="S5707" s="39"/>
      <c r="T5707" s="45"/>
      <c r="U5707" s="52"/>
      <c r="V5707" s="53"/>
      <c r="W5707" s="54"/>
      <c r="X5707" s="30"/>
      <c r="Y5707" s="31" t="str">
        <v/>
      </c>
      <c r="Z5707" s="30"/>
      <c r="AA5707" s="55"/>
      <c r="AB5707" s="55"/>
      <c r="AC5707" s="30"/>
      <c r="AD5707" s="30"/>
    </row>
    <row r="5708" spans="1:30" x14ac:dyDescent="0.2">
      <c r="A5708" s="89"/>
      <c r="B5708" s="35"/>
      <c r="C5708" s="30"/>
      <c r="D5708" s="30"/>
      <c r="E5708" s="30"/>
      <c r="F5708" s="30"/>
      <c r="G5708" s="30"/>
      <c r="H5708" s="155"/>
      <c r="I5708" s="36" t="str">
        <f ca="1">IFERROR(__xludf.DUMMYFUNCTION("""COMPUTED_VALUE""")," ")</f>
        <v xml:space="preserve"> </v>
      </c>
      <c r="J5708" s="51"/>
      <c r="K5708" s="56"/>
      <c r="L5708" s="38"/>
      <c r="M5708" s="30"/>
      <c r="N5708" s="30"/>
      <c r="O5708" s="30"/>
      <c r="P5708" s="30"/>
      <c r="Q5708" s="23" t="str">
        <v/>
      </c>
      <c r="R5708" s="30"/>
      <c r="S5708" s="39"/>
      <c r="T5708" s="45"/>
      <c r="U5708" s="52"/>
      <c r="V5708" s="53"/>
      <c r="W5708" s="54"/>
      <c r="X5708" s="30"/>
      <c r="Y5708" s="31" t="str">
        <v/>
      </c>
      <c r="Z5708" s="30"/>
      <c r="AA5708" s="56"/>
      <c r="AB5708" s="56"/>
      <c r="AC5708" s="30"/>
      <c r="AD5708" s="30"/>
    </row>
    <row r="5709" spans="1:30" x14ac:dyDescent="0.2">
      <c r="A5709" s="89"/>
      <c r="B5709" s="35"/>
      <c r="C5709" s="30"/>
      <c r="D5709" s="30"/>
      <c r="E5709" s="30"/>
      <c r="F5709" s="30"/>
      <c r="G5709" s="30"/>
      <c r="H5709" s="155"/>
      <c r="I5709" s="36" t="str">
        <f ca="1">IFERROR(__xludf.DUMMYFUNCTION("""COMPUTED_VALUE""")," ")</f>
        <v xml:space="preserve"> </v>
      </c>
      <c r="J5709" s="51"/>
      <c r="K5709" s="56"/>
      <c r="L5709" s="38"/>
      <c r="M5709" s="30"/>
      <c r="N5709" s="30"/>
      <c r="O5709" s="30"/>
      <c r="P5709" s="30"/>
      <c r="Q5709" s="23" t="str">
        <v/>
      </c>
      <c r="R5709" s="30"/>
      <c r="S5709" s="39"/>
      <c r="T5709" s="45"/>
      <c r="U5709" s="52"/>
      <c r="V5709" s="53"/>
      <c r="W5709" s="54"/>
      <c r="X5709" s="30"/>
      <c r="Y5709" s="31" t="str">
        <v/>
      </c>
      <c r="Z5709" s="30"/>
      <c r="AA5709" s="55"/>
      <c r="AB5709" s="55"/>
      <c r="AC5709" s="30"/>
      <c r="AD5709" s="30"/>
    </row>
    <row r="5710" spans="1:30" x14ac:dyDescent="0.2">
      <c r="A5710" s="89"/>
      <c r="B5710" s="35"/>
      <c r="C5710" s="30"/>
      <c r="D5710" s="30"/>
      <c r="E5710" s="30"/>
      <c r="F5710" s="30"/>
      <c r="G5710" s="30"/>
      <c r="H5710" s="155"/>
      <c r="I5710" s="36" t="str">
        <f ca="1">IFERROR(__xludf.DUMMYFUNCTION("""COMPUTED_VALUE""")," ")</f>
        <v xml:space="preserve"> </v>
      </c>
      <c r="J5710" s="51"/>
      <c r="K5710" s="56"/>
      <c r="L5710" s="38"/>
      <c r="M5710" s="30"/>
      <c r="N5710" s="30"/>
      <c r="O5710" s="30"/>
      <c r="P5710" s="30"/>
      <c r="Q5710" s="23" t="str">
        <v/>
      </c>
      <c r="R5710" s="30"/>
      <c r="S5710" s="39"/>
      <c r="T5710" s="45"/>
      <c r="U5710" s="52"/>
      <c r="V5710" s="53"/>
      <c r="W5710" s="54"/>
      <c r="X5710" s="30"/>
      <c r="Y5710" s="31" t="str">
        <v/>
      </c>
      <c r="Z5710" s="30"/>
      <c r="AA5710" s="56"/>
      <c r="AB5710" s="56"/>
      <c r="AC5710" s="30"/>
      <c r="AD5710" s="30"/>
    </row>
    <row r="5711" spans="1:30" x14ac:dyDescent="0.2">
      <c r="A5711" s="89"/>
      <c r="B5711" s="35"/>
      <c r="C5711" s="30"/>
      <c r="D5711" s="30"/>
      <c r="E5711" s="30"/>
      <c r="F5711" s="30"/>
      <c r="G5711" s="30"/>
      <c r="H5711" s="155"/>
      <c r="I5711" s="36" t="str">
        <f ca="1">IFERROR(__xludf.DUMMYFUNCTION("""COMPUTED_VALUE""")," ")</f>
        <v xml:space="preserve"> </v>
      </c>
      <c r="J5711" s="51"/>
      <c r="K5711" s="56"/>
      <c r="L5711" s="38"/>
      <c r="M5711" s="30"/>
      <c r="N5711" s="30"/>
      <c r="O5711" s="30"/>
      <c r="P5711" s="30"/>
      <c r="Q5711" s="23" t="str">
        <v/>
      </c>
      <c r="R5711" s="30"/>
      <c r="S5711" s="39"/>
      <c r="T5711" s="45"/>
      <c r="U5711" s="52"/>
      <c r="V5711" s="53"/>
      <c r="W5711" s="54"/>
      <c r="X5711" s="30"/>
      <c r="Y5711" s="31" t="str">
        <v/>
      </c>
      <c r="Z5711" s="30"/>
      <c r="AA5711" s="55"/>
      <c r="AB5711" s="55"/>
      <c r="AC5711" s="30"/>
      <c r="AD5711" s="30"/>
    </row>
    <row r="5712" spans="1:30" x14ac:dyDescent="0.2">
      <c r="A5712" s="89"/>
      <c r="B5712" s="35"/>
      <c r="C5712" s="30"/>
      <c r="D5712" s="30"/>
      <c r="E5712" s="30"/>
      <c r="F5712" s="30"/>
      <c r="G5712" s="30"/>
      <c r="H5712" s="155"/>
      <c r="I5712" s="36" t="str">
        <f ca="1">IFERROR(__xludf.DUMMYFUNCTION("""COMPUTED_VALUE""")," ")</f>
        <v xml:space="preserve"> </v>
      </c>
      <c r="J5712" s="51"/>
      <c r="K5712" s="56"/>
      <c r="L5712" s="38"/>
      <c r="M5712" s="30"/>
      <c r="N5712" s="30"/>
      <c r="O5712" s="30"/>
      <c r="P5712" s="30"/>
      <c r="Q5712" s="23" t="str">
        <v/>
      </c>
      <c r="R5712" s="30"/>
      <c r="S5712" s="39"/>
      <c r="T5712" s="45"/>
      <c r="U5712" s="52"/>
      <c r="V5712" s="53"/>
      <c r="W5712" s="54"/>
      <c r="X5712" s="30"/>
      <c r="Y5712" s="31" t="str">
        <v/>
      </c>
      <c r="Z5712" s="30"/>
      <c r="AA5712" s="56"/>
      <c r="AB5712" s="56"/>
      <c r="AC5712" s="30"/>
      <c r="AD5712" s="30"/>
    </row>
    <row r="5713" spans="1:30" x14ac:dyDescent="0.2">
      <c r="A5713" s="89"/>
      <c r="B5713" s="35"/>
      <c r="C5713" s="30"/>
      <c r="D5713" s="30"/>
      <c r="E5713" s="30"/>
      <c r="F5713" s="30"/>
      <c r="G5713" s="30"/>
      <c r="H5713" s="155"/>
      <c r="I5713" s="36" t="str">
        <f ca="1">IFERROR(__xludf.DUMMYFUNCTION("""COMPUTED_VALUE""")," ")</f>
        <v xml:space="preserve"> </v>
      </c>
      <c r="J5713" s="51"/>
      <c r="K5713" s="56"/>
      <c r="L5713" s="38"/>
      <c r="M5713" s="30"/>
      <c r="N5713" s="30"/>
      <c r="O5713" s="30"/>
      <c r="P5713" s="30"/>
      <c r="Q5713" s="23" t="str">
        <v/>
      </c>
      <c r="R5713" s="30"/>
      <c r="S5713" s="39"/>
      <c r="T5713" s="45"/>
      <c r="U5713" s="52"/>
      <c r="V5713" s="53"/>
      <c r="W5713" s="54"/>
      <c r="X5713" s="30"/>
      <c r="Y5713" s="31" t="str">
        <v/>
      </c>
      <c r="Z5713" s="30"/>
      <c r="AA5713" s="55"/>
      <c r="AB5713" s="55"/>
      <c r="AC5713" s="30"/>
      <c r="AD5713" s="30"/>
    </row>
    <row r="5714" spans="1:30" x14ac:dyDescent="0.2">
      <c r="A5714" s="89"/>
      <c r="B5714" s="35"/>
      <c r="C5714" s="30"/>
      <c r="D5714" s="30"/>
      <c r="E5714" s="30"/>
      <c r="F5714" s="30"/>
      <c r="G5714" s="30"/>
      <c r="H5714" s="155"/>
      <c r="I5714" s="36" t="str">
        <f ca="1">IFERROR(__xludf.DUMMYFUNCTION("""COMPUTED_VALUE""")," ")</f>
        <v xml:space="preserve"> </v>
      </c>
      <c r="J5714" s="51"/>
      <c r="K5714" s="56"/>
      <c r="L5714" s="38"/>
      <c r="M5714" s="30"/>
      <c r="N5714" s="30"/>
      <c r="O5714" s="30"/>
      <c r="P5714" s="30"/>
      <c r="Q5714" s="23" t="str">
        <v/>
      </c>
      <c r="R5714" s="30"/>
      <c r="S5714" s="39"/>
      <c r="T5714" s="45"/>
      <c r="U5714" s="52"/>
      <c r="V5714" s="53"/>
      <c r="W5714" s="54"/>
      <c r="X5714" s="30"/>
      <c r="Y5714" s="31" t="str">
        <v/>
      </c>
      <c r="Z5714" s="30"/>
      <c r="AA5714" s="56"/>
      <c r="AB5714" s="56"/>
      <c r="AC5714" s="30"/>
      <c r="AD5714" s="30"/>
    </row>
    <row r="5715" spans="1:30" x14ac:dyDescent="0.2">
      <c r="A5715" s="89"/>
      <c r="B5715" s="35"/>
      <c r="C5715" s="30"/>
      <c r="D5715" s="30"/>
      <c r="E5715" s="30"/>
      <c r="F5715" s="30"/>
      <c r="G5715" s="30"/>
      <c r="H5715" s="155"/>
      <c r="I5715" s="36" t="str">
        <f ca="1">IFERROR(__xludf.DUMMYFUNCTION("""COMPUTED_VALUE""")," ")</f>
        <v xml:space="preserve"> </v>
      </c>
      <c r="J5715" s="51"/>
      <c r="K5715" s="56"/>
      <c r="L5715" s="38"/>
      <c r="M5715" s="30"/>
      <c r="N5715" s="30"/>
      <c r="O5715" s="30"/>
      <c r="P5715" s="30"/>
      <c r="Q5715" s="23" t="str">
        <v/>
      </c>
      <c r="R5715" s="30"/>
      <c r="S5715" s="39"/>
      <c r="T5715" s="45"/>
      <c r="U5715" s="52"/>
      <c r="V5715" s="53"/>
      <c r="W5715" s="54"/>
      <c r="X5715" s="30"/>
      <c r="Y5715" s="31" t="str">
        <v/>
      </c>
      <c r="Z5715" s="30"/>
      <c r="AA5715" s="55"/>
      <c r="AB5715" s="55"/>
      <c r="AC5715" s="30"/>
      <c r="AD5715" s="30"/>
    </row>
    <row r="5716" spans="1:30" x14ac:dyDescent="0.2">
      <c r="A5716" s="89"/>
      <c r="B5716" s="35"/>
      <c r="C5716" s="30"/>
      <c r="D5716" s="30"/>
      <c r="E5716" s="30"/>
      <c r="F5716" s="30"/>
      <c r="G5716" s="30"/>
      <c r="H5716" s="155"/>
      <c r="I5716" s="36" t="str">
        <f ca="1">IFERROR(__xludf.DUMMYFUNCTION("""COMPUTED_VALUE""")," ")</f>
        <v xml:space="preserve"> </v>
      </c>
      <c r="J5716" s="51"/>
      <c r="K5716" s="56"/>
      <c r="L5716" s="38"/>
      <c r="M5716" s="30"/>
      <c r="N5716" s="30"/>
      <c r="O5716" s="30"/>
      <c r="P5716" s="30"/>
      <c r="Q5716" s="23" t="str">
        <v/>
      </c>
      <c r="R5716" s="30"/>
      <c r="S5716" s="39"/>
      <c r="T5716" s="45"/>
      <c r="U5716" s="52"/>
      <c r="V5716" s="53"/>
      <c r="W5716" s="54"/>
      <c r="X5716" s="30"/>
      <c r="Y5716" s="31" t="str">
        <v/>
      </c>
      <c r="Z5716" s="30"/>
      <c r="AA5716" s="56"/>
      <c r="AB5716" s="56"/>
      <c r="AC5716" s="30"/>
      <c r="AD5716" s="30"/>
    </row>
    <row r="5717" spans="1:30" x14ac:dyDescent="0.2">
      <c r="A5717" s="89"/>
      <c r="B5717" s="35"/>
      <c r="C5717" s="30"/>
      <c r="D5717" s="30"/>
      <c r="E5717" s="30"/>
      <c r="F5717" s="30"/>
      <c r="G5717" s="30"/>
      <c r="H5717" s="155"/>
      <c r="I5717" s="36" t="str">
        <f ca="1">IFERROR(__xludf.DUMMYFUNCTION("""COMPUTED_VALUE""")," ")</f>
        <v xml:space="preserve"> </v>
      </c>
      <c r="J5717" s="51"/>
      <c r="K5717" s="56"/>
      <c r="L5717" s="38"/>
      <c r="M5717" s="30"/>
      <c r="N5717" s="30"/>
      <c r="O5717" s="30"/>
      <c r="P5717" s="30"/>
      <c r="Q5717" s="23" t="str">
        <v/>
      </c>
      <c r="R5717" s="30"/>
      <c r="S5717" s="39"/>
      <c r="T5717" s="45"/>
      <c r="U5717" s="52"/>
      <c r="V5717" s="53"/>
      <c r="W5717" s="54"/>
      <c r="X5717" s="30"/>
      <c r="Y5717" s="31" t="str">
        <v/>
      </c>
      <c r="Z5717" s="30"/>
      <c r="AA5717" s="55"/>
      <c r="AB5717" s="55"/>
      <c r="AC5717" s="30"/>
      <c r="AD5717" s="30"/>
    </row>
    <row r="5718" spans="1:30" x14ac:dyDescent="0.2">
      <c r="A5718" s="89"/>
      <c r="B5718" s="35"/>
      <c r="C5718" s="30"/>
      <c r="D5718" s="30"/>
      <c r="E5718" s="30"/>
      <c r="F5718" s="30"/>
      <c r="G5718" s="30"/>
      <c r="H5718" s="155"/>
      <c r="I5718" s="36" t="str">
        <f ca="1">IFERROR(__xludf.DUMMYFUNCTION("""COMPUTED_VALUE""")," ")</f>
        <v xml:space="preserve"> </v>
      </c>
      <c r="J5718" s="51"/>
      <c r="K5718" s="56"/>
      <c r="L5718" s="38"/>
      <c r="M5718" s="30"/>
      <c r="N5718" s="30"/>
      <c r="O5718" s="30"/>
      <c r="P5718" s="30"/>
      <c r="Q5718" s="23" t="str">
        <v/>
      </c>
      <c r="R5718" s="30"/>
      <c r="S5718" s="39"/>
      <c r="T5718" s="45"/>
      <c r="U5718" s="52"/>
      <c r="V5718" s="53"/>
      <c r="W5718" s="54"/>
      <c r="X5718" s="30"/>
      <c r="Y5718" s="31" t="str">
        <v/>
      </c>
      <c r="Z5718" s="30"/>
      <c r="AA5718" s="56"/>
      <c r="AB5718" s="56"/>
      <c r="AC5718" s="30"/>
      <c r="AD5718" s="30"/>
    </row>
    <row r="5719" spans="1:30" x14ac:dyDescent="0.2">
      <c r="A5719" s="89"/>
      <c r="B5719" s="35"/>
      <c r="C5719" s="30"/>
      <c r="D5719" s="30"/>
      <c r="E5719" s="30"/>
      <c r="F5719" s="30"/>
      <c r="G5719" s="30"/>
      <c r="H5719" s="155"/>
      <c r="I5719" s="36" t="str">
        <f ca="1">IFERROR(__xludf.DUMMYFUNCTION("""COMPUTED_VALUE""")," ")</f>
        <v xml:space="preserve"> </v>
      </c>
      <c r="J5719" s="51"/>
      <c r="K5719" s="56"/>
      <c r="L5719" s="38"/>
      <c r="M5719" s="30"/>
      <c r="N5719" s="30"/>
      <c r="O5719" s="30"/>
      <c r="P5719" s="30"/>
      <c r="Q5719" s="23" t="str">
        <v/>
      </c>
      <c r="R5719" s="30"/>
      <c r="S5719" s="39"/>
      <c r="T5719" s="45"/>
      <c r="U5719" s="52"/>
      <c r="V5719" s="53"/>
      <c r="W5719" s="54"/>
      <c r="X5719" s="30"/>
      <c r="Y5719" s="31" t="str">
        <v/>
      </c>
      <c r="Z5719" s="30"/>
      <c r="AA5719" s="55"/>
      <c r="AB5719" s="55"/>
      <c r="AC5719" s="30"/>
      <c r="AD5719" s="30"/>
    </row>
    <row r="5720" spans="1:30" x14ac:dyDescent="0.2">
      <c r="A5720" s="89"/>
      <c r="B5720" s="35"/>
      <c r="C5720" s="30"/>
      <c r="D5720" s="30"/>
      <c r="E5720" s="30"/>
      <c r="F5720" s="30"/>
      <c r="G5720" s="30"/>
      <c r="H5720" s="155"/>
      <c r="I5720" s="36" t="str">
        <f ca="1">IFERROR(__xludf.DUMMYFUNCTION("""COMPUTED_VALUE""")," ")</f>
        <v xml:space="preserve"> </v>
      </c>
      <c r="J5720" s="51"/>
      <c r="K5720" s="56"/>
      <c r="L5720" s="38"/>
      <c r="M5720" s="30"/>
      <c r="N5720" s="30"/>
      <c r="O5720" s="30"/>
      <c r="P5720" s="30"/>
      <c r="Q5720" s="23" t="str">
        <v/>
      </c>
      <c r="R5720" s="30"/>
      <c r="S5720" s="39"/>
      <c r="T5720" s="45"/>
      <c r="U5720" s="52"/>
      <c r="V5720" s="53"/>
      <c r="W5720" s="54"/>
      <c r="X5720" s="30"/>
      <c r="Y5720" s="31" t="str">
        <v/>
      </c>
      <c r="Z5720" s="30"/>
      <c r="AA5720" s="56"/>
      <c r="AB5720" s="56"/>
      <c r="AC5720" s="30"/>
      <c r="AD5720" s="30"/>
    </row>
    <row r="5721" spans="1:30" x14ac:dyDescent="0.2">
      <c r="A5721" s="89"/>
      <c r="B5721" s="35"/>
      <c r="C5721" s="30"/>
      <c r="D5721" s="30"/>
      <c r="E5721" s="30"/>
      <c r="F5721" s="30"/>
      <c r="G5721" s="30"/>
      <c r="H5721" s="155"/>
      <c r="I5721" s="36" t="str">
        <f ca="1">IFERROR(__xludf.DUMMYFUNCTION("""COMPUTED_VALUE""")," ")</f>
        <v xml:space="preserve"> </v>
      </c>
      <c r="J5721" s="51"/>
      <c r="K5721" s="56"/>
      <c r="L5721" s="38"/>
      <c r="M5721" s="30"/>
      <c r="N5721" s="30"/>
      <c r="O5721" s="30"/>
      <c r="P5721" s="30"/>
      <c r="Q5721" s="23" t="str">
        <v/>
      </c>
      <c r="R5721" s="30"/>
      <c r="S5721" s="39"/>
      <c r="T5721" s="45"/>
      <c r="U5721" s="52"/>
      <c r="V5721" s="53"/>
      <c r="W5721" s="54"/>
      <c r="X5721" s="30"/>
      <c r="Y5721" s="31" t="str">
        <v/>
      </c>
      <c r="Z5721" s="30"/>
      <c r="AA5721" s="55"/>
      <c r="AB5721" s="55"/>
      <c r="AC5721" s="30"/>
      <c r="AD5721" s="30"/>
    </row>
    <row r="5722" spans="1:30" x14ac:dyDescent="0.2">
      <c r="A5722" s="89"/>
      <c r="B5722" s="35"/>
      <c r="C5722" s="30"/>
      <c r="D5722" s="30"/>
      <c r="E5722" s="30"/>
      <c r="F5722" s="30"/>
      <c r="G5722" s="30"/>
      <c r="H5722" s="155"/>
      <c r="I5722" s="36" t="str">
        <f ca="1">IFERROR(__xludf.DUMMYFUNCTION("""COMPUTED_VALUE""")," ")</f>
        <v xml:space="preserve"> </v>
      </c>
      <c r="J5722" s="51"/>
      <c r="K5722" s="56"/>
      <c r="L5722" s="38"/>
      <c r="M5722" s="30"/>
      <c r="N5722" s="30"/>
      <c r="O5722" s="30"/>
      <c r="P5722" s="30"/>
      <c r="Q5722" s="23" t="str">
        <v/>
      </c>
      <c r="R5722" s="30"/>
      <c r="S5722" s="39"/>
      <c r="T5722" s="45"/>
      <c r="U5722" s="52"/>
      <c r="V5722" s="53"/>
      <c r="W5722" s="54"/>
      <c r="X5722" s="30"/>
      <c r="Y5722" s="31" t="str">
        <v/>
      </c>
      <c r="Z5722" s="30"/>
      <c r="AA5722" s="56"/>
      <c r="AB5722" s="56"/>
      <c r="AC5722" s="30"/>
      <c r="AD5722" s="30"/>
    </row>
    <row r="5723" spans="1:30" x14ac:dyDescent="0.2">
      <c r="A5723" s="89"/>
      <c r="B5723" s="35"/>
      <c r="C5723" s="30"/>
      <c r="D5723" s="30"/>
      <c r="E5723" s="30"/>
      <c r="F5723" s="30"/>
      <c r="G5723" s="30"/>
      <c r="H5723" s="155"/>
      <c r="I5723" s="36" t="str">
        <f ca="1">IFERROR(__xludf.DUMMYFUNCTION("""COMPUTED_VALUE""")," ")</f>
        <v xml:space="preserve"> </v>
      </c>
      <c r="J5723" s="51"/>
      <c r="K5723" s="56"/>
      <c r="L5723" s="38"/>
      <c r="M5723" s="30"/>
      <c r="N5723" s="30"/>
      <c r="O5723" s="30"/>
      <c r="P5723" s="30"/>
      <c r="Q5723" s="23" t="str">
        <v/>
      </c>
      <c r="R5723" s="30"/>
      <c r="S5723" s="39"/>
      <c r="T5723" s="45"/>
      <c r="U5723" s="52"/>
      <c r="V5723" s="53"/>
      <c r="W5723" s="54"/>
      <c r="X5723" s="30"/>
      <c r="Y5723" s="31" t="str">
        <v/>
      </c>
      <c r="Z5723" s="30"/>
      <c r="AA5723" s="55"/>
      <c r="AB5723" s="55"/>
      <c r="AC5723" s="30"/>
      <c r="AD5723" s="30"/>
    </row>
    <row r="5724" spans="1:30" x14ac:dyDescent="0.2">
      <c r="A5724" s="89"/>
      <c r="B5724" s="35"/>
      <c r="C5724" s="30"/>
      <c r="D5724" s="30"/>
      <c r="E5724" s="30"/>
      <c r="F5724" s="30"/>
      <c r="G5724" s="30"/>
      <c r="H5724" s="155"/>
      <c r="I5724" s="36" t="str">
        <f ca="1">IFERROR(__xludf.DUMMYFUNCTION("""COMPUTED_VALUE""")," ")</f>
        <v xml:space="preserve"> </v>
      </c>
      <c r="J5724" s="51"/>
      <c r="K5724" s="56"/>
      <c r="L5724" s="38"/>
      <c r="M5724" s="30"/>
      <c r="N5724" s="30"/>
      <c r="O5724" s="30"/>
      <c r="P5724" s="30"/>
      <c r="Q5724" s="23" t="str">
        <v/>
      </c>
      <c r="R5724" s="30"/>
      <c r="S5724" s="39"/>
      <c r="T5724" s="45"/>
      <c r="U5724" s="52"/>
      <c r="V5724" s="53"/>
      <c r="W5724" s="54"/>
      <c r="X5724" s="30"/>
      <c r="Y5724" s="31" t="str">
        <v/>
      </c>
      <c r="Z5724" s="30"/>
      <c r="AA5724" s="56"/>
      <c r="AB5724" s="56"/>
      <c r="AC5724" s="30"/>
      <c r="AD5724" s="30"/>
    </row>
    <row r="5725" spans="1:30" x14ac:dyDescent="0.2">
      <c r="A5725" s="89"/>
      <c r="B5725" s="35"/>
      <c r="C5725" s="30"/>
      <c r="D5725" s="30"/>
      <c r="E5725" s="30"/>
      <c r="F5725" s="30"/>
      <c r="G5725" s="30"/>
      <c r="H5725" s="155"/>
      <c r="I5725" s="36" t="str">
        <f ca="1">IFERROR(__xludf.DUMMYFUNCTION("""COMPUTED_VALUE""")," ")</f>
        <v xml:space="preserve"> </v>
      </c>
      <c r="J5725" s="51"/>
      <c r="K5725" s="56"/>
      <c r="L5725" s="38"/>
      <c r="M5725" s="30"/>
      <c r="N5725" s="30"/>
      <c r="O5725" s="30"/>
      <c r="P5725" s="30"/>
      <c r="Q5725" s="23" t="str">
        <v/>
      </c>
      <c r="R5725" s="30"/>
      <c r="S5725" s="39"/>
      <c r="T5725" s="45"/>
      <c r="U5725" s="52"/>
      <c r="V5725" s="53"/>
      <c r="W5725" s="54"/>
      <c r="X5725" s="30"/>
      <c r="Y5725" s="31" t="str">
        <v/>
      </c>
      <c r="Z5725" s="30"/>
      <c r="AA5725" s="55"/>
      <c r="AB5725" s="55"/>
      <c r="AC5725" s="30"/>
      <c r="AD5725" s="30"/>
    </row>
    <row r="5726" spans="1:30" x14ac:dyDescent="0.2">
      <c r="A5726" s="89"/>
      <c r="B5726" s="35"/>
      <c r="C5726" s="30"/>
      <c r="D5726" s="30"/>
      <c r="E5726" s="30"/>
      <c r="F5726" s="30"/>
      <c r="G5726" s="30"/>
      <c r="H5726" s="155"/>
      <c r="I5726" s="36" t="str">
        <f ca="1">IFERROR(__xludf.DUMMYFUNCTION("""COMPUTED_VALUE""")," ")</f>
        <v xml:space="preserve"> </v>
      </c>
      <c r="J5726" s="51"/>
      <c r="K5726" s="56"/>
      <c r="L5726" s="38"/>
      <c r="M5726" s="30"/>
      <c r="N5726" s="30"/>
      <c r="O5726" s="30"/>
      <c r="P5726" s="30"/>
      <c r="Q5726" s="23" t="str">
        <v/>
      </c>
      <c r="R5726" s="30"/>
      <c r="S5726" s="39"/>
      <c r="T5726" s="45"/>
      <c r="U5726" s="52"/>
      <c r="V5726" s="53"/>
      <c r="W5726" s="54"/>
      <c r="X5726" s="30"/>
      <c r="Y5726" s="31" t="str">
        <v/>
      </c>
      <c r="Z5726" s="30"/>
      <c r="AA5726" s="56"/>
      <c r="AB5726" s="56"/>
      <c r="AC5726" s="30"/>
      <c r="AD5726" s="30"/>
    </row>
    <row r="5727" spans="1:30" x14ac:dyDescent="0.2">
      <c r="A5727" s="89"/>
      <c r="B5727" s="35"/>
      <c r="C5727" s="30"/>
      <c r="D5727" s="30"/>
      <c r="E5727" s="30"/>
      <c r="F5727" s="30"/>
      <c r="G5727" s="30"/>
      <c r="H5727" s="155"/>
      <c r="I5727" s="36" t="str">
        <f ca="1">IFERROR(__xludf.DUMMYFUNCTION("""COMPUTED_VALUE""")," ")</f>
        <v xml:space="preserve"> </v>
      </c>
      <c r="J5727" s="51"/>
      <c r="K5727" s="56"/>
      <c r="L5727" s="38"/>
      <c r="M5727" s="30"/>
      <c r="N5727" s="30"/>
      <c r="O5727" s="30"/>
      <c r="P5727" s="30"/>
      <c r="Q5727" s="23" t="str">
        <v/>
      </c>
      <c r="R5727" s="30"/>
      <c r="S5727" s="39"/>
      <c r="T5727" s="45"/>
      <c r="U5727" s="52"/>
      <c r="V5727" s="53"/>
      <c r="W5727" s="54"/>
      <c r="X5727" s="30"/>
      <c r="Y5727" s="31" t="str">
        <v/>
      </c>
      <c r="Z5727" s="30"/>
      <c r="AA5727" s="55"/>
      <c r="AB5727" s="55"/>
      <c r="AC5727" s="30"/>
      <c r="AD5727" s="30"/>
    </row>
    <row r="5728" spans="1:30" x14ac:dyDescent="0.2">
      <c r="A5728" s="89"/>
      <c r="B5728" s="35"/>
      <c r="C5728" s="30"/>
      <c r="D5728" s="30"/>
      <c r="E5728" s="30"/>
      <c r="F5728" s="30"/>
      <c r="G5728" s="30"/>
      <c r="H5728" s="155"/>
      <c r="I5728" s="36" t="str">
        <f ca="1">IFERROR(__xludf.DUMMYFUNCTION("""COMPUTED_VALUE""")," ")</f>
        <v xml:space="preserve"> </v>
      </c>
      <c r="J5728" s="51"/>
      <c r="K5728" s="56"/>
      <c r="L5728" s="38"/>
      <c r="M5728" s="30"/>
      <c r="N5728" s="30"/>
      <c r="O5728" s="30"/>
      <c r="P5728" s="30"/>
      <c r="Q5728" s="23" t="str">
        <v/>
      </c>
      <c r="R5728" s="30"/>
      <c r="S5728" s="39"/>
      <c r="T5728" s="45"/>
      <c r="U5728" s="52"/>
      <c r="V5728" s="53"/>
      <c r="W5728" s="54"/>
      <c r="X5728" s="30"/>
      <c r="Y5728" s="31" t="str">
        <v/>
      </c>
      <c r="Z5728" s="30"/>
      <c r="AA5728" s="56"/>
      <c r="AB5728" s="56"/>
      <c r="AC5728" s="30"/>
      <c r="AD5728" s="30"/>
    </row>
    <row r="5729" spans="1:30" x14ac:dyDescent="0.2">
      <c r="A5729" s="89"/>
      <c r="B5729" s="35"/>
      <c r="C5729" s="30"/>
      <c r="D5729" s="30"/>
      <c r="E5729" s="30"/>
      <c r="F5729" s="30"/>
      <c r="G5729" s="30"/>
      <c r="H5729" s="155"/>
      <c r="I5729" s="36" t="str">
        <f ca="1">IFERROR(__xludf.DUMMYFUNCTION("""COMPUTED_VALUE""")," ")</f>
        <v xml:space="preserve"> </v>
      </c>
      <c r="J5729" s="51"/>
      <c r="K5729" s="56"/>
      <c r="L5729" s="38"/>
      <c r="M5729" s="30"/>
      <c r="N5729" s="30"/>
      <c r="O5729" s="30"/>
      <c r="P5729" s="30"/>
      <c r="Q5729" s="23" t="str">
        <v/>
      </c>
      <c r="R5729" s="30"/>
      <c r="S5729" s="39"/>
      <c r="T5729" s="45"/>
      <c r="U5729" s="52"/>
      <c r="V5729" s="53"/>
      <c r="W5729" s="54"/>
      <c r="X5729" s="30"/>
      <c r="Y5729" s="31" t="str">
        <v/>
      </c>
      <c r="Z5729" s="30"/>
      <c r="AA5729" s="55"/>
      <c r="AB5729" s="55"/>
      <c r="AC5729" s="30"/>
      <c r="AD5729" s="30"/>
    </row>
    <row r="5730" spans="1:30" x14ac:dyDescent="0.2">
      <c r="A5730" s="89"/>
      <c r="B5730" s="35"/>
      <c r="C5730" s="30"/>
      <c r="D5730" s="30"/>
      <c r="E5730" s="30"/>
      <c r="F5730" s="30"/>
      <c r="G5730" s="30"/>
      <c r="H5730" s="155"/>
      <c r="I5730" s="36" t="str">
        <f ca="1">IFERROR(__xludf.DUMMYFUNCTION("""COMPUTED_VALUE""")," ")</f>
        <v xml:space="preserve"> </v>
      </c>
      <c r="J5730" s="51"/>
      <c r="K5730" s="56"/>
      <c r="L5730" s="38"/>
      <c r="M5730" s="30"/>
      <c r="N5730" s="30"/>
      <c r="O5730" s="30"/>
      <c r="P5730" s="30"/>
      <c r="Q5730" s="23" t="str">
        <v/>
      </c>
      <c r="R5730" s="30"/>
      <c r="S5730" s="39"/>
      <c r="T5730" s="45"/>
      <c r="U5730" s="52"/>
      <c r="V5730" s="53"/>
      <c r="W5730" s="54"/>
      <c r="X5730" s="30"/>
      <c r="Y5730" s="31" t="str">
        <v/>
      </c>
      <c r="Z5730" s="30"/>
      <c r="AA5730" s="56"/>
      <c r="AB5730" s="56"/>
      <c r="AC5730" s="30"/>
      <c r="AD5730" s="30"/>
    </row>
    <row r="5731" spans="1:30" x14ac:dyDescent="0.2">
      <c r="A5731" s="89"/>
      <c r="B5731" s="35"/>
      <c r="C5731" s="30"/>
      <c r="D5731" s="30"/>
      <c r="E5731" s="30"/>
      <c r="F5731" s="30"/>
      <c r="G5731" s="30"/>
      <c r="H5731" s="155"/>
      <c r="I5731" s="36" t="str">
        <f ca="1">IFERROR(__xludf.DUMMYFUNCTION("""COMPUTED_VALUE""")," ")</f>
        <v xml:space="preserve"> </v>
      </c>
      <c r="J5731" s="51"/>
      <c r="K5731" s="56"/>
      <c r="L5731" s="38"/>
      <c r="M5731" s="30"/>
      <c r="N5731" s="30"/>
      <c r="O5731" s="30"/>
      <c r="P5731" s="30"/>
      <c r="Q5731" s="23" t="str">
        <v/>
      </c>
      <c r="R5731" s="30"/>
      <c r="S5731" s="39"/>
      <c r="T5731" s="45"/>
      <c r="U5731" s="52"/>
      <c r="V5731" s="53"/>
      <c r="W5731" s="54"/>
      <c r="X5731" s="30"/>
      <c r="Y5731" s="31" t="str">
        <v/>
      </c>
      <c r="Z5731" s="30"/>
      <c r="AA5731" s="55"/>
      <c r="AB5731" s="55"/>
      <c r="AC5731" s="30"/>
      <c r="AD5731" s="30"/>
    </row>
    <row r="5732" spans="1:30" x14ac:dyDescent="0.2">
      <c r="A5732" s="89"/>
      <c r="B5732" s="35"/>
      <c r="C5732" s="30"/>
      <c r="D5732" s="30"/>
      <c r="E5732" s="30"/>
      <c r="F5732" s="30"/>
      <c r="G5732" s="30"/>
      <c r="H5732" s="155"/>
      <c r="I5732" s="36" t="str">
        <f ca="1">IFERROR(__xludf.DUMMYFUNCTION("""COMPUTED_VALUE""")," ")</f>
        <v xml:space="preserve"> </v>
      </c>
      <c r="J5732" s="51"/>
      <c r="K5732" s="56"/>
      <c r="L5732" s="38"/>
      <c r="M5732" s="30"/>
      <c r="N5732" s="30"/>
      <c r="O5732" s="30"/>
      <c r="P5732" s="30"/>
      <c r="Q5732" s="23" t="str">
        <v/>
      </c>
      <c r="R5732" s="30"/>
      <c r="S5732" s="39"/>
      <c r="T5732" s="45"/>
      <c r="U5732" s="52"/>
      <c r="V5732" s="53"/>
      <c r="W5732" s="54"/>
      <c r="X5732" s="30"/>
      <c r="Y5732" s="31" t="str">
        <v/>
      </c>
      <c r="Z5732" s="30"/>
      <c r="AA5732" s="56"/>
      <c r="AB5732" s="56"/>
      <c r="AC5732" s="30"/>
      <c r="AD5732" s="30"/>
    </row>
    <row r="5733" spans="1:30" x14ac:dyDescent="0.2">
      <c r="A5733" s="89"/>
      <c r="B5733" s="35"/>
      <c r="C5733" s="30"/>
      <c r="D5733" s="30"/>
      <c r="E5733" s="30"/>
      <c r="F5733" s="30"/>
      <c r="G5733" s="30"/>
      <c r="H5733" s="155"/>
      <c r="I5733" s="36" t="str">
        <f ca="1">IFERROR(__xludf.DUMMYFUNCTION("""COMPUTED_VALUE""")," ")</f>
        <v xml:space="preserve"> </v>
      </c>
      <c r="J5733" s="51"/>
      <c r="K5733" s="56"/>
      <c r="L5733" s="38"/>
      <c r="M5733" s="30"/>
      <c r="N5733" s="30"/>
      <c r="O5733" s="30"/>
      <c r="P5733" s="30"/>
      <c r="Q5733" s="23" t="str">
        <v/>
      </c>
      <c r="R5733" s="30"/>
      <c r="S5733" s="39"/>
      <c r="T5733" s="45"/>
      <c r="U5733" s="52"/>
      <c r="V5733" s="53"/>
      <c r="W5733" s="54"/>
      <c r="X5733" s="30"/>
      <c r="Y5733" s="31" t="str">
        <v/>
      </c>
      <c r="Z5733" s="30"/>
      <c r="AA5733" s="55"/>
      <c r="AB5733" s="55"/>
      <c r="AC5733" s="30"/>
      <c r="AD5733" s="30"/>
    </row>
    <row r="5734" spans="1:30" x14ac:dyDescent="0.2">
      <c r="A5734" s="89"/>
      <c r="B5734" s="35"/>
      <c r="C5734" s="30"/>
      <c r="D5734" s="30"/>
      <c r="E5734" s="30"/>
      <c r="F5734" s="30"/>
      <c r="G5734" s="30"/>
      <c r="H5734" s="155"/>
      <c r="I5734" s="36" t="str">
        <f ca="1">IFERROR(__xludf.DUMMYFUNCTION("""COMPUTED_VALUE""")," ")</f>
        <v xml:space="preserve"> </v>
      </c>
      <c r="J5734" s="51"/>
      <c r="K5734" s="56"/>
      <c r="L5734" s="38"/>
      <c r="M5734" s="30"/>
      <c r="N5734" s="30"/>
      <c r="O5734" s="30"/>
      <c r="P5734" s="30"/>
      <c r="Q5734" s="23" t="str">
        <v/>
      </c>
      <c r="R5734" s="30"/>
      <c r="S5734" s="39"/>
      <c r="T5734" s="45"/>
      <c r="U5734" s="52"/>
      <c r="V5734" s="53"/>
      <c r="W5734" s="54"/>
      <c r="X5734" s="30"/>
      <c r="Y5734" s="31" t="str">
        <v/>
      </c>
      <c r="Z5734" s="30"/>
      <c r="AA5734" s="56"/>
      <c r="AB5734" s="56"/>
      <c r="AC5734" s="30"/>
      <c r="AD5734" s="30"/>
    </row>
    <row r="5735" spans="1:30" x14ac:dyDescent="0.2">
      <c r="A5735" s="89"/>
      <c r="B5735" s="35"/>
      <c r="C5735" s="30"/>
      <c r="D5735" s="30"/>
      <c r="E5735" s="30"/>
      <c r="F5735" s="30"/>
      <c r="G5735" s="30"/>
      <c r="H5735" s="155"/>
      <c r="I5735" s="36" t="str">
        <f ca="1">IFERROR(__xludf.DUMMYFUNCTION("""COMPUTED_VALUE""")," ")</f>
        <v xml:space="preserve"> </v>
      </c>
      <c r="J5735" s="51"/>
      <c r="K5735" s="56"/>
      <c r="L5735" s="38"/>
      <c r="M5735" s="30"/>
      <c r="N5735" s="30"/>
      <c r="O5735" s="30"/>
      <c r="P5735" s="30"/>
      <c r="Q5735" s="23" t="str">
        <v/>
      </c>
      <c r="R5735" s="30"/>
      <c r="S5735" s="39"/>
      <c r="T5735" s="45"/>
      <c r="U5735" s="52"/>
      <c r="V5735" s="53"/>
      <c r="W5735" s="54"/>
      <c r="X5735" s="30"/>
      <c r="Y5735" s="31" t="str">
        <v/>
      </c>
      <c r="Z5735" s="30"/>
      <c r="AA5735" s="55"/>
      <c r="AB5735" s="55"/>
      <c r="AC5735" s="30"/>
      <c r="AD5735" s="30"/>
    </row>
    <row r="5736" spans="1:30" x14ac:dyDescent="0.2">
      <c r="A5736" s="89"/>
      <c r="B5736" s="35"/>
      <c r="C5736" s="30"/>
      <c r="D5736" s="30"/>
      <c r="E5736" s="30"/>
      <c r="F5736" s="30"/>
      <c r="G5736" s="30"/>
      <c r="H5736" s="155"/>
      <c r="I5736" s="36" t="str">
        <f ca="1">IFERROR(__xludf.DUMMYFUNCTION("""COMPUTED_VALUE""")," ")</f>
        <v xml:space="preserve"> </v>
      </c>
      <c r="J5736" s="51"/>
      <c r="K5736" s="56"/>
      <c r="L5736" s="38"/>
      <c r="M5736" s="30"/>
      <c r="N5736" s="30"/>
      <c r="O5736" s="30"/>
      <c r="P5736" s="30"/>
      <c r="Q5736" s="23" t="str">
        <v/>
      </c>
      <c r="R5736" s="30"/>
      <c r="S5736" s="39"/>
      <c r="T5736" s="45"/>
      <c r="U5736" s="52"/>
      <c r="V5736" s="53"/>
      <c r="W5736" s="54"/>
      <c r="X5736" s="30"/>
      <c r="Y5736" s="31" t="str">
        <v/>
      </c>
      <c r="Z5736" s="30"/>
      <c r="AA5736" s="56"/>
      <c r="AB5736" s="56"/>
      <c r="AC5736" s="30"/>
      <c r="AD5736" s="30"/>
    </row>
    <row r="5737" spans="1:30" x14ac:dyDescent="0.2">
      <c r="A5737" s="89"/>
      <c r="B5737" s="35"/>
      <c r="C5737" s="30"/>
      <c r="D5737" s="30"/>
      <c r="E5737" s="30"/>
      <c r="F5737" s="30"/>
      <c r="G5737" s="30"/>
      <c r="H5737" s="155"/>
      <c r="I5737" s="36" t="str">
        <f ca="1">IFERROR(__xludf.DUMMYFUNCTION("""COMPUTED_VALUE""")," ")</f>
        <v xml:space="preserve"> </v>
      </c>
      <c r="J5737" s="51"/>
      <c r="K5737" s="56"/>
      <c r="L5737" s="38"/>
      <c r="M5737" s="30"/>
      <c r="N5737" s="30"/>
      <c r="O5737" s="30"/>
      <c r="P5737" s="30"/>
      <c r="Q5737" s="23" t="str">
        <v/>
      </c>
      <c r="R5737" s="30"/>
      <c r="S5737" s="39"/>
      <c r="T5737" s="45"/>
      <c r="U5737" s="52"/>
      <c r="V5737" s="53"/>
      <c r="W5737" s="54"/>
      <c r="X5737" s="30"/>
      <c r="Y5737" s="31" t="str">
        <v/>
      </c>
      <c r="Z5737" s="30"/>
      <c r="AA5737" s="55"/>
      <c r="AB5737" s="55"/>
      <c r="AC5737" s="30"/>
      <c r="AD5737" s="30"/>
    </row>
    <row r="5738" spans="1:30" x14ac:dyDescent="0.2">
      <c r="A5738" s="89"/>
      <c r="B5738" s="35"/>
      <c r="C5738" s="30"/>
      <c r="D5738" s="30"/>
      <c r="E5738" s="30"/>
      <c r="F5738" s="30"/>
      <c r="G5738" s="30"/>
      <c r="H5738" s="155"/>
      <c r="I5738" s="36" t="str">
        <f ca="1">IFERROR(__xludf.DUMMYFUNCTION("""COMPUTED_VALUE""")," ")</f>
        <v xml:space="preserve"> </v>
      </c>
      <c r="J5738" s="51"/>
      <c r="K5738" s="56"/>
      <c r="L5738" s="38"/>
      <c r="M5738" s="30"/>
      <c r="N5738" s="30"/>
      <c r="O5738" s="30"/>
      <c r="P5738" s="30"/>
      <c r="Q5738" s="23" t="str">
        <v/>
      </c>
      <c r="R5738" s="30"/>
      <c r="S5738" s="39"/>
      <c r="T5738" s="45"/>
      <c r="U5738" s="52"/>
      <c r="V5738" s="53"/>
      <c r="W5738" s="54"/>
      <c r="X5738" s="30"/>
      <c r="Y5738" s="31" t="str">
        <v/>
      </c>
      <c r="Z5738" s="30"/>
      <c r="AA5738" s="56"/>
      <c r="AB5738" s="56"/>
      <c r="AC5738" s="30"/>
      <c r="AD5738" s="30"/>
    </row>
    <row r="5739" spans="1:30" x14ac:dyDescent="0.2">
      <c r="A5739" s="89"/>
      <c r="B5739" s="35"/>
      <c r="C5739" s="30"/>
      <c r="D5739" s="30"/>
      <c r="E5739" s="30"/>
      <c r="F5739" s="30"/>
      <c r="G5739" s="30"/>
      <c r="H5739" s="155"/>
      <c r="I5739" s="36" t="str">
        <f ca="1">IFERROR(__xludf.DUMMYFUNCTION("""COMPUTED_VALUE""")," ")</f>
        <v xml:space="preserve"> </v>
      </c>
      <c r="J5739" s="51"/>
      <c r="K5739" s="56"/>
      <c r="L5739" s="38"/>
      <c r="M5739" s="30"/>
      <c r="N5739" s="30"/>
      <c r="O5739" s="30"/>
      <c r="P5739" s="30"/>
      <c r="Q5739" s="23" t="str">
        <v/>
      </c>
      <c r="R5739" s="30"/>
      <c r="S5739" s="39"/>
      <c r="T5739" s="45"/>
      <c r="U5739" s="52"/>
      <c r="V5739" s="53"/>
      <c r="W5739" s="54"/>
      <c r="X5739" s="30"/>
      <c r="Y5739" s="31" t="str">
        <v/>
      </c>
      <c r="Z5739" s="30"/>
      <c r="AA5739" s="55"/>
      <c r="AB5739" s="55"/>
      <c r="AC5739" s="30"/>
      <c r="AD5739" s="30"/>
    </row>
    <row r="5740" spans="1:30" x14ac:dyDescent="0.2">
      <c r="A5740" s="89"/>
      <c r="B5740" s="35"/>
      <c r="C5740" s="30"/>
      <c r="D5740" s="30"/>
      <c r="E5740" s="30"/>
      <c r="F5740" s="30"/>
      <c r="G5740" s="30"/>
      <c r="H5740" s="155"/>
      <c r="I5740" s="36" t="str">
        <f ca="1">IFERROR(__xludf.DUMMYFUNCTION("""COMPUTED_VALUE""")," ")</f>
        <v xml:space="preserve"> </v>
      </c>
      <c r="J5740" s="51"/>
      <c r="K5740" s="56"/>
      <c r="L5740" s="38"/>
      <c r="M5740" s="30"/>
      <c r="N5740" s="30"/>
      <c r="O5740" s="30"/>
      <c r="P5740" s="30"/>
      <c r="Q5740" s="23" t="str">
        <v/>
      </c>
      <c r="R5740" s="30"/>
      <c r="S5740" s="39"/>
      <c r="T5740" s="45"/>
      <c r="U5740" s="52"/>
      <c r="V5740" s="53"/>
      <c r="W5740" s="54"/>
      <c r="X5740" s="30"/>
      <c r="Y5740" s="31" t="str">
        <v/>
      </c>
      <c r="Z5740" s="30"/>
      <c r="AA5740" s="56"/>
      <c r="AB5740" s="56"/>
      <c r="AC5740" s="30"/>
      <c r="AD5740" s="30"/>
    </row>
    <row r="5741" spans="1:30" x14ac:dyDescent="0.2">
      <c r="A5741" s="89"/>
      <c r="B5741" s="35"/>
      <c r="C5741" s="30"/>
      <c r="D5741" s="30"/>
      <c r="E5741" s="30"/>
      <c r="F5741" s="30"/>
      <c r="G5741" s="30"/>
      <c r="H5741" s="155"/>
      <c r="I5741" s="36" t="str">
        <f ca="1">IFERROR(__xludf.DUMMYFUNCTION("""COMPUTED_VALUE""")," ")</f>
        <v xml:space="preserve"> </v>
      </c>
      <c r="J5741" s="51"/>
      <c r="K5741" s="56"/>
      <c r="L5741" s="38"/>
      <c r="M5741" s="30"/>
      <c r="N5741" s="30"/>
      <c r="O5741" s="30"/>
      <c r="P5741" s="30"/>
      <c r="Q5741" s="23" t="str">
        <v/>
      </c>
      <c r="R5741" s="30"/>
      <c r="S5741" s="39"/>
      <c r="T5741" s="45"/>
      <c r="U5741" s="52"/>
      <c r="V5741" s="53"/>
      <c r="W5741" s="54"/>
      <c r="X5741" s="30"/>
      <c r="Y5741" s="31" t="str">
        <v/>
      </c>
      <c r="Z5741" s="30"/>
      <c r="AA5741" s="55"/>
      <c r="AB5741" s="55"/>
      <c r="AC5741" s="30"/>
      <c r="AD5741" s="30"/>
    </row>
    <row r="5742" spans="1:30" x14ac:dyDescent="0.2">
      <c r="A5742" s="89"/>
      <c r="B5742" s="35"/>
      <c r="C5742" s="30"/>
      <c r="D5742" s="30"/>
      <c r="E5742" s="30"/>
      <c r="F5742" s="30"/>
      <c r="G5742" s="30"/>
      <c r="H5742" s="155"/>
      <c r="I5742" s="36" t="str">
        <f ca="1">IFERROR(__xludf.DUMMYFUNCTION("""COMPUTED_VALUE""")," ")</f>
        <v xml:space="preserve"> </v>
      </c>
      <c r="J5742" s="51"/>
      <c r="K5742" s="56"/>
      <c r="L5742" s="38"/>
      <c r="M5742" s="30"/>
      <c r="N5742" s="30"/>
      <c r="O5742" s="30"/>
      <c r="P5742" s="30"/>
      <c r="Q5742" s="23" t="str">
        <v/>
      </c>
      <c r="R5742" s="30"/>
      <c r="S5742" s="39"/>
      <c r="T5742" s="45"/>
      <c r="U5742" s="52"/>
      <c r="V5742" s="53"/>
      <c r="W5742" s="54"/>
      <c r="X5742" s="30"/>
      <c r="Y5742" s="31" t="str">
        <v/>
      </c>
      <c r="Z5742" s="30"/>
      <c r="AA5742" s="56"/>
      <c r="AB5742" s="56"/>
      <c r="AC5742" s="30"/>
      <c r="AD5742" s="30"/>
    </row>
    <row r="5743" spans="1:30" x14ac:dyDescent="0.2">
      <c r="A5743" s="89"/>
      <c r="B5743" s="35"/>
      <c r="C5743" s="30"/>
      <c r="D5743" s="30"/>
      <c r="E5743" s="30"/>
      <c r="F5743" s="30"/>
      <c r="G5743" s="30"/>
      <c r="H5743" s="155"/>
      <c r="I5743" s="36" t="str">
        <f ca="1">IFERROR(__xludf.DUMMYFUNCTION("""COMPUTED_VALUE""")," ")</f>
        <v xml:space="preserve"> </v>
      </c>
      <c r="J5743" s="51"/>
      <c r="K5743" s="56"/>
      <c r="L5743" s="38"/>
      <c r="M5743" s="30"/>
      <c r="N5743" s="30"/>
      <c r="O5743" s="30"/>
      <c r="P5743" s="30"/>
      <c r="Q5743" s="23" t="str">
        <v/>
      </c>
      <c r="R5743" s="30"/>
      <c r="S5743" s="39"/>
      <c r="T5743" s="45"/>
      <c r="U5743" s="52"/>
      <c r="V5743" s="53"/>
      <c r="W5743" s="54"/>
      <c r="X5743" s="30"/>
      <c r="Y5743" s="31" t="str">
        <v/>
      </c>
      <c r="Z5743" s="30"/>
      <c r="AA5743" s="55"/>
      <c r="AB5743" s="55"/>
      <c r="AC5743" s="30"/>
      <c r="AD5743" s="30"/>
    </row>
    <row r="5744" spans="1:30" x14ac:dyDescent="0.2">
      <c r="A5744" s="89"/>
      <c r="B5744" s="35"/>
      <c r="C5744" s="30"/>
      <c r="D5744" s="30"/>
      <c r="E5744" s="30"/>
      <c r="F5744" s="30"/>
      <c r="G5744" s="30"/>
      <c r="H5744" s="155"/>
      <c r="I5744" s="36" t="str">
        <f ca="1">IFERROR(__xludf.DUMMYFUNCTION("""COMPUTED_VALUE""")," ")</f>
        <v xml:space="preserve"> </v>
      </c>
      <c r="J5744" s="51"/>
      <c r="K5744" s="56"/>
      <c r="L5744" s="38"/>
      <c r="M5744" s="30"/>
      <c r="N5744" s="30"/>
      <c r="O5744" s="30"/>
      <c r="P5744" s="30"/>
      <c r="Q5744" s="23" t="str">
        <v/>
      </c>
      <c r="R5744" s="30"/>
      <c r="S5744" s="39"/>
      <c r="T5744" s="45"/>
      <c r="U5744" s="52"/>
      <c r="V5744" s="53"/>
      <c r="W5744" s="54"/>
      <c r="X5744" s="30"/>
      <c r="Y5744" s="31" t="str">
        <v/>
      </c>
      <c r="Z5744" s="30"/>
      <c r="AA5744" s="56"/>
      <c r="AB5744" s="56"/>
      <c r="AC5744" s="30"/>
      <c r="AD5744" s="30"/>
    </row>
    <row r="5745" spans="1:30" x14ac:dyDescent="0.2">
      <c r="A5745" s="89"/>
      <c r="B5745" s="35"/>
      <c r="C5745" s="30"/>
      <c r="D5745" s="30"/>
      <c r="E5745" s="30"/>
      <c r="F5745" s="30"/>
      <c r="G5745" s="30"/>
      <c r="H5745" s="155"/>
      <c r="I5745" s="36" t="str">
        <f ca="1">IFERROR(__xludf.DUMMYFUNCTION("""COMPUTED_VALUE""")," ")</f>
        <v xml:space="preserve"> </v>
      </c>
      <c r="J5745" s="51"/>
      <c r="K5745" s="56"/>
      <c r="L5745" s="38"/>
      <c r="M5745" s="30"/>
      <c r="N5745" s="30"/>
      <c r="O5745" s="30"/>
      <c r="P5745" s="30"/>
      <c r="Q5745" s="23" t="str">
        <v/>
      </c>
      <c r="R5745" s="30"/>
      <c r="S5745" s="39"/>
      <c r="T5745" s="45"/>
      <c r="U5745" s="52"/>
      <c r="V5745" s="53"/>
      <c r="W5745" s="54"/>
      <c r="X5745" s="30"/>
      <c r="Y5745" s="31" t="str">
        <v/>
      </c>
      <c r="Z5745" s="30"/>
      <c r="AA5745" s="55"/>
      <c r="AB5745" s="55"/>
      <c r="AC5745" s="30"/>
      <c r="AD5745" s="30"/>
    </row>
    <row r="5746" spans="1:30" x14ac:dyDescent="0.2">
      <c r="A5746" s="89"/>
      <c r="B5746" s="35"/>
      <c r="C5746" s="30"/>
      <c r="D5746" s="30"/>
      <c r="E5746" s="30"/>
      <c r="F5746" s="30"/>
      <c r="G5746" s="30"/>
      <c r="H5746" s="155"/>
      <c r="I5746" s="36" t="str">
        <f ca="1">IFERROR(__xludf.DUMMYFUNCTION("""COMPUTED_VALUE""")," ")</f>
        <v xml:space="preserve"> </v>
      </c>
      <c r="J5746" s="51"/>
      <c r="K5746" s="56"/>
      <c r="L5746" s="38"/>
      <c r="M5746" s="30"/>
      <c r="N5746" s="30"/>
      <c r="O5746" s="30"/>
      <c r="P5746" s="30"/>
      <c r="Q5746" s="23" t="str">
        <v/>
      </c>
      <c r="R5746" s="30"/>
      <c r="S5746" s="39"/>
      <c r="T5746" s="45"/>
      <c r="U5746" s="52"/>
      <c r="V5746" s="53"/>
      <c r="W5746" s="54"/>
      <c r="X5746" s="30"/>
      <c r="Y5746" s="31" t="str">
        <v/>
      </c>
      <c r="Z5746" s="30"/>
      <c r="AA5746" s="56"/>
      <c r="AB5746" s="56"/>
      <c r="AC5746" s="30"/>
      <c r="AD5746" s="30"/>
    </row>
    <row r="5747" spans="1:30" x14ac:dyDescent="0.2">
      <c r="A5747" s="89"/>
      <c r="B5747" s="35"/>
      <c r="C5747" s="30"/>
      <c r="D5747" s="30"/>
      <c r="E5747" s="30"/>
      <c r="F5747" s="30"/>
      <c r="G5747" s="30"/>
      <c r="H5747" s="155"/>
      <c r="I5747" s="36" t="str">
        <f ca="1">IFERROR(__xludf.DUMMYFUNCTION("""COMPUTED_VALUE""")," ")</f>
        <v xml:space="preserve"> </v>
      </c>
      <c r="J5747" s="51"/>
      <c r="K5747" s="56"/>
      <c r="L5747" s="38"/>
      <c r="M5747" s="30"/>
      <c r="N5747" s="30"/>
      <c r="O5747" s="30"/>
      <c r="P5747" s="30"/>
      <c r="Q5747" s="23" t="str">
        <v/>
      </c>
      <c r="R5747" s="30"/>
      <c r="S5747" s="39"/>
      <c r="T5747" s="45"/>
      <c r="U5747" s="52"/>
      <c r="V5747" s="53"/>
      <c r="W5747" s="54"/>
      <c r="X5747" s="30"/>
      <c r="Y5747" s="31" t="str">
        <v/>
      </c>
      <c r="Z5747" s="30"/>
      <c r="AA5747" s="55"/>
      <c r="AB5747" s="55"/>
      <c r="AC5747" s="30"/>
      <c r="AD5747" s="30"/>
    </row>
    <row r="5748" spans="1:30" x14ac:dyDescent="0.2">
      <c r="A5748" s="89"/>
      <c r="B5748" s="35"/>
      <c r="C5748" s="30"/>
      <c r="D5748" s="30"/>
      <c r="E5748" s="30"/>
      <c r="F5748" s="30"/>
      <c r="G5748" s="30"/>
      <c r="H5748" s="155"/>
      <c r="I5748" s="36" t="str">
        <f ca="1">IFERROR(__xludf.DUMMYFUNCTION("""COMPUTED_VALUE""")," ")</f>
        <v xml:space="preserve"> </v>
      </c>
      <c r="J5748" s="51"/>
      <c r="K5748" s="56"/>
      <c r="L5748" s="38"/>
      <c r="M5748" s="30"/>
      <c r="N5748" s="30"/>
      <c r="O5748" s="30"/>
      <c r="P5748" s="30"/>
      <c r="Q5748" s="23" t="str">
        <v/>
      </c>
      <c r="R5748" s="30"/>
      <c r="S5748" s="39"/>
      <c r="T5748" s="45"/>
      <c r="U5748" s="52"/>
      <c r="V5748" s="53"/>
      <c r="W5748" s="54"/>
      <c r="X5748" s="30"/>
      <c r="Y5748" s="31" t="str">
        <v/>
      </c>
      <c r="Z5748" s="30"/>
      <c r="AA5748" s="56"/>
      <c r="AB5748" s="56"/>
      <c r="AC5748" s="30"/>
      <c r="AD5748" s="30"/>
    </row>
    <row r="5749" spans="1:30" x14ac:dyDescent="0.2">
      <c r="A5749" s="89"/>
      <c r="B5749" s="35"/>
      <c r="C5749" s="30"/>
      <c r="D5749" s="30"/>
      <c r="E5749" s="30"/>
      <c r="F5749" s="30"/>
      <c r="G5749" s="30"/>
      <c r="H5749" s="155"/>
      <c r="I5749" s="36" t="str">
        <f ca="1">IFERROR(__xludf.DUMMYFUNCTION("""COMPUTED_VALUE""")," ")</f>
        <v xml:space="preserve"> </v>
      </c>
      <c r="J5749" s="51"/>
      <c r="K5749" s="56"/>
      <c r="L5749" s="38"/>
      <c r="M5749" s="30"/>
      <c r="N5749" s="30"/>
      <c r="O5749" s="30"/>
      <c r="P5749" s="30"/>
      <c r="Q5749" s="23" t="str">
        <v/>
      </c>
      <c r="R5749" s="30"/>
      <c r="S5749" s="39"/>
      <c r="T5749" s="45"/>
      <c r="U5749" s="52"/>
      <c r="V5749" s="53"/>
      <c r="W5749" s="54"/>
      <c r="X5749" s="30"/>
      <c r="Y5749" s="31" t="str">
        <v/>
      </c>
      <c r="Z5749" s="30"/>
      <c r="AA5749" s="55"/>
      <c r="AB5749" s="55"/>
      <c r="AC5749" s="30"/>
      <c r="AD5749" s="30"/>
    </row>
    <row r="5750" spans="1:30" x14ac:dyDescent="0.2">
      <c r="A5750" s="89"/>
      <c r="B5750" s="35"/>
      <c r="C5750" s="30"/>
      <c r="D5750" s="30"/>
      <c r="E5750" s="30"/>
      <c r="F5750" s="30"/>
      <c r="G5750" s="30"/>
      <c r="H5750" s="155"/>
      <c r="I5750" s="36" t="str">
        <f ca="1">IFERROR(__xludf.DUMMYFUNCTION("""COMPUTED_VALUE""")," ")</f>
        <v xml:space="preserve"> </v>
      </c>
      <c r="J5750" s="51"/>
      <c r="K5750" s="56"/>
      <c r="L5750" s="38"/>
      <c r="M5750" s="30"/>
      <c r="N5750" s="30"/>
      <c r="O5750" s="30"/>
      <c r="P5750" s="30"/>
      <c r="Q5750" s="23" t="str">
        <v/>
      </c>
      <c r="R5750" s="30"/>
      <c r="S5750" s="39"/>
      <c r="T5750" s="45"/>
      <c r="U5750" s="52"/>
      <c r="V5750" s="53"/>
      <c r="W5750" s="54"/>
      <c r="X5750" s="30"/>
      <c r="Y5750" s="31" t="str">
        <v/>
      </c>
      <c r="Z5750" s="30"/>
      <c r="AA5750" s="56"/>
      <c r="AB5750" s="56"/>
      <c r="AC5750" s="30"/>
      <c r="AD5750" s="30"/>
    </row>
    <row r="5751" spans="1:30" x14ac:dyDescent="0.2">
      <c r="A5751" s="89"/>
      <c r="B5751" s="35"/>
      <c r="C5751" s="30"/>
      <c r="D5751" s="30"/>
      <c r="E5751" s="30"/>
      <c r="F5751" s="30"/>
      <c r="G5751" s="30"/>
      <c r="H5751" s="155"/>
      <c r="I5751" s="36" t="str">
        <f ca="1">IFERROR(__xludf.DUMMYFUNCTION("""COMPUTED_VALUE""")," ")</f>
        <v xml:space="preserve"> </v>
      </c>
      <c r="J5751" s="51"/>
      <c r="K5751" s="56"/>
      <c r="L5751" s="38"/>
      <c r="M5751" s="30"/>
      <c r="N5751" s="30"/>
      <c r="O5751" s="30"/>
      <c r="P5751" s="30"/>
      <c r="Q5751" s="23" t="str">
        <v/>
      </c>
      <c r="R5751" s="30"/>
      <c r="S5751" s="39"/>
      <c r="T5751" s="45"/>
      <c r="U5751" s="52"/>
      <c r="V5751" s="53"/>
      <c r="W5751" s="54"/>
      <c r="X5751" s="30"/>
      <c r="Y5751" s="31" t="str">
        <v/>
      </c>
      <c r="Z5751" s="30"/>
      <c r="AA5751" s="55"/>
      <c r="AB5751" s="55"/>
      <c r="AC5751" s="30"/>
      <c r="AD5751" s="30"/>
    </row>
    <row r="5752" spans="1:30" x14ac:dyDescent="0.2">
      <c r="A5752" s="89"/>
      <c r="B5752" s="35"/>
      <c r="C5752" s="30"/>
      <c r="D5752" s="30"/>
      <c r="E5752" s="30"/>
      <c r="F5752" s="30"/>
      <c r="G5752" s="30"/>
      <c r="H5752" s="155"/>
      <c r="I5752" s="36" t="str">
        <f ca="1">IFERROR(__xludf.DUMMYFUNCTION("""COMPUTED_VALUE""")," ")</f>
        <v xml:space="preserve"> </v>
      </c>
      <c r="J5752" s="51"/>
      <c r="K5752" s="56"/>
      <c r="L5752" s="38"/>
      <c r="M5752" s="30"/>
      <c r="N5752" s="30"/>
      <c r="O5752" s="30"/>
      <c r="P5752" s="30"/>
      <c r="Q5752" s="23" t="str">
        <v/>
      </c>
      <c r="R5752" s="30"/>
      <c r="S5752" s="39"/>
      <c r="T5752" s="45"/>
      <c r="U5752" s="52"/>
      <c r="V5752" s="53"/>
      <c r="W5752" s="54"/>
      <c r="X5752" s="30"/>
      <c r="Y5752" s="31" t="str">
        <v/>
      </c>
      <c r="Z5752" s="30"/>
      <c r="AA5752" s="56"/>
      <c r="AB5752" s="56"/>
      <c r="AC5752" s="30"/>
      <c r="AD5752" s="30"/>
    </row>
    <row r="5753" spans="1:30" x14ac:dyDescent="0.2">
      <c r="A5753" s="89"/>
      <c r="B5753" s="35"/>
      <c r="C5753" s="30"/>
      <c r="D5753" s="30"/>
      <c r="E5753" s="30"/>
      <c r="F5753" s="30"/>
      <c r="G5753" s="30"/>
      <c r="H5753" s="155"/>
      <c r="I5753" s="36" t="str">
        <f ca="1">IFERROR(__xludf.DUMMYFUNCTION("""COMPUTED_VALUE""")," ")</f>
        <v xml:space="preserve"> </v>
      </c>
      <c r="J5753" s="51"/>
      <c r="K5753" s="56"/>
      <c r="L5753" s="38"/>
      <c r="M5753" s="30"/>
      <c r="N5753" s="30"/>
      <c r="O5753" s="30"/>
      <c r="P5753" s="30"/>
      <c r="Q5753" s="23" t="str">
        <v/>
      </c>
      <c r="R5753" s="30"/>
      <c r="S5753" s="39"/>
      <c r="T5753" s="45"/>
      <c r="U5753" s="52"/>
      <c r="V5753" s="53"/>
      <c r="W5753" s="54"/>
      <c r="X5753" s="30"/>
      <c r="Y5753" s="31" t="str">
        <v/>
      </c>
      <c r="Z5753" s="30"/>
      <c r="AA5753" s="55"/>
      <c r="AB5753" s="55"/>
      <c r="AC5753" s="30"/>
      <c r="AD5753" s="30"/>
    </row>
    <row r="5754" spans="1:30" x14ac:dyDescent="0.2">
      <c r="A5754" s="89"/>
      <c r="B5754" s="35"/>
      <c r="C5754" s="30"/>
      <c r="D5754" s="30"/>
      <c r="E5754" s="30"/>
      <c r="F5754" s="30"/>
      <c r="G5754" s="30"/>
      <c r="H5754" s="155"/>
      <c r="I5754" s="36" t="str">
        <f ca="1">IFERROR(__xludf.DUMMYFUNCTION("""COMPUTED_VALUE""")," ")</f>
        <v xml:space="preserve"> </v>
      </c>
      <c r="J5754" s="51"/>
      <c r="K5754" s="56"/>
      <c r="L5754" s="38"/>
      <c r="M5754" s="30"/>
      <c r="N5754" s="30"/>
      <c r="O5754" s="30"/>
      <c r="P5754" s="30"/>
      <c r="Q5754" s="23" t="str">
        <v/>
      </c>
      <c r="R5754" s="30"/>
      <c r="S5754" s="39"/>
      <c r="T5754" s="45"/>
      <c r="U5754" s="52"/>
      <c r="V5754" s="53"/>
      <c r="W5754" s="54"/>
      <c r="X5754" s="30"/>
      <c r="Y5754" s="31" t="str">
        <v/>
      </c>
      <c r="Z5754" s="30"/>
      <c r="AA5754" s="56"/>
      <c r="AB5754" s="56"/>
      <c r="AC5754" s="30"/>
      <c r="AD5754" s="30"/>
    </row>
    <row r="5755" spans="1:30" x14ac:dyDescent="0.2">
      <c r="A5755" s="89"/>
      <c r="B5755" s="35"/>
      <c r="C5755" s="30"/>
      <c r="D5755" s="30"/>
      <c r="E5755" s="30"/>
      <c r="F5755" s="30"/>
      <c r="G5755" s="30"/>
      <c r="H5755" s="155"/>
      <c r="I5755" s="36" t="str">
        <f ca="1">IFERROR(__xludf.DUMMYFUNCTION("""COMPUTED_VALUE""")," ")</f>
        <v xml:space="preserve"> </v>
      </c>
      <c r="J5755" s="51"/>
      <c r="K5755" s="56"/>
      <c r="L5755" s="38"/>
      <c r="M5755" s="30"/>
      <c r="N5755" s="30"/>
      <c r="O5755" s="30"/>
      <c r="P5755" s="30"/>
      <c r="Q5755" s="23" t="str">
        <v/>
      </c>
      <c r="R5755" s="30"/>
      <c r="S5755" s="39"/>
      <c r="T5755" s="45"/>
      <c r="U5755" s="52"/>
      <c r="V5755" s="53"/>
      <c r="W5755" s="54"/>
      <c r="X5755" s="30"/>
      <c r="Y5755" s="31" t="str">
        <v/>
      </c>
      <c r="Z5755" s="30"/>
      <c r="AA5755" s="55"/>
      <c r="AB5755" s="55"/>
      <c r="AC5755" s="30"/>
      <c r="AD5755" s="30"/>
    </row>
    <row r="5756" spans="1:30" x14ac:dyDescent="0.2">
      <c r="A5756" s="89"/>
      <c r="B5756" s="35"/>
      <c r="C5756" s="30"/>
      <c r="D5756" s="30"/>
      <c r="E5756" s="30"/>
      <c r="F5756" s="30"/>
      <c r="G5756" s="30"/>
      <c r="H5756" s="155"/>
      <c r="I5756" s="36" t="str">
        <f ca="1">IFERROR(__xludf.DUMMYFUNCTION("""COMPUTED_VALUE""")," ")</f>
        <v xml:space="preserve"> </v>
      </c>
      <c r="J5756" s="51"/>
      <c r="K5756" s="56"/>
      <c r="L5756" s="38"/>
      <c r="M5756" s="30"/>
      <c r="N5756" s="30"/>
      <c r="O5756" s="30"/>
      <c r="P5756" s="30"/>
      <c r="Q5756" s="23" t="str">
        <v/>
      </c>
      <c r="R5756" s="30"/>
      <c r="S5756" s="39"/>
      <c r="T5756" s="45"/>
      <c r="U5756" s="52"/>
      <c r="V5756" s="53"/>
      <c r="W5756" s="54"/>
      <c r="X5756" s="30"/>
      <c r="Y5756" s="31" t="str">
        <v/>
      </c>
      <c r="Z5756" s="30"/>
      <c r="AA5756" s="56"/>
      <c r="AB5756" s="56"/>
      <c r="AC5756" s="30"/>
      <c r="AD5756" s="30"/>
    </row>
    <row r="5757" spans="1:30" x14ac:dyDescent="0.2">
      <c r="A5757" s="89"/>
      <c r="B5757" s="35"/>
      <c r="C5757" s="30"/>
      <c r="D5757" s="30"/>
      <c r="E5757" s="30"/>
      <c r="F5757" s="30"/>
      <c r="G5757" s="30"/>
      <c r="H5757" s="155"/>
      <c r="I5757" s="36" t="str">
        <f ca="1">IFERROR(__xludf.DUMMYFUNCTION("""COMPUTED_VALUE""")," ")</f>
        <v xml:space="preserve"> </v>
      </c>
      <c r="J5757" s="51"/>
      <c r="K5757" s="56"/>
      <c r="L5757" s="38"/>
      <c r="M5757" s="30"/>
      <c r="N5757" s="30"/>
      <c r="O5757" s="30"/>
      <c r="P5757" s="30"/>
      <c r="Q5757" s="23" t="str">
        <v/>
      </c>
      <c r="R5757" s="30"/>
      <c r="S5757" s="39"/>
      <c r="T5757" s="45"/>
      <c r="U5757" s="52"/>
      <c r="V5757" s="53"/>
      <c r="W5757" s="54"/>
      <c r="X5757" s="30"/>
      <c r="Y5757" s="31" t="str">
        <v/>
      </c>
      <c r="Z5757" s="30"/>
      <c r="AA5757" s="55"/>
      <c r="AB5757" s="55"/>
      <c r="AC5757" s="30"/>
      <c r="AD5757" s="30"/>
    </row>
    <row r="5758" spans="1:30" x14ac:dyDescent="0.2">
      <c r="A5758" s="89"/>
      <c r="B5758" s="35"/>
      <c r="C5758" s="30"/>
      <c r="D5758" s="30"/>
      <c r="E5758" s="30"/>
      <c r="F5758" s="30"/>
      <c r="G5758" s="30"/>
      <c r="H5758" s="155"/>
      <c r="I5758" s="36" t="str">
        <f ca="1">IFERROR(__xludf.DUMMYFUNCTION("""COMPUTED_VALUE""")," ")</f>
        <v xml:space="preserve"> </v>
      </c>
      <c r="J5758" s="51"/>
      <c r="K5758" s="56"/>
      <c r="L5758" s="38"/>
      <c r="M5758" s="30"/>
      <c r="N5758" s="30"/>
      <c r="O5758" s="30"/>
      <c r="P5758" s="30"/>
      <c r="Q5758" s="23" t="str">
        <v/>
      </c>
      <c r="R5758" s="30"/>
      <c r="S5758" s="39"/>
      <c r="T5758" s="45"/>
      <c r="U5758" s="52"/>
      <c r="V5758" s="53"/>
      <c r="W5758" s="54"/>
      <c r="X5758" s="30"/>
      <c r="Y5758" s="31" t="str">
        <v/>
      </c>
      <c r="Z5758" s="30"/>
      <c r="AA5758" s="56"/>
      <c r="AB5758" s="56"/>
      <c r="AC5758" s="30"/>
      <c r="AD5758" s="30"/>
    </row>
    <row r="5759" spans="1:30" x14ac:dyDescent="0.2">
      <c r="A5759" s="89"/>
      <c r="B5759" s="35"/>
      <c r="C5759" s="30"/>
      <c r="D5759" s="30"/>
      <c r="E5759" s="30"/>
      <c r="F5759" s="30"/>
      <c r="G5759" s="30"/>
      <c r="H5759" s="155"/>
      <c r="I5759" s="36" t="str">
        <f ca="1">IFERROR(__xludf.DUMMYFUNCTION("""COMPUTED_VALUE""")," ")</f>
        <v xml:space="preserve"> </v>
      </c>
      <c r="J5759" s="51"/>
      <c r="K5759" s="56"/>
      <c r="L5759" s="38"/>
      <c r="M5759" s="30"/>
      <c r="N5759" s="30"/>
      <c r="O5759" s="30"/>
      <c r="P5759" s="30"/>
      <c r="Q5759" s="23" t="str">
        <v/>
      </c>
      <c r="R5759" s="30"/>
      <c r="S5759" s="39"/>
      <c r="T5759" s="45"/>
      <c r="U5759" s="52"/>
      <c r="V5759" s="53"/>
      <c r="W5759" s="54"/>
      <c r="X5759" s="30"/>
      <c r="Y5759" s="31" t="str">
        <v/>
      </c>
      <c r="Z5759" s="30"/>
      <c r="AA5759" s="55"/>
      <c r="AB5759" s="55"/>
      <c r="AC5759" s="30"/>
      <c r="AD5759" s="30"/>
    </row>
    <row r="5760" spans="1:30" x14ac:dyDescent="0.2">
      <c r="A5760" s="89"/>
      <c r="B5760" s="35"/>
      <c r="C5760" s="30"/>
      <c r="D5760" s="30"/>
      <c r="E5760" s="30"/>
      <c r="F5760" s="30"/>
      <c r="G5760" s="30"/>
      <c r="H5760" s="155"/>
      <c r="I5760" s="36" t="str">
        <f ca="1">IFERROR(__xludf.DUMMYFUNCTION("""COMPUTED_VALUE""")," ")</f>
        <v xml:space="preserve"> </v>
      </c>
      <c r="J5760" s="51"/>
      <c r="K5760" s="56"/>
      <c r="L5760" s="38"/>
      <c r="M5760" s="30"/>
      <c r="N5760" s="30"/>
      <c r="O5760" s="30"/>
      <c r="P5760" s="30"/>
      <c r="Q5760" s="23" t="str">
        <v/>
      </c>
      <c r="R5760" s="30"/>
      <c r="S5760" s="39"/>
      <c r="T5760" s="45"/>
      <c r="U5760" s="52"/>
      <c r="V5760" s="53"/>
      <c r="W5760" s="54"/>
      <c r="X5760" s="30"/>
      <c r="Y5760" s="31" t="str">
        <v/>
      </c>
      <c r="Z5760" s="30"/>
      <c r="AA5760" s="56"/>
      <c r="AB5760" s="56"/>
      <c r="AC5760" s="30"/>
      <c r="AD5760" s="30"/>
    </row>
    <row r="5761" spans="1:30" x14ac:dyDescent="0.2">
      <c r="A5761" s="89"/>
      <c r="B5761" s="35"/>
      <c r="C5761" s="30"/>
      <c r="D5761" s="30"/>
      <c r="E5761" s="30"/>
      <c r="F5761" s="30"/>
      <c r="G5761" s="30"/>
      <c r="H5761" s="155"/>
      <c r="I5761" s="36" t="str">
        <f ca="1">IFERROR(__xludf.DUMMYFUNCTION("""COMPUTED_VALUE""")," ")</f>
        <v xml:space="preserve"> </v>
      </c>
      <c r="J5761" s="51"/>
      <c r="K5761" s="56"/>
      <c r="L5761" s="38"/>
      <c r="M5761" s="30"/>
      <c r="N5761" s="30"/>
      <c r="O5761" s="30"/>
      <c r="P5761" s="30"/>
      <c r="Q5761" s="23" t="str">
        <v/>
      </c>
      <c r="R5761" s="30"/>
      <c r="S5761" s="39"/>
      <c r="T5761" s="45"/>
      <c r="U5761" s="52"/>
      <c r="V5761" s="53"/>
      <c r="W5761" s="54"/>
      <c r="X5761" s="30"/>
      <c r="Y5761" s="31" t="str">
        <v/>
      </c>
      <c r="Z5761" s="30"/>
      <c r="AA5761" s="55"/>
      <c r="AB5761" s="55"/>
      <c r="AC5761" s="30"/>
      <c r="AD5761" s="30"/>
    </row>
    <row r="5762" spans="1:30" x14ac:dyDescent="0.2">
      <c r="A5762" s="89"/>
      <c r="B5762" s="35"/>
      <c r="C5762" s="30"/>
      <c r="D5762" s="30"/>
      <c r="E5762" s="30"/>
      <c r="F5762" s="30"/>
      <c r="G5762" s="30"/>
      <c r="H5762" s="155"/>
      <c r="I5762" s="36" t="str">
        <f ca="1">IFERROR(__xludf.DUMMYFUNCTION("""COMPUTED_VALUE""")," ")</f>
        <v xml:space="preserve"> </v>
      </c>
      <c r="J5762" s="51"/>
      <c r="K5762" s="56"/>
      <c r="L5762" s="38"/>
      <c r="M5762" s="30"/>
      <c r="N5762" s="30"/>
      <c r="O5762" s="30"/>
      <c r="P5762" s="30"/>
      <c r="Q5762" s="23" t="str">
        <v/>
      </c>
      <c r="R5762" s="30"/>
      <c r="S5762" s="39"/>
      <c r="T5762" s="45"/>
      <c r="U5762" s="52"/>
      <c r="V5762" s="53"/>
      <c r="W5762" s="54"/>
      <c r="X5762" s="30"/>
      <c r="Y5762" s="31" t="str">
        <v/>
      </c>
      <c r="Z5762" s="30"/>
      <c r="AA5762" s="56"/>
      <c r="AB5762" s="56"/>
      <c r="AC5762" s="30"/>
      <c r="AD5762" s="30"/>
    </row>
    <row r="5763" spans="1:30" x14ac:dyDescent="0.2">
      <c r="A5763" s="89"/>
      <c r="B5763" s="35"/>
      <c r="C5763" s="30"/>
      <c r="D5763" s="30"/>
      <c r="E5763" s="30"/>
      <c r="F5763" s="30"/>
      <c r="G5763" s="30"/>
      <c r="H5763" s="155"/>
      <c r="I5763" s="36" t="str">
        <f ca="1">IFERROR(__xludf.DUMMYFUNCTION("""COMPUTED_VALUE""")," ")</f>
        <v xml:space="preserve"> </v>
      </c>
      <c r="J5763" s="51"/>
      <c r="K5763" s="56"/>
      <c r="L5763" s="38"/>
      <c r="M5763" s="30"/>
      <c r="N5763" s="30"/>
      <c r="O5763" s="30"/>
      <c r="P5763" s="30"/>
      <c r="Q5763" s="23" t="str">
        <v/>
      </c>
      <c r="R5763" s="30"/>
      <c r="S5763" s="39"/>
      <c r="T5763" s="45"/>
      <c r="U5763" s="52"/>
      <c r="V5763" s="53"/>
      <c r="W5763" s="54"/>
      <c r="X5763" s="30"/>
      <c r="Y5763" s="31" t="str">
        <v/>
      </c>
      <c r="Z5763" s="30"/>
      <c r="AA5763" s="55"/>
      <c r="AB5763" s="55"/>
      <c r="AC5763" s="30"/>
      <c r="AD5763" s="30"/>
    </row>
    <row r="5764" spans="1:30" x14ac:dyDescent="0.2">
      <c r="A5764" s="89"/>
      <c r="B5764" s="35"/>
      <c r="C5764" s="30"/>
      <c r="D5764" s="30"/>
      <c r="E5764" s="30"/>
      <c r="F5764" s="30"/>
      <c r="G5764" s="30"/>
      <c r="H5764" s="155"/>
      <c r="I5764" s="36" t="str">
        <f ca="1">IFERROR(__xludf.DUMMYFUNCTION("""COMPUTED_VALUE""")," ")</f>
        <v xml:space="preserve"> </v>
      </c>
      <c r="J5764" s="51"/>
      <c r="K5764" s="56"/>
      <c r="L5764" s="38"/>
      <c r="M5764" s="30"/>
      <c r="N5764" s="30"/>
      <c r="O5764" s="30"/>
      <c r="P5764" s="30"/>
      <c r="Q5764" s="23" t="str">
        <v/>
      </c>
      <c r="R5764" s="30"/>
      <c r="S5764" s="39"/>
      <c r="T5764" s="45"/>
      <c r="U5764" s="52"/>
      <c r="V5764" s="53"/>
      <c r="W5764" s="54"/>
      <c r="X5764" s="30"/>
      <c r="Y5764" s="31" t="str">
        <v/>
      </c>
      <c r="Z5764" s="30"/>
      <c r="AA5764" s="56"/>
      <c r="AB5764" s="56"/>
      <c r="AC5764" s="30"/>
      <c r="AD5764" s="30"/>
    </row>
    <row r="5765" spans="1:30" x14ac:dyDescent="0.2">
      <c r="A5765" s="89"/>
      <c r="B5765" s="35"/>
      <c r="C5765" s="30"/>
      <c r="D5765" s="30"/>
      <c r="E5765" s="30"/>
      <c r="F5765" s="30"/>
      <c r="G5765" s="30"/>
      <c r="H5765" s="155"/>
      <c r="I5765" s="36" t="str">
        <f ca="1">IFERROR(__xludf.DUMMYFUNCTION("""COMPUTED_VALUE""")," ")</f>
        <v xml:space="preserve"> </v>
      </c>
      <c r="J5765" s="51"/>
      <c r="K5765" s="56"/>
      <c r="L5765" s="38"/>
      <c r="M5765" s="30"/>
      <c r="N5765" s="30"/>
      <c r="O5765" s="30"/>
      <c r="P5765" s="30"/>
      <c r="Q5765" s="23" t="str">
        <v/>
      </c>
      <c r="R5765" s="30"/>
      <c r="S5765" s="39"/>
      <c r="T5765" s="45"/>
      <c r="U5765" s="52"/>
      <c r="V5765" s="53"/>
      <c r="W5765" s="54"/>
      <c r="X5765" s="30"/>
      <c r="Y5765" s="31" t="str">
        <v/>
      </c>
      <c r="Z5765" s="30"/>
      <c r="AA5765" s="55"/>
      <c r="AB5765" s="55"/>
      <c r="AC5765" s="30"/>
      <c r="AD5765" s="30"/>
    </row>
    <row r="5766" spans="1:30" x14ac:dyDescent="0.2">
      <c r="A5766" s="89"/>
      <c r="B5766" s="35"/>
      <c r="C5766" s="30"/>
      <c r="D5766" s="30"/>
      <c r="E5766" s="30"/>
      <c r="F5766" s="30"/>
      <c r="G5766" s="30"/>
      <c r="H5766" s="155"/>
      <c r="I5766" s="36" t="str">
        <f ca="1">IFERROR(__xludf.DUMMYFUNCTION("""COMPUTED_VALUE""")," ")</f>
        <v xml:space="preserve"> </v>
      </c>
      <c r="J5766" s="51"/>
      <c r="K5766" s="56"/>
      <c r="L5766" s="38"/>
      <c r="M5766" s="30"/>
      <c r="N5766" s="30"/>
      <c r="O5766" s="30"/>
      <c r="P5766" s="30"/>
      <c r="Q5766" s="23" t="str">
        <v/>
      </c>
      <c r="R5766" s="30"/>
      <c r="S5766" s="39"/>
      <c r="T5766" s="45"/>
      <c r="U5766" s="52"/>
      <c r="V5766" s="53"/>
      <c r="W5766" s="54"/>
      <c r="X5766" s="30"/>
      <c r="Y5766" s="31" t="str">
        <v/>
      </c>
      <c r="Z5766" s="30"/>
      <c r="AA5766" s="56"/>
      <c r="AB5766" s="56"/>
      <c r="AC5766" s="30"/>
      <c r="AD5766" s="30"/>
    </row>
    <row r="5767" spans="1:30" x14ac:dyDescent="0.2">
      <c r="A5767" s="89"/>
      <c r="B5767" s="35"/>
      <c r="C5767" s="30"/>
      <c r="D5767" s="30"/>
      <c r="E5767" s="30"/>
      <c r="F5767" s="30"/>
      <c r="G5767" s="30"/>
      <c r="H5767" s="155"/>
      <c r="I5767" s="36" t="str">
        <f ca="1">IFERROR(__xludf.DUMMYFUNCTION("""COMPUTED_VALUE""")," ")</f>
        <v xml:space="preserve"> </v>
      </c>
      <c r="J5767" s="51"/>
      <c r="K5767" s="56"/>
      <c r="L5767" s="38"/>
      <c r="M5767" s="30"/>
      <c r="N5767" s="30"/>
      <c r="O5767" s="30"/>
      <c r="P5767" s="30"/>
      <c r="Q5767" s="23" t="str">
        <v/>
      </c>
      <c r="R5767" s="30"/>
      <c r="S5767" s="39"/>
      <c r="T5767" s="45"/>
      <c r="U5767" s="52"/>
      <c r="V5767" s="53"/>
      <c r="W5767" s="54"/>
      <c r="X5767" s="30"/>
      <c r="Y5767" s="31" t="str">
        <v/>
      </c>
      <c r="Z5767" s="30"/>
      <c r="AA5767" s="55"/>
      <c r="AB5767" s="55"/>
      <c r="AC5767" s="30"/>
      <c r="AD5767" s="30"/>
    </row>
    <row r="5768" spans="1:30" x14ac:dyDescent="0.2">
      <c r="A5768" s="89"/>
      <c r="B5768" s="35"/>
      <c r="C5768" s="30"/>
      <c r="D5768" s="30"/>
      <c r="E5768" s="30"/>
      <c r="F5768" s="30"/>
      <c r="G5768" s="30"/>
      <c r="H5768" s="155"/>
      <c r="I5768" s="36" t="str">
        <f ca="1">IFERROR(__xludf.DUMMYFUNCTION("""COMPUTED_VALUE""")," ")</f>
        <v xml:space="preserve"> </v>
      </c>
      <c r="J5768" s="51"/>
      <c r="K5768" s="56"/>
      <c r="L5768" s="38"/>
      <c r="M5768" s="30"/>
      <c r="N5768" s="30"/>
      <c r="O5768" s="30"/>
      <c r="P5768" s="30"/>
      <c r="Q5768" s="23" t="str">
        <v/>
      </c>
      <c r="R5768" s="30"/>
      <c r="S5768" s="39"/>
      <c r="T5768" s="45"/>
      <c r="U5768" s="52"/>
      <c r="V5768" s="53"/>
      <c r="W5768" s="54"/>
      <c r="X5768" s="30"/>
      <c r="Y5768" s="31" t="str">
        <v/>
      </c>
      <c r="Z5768" s="30"/>
      <c r="AA5768" s="56"/>
      <c r="AB5768" s="56"/>
      <c r="AC5768" s="30"/>
      <c r="AD5768" s="30"/>
    </row>
    <row r="5769" spans="1:30" x14ac:dyDescent="0.2">
      <c r="A5769" s="89"/>
      <c r="B5769" s="35"/>
      <c r="C5769" s="30"/>
      <c r="D5769" s="30"/>
      <c r="E5769" s="30"/>
      <c r="F5769" s="30"/>
      <c r="G5769" s="30"/>
      <c r="H5769" s="155"/>
      <c r="I5769" s="36" t="str">
        <f ca="1">IFERROR(__xludf.DUMMYFUNCTION("""COMPUTED_VALUE""")," ")</f>
        <v xml:space="preserve"> </v>
      </c>
      <c r="J5769" s="51"/>
      <c r="K5769" s="56"/>
      <c r="L5769" s="38"/>
      <c r="M5769" s="30"/>
      <c r="N5769" s="30"/>
      <c r="O5769" s="30"/>
      <c r="P5769" s="30"/>
      <c r="Q5769" s="23" t="str">
        <v/>
      </c>
      <c r="R5769" s="30"/>
      <c r="S5769" s="39"/>
      <c r="T5769" s="45"/>
      <c r="U5769" s="52"/>
      <c r="V5769" s="53"/>
      <c r="W5769" s="54"/>
      <c r="X5769" s="30"/>
      <c r="Y5769" s="31" t="str">
        <v/>
      </c>
      <c r="Z5769" s="30"/>
      <c r="AA5769" s="55"/>
      <c r="AB5769" s="55"/>
      <c r="AC5769" s="30"/>
      <c r="AD5769" s="30"/>
    </row>
    <row r="5770" spans="1:30" x14ac:dyDescent="0.2">
      <c r="A5770" s="89"/>
      <c r="B5770" s="35"/>
      <c r="C5770" s="30"/>
      <c r="D5770" s="30"/>
      <c r="E5770" s="30"/>
      <c r="F5770" s="30"/>
      <c r="G5770" s="30"/>
      <c r="H5770" s="155"/>
      <c r="I5770" s="36" t="str">
        <f ca="1">IFERROR(__xludf.DUMMYFUNCTION("""COMPUTED_VALUE""")," ")</f>
        <v xml:space="preserve"> </v>
      </c>
      <c r="J5770" s="51"/>
      <c r="K5770" s="56"/>
      <c r="L5770" s="38"/>
      <c r="M5770" s="30"/>
      <c r="N5770" s="30"/>
      <c r="O5770" s="30"/>
      <c r="P5770" s="30"/>
      <c r="Q5770" s="23" t="str">
        <v/>
      </c>
      <c r="R5770" s="30"/>
      <c r="S5770" s="39"/>
      <c r="T5770" s="45"/>
      <c r="U5770" s="52"/>
      <c r="V5770" s="53"/>
      <c r="W5770" s="54"/>
      <c r="X5770" s="30"/>
      <c r="Y5770" s="31" t="str">
        <v/>
      </c>
      <c r="Z5770" s="30"/>
      <c r="AA5770" s="56"/>
      <c r="AB5770" s="56"/>
      <c r="AC5770" s="30"/>
      <c r="AD5770" s="30"/>
    </row>
    <row r="5771" spans="1:30" x14ac:dyDescent="0.2">
      <c r="A5771" s="89"/>
      <c r="B5771" s="35"/>
      <c r="C5771" s="30"/>
      <c r="D5771" s="30"/>
      <c r="E5771" s="30"/>
      <c r="F5771" s="30"/>
      <c r="G5771" s="30"/>
      <c r="H5771" s="155"/>
      <c r="I5771" s="36" t="str">
        <f ca="1">IFERROR(__xludf.DUMMYFUNCTION("""COMPUTED_VALUE""")," ")</f>
        <v xml:space="preserve"> </v>
      </c>
      <c r="J5771" s="51"/>
      <c r="K5771" s="56"/>
      <c r="L5771" s="38"/>
      <c r="M5771" s="30"/>
      <c r="N5771" s="30"/>
      <c r="O5771" s="30"/>
      <c r="P5771" s="30"/>
      <c r="Q5771" s="23" t="str">
        <v/>
      </c>
      <c r="R5771" s="30"/>
      <c r="S5771" s="39"/>
      <c r="T5771" s="45"/>
      <c r="U5771" s="52"/>
      <c r="V5771" s="53"/>
      <c r="W5771" s="54"/>
      <c r="X5771" s="30"/>
      <c r="Y5771" s="31" t="str">
        <v/>
      </c>
      <c r="Z5771" s="30"/>
      <c r="AA5771" s="55"/>
      <c r="AB5771" s="55"/>
      <c r="AC5771" s="30"/>
      <c r="AD5771" s="30"/>
    </row>
    <row r="5772" spans="1:30" x14ac:dyDescent="0.2">
      <c r="A5772" s="89"/>
      <c r="B5772" s="35"/>
      <c r="C5772" s="30"/>
      <c r="D5772" s="30"/>
      <c r="E5772" s="30"/>
      <c r="F5772" s="30"/>
      <c r="G5772" s="30"/>
      <c r="H5772" s="155"/>
      <c r="I5772" s="36" t="str">
        <f ca="1">IFERROR(__xludf.DUMMYFUNCTION("""COMPUTED_VALUE""")," ")</f>
        <v xml:space="preserve"> </v>
      </c>
      <c r="J5772" s="51"/>
      <c r="K5772" s="56"/>
      <c r="L5772" s="38"/>
      <c r="M5772" s="30"/>
      <c r="N5772" s="30"/>
      <c r="O5772" s="30"/>
      <c r="P5772" s="30"/>
      <c r="Q5772" s="23" t="str">
        <v/>
      </c>
      <c r="R5772" s="30"/>
      <c r="S5772" s="39"/>
      <c r="T5772" s="45"/>
      <c r="U5772" s="52"/>
      <c r="V5772" s="53"/>
      <c r="W5772" s="54"/>
      <c r="X5772" s="30"/>
      <c r="Y5772" s="31" t="str">
        <v/>
      </c>
      <c r="Z5772" s="30"/>
      <c r="AA5772" s="56"/>
      <c r="AB5772" s="56"/>
      <c r="AC5772" s="30"/>
      <c r="AD5772" s="30"/>
    </row>
    <row r="5773" spans="1:30" x14ac:dyDescent="0.2">
      <c r="A5773" s="89"/>
      <c r="B5773" s="35"/>
      <c r="C5773" s="30"/>
      <c r="D5773" s="30"/>
      <c r="E5773" s="30"/>
      <c r="F5773" s="30"/>
      <c r="G5773" s="30"/>
      <c r="H5773" s="155"/>
      <c r="I5773" s="36" t="str">
        <f ca="1">IFERROR(__xludf.DUMMYFUNCTION("""COMPUTED_VALUE""")," ")</f>
        <v xml:space="preserve"> </v>
      </c>
      <c r="J5773" s="51"/>
      <c r="K5773" s="56"/>
      <c r="L5773" s="38"/>
      <c r="M5773" s="30"/>
      <c r="N5773" s="30"/>
      <c r="O5773" s="30"/>
      <c r="P5773" s="30"/>
      <c r="Q5773" s="23" t="str">
        <v/>
      </c>
      <c r="R5773" s="30"/>
      <c r="S5773" s="39"/>
      <c r="T5773" s="45"/>
      <c r="U5773" s="52"/>
      <c r="V5773" s="53"/>
      <c r="W5773" s="54"/>
      <c r="X5773" s="30"/>
      <c r="Y5773" s="31" t="str">
        <v/>
      </c>
      <c r="Z5773" s="30"/>
      <c r="AA5773" s="55"/>
      <c r="AB5773" s="55"/>
      <c r="AC5773" s="30"/>
      <c r="AD5773" s="30"/>
    </row>
    <row r="5774" spans="1:30" x14ac:dyDescent="0.2">
      <c r="A5774" s="89"/>
      <c r="B5774" s="35"/>
      <c r="C5774" s="30"/>
      <c r="D5774" s="30"/>
      <c r="E5774" s="30"/>
      <c r="F5774" s="30"/>
      <c r="G5774" s="30"/>
      <c r="H5774" s="155"/>
      <c r="I5774" s="36" t="str">
        <f ca="1">IFERROR(__xludf.DUMMYFUNCTION("""COMPUTED_VALUE""")," ")</f>
        <v xml:space="preserve"> </v>
      </c>
      <c r="J5774" s="51"/>
      <c r="K5774" s="56"/>
      <c r="L5774" s="38"/>
      <c r="M5774" s="30"/>
      <c r="N5774" s="30"/>
      <c r="O5774" s="30"/>
      <c r="P5774" s="30"/>
      <c r="Q5774" s="23" t="str">
        <v/>
      </c>
      <c r="R5774" s="30"/>
      <c r="S5774" s="39"/>
      <c r="T5774" s="45"/>
      <c r="U5774" s="52"/>
      <c r="V5774" s="53"/>
      <c r="W5774" s="54"/>
      <c r="X5774" s="30"/>
      <c r="Y5774" s="31" t="str">
        <v/>
      </c>
      <c r="Z5774" s="30"/>
      <c r="AA5774" s="56"/>
      <c r="AB5774" s="56"/>
      <c r="AC5774" s="30"/>
      <c r="AD5774" s="30"/>
    </row>
    <row r="5775" spans="1:30" x14ac:dyDescent="0.2">
      <c r="A5775" s="89"/>
      <c r="B5775" s="35"/>
      <c r="C5775" s="30"/>
      <c r="D5775" s="30"/>
      <c r="E5775" s="30"/>
      <c r="F5775" s="30"/>
      <c r="G5775" s="30"/>
      <c r="H5775" s="155"/>
      <c r="I5775" s="36" t="str">
        <f ca="1">IFERROR(__xludf.DUMMYFUNCTION("""COMPUTED_VALUE""")," ")</f>
        <v xml:space="preserve"> </v>
      </c>
      <c r="J5775" s="51"/>
      <c r="K5775" s="56"/>
      <c r="L5775" s="38"/>
      <c r="M5775" s="30"/>
      <c r="N5775" s="30"/>
      <c r="O5775" s="30"/>
      <c r="P5775" s="30"/>
      <c r="Q5775" s="23" t="str">
        <v/>
      </c>
      <c r="R5775" s="30"/>
      <c r="S5775" s="39"/>
      <c r="T5775" s="45"/>
      <c r="U5775" s="52"/>
      <c r="V5775" s="53"/>
      <c r="W5775" s="54"/>
      <c r="X5775" s="30"/>
      <c r="Y5775" s="31" t="str">
        <v/>
      </c>
      <c r="Z5775" s="30"/>
      <c r="AA5775" s="55"/>
      <c r="AB5775" s="55"/>
      <c r="AC5775" s="30"/>
      <c r="AD5775" s="30"/>
    </row>
    <row r="5776" spans="1:30" x14ac:dyDescent="0.2">
      <c r="A5776" s="89"/>
      <c r="B5776" s="35"/>
      <c r="C5776" s="30"/>
      <c r="D5776" s="30"/>
      <c r="E5776" s="30"/>
      <c r="F5776" s="30"/>
      <c r="G5776" s="30"/>
      <c r="H5776" s="155"/>
      <c r="I5776" s="36" t="str">
        <f ca="1">IFERROR(__xludf.DUMMYFUNCTION("""COMPUTED_VALUE""")," ")</f>
        <v xml:space="preserve"> </v>
      </c>
      <c r="J5776" s="51"/>
      <c r="K5776" s="56"/>
      <c r="L5776" s="38"/>
      <c r="M5776" s="30"/>
      <c r="N5776" s="30"/>
      <c r="O5776" s="30"/>
      <c r="P5776" s="30"/>
      <c r="Q5776" s="23" t="str">
        <v/>
      </c>
      <c r="R5776" s="30"/>
      <c r="S5776" s="39"/>
      <c r="T5776" s="45"/>
      <c r="U5776" s="52"/>
      <c r="V5776" s="53"/>
      <c r="W5776" s="54"/>
      <c r="X5776" s="30"/>
      <c r="Y5776" s="31" t="str">
        <v/>
      </c>
      <c r="Z5776" s="30"/>
      <c r="AA5776" s="56"/>
      <c r="AB5776" s="56"/>
      <c r="AC5776" s="30"/>
      <c r="AD5776" s="30"/>
    </row>
    <row r="5777" spans="1:30" x14ac:dyDescent="0.2">
      <c r="A5777" s="89"/>
      <c r="B5777" s="35"/>
      <c r="C5777" s="30"/>
      <c r="D5777" s="30"/>
      <c r="E5777" s="30"/>
      <c r="F5777" s="30"/>
      <c r="G5777" s="30"/>
      <c r="H5777" s="155"/>
      <c r="I5777" s="36" t="str">
        <f ca="1">IFERROR(__xludf.DUMMYFUNCTION("""COMPUTED_VALUE""")," ")</f>
        <v xml:space="preserve"> </v>
      </c>
      <c r="J5777" s="51"/>
      <c r="K5777" s="56"/>
      <c r="L5777" s="38"/>
      <c r="M5777" s="30"/>
      <c r="N5777" s="30"/>
      <c r="O5777" s="30"/>
      <c r="P5777" s="30"/>
      <c r="Q5777" s="23" t="str">
        <v/>
      </c>
      <c r="R5777" s="30"/>
      <c r="S5777" s="39"/>
      <c r="T5777" s="45"/>
      <c r="U5777" s="52"/>
      <c r="V5777" s="53"/>
      <c r="W5777" s="54"/>
      <c r="X5777" s="30"/>
      <c r="Y5777" s="31" t="str">
        <v/>
      </c>
      <c r="Z5777" s="30"/>
      <c r="AA5777" s="55"/>
      <c r="AB5777" s="55"/>
      <c r="AC5777" s="30"/>
      <c r="AD5777" s="30"/>
    </row>
    <row r="5778" spans="1:30" x14ac:dyDescent="0.2">
      <c r="A5778" s="89"/>
      <c r="B5778" s="35"/>
      <c r="C5778" s="30"/>
      <c r="D5778" s="30"/>
      <c r="E5778" s="30"/>
      <c r="F5778" s="30"/>
      <c r="G5778" s="30"/>
      <c r="H5778" s="155"/>
      <c r="I5778" s="36" t="str">
        <f ca="1">IFERROR(__xludf.DUMMYFUNCTION("""COMPUTED_VALUE""")," ")</f>
        <v xml:space="preserve"> </v>
      </c>
      <c r="J5778" s="51"/>
      <c r="K5778" s="56"/>
      <c r="L5778" s="38"/>
      <c r="M5778" s="30"/>
      <c r="N5778" s="30"/>
      <c r="O5778" s="30"/>
      <c r="P5778" s="30"/>
      <c r="Q5778" s="23" t="str">
        <v/>
      </c>
      <c r="R5778" s="30"/>
      <c r="S5778" s="39"/>
      <c r="T5778" s="45"/>
      <c r="U5778" s="52"/>
      <c r="V5778" s="53"/>
      <c r="W5778" s="54"/>
      <c r="X5778" s="30"/>
      <c r="Y5778" s="31" t="str">
        <v/>
      </c>
      <c r="Z5778" s="30"/>
      <c r="AA5778" s="56"/>
      <c r="AB5778" s="56"/>
      <c r="AC5778" s="30"/>
      <c r="AD5778" s="30"/>
    </row>
    <row r="5779" spans="1:30" x14ac:dyDescent="0.2">
      <c r="A5779" s="89"/>
      <c r="B5779" s="35"/>
      <c r="C5779" s="30"/>
      <c r="D5779" s="30"/>
      <c r="E5779" s="30"/>
      <c r="F5779" s="30"/>
      <c r="G5779" s="30"/>
      <c r="H5779" s="155"/>
      <c r="I5779" s="36" t="str">
        <f ca="1">IFERROR(__xludf.DUMMYFUNCTION("""COMPUTED_VALUE""")," ")</f>
        <v xml:space="preserve"> </v>
      </c>
      <c r="J5779" s="51"/>
      <c r="K5779" s="56"/>
      <c r="L5779" s="38"/>
      <c r="M5779" s="30"/>
      <c r="N5779" s="30"/>
      <c r="O5779" s="30"/>
      <c r="P5779" s="30"/>
      <c r="Q5779" s="23" t="str">
        <v/>
      </c>
      <c r="R5779" s="30"/>
      <c r="S5779" s="39"/>
      <c r="T5779" s="45"/>
      <c r="U5779" s="52"/>
      <c r="V5779" s="53"/>
      <c r="W5779" s="54"/>
      <c r="X5779" s="30"/>
      <c r="Y5779" s="31" t="str">
        <v/>
      </c>
      <c r="Z5779" s="30"/>
      <c r="AA5779" s="55"/>
      <c r="AB5779" s="55"/>
      <c r="AC5779" s="30"/>
      <c r="AD5779" s="30"/>
    </row>
    <row r="5780" spans="1:30" x14ac:dyDescent="0.2">
      <c r="A5780" s="89"/>
      <c r="B5780" s="35"/>
      <c r="C5780" s="30"/>
      <c r="D5780" s="30"/>
      <c r="E5780" s="30"/>
      <c r="F5780" s="30"/>
      <c r="G5780" s="30"/>
      <c r="H5780" s="155"/>
      <c r="I5780" s="36" t="str">
        <f ca="1">IFERROR(__xludf.DUMMYFUNCTION("""COMPUTED_VALUE""")," ")</f>
        <v xml:space="preserve"> </v>
      </c>
      <c r="J5780" s="51"/>
      <c r="K5780" s="56"/>
      <c r="L5780" s="38"/>
      <c r="M5780" s="30"/>
      <c r="N5780" s="30"/>
      <c r="O5780" s="30"/>
      <c r="P5780" s="30"/>
      <c r="Q5780" s="23" t="str">
        <v/>
      </c>
      <c r="R5780" s="30"/>
      <c r="S5780" s="39"/>
      <c r="T5780" s="45"/>
      <c r="U5780" s="52"/>
      <c r="V5780" s="53"/>
      <c r="W5780" s="54"/>
      <c r="X5780" s="30"/>
      <c r="Y5780" s="31" t="str">
        <v/>
      </c>
      <c r="Z5780" s="30"/>
      <c r="AA5780" s="56"/>
      <c r="AB5780" s="56"/>
      <c r="AC5780" s="30"/>
      <c r="AD5780" s="30"/>
    </row>
    <row r="5781" spans="1:30" x14ac:dyDescent="0.2">
      <c r="A5781" s="89"/>
      <c r="B5781" s="35"/>
      <c r="C5781" s="30"/>
      <c r="D5781" s="30"/>
      <c r="E5781" s="30"/>
      <c r="F5781" s="30"/>
      <c r="G5781" s="30"/>
      <c r="H5781" s="155"/>
      <c r="I5781" s="36" t="str">
        <f ca="1">IFERROR(__xludf.DUMMYFUNCTION("""COMPUTED_VALUE""")," ")</f>
        <v xml:space="preserve"> </v>
      </c>
      <c r="J5781" s="51"/>
      <c r="K5781" s="56"/>
      <c r="L5781" s="38"/>
      <c r="M5781" s="30"/>
      <c r="N5781" s="30"/>
      <c r="O5781" s="30"/>
      <c r="P5781" s="30"/>
      <c r="Q5781" s="23" t="str">
        <v/>
      </c>
      <c r="R5781" s="30"/>
      <c r="S5781" s="39"/>
      <c r="T5781" s="45"/>
      <c r="U5781" s="52"/>
      <c r="V5781" s="53"/>
      <c r="W5781" s="54"/>
      <c r="X5781" s="30"/>
      <c r="Y5781" s="31" t="str">
        <v/>
      </c>
      <c r="Z5781" s="30"/>
      <c r="AA5781" s="55"/>
      <c r="AB5781" s="55"/>
      <c r="AC5781" s="30"/>
      <c r="AD5781" s="30"/>
    </row>
    <row r="5782" spans="1:30" x14ac:dyDescent="0.2">
      <c r="A5782" s="89"/>
      <c r="B5782" s="35"/>
      <c r="C5782" s="30"/>
      <c r="D5782" s="30"/>
      <c r="E5782" s="30"/>
      <c r="F5782" s="30"/>
      <c r="G5782" s="30"/>
      <c r="H5782" s="155"/>
      <c r="I5782" s="36" t="str">
        <f ca="1">IFERROR(__xludf.DUMMYFUNCTION("""COMPUTED_VALUE""")," ")</f>
        <v xml:space="preserve"> </v>
      </c>
      <c r="J5782" s="51"/>
      <c r="K5782" s="56"/>
      <c r="L5782" s="38"/>
      <c r="M5782" s="30"/>
      <c r="N5782" s="30"/>
      <c r="O5782" s="30"/>
      <c r="P5782" s="30"/>
      <c r="Q5782" s="23" t="str">
        <v/>
      </c>
      <c r="R5782" s="30"/>
      <c r="S5782" s="39"/>
      <c r="T5782" s="45"/>
      <c r="U5782" s="52"/>
      <c r="V5782" s="53"/>
      <c r="W5782" s="54"/>
      <c r="X5782" s="30"/>
      <c r="Y5782" s="31" t="str">
        <v/>
      </c>
      <c r="Z5782" s="30"/>
      <c r="AA5782" s="56"/>
      <c r="AB5782" s="56"/>
      <c r="AC5782" s="30"/>
      <c r="AD5782" s="30"/>
    </row>
    <row r="5783" spans="1:30" x14ac:dyDescent="0.2">
      <c r="A5783" s="89"/>
      <c r="B5783" s="35"/>
      <c r="C5783" s="30"/>
      <c r="D5783" s="30"/>
      <c r="E5783" s="30"/>
      <c r="F5783" s="30"/>
      <c r="G5783" s="30"/>
      <c r="H5783" s="155"/>
      <c r="I5783" s="36" t="str">
        <f ca="1">IFERROR(__xludf.DUMMYFUNCTION("""COMPUTED_VALUE""")," ")</f>
        <v xml:space="preserve"> </v>
      </c>
      <c r="J5783" s="51"/>
      <c r="K5783" s="56"/>
      <c r="L5783" s="38"/>
      <c r="M5783" s="30"/>
      <c r="N5783" s="30"/>
      <c r="O5783" s="30"/>
      <c r="P5783" s="30"/>
      <c r="Q5783" s="23" t="str">
        <v/>
      </c>
      <c r="R5783" s="30"/>
      <c r="S5783" s="39"/>
      <c r="T5783" s="45"/>
      <c r="U5783" s="52"/>
      <c r="V5783" s="53"/>
      <c r="W5783" s="54"/>
      <c r="X5783" s="30"/>
      <c r="Y5783" s="31" t="str">
        <v/>
      </c>
      <c r="Z5783" s="30"/>
      <c r="AA5783" s="55"/>
      <c r="AB5783" s="55"/>
      <c r="AC5783" s="30"/>
      <c r="AD5783" s="30"/>
    </row>
    <row r="5784" spans="1:30" x14ac:dyDescent="0.2">
      <c r="A5784" s="89"/>
      <c r="B5784" s="35"/>
      <c r="C5784" s="30"/>
      <c r="D5784" s="30"/>
      <c r="E5784" s="30"/>
      <c r="F5784" s="30"/>
      <c r="G5784" s="30"/>
      <c r="H5784" s="155"/>
      <c r="I5784" s="36" t="str">
        <f ca="1">IFERROR(__xludf.DUMMYFUNCTION("""COMPUTED_VALUE""")," ")</f>
        <v xml:space="preserve"> </v>
      </c>
      <c r="J5784" s="51"/>
      <c r="K5784" s="56"/>
      <c r="L5784" s="38"/>
      <c r="M5784" s="30"/>
      <c r="N5784" s="30"/>
      <c r="O5784" s="30"/>
      <c r="P5784" s="30"/>
      <c r="Q5784" s="23" t="str">
        <v/>
      </c>
      <c r="R5784" s="30"/>
      <c r="S5784" s="39"/>
      <c r="T5784" s="45"/>
      <c r="U5784" s="52"/>
      <c r="V5784" s="53"/>
      <c r="W5784" s="54"/>
      <c r="X5784" s="30"/>
      <c r="Y5784" s="31" t="str">
        <v/>
      </c>
      <c r="Z5784" s="30"/>
      <c r="AA5784" s="56"/>
      <c r="AB5784" s="56"/>
      <c r="AC5784" s="30"/>
      <c r="AD5784" s="30"/>
    </row>
    <row r="5785" spans="1:30" x14ac:dyDescent="0.2">
      <c r="A5785" s="89"/>
      <c r="B5785" s="35"/>
      <c r="C5785" s="30"/>
      <c r="D5785" s="30"/>
      <c r="E5785" s="30"/>
      <c r="F5785" s="30"/>
      <c r="G5785" s="30"/>
      <c r="H5785" s="155"/>
      <c r="I5785" s="36" t="str">
        <f ca="1">IFERROR(__xludf.DUMMYFUNCTION("""COMPUTED_VALUE""")," ")</f>
        <v xml:space="preserve"> </v>
      </c>
      <c r="J5785" s="51"/>
      <c r="K5785" s="56"/>
      <c r="L5785" s="38"/>
      <c r="M5785" s="30"/>
      <c r="N5785" s="30"/>
      <c r="O5785" s="30"/>
      <c r="P5785" s="30"/>
      <c r="Q5785" s="23" t="str">
        <v/>
      </c>
      <c r="R5785" s="30"/>
      <c r="S5785" s="39"/>
      <c r="T5785" s="45"/>
      <c r="U5785" s="52"/>
      <c r="V5785" s="53"/>
      <c r="W5785" s="54"/>
      <c r="X5785" s="30"/>
      <c r="Y5785" s="31" t="str">
        <v/>
      </c>
      <c r="Z5785" s="30"/>
      <c r="AA5785" s="55"/>
      <c r="AB5785" s="55"/>
      <c r="AC5785" s="30"/>
      <c r="AD5785" s="30"/>
    </row>
    <row r="5786" spans="1:30" x14ac:dyDescent="0.2">
      <c r="A5786" s="89"/>
      <c r="B5786" s="35"/>
      <c r="C5786" s="30"/>
      <c r="D5786" s="30"/>
      <c r="E5786" s="30"/>
      <c r="F5786" s="30"/>
      <c r="G5786" s="30"/>
      <c r="H5786" s="155"/>
      <c r="I5786" s="36" t="str">
        <f ca="1">IFERROR(__xludf.DUMMYFUNCTION("""COMPUTED_VALUE""")," ")</f>
        <v xml:space="preserve"> </v>
      </c>
      <c r="J5786" s="51"/>
      <c r="K5786" s="56"/>
      <c r="L5786" s="38"/>
      <c r="M5786" s="30"/>
      <c r="N5786" s="30"/>
      <c r="O5786" s="30"/>
      <c r="P5786" s="30"/>
      <c r="Q5786" s="23" t="str">
        <v/>
      </c>
      <c r="R5786" s="30"/>
      <c r="S5786" s="39"/>
      <c r="T5786" s="45"/>
      <c r="U5786" s="52"/>
      <c r="V5786" s="53"/>
      <c r="W5786" s="54"/>
      <c r="X5786" s="30"/>
      <c r="Y5786" s="31" t="str">
        <v/>
      </c>
      <c r="Z5786" s="30"/>
      <c r="AA5786" s="56"/>
      <c r="AB5786" s="56"/>
      <c r="AC5786" s="30"/>
      <c r="AD5786" s="30"/>
    </row>
    <row r="5787" spans="1:30" x14ac:dyDescent="0.2">
      <c r="A5787" s="89"/>
      <c r="B5787" s="35"/>
      <c r="C5787" s="30"/>
      <c r="D5787" s="30"/>
      <c r="E5787" s="30"/>
      <c r="F5787" s="30"/>
      <c r="G5787" s="30"/>
      <c r="H5787" s="155"/>
      <c r="I5787" s="36" t="str">
        <f ca="1">IFERROR(__xludf.DUMMYFUNCTION("""COMPUTED_VALUE""")," ")</f>
        <v xml:space="preserve"> </v>
      </c>
      <c r="J5787" s="51"/>
      <c r="K5787" s="56"/>
      <c r="L5787" s="38"/>
      <c r="M5787" s="30"/>
      <c r="N5787" s="30"/>
      <c r="O5787" s="30"/>
      <c r="P5787" s="30"/>
      <c r="Q5787" s="23" t="str">
        <v/>
      </c>
      <c r="R5787" s="30"/>
      <c r="S5787" s="39"/>
      <c r="T5787" s="45"/>
      <c r="U5787" s="52"/>
      <c r="V5787" s="53"/>
      <c r="W5787" s="54"/>
      <c r="X5787" s="30"/>
      <c r="Y5787" s="31" t="str">
        <v/>
      </c>
      <c r="Z5787" s="30"/>
      <c r="AA5787" s="55"/>
      <c r="AB5787" s="55"/>
      <c r="AC5787" s="30"/>
      <c r="AD5787" s="30"/>
    </row>
    <row r="5788" spans="1:30" x14ac:dyDescent="0.2">
      <c r="A5788" s="89"/>
      <c r="B5788" s="35"/>
      <c r="C5788" s="30"/>
      <c r="D5788" s="30"/>
      <c r="E5788" s="30"/>
      <c r="F5788" s="30"/>
      <c r="G5788" s="30"/>
      <c r="H5788" s="155"/>
      <c r="I5788" s="36" t="str">
        <f ca="1">IFERROR(__xludf.DUMMYFUNCTION("""COMPUTED_VALUE""")," ")</f>
        <v xml:space="preserve"> </v>
      </c>
      <c r="J5788" s="51"/>
      <c r="K5788" s="56"/>
      <c r="L5788" s="38"/>
      <c r="M5788" s="30"/>
      <c r="N5788" s="30"/>
      <c r="O5788" s="30"/>
      <c r="P5788" s="30"/>
      <c r="Q5788" s="23" t="str">
        <v/>
      </c>
      <c r="R5788" s="30"/>
      <c r="S5788" s="39"/>
      <c r="T5788" s="45"/>
      <c r="U5788" s="52"/>
      <c r="V5788" s="53"/>
      <c r="W5788" s="54"/>
      <c r="X5788" s="30"/>
      <c r="Y5788" s="31" t="str">
        <v/>
      </c>
      <c r="Z5788" s="30"/>
      <c r="AA5788" s="56"/>
      <c r="AB5788" s="56"/>
      <c r="AC5788" s="30"/>
      <c r="AD5788" s="30"/>
    </row>
    <row r="5789" spans="1:30" x14ac:dyDescent="0.2">
      <c r="A5789" s="89"/>
      <c r="B5789" s="35"/>
      <c r="C5789" s="30"/>
      <c r="D5789" s="30"/>
      <c r="E5789" s="30"/>
      <c r="F5789" s="30"/>
      <c r="G5789" s="30"/>
      <c r="H5789" s="155"/>
      <c r="I5789" s="36" t="str">
        <f ca="1">IFERROR(__xludf.DUMMYFUNCTION("""COMPUTED_VALUE""")," ")</f>
        <v xml:space="preserve"> </v>
      </c>
      <c r="J5789" s="51"/>
      <c r="K5789" s="56"/>
      <c r="L5789" s="38"/>
      <c r="M5789" s="30"/>
      <c r="N5789" s="30"/>
      <c r="O5789" s="30"/>
      <c r="P5789" s="30"/>
      <c r="Q5789" s="23" t="str">
        <v/>
      </c>
      <c r="R5789" s="30"/>
      <c r="S5789" s="39"/>
      <c r="T5789" s="45"/>
      <c r="U5789" s="52"/>
      <c r="V5789" s="53"/>
      <c r="W5789" s="54"/>
      <c r="X5789" s="30"/>
      <c r="Y5789" s="31" t="str">
        <v/>
      </c>
      <c r="Z5789" s="30"/>
      <c r="AA5789" s="55"/>
      <c r="AB5789" s="55"/>
      <c r="AC5789" s="30"/>
      <c r="AD5789" s="30"/>
    </row>
    <row r="5790" spans="1:30" x14ac:dyDescent="0.2">
      <c r="A5790" s="89"/>
      <c r="B5790" s="35"/>
      <c r="C5790" s="30"/>
      <c r="D5790" s="30"/>
      <c r="E5790" s="30"/>
      <c r="F5790" s="30"/>
      <c r="G5790" s="30"/>
      <c r="H5790" s="155"/>
      <c r="I5790" s="36" t="str">
        <f ca="1">IFERROR(__xludf.DUMMYFUNCTION("""COMPUTED_VALUE""")," ")</f>
        <v xml:space="preserve"> </v>
      </c>
      <c r="J5790" s="51"/>
      <c r="K5790" s="56"/>
      <c r="L5790" s="38"/>
      <c r="M5790" s="30"/>
      <c r="N5790" s="30"/>
      <c r="O5790" s="30"/>
      <c r="P5790" s="30"/>
      <c r="Q5790" s="23" t="str">
        <v/>
      </c>
      <c r="R5790" s="30"/>
      <c r="S5790" s="39"/>
      <c r="T5790" s="45"/>
      <c r="U5790" s="52"/>
      <c r="V5790" s="53"/>
      <c r="W5790" s="54"/>
      <c r="X5790" s="30"/>
      <c r="Y5790" s="31" t="str">
        <v/>
      </c>
      <c r="Z5790" s="30"/>
      <c r="AA5790" s="56"/>
      <c r="AB5790" s="56"/>
      <c r="AC5790" s="30"/>
      <c r="AD5790" s="30"/>
    </row>
    <row r="5791" spans="1:30" x14ac:dyDescent="0.2">
      <c r="A5791" s="89"/>
      <c r="B5791" s="35"/>
      <c r="C5791" s="30"/>
      <c r="D5791" s="30"/>
      <c r="E5791" s="30"/>
      <c r="F5791" s="30"/>
      <c r="G5791" s="30"/>
      <c r="H5791" s="155"/>
      <c r="I5791" s="36" t="str">
        <f ca="1">IFERROR(__xludf.DUMMYFUNCTION("""COMPUTED_VALUE""")," ")</f>
        <v xml:space="preserve"> </v>
      </c>
      <c r="J5791" s="51"/>
      <c r="K5791" s="56"/>
      <c r="L5791" s="38"/>
      <c r="M5791" s="30"/>
      <c r="N5791" s="30"/>
      <c r="O5791" s="30"/>
      <c r="P5791" s="30"/>
      <c r="Q5791" s="23" t="str">
        <v/>
      </c>
      <c r="R5791" s="30"/>
      <c r="S5791" s="39"/>
      <c r="T5791" s="45"/>
      <c r="U5791" s="52"/>
      <c r="V5791" s="53"/>
      <c r="W5791" s="54"/>
      <c r="X5791" s="30"/>
      <c r="Y5791" s="31" t="str">
        <v/>
      </c>
      <c r="Z5791" s="30"/>
      <c r="AA5791" s="55"/>
      <c r="AB5791" s="55"/>
      <c r="AC5791" s="30"/>
      <c r="AD5791" s="30"/>
    </row>
    <row r="5792" spans="1:30" x14ac:dyDescent="0.2">
      <c r="A5792" s="89"/>
      <c r="B5792" s="35"/>
      <c r="C5792" s="30"/>
      <c r="D5792" s="30"/>
      <c r="E5792" s="30"/>
      <c r="F5792" s="30"/>
      <c r="G5792" s="30"/>
      <c r="H5792" s="155"/>
      <c r="I5792" s="36" t="str">
        <f ca="1">IFERROR(__xludf.DUMMYFUNCTION("""COMPUTED_VALUE""")," ")</f>
        <v xml:space="preserve"> </v>
      </c>
      <c r="J5792" s="51"/>
      <c r="K5792" s="56"/>
      <c r="L5792" s="38"/>
      <c r="M5792" s="30"/>
      <c r="N5792" s="30"/>
      <c r="O5792" s="30"/>
      <c r="P5792" s="30"/>
      <c r="Q5792" s="23" t="str">
        <v/>
      </c>
      <c r="R5792" s="30"/>
      <c r="S5792" s="39"/>
      <c r="T5792" s="45"/>
      <c r="U5792" s="52"/>
      <c r="V5792" s="53"/>
      <c r="W5792" s="54"/>
      <c r="X5792" s="30"/>
      <c r="Y5792" s="31" t="str">
        <v/>
      </c>
      <c r="Z5792" s="30"/>
      <c r="AA5792" s="56"/>
      <c r="AB5792" s="56"/>
      <c r="AC5792" s="30"/>
      <c r="AD5792" s="30"/>
    </row>
    <row r="5793" spans="1:30" x14ac:dyDescent="0.2">
      <c r="A5793" s="89"/>
      <c r="B5793" s="35"/>
      <c r="C5793" s="30"/>
      <c r="D5793" s="30"/>
      <c r="E5793" s="30"/>
      <c r="F5793" s="30"/>
      <c r="G5793" s="30"/>
      <c r="H5793" s="155"/>
      <c r="I5793" s="36" t="str">
        <f ca="1">IFERROR(__xludf.DUMMYFUNCTION("""COMPUTED_VALUE""")," ")</f>
        <v xml:space="preserve"> </v>
      </c>
      <c r="J5793" s="51"/>
      <c r="K5793" s="56"/>
      <c r="L5793" s="38"/>
      <c r="M5793" s="30"/>
      <c r="N5793" s="30"/>
      <c r="O5793" s="30"/>
      <c r="P5793" s="30"/>
      <c r="Q5793" s="23" t="str">
        <v/>
      </c>
      <c r="R5793" s="30"/>
      <c r="S5793" s="39"/>
      <c r="T5793" s="45"/>
      <c r="U5793" s="52"/>
      <c r="V5793" s="53"/>
      <c r="W5793" s="54"/>
      <c r="X5793" s="30"/>
      <c r="Y5793" s="31" t="str">
        <v/>
      </c>
      <c r="Z5793" s="30"/>
      <c r="AA5793" s="55"/>
      <c r="AB5793" s="55"/>
      <c r="AC5793" s="30"/>
      <c r="AD5793" s="30"/>
    </row>
    <row r="5794" spans="1:30" x14ac:dyDescent="0.2">
      <c r="A5794" s="89"/>
      <c r="B5794" s="35"/>
      <c r="C5794" s="30"/>
      <c r="D5794" s="30"/>
      <c r="E5794" s="30"/>
      <c r="F5794" s="30"/>
      <c r="G5794" s="30"/>
      <c r="H5794" s="155"/>
      <c r="I5794" s="36" t="str">
        <f ca="1">IFERROR(__xludf.DUMMYFUNCTION("""COMPUTED_VALUE""")," ")</f>
        <v xml:space="preserve"> </v>
      </c>
      <c r="J5794" s="51"/>
      <c r="K5794" s="56"/>
      <c r="L5794" s="38"/>
      <c r="M5794" s="30"/>
      <c r="N5794" s="30"/>
      <c r="O5794" s="30"/>
      <c r="P5794" s="30"/>
      <c r="Q5794" s="23" t="str">
        <v/>
      </c>
      <c r="R5794" s="30"/>
      <c r="S5794" s="39"/>
      <c r="T5794" s="45"/>
      <c r="U5794" s="52"/>
      <c r="V5794" s="53"/>
      <c r="W5794" s="54"/>
      <c r="X5794" s="30"/>
      <c r="Y5794" s="31" t="str">
        <v/>
      </c>
      <c r="Z5794" s="30"/>
      <c r="AA5794" s="56"/>
      <c r="AB5794" s="56"/>
      <c r="AC5794" s="30"/>
      <c r="AD5794" s="30"/>
    </row>
    <row r="5795" spans="1:30" x14ac:dyDescent="0.2">
      <c r="A5795" s="89"/>
      <c r="B5795" s="35"/>
      <c r="C5795" s="30"/>
      <c r="D5795" s="30"/>
      <c r="E5795" s="30"/>
      <c r="F5795" s="30"/>
      <c r="G5795" s="30"/>
      <c r="H5795" s="155"/>
      <c r="I5795" s="36" t="str">
        <f ca="1">IFERROR(__xludf.DUMMYFUNCTION("""COMPUTED_VALUE""")," ")</f>
        <v xml:space="preserve"> </v>
      </c>
      <c r="J5795" s="51"/>
      <c r="K5795" s="56"/>
      <c r="L5795" s="38"/>
      <c r="M5795" s="30"/>
      <c r="N5795" s="30"/>
      <c r="O5795" s="30"/>
      <c r="P5795" s="30"/>
      <c r="Q5795" s="23" t="str">
        <v/>
      </c>
      <c r="R5795" s="30"/>
      <c r="S5795" s="39"/>
      <c r="T5795" s="45"/>
      <c r="U5795" s="52"/>
      <c r="V5795" s="53"/>
      <c r="W5795" s="54"/>
      <c r="X5795" s="30"/>
      <c r="Y5795" s="31" t="str">
        <v/>
      </c>
      <c r="Z5795" s="30"/>
      <c r="AA5795" s="55"/>
      <c r="AB5795" s="55"/>
      <c r="AC5795" s="30"/>
      <c r="AD5795" s="30"/>
    </row>
    <row r="5796" spans="1:30" x14ac:dyDescent="0.2">
      <c r="A5796" s="89"/>
      <c r="B5796" s="35"/>
      <c r="C5796" s="30"/>
      <c r="D5796" s="30"/>
      <c r="E5796" s="30"/>
      <c r="F5796" s="30"/>
      <c r="G5796" s="30"/>
      <c r="H5796" s="155"/>
      <c r="I5796" s="36" t="str">
        <f ca="1">IFERROR(__xludf.DUMMYFUNCTION("""COMPUTED_VALUE""")," ")</f>
        <v xml:space="preserve"> </v>
      </c>
      <c r="J5796" s="51"/>
      <c r="K5796" s="56"/>
      <c r="L5796" s="38"/>
      <c r="M5796" s="30"/>
      <c r="N5796" s="30"/>
      <c r="O5796" s="30"/>
      <c r="P5796" s="30"/>
      <c r="Q5796" s="23" t="str">
        <v/>
      </c>
      <c r="R5796" s="30"/>
      <c r="S5796" s="39"/>
      <c r="T5796" s="45"/>
      <c r="U5796" s="52"/>
      <c r="V5796" s="53"/>
      <c r="W5796" s="54"/>
      <c r="X5796" s="30"/>
      <c r="Y5796" s="31" t="str">
        <v/>
      </c>
      <c r="Z5796" s="30"/>
      <c r="AA5796" s="56"/>
      <c r="AB5796" s="56"/>
      <c r="AC5796" s="30"/>
      <c r="AD5796" s="30"/>
    </row>
    <row r="5797" spans="1:30" x14ac:dyDescent="0.2">
      <c r="A5797" s="89"/>
      <c r="B5797" s="35"/>
      <c r="C5797" s="30"/>
      <c r="D5797" s="30"/>
      <c r="E5797" s="30"/>
      <c r="F5797" s="30"/>
      <c r="G5797" s="30"/>
      <c r="H5797" s="155"/>
      <c r="I5797" s="36" t="str">
        <f ca="1">IFERROR(__xludf.DUMMYFUNCTION("""COMPUTED_VALUE""")," ")</f>
        <v xml:space="preserve"> </v>
      </c>
      <c r="J5797" s="51"/>
      <c r="K5797" s="56"/>
      <c r="L5797" s="38"/>
      <c r="M5797" s="30"/>
      <c r="N5797" s="30"/>
      <c r="O5797" s="30"/>
      <c r="P5797" s="30"/>
      <c r="Q5797" s="23" t="str">
        <v/>
      </c>
      <c r="R5797" s="30"/>
      <c r="S5797" s="39"/>
      <c r="T5797" s="45"/>
      <c r="U5797" s="52"/>
      <c r="V5797" s="53"/>
      <c r="W5797" s="54"/>
      <c r="X5797" s="30"/>
      <c r="Y5797" s="31" t="str">
        <v/>
      </c>
      <c r="Z5797" s="30"/>
      <c r="AA5797" s="55"/>
      <c r="AB5797" s="55"/>
      <c r="AC5797" s="30"/>
      <c r="AD5797" s="30"/>
    </row>
    <row r="5798" spans="1:30" x14ac:dyDescent="0.2">
      <c r="A5798" s="89"/>
      <c r="B5798" s="35"/>
      <c r="C5798" s="30"/>
      <c r="D5798" s="30"/>
      <c r="E5798" s="30"/>
      <c r="F5798" s="30"/>
      <c r="G5798" s="30"/>
      <c r="H5798" s="155"/>
      <c r="I5798" s="36" t="str">
        <f ca="1">IFERROR(__xludf.DUMMYFUNCTION("""COMPUTED_VALUE""")," ")</f>
        <v xml:space="preserve"> </v>
      </c>
      <c r="J5798" s="51"/>
      <c r="K5798" s="56"/>
      <c r="L5798" s="38"/>
      <c r="M5798" s="30"/>
      <c r="N5798" s="30"/>
      <c r="O5798" s="30"/>
      <c r="P5798" s="30"/>
      <c r="Q5798" s="23" t="str">
        <v/>
      </c>
      <c r="R5798" s="30"/>
      <c r="S5798" s="39"/>
      <c r="T5798" s="45"/>
      <c r="U5798" s="52"/>
      <c r="V5798" s="53"/>
      <c r="W5798" s="54"/>
      <c r="X5798" s="30"/>
      <c r="Y5798" s="31" t="str">
        <v/>
      </c>
      <c r="Z5798" s="30"/>
      <c r="AA5798" s="56"/>
      <c r="AB5798" s="56"/>
      <c r="AC5798" s="30"/>
      <c r="AD5798" s="30"/>
    </row>
    <row r="5799" spans="1:30" x14ac:dyDescent="0.2">
      <c r="A5799" s="89"/>
      <c r="B5799" s="35"/>
      <c r="C5799" s="30"/>
      <c r="D5799" s="30"/>
      <c r="E5799" s="30"/>
      <c r="F5799" s="30"/>
      <c r="G5799" s="30"/>
      <c r="H5799" s="155"/>
      <c r="I5799" s="36" t="str">
        <f ca="1">IFERROR(__xludf.DUMMYFUNCTION("""COMPUTED_VALUE""")," ")</f>
        <v xml:space="preserve"> </v>
      </c>
      <c r="J5799" s="51"/>
      <c r="K5799" s="56"/>
      <c r="L5799" s="38"/>
      <c r="M5799" s="30"/>
      <c r="N5799" s="30"/>
      <c r="O5799" s="30"/>
      <c r="P5799" s="30"/>
      <c r="Q5799" s="23" t="str">
        <v/>
      </c>
      <c r="R5799" s="30"/>
      <c r="S5799" s="39"/>
      <c r="T5799" s="45"/>
      <c r="U5799" s="52"/>
      <c r="V5799" s="53"/>
      <c r="W5799" s="54"/>
      <c r="X5799" s="30"/>
      <c r="Y5799" s="31" t="str">
        <v/>
      </c>
      <c r="Z5799" s="30"/>
      <c r="AA5799" s="55"/>
      <c r="AB5799" s="55"/>
      <c r="AC5799" s="30"/>
      <c r="AD5799" s="30"/>
    </row>
    <row r="5800" spans="1:30" x14ac:dyDescent="0.2">
      <c r="A5800" s="89"/>
      <c r="B5800" s="35"/>
      <c r="C5800" s="30"/>
      <c r="D5800" s="30"/>
      <c r="E5800" s="30"/>
      <c r="F5800" s="30"/>
      <c r="G5800" s="30"/>
      <c r="H5800" s="155"/>
      <c r="I5800" s="36" t="str">
        <f ca="1">IFERROR(__xludf.DUMMYFUNCTION("""COMPUTED_VALUE""")," ")</f>
        <v xml:space="preserve"> </v>
      </c>
      <c r="J5800" s="51"/>
      <c r="K5800" s="56"/>
      <c r="L5800" s="38"/>
      <c r="M5800" s="30"/>
      <c r="N5800" s="30"/>
      <c r="O5800" s="30"/>
      <c r="P5800" s="30"/>
      <c r="Q5800" s="23" t="str">
        <v/>
      </c>
      <c r="R5800" s="30"/>
      <c r="S5800" s="39"/>
      <c r="T5800" s="45"/>
      <c r="U5800" s="52"/>
      <c r="V5800" s="53"/>
      <c r="W5800" s="54"/>
      <c r="X5800" s="30"/>
      <c r="Y5800" s="31" t="str">
        <v/>
      </c>
      <c r="Z5800" s="30"/>
      <c r="AA5800" s="56"/>
      <c r="AB5800" s="56"/>
      <c r="AC5800" s="30"/>
      <c r="AD5800" s="30"/>
    </row>
    <row r="5801" spans="1:30" x14ac:dyDescent="0.2">
      <c r="A5801" s="89"/>
      <c r="B5801" s="35"/>
      <c r="C5801" s="30"/>
      <c r="D5801" s="30"/>
      <c r="E5801" s="30"/>
      <c r="F5801" s="30"/>
      <c r="G5801" s="30"/>
      <c r="H5801" s="155"/>
      <c r="I5801" s="36" t="str">
        <f ca="1">IFERROR(__xludf.DUMMYFUNCTION("""COMPUTED_VALUE""")," ")</f>
        <v xml:space="preserve"> </v>
      </c>
      <c r="J5801" s="51"/>
      <c r="K5801" s="56"/>
      <c r="L5801" s="38"/>
      <c r="M5801" s="30"/>
      <c r="N5801" s="30"/>
      <c r="O5801" s="30"/>
      <c r="P5801" s="30"/>
      <c r="Q5801" s="23" t="str">
        <v/>
      </c>
      <c r="R5801" s="30"/>
      <c r="S5801" s="39"/>
      <c r="T5801" s="45"/>
      <c r="U5801" s="52"/>
      <c r="V5801" s="53"/>
      <c r="W5801" s="54"/>
      <c r="X5801" s="30"/>
      <c r="Y5801" s="31" t="str">
        <v/>
      </c>
      <c r="Z5801" s="30"/>
      <c r="AA5801" s="55"/>
      <c r="AB5801" s="55"/>
      <c r="AC5801" s="30"/>
      <c r="AD5801" s="30"/>
    </row>
    <row r="5802" spans="1:30" x14ac:dyDescent="0.2">
      <c r="A5802" s="89"/>
      <c r="B5802" s="35"/>
      <c r="C5802" s="30"/>
      <c r="D5802" s="30"/>
      <c r="E5802" s="30"/>
      <c r="F5802" s="30"/>
      <c r="G5802" s="30"/>
      <c r="H5802" s="155"/>
      <c r="I5802" s="36" t="str">
        <f ca="1">IFERROR(__xludf.DUMMYFUNCTION("""COMPUTED_VALUE""")," ")</f>
        <v xml:space="preserve"> </v>
      </c>
      <c r="J5802" s="51"/>
      <c r="K5802" s="56"/>
      <c r="L5802" s="38"/>
      <c r="M5802" s="30"/>
      <c r="N5802" s="30"/>
      <c r="O5802" s="30"/>
      <c r="P5802" s="30"/>
      <c r="Q5802" s="23" t="str">
        <v/>
      </c>
      <c r="R5802" s="30"/>
      <c r="S5802" s="39"/>
      <c r="T5802" s="45"/>
      <c r="U5802" s="52"/>
      <c r="V5802" s="53"/>
      <c r="W5802" s="54"/>
      <c r="X5802" s="30"/>
      <c r="Y5802" s="31" t="str">
        <v/>
      </c>
      <c r="Z5802" s="30"/>
      <c r="AA5802" s="56"/>
      <c r="AB5802" s="56"/>
      <c r="AC5802" s="30"/>
      <c r="AD5802" s="30"/>
    </row>
    <row r="5803" spans="1:30" x14ac:dyDescent="0.2">
      <c r="A5803" s="89"/>
      <c r="B5803" s="35"/>
      <c r="C5803" s="30"/>
      <c r="D5803" s="30"/>
      <c r="E5803" s="30"/>
      <c r="F5803" s="30"/>
      <c r="G5803" s="30"/>
      <c r="H5803" s="155"/>
      <c r="I5803" s="36" t="str">
        <f ca="1">IFERROR(__xludf.DUMMYFUNCTION("""COMPUTED_VALUE""")," ")</f>
        <v xml:space="preserve"> </v>
      </c>
      <c r="J5803" s="51"/>
      <c r="K5803" s="56"/>
      <c r="L5803" s="38"/>
      <c r="M5803" s="30"/>
      <c r="N5803" s="30"/>
      <c r="O5803" s="30"/>
      <c r="P5803" s="30"/>
      <c r="Q5803" s="23" t="str">
        <v/>
      </c>
      <c r="R5803" s="30"/>
      <c r="S5803" s="39"/>
      <c r="T5803" s="45"/>
      <c r="U5803" s="52"/>
      <c r="V5803" s="53"/>
      <c r="W5803" s="54"/>
      <c r="X5803" s="30"/>
      <c r="Y5803" s="31" t="str">
        <v/>
      </c>
      <c r="Z5803" s="30"/>
      <c r="AA5803" s="55"/>
      <c r="AB5803" s="55"/>
      <c r="AC5803" s="30"/>
      <c r="AD5803" s="30"/>
    </row>
    <row r="5804" spans="1:30" x14ac:dyDescent="0.2">
      <c r="A5804" s="89"/>
      <c r="B5804" s="35"/>
      <c r="C5804" s="30"/>
      <c r="D5804" s="30"/>
      <c r="E5804" s="30"/>
      <c r="F5804" s="30"/>
      <c r="G5804" s="30"/>
      <c r="H5804" s="155"/>
      <c r="I5804" s="36" t="str">
        <f ca="1">IFERROR(__xludf.DUMMYFUNCTION("""COMPUTED_VALUE""")," ")</f>
        <v xml:space="preserve"> </v>
      </c>
      <c r="J5804" s="51"/>
      <c r="K5804" s="56"/>
      <c r="L5804" s="38"/>
      <c r="M5804" s="30"/>
      <c r="N5804" s="30"/>
      <c r="O5804" s="30"/>
      <c r="P5804" s="30"/>
      <c r="Q5804" s="23" t="str">
        <v/>
      </c>
      <c r="R5804" s="30"/>
      <c r="S5804" s="39"/>
      <c r="T5804" s="45"/>
      <c r="U5804" s="52"/>
      <c r="V5804" s="53"/>
      <c r="W5804" s="54"/>
      <c r="X5804" s="30"/>
      <c r="Y5804" s="31" t="str">
        <v/>
      </c>
      <c r="Z5804" s="30"/>
      <c r="AA5804" s="56"/>
      <c r="AB5804" s="56"/>
      <c r="AC5804" s="30"/>
      <c r="AD5804" s="30"/>
    </row>
    <row r="5805" spans="1:30" x14ac:dyDescent="0.2">
      <c r="A5805" s="89"/>
      <c r="B5805" s="35"/>
      <c r="C5805" s="30"/>
      <c r="D5805" s="30"/>
      <c r="E5805" s="30"/>
      <c r="F5805" s="30"/>
      <c r="G5805" s="30"/>
      <c r="H5805" s="155"/>
      <c r="I5805" s="36" t="str">
        <f ca="1">IFERROR(__xludf.DUMMYFUNCTION("""COMPUTED_VALUE""")," ")</f>
        <v xml:space="preserve"> </v>
      </c>
      <c r="J5805" s="51"/>
      <c r="K5805" s="56"/>
      <c r="L5805" s="38"/>
      <c r="M5805" s="30"/>
      <c r="N5805" s="30"/>
      <c r="O5805" s="30"/>
      <c r="P5805" s="30"/>
      <c r="Q5805" s="23" t="str">
        <v/>
      </c>
      <c r="R5805" s="30"/>
      <c r="S5805" s="39"/>
      <c r="T5805" s="45"/>
      <c r="U5805" s="52"/>
      <c r="V5805" s="53"/>
      <c r="W5805" s="54"/>
      <c r="X5805" s="30"/>
      <c r="Y5805" s="31" t="str">
        <v/>
      </c>
      <c r="Z5805" s="30"/>
      <c r="AA5805" s="55"/>
      <c r="AB5805" s="55"/>
      <c r="AC5805" s="30"/>
      <c r="AD5805" s="30"/>
    </row>
    <row r="5806" spans="1:30" x14ac:dyDescent="0.2">
      <c r="A5806" s="89"/>
      <c r="B5806" s="35"/>
      <c r="C5806" s="30"/>
      <c r="D5806" s="30"/>
      <c r="E5806" s="30"/>
      <c r="F5806" s="30"/>
      <c r="G5806" s="30"/>
      <c r="H5806" s="155"/>
      <c r="I5806" s="36" t="str">
        <f ca="1">IFERROR(__xludf.DUMMYFUNCTION("""COMPUTED_VALUE""")," ")</f>
        <v xml:space="preserve"> </v>
      </c>
      <c r="J5806" s="51"/>
      <c r="K5806" s="56"/>
      <c r="L5806" s="38"/>
      <c r="M5806" s="30"/>
      <c r="N5806" s="30"/>
      <c r="O5806" s="30"/>
      <c r="P5806" s="30"/>
      <c r="Q5806" s="23" t="str">
        <v/>
      </c>
      <c r="R5806" s="30"/>
      <c r="S5806" s="39"/>
      <c r="T5806" s="45"/>
      <c r="U5806" s="52"/>
      <c r="V5806" s="53"/>
      <c r="W5806" s="54"/>
      <c r="X5806" s="30"/>
      <c r="Y5806" s="31" t="str">
        <v/>
      </c>
      <c r="Z5806" s="30"/>
      <c r="AA5806" s="56"/>
      <c r="AB5806" s="56"/>
      <c r="AC5806" s="30"/>
      <c r="AD5806" s="30"/>
    </row>
    <row r="5807" spans="1:30" x14ac:dyDescent="0.2">
      <c r="A5807" s="89"/>
      <c r="B5807" s="35"/>
      <c r="C5807" s="30"/>
      <c r="D5807" s="30"/>
      <c r="E5807" s="30"/>
      <c r="F5807" s="30"/>
      <c r="G5807" s="30"/>
      <c r="H5807" s="155"/>
      <c r="I5807" s="36" t="str">
        <f ca="1">IFERROR(__xludf.DUMMYFUNCTION("""COMPUTED_VALUE""")," ")</f>
        <v xml:space="preserve"> </v>
      </c>
      <c r="J5807" s="51"/>
      <c r="K5807" s="56"/>
      <c r="L5807" s="38"/>
      <c r="M5807" s="30"/>
      <c r="N5807" s="30"/>
      <c r="O5807" s="30"/>
      <c r="P5807" s="30"/>
      <c r="Q5807" s="23" t="str">
        <v/>
      </c>
      <c r="R5807" s="30"/>
      <c r="S5807" s="39"/>
      <c r="T5807" s="45"/>
      <c r="U5807" s="52"/>
      <c r="V5807" s="53"/>
      <c r="W5807" s="54"/>
      <c r="X5807" s="30"/>
      <c r="Y5807" s="31" t="str">
        <v/>
      </c>
      <c r="Z5807" s="30"/>
      <c r="AA5807" s="55"/>
      <c r="AB5807" s="55"/>
      <c r="AC5807" s="30"/>
      <c r="AD5807" s="30"/>
    </row>
    <row r="5808" spans="1:30" x14ac:dyDescent="0.2">
      <c r="A5808" s="89"/>
      <c r="B5808" s="35"/>
      <c r="C5808" s="30"/>
      <c r="D5808" s="30"/>
      <c r="E5808" s="30"/>
      <c r="F5808" s="30"/>
      <c r="G5808" s="30"/>
      <c r="H5808" s="155"/>
      <c r="I5808" s="36" t="str">
        <f ca="1">IFERROR(__xludf.DUMMYFUNCTION("""COMPUTED_VALUE""")," ")</f>
        <v xml:space="preserve"> </v>
      </c>
      <c r="J5808" s="51"/>
      <c r="K5808" s="56"/>
      <c r="L5808" s="38"/>
      <c r="M5808" s="30"/>
      <c r="N5808" s="30"/>
      <c r="O5808" s="30"/>
      <c r="P5808" s="30"/>
      <c r="Q5808" s="23" t="str">
        <v/>
      </c>
      <c r="R5808" s="30"/>
      <c r="S5808" s="39"/>
      <c r="T5808" s="45"/>
      <c r="U5808" s="52"/>
      <c r="V5808" s="53"/>
      <c r="W5808" s="54"/>
      <c r="X5808" s="30"/>
      <c r="Y5808" s="31" t="str">
        <v/>
      </c>
      <c r="Z5808" s="30"/>
      <c r="AA5808" s="56"/>
      <c r="AB5808" s="56"/>
      <c r="AC5808" s="30"/>
      <c r="AD5808" s="30"/>
    </row>
    <row r="5809" spans="1:30" x14ac:dyDescent="0.2">
      <c r="A5809" s="89"/>
      <c r="B5809" s="35"/>
      <c r="C5809" s="30"/>
      <c r="D5809" s="30"/>
      <c r="E5809" s="30"/>
      <c r="F5809" s="30"/>
      <c r="G5809" s="30"/>
      <c r="H5809" s="155"/>
      <c r="I5809" s="36" t="str">
        <f ca="1">IFERROR(__xludf.DUMMYFUNCTION("""COMPUTED_VALUE""")," ")</f>
        <v xml:space="preserve"> </v>
      </c>
      <c r="J5809" s="51"/>
      <c r="K5809" s="56"/>
      <c r="L5809" s="38"/>
      <c r="M5809" s="30"/>
      <c r="N5809" s="30"/>
      <c r="O5809" s="30"/>
      <c r="P5809" s="30"/>
      <c r="Q5809" s="23" t="str">
        <v/>
      </c>
      <c r="R5809" s="30"/>
      <c r="S5809" s="39"/>
      <c r="T5809" s="45"/>
      <c r="U5809" s="52"/>
      <c r="V5809" s="53"/>
      <c r="W5809" s="54"/>
      <c r="X5809" s="30"/>
      <c r="Y5809" s="31" t="str">
        <v/>
      </c>
      <c r="Z5809" s="30"/>
      <c r="AA5809" s="55"/>
      <c r="AB5809" s="55"/>
      <c r="AC5809" s="30"/>
      <c r="AD5809" s="30"/>
    </row>
    <row r="5810" spans="1:30" x14ac:dyDescent="0.2">
      <c r="A5810" s="89"/>
      <c r="B5810" s="35"/>
      <c r="C5810" s="30"/>
      <c r="D5810" s="30"/>
      <c r="E5810" s="30"/>
      <c r="F5810" s="30"/>
      <c r="G5810" s="30"/>
      <c r="H5810" s="155"/>
      <c r="I5810" s="36" t="str">
        <f ca="1">IFERROR(__xludf.DUMMYFUNCTION("""COMPUTED_VALUE""")," ")</f>
        <v xml:space="preserve"> </v>
      </c>
      <c r="J5810" s="51"/>
      <c r="K5810" s="56"/>
      <c r="L5810" s="38"/>
      <c r="M5810" s="30"/>
      <c r="N5810" s="30"/>
      <c r="O5810" s="30"/>
      <c r="P5810" s="30"/>
      <c r="Q5810" s="23" t="str">
        <v/>
      </c>
      <c r="R5810" s="30"/>
      <c r="S5810" s="39"/>
      <c r="T5810" s="45"/>
      <c r="U5810" s="52"/>
      <c r="V5810" s="53"/>
      <c r="W5810" s="54"/>
      <c r="X5810" s="30"/>
      <c r="Y5810" s="31" t="str">
        <v/>
      </c>
      <c r="Z5810" s="30"/>
      <c r="AA5810" s="56"/>
      <c r="AB5810" s="56"/>
      <c r="AC5810" s="30"/>
      <c r="AD5810" s="30"/>
    </row>
    <row r="5811" spans="1:30" x14ac:dyDescent="0.2">
      <c r="A5811" s="89"/>
      <c r="B5811" s="35"/>
      <c r="C5811" s="30"/>
      <c r="D5811" s="30"/>
      <c r="E5811" s="30"/>
      <c r="F5811" s="30"/>
      <c r="G5811" s="30"/>
      <c r="H5811" s="155"/>
      <c r="I5811" s="36" t="str">
        <f ca="1">IFERROR(__xludf.DUMMYFUNCTION("""COMPUTED_VALUE""")," ")</f>
        <v xml:space="preserve"> </v>
      </c>
      <c r="J5811" s="51"/>
      <c r="K5811" s="56"/>
      <c r="L5811" s="38"/>
      <c r="M5811" s="30"/>
      <c r="N5811" s="30"/>
      <c r="O5811" s="30"/>
      <c r="P5811" s="30"/>
      <c r="Q5811" s="23" t="str">
        <v/>
      </c>
      <c r="R5811" s="30"/>
      <c r="S5811" s="39"/>
      <c r="T5811" s="45"/>
      <c r="U5811" s="52"/>
      <c r="V5811" s="53"/>
      <c r="W5811" s="54"/>
      <c r="X5811" s="30"/>
      <c r="Y5811" s="31" t="str">
        <v/>
      </c>
      <c r="Z5811" s="30"/>
      <c r="AA5811" s="55"/>
      <c r="AB5811" s="55"/>
      <c r="AC5811" s="30"/>
      <c r="AD5811" s="30"/>
    </row>
    <row r="5812" spans="1:30" x14ac:dyDescent="0.2">
      <c r="A5812" s="89"/>
      <c r="B5812" s="35"/>
      <c r="C5812" s="30"/>
      <c r="D5812" s="30"/>
      <c r="E5812" s="30"/>
      <c r="F5812" s="30"/>
      <c r="G5812" s="30"/>
      <c r="H5812" s="155"/>
      <c r="I5812" s="36" t="str">
        <f ca="1">IFERROR(__xludf.DUMMYFUNCTION("""COMPUTED_VALUE""")," ")</f>
        <v xml:space="preserve"> </v>
      </c>
      <c r="J5812" s="51"/>
      <c r="K5812" s="56"/>
      <c r="L5812" s="38"/>
      <c r="M5812" s="30"/>
      <c r="N5812" s="30"/>
      <c r="O5812" s="30"/>
      <c r="P5812" s="30"/>
      <c r="Q5812" s="23" t="str">
        <v/>
      </c>
      <c r="R5812" s="30"/>
      <c r="S5812" s="39"/>
      <c r="T5812" s="45"/>
      <c r="U5812" s="52"/>
      <c r="V5812" s="53"/>
      <c r="W5812" s="54"/>
      <c r="X5812" s="30"/>
      <c r="Y5812" s="31" t="str">
        <v/>
      </c>
      <c r="Z5812" s="30"/>
      <c r="AA5812" s="56"/>
      <c r="AB5812" s="56"/>
      <c r="AC5812" s="30"/>
      <c r="AD5812" s="30"/>
    </row>
    <row r="5813" spans="1:30" x14ac:dyDescent="0.2">
      <c r="A5813" s="89"/>
      <c r="B5813" s="35"/>
      <c r="C5813" s="30"/>
      <c r="D5813" s="30"/>
      <c r="E5813" s="30"/>
      <c r="F5813" s="30"/>
      <c r="G5813" s="30"/>
      <c r="H5813" s="155"/>
      <c r="I5813" s="36" t="str">
        <f ca="1">IFERROR(__xludf.DUMMYFUNCTION("""COMPUTED_VALUE""")," ")</f>
        <v xml:space="preserve"> </v>
      </c>
      <c r="J5813" s="51"/>
      <c r="K5813" s="56"/>
      <c r="L5813" s="38"/>
      <c r="M5813" s="30"/>
      <c r="N5813" s="30"/>
      <c r="O5813" s="30"/>
      <c r="P5813" s="30"/>
      <c r="Q5813" s="23" t="str">
        <v/>
      </c>
      <c r="R5813" s="30"/>
      <c r="S5813" s="39"/>
      <c r="T5813" s="45"/>
      <c r="U5813" s="52"/>
      <c r="V5813" s="53"/>
      <c r="W5813" s="54"/>
      <c r="X5813" s="30"/>
      <c r="Y5813" s="31" t="str">
        <v/>
      </c>
      <c r="Z5813" s="30"/>
      <c r="AA5813" s="55"/>
      <c r="AB5813" s="55"/>
      <c r="AC5813" s="30"/>
      <c r="AD5813" s="30"/>
    </row>
    <row r="5814" spans="1:30" x14ac:dyDescent="0.2">
      <c r="A5814" s="89"/>
      <c r="B5814" s="35"/>
      <c r="C5814" s="30"/>
      <c r="D5814" s="30"/>
      <c r="E5814" s="30"/>
      <c r="F5814" s="30"/>
      <c r="G5814" s="30"/>
      <c r="H5814" s="155"/>
      <c r="I5814" s="36" t="str">
        <f ca="1">IFERROR(__xludf.DUMMYFUNCTION("""COMPUTED_VALUE""")," ")</f>
        <v xml:space="preserve"> </v>
      </c>
      <c r="J5814" s="51"/>
      <c r="K5814" s="56"/>
      <c r="L5814" s="38"/>
      <c r="M5814" s="30"/>
      <c r="N5814" s="30"/>
      <c r="O5814" s="30"/>
      <c r="P5814" s="30"/>
      <c r="Q5814" s="23" t="str">
        <v/>
      </c>
      <c r="R5814" s="30"/>
      <c r="S5814" s="39"/>
      <c r="T5814" s="45"/>
      <c r="U5814" s="52"/>
      <c r="V5814" s="53"/>
      <c r="W5814" s="54"/>
      <c r="X5814" s="30"/>
      <c r="Y5814" s="31" t="str">
        <v/>
      </c>
      <c r="Z5814" s="30"/>
      <c r="AA5814" s="56"/>
      <c r="AB5814" s="56"/>
      <c r="AC5814" s="30"/>
      <c r="AD5814" s="30"/>
    </row>
    <row r="5815" spans="1:30" x14ac:dyDescent="0.2">
      <c r="A5815" s="89"/>
      <c r="B5815" s="35"/>
      <c r="C5815" s="30"/>
      <c r="D5815" s="30"/>
      <c r="E5815" s="30"/>
      <c r="F5815" s="30"/>
      <c r="G5815" s="30"/>
      <c r="H5815" s="155"/>
      <c r="I5815" s="36" t="str">
        <f ca="1">IFERROR(__xludf.DUMMYFUNCTION("""COMPUTED_VALUE""")," ")</f>
        <v xml:space="preserve"> </v>
      </c>
      <c r="J5815" s="51"/>
      <c r="K5815" s="56"/>
      <c r="L5815" s="38"/>
      <c r="M5815" s="30"/>
      <c r="N5815" s="30"/>
      <c r="O5815" s="30"/>
      <c r="P5815" s="30"/>
      <c r="Q5815" s="23" t="str">
        <v/>
      </c>
      <c r="R5815" s="30"/>
      <c r="S5815" s="39"/>
      <c r="T5815" s="45"/>
      <c r="U5815" s="52"/>
      <c r="V5815" s="53"/>
      <c r="W5815" s="54"/>
      <c r="X5815" s="30"/>
      <c r="Y5815" s="31" t="str">
        <v/>
      </c>
      <c r="Z5815" s="30"/>
      <c r="AA5815" s="55"/>
      <c r="AB5815" s="55"/>
      <c r="AC5815" s="30"/>
      <c r="AD5815" s="30"/>
    </row>
    <row r="5816" spans="1:30" x14ac:dyDescent="0.2">
      <c r="A5816" s="89"/>
      <c r="B5816" s="35"/>
      <c r="C5816" s="30"/>
      <c r="D5816" s="30"/>
      <c r="E5816" s="30"/>
      <c r="F5816" s="30"/>
      <c r="G5816" s="30"/>
      <c r="H5816" s="155"/>
      <c r="I5816" s="36" t="str">
        <f ca="1">IFERROR(__xludf.DUMMYFUNCTION("""COMPUTED_VALUE""")," ")</f>
        <v xml:space="preserve"> </v>
      </c>
      <c r="J5816" s="51"/>
      <c r="K5816" s="56"/>
      <c r="L5816" s="38"/>
      <c r="M5816" s="30"/>
      <c r="N5816" s="30"/>
      <c r="O5816" s="30"/>
      <c r="P5816" s="30"/>
      <c r="Q5816" s="23" t="str">
        <v/>
      </c>
      <c r="R5816" s="30"/>
      <c r="S5816" s="39"/>
      <c r="T5816" s="45"/>
      <c r="U5816" s="52"/>
      <c r="V5816" s="53"/>
      <c r="W5816" s="54"/>
      <c r="X5816" s="30"/>
      <c r="Y5816" s="31" t="str">
        <v/>
      </c>
      <c r="Z5816" s="30"/>
      <c r="AA5816" s="56"/>
      <c r="AB5816" s="56"/>
      <c r="AC5816" s="30"/>
      <c r="AD5816" s="30"/>
    </row>
    <row r="5817" spans="1:30" x14ac:dyDescent="0.2">
      <c r="A5817" s="89"/>
      <c r="B5817" s="35"/>
      <c r="C5817" s="30"/>
      <c r="D5817" s="30"/>
      <c r="E5817" s="30"/>
      <c r="F5817" s="30"/>
      <c r="G5817" s="30"/>
      <c r="H5817" s="155"/>
      <c r="I5817" s="36" t="str">
        <f ca="1">IFERROR(__xludf.DUMMYFUNCTION("""COMPUTED_VALUE""")," ")</f>
        <v xml:space="preserve"> </v>
      </c>
      <c r="J5817" s="51"/>
      <c r="K5817" s="56"/>
      <c r="L5817" s="38"/>
      <c r="M5817" s="30"/>
      <c r="N5817" s="30"/>
      <c r="O5817" s="30"/>
      <c r="P5817" s="30"/>
      <c r="Q5817" s="23" t="str">
        <v/>
      </c>
      <c r="R5817" s="30"/>
      <c r="S5817" s="39"/>
      <c r="T5817" s="45"/>
      <c r="U5817" s="52"/>
      <c r="V5817" s="53"/>
      <c r="W5817" s="54"/>
      <c r="X5817" s="30"/>
      <c r="Y5817" s="31" t="str">
        <v/>
      </c>
      <c r="Z5817" s="30"/>
      <c r="AA5817" s="55"/>
      <c r="AB5817" s="55"/>
      <c r="AC5817" s="30"/>
      <c r="AD5817" s="30"/>
    </row>
    <row r="5818" spans="1:30" x14ac:dyDescent="0.2">
      <c r="A5818" s="89"/>
      <c r="B5818" s="35"/>
      <c r="C5818" s="30"/>
      <c r="D5818" s="30"/>
      <c r="E5818" s="30"/>
      <c r="F5818" s="30"/>
      <c r="G5818" s="30"/>
      <c r="H5818" s="155"/>
      <c r="I5818" s="36" t="str">
        <f ca="1">IFERROR(__xludf.DUMMYFUNCTION("""COMPUTED_VALUE""")," ")</f>
        <v xml:space="preserve"> </v>
      </c>
      <c r="J5818" s="51"/>
      <c r="K5818" s="56"/>
      <c r="L5818" s="38"/>
      <c r="M5818" s="30"/>
      <c r="N5818" s="30"/>
      <c r="O5818" s="30"/>
      <c r="P5818" s="30"/>
      <c r="Q5818" s="23" t="str">
        <v/>
      </c>
      <c r="R5818" s="30"/>
      <c r="S5818" s="39"/>
      <c r="T5818" s="45"/>
      <c r="U5818" s="52"/>
      <c r="V5818" s="53"/>
      <c r="W5818" s="54"/>
      <c r="X5818" s="30"/>
      <c r="Y5818" s="31" t="str">
        <v/>
      </c>
      <c r="Z5818" s="30"/>
      <c r="AA5818" s="56"/>
      <c r="AB5818" s="56"/>
      <c r="AC5818" s="30"/>
      <c r="AD5818" s="30"/>
    </row>
    <row r="5819" spans="1:30" x14ac:dyDescent="0.2">
      <c r="A5819" s="89"/>
      <c r="B5819" s="35"/>
      <c r="C5819" s="30"/>
      <c r="D5819" s="30"/>
      <c r="E5819" s="30"/>
      <c r="F5819" s="30"/>
      <c r="G5819" s="30"/>
      <c r="H5819" s="155"/>
      <c r="I5819" s="36" t="str">
        <f ca="1">IFERROR(__xludf.DUMMYFUNCTION("""COMPUTED_VALUE""")," ")</f>
        <v xml:space="preserve"> </v>
      </c>
      <c r="J5819" s="51"/>
      <c r="K5819" s="56"/>
      <c r="L5819" s="38"/>
      <c r="M5819" s="30"/>
      <c r="N5819" s="30"/>
      <c r="O5819" s="30"/>
      <c r="P5819" s="30"/>
      <c r="Q5819" s="23" t="str">
        <v/>
      </c>
      <c r="R5819" s="30"/>
      <c r="S5819" s="39"/>
      <c r="T5819" s="45"/>
      <c r="U5819" s="52"/>
      <c r="V5819" s="53"/>
      <c r="W5819" s="54"/>
      <c r="X5819" s="30"/>
      <c r="Y5819" s="31" t="str">
        <v/>
      </c>
      <c r="Z5819" s="30"/>
      <c r="AA5819" s="55"/>
      <c r="AB5819" s="55"/>
      <c r="AC5819" s="30"/>
      <c r="AD5819" s="30"/>
    </row>
    <row r="5820" spans="1:30" x14ac:dyDescent="0.2">
      <c r="A5820" s="89"/>
      <c r="B5820" s="35"/>
      <c r="C5820" s="30"/>
      <c r="D5820" s="30"/>
      <c r="E5820" s="30"/>
      <c r="F5820" s="30"/>
      <c r="G5820" s="30"/>
      <c r="H5820" s="155"/>
      <c r="I5820" s="36" t="str">
        <f ca="1">IFERROR(__xludf.DUMMYFUNCTION("""COMPUTED_VALUE""")," ")</f>
        <v xml:space="preserve"> </v>
      </c>
      <c r="J5820" s="51"/>
      <c r="K5820" s="56"/>
      <c r="L5820" s="38"/>
      <c r="M5820" s="30"/>
      <c r="N5820" s="30"/>
      <c r="O5820" s="30"/>
      <c r="P5820" s="30"/>
      <c r="Q5820" s="23" t="str">
        <v/>
      </c>
      <c r="R5820" s="30"/>
      <c r="S5820" s="39"/>
      <c r="T5820" s="45"/>
      <c r="U5820" s="52"/>
      <c r="V5820" s="53"/>
      <c r="W5820" s="54"/>
      <c r="X5820" s="30"/>
      <c r="Y5820" s="31" t="str">
        <v/>
      </c>
      <c r="Z5820" s="30"/>
      <c r="AA5820" s="56"/>
      <c r="AB5820" s="56"/>
      <c r="AC5820" s="30"/>
      <c r="AD5820" s="30"/>
    </row>
    <row r="5821" spans="1:30" x14ac:dyDescent="0.2">
      <c r="A5821" s="89"/>
      <c r="B5821" s="35"/>
      <c r="C5821" s="30"/>
      <c r="D5821" s="30"/>
      <c r="E5821" s="30"/>
      <c r="F5821" s="30"/>
      <c r="G5821" s="30"/>
      <c r="H5821" s="155"/>
      <c r="I5821" s="36" t="str">
        <f ca="1">IFERROR(__xludf.DUMMYFUNCTION("""COMPUTED_VALUE""")," ")</f>
        <v xml:space="preserve"> </v>
      </c>
      <c r="J5821" s="51"/>
      <c r="K5821" s="56"/>
      <c r="L5821" s="38"/>
      <c r="M5821" s="30"/>
      <c r="N5821" s="30"/>
      <c r="O5821" s="30"/>
      <c r="P5821" s="30"/>
      <c r="Q5821" s="23" t="str">
        <v/>
      </c>
      <c r="R5821" s="30"/>
      <c r="S5821" s="39"/>
      <c r="T5821" s="45"/>
      <c r="U5821" s="52"/>
      <c r="V5821" s="53"/>
      <c r="W5821" s="54"/>
      <c r="X5821" s="30"/>
      <c r="Y5821" s="31" t="str">
        <v/>
      </c>
      <c r="Z5821" s="30"/>
      <c r="AA5821" s="55"/>
      <c r="AB5821" s="55"/>
      <c r="AC5821" s="30"/>
      <c r="AD5821" s="30"/>
    </row>
    <row r="5822" spans="1:30" x14ac:dyDescent="0.2">
      <c r="A5822" s="89"/>
      <c r="B5822" s="35"/>
      <c r="C5822" s="30"/>
      <c r="D5822" s="30"/>
      <c r="E5822" s="30"/>
      <c r="F5822" s="30"/>
      <c r="G5822" s="30"/>
      <c r="H5822" s="155"/>
      <c r="I5822" s="36" t="str">
        <f ca="1">IFERROR(__xludf.DUMMYFUNCTION("""COMPUTED_VALUE""")," ")</f>
        <v xml:space="preserve"> </v>
      </c>
      <c r="J5822" s="51"/>
      <c r="K5822" s="56"/>
      <c r="L5822" s="38"/>
      <c r="M5822" s="30"/>
      <c r="N5822" s="30"/>
      <c r="O5822" s="30"/>
      <c r="P5822" s="30"/>
      <c r="Q5822" s="23" t="str">
        <v/>
      </c>
      <c r="R5822" s="30"/>
      <c r="S5822" s="39"/>
      <c r="T5822" s="45"/>
      <c r="U5822" s="52"/>
      <c r="V5822" s="53"/>
      <c r="W5822" s="54"/>
      <c r="X5822" s="30"/>
      <c r="Y5822" s="31" t="str">
        <v/>
      </c>
      <c r="Z5822" s="30"/>
      <c r="AA5822" s="56"/>
      <c r="AB5822" s="56"/>
      <c r="AC5822" s="30"/>
      <c r="AD5822" s="30"/>
    </row>
    <row r="5823" spans="1:30" x14ac:dyDescent="0.2">
      <c r="A5823" s="89"/>
      <c r="B5823" s="35"/>
      <c r="C5823" s="30"/>
      <c r="D5823" s="30"/>
      <c r="E5823" s="30"/>
      <c r="F5823" s="30"/>
      <c r="G5823" s="30"/>
      <c r="H5823" s="155"/>
      <c r="I5823" s="36" t="str">
        <f ca="1">IFERROR(__xludf.DUMMYFUNCTION("""COMPUTED_VALUE""")," ")</f>
        <v xml:space="preserve"> </v>
      </c>
      <c r="J5823" s="51"/>
      <c r="K5823" s="56"/>
      <c r="L5823" s="38"/>
      <c r="M5823" s="30"/>
      <c r="N5823" s="30"/>
      <c r="O5823" s="30"/>
      <c r="P5823" s="30"/>
      <c r="Q5823" s="23" t="str">
        <v/>
      </c>
      <c r="R5823" s="30"/>
      <c r="S5823" s="39"/>
      <c r="T5823" s="45"/>
      <c r="U5823" s="52"/>
      <c r="V5823" s="53"/>
      <c r="W5823" s="54"/>
      <c r="X5823" s="30"/>
      <c r="Y5823" s="31" t="str">
        <v/>
      </c>
      <c r="Z5823" s="30"/>
      <c r="AA5823" s="55"/>
      <c r="AB5823" s="55"/>
      <c r="AC5823" s="30"/>
      <c r="AD5823" s="30"/>
    </row>
    <row r="5824" spans="1:30" x14ac:dyDescent="0.2">
      <c r="A5824" s="89"/>
      <c r="B5824" s="35"/>
      <c r="C5824" s="30"/>
      <c r="D5824" s="30"/>
      <c r="E5824" s="30"/>
      <c r="F5824" s="30"/>
      <c r="G5824" s="30"/>
      <c r="H5824" s="155"/>
      <c r="I5824" s="36" t="str">
        <f ca="1">IFERROR(__xludf.DUMMYFUNCTION("""COMPUTED_VALUE""")," ")</f>
        <v xml:space="preserve"> </v>
      </c>
      <c r="J5824" s="51"/>
      <c r="K5824" s="56"/>
      <c r="L5824" s="38"/>
      <c r="M5824" s="30"/>
      <c r="N5824" s="30"/>
      <c r="O5824" s="30"/>
      <c r="P5824" s="30"/>
      <c r="Q5824" s="23" t="str">
        <v/>
      </c>
      <c r="R5824" s="30"/>
      <c r="S5824" s="39"/>
      <c r="T5824" s="45"/>
      <c r="U5824" s="52"/>
      <c r="V5824" s="53"/>
      <c r="W5824" s="54"/>
      <c r="X5824" s="30"/>
      <c r="Y5824" s="31" t="str">
        <v/>
      </c>
      <c r="Z5824" s="30"/>
      <c r="AA5824" s="56"/>
      <c r="AB5824" s="56"/>
      <c r="AC5824" s="30"/>
      <c r="AD5824" s="30"/>
    </row>
    <row r="5825" spans="1:30" x14ac:dyDescent="0.2">
      <c r="A5825" s="89"/>
      <c r="B5825" s="35"/>
      <c r="C5825" s="30"/>
      <c r="D5825" s="30"/>
      <c r="E5825" s="30"/>
      <c r="F5825" s="30"/>
      <c r="G5825" s="30"/>
      <c r="H5825" s="155"/>
      <c r="I5825" s="36" t="str">
        <f ca="1">IFERROR(__xludf.DUMMYFUNCTION("""COMPUTED_VALUE""")," ")</f>
        <v xml:space="preserve"> </v>
      </c>
      <c r="J5825" s="51"/>
      <c r="K5825" s="56"/>
      <c r="L5825" s="38"/>
      <c r="M5825" s="30"/>
      <c r="N5825" s="30"/>
      <c r="O5825" s="30"/>
      <c r="P5825" s="30"/>
      <c r="Q5825" s="23" t="str">
        <v/>
      </c>
      <c r="R5825" s="30"/>
      <c r="S5825" s="39"/>
      <c r="T5825" s="45"/>
      <c r="U5825" s="52"/>
      <c r="V5825" s="53"/>
      <c r="W5825" s="54"/>
      <c r="X5825" s="30"/>
      <c r="Y5825" s="31" t="str">
        <v/>
      </c>
      <c r="Z5825" s="30"/>
      <c r="AA5825" s="55"/>
      <c r="AB5825" s="55"/>
      <c r="AC5825" s="30"/>
      <c r="AD5825" s="30"/>
    </row>
    <row r="5826" spans="1:30" x14ac:dyDescent="0.2">
      <c r="A5826" s="89"/>
      <c r="B5826" s="35"/>
      <c r="C5826" s="30"/>
      <c r="D5826" s="30"/>
      <c r="E5826" s="30"/>
      <c r="F5826" s="30"/>
      <c r="G5826" s="30"/>
      <c r="H5826" s="155"/>
      <c r="I5826" s="36" t="str">
        <f ca="1">IFERROR(__xludf.DUMMYFUNCTION("""COMPUTED_VALUE""")," ")</f>
        <v xml:space="preserve"> </v>
      </c>
      <c r="J5826" s="51"/>
      <c r="K5826" s="56"/>
      <c r="L5826" s="38"/>
      <c r="M5826" s="30"/>
      <c r="N5826" s="30"/>
      <c r="O5826" s="30"/>
      <c r="P5826" s="30"/>
      <c r="Q5826" s="23" t="str">
        <v/>
      </c>
      <c r="R5826" s="30"/>
      <c r="S5826" s="39"/>
      <c r="T5826" s="45"/>
      <c r="U5826" s="52"/>
      <c r="V5826" s="53"/>
      <c r="W5826" s="54"/>
      <c r="X5826" s="30"/>
      <c r="Y5826" s="31" t="str">
        <v/>
      </c>
      <c r="Z5826" s="30"/>
      <c r="AA5826" s="56"/>
      <c r="AB5826" s="56"/>
      <c r="AC5826" s="30"/>
      <c r="AD5826" s="30"/>
    </row>
    <row r="5827" spans="1:30" x14ac:dyDescent="0.2">
      <c r="A5827" s="89"/>
      <c r="B5827" s="35"/>
      <c r="C5827" s="30"/>
      <c r="D5827" s="30"/>
      <c r="E5827" s="30"/>
      <c r="F5827" s="30"/>
      <c r="G5827" s="30"/>
      <c r="H5827" s="155"/>
      <c r="I5827" s="36" t="str">
        <f ca="1">IFERROR(__xludf.DUMMYFUNCTION("""COMPUTED_VALUE""")," ")</f>
        <v xml:space="preserve"> </v>
      </c>
      <c r="J5827" s="51"/>
      <c r="K5827" s="56"/>
      <c r="L5827" s="38"/>
      <c r="M5827" s="30"/>
      <c r="N5827" s="30"/>
      <c r="O5827" s="30"/>
      <c r="P5827" s="30"/>
      <c r="Q5827" s="23" t="str">
        <v/>
      </c>
      <c r="R5827" s="30"/>
      <c r="S5827" s="39"/>
      <c r="T5827" s="45"/>
      <c r="U5827" s="52"/>
      <c r="V5827" s="53"/>
      <c r="W5827" s="54"/>
      <c r="X5827" s="30"/>
      <c r="Y5827" s="31" t="str">
        <v/>
      </c>
      <c r="Z5827" s="30"/>
      <c r="AA5827" s="55"/>
      <c r="AB5827" s="55"/>
      <c r="AC5827" s="30"/>
      <c r="AD5827" s="30"/>
    </row>
    <row r="5828" spans="1:30" x14ac:dyDescent="0.2">
      <c r="A5828" s="89"/>
      <c r="B5828" s="35"/>
      <c r="C5828" s="30"/>
      <c r="D5828" s="30"/>
      <c r="E5828" s="30"/>
      <c r="F5828" s="30"/>
      <c r="G5828" s="30"/>
      <c r="H5828" s="155"/>
      <c r="I5828" s="36" t="str">
        <f ca="1">IFERROR(__xludf.DUMMYFUNCTION("""COMPUTED_VALUE""")," ")</f>
        <v xml:space="preserve"> </v>
      </c>
      <c r="J5828" s="51"/>
      <c r="K5828" s="56"/>
      <c r="L5828" s="38"/>
      <c r="M5828" s="30"/>
      <c r="N5828" s="30"/>
      <c r="O5828" s="30"/>
      <c r="P5828" s="30"/>
      <c r="Q5828" s="23" t="str">
        <v/>
      </c>
      <c r="R5828" s="30"/>
      <c r="S5828" s="39"/>
      <c r="T5828" s="45"/>
      <c r="U5828" s="52"/>
      <c r="V5828" s="53"/>
      <c r="W5828" s="54"/>
      <c r="X5828" s="30"/>
      <c r="Y5828" s="31" t="str">
        <v/>
      </c>
      <c r="Z5828" s="30"/>
      <c r="AA5828" s="56"/>
      <c r="AB5828" s="56"/>
      <c r="AC5828" s="30"/>
      <c r="AD5828" s="30"/>
    </row>
    <row r="5829" spans="1:30" x14ac:dyDescent="0.2">
      <c r="A5829" s="89"/>
      <c r="B5829" s="35"/>
      <c r="C5829" s="30"/>
      <c r="D5829" s="30"/>
      <c r="E5829" s="30"/>
      <c r="F5829" s="30"/>
      <c r="G5829" s="30"/>
      <c r="H5829" s="155"/>
      <c r="I5829" s="36" t="str">
        <f ca="1">IFERROR(__xludf.DUMMYFUNCTION("""COMPUTED_VALUE""")," ")</f>
        <v xml:space="preserve"> </v>
      </c>
      <c r="J5829" s="51"/>
      <c r="K5829" s="56"/>
      <c r="L5829" s="38"/>
      <c r="M5829" s="30"/>
      <c r="N5829" s="30"/>
      <c r="O5829" s="30"/>
      <c r="P5829" s="30"/>
      <c r="Q5829" s="23" t="str">
        <v/>
      </c>
      <c r="R5829" s="30"/>
      <c r="S5829" s="39"/>
      <c r="T5829" s="45"/>
      <c r="U5829" s="52"/>
      <c r="V5829" s="53"/>
      <c r="W5829" s="54"/>
      <c r="X5829" s="30"/>
      <c r="Y5829" s="31" t="str">
        <v/>
      </c>
      <c r="Z5829" s="30"/>
      <c r="AA5829" s="55"/>
      <c r="AB5829" s="55"/>
      <c r="AC5829" s="30"/>
      <c r="AD5829" s="30"/>
    </row>
    <row r="5830" spans="1:30" x14ac:dyDescent="0.2">
      <c r="A5830" s="89"/>
      <c r="B5830" s="35"/>
      <c r="C5830" s="30"/>
      <c r="D5830" s="30"/>
      <c r="E5830" s="30"/>
      <c r="F5830" s="30"/>
      <c r="G5830" s="30"/>
      <c r="H5830" s="155"/>
      <c r="I5830" s="36" t="str">
        <f ca="1">IFERROR(__xludf.DUMMYFUNCTION("""COMPUTED_VALUE""")," ")</f>
        <v xml:space="preserve"> </v>
      </c>
      <c r="J5830" s="51"/>
      <c r="K5830" s="56"/>
      <c r="L5830" s="38"/>
      <c r="M5830" s="30"/>
      <c r="N5830" s="30"/>
      <c r="O5830" s="30"/>
      <c r="P5830" s="30"/>
      <c r="Q5830" s="23" t="str">
        <v/>
      </c>
      <c r="R5830" s="30"/>
      <c r="S5830" s="39"/>
      <c r="T5830" s="45"/>
      <c r="U5830" s="52"/>
      <c r="V5830" s="53"/>
      <c r="W5830" s="54"/>
      <c r="X5830" s="30"/>
      <c r="Y5830" s="31" t="str">
        <v/>
      </c>
      <c r="Z5830" s="30"/>
      <c r="AA5830" s="56"/>
      <c r="AB5830" s="56"/>
      <c r="AC5830" s="30"/>
      <c r="AD5830" s="30"/>
    </row>
    <row r="5831" spans="1:30" x14ac:dyDescent="0.2">
      <c r="A5831" s="89"/>
      <c r="B5831" s="35"/>
      <c r="C5831" s="30"/>
      <c r="D5831" s="30"/>
      <c r="E5831" s="30"/>
      <c r="F5831" s="30"/>
      <c r="G5831" s="30"/>
      <c r="H5831" s="155"/>
      <c r="I5831" s="36" t="str">
        <f ca="1">IFERROR(__xludf.DUMMYFUNCTION("""COMPUTED_VALUE""")," ")</f>
        <v xml:space="preserve"> </v>
      </c>
      <c r="J5831" s="51"/>
      <c r="K5831" s="56"/>
      <c r="L5831" s="38"/>
      <c r="M5831" s="30"/>
      <c r="N5831" s="30"/>
      <c r="O5831" s="30"/>
      <c r="P5831" s="30"/>
      <c r="Q5831" s="23" t="str">
        <v/>
      </c>
      <c r="R5831" s="30"/>
      <c r="S5831" s="39"/>
      <c r="T5831" s="45"/>
      <c r="U5831" s="52"/>
      <c r="V5831" s="53"/>
      <c r="W5831" s="54"/>
      <c r="X5831" s="30"/>
      <c r="Y5831" s="31" t="str">
        <v/>
      </c>
      <c r="Z5831" s="30"/>
      <c r="AA5831" s="55"/>
      <c r="AB5831" s="55"/>
      <c r="AC5831" s="30"/>
      <c r="AD5831" s="30"/>
    </row>
    <row r="5832" spans="1:30" x14ac:dyDescent="0.2">
      <c r="A5832" s="89"/>
      <c r="B5832" s="35"/>
      <c r="C5832" s="30"/>
      <c r="D5832" s="30"/>
      <c r="E5832" s="30"/>
      <c r="F5832" s="30"/>
      <c r="G5832" s="30"/>
      <c r="H5832" s="155"/>
      <c r="I5832" s="36" t="str">
        <f ca="1">IFERROR(__xludf.DUMMYFUNCTION("""COMPUTED_VALUE""")," ")</f>
        <v xml:space="preserve"> </v>
      </c>
      <c r="J5832" s="51"/>
      <c r="K5832" s="56"/>
      <c r="L5832" s="38"/>
      <c r="M5832" s="30"/>
      <c r="N5832" s="30"/>
      <c r="O5832" s="30"/>
      <c r="P5832" s="30"/>
      <c r="Q5832" s="23" t="str">
        <v/>
      </c>
      <c r="R5832" s="30"/>
      <c r="S5832" s="39"/>
      <c r="T5832" s="45"/>
      <c r="U5832" s="52"/>
      <c r="V5832" s="53"/>
      <c r="W5832" s="54"/>
      <c r="X5832" s="30"/>
      <c r="Y5832" s="31" t="str">
        <v/>
      </c>
      <c r="Z5832" s="30"/>
      <c r="AA5832" s="56"/>
      <c r="AB5832" s="56"/>
      <c r="AC5832" s="30"/>
      <c r="AD5832" s="30"/>
    </row>
    <row r="5833" spans="1:30" x14ac:dyDescent="0.2">
      <c r="A5833" s="89"/>
      <c r="B5833" s="35"/>
      <c r="C5833" s="30"/>
      <c r="D5833" s="30"/>
      <c r="E5833" s="30"/>
      <c r="F5833" s="30"/>
      <c r="G5833" s="30"/>
      <c r="H5833" s="155"/>
      <c r="I5833" s="36" t="str">
        <f ca="1">IFERROR(__xludf.DUMMYFUNCTION("""COMPUTED_VALUE""")," ")</f>
        <v xml:space="preserve"> </v>
      </c>
      <c r="J5833" s="51"/>
      <c r="K5833" s="56"/>
      <c r="L5833" s="38"/>
      <c r="M5833" s="30"/>
      <c r="N5833" s="30"/>
      <c r="O5833" s="30"/>
      <c r="P5833" s="30"/>
      <c r="Q5833" s="23" t="str">
        <v/>
      </c>
      <c r="R5833" s="30"/>
      <c r="S5833" s="39"/>
      <c r="T5833" s="45"/>
      <c r="U5833" s="52"/>
      <c r="V5833" s="53"/>
      <c r="W5833" s="54"/>
      <c r="X5833" s="30"/>
      <c r="Y5833" s="31" t="str">
        <v/>
      </c>
      <c r="Z5833" s="30"/>
      <c r="AA5833" s="55"/>
      <c r="AB5833" s="55"/>
      <c r="AC5833" s="30"/>
      <c r="AD5833" s="30"/>
    </row>
    <row r="5834" spans="1:30" x14ac:dyDescent="0.2">
      <c r="A5834" s="89"/>
      <c r="B5834" s="35"/>
      <c r="C5834" s="30"/>
      <c r="D5834" s="30"/>
      <c r="E5834" s="30"/>
      <c r="F5834" s="30"/>
      <c r="G5834" s="30"/>
      <c r="H5834" s="155"/>
      <c r="I5834" s="36" t="str">
        <f ca="1">IFERROR(__xludf.DUMMYFUNCTION("""COMPUTED_VALUE""")," ")</f>
        <v xml:space="preserve"> </v>
      </c>
      <c r="J5834" s="51"/>
      <c r="K5834" s="56"/>
      <c r="L5834" s="38"/>
      <c r="M5834" s="30"/>
      <c r="N5834" s="30"/>
      <c r="O5834" s="30"/>
      <c r="P5834" s="30"/>
      <c r="Q5834" s="23" t="str">
        <v/>
      </c>
      <c r="R5834" s="30"/>
      <c r="S5834" s="39"/>
      <c r="T5834" s="45"/>
      <c r="U5834" s="52"/>
      <c r="V5834" s="53"/>
      <c r="W5834" s="54"/>
      <c r="X5834" s="30"/>
      <c r="Y5834" s="31" t="str">
        <v/>
      </c>
      <c r="Z5834" s="30"/>
      <c r="AA5834" s="56"/>
      <c r="AB5834" s="56"/>
      <c r="AC5834" s="30"/>
      <c r="AD5834" s="30"/>
    </row>
    <row r="5835" spans="1:30" x14ac:dyDescent="0.2">
      <c r="A5835" s="89"/>
      <c r="B5835" s="35"/>
      <c r="C5835" s="30"/>
      <c r="D5835" s="30"/>
      <c r="E5835" s="30"/>
      <c r="F5835" s="30"/>
      <c r="G5835" s="30"/>
      <c r="H5835" s="155"/>
      <c r="I5835" s="36" t="str">
        <f ca="1">IFERROR(__xludf.DUMMYFUNCTION("""COMPUTED_VALUE""")," ")</f>
        <v xml:space="preserve"> </v>
      </c>
      <c r="J5835" s="51"/>
      <c r="K5835" s="56"/>
      <c r="L5835" s="38"/>
      <c r="M5835" s="30"/>
      <c r="N5835" s="30"/>
      <c r="O5835" s="30"/>
      <c r="P5835" s="30"/>
      <c r="Q5835" s="23" t="str">
        <v/>
      </c>
      <c r="R5835" s="30"/>
      <c r="S5835" s="39"/>
      <c r="T5835" s="45"/>
      <c r="U5835" s="52"/>
      <c r="V5835" s="53"/>
      <c r="W5835" s="54"/>
      <c r="X5835" s="30"/>
      <c r="Y5835" s="31" t="str">
        <v/>
      </c>
      <c r="Z5835" s="30"/>
      <c r="AA5835" s="55"/>
      <c r="AB5835" s="55"/>
      <c r="AC5835" s="30"/>
      <c r="AD5835" s="30"/>
    </row>
    <row r="5836" spans="1:30" x14ac:dyDescent="0.2">
      <c r="A5836" s="89"/>
      <c r="B5836" s="35"/>
      <c r="C5836" s="30"/>
      <c r="D5836" s="30"/>
      <c r="E5836" s="30"/>
      <c r="F5836" s="30"/>
      <c r="G5836" s="30"/>
      <c r="H5836" s="155"/>
      <c r="I5836" s="36" t="str">
        <f ca="1">IFERROR(__xludf.DUMMYFUNCTION("""COMPUTED_VALUE""")," ")</f>
        <v xml:space="preserve"> </v>
      </c>
      <c r="J5836" s="51"/>
      <c r="K5836" s="56"/>
      <c r="L5836" s="38"/>
      <c r="M5836" s="30"/>
      <c r="N5836" s="30"/>
      <c r="O5836" s="30"/>
      <c r="P5836" s="30"/>
      <c r="Q5836" s="23" t="str">
        <v/>
      </c>
      <c r="R5836" s="30"/>
      <c r="S5836" s="39"/>
      <c r="T5836" s="45"/>
      <c r="U5836" s="52"/>
      <c r="V5836" s="53"/>
      <c r="W5836" s="54"/>
      <c r="X5836" s="30"/>
      <c r="Y5836" s="31" t="str">
        <v/>
      </c>
      <c r="Z5836" s="30"/>
      <c r="AA5836" s="56"/>
      <c r="AB5836" s="56"/>
      <c r="AC5836" s="30"/>
      <c r="AD5836" s="30"/>
    </row>
    <row r="5837" spans="1:30" x14ac:dyDescent="0.2">
      <c r="A5837" s="89"/>
      <c r="B5837" s="35"/>
      <c r="C5837" s="30"/>
      <c r="D5837" s="30"/>
      <c r="E5837" s="30"/>
      <c r="F5837" s="30"/>
      <c r="G5837" s="30"/>
      <c r="H5837" s="155"/>
      <c r="I5837" s="36" t="str">
        <f ca="1">IFERROR(__xludf.DUMMYFUNCTION("""COMPUTED_VALUE""")," ")</f>
        <v xml:space="preserve"> </v>
      </c>
      <c r="J5837" s="51"/>
      <c r="K5837" s="56"/>
      <c r="L5837" s="38"/>
      <c r="M5837" s="30"/>
      <c r="N5837" s="30"/>
      <c r="O5837" s="30"/>
      <c r="P5837" s="30"/>
      <c r="Q5837" s="23" t="str">
        <v/>
      </c>
      <c r="R5837" s="30"/>
      <c r="S5837" s="39"/>
      <c r="T5837" s="45"/>
      <c r="U5837" s="52"/>
      <c r="V5837" s="53"/>
      <c r="W5837" s="54"/>
      <c r="X5837" s="30"/>
      <c r="Y5837" s="31" t="str">
        <v/>
      </c>
      <c r="Z5837" s="30"/>
      <c r="AA5837" s="55"/>
      <c r="AB5837" s="55"/>
      <c r="AC5837" s="30"/>
      <c r="AD5837" s="30"/>
    </row>
    <row r="5838" spans="1:30" x14ac:dyDescent="0.2">
      <c r="A5838" s="89"/>
      <c r="B5838" s="35"/>
      <c r="C5838" s="30"/>
      <c r="D5838" s="30"/>
      <c r="E5838" s="30"/>
      <c r="F5838" s="30"/>
      <c r="G5838" s="30"/>
      <c r="H5838" s="155"/>
      <c r="I5838" s="36" t="str">
        <f ca="1">IFERROR(__xludf.DUMMYFUNCTION("""COMPUTED_VALUE""")," ")</f>
        <v xml:space="preserve"> </v>
      </c>
      <c r="J5838" s="51"/>
      <c r="K5838" s="56"/>
      <c r="L5838" s="38"/>
      <c r="M5838" s="30"/>
      <c r="N5838" s="30"/>
      <c r="O5838" s="30"/>
      <c r="P5838" s="30"/>
      <c r="Q5838" s="23" t="str">
        <v/>
      </c>
      <c r="R5838" s="30"/>
      <c r="S5838" s="39"/>
      <c r="T5838" s="45"/>
      <c r="U5838" s="52"/>
      <c r="V5838" s="53"/>
      <c r="W5838" s="54"/>
      <c r="X5838" s="30"/>
      <c r="Y5838" s="31" t="str">
        <v/>
      </c>
      <c r="Z5838" s="30"/>
      <c r="AA5838" s="56"/>
      <c r="AB5838" s="56"/>
      <c r="AC5838" s="30"/>
      <c r="AD5838" s="30"/>
    </row>
    <row r="5839" spans="1:30" x14ac:dyDescent="0.2">
      <c r="A5839" s="89"/>
      <c r="B5839" s="35"/>
      <c r="C5839" s="30"/>
      <c r="D5839" s="30"/>
      <c r="E5839" s="30"/>
      <c r="F5839" s="30"/>
      <c r="G5839" s="30"/>
      <c r="H5839" s="155"/>
      <c r="I5839" s="36" t="str">
        <f ca="1">IFERROR(__xludf.DUMMYFUNCTION("""COMPUTED_VALUE""")," ")</f>
        <v xml:space="preserve"> </v>
      </c>
      <c r="J5839" s="51"/>
      <c r="K5839" s="56"/>
      <c r="L5839" s="38"/>
      <c r="M5839" s="30"/>
      <c r="N5839" s="30"/>
      <c r="O5839" s="30"/>
      <c r="P5839" s="30"/>
      <c r="Q5839" s="23" t="str">
        <v/>
      </c>
      <c r="R5839" s="30"/>
      <c r="S5839" s="39"/>
      <c r="T5839" s="45"/>
      <c r="U5839" s="52"/>
      <c r="V5839" s="53"/>
      <c r="W5839" s="54"/>
      <c r="X5839" s="30"/>
      <c r="Y5839" s="31" t="str">
        <v/>
      </c>
      <c r="Z5839" s="30"/>
      <c r="AA5839" s="55"/>
      <c r="AB5839" s="55"/>
      <c r="AC5839" s="30"/>
      <c r="AD5839" s="30"/>
    </row>
    <row r="5840" spans="1:30" x14ac:dyDescent="0.2">
      <c r="A5840" s="89"/>
      <c r="B5840" s="35"/>
      <c r="C5840" s="30"/>
      <c r="D5840" s="30"/>
      <c r="E5840" s="30"/>
      <c r="F5840" s="30"/>
      <c r="G5840" s="30"/>
      <c r="H5840" s="155"/>
      <c r="I5840" s="36" t="str">
        <f ca="1">IFERROR(__xludf.DUMMYFUNCTION("""COMPUTED_VALUE""")," ")</f>
        <v xml:space="preserve"> </v>
      </c>
      <c r="J5840" s="51"/>
      <c r="K5840" s="56"/>
      <c r="L5840" s="38"/>
      <c r="M5840" s="30"/>
      <c r="N5840" s="30"/>
      <c r="O5840" s="30"/>
      <c r="P5840" s="30"/>
      <c r="Q5840" s="23" t="str">
        <v/>
      </c>
      <c r="R5840" s="30"/>
      <c r="S5840" s="39"/>
      <c r="T5840" s="45"/>
      <c r="U5840" s="52"/>
      <c r="V5840" s="53"/>
      <c r="W5840" s="54"/>
      <c r="X5840" s="30"/>
      <c r="Y5840" s="31" t="str">
        <v/>
      </c>
      <c r="Z5840" s="30"/>
      <c r="AA5840" s="56"/>
      <c r="AB5840" s="56"/>
      <c r="AC5840" s="30"/>
      <c r="AD5840" s="30"/>
    </row>
    <row r="5841" spans="1:30" x14ac:dyDescent="0.2">
      <c r="A5841" s="89"/>
      <c r="B5841" s="35"/>
      <c r="C5841" s="30"/>
      <c r="D5841" s="30"/>
      <c r="E5841" s="30"/>
      <c r="F5841" s="30"/>
      <c r="G5841" s="30"/>
      <c r="H5841" s="155"/>
      <c r="I5841" s="36" t="str">
        <f ca="1">IFERROR(__xludf.DUMMYFUNCTION("""COMPUTED_VALUE""")," ")</f>
        <v xml:space="preserve"> </v>
      </c>
      <c r="J5841" s="51"/>
      <c r="K5841" s="56"/>
      <c r="L5841" s="38"/>
      <c r="M5841" s="30"/>
      <c r="N5841" s="30"/>
      <c r="O5841" s="30"/>
      <c r="P5841" s="30"/>
      <c r="Q5841" s="23" t="str">
        <v/>
      </c>
      <c r="R5841" s="30"/>
      <c r="S5841" s="39"/>
      <c r="T5841" s="45"/>
      <c r="U5841" s="52"/>
      <c r="V5841" s="53"/>
      <c r="W5841" s="54"/>
      <c r="X5841" s="30"/>
      <c r="Y5841" s="31" t="str">
        <v/>
      </c>
      <c r="Z5841" s="30"/>
      <c r="AA5841" s="55"/>
      <c r="AB5841" s="55"/>
      <c r="AC5841" s="30"/>
      <c r="AD5841" s="30"/>
    </row>
    <row r="5842" spans="1:30" x14ac:dyDescent="0.2">
      <c r="A5842" s="89"/>
      <c r="B5842" s="35"/>
      <c r="C5842" s="30"/>
      <c r="D5842" s="30"/>
      <c r="E5842" s="30"/>
      <c r="F5842" s="30"/>
      <c r="G5842" s="30"/>
      <c r="H5842" s="155"/>
      <c r="I5842" s="36" t="str">
        <f ca="1">IFERROR(__xludf.DUMMYFUNCTION("""COMPUTED_VALUE""")," ")</f>
        <v xml:space="preserve"> </v>
      </c>
      <c r="J5842" s="51"/>
      <c r="K5842" s="56"/>
      <c r="L5842" s="38"/>
      <c r="M5842" s="30"/>
      <c r="N5842" s="30"/>
      <c r="O5842" s="30"/>
      <c r="P5842" s="30"/>
      <c r="Q5842" s="23" t="str">
        <v/>
      </c>
      <c r="R5842" s="30"/>
      <c r="S5842" s="39"/>
      <c r="T5842" s="45"/>
      <c r="U5842" s="52"/>
      <c r="V5842" s="53"/>
      <c r="W5842" s="54"/>
      <c r="X5842" s="30"/>
      <c r="Y5842" s="31" t="str">
        <v/>
      </c>
      <c r="Z5842" s="30"/>
      <c r="AA5842" s="56"/>
      <c r="AB5842" s="56"/>
      <c r="AC5842" s="30"/>
      <c r="AD5842" s="30"/>
    </row>
    <row r="5843" spans="1:30" x14ac:dyDescent="0.2">
      <c r="A5843" s="89"/>
      <c r="B5843" s="35"/>
      <c r="C5843" s="30"/>
      <c r="D5843" s="30"/>
      <c r="E5843" s="30"/>
      <c r="F5843" s="30"/>
      <c r="G5843" s="30"/>
      <c r="H5843" s="155"/>
      <c r="I5843" s="36" t="str">
        <f ca="1">IFERROR(__xludf.DUMMYFUNCTION("""COMPUTED_VALUE""")," ")</f>
        <v xml:space="preserve"> </v>
      </c>
      <c r="J5843" s="51"/>
      <c r="K5843" s="56"/>
      <c r="L5843" s="38"/>
      <c r="M5843" s="30"/>
      <c r="N5843" s="30"/>
      <c r="O5843" s="30"/>
      <c r="P5843" s="30"/>
      <c r="Q5843" s="23" t="str">
        <v/>
      </c>
      <c r="R5843" s="30"/>
      <c r="S5843" s="39"/>
      <c r="T5843" s="45"/>
      <c r="U5843" s="52"/>
      <c r="V5843" s="53"/>
      <c r="W5843" s="54"/>
      <c r="X5843" s="30"/>
      <c r="Y5843" s="31" t="str">
        <v/>
      </c>
      <c r="Z5843" s="30"/>
      <c r="AA5843" s="55"/>
      <c r="AB5843" s="55"/>
      <c r="AC5843" s="30"/>
      <c r="AD5843" s="30"/>
    </row>
    <row r="5844" spans="1:30" x14ac:dyDescent="0.2">
      <c r="A5844" s="89"/>
      <c r="B5844" s="35"/>
      <c r="C5844" s="30"/>
      <c r="D5844" s="30"/>
      <c r="E5844" s="30"/>
      <c r="F5844" s="30"/>
      <c r="G5844" s="30"/>
      <c r="H5844" s="155"/>
      <c r="I5844" s="36" t="str">
        <f ca="1">IFERROR(__xludf.DUMMYFUNCTION("""COMPUTED_VALUE""")," ")</f>
        <v xml:space="preserve"> </v>
      </c>
      <c r="J5844" s="51"/>
      <c r="K5844" s="56"/>
      <c r="L5844" s="38"/>
      <c r="M5844" s="30"/>
      <c r="N5844" s="30"/>
      <c r="O5844" s="30"/>
      <c r="P5844" s="30"/>
      <c r="Q5844" s="23" t="str">
        <v/>
      </c>
      <c r="R5844" s="30"/>
      <c r="S5844" s="39"/>
      <c r="T5844" s="45"/>
      <c r="U5844" s="52"/>
      <c r="V5844" s="53"/>
      <c r="W5844" s="54"/>
      <c r="X5844" s="30"/>
      <c r="Y5844" s="31" t="str">
        <v/>
      </c>
      <c r="Z5844" s="30"/>
      <c r="AA5844" s="56"/>
      <c r="AB5844" s="56"/>
      <c r="AC5844" s="30"/>
      <c r="AD5844" s="30"/>
    </row>
    <row r="5845" spans="1:30" x14ac:dyDescent="0.2">
      <c r="A5845" s="89"/>
      <c r="B5845" s="35"/>
      <c r="C5845" s="30"/>
      <c r="D5845" s="30"/>
      <c r="E5845" s="30"/>
      <c r="F5845" s="30"/>
      <c r="G5845" s="30"/>
      <c r="H5845" s="155"/>
      <c r="I5845" s="36" t="str">
        <f ca="1">IFERROR(__xludf.DUMMYFUNCTION("""COMPUTED_VALUE""")," ")</f>
        <v xml:space="preserve"> </v>
      </c>
      <c r="J5845" s="51"/>
      <c r="K5845" s="56"/>
      <c r="L5845" s="38"/>
      <c r="M5845" s="30"/>
      <c r="N5845" s="30"/>
      <c r="O5845" s="30"/>
      <c r="P5845" s="30"/>
      <c r="Q5845" s="23" t="str">
        <v/>
      </c>
      <c r="R5845" s="30"/>
      <c r="S5845" s="39"/>
      <c r="T5845" s="45"/>
      <c r="U5845" s="52"/>
      <c r="V5845" s="53"/>
      <c r="W5845" s="54"/>
      <c r="X5845" s="30"/>
      <c r="Y5845" s="31" t="str">
        <v/>
      </c>
      <c r="Z5845" s="30"/>
      <c r="AA5845" s="55"/>
      <c r="AB5845" s="55"/>
      <c r="AC5845" s="30"/>
      <c r="AD5845" s="30"/>
    </row>
    <row r="5846" spans="1:30" x14ac:dyDescent="0.2">
      <c r="A5846" s="89"/>
      <c r="B5846" s="35"/>
      <c r="C5846" s="30"/>
      <c r="D5846" s="30"/>
      <c r="E5846" s="30"/>
      <c r="F5846" s="30"/>
      <c r="G5846" s="30"/>
      <c r="H5846" s="155"/>
      <c r="I5846" s="36" t="str">
        <f ca="1">IFERROR(__xludf.DUMMYFUNCTION("""COMPUTED_VALUE""")," ")</f>
        <v xml:space="preserve"> </v>
      </c>
      <c r="J5846" s="51"/>
      <c r="K5846" s="56"/>
      <c r="L5846" s="38"/>
      <c r="M5846" s="30"/>
      <c r="N5846" s="30"/>
      <c r="O5846" s="30"/>
      <c r="P5846" s="30"/>
      <c r="Q5846" s="23" t="str">
        <v/>
      </c>
      <c r="R5846" s="30"/>
      <c r="S5846" s="39"/>
      <c r="T5846" s="45"/>
      <c r="U5846" s="52"/>
      <c r="V5846" s="53"/>
      <c r="W5846" s="54"/>
      <c r="X5846" s="30"/>
      <c r="Y5846" s="31" t="str">
        <v/>
      </c>
      <c r="Z5846" s="30"/>
      <c r="AA5846" s="56"/>
      <c r="AB5846" s="56"/>
      <c r="AC5846" s="30"/>
      <c r="AD5846" s="30"/>
    </row>
    <row r="5847" spans="1:30" x14ac:dyDescent="0.2">
      <c r="A5847" s="89"/>
      <c r="B5847" s="35"/>
      <c r="C5847" s="30"/>
      <c r="D5847" s="30"/>
      <c r="E5847" s="30"/>
      <c r="F5847" s="30"/>
      <c r="G5847" s="30"/>
      <c r="H5847" s="155"/>
      <c r="I5847" s="36" t="str">
        <f ca="1">IFERROR(__xludf.DUMMYFUNCTION("""COMPUTED_VALUE""")," ")</f>
        <v xml:space="preserve"> </v>
      </c>
      <c r="J5847" s="51"/>
      <c r="K5847" s="56"/>
      <c r="L5847" s="38"/>
      <c r="M5847" s="30"/>
      <c r="N5847" s="30"/>
      <c r="O5847" s="30"/>
      <c r="P5847" s="30"/>
      <c r="Q5847" s="23" t="str">
        <v/>
      </c>
      <c r="R5847" s="30"/>
      <c r="S5847" s="39"/>
      <c r="T5847" s="45"/>
      <c r="U5847" s="52"/>
      <c r="V5847" s="53"/>
      <c r="W5847" s="54"/>
      <c r="X5847" s="30"/>
      <c r="Y5847" s="31" t="str">
        <v/>
      </c>
      <c r="Z5847" s="30"/>
      <c r="AA5847" s="55"/>
      <c r="AB5847" s="55"/>
      <c r="AC5847" s="30"/>
      <c r="AD5847" s="30"/>
    </row>
    <row r="5848" spans="1:30" x14ac:dyDescent="0.2">
      <c r="A5848" s="89"/>
      <c r="B5848" s="35"/>
      <c r="C5848" s="30"/>
      <c r="D5848" s="30"/>
      <c r="E5848" s="30"/>
      <c r="F5848" s="30"/>
      <c r="G5848" s="30"/>
      <c r="H5848" s="155"/>
      <c r="I5848" s="36" t="str">
        <f ca="1">IFERROR(__xludf.DUMMYFUNCTION("""COMPUTED_VALUE""")," ")</f>
        <v xml:space="preserve"> </v>
      </c>
      <c r="J5848" s="51"/>
      <c r="K5848" s="56"/>
      <c r="L5848" s="38"/>
      <c r="M5848" s="30"/>
      <c r="N5848" s="30"/>
      <c r="O5848" s="30"/>
      <c r="P5848" s="30"/>
      <c r="Q5848" s="23" t="str">
        <v/>
      </c>
      <c r="R5848" s="30"/>
      <c r="S5848" s="39"/>
      <c r="T5848" s="45"/>
      <c r="U5848" s="52"/>
      <c r="V5848" s="53"/>
      <c r="W5848" s="54"/>
      <c r="X5848" s="30"/>
      <c r="Y5848" s="31" t="str">
        <v/>
      </c>
      <c r="Z5848" s="30"/>
      <c r="AA5848" s="56"/>
      <c r="AB5848" s="56"/>
      <c r="AC5848" s="30"/>
      <c r="AD5848" s="30"/>
    </row>
    <row r="5849" spans="1:30" x14ac:dyDescent="0.2">
      <c r="A5849" s="89"/>
      <c r="B5849" s="35"/>
      <c r="C5849" s="30"/>
      <c r="D5849" s="30"/>
      <c r="E5849" s="30"/>
      <c r="F5849" s="30"/>
      <c r="G5849" s="30"/>
      <c r="H5849" s="155"/>
      <c r="I5849" s="36" t="str">
        <f ca="1">IFERROR(__xludf.DUMMYFUNCTION("""COMPUTED_VALUE""")," ")</f>
        <v xml:space="preserve"> </v>
      </c>
      <c r="J5849" s="51"/>
      <c r="K5849" s="56"/>
      <c r="L5849" s="38"/>
      <c r="M5849" s="30"/>
      <c r="N5849" s="30"/>
      <c r="O5849" s="30"/>
      <c r="P5849" s="30"/>
      <c r="Q5849" s="23" t="str">
        <v/>
      </c>
      <c r="R5849" s="30"/>
      <c r="S5849" s="39"/>
      <c r="T5849" s="45"/>
      <c r="U5849" s="52"/>
      <c r="V5849" s="53"/>
      <c r="W5849" s="54"/>
      <c r="X5849" s="30"/>
      <c r="Y5849" s="31" t="str">
        <v/>
      </c>
      <c r="Z5849" s="30"/>
      <c r="AA5849" s="55"/>
      <c r="AB5849" s="55"/>
      <c r="AC5849" s="30"/>
      <c r="AD5849" s="30"/>
    </row>
    <row r="5850" spans="1:30" x14ac:dyDescent="0.2">
      <c r="A5850" s="89"/>
      <c r="B5850" s="35"/>
      <c r="C5850" s="30"/>
      <c r="D5850" s="30"/>
      <c r="E5850" s="30"/>
      <c r="F5850" s="30"/>
      <c r="G5850" s="30"/>
      <c r="H5850" s="155"/>
      <c r="I5850" s="36" t="str">
        <f ca="1">IFERROR(__xludf.DUMMYFUNCTION("""COMPUTED_VALUE""")," ")</f>
        <v xml:space="preserve"> </v>
      </c>
      <c r="J5850" s="51"/>
      <c r="K5850" s="56"/>
      <c r="L5850" s="38"/>
      <c r="M5850" s="30"/>
      <c r="N5850" s="30"/>
      <c r="O5850" s="30"/>
      <c r="P5850" s="30"/>
      <c r="Q5850" s="23" t="str">
        <v/>
      </c>
      <c r="R5850" s="30"/>
      <c r="S5850" s="39"/>
      <c r="T5850" s="45"/>
      <c r="U5850" s="52"/>
      <c r="V5850" s="53"/>
      <c r="W5850" s="54"/>
      <c r="X5850" s="30"/>
      <c r="Y5850" s="31" t="str">
        <v/>
      </c>
      <c r="Z5850" s="30"/>
      <c r="AA5850" s="56"/>
      <c r="AB5850" s="56"/>
      <c r="AC5850" s="30"/>
      <c r="AD5850" s="30"/>
    </row>
    <row r="5851" spans="1:30" x14ac:dyDescent="0.2">
      <c r="A5851" s="89"/>
      <c r="B5851" s="35"/>
      <c r="C5851" s="30"/>
      <c r="D5851" s="30"/>
      <c r="E5851" s="30"/>
      <c r="F5851" s="30"/>
      <c r="G5851" s="30"/>
      <c r="H5851" s="155"/>
      <c r="I5851" s="36" t="str">
        <f ca="1">IFERROR(__xludf.DUMMYFUNCTION("""COMPUTED_VALUE""")," ")</f>
        <v xml:space="preserve"> </v>
      </c>
      <c r="J5851" s="51"/>
      <c r="K5851" s="56"/>
      <c r="L5851" s="38"/>
      <c r="M5851" s="30"/>
      <c r="N5851" s="30"/>
      <c r="O5851" s="30"/>
      <c r="P5851" s="30"/>
      <c r="Q5851" s="23" t="str">
        <v/>
      </c>
      <c r="R5851" s="30"/>
      <c r="S5851" s="39"/>
      <c r="T5851" s="45"/>
      <c r="U5851" s="52"/>
      <c r="V5851" s="53"/>
      <c r="W5851" s="54"/>
      <c r="X5851" s="30"/>
      <c r="Y5851" s="31" t="str">
        <v/>
      </c>
      <c r="Z5851" s="30"/>
      <c r="AA5851" s="55"/>
      <c r="AB5851" s="55"/>
      <c r="AC5851" s="30"/>
      <c r="AD5851" s="30"/>
    </row>
    <row r="5852" spans="1:30" x14ac:dyDescent="0.2">
      <c r="A5852" s="89"/>
      <c r="B5852" s="35"/>
      <c r="C5852" s="30"/>
      <c r="D5852" s="30"/>
      <c r="E5852" s="30"/>
      <c r="F5852" s="30"/>
      <c r="G5852" s="30"/>
      <c r="H5852" s="155"/>
      <c r="I5852" s="36" t="str">
        <f ca="1">IFERROR(__xludf.DUMMYFUNCTION("""COMPUTED_VALUE""")," ")</f>
        <v xml:space="preserve"> </v>
      </c>
      <c r="J5852" s="51"/>
      <c r="K5852" s="56"/>
      <c r="L5852" s="38"/>
      <c r="M5852" s="30"/>
      <c r="N5852" s="30"/>
      <c r="O5852" s="30"/>
      <c r="P5852" s="30"/>
      <c r="Q5852" s="23" t="str">
        <v/>
      </c>
      <c r="R5852" s="30"/>
      <c r="S5852" s="39"/>
      <c r="T5852" s="45"/>
      <c r="U5852" s="52"/>
      <c r="V5852" s="53"/>
      <c r="W5852" s="54"/>
      <c r="X5852" s="30"/>
      <c r="Y5852" s="31" t="str">
        <v/>
      </c>
      <c r="Z5852" s="30"/>
      <c r="AA5852" s="56"/>
      <c r="AB5852" s="56"/>
      <c r="AC5852" s="30"/>
      <c r="AD5852" s="30"/>
    </row>
    <row r="5853" spans="1:30" x14ac:dyDescent="0.2">
      <c r="A5853" s="89"/>
      <c r="B5853" s="35"/>
      <c r="C5853" s="30"/>
      <c r="D5853" s="30"/>
      <c r="E5853" s="30"/>
      <c r="F5853" s="30"/>
      <c r="G5853" s="30"/>
      <c r="H5853" s="155"/>
      <c r="I5853" s="36" t="str">
        <f ca="1">IFERROR(__xludf.DUMMYFUNCTION("""COMPUTED_VALUE""")," ")</f>
        <v xml:space="preserve"> </v>
      </c>
      <c r="J5853" s="51"/>
      <c r="K5853" s="56"/>
      <c r="L5853" s="38"/>
      <c r="M5853" s="30"/>
      <c r="N5853" s="30"/>
      <c r="O5853" s="30"/>
      <c r="P5853" s="30"/>
      <c r="Q5853" s="23" t="str">
        <v/>
      </c>
      <c r="R5853" s="30"/>
      <c r="S5853" s="39"/>
      <c r="T5853" s="45"/>
      <c r="U5853" s="52"/>
      <c r="V5853" s="53"/>
      <c r="W5853" s="54"/>
      <c r="X5853" s="30"/>
      <c r="Y5853" s="31" t="str">
        <v/>
      </c>
      <c r="Z5853" s="30"/>
      <c r="AA5853" s="55"/>
      <c r="AB5853" s="55"/>
      <c r="AC5853" s="30"/>
      <c r="AD5853" s="30"/>
    </row>
    <row r="5854" spans="1:30" x14ac:dyDescent="0.2">
      <c r="A5854" s="89"/>
      <c r="B5854" s="35"/>
      <c r="C5854" s="30"/>
      <c r="D5854" s="30"/>
      <c r="E5854" s="30"/>
      <c r="F5854" s="30"/>
      <c r="G5854" s="30"/>
      <c r="H5854" s="155"/>
      <c r="I5854" s="36" t="str">
        <f ca="1">IFERROR(__xludf.DUMMYFUNCTION("""COMPUTED_VALUE""")," ")</f>
        <v xml:space="preserve"> </v>
      </c>
      <c r="J5854" s="51"/>
      <c r="K5854" s="56"/>
      <c r="L5854" s="38"/>
      <c r="M5854" s="30"/>
      <c r="N5854" s="30"/>
      <c r="O5854" s="30"/>
      <c r="P5854" s="30"/>
      <c r="Q5854" s="23" t="str">
        <v/>
      </c>
      <c r="R5854" s="30"/>
      <c r="S5854" s="39"/>
      <c r="T5854" s="45"/>
      <c r="U5854" s="52"/>
      <c r="V5854" s="53"/>
      <c r="W5854" s="54"/>
      <c r="X5854" s="30"/>
      <c r="Y5854" s="31" t="str">
        <v/>
      </c>
      <c r="Z5854" s="30"/>
      <c r="AA5854" s="56"/>
      <c r="AB5854" s="56"/>
      <c r="AC5854" s="30"/>
      <c r="AD5854" s="30"/>
    </row>
    <row r="5855" spans="1:30" x14ac:dyDescent="0.2">
      <c r="A5855" s="89"/>
      <c r="B5855" s="35"/>
      <c r="C5855" s="30"/>
      <c r="D5855" s="30"/>
      <c r="E5855" s="30"/>
      <c r="F5855" s="30"/>
      <c r="G5855" s="30"/>
      <c r="H5855" s="155"/>
      <c r="I5855" s="36" t="str">
        <f ca="1">IFERROR(__xludf.DUMMYFUNCTION("""COMPUTED_VALUE""")," ")</f>
        <v xml:space="preserve"> </v>
      </c>
      <c r="J5855" s="51"/>
      <c r="K5855" s="56"/>
      <c r="L5855" s="38"/>
      <c r="M5855" s="30"/>
      <c r="N5855" s="30"/>
      <c r="O5855" s="30"/>
      <c r="P5855" s="30"/>
      <c r="Q5855" s="23" t="str">
        <v/>
      </c>
      <c r="R5855" s="30"/>
      <c r="S5855" s="39"/>
      <c r="T5855" s="45"/>
      <c r="U5855" s="52"/>
      <c r="V5855" s="53"/>
      <c r="W5855" s="54"/>
      <c r="X5855" s="30"/>
      <c r="Y5855" s="31" t="str">
        <v/>
      </c>
      <c r="Z5855" s="30"/>
      <c r="AA5855" s="55"/>
      <c r="AB5855" s="55"/>
      <c r="AC5855" s="30"/>
      <c r="AD5855" s="30"/>
    </row>
    <row r="5856" spans="1:30" x14ac:dyDescent="0.2">
      <c r="A5856" s="89"/>
      <c r="B5856" s="35"/>
      <c r="C5856" s="30"/>
      <c r="D5856" s="30"/>
      <c r="E5856" s="30"/>
      <c r="F5856" s="30"/>
      <c r="G5856" s="30"/>
      <c r="H5856" s="155"/>
      <c r="I5856" s="36" t="str">
        <f ca="1">IFERROR(__xludf.DUMMYFUNCTION("""COMPUTED_VALUE""")," ")</f>
        <v xml:space="preserve"> </v>
      </c>
      <c r="J5856" s="51"/>
      <c r="K5856" s="56"/>
      <c r="L5856" s="38"/>
      <c r="M5856" s="30"/>
      <c r="N5856" s="30"/>
      <c r="O5856" s="30"/>
      <c r="P5856" s="30"/>
      <c r="Q5856" s="23" t="str">
        <v/>
      </c>
      <c r="R5856" s="30"/>
      <c r="S5856" s="39"/>
      <c r="T5856" s="45"/>
      <c r="U5856" s="52"/>
      <c r="V5856" s="53"/>
      <c r="W5856" s="54"/>
      <c r="X5856" s="30"/>
      <c r="Y5856" s="31" t="str">
        <v/>
      </c>
      <c r="Z5856" s="30"/>
      <c r="AA5856" s="56"/>
      <c r="AB5856" s="56"/>
      <c r="AC5856" s="30"/>
      <c r="AD5856" s="30"/>
    </row>
    <row r="5857" spans="1:30" x14ac:dyDescent="0.2">
      <c r="A5857" s="89"/>
      <c r="B5857" s="35"/>
      <c r="C5857" s="30"/>
      <c r="D5857" s="30"/>
      <c r="E5857" s="30"/>
      <c r="F5857" s="30"/>
      <c r="G5857" s="30"/>
      <c r="H5857" s="155"/>
      <c r="I5857" s="36" t="str">
        <f ca="1">IFERROR(__xludf.DUMMYFUNCTION("""COMPUTED_VALUE""")," ")</f>
        <v xml:space="preserve"> </v>
      </c>
      <c r="J5857" s="51"/>
      <c r="K5857" s="56"/>
      <c r="L5857" s="38"/>
      <c r="M5857" s="30"/>
      <c r="N5857" s="30"/>
      <c r="O5857" s="30"/>
      <c r="P5857" s="30"/>
      <c r="Q5857" s="23" t="str">
        <v/>
      </c>
      <c r="R5857" s="30"/>
      <c r="S5857" s="39"/>
      <c r="T5857" s="45"/>
      <c r="U5857" s="52"/>
      <c r="V5857" s="53"/>
      <c r="W5857" s="54"/>
      <c r="X5857" s="30"/>
      <c r="Y5857" s="31" t="str">
        <v/>
      </c>
      <c r="Z5857" s="30"/>
      <c r="AA5857" s="55"/>
      <c r="AB5857" s="55"/>
      <c r="AC5857" s="30"/>
      <c r="AD5857" s="30"/>
    </row>
    <row r="5858" spans="1:30" x14ac:dyDescent="0.2">
      <c r="A5858" s="89"/>
      <c r="B5858" s="35"/>
      <c r="C5858" s="30"/>
      <c r="D5858" s="30"/>
      <c r="E5858" s="30"/>
      <c r="F5858" s="30"/>
      <c r="G5858" s="30"/>
      <c r="H5858" s="155"/>
      <c r="I5858" s="36" t="str">
        <f ca="1">IFERROR(__xludf.DUMMYFUNCTION("""COMPUTED_VALUE""")," ")</f>
        <v xml:space="preserve"> </v>
      </c>
      <c r="J5858" s="51"/>
      <c r="K5858" s="56"/>
      <c r="L5858" s="38"/>
      <c r="M5858" s="30"/>
      <c r="N5858" s="30"/>
      <c r="O5858" s="30"/>
      <c r="P5858" s="30"/>
      <c r="Q5858" s="23" t="str">
        <v/>
      </c>
      <c r="R5858" s="30"/>
      <c r="S5858" s="39"/>
      <c r="T5858" s="45"/>
      <c r="U5858" s="52"/>
      <c r="V5858" s="53"/>
      <c r="W5858" s="54"/>
      <c r="X5858" s="30"/>
      <c r="Y5858" s="31" t="str">
        <v/>
      </c>
      <c r="Z5858" s="30"/>
      <c r="AA5858" s="56"/>
      <c r="AB5858" s="56"/>
      <c r="AC5858" s="30"/>
      <c r="AD5858" s="30"/>
    </row>
    <row r="5859" spans="1:30" x14ac:dyDescent="0.2">
      <c r="A5859" s="89"/>
      <c r="B5859" s="35"/>
      <c r="C5859" s="30"/>
      <c r="D5859" s="30"/>
      <c r="E5859" s="30"/>
      <c r="F5859" s="30"/>
      <c r="G5859" s="30"/>
      <c r="H5859" s="155"/>
      <c r="I5859" s="36" t="str">
        <f ca="1">IFERROR(__xludf.DUMMYFUNCTION("""COMPUTED_VALUE""")," ")</f>
        <v xml:space="preserve"> </v>
      </c>
      <c r="J5859" s="51"/>
      <c r="K5859" s="56"/>
      <c r="L5859" s="38"/>
      <c r="M5859" s="30"/>
      <c r="N5859" s="30"/>
      <c r="O5859" s="30"/>
      <c r="P5859" s="30"/>
      <c r="Q5859" s="23" t="str">
        <v/>
      </c>
      <c r="R5859" s="30"/>
      <c r="S5859" s="39"/>
      <c r="T5859" s="45"/>
      <c r="U5859" s="52"/>
      <c r="V5859" s="53"/>
      <c r="W5859" s="54"/>
      <c r="X5859" s="30"/>
      <c r="Y5859" s="31" t="str">
        <v/>
      </c>
      <c r="Z5859" s="30"/>
      <c r="AA5859" s="55"/>
      <c r="AB5859" s="55"/>
      <c r="AC5859" s="30"/>
      <c r="AD5859" s="30"/>
    </row>
    <row r="5860" spans="1:30" x14ac:dyDescent="0.2">
      <c r="A5860" s="89"/>
      <c r="B5860" s="35"/>
      <c r="C5860" s="30"/>
      <c r="D5860" s="30"/>
      <c r="E5860" s="30"/>
      <c r="F5860" s="30"/>
      <c r="G5860" s="30"/>
      <c r="H5860" s="155"/>
      <c r="I5860" s="36" t="str">
        <f ca="1">IFERROR(__xludf.DUMMYFUNCTION("""COMPUTED_VALUE""")," ")</f>
        <v xml:space="preserve"> </v>
      </c>
      <c r="J5860" s="51"/>
      <c r="K5860" s="56"/>
      <c r="L5860" s="38"/>
      <c r="M5860" s="30"/>
      <c r="N5860" s="30"/>
      <c r="O5860" s="30"/>
      <c r="P5860" s="30"/>
      <c r="Q5860" s="23" t="str">
        <v/>
      </c>
      <c r="R5860" s="30"/>
      <c r="S5860" s="39"/>
      <c r="T5860" s="45"/>
      <c r="U5860" s="52"/>
      <c r="V5860" s="53"/>
      <c r="W5860" s="54"/>
      <c r="X5860" s="30"/>
      <c r="Y5860" s="31" t="str">
        <v/>
      </c>
      <c r="Z5860" s="30"/>
      <c r="AA5860" s="56"/>
      <c r="AB5860" s="56"/>
      <c r="AC5860" s="30"/>
      <c r="AD5860" s="30"/>
    </row>
    <row r="5861" spans="1:30" x14ac:dyDescent="0.2">
      <c r="A5861" s="89"/>
      <c r="B5861" s="35"/>
      <c r="C5861" s="30"/>
      <c r="D5861" s="30"/>
      <c r="E5861" s="30"/>
      <c r="F5861" s="30"/>
      <c r="G5861" s="30"/>
      <c r="H5861" s="155"/>
      <c r="I5861" s="36" t="str">
        <f ca="1">IFERROR(__xludf.DUMMYFUNCTION("""COMPUTED_VALUE""")," ")</f>
        <v xml:space="preserve"> </v>
      </c>
      <c r="J5861" s="51"/>
      <c r="K5861" s="56"/>
      <c r="L5861" s="38"/>
      <c r="M5861" s="30"/>
      <c r="N5861" s="30"/>
      <c r="O5861" s="30"/>
      <c r="P5861" s="30"/>
      <c r="Q5861" s="23" t="str">
        <v/>
      </c>
      <c r="R5861" s="30"/>
      <c r="S5861" s="39"/>
      <c r="T5861" s="45"/>
      <c r="U5861" s="52"/>
      <c r="V5861" s="53"/>
      <c r="W5861" s="54"/>
      <c r="X5861" s="30"/>
      <c r="Y5861" s="31" t="str">
        <v/>
      </c>
      <c r="Z5861" s="30"/>
      <c r="AA5861" s="55"/>
      <c r="AB5861" s="55"/>
      <c r="AC5861" s="30"/>
      <c r="AD5861" s="30"/>
    </row>
    <row r="5862" spans="1:30" x14ac:dyDescent="0.2">
      <c r="A5862" s="89"/>
      <c r="B5862" s="35"/>
      <c r="C5862" s="30"/>
      <c r="D5862" s="30"/>
      <c r="E5862" s="30"/>
      <c r="F5862" s="30"/>
      <c r="G5862" s="30"/>
      <c r="H5862" s="155"/>
      <c r="I5862" s="36" t="str">
        <f ca="1">IFERROR(__xludf.DUMMYFUNCTION("""COMPUTED_VALUE""")," ")</f>
        <v xml:space="preserve"> </v>
      </c>
      <c r="J5862" s="51"/>
      <c r="K5862" s="56"/>
      <c r="L5862" s="38"/>
      <c r="M5862" s="30"/>
      <c r="N5862" s="30"/>
      <c r="O5862" s="30"/>
      <c r="P5862" s="30"/>
      <c r="Q5862" s="23" t="str">
        <v/>
      </c>
      <c r="R5862" s="30"/>
      <c r="S5862" s="39"/>
      <c r="T5862" s="45"/>
      <c r="U5862" s="52"/>
      <c r="V5862" s="53"/>
      <c r="W5862" s="54"/>
      <c r="X5862" s="30"/>
      <c r="Y5862" s="31" t="str">
        <v/>
      </c>
      <c r="Z5862" s="30"/>
      <c r="AA5862" s="56"/>
      <c r="AB5862" s="56"/>
      <c r="AC5862" s="30"/>
      <c r="AD5862" s="30"/>
    </row>
    <row r="5863" spans="1:30" x14ac:dyDescent="0.2">
      <c r="A5863" s="89"/>
      <c r="B5863" s="35"/>
      <c r="C5863" s="30"/>
      <c r="D5863" s="30"/>
      <c r="E5863" s="30"/>
      <c r="F5863" s="30"/>
      <c r="G5863" s="30"/>
      <c r="H5863" s="155"/>
      <c r="I5863" s="36" t="str">
        <f ca="1">IFERROR(__xludf.DUMMYFUNCTION("""COMPUTED_VALUE""")," ")</f>
        <v xml:space="preserve"> </v>
      </c>
      <c r="J5863" s="51"/>
      <c r="K5863" s="56"/>
      <c r="L5863" s="38"/>
      <c r="M5863" s="30"/>
      <c r="N5863" s="30"/>
      <c r="O5863" s="30"/>
      <c r="P5863" s="30"/>
      <c r="Q5863" s="23" t="str">
        <v/>
      </c>
      <c r="R5863" s="30"/>
      <c r="S5863" s="39"/>
      <c r="T5863" s="45"/>
      <c r="U5863" s="52"/>
      <c r="V5863" s="53"/>
      <c r="W5863" s="54"/>
      <c r="X5863" s="30"/>
      <c r="Y5863" s="31" t="str">
        <v/>
      </c>
      <c r="Z5863" s="30"/>
      <c r="AA5863" s="55"/>
      <c r="AB5863" s="55"/>
      <c r="AC5863" s="30"/>
      <c r="AD5863" s="30"/>
    </row>
    <row r="5864" spans="1:30" x14ac:dyDescent="0.2">
      <c r="A5864" s="89"/>
      <c r="B5864" s="35"/>
      <c r="C5864" s="30"/>
      <c r="D5864" s="30"/>
      <c r="E5864" s="30"/>
      <c r="F5864" s="30"/>
      <c r="G5864" s="30"/>
      <c r="H5864" s="155"/>
      <c r="I5864" s="36" t="str">
        <f ca="1">IFERROR(__xludf.DUMMYFUNCTION("""COMPUTED_VALUE""")," ")</f>
        <v xml:space="preserve"> </v>
      </c>
      <c r="J5864" s="51"/>
      <c r="K5864" s="56"/>
      <c r="L5864" s="38"/>
      <c r="M5864" s="30"/>
      <c r="N5864" s="30"/>
      <c r="O5864" s="30"/>
      <c r="P5864" s="30"/>
      <c r="Q5864" s="23" t="str">
        <v/>
      </c>
      <c r="R5864" s="30"/>
      <c r="S5864" s="39"/>
      <c r="T5864" s="45"/>
      <c r="U5864" s="52"/>
      <c r="V5864" s="53"/>
      <c r="W5864" s="54"/>
      <c r="X5864" s="30"/>
      <c r="Y5864" s="31" t="str">
        <v/>
      </c>
      <c r="Z5864" s="30"/>
      <c r="AA5864" s="56"/>
      <c r="AB5864" s="56"/>
      <c r="AC5864" s="30"/>
      <c r="AD5864" s="30"/>
    </row>
    <row r="5865" spans="1:30" x14ac:dyDescent="0.2">
      <c r="A5865" s="89"/>
      <c r="B5865" s="35"/>
      <c r="C5865" s="30"/>
      <c r="D5865" s="30"/>
      <c r="E5865" s="30"/>
      <c r="F5865" s="30"/>
      <c r="G5865" s="30"/>
      <c r="H5865" s="155"/>
      <c r="I5865" s="36" t="str">
        <f ca="1">IFERROR(__xludf.DUMMYFUNCTION("""COMPUTED_VALUE""")," ")</f>
        <v xml:space="preserve"> </v>
      </c>
      <c r="J5865" s="51"/>
      <c r="K5865" s="56"/>
      <c r="L5865" s="38"/>
      <c r="M5865" s="30"/>
      <c r="N5865" s="30"/>
      <c r="O5865" s="30"/>
      <c r="P5865" s="30"/>
      <c r="Q5865" s="23" t="str">
        <v/>
      </c>
      <c r="R5865" s="30"/>
      <c r="S5865" s="39"/>
      <c r="T5865" s="45"/>
      <c r="U5865" s="52"/>
      <c r="V5865" s="53"/>
      <c r="W5865" s="54"/>
      <c r="X5865" s="30"/>
      <c r="Y5865" s="31" t="str">
        <v/>
      </c>
      <c r="Z5865" s="30"/>
      <c r="AA5865" s="55"/>
      <c r="AB5865" s="55"/>
      <c r="AC5865" s="30"/>
      <c r="AD5865" s="30"/>
    </row>
    <row r="5866" spans="1:30" x14ac:dyDescent="0.2">
      <c r="A5866" s="89"/>
      <c r="B5866" s="35"/>
      <c r="C5866" s="30"/>
      <c r="D5866" s="30"/>
      <c r="E5866" s="30"/>
      <c r="F5866" s="30"/>
      <c r="G5866" s="30"/>
      <c r="H5866" s="155"/>
      <c r="I5866" s="36" t="str">
        <f ca="1">IFERROR(__xludf.DUMMYFUNCTION("""COMPUTED_VALUE""")," ")</f>
        <v xml:space="preserve"> </v>
      </c>
      <c r="J5866" s="51"/>
      <c r="K5866" s="56"/>
      <c r="L5866" s="38"/>
      <c r="M5866" s="30"/>
      <c r="N5866" s="30"/>
      <c r="O5866" s="30"/>
      <c r="P5866" s="30"/>
      <c r="Q5866" s="23" t="str">
        <v/>
      </c>
      <c r="R5866" s="30"/>
      <c r="S5866" s="39"/>
      <c r="T5866" s="45"/>
      <c r="U5866" s="52"/>
      <c r="V5866" s="53"/>
      <c r="W5866" s="54"/>
      <c r="X5866" s="30"/>
      <c r="Y5866" s="31" t="str">
        <v/>
      </c>
      <c r="Z5866" s="30"/>
      <c r="AA5866" s="56"/>
      <c r="AB5866" s="56"/>
      <c r="AC5866" s="30"/>
      <c r="AD5866" s="30"/>
    </row>
    <row r="5867" spans="1:30" x14ac:dyDescent="0.2">
      <c r="A5867" s="89"/>
      <c r="B5867" s="35"/>
      <c r="C5867" s="30"/>
      <c r="D5867" s="30"/>
      <c r="E5867" s="30"/>
      <c r="F5867" s="30"/>
      <c r="G5867" s="30"/>
      <c r="H5867" s="155"/>
      <c r="I5867" s="36" t="str">
        <f ca="1">IFERROR(__xludf.DUMMYFUNCTION("""COMPUTED_VALUE""")," ")</f>
        <v xml:space="preserve"> </v>
      </c>
      <c r="J5867" s="51"/>
      <c r="K5867" s="56"/>
      <c r="L5867" s="38"/>
      <c r="M5867" s="30"/>
      <c r="N5867" s="30"/>
      <c r="O5867" s="30"/>
      <c r="P5867" s="30"/>
      <c r="Q5867" s="23" t="str">
        <v/>
      </c>
      <c r="R5867" s="30"/>
      <c r="S5867" s="39"/>
      <c r="T5867" s="45"/>
      <c r="U5867" s="52"/>
      <c r="V5867" s="53"/>
      <c r="W5867" s="54"/>
      <c r="X5867" s="30"/>
      <c r="Y5867" s="31" t="str">
        <v/>
      </c>
      <c r="Z5867" s="30"/>
      <c r="AA5867" s="55"/>
      <c r="AB5867" s="55"/>
      <c r="AC5867" s="30"/>
      <c r="AD5867" s="30"/>
    </row>
    <row r="5868" spans="1:30" x14ac:dyDescent="0.2">
      <c r="A5868" s="89"/>
      <c r="B5868" s="35"/>
      <c r="C5868" s="30"/>
      <c r="D5868" s="30"/>
      <c r="E5868" s="30"/>
      <c r="F5868" s="30"/>
      <c r="G5868" s="30"/>
      <c r="H5868" s="155"/>
      <c r="I5868" s="36" t="str">
        <f ca="1">IFERROR(__xludf.DUMMYFUNCTION("""COMPUTED_VALUE""")," ")</f>
        <v xml:space="preserve"> </v>
      </c>
      <c r="J5868" s="51"/>
      <c r="K5868" s="56"/>
      <c r="L5868" s="38"/>
      <c r="M5868" s="30"/>
      <c r="N5868" s="30"/>
      <c r="O5868" s="30"/>
      <c r="P5868" s="30"/>
      <c r="Q5868" s="23" t="str">
        <v/>
      </c>
      <c r="R5868" s="30"/>
      <c r="S5868" s="39"/>
      <c r="T5868" s="45"/>
      <c r="U5868" s="52"/>
      <c r="V5868" s="53"/>
      <c r="W5868" s="54"/>
      <c r="X5868" s="30"/>
      <c r="Y5868" s="31" t="str">
        <v/>
      </c>
      <c r="Z5868" s="30"/>
      <c r="AA5868" s="56"/>
      <c r="AB5868" s="56"/>
      <c r="AC5868" s="30"/>
      <c r="AD5868" s="30"/>
    </row>
    <row r="5869" spans="1:30" x14ac:dyDescent="0.2">
      <c r="A5869" s="89"/>
      <c r="B5869" s="35"/>
      <c r="C5869" s="30"/>
      <c r="D5869" s="30"/>
      <c r="E5869" s="30"/>
      <c r="F5869" s="30"/>
      <c r="G5869" s="30"/>
      <c r="H5869" s="155"/>
      <c r="I5869" s="36" t="str">
        <f ca="1">IFERROR(__xludf.DUMMYFUNCTION("""COMPUTED_VALUE""")," ")</f>
        <v xml:space="preserve"> </v>
      </c>
      <c r="J5869" s="51"/>
      <c r="K5869" s="56"/>
      <c r="L5869" s="38"/>
      <c r="M5869" s="30"/>
      <c r="N5869" s="30"/>
      <c r="O5869" s="30"/>
      <c r="P5869" s="30"/>
      <c r="Q5869" s="23" t="str">
        <v/>
      </c>
      <c r="R5869" s="30"/>
      <c r="S5869" s="39"/>
      <c r="T5869" s="45"/>
      <c r="U5869" s="52"/>
      <c r="V5869" s="53"/>
      <c r="W5869" s="54"/>
      <c r="X5869" s="30"/>
      <c r="Y5869" s="31" t="str">
        <v/>
      </c>
      <c r="Z5869" s="30"/>
      <c r="AA5869" s="55"/>
      <c r="AB5869" s="55"/>
      <c r="AC5869" s="30"/>
      <c r="AD5869" s="30"/>
    </row>
    <row r="5870" spans="1:30" x14ac:dyDescent="0.2">
      <c r="A5870" s="89"/>
      <c r="B5870" s="35"/>
      <c r="C5870" s="30"/>
      <c r="D5870" s="30"/>
      <c r="E5870" s="30"/>
      <c r="F5870" s="30"/>
      <c r="G5870" s="30"/>
      <c r="H5870" s="155"/>
      <c r="I5870" s="36" t="str">
        <f ca="1">IFERROR(__xludf.DUMMYFUNCTION("""COMPUTED_VALUE""")," ")</f>
        <v xml:space="preserve"> </v>
      </c>
      <c r="J5870" s="51"/>
      <c r="K5870" s="56"/>
      <c r="L5870" s="38"/>
      <c r="M5870" s="30"/>
      <c r="N5870" s="30"/>
      <c r="O5870" s="30"/>
      <c r="P5870" s="30"/>
      <c r="Q5870" s="23" t="str">
        <v/>
      </c>
      <c r="R5870" s="30"/>
      <c r="S5870" s="39"/>
      <c r="T5870" s="45"/>
      <c r="U5870" s="52"/>
      <c r="V5870" s="53"/>
      <c r="W5870" s="54"/>
      <c r="X5870" s="30"/>
      <c r="Y5870" s="31" t="str">
        <v/>
      </c>
      <c r="Z5870" s="30"/>
      <c r="AA5870" s="56"/>
      <c r="AB5870" s="56"/>
      <c r="AC5870" s="30"/>
      <c r="AD5870" s="30"/>
    </row>
    <row r="5871" spans="1:30" x14ac:dyDescent="0.2">
      <c r="A5871" s="89"/>
      <c r="B5871" s="35"/>
      <c r="C5871" s="30"/>
      <c r="D5871" s="30"/>
      <c r="E5871" s="30"/>
      <c r="F5871" s="30"/>
      <c r="G5871" s="30"/>
      <c r="H5871" s="155"/>
      <c r="I5871" s="36" t="str">
        <f ca="1">IFERROR(__xludf.DUMMYFUNCTION("""COMPUTED_VALUE""")," ")</f>
        <v xml:space="preserve"> </v>
      </c>
      <c r="J5871" s="51"/>
      <c r="K5871" s="56"/>
      <c r="L5871" s="38"/>
      <c r="M5871" s="30"/>
      <c r="N5871" s="30"/>
      <c r="O5871" s="30"/>
      <c r="P5871" s="30"/>
      <c r="Q5871" s="23" t="str">
        <v/>
      </c>
      <c r="R5871" s="30"/>
      <c r="S5871" s="39"/>
      <c r="T5871" s="45"/>
      <c r="U5871" s="52"/>
      <c r="V5871" s="53"/>
      <c r="W5871" s="54"/>
      <c r="X5871" s="30"/>
      <c r="Y5871" s="31" t="str">
        <v/>
      </c>
      <c r="Z5871" s="30"/>
      <c r="AA5871" s="55"/>
      <c r="AB5871" s="55"/>
      <c r="AC5871" s="30"/>
      <c r="AD5871" s="30"/>
    </row>
    <row r="5872" spans="1:30" x14ac:dyDescent="0.2">
      <c r="A5872" s="89"/>
      <c r="B5872" s="35"/>
      <c r="C5872" s="30"/>
      <c r="D5872" s="30"/>
      <c r="E5872" s="30"/>
      <c r="F5872" s="30"/>
      <c r="G5872" s="30"/>
      <c r="H5872" s="155"/>
      <c r="I5872" s="36" t="str">
        <f ca="1">IFERROR(__xludf.DUMMYFUNCTION("""COMPUTED_VALUE""")," ")</f>
        <v xml:space="preserve"> </v>
      </c>
      <c r="J5872" s="51"/>
      <c r="K5872" s="56"/>
      <c r="L5872" s="38"/>
      <c r="M5872" s="30"/>
      <c r="N5872" s="30"/>
      <c r="O5872" s="30"/>
      <c r="P5872" s="30"/>
      <c r="Q5872" s="23" t="str">
        <v/>
      </c>
      <c r="R5872" s="30"/>
      <c r="S5872" s="39"/>
      <c r="T5872" s="45"/>
      <c r="U5872" s="52"/>
      <c r="V5872" s="53"/>
      <c r="W5872" s="54"/>
      <c r="X5872" s="30"/>
      <c r="Y5872" s="31" t="str">
        <v/>
      </c>
      <c r="Z5872" s="30"/>
      <c r="AA5872" s="56"/>
      <c r="AB5872" s="56"/>
      <c r="AC5872" s="30"/>
      <c r="AD5872" s="30"/>
    </row>
    <row r="5873" spans="1:30" x14ac:dyDescent="0.2">
      <c r="A5873" s="89"/>
      <c r="B5873" s="35"/>
      <c r="C5873" s="30"/>
      <c r="D5873" s="30"/>
      <c r="E5873" s="30"/>
      <c r="F5873" s="30"/>
      <c r="G5873" s="30"/>
      <c r="H5873" s="155"/>
      <c r="I5873" s="36" t="str">
        <f ca="1">IFERROR(__xludf.DUMMYFUNCTION("""COMPUTED_VALUE""")," ")</f>
        <v xml:space="preserve"> </v>
      </c>
      <c r="J5873" s="51"/>
      <c r="K5873" s="56"/>
      <c r="L5873" s="38"/>
      <c r="M5873" s="30"/>
      <c r="N5873" s="30"/>
      <c r="O5873" s="30"/>
      <c r="P5873" s="30"/>
      <c r="Q5873" s="23" t="str">
        <v/>
      </c>
      <c r="R5873" s="30"/>
      <c r="S5873" s="39"/>
      <c r="T5873" s="45"/>
      <c r="U5873" s="52"/>
      <c r="V5873" s="53"/>
      <c r="W5873" s="54"/>
      <c r="X5873" s="30"/>
      <c r="Y5873" s="31" t="str">
        <v/>
      </c>
      <c r="Z5873" s="30"/>
      <c r="AA5873" s="55"/>
      <c r="AB5873" s="55"/>
      <c r="AC5873" s="30"/>
      <c r="AD5873" s="30"/>
    </row>
    <row r="5874" spans="1:30" x14ac:dyDescent="0.2">
      <c r="A5874" s="89"/>
      <c r="B5874" s="35"/>
      <c r="C5874" s="30"/>
      <c r="D5874" s="30"/>
      <c r="E5874" s="30"/>
      <c r="F5874" s="30"/>
      <c r="G5874" s="30"/>
      <c r="H5874" s="155"/>
      <c r="I5874" s="36" t="str">
        <f ca="1">IFERROR(__xludf.DUMMYFUNCTION("""COMPUTED_VALUE""")," ")</f>
        <v xml:space="preserve"> </v>
      </c>
      <c r="J5874" s="51"/>
      <c r="K5874" s="56"/>
      <c r="L5874" s="38"/>
      <c r="M5874" s="30"/>
      <c r="N5874" s="30"/>
      <c r="O5874" s="30"/>
      <c r="P5874" s="30"/>
      <c r="Q5874" s="23" t="str">
        <v/>
      </c>
      <c r="R5874" s="30"/>
      <c r="S5874" s="39"/>
      <c r="T5874" s="45"/>
      <c r="U5874" s="52"/>
      <c r="V5874" s="53"/>
      <c r="W5874" s="54"/>
      <c r="X5874" s="30"/>
      <c r="Y5874" s="31" t="str">
        <v/>
      </c>
      <c r="Z5874" s="30"/>
      <c r="AA5874" s="56"/>
      <c r="AB5874" s="56"/>
      <c r="AC5874" s="30"/>
      <c r="AD5874" s="30"/>
    </row>
    <row r="5875" spans="1:30" x14ac:dyDescent="0.2">
      <c r="A5875" s="89"/>
      <c r="B5875" s="35"/>
      <c r="C5875" s="30"/>
      <c r="D5875" s="30"/>
      <c r="E5875" s="30"/>
      <c r="F5875" s="30"/>
      <c r="G5875" s="30"/>
      <c r="H5875" s="155"/>
      <c r="I5875" s="36" t="str">
        <f ca="1">IFERROR(__xludf.DUMMYFUNCTION("""COMPUTED_VALUE""")," ")</f>
        <v xml:space="preserve"> </v>
      </c>
      <c r="J5875" s="51"/>
      <c r="K5875" s="56"/>
      <c r="L5875" s="38"/>
      <c r="M5875" s="30"/>
      <c r="N5875" s="30"/>
      <c r="O5875" s="30"/>
      <c r="P5875" s="30"/>
      <c r="Q5875" s="23" t="str">
        <v/>
      </c>
      <c r="R5875" s="30"/>
      <c r="S5875" s="39"/>
      <c r="T5875" s="45"/>
      <c r="U5875" s="52"/>
      <c r="V5875" s="53"/>
      <c r="W5875" s="54"/>
      <c r="X5875" s="30"/>
      <c r="Y5875" s="31" t="str">
        <v/>
      </c>
      <c r="Z5875" s="30"/>
      <c r="AA5875" s="55"/>
      <c r="AB5875" s="55"/>
      <c r="AC5875" s="30"/>
      <c r="AD5875" s="30"/>
    </row>
    <row r="5876" spans="1:30" x14ac:dyDescent="0.2">
      <c r="A5876" s="89"/>
      <c r="B5876" s="35"/>
      <c r="C5876" s="30"/>
      <c r="D5876" s="30"/>
      <c r="E5876" s="30"/>
      <c r="F5876" s="30"/>
      <c r="G5876" s="30"/>
      <c r="H5876" s="155"/>
      <c r="I5876" s="36" t="str">
        <f ca="1">IFERROR(__xludf.DUMMYFUNCTION("""COMPUTED_VALUE""")," ")</f>
        <v xml:space="preserve"> </v>
      </c>
      <c r="J5876" s="51"/>
      <c r="K5876" s="56"/>
      <c r="L5876" s="38"/>
      <c r="M5876" s="30"/>
      <c r="N5876" s="30"/>
      <c r="O5876" s="30"/>
      <c r="P5876" s="30"/>
      <c r="Q5876" s="23" t="str">
        <v/>
      </c>
      <c r="R5876" s="30"/>
      <c r="S5876" s="39"/>
      <c r="T5876" s="45"/>
      <c r="U5876" s="52"/>
      <c r="V5876" s="53"/>
      <c r="W5876" s="54"/>
      <c r="X5876" s="30"/>
      <c r="Y5876" s="31" t="str">
        <v/>
      </c>
      <c r="Z5876" s="30"/>
      <c r="AA5876" s="56"/>
      <c r="AB5876" s="56"/>
      <c r="AC5876" s="30"/>
      <c r="AD5876" s="30"/>
    </row>
    <row r="5877" spans="1:30" x14ac:dyDescent="0.2">
      <c r="A5877" s="89"/>
      <c r="B5877" s="35"/>
      <c r="C5877" s="30"/>
      <c r="D5877" s="30"/>
      <c r="E5877" s="30"/>
      <c r="F5877" s="30"/>
      <c r="G5877" s="30"/>
      <c r="H5877" s="155"/>
      <c r="I5877" s="36" t="str">
        <f ca="1">IFERROR(__xludf.DUMMYFUNCTION("""COMPUTED_VALUE""")," ")</f>
        <v xml:space="preserve"> </v>
      </c>
      <c r="J5877" s="51"/>
      <c r="K5877" s="56"/>
      <c r="L5877" s="38"/>
      <c r="M5877" s="30"/>
      <c r="N5877" s="30"/>
      <c r="O5877" s="30"/>
      <c r="P5877" s="30"/>
      <c r="Q5877" s="23" t="str">
        <v/>
      </c>
      <c r="R5877" s="30"/>
      <c r="S5877" s="39"/>
      <c r="T5877" s="45"/>
      <c r="U5877" s="52"/>
      <c r="V5877" s="53"/>
      <c r="W5877" s="54"/>
      <c r="X5877" s="30"/>
      <c r="Y5877" s="31" t="str">
        <v/>
      </c>
      <c r="Z5877" s="30"/>
      <c r="AA5877" s="55"/>
      <c r="AB5877" s="55"/>
      <c r="AC5877" s="30"/>
      <c r="AD5877" s="30"/>
    </row>
    <row r="5878" spans="1:30" x14ac:dyDescent="0.2">
      <c r="A5878" s="89"/>
      <c r="B5878" s="35"/>
      <c r="C5878" s="30"/>
      <c r="D5878" s="30"/>
      <c r="E5878" s="30"/>
      <c r="F5878" s="30"/>
      <c r="G5878" s="30"/>
      <c r="H5878" s="155"/>
      <c r="I5878" s="36" t="str">
        <f ca="1">IFERROR(__xludf.DUMMYFUNCTION("""COMPUTED_VALUE""")," ")</f>
        <v xml:space="preserve"> </v>
      </c>
      <c r="J5878" s="51"/>
      <c r="K5878" s="56"/>
      <c r="L5878" s="38"/>
      <c r="M5878" s="30"/>
      <c r="N5878" s="30"/>
      <c r="O5878" s="30"/>
      <c r="P5878" s="30"/>
      <c r="Q5878" s="23" t="str">
        <v/>
      </c>
      <c r="R5878" s="30"/>
      <c r="S5878" s="39"/>
      <c r="T5878" s="45"/>
      <c r="U5878" s="52"/>
      <c r="V5878" s="53"/>
      <c r="W5878" s="54"/>
      <c r="X5878" s="30"/>
      <c r="Y5878" s="31" t="str">
        <v/>
      </c>
      <c r="Z5878" s="30"/>
      <c r="AA5878" s="56"/>
      <c r="AB5878" s="56"/>
      <c r="AC5878" s="30"/>
      <c r="AD5878" s="30"/>
    </row>
    <row r="5879" spans="1:30" x14ac:dyDescent="0.2">
      <c r="A5879" s="89"/>
      <c r="B5879" s="35"/>
      <c r="C5879" s="30"/>
      <c r="D5879" s="30"/>
      <c r="E5879" s="30"/>
      <c r="F5879" s="30"/>
      <c r="G5879" s="30"/>
      <c r="H5879" s="155"/>
      <c r="I5879" s="36" t="str">
        <f ca="1">IFERROR(__xludf.DUMMYFUNCTION("""COMPUTED_VALUE""")," ")</f>
        <v xml:space="preserve"> </v>
      </c>
      <c r="J5879" s="51"/>
      <c r="K5879" s="56"/>
      <c r="L5879" s="38"/>
      <c r="M5879" s="30"/>
      <c r="N5879" s="30"/>
      <c r="O5879" s="30"/>
      <c r="P5879" s="30"/>
      <c r="Q5879" s="23" t="str">
        <v/>
      </c>
      <c r="R5879" s="30"/>
      <c r="S5879" s="39"/>
      <c r="T5879" s="45"/>
      <c r="U5879" s="52"/>
      <c r="V5879" s="53"/>
      <c r="W5879" s="54"/>
      <c r="X5879" s="30"/>
      <c r="Y5879" s="31" t="str">
        <v/>
      </c>
      <c r="Z5879" s="30"/>
      <c r="AA5879" s="55"/>
      <c r="AB5879" s="55"/>
      <c r="AC5879" s="30"/>
      <c r="AD5879" s="30"/>
    </row>
    <row r="5880" spans="1:30" x14ac:dyDescent="0.2">
      <c r="A5880" s="89"/>
      <c r="B5880" s="35"/>
      <c r="C5880" s="30"/>
      <c r="D5880" s="30"/>
      <c r="E5880" s="30"/>
      <c r="F5880" s="30"/>
      <c r="G5880" s="30"/>
      <c r="H5880" s="155"/>
      <c r="I5880" s="36" t="str">
        <f ca="1">IFERROR(__xludf.DUMMYFUNCTION("""COMPUTED_VALUE""")," ")</f>
        <v xml:space="preserve"> </v>
      </c>
      <c r="J5880" s="51"/>
      <c r="K5880" s="56"/>
      <c r="L5880" s="38"/>
      <c r="M5880" s="30"/>
      <c r="N5880" s="30"/>
      <c r="O5880" s="30"/>
      <c r="P5880" s="30"/>
      <c r="Q5880" s="23" t="str">
        <v/>
      </c>
      <c r="R5880" s="30"/>
      <c r="S5880" s="39"/>
      <c r="T5880" s="45"/>
      <c r="U5880" s="52"/>
      <c r="V5880" s="53"/>
      <c r="W5880" s="54"/>
      <c r="X5880" s="30"/>
      <c r="Y5880" s="31" t="str">
        <v/>
      </c>
      <c r="Z5880" s="30"/>
      <c r="AA5880" s="56"/>
      <c r="AB5880" s="56"/>
      <c r="AC5880" s="30"/>
      <c r="AD5880" s="30"/>
    </row>
    <row r="5881" spans="1:30" x14ac:dyDescent="0.2">
      <c r="A5881" s="89"/>
      <c r="B5881" s="35"/>
      <c r="C5881" s="30"/>
      <c r="D5881" s="30"/>
      <c r="E5881" s="30"/>
      <c r="F5881" s="30"/>
      <c r="G5881" s="30"/>
      <c r="H5881" s="155"/>
      <c r="I5881" s="36" t="str">
        <f ca="1">IFERROR(__xludf.DUMMYFUNCTION("""COMPUTED_VALUE""")," ")</f>
        <v xml:space="preserve"> </v>
      </c>
      <c r="J5881" s="51"/>
      <c r="K5881" s="56"/>
      <c r="L5881" s="38"/>
      <c r="M5881" s="30"/>
      <c r="N5881" s="30"/>
      <c r="O5881" s="30"/>
      <c r="P5881" s="30"/>
      <c r="Q5881" s="23" t="str">
        <v/>
      </c>
      <c r="R5881" s="30"/>
      <c r="S5881" s="39"/>
      <c r="T5881" s="45"/>
      <c r="U5881" s="52"/>
      <c r="V5881" s="53"/>
      <c r="W5881" s="54"/>
      <c r="X5881" s="30"/>
      <c r="Y5881" s="31" t="str">
        <v/>
      </c>
      <c r="Z5881" s="30"/>
      <c r="AA5881" s="55"/>
      <c r="AB5881" s="55"/>
      <c r="AC5881" s="30"/>
      <c r="AD5881" s="30"/>
    </row>
    <row r="5882" spans="1:30" x14ac:dyDescent="0.2">
      <c r="A5882" s="89"/>
      <c r="B5882" s="35"/>
      <c r="C5882" s="30"/>
      <c r="D5882" s="30"/>
      <c r="E5882" s="30"/>
      <c r="F5882" s="30"/>
      <c r="G5882" s="30"/>
      <c r="H5882" s="155"/>
      <c r="I5882" s="36" t="str">
        <f ca="1">IFERROR(__xludf.DUMMYFUNCTION("""COMPUTED_VALUE""")," ")</f>
        <v xml:space="preserve"> </v>
      </c>
      <c r="J5882" s="51"/>
      <c r="K5882" s="56"/>
      <c r="L5882" s="38"/>
      <c r="M5882" s="30"/>
      <c r="N5882" s="30"/>
      <c r="O5882" s="30"/>
      <c r="P5882" s="30"/>
      <c r="Q5882" s="23" t="str">
        <v/>
      </c>
      <c r="R5882" s="30"/>
      <c r="S5882" s="39"/>
      <c r="T5882" s="45"/>
      <c r="U5882" s="52"/>
      <c r="V5882" s="53"/>
      <c r="W5882" s="54"/>
      <c r="X5882" s="30"/>
      <c r="Y5882" s="31" t="str">
        <v/>
      </c>
      <c r="Z5882" s="30"/>
      <c r="AA5882" s="56"/>
      <c r="AB5882" s="56"/>
      <c r="AC5882" s="30"/>
      <c r="AD5882" s="30"/>
    </row>
    <row r="5883" spans="1:30" x14ac:dyDescent="0.2">
      <c r="A5883" s="89"/>
      <c r="B5883" s="35"/>
      <c r="C5883" s="30"/>
      <c r="D5883" s="30"/>
      <c r="E5883" s="30"/>
      <c r="F5883" s="30"/>
      <c r="G5883" s="30"/>
      <c r="H5883" s="155"/>
      <c r="I5883" s="36" t="str">
        <f ca="1">IFERROR(__xludf.DUMMYFUNCTION("""COMPUTED_VALUE""")," ")</f>
        <v xml:space="preserve"> </v>
      </c>
      <c r="J5883" s="51"/>
      <c r="K5883" s="56"/>
      <c r="L5883" s="38"/>
      <c r="M5883" s="30"/>
      <c r="N5883" s="30"/>
      <c r="O5883" s="30"/>
      <c r="P5883" s="30"/>
      <c r="Q5883" s="23" t="str">
        <v/>
      </c>
      <c r="R5883" s="30"/>
      <c r="S5883" s="39"/>
      <c r="T5883" s="45"/>
      <c r="U5883" s="52"/>
      <c r="V5883" s="53"/>
      <c r="W5883" s="54"/>
      <c r="X5883" s="30"/>
      <c r="Y5883" s="31" t="str">
        <v/>
      </c>
      <c r="Z5883" s="30"/>
      <c r="AA5883" s="55"/>
      <c r="AB5883" s="55"/>
      <c r="AC5883" s="30"/>
      <c r="AD5883" s="30"/>
    </row>
    <row r="5884" spans="1:30" x14ac:dyDescent="0.2">
      <c r="A5884" s="89"/>
      <c r="B5884" s="35"/>
      <c r="C5884" s="30"/>
      <c r="D5884" s="30"/>
      <c r="E5884" s="30"/>
      <c r="F5884" s="30"/>
      <c r="G5884" s="30"/>
      <c r="H5884" s="155"/>
      <c r="I5884" s="36" t="str">
        <f ca="1">IFERROR(__xludf.DUMMYFUNCTION("""COMPUTED_VALUE""")," ")</f>
        <v xml:space="preserve"> </v>
      </c>
      <c r="J5884" s="51"/>
      <c r="K5884" s="56"/>
      <c r="L5884" s="38"/>
      <c r="M5884" s="30"/>
      <c r="N5884" s="30"/>
      <c r="O5884" s="30"/>
      <c r="P5884" s="30"/>
      <c r="Q5884" s="23" t="str">
        <v/>
      </c>
      <c r="R5884" s="30"/>
      <c r="S5884" s="39"/>
      <c r="T5884" s="45"/>
      <c r="U5884" s="52"/>
      <c r="V5884" s="53"/>
      <c r="W5884" s="54"/>
      <c r="X5884" s="30"/>
      <c r="Y5884" s="31" t="str">
        <v/>
      </c>
      <c r="Z5884" s="30"/>
      <c r="AA5884" s="56"/>
      <c r="AB5884" s="56"/>
      <c r="AC5884" s="30"/>
      <c r="AD5884" s="30"/>
    </row>
    <row r="5885" spans="1:30" x14ac:dyDescent="0.2">
      <c r="A5885" s="89"/>
      <c r="B5885" s="35"/>
      <c r="C5885" s="30"/>
      <c r="D5885" s="30"/>
      <c r="E5885" s="30"/>
      <c r="F5885" s="30"/>
      <c r="G5885" s="30"/>
      <c r="H5885" s="155"/>
      <c r="I5885" s="36" t="str">
        <f ca="1">IFERROR(__xludf.DUMMYFUNCTION("""COMPUTED_VALUE""")," ")</f>
        <v xml:space="preserve"> </v>
      </c>
      <c r="J5885" s="51"/>
      <c r="K5885" s="56"/>
      <c r="L5885" s="38"/>
      <c r="M5885" s="30"/>
      <c r="N5885" s="30"/>
      <c r="O5885" s="30"/>
      <c r="P5885" s="30"/>
      <c r="Q5885" s="23" t="str">
        <v/>
      </c>
      <c r="R5885" s="30"/>
      <c r="S5885" s="39"/>
      <c r="T5885" s="45"/>
      <c r="U5885" s="52"/>
      <c r="V5885" s="53"/>
      <c r="W5885" s="54"/>
      <c r="X5885" s="30"/>
      <c r="Y5885" s="31" t="str">
        <v/>
      </c>
      <c r="Z5885" s="30"/>
      <c r="AA5885" s="55"/>
      <c r="AB5885" s="55"/>
      <c r="AC5885" s="30"/>
      <c r="AD5885" s="30"/>
    </row>
    <row r="5886" spans="1:30" x14ac:dyDescent="0.2">
      <c r="A5886" s="89"/>
      <c r="B5886" s="35"/>
      <c r="C5886" s="30"/>
      <c r="D5886" s="30"/>
      <c r="E5886" s="30"/>
      <c r="F5886" s="30"/>
      <c r="G5886" s="30"/>
      <c r="H5886" s="155"/>
      <c r="I5886" s="36" t="str">
        <f ca="1">IFERROR(__xludf.DUMMYFUNCTION("""COMPUTED_VALUE""")," ")</f>
        <v xml:space="preserve"> </v>
      </c>
      <c r="J5886" s="51"/>
      <c r="K5886" s="56"/>
      <c r="L5886" s="38"/>
      <c r="M5886" s="30"/>
      <c r="N5886" s="30"/>
      <c r="O5886" s="30"/>
      <c r="P5886" s="30"/>
      <c r="Q5886" s="23" t="str">
        <v/>
      </c>
      <c r="R5886" s="30"/>
      <c r="S5886" s="39"/>
      <c r="T5886" s="45"/>
      <c r="U5886" s="52"/>
      <c r="V5886" s="53"/>
      <c r="W5886" s="54"/>
      <c r="X5886" s="30"/>
      <c r="Y5886" s="31" t="str">
        <v/>
      </c>
      <c r="Z5886" s="30"/>
      <c r="AA5886" s="56"/>
      <c r="AB5886" s="56"/>
      <c r="AC5886" s="30"/>
      <c r="AD5886" s="30"/>
    </row>
    <row r="5887" spans="1:30" x14ac:dyDescent="0.2">
      <c r="A5887" s="89"/>
      <c r="B5887" s="35"/>
      <c r="C5887" s="30"/>
      <c r="D5887" s="30"/>
      <c r="E5887" s="30"/>
      <c r="F5887" s="30"/>
      <c r="G5887" s="30"/>
      <c r="H5887" s="155"/>
      <c r="I5887" s="36" t="str">
        <f ca="1">IFERROR(__xludf.DUMMYFUNCTION("""COMPUTED_VALUE""")," ")</f>
        <v xml:space="preserve"> </v>
      </c>
      <c r="J5887" s="51"/>
      <c r="K5887" s="56"/>
      <c r="L5887" s="38"/>
      <c r="M5887" s="30"/>
      <c r="N5887" s="30"/>
      <c r="O5887" s="30"/>
      <c r="P5887" s="30"/>
      <c r="Q5887" s="23" t="str">
        <v/>
      </c>
      <c r="R5887" s="30"/>
      <c r="S5887" s="39"/>
      <c r="T5887" s="45"/>
      <c r="U5887" s="52"/>
      <c r="V5887" s="53"/>
      <c r="W5887" s="54"/>
      <c r="X5887" s="30"/>
      <c r="Y5887" s="31" t="str">
        <v/>
      </c>
      <c r="Z5887" s="30"/>
      <c r="AA5887" s="55"/>
      <c r="AB5887" s="55"/>
      <c r="AC5887" s="30"/>
      <c r="AD5887" s="30"/>
    </row>
    <row r="5888" spans="1:30" x14ac:dyDescent="0.2">
      <c r="A5888" s="89"/>
      <c r="B5888" s="35"/>
      <c r="C5888" s="30"/>
      <c r="D5888" s="30"/>
      <c r="E5888" s="30"/>
      <c r="F5888" s="30"/>
      <c r="G5888" s="30"/>
      <c r="H5888" s="155"/>
      <c r="I5888" s="36" t="str">
        <f ca="1">IFERROR(__xludf.DUMMYFUNCTION("""COMPUTED_VALUE""")," ")</f>
        <v xml:space="preserve"> </v>
      </c>
      <c r="J5888" s="51"/>
      <c r="K5888" s="56"/>
      <c r="L5888" s="38"/>
      <c r="M5888" s="30"/>
      <c r="N5888" s="30"/>
      <c r="O5888" s="30"/>
      <c r="P5888" s="30"/>
      <c r="Q5888" s="23" t="str">
        <v/>
      </c>
      <c r="R5888" s="30"/>
      <c r="S5888" s="39"/>
      <c r="T5888" s="45"/>
      <c r="U5888" s="52"/>
      <c r="V5888" s="53"/>
      <c r="W5888" s="54"/>
      <c r="X5888" s="30"/>
      <c r="Y5888" s="31" t="str">
        <v/>
      </c>
      <c r="Z5888" s="30"/>
      <c r="AA5888" s="56"/>
      <c r="AB5888" s="56"/>
      <c r="AC5888" s="30"/>
      <c r="AD5888" s="30"/>
    </row>
    <row r="5889" spans="1:30" x14ac:dyDescent="0.2">
      <c r="A5889" s="89"/>
      <c r="B5889" s="35"/>
      <c r="C5889" s="30"/>
      <c r="D5889" s="30"/>
      <c r="E5889" s="30"/>
      <c r="F5889" s="30"/>
      <c r="G5889" s="30"/>
      <c r="H5889" s="155"/>
      <c r="I5889" s="36" t="str">
        <f ca="1">IFERROR(__xludf.DUMMYFUNCTION("""COMPUTED_VALUE""")," ")</f>
        <v xml:space="preserve"> </v>
      </c>
      <c r="J5889" s="51"/>
      <c r="K5889" s="56"/>
      <c r="L5889" s="38"/>
      <c r="M5889" s="30"/>
      <c r="N5889" s="30"/>
      <c r="O5889" s="30"/>
      <c r="P5889" s="30"/>
      <c r="Q5889" s="23" t="str">
        <v/>
      </c>
      <c r="R5889" s="30"/>
      <c r="S5889" s="39"/>
      <c r="T5889" s="45"/>
      <c r="U5889" s="52"/>
      <c r="V5889" s="53"/>
      <c r="W5889" s="54"/>
      <c r="X5889" s="30"/>
      <c r="Y5889" s="31" t="str">
        <v/>
      </c>
      <c r="Z5889" s="30"/>
      <c r="AA5889" s="55"/>
      <c r="AB5889" s="55"/>
      <c r="AC5889" s="30"/>
      <c r="AD5889" s="30"/>
    </row>
    <row r="5890" spans="1:30" x14ac:dyDescent="0.2">
      <c r="A5890" s="89"/>
      <c r="B5890" s="35"/>
      <c r="C5890" s="30"/>
      <c r="D5890" s="30"/>
      <c r="E5890" s="30"/>
      <c r="F5890" s="30"/>
      <c r="G5890" s="30"/>
      <c r="H5890" s="155"/>
      <c r="I5890" s="36" t="str">
        <f ca="1">IFERROR(__xludf.DUMMYFUNCTION("""COMPUTED_VALUE""")," ")</f>
        <v xml:space="preserve"> </v>
      </c>
      <c r="J5890" s="51"/>
      <c r="K5890" s="56"/>
      <c r="L5890" s="38"/>
      <c r="M5890" s="30"/>
      <c r="N5890" s="30"/>
      <c r="O5890" s="30"/>
      <c r="P5890" s="30"/>
      <c r="Q5890" s="23" t="str">
        <v/>
      </c>
      <c r="R5890" s="30"/>
      <c r="S5890" s="39"/>
      <c r="T5890" s="45"/>
      <c r="U5890" s="52"/>
      <c r="V5890" s="53"/>
      <c r="W5890" s="54"/>
      <c r="X5890" s="30"/>
      <c r="Y5890" s="31" t="str">
        <v/>
      </c>
      <c r="Z5890" s="30"/>
      <c r="AA5890" s="56"/>
      <c r="AB5890" s="56"/>
      <c r="AC5890" s="30"/>
      <c r="AD5890" s="30"/>
    </row>
    <row r="5891" spans="1:30" x14ac:dyDescent="0.2">
      <c r="A5891" s="89"/>
      <c r="B5891" s="35"/>
      <c r="C5891" s="30"/>
      <c r="D5891" s="30"/>
      <c r="E5891" s="30"/>
      <c r="F5891" s="30"/>
      <c r="G5891" s="30"/>
      <c r="H5891" s="155"/>
      <c r="I5891" s="36" t="str">
        <f ca="1">IFERROR(__xludf.DUMMYFUNCTION("""COMPUTED_VALUE""")," ")</f>
        <v xml:space="preserve"> </v>
      </c>
      <c r="J5891" s="51"/>
      <c r="K5891" s="56"/>
      <c r="L5891" s="38"/>
      <c r="M5891" s="30"/>
      <c r="N5891" s="30"/>
      <c r="O5891" s="30"/>
      <c r="P5891" s="30"/>
      <c r="Q5891" s="23" t="str">
        <v/>
      </c>
      <c r="R5891" s="30"/>
      <c r="S5891" s="39"/>
      <c r="T5891" s="45"/>
      <c r="U5891" s="52"/>
      <c r="V5891" s="53"/>
      <c r="W5891" s="54"/>
      <c r="X5891" s="30"/>
      <c r="Y5891" s="31" t="str">
        <v/>
      </c>
      <c r="Z5891" s="30"/>
      <c r="AA5891" s="55"/>
      <c r="AB5891" s="55"/>
      <c r="AC5891" s="30"/>
      <c r="AD5891" s="30"/>
    </row>
    <row r="5892" spans="1:30" x14ac:dyDescent="0.2">
      <c r="A5892" s="89"/>
      <c r="B5892" s="35"/>
      <c r="C5892" s="30"/>
      <c r="D5892" s="30"/>
      <c r="E5892" s="30"/>
      <c r="F5892" s="30"/>
      <c r="G5892" s="30"/>
      <c r="H5892" s="155"/>
      <c r="I5892" s="36" t="str">
        <f ca="1">IFERROR(__xludf.DUMMYFUNCTION("""COMPUTED_VALUE""")," ")</f>
        <v xml:space="preserve"> </v>
      </c>
      <c r="J5892" s="51"/>
      <c r="K5892" s="56"/>
      <c r="L5892" s="38"/>
      <c r="M5892" s="30"/>
      <c r="N5892" s="30"/>
      <c r="O5892" s="30"/>
      <c r="P5892" s="30"/>
      <c r="Q5892" s="23" t="str">
        <v/>
      </c>
      <c r="R5892" s="30"/>
      <c r="S5892" s="39"/>
      <c r="T5892" s="45"/>
      <c r="U5892" s="52"/>
      <c r="V5892" s="53"/>
      <c r="W5892" s="54"/>
      <c r="X5892" s="30"/>
      <c r="Y5892" s="31" t="str">
        <v/>
      </c>
      <c r="Z5892" s="30"/>
      <c r="AA5892" s="56"/>
      <c r="AB5892" s="56"/>
      <c r="AC5892" s="30"/>
      <c r="AD5892" s="30"/>
    </row>
    <row r="5893" spans="1:30" x14ac:dyDescent="0.2">
      <c r="A5893" s="89"/>
      <c r="B5893" s="35"/>
      <c r="C5893" s="30"/>
      <c r="D5893" s="30"/>
      <c r="E5893" s="30"/>
      <c r="F5893" s="30"/>
      <c r="G5893" s="30"/>
      <c r="H5893" s="155"/>
      <c r="I5893" s="36" t="str">
        <f ca="1">IFERROR(__xludf.DUMMYFUNCTION("""COMPUTED_VALUE""")," ")</f>
        <v xml:space="preserve"> </v>
      </c>
      <c r="J5893" s="51"/>
      <c r="K5893" s="56"/>
      <c r="L5893" s="38"/>
      <c r="M5893" s="30"/>
      <c r="N5893" s="30"/>
      <c r="O5893" s="30"/>
      <c r="P5893" s="30"/>
      <c r="Q5893" s="23" t="str">
        <v/>
      </c>
      <c r="R5893" s="30"/>
      <c r="S5893" s="39"/>
      <c r="T5893" s="45"/>
      <c r="U5893" s="52"/>
      <c r="V5893" s="53"/>
      <c r="W5893" s="54"/>
      <c r="X5893" s="30"/>
      <c r="Y5893" s="31" t="str">
        <v/>
      </c>
      <c r="Z5893" s="30"/>
      <c r="AA5893" s="55"/>
      <c r="AB5893" s="55"/>
      <c r="AC5893" s="30"/>
      <c r="AD5893" s="30"/>
    </row>
    <row r="5894" spans="1:30" x14ac:dyDescent="0.2">
      <c r="A5894" s="89"/>
      <c r="B5894" s="35"/>
      <c r="C5894" s="30"/>
      <c r="D5894" s="30"/>
      <c r="E5894" s="30"/>
      <c r="F5894" s="30"/>
      <c r="G5894" s="30"/>
      <c r="H5894" s="155"/>
      <c r="I5894" s="36" t="str">
        <f ca="1">IFERROR(__xludf.DUMMYFUNCTION("""COMPUTED_VALUE""")," ")</f>
        <v xml:space="preserve"> </v>
      </c>
      <c r="J5894" s="51"/>
      <c r="K5894" s="56"/>
      <c r="L5894" s="38"/>
      <c r="M5894" s="30"/>
      <c r="N5894" s="30"/>
      <c r="O5894" s="30"/>
      <c r="P5894" s="30"/>
      <c r="Q5894" s="23" t="str">
        <v/>
      </c>
      <c r="R5894" s="30"/>
      <c r="S5894" s="39"/>
      <c r="T5894" s="45"/>
      <c r="U5894" s="52"/>
      <c r="V5894" s="53"/>
      <c r="W5894" s="54"/>
      <c r="X5894" s="30"/>
      <c r="Y5894" s="31" t="str">
        <v/>
      </c>
      <c r="Z5894" s="30"/>
      <c r="AA5894" s="56"/>
      <c r="AB5894" s="56"/>
      <c r="AC5894" s="30"/>
      <c r="AD5894" s="30"/>
    </row>
    <row r="5895" spans="1:30" x14ac:dyDescent="0.2">
      <c r="A5895" s="89"/>
      <c r="B5895" s="35"/>
      <c r="C5895" s="30"/>
      <c r="D5895" s="30"/>
      <c r="E5895" s="30"/>
      <c r="F5895" s="30"/>
      <c r="G5895" s="30"/>
      <c r="H5895" s="155"/>
      <c r="I5895" s="36" t="str">
        <f ca="1">IFERROR(__xludf.DUMMYFUNCTION("""COMPUTED_VALUE""")," ")</f>
        <v xml:space="preserve"> </v>
      </c>
      <c r="J5895" s="51"/>
      <c r="K5895" s="56"/>
      <c r="L5895" s="38"/>
      <c r="M5895" s="30"/>
      <c r="N5895" s="30"/>
      <c r="O5895" s="30"/>
      <c r="P5895" s="30"/>
      <c r="Q5895" s="23" t="str">
        <v/>
      </c>
      <c r="R5895" s="30"/>
      <c r="S5895" s="39"/>
      <c r="T5895" s="45"/>
      <c r="U5895" s="52"/>
      <c r="V5895" s="53"/>
      <c r="W5895" s="54"/>
      <c r="X5895" s="30"/>
      <c r="Y5895" s="31" t="str">
        <v/>
      </c>
      <c r="Z5895" s="30"/>
      <c r="AA5895" s="55"/>
      <c r="AB5895" s="55"/>
      <c r="AC5895" s="30"/>
      <c r="AD5895" s="30"/>
    </row>
    <row r="5896" spans="1:30" x14ac:dyDescent="0.2">
      <c r="A5896" s="89"/>
      <c r="B5896" s="35"/>
      <c r="C5896" s="30"/>
      <c r="D5896" s="30"/>
      <c r="E5896" s="30"/>
      <c r="F5896" s="30"/>
      <c r="G5896" s="30"/>
      <c r="H5896" s="155"/>
      <c r="I5896" s="36" t="str">
        <f ca="1">IFERROR(__xludf.DUMMYFUNCTION("""COMPUTED_VALUE""")," ")</f>
        <v xml:space="preserve"> </v>
      </c>
      <c r="J5896" s="51"/>
      <c r="K5896" s="56"/>
      <c r="L5896" s="38"/>
      <c r="M5896" s="30"/>
      <c r="N5896" s="30"/>
      <c r="O5896" s="30"/>
      <c r="P5896" s="30"/>
      <c r="Q5896" s="23" t="str">
        <v/>
      </c>
      <c r="R5896" s="30"/>
      <c r="S5896" s="39"/>
      <c r="T5896" s="45"/>
      <c r="U5896" s="52"/>
      <c r="V5896" s="53"/>
      <c r="W5896" s="54"/>
      <c r="X5896" s="30"/>
      <c r="Y5896" s="31" t="str">
        <v/>
      </c>
      <c r="Z5896" s="30"/>
      <c r="AA5896" s="56"/>
      <c r="AB5896" s="56"/>
      <c r="AC5896" s="30"/>
      <c r="AD5896" s="30"/>
    </row>
    <row r="5897" spans="1:30" x14ac:dyDescent="0.2">
      <c r="A5897" s="89"/>
      <c r="B5897" s="35"/>
      <c r="C5897" s="30"/>
      <c r="D5897" s="30"/>
      <c r="E5897" s="30"/>
      <c r="F5897" s="30"/>
      <c r="G5897" s="30"/>
      <c r="H5897" s="155"/>
      <c r="I5897" s="36" t="str">
        <f ca="1">IFERROR(__xludf.DUMMYFUNCTION("""COMPUTED_VALUE""")," ")</f>
        <v xml:space="preserve"> </v>
      </c>
      <c r="J5897" s="51"/>
      <c r="K5897" s="56"/>
      <c r="L5897" s="38"/>
      <c r="M5897" s="30"/>
      <c r="N5897" s="30"/>
      <c r="O5897" s="30"/>
      <c r="P5897" s="30"/>
      <c r="Q5897" s="23" t="str">
        <v/>
      </c>
      <c r="R5897" s="30"/>
      <c r="S5897" s="39"/>
      <c r="T5897" s="45"/>
      <c r="U5897" s="52"/>
      <c r="V5897" s="53"/>
      <c r="W5897" s="54"/>
      <c r="X5897" s="30"/>
      <c r="Y5897" s="31" t="str">
        <v/>
      </c>
      <c r="Z5897" s="30"/>
      <c r="AA5897" s="55"/>
      <c r="AB5897" s="55"/>
      <c r="AC5897" s="30"/>
      <c r="AD5897" s="30"/>
    </row>
    <row r="5898" spans="1:30" x14ac:dyDescent="0.2">
      <c r="A5898" s="89"/>
      <c r="B5898" s="35"/>
      <c r="C5898" s="30"/>
      <c r="D5898" s="30"/>
      <c r="E5898" s="30"/>
      <c r="F5898" s="30"/>
      <c r="G5898" s="30"/>
      <c r="H5898" s="155"/>
      <c r="I5898" s="36" t="str">
        <f ca="1">IFERROR(__xludf.DUMMYFUNCTION("""COMPUTED_VALUE""")," ")</f>
        <v xml:space="preserve"> </v>
      </c>
      <c r="J5898" s="51"/>
      <c r="K5898" s="56"/>
      <c r="L5898" s="38"/>
      <c r="M5898" s="30"/>
      <c r="N5898" s="30"/>
      <c r="O5898" s="30"/>
      <c r="P5898" s="30"/>
      <c r="Q5898" s="23" t="str">
        <v/>
      </c>
      <c r="R5898" s="30"/>
      <c r="S5898" s="39"/>
      <c r="T5898" s="45"/>
      <c r="U5898" s="52"/>
      <c r="V5898" s="53"/>
      <c r="W5898" s="54"/>
      <c r="X5898" s="30"/>
      <c r="Y5898" s="31" t="str">
        <v/>
      </c>
      <c r="Z5898" s="30"/>
      <c r="AA5898" s="56"/>
      <c r="AB5898" s="56"/>
      <c r="AC5898" s="30"/>
      <c r="AD5898" s="30"/>
    </row>
    <row r="5899" spans="1:30" x14ac:dyDescent="0.2">
      <c r="A5899" s="89"/>
      <c r="B5899" s="35"/>
      <c r="C5899" s="30"/>
      <c r="D5899" s="30"/>
      <c r="E5899" s="30"/>
      <c r="F5899" s="30"/>
      <c r="G5899" s="30"/>
      <c r="H5899" s="155"/>
      <c r="I5899" s="36" t="str">
        <f ca="1">IFERROR(__xludf.DUMMYFUNCTION("""COMPUTED_VALUE""")," ")</f>
        <v xml:space="preserve"> </v>
      </c>
      <c r="J5899" s="51"/>
      <c r="K5899" s="56"/>
      <c r="L5899" s="38"/>
      <c r="M5899" s="30"/>
      <c r="N5899" s="30"/>
      <c r="O5899" s="30"/>
      <c r="P5899" s="30"/>
      <c r="Q5899" s="23" t="str">
        <v/>
      </c>
      <c r="R5899" s="30"/>
      <c r="S5899" s="39"/>
      <c r="T5899" s="45"/>
      <c r="U5899" s="52"/>
      <c r="V5899" s="53"/>
      <c r="W5899" s="54"/>
      <c r="X5899" s="30"/>
      <c r="Y5899" s="31" t="str">
        <v/>
      </c>
      <c r="Z5899" s="30"/>
      <c r="AA5899" s="55"/>
      <c r="AB5899" s="55"/>
      <c r="AC5899" s="30"/>
      <c r="AD5899" s="30"/>
    </row>
    <row r="5900" spans="1:30" x14ac:dyDescent="0.2">
      <c r="A5900" s="89"/>
      <c r="B5900" s="35"/>
      <c r="C5900" s="30"/>
      <c r="D5900" s="30"/>
      <c r="E5900" s="30"/>
      <c r="F5900" s="30"/>
      <c r="G5900" s="30"/>
      <c r="H5900" s="155"/>
      <c r="I5900" s="36" t="str">
        <f ca="1">IFERROR(__xludf.DUMMYFUNCTION("""COMPUTED_VALUE""")," ")</f>
        <v xml:space="preserve"> </v>
      </c>
      <c r="J5900" s="51"/>
      <c r="K5900" s="56"/>
      <c r="L5900" s="38"/>
      <c r="M5900" s="30"/>
      <c r="N5900" s="30"/>
      <c r="O5900" s="30"/>
      <c r="P5900" s="30"/>
      <c r="Q5900" s="23" t="str">
        <v/>
      </c>
      <c r="R5900" s="30"/>
      <c r="S5900" s="39"/>
      <c r="T5900" s="45"/>
      <c r="U5900" s="52"/>
      <c r="V5900" s="53"/>
      <c r="W5900" s="54"/>
      <c r="X5900" s="30"/>
      <c r="Y5900" s="31" t="str">
        <v/>
      </c>
      <c r="Z5900" s="30"/>
      <c r="AA5900" s="56"/>
      <c r="AB5900" s="56"/>
      <c r="AC5900" s="30"/>
      <c r="AD5900" s="30"/>
    </row>
    <row r="5901" spans="1:30" x14ac:dyDescent="0.2">
      <c r="A5901" s="89"/>
      <c r="B5901" s="35"/>
      <c r="C5901" s="30"/>
      <c r="D5901" s="30"/>
      <c r="E5901" s="30"/>
      <c r="F5901" s="30"/>
      <c r="G5901" s="30"/>
      <c r="H5901" s="155"/>
      <c r="I5901" s="36" t="str">
        <f ca="1">IFERROR(__xludf.DUMMYFUNCTION("""COMPUTED_VALUE""")," ")</f>
        <v xml:space="preserve"> </v>
      </c>
      <c r="J5901" s="51"/>
      <c r="K5901" s="56"/>
      <c r="L5901" s="38"/>
      <c r="M5901" s="30"/>
      <c r="N5901" s="30"/>
      <c r="O5901" s="30"/>
      <c r="P5901" s="30"/>
      <c r="Q5901" s="23" t="str">
        <v/>
      </c>
      <c r="R5901" s="30"/>
      <c r="S5901" s="39"/>
      <c r="T5901" s="45"/>
      <c r="U5901" s="52"/>
      <c r="V5901" s="53"/>
      <c r="W5901" s="54"/>
      <c r="X5901" s="30"/>
      <c r="Y5901" s="31" t="str">
        <v/>
      </c>
      <c r="Z5901" s="30"/>
      <c r="AA5901" s="55"/>
      <c r="AB5901" s="55"/>
      <c r="AC5901" s="30"/>
      <c r="AD5901" s="30"/>
    </row>
    <row r="5902" spans="1:30" x14ac:dyDescent="0.2">
      <c r="A5902" s="89"/>
      <c r="B5902" s="35"/>
      <c r="C5902" s="30"/>
      <c r="D5902" s="30"/>
      <c r="E5902" s="30"/>
      <c r="F5902" s="30"/>
      <c r="G5902" s="30"/>
      <c r="H5902" s="155"/>
      <c r="I5902" s="36" t="str">
        <f ca="1">IFERROR(__xludf.DUMMYFUNCTION("""COMPUTED_VALUE""")," ")</f>
        <v xml:space="preserve"> </v>
      </c>
      <c r="J5902" s="51"/>
      <c r="K5902" s="56"/>
      <c r="L5902" s="38"/>
      <c r="M5902" s="30"/>
      <c r="N5902" s="30"/>
      <c r="O5902" s="30"/>
      <c r="P5902" s="30"/>
      <c r="Q5902" s="23" t="str">
        <v/>
      </c>
      <c r="R5902" s="30"/>
      <c r="S5902" s="39"/>
      <c r="T5902" s="45"/>
      <c r="U5902" s="52"/>
      <c r="V5902" s="53"/>
      <c r="W5902" s="54"/>
      <c r="X5902" s="30"/>
      <c r="Y5902" s="31" t="str">
        <v/>
      </c>
      <c r="Z5902" s="30"/>
      <c r="AA5902" s="56"/>
      <c r="AB5902" s="56"/>
      <c r="AC5902" s="30"/>
      <c r="AD5902" s="30"/>
    </row>
    <row r="5903" spans="1:30" x14ac:dyDescent="0.2">
      <c r="A5903" s="89"/>
      <c r="B5903" s="35"/>
      <c r="C5903" s="30"/>
      <c r="D5903" s="30"/>
      <c r="E5903" s="30"/>
      <c r="F5903" s="30"/>
      <c r="G5903" s="30"/>
      <c r="H5903" s="155"/>
      <c r="I5903" s="36" t="str">
        <f ca="1">IFERROR(__xludf.DUMMYFUNCTION("""COMPUTED_VALUE""")," ")</f>
        <v xml:space="preserve"> </v>
      </c>
      <c r="J5903" s="51"/>
      <c r="K5903" s="56"/>
      <c r="L5903" s="38"/>
      <c r="M5903" s="30"/>
      <c r="N5903" s="30"/>
      <c r="O5903" s="30"/>
      <c r="P5903" s="30"/>
      <c r="Q5903" s="23" t="str">
        <v/>
      </c>
      <c r="R5903" s="30"/>
      <c r="S5903" s="39"/>
      <c r="T5903" s="45"/>
      <c r="U5903" s="52"/>
      <c r="V5903" s="53"/>
      <c r="W5903" s="54"/>
      <c r="X5903" s="30"/>
      <c r="Y5903" s="31" t="str">
        <v/>
      </c>
      <c r="Z5903" s="30"/>
      <c r="AA5903" s="55"/>
      <c r="AB5903" s="55"/>
      <c r="AC5903" s="30"/>
      <c r="AD5903" s="30"/>
    </row>
    <row r="5904" spans="1:30" x14ac:dyDescent="0.2">
      <c r="A5904" s="89"/>
      <c r="B5904" s="35"/>
      <c r="C5904" s="30"/>
      <c r="D5904" s="30"/>
      <c r="E5904" s="30"/>
      <c r="F5904" s="30"/>
      <c r="G5904" s="30"/>
      <c r="H5904" s="155"/>
      <c r="I5904" s="36" t="str">
        <f ca="1">IFERROR(__xludf.DUMMYFUNCTION("""COMPUTED_VALUE""")," ")</f>
        <v xml:space="preserve"> </v>
      </c>
      <c r="J5904" s="51"/>
      <c r="K5904" s="56"/>
      <c r="L5904" s="38"/>
      <c r="M5904" s="30"/>
      <c r="N5904" s="30"/>
      <c r="O5904" s="30"/>
      <c r="P5904" s="30"/>
      <c r="Q5904" s="23" t="str">
        <v/>
      </c>
      <c r="R5904" s="30"/>
      <c r="S5904" s="39"/>
      <c r="T5904" s="45"/>
      <c r="U5904" s="52"/>
      <c r="V5904" s="53"/>
      <c r="W5904" s="54"/>
      <c r="X5904" s="30"/>
      <c r="Y5904" s="31" t="str">
        <v/>
      </c>
      <c r="Z5904" s="30"/>
      <c r="AA5904" s="56"/>
      <c r="AB5904" s="56"/>
      <c r="AC5904" s="30"/>
      <c r="AD5904" s="30"/>
    </row>
    <row r="5905" spans="1:30" x14ac:dyDescent="0.2">
      <c r="A5905" s="89"/>
      <c r="B5905" s="35"/>
      <c r="C5905" s="30"/>
      <c r="D5905" s="30"/>
      <c r="E5905" s="30"/>
      <c r="F5905" s="30"/>
      <c r="G5905" s="30"/>
      <c r="H5905" s="155"/>
      <c r="I5905" s="36" t="str">
        <f ca="1">IFERROR(__xludf.DUMMYFUNCTION("""COMPUTED_VALUE""")," ")</f>
        <v xml:space="preserve"> </v>
      </c>
      <c r="J5905" s="51"/>
      <c r="K5905" s="56"/>
      <c r="L5905" s="38"/>
      <c r="M5905" s="30"/>
      <c r="N5905" s="30"/>
      <c r="O5905" s="30"/>
      <c r="P5905" s="30"/>
      <c r="Q5905" s="23" t="str">
        <v/>
      </c>
      <c r="R5905" s="30"/>
      <c r="S5905" s="39"/>
      <c r="T5905" s="45"/>
      <c r="U5905" s="52"/>
      <c r="V5905" s="53"/>
      <c r="W5905" s="54"/>
      <c r="X5905" s="30"/>
      <c r="Y5905" s="31" t="str">
        <v/>
      </c>
      <c r="Z5905" s="30"/>
      <c r="AA5905" s="55"/>
      <c r="AB5905" s="55"/>
      <c r="AC5905" s="30"/>
      <c r="AD5905" s="30"/>
    </row>
    <row r="5906" spans="1:30" x14ac:dyDescent="0.2">
      <c r="A5906" s="89"/>
      <c r="B5906" s="35"/>
      <c r="C5906" s="30"/>
      <c r="D5906" s="30"/>
      <c r="E5906" s="30"/>
      <c r="F5906" s="30"/>
      <c r="G5906" s="30"/>
      <c r="H5906" s="155"/>
      <c r="I5906" s="36" t="str">
        <f ca="1">IFERROR(__xludf.DUMMYFUNCTION("""COMPUTED_VALUE""")," ")</f>
        <v xml:space="preserve"> </v>
      </c>
      <c r="J5906" s="51"/>
      <c r="K5906" s="56"/>
      <c r="L5906" s="38"/>
      <c r="M5906" s="30"/>
      <c r="N5906" s="30"/>
      <c r="O5906" s="30"/>
      <c r="P5906" s="30"/>
      <c r="Q5906" s="23" t="str">
        <v/>
      </c>
      <c r="R5906" s="30"/>
      <c r="S5906" s="39"/>
      <c r="T5906" s="45"/>
      <c r="U5906" s="52"/>
      <c r="V5906" s="53"/>
      <c r="W5906" s="54"/>
      <c r="X5906" s="30"/>
      <c r="Y5906" s="31" t="str">
        <v/>
      </c>
      <c r="Z5906" s="30"/>
      <c r="AA5906" s="56"/>
      <c r="AB5906" s="56"/>
      <c r="AC5906" s="30"/>
      <c r="AD5906" s="30"/>
    </row>
    <row r="5907" spans="1:30" x14ac:dyDescent="0.2">
      <c r="A5907" s="89"/>
      <c r="B5907" s="35"/>
      <c r="C5907" s="30"/>
      <c r="D5907" s="30"/>
      <c r="E5907" s="30"/>
      <c r="F5907" s="30"/>
      <c r="G5907" s="30"/>
      <c r="H5907" s="155"/>
      <c r="I5907" s="36" t="str">
        <f ca="1">IFERROR(__xludf.DUMMYFUNCTION("""COMPUTED_VALUE""")," ")</f>
        <v xml:space="preserve"> </v>
      </c>
      <c r="J5907" s="51"/>
      <c r="K5907" s="56"/>
      <c r="L5907" s="38"/>
      <c r="M5907" s="30"/>
      <c r="N5907" s="30"/>
      <c r="O5907" s="30"/>
      <c r="P5907" s="30"/>
      <c r="Q5907" s="23" t="str">
        <v/>
      </c>
      <c r="R5907" s="30"/>
      <c r="S5907" s="39"/>
      <c r="T5907" s="45"/>
      <c r="U5907" s="52"/>
      <c r="V5907" s="53"/>
      <c r="W5907" s="54"/>
      <c r="X5907" s="30"/>
      <c r="Y5907" s="31" t="str">
        <v/>
      </c>
      <c r="Z5907" s="30"/>
      <c r="AA5907" s="55"/>
      <c r="AB5907" s="55"/>
      <c r="AC5907" s="30"/>
      <c r="AD5907" s="30"/>
    </row>
    <row r="5908" spans="1:30" x14ac:dyDescent="0.2">
      <c r="A5908" s="89"/>
      <c r="B5908" s="35"/>
      <c r="C5908" s="30"/>
      <c r="D5908" s="30"/>
      <c r="E5908" s="30"/>
      <c r="F5908" s="30"/>
      <c r="G5908" s="30"/>
      <c r="H5908" s="155"/>
      <c r="I5908" s="36" t="str">
        <f ca="1">IFERROR(__xludf.DUMMYFUNCTION("""COMPUTED_VALUE""")," ")</f>
        <v xml:space="preserve"> </v>
      </c>
      <c r="J5908" s="51"/>
      <c r="K5908" s="56"/>
      <c r="L5908" s="38"/>
      <c r="M5908" s="30"/>
      <c r="N5908" s="30"/>
      <c r="O5908" s="30"/>
      <c r="P5908" s="30"/>
      <c r="Q5908" s="23" t="str">
        <v/>
      </c>
      <c r="R5908" s="30"/>
      <c r="S5908" s="39"/>
      <c r="T5908" s="45"/>
      <c r="U5908" s="52"/>
      <c r="V5908" s="53"/>
      <c r="W5908" s="54"/>
      <c r="X5908" s="30"/>
      <c r="Y5908" s="31" t="str">
        <v/>
      </c>
      <c r="Z5908" s="30"/>
      <c r="AA5908" s="56"/>
      <c r="AB5908" s="56"/>
      <c r="AC5908" s="30"/>
      <c r="AD5908" s="30"/>
    </row>
    <row r="5909" spans="1:30" x14ac:dyDescent="0.2">
      <c r="A5909" s="89"/>
      <c r="B5909" s="35"/>
      <c r="C5909" s="30"/>
      <c r="D5909" s="30"/>
      <c r="E5909" s="30"/>
      <c r="F5909" s="30"/>
      <c r="G5909" s="30"/>
      <c r="H5909" s="155"/>
      <c r="I5909" s="36" t="str">
        <f ca="1">IFERROR(__xludf.DUMMYFUNCTION("""COMPUTED_VALUE""")," ")</f>
        <v xml:space="preserve"> </v>
      </c>
      <c r="J5909" s="51"/>
      <c r="K5909" s="56"/>
      <c r="L5909" s="38"/>
      <c r="M5909" s="30"/>
      <c r="N5909" s="30"/>
      <c r="O5909" s="30"/>
      <c r="P5909" s="30"/>
      <c r="Q5909" s="23" t="str">
        <v/>
      </c>
      <c r="R5909" s="30"/>
      <c r="S5909" s="39"/>
      <c r="T5909" s="45"/>
      <c r="U5909" s="52"/>
      <c r="V5909" s="53"/>
      <c r="W5909" s="54"/>
      <c r="X5909" s="30"/>
      <c r="Y5909" s="31" t="str">
        <v/>
      </c>
      <c r="Z5909" s="30"/>
      <c r="AA5909" s="55"/>
      <c r="AB5909" s="55"/>
      <c r="AC5909" s="30"/>
      <c r="AD5909" s="30"/>
    </row>
    <row r="5910" spans="1:30" x14ac:dyDescent="0.2">
      <c r="A5910" s="89"/>
      <c r="B5910" s="35"/>
      <c r="C5910" s="30"/>
      <c r="D5910" s="30"/>
      <c r="E5910" s="30"/>
      <c r="F5910" s="30"/>
      <c r="G5910" s="30"/>
      <c r="H5910" s="155"/>
      <c r="I5910" s="36" t="str">
        <f ca="1">IFERROR(__xludf.DUMMYFUNCTION("""COMPUTED_VALUE""")," ")</f>
        <v xml:space="preserve"> </v>
      </c>
      <c r="J5910" s="51"/>
      <c r="K5910" s="56"/>
      <c r="L5910" s="38"/>
      <c r="M5910" s="30"/>
      <c r="N5910" s="30"/>
      <c r="O5910" s="30"/>
      <c r="P5910" s="30"/>
      <c r="Q5910" s="23" t="str">
        <v/>
      </c>
      <c r="R5910" s="30"/>
      <c r="S5910" s="39"/>
      <c r="T5910" s="45"/>
      <c r="U5910" s="52"/>
      <c r="V5910" s="53"/>
      <c r="W5910" s="54"/>
      <c r="X5910" s="30"/>
      <c r="Y5910" s="31" t="str">
        <v/>
      </c>
      <c r="Z5910" s="30"/>
      <c r="AA5910" s="56"/>
      <c r="AB5910" s="56"/>
      <c r="AC5910" s="30"/>
      <c r="AD5910" s="30"/>
    </row>
    <row r="5911" spans="1:30" x14ac:dyDescent="0.2">
      <c r="A5911" s="89"/>
      <c r="B5911" s="35"/>
      <c r="C5911" s="30"/>
      <c r="D5911" s="30"/>
      <c r="E5911" s="30"/>
      <c r="F5911" s="30"/>
      <c r="G5911" s="30"/>
      <c r="H5911" s="155"/>
      <c r="I5911" s="36" t="str">
        <f ca="1">IFERROR(__xludf.DUMMYFUNCTION("""COMPUTED_VALUE""")," ")</f>
        <v xml:space="preserve"> </v>
      </c>
      <c r="J5911" s="51"/>
      <c r="K5911" s="56"/>
      <c r="L5911" s="38"/>
      <c r="M5911" s="30"/>
      <c r="N5911" s="30"/>
      <c r="O5911" s="30"/>
      <c r="P5911" s="30"/>
      <c r="Q5911" s="23" t="str">
        <v/>
      </c>
      <c r="R5911" s="30"/>
      <c r="S5911" s="39"/>
      <c r="T5911" s="45"/>
      <c r="U5911" s="52"/>
      <c r="V5911" s="53"/>
      <c r="W5911" s="54"/>
      <c r="X5911" s="30"/>
      <c r="Y5911" s="31" t="str">
        <v/>
      </c>
      <c r="Z5911" s="30"/>
      <c r="AA5911" s="55"/>
      <c r="AB5911" s="55"/>
      <c r="AC5911" s="30"/>
      <c r="AD5911" s="30"/>
    </row>
    <row r="5912" spans="1:30" x14ac:dyDescent="0.2">
      <c r="A5912" s="89"/>
      <c r="B5912" s="35"/>
      <c r="C5912" s="30"/>
      <c r="D5912" s="30"/>
      <c r="E5912" s="30"/>
      <c r="F5912" s="30"/>
      <c r="G5912" s="30"/>
      <c r="H5912" s="155"/>
      <c r="I5912" s="36" t="str">
        <f ca="1">IFERROR(__xludf.DUMMYFUNCTION("""COMPUTED_VALUE""")," ")</f>
        <v xml:space="preserve"> </v>
      </c>
      <c r="J5912" s="51"/>
      <c r="K5912" s="56"/>
      <c r="L5912" s="38"/>
      <c r="M5912" s="30"/>
      <c r="N5912" s="30"/>
      <c r="O5912" s="30"/>
      <c r="P5912" s="30"/>
      <c r="Q5912" s="23" t="str">
        <v/>
      </c>
      <c r="R5912" s="30"/>
      <c r="S5912" s="39"/>
      <c r="T5912" s="45"/>
      <c r="U5912" s="52"/>
      <c r="V5912" s="53"/>
      <c r="W5912" s="54"/>
      <c r="X5912" s="30"/>
      <c r="Y5912" s="31" t="str">
        <v/>
      </c>
      <c r="Z5912" s="30"/>
      <c r="AA5912" s="56"/>
      <c r="AB5912" s="56"/>
      <c r="AC5912" s="30"/>
      <c r="AD5912" s="30"/>
    </row>
    <row r="5913" spans="1:30" x14ac:dyDescent="0.2">
      <c r="A5913" s="89"/>
      <c r="B5913" s="35"/>
      <c r="C5913" s="30"/>
      <c r="D5913" s="30"/>
      <c r="E5913" s="30"/>
      <c r="F5913" s="30"/>
      <c r="G5913" s="30"/>
      <c r="H5913" s="155"/>
      <c r="I5913" s="36" t="str">
        <f ca="1">IFERROR(__xludf.DUMMYFUNCTION("""COMPUTED_VALUE""")," ")</f>
        <v xml:space="preserve"> </v>
      </c>
      <c r="J5913" s="51"/>
      <c r="K5913" s="56"/>
      <c r="L5913" s="38"/>
      <c r="M5913" s="30"/>
      <c r="N5913" s="30"/>
      <c r="O5913" s="30"/>
      <c r="P5913" s="30"/>
      <c r="Q5913" s="23" t="str">
        <v/>
      </c>
      <c r="R5913" s="30"/>
      <c r="S5913" s="39"/>
      <c r="T5913" s="45"/>
      <c r="U5913" s="52"/>
      <c r="V5913" s="53"/>
      <c r="W5913" s="54"/>
      <c r="X5913" s="30"/>
      <c r="Y5913" s="31" t="str">
        <v/>
      </c>
      <c r="Z5913" s="30"/>
      <c r="AA5913" s="55"/>
      <c r="AB5913" s="55"/>
      <c r="AC5913" s="30"/>
      <c r="AD5913" s="30"/>
    </row>
    <row r="5914" spans="1:30" x14ac:dyDescent="0.2">
      <c r="A5914" s="89"/>
      <c r="B5914" s="35"/>
      <c r="C5914" s="30"/>
      <c r="D5914" s="30"/>
      <c r="E5914" s="30"/>
      <c r="F5914" s="30"/>
      <c r="G5914" s="30"/>
      <c r="H5914" s="155"/>
      <c r="I5914" s="36" t="str">
        <f ca="1">IFERROR(__xludf.DUMMYFUNCTION("""COMPUTED_VALUE""")," ")</f>
        <v xml:space="preserve"> </v>
      </c>
      <c r="J5914" s="51"/>
      <c r="K5914" s="56"/>
      <c r="L5914" s="38"/>
      <c r="M5914" s="30"/>
      <c r="N5914" s="30"/>
      <c r="O5914" s="30"/>
      <c r="P5914" s="30"/>
      <c r="Q5914" s="23" t="str">
        <v/>
      </c>
      <c r="R5914" s="30"/>
      <c r="S5914" s="39"/>
      <c r="T5914" s="45"/>
      <c r="U5914" s="52"/>
      <c r="V5914" s="53"/>
      <c r="W5914" s="54"/>
      <c r="X5914" s="30"/>
      <c r="Y5914" s="31" t="str">
        <v/>
      </c>
      <c r="Z5914" s="30"/>
      <c r="AA5914" s="56"/>
      <c r="AB5914" s="56"/>
      <c r="AC5914" s="30"/>
      <c r="AD5914" s="30"/>
    </row>
    <row r="5915" spans="1:30" x14ac:dyDescent="0.2">
      <c r="A5915" s="89"/>
      <c r="B5915" s="35"/>
      <c r="C5915" s="30"/>
      <c r="D5915" s="30"/>
      <c r="E5915" s="30"/>
      <c r="F5915" s="30"/>
      <c r="G5915" s="30"/>
      <c r="H5915" s="155"/>
      <c r="I5915" s="36" t="str">
        <f ca="1">IFERROR(__xludf.DUMMYFUNCTION("""COMPUTED_VALUE""")," ")</f>
        <v xml:space="preserve"> </v>
      </c>
      <c r="J5915" s="51"/>
      <c r="K5915" s="56"/>
      <c r="L5915" s="38"/>
      <c r="M5915" s="30"/>
      <c r="N5915" s="30"/>
      <c r="O5915" s="30"/>
      <c r="P5915" s="30"/>
      <c r="Q5915" s="23" t="str">
        <v/>
      </c>
      <c r="R5915" s="30"/>
      <c r="S5915" s="39"/>
      <c r="T5915" s="45"/>
      <c r="U5915" s="52"/>
      <c r="V5915" s="53"/>
      <c r="W5915" s="54"/>
      <c r="X5915" s="30"/>
      <c r="Y5915" s="31" t="str">
        <v/>
      </c>
      <c r="Z5915" s="30"/>
      <c r="AA5915" s="55"/>
      <c r="AB5915" s="55"/>
      <c r="AC5915" s="30"/>
      <c r="AD5915" s="30"/>
    </row>
    <row r="5916" spans="1:30" x14ac:dyDescent="0.2">
      <c r="A5916" s="89"/>
      <c r="B5916" s="35"/>
      <c r="C5916" s="30"/>
      <c r="D5916" s="30"/>
      <c r="E5916" s="30"/>
      <c r="F5916" s="30"/>
      <c r="G5916" s="30"/>
      <c r="H5916" s="155"/>
      <c r="I5916" s="36" t="str">
        <f ca="1">IFERROR(__xludf.DUMMYFUNCTION("""COMPUTED_VALUE""")," ")</f>
        <v xml:space="preserve"> </v>
      </c>
      <c r="J5916" s="51"/>
      <c r="K5916" s="56"/>
      <c r="L5916" s="38"/>
      <c r="M5916" s="30"/>
      <c r="N5916" s="30"/>
      <c r="O5916" s="30"/>
      <c r="P5916" s="30"/>
      <c r="Q5916" s="23" t="str">
        <v/>
      </c>
      <c r="R5916" s="30"/>
      <c r="S5916" s="39"/>
      <c r="T5916" s="45"/>
      <c r="U5916" s="52"/>
      <c r="V5916" s="53"/>
      <c r="W5916" s="54"/>
      <c r="X5916" s="30"/>
      <c r="Y5916" s="31" t="str">
        <v/>
      </c>
      <c r="Z5916" s="30"/>
      <c r="AA5916" s="56"/>
      <c r="AB5916" s="56"/>
      <c r="AC5916" s="30"/>
      <c r="AD5916" s="30"/>
    </row>
    <row r="5917" spans="1:30" x14ac:dyDescent="0.2">
      <c r="A5917" s="89"/>
      <c r="B5917" s="35"/>
      <c r="C5917" s="30"/>
      <c r="D5917" s="30"/>
      <c r="E5917" s="30"/>
      <c r="F5917" s="30"/>
      <c r="G5917" s="30"/>
      <c r="H5917" s="155"/>
      <c r="I5917" s="36" t="str">
        <f ca="1">IFERROR(__xludf.DUMMYFUNCTION("""COMPUTED_VALUE""")," ")</f>
        <v xml:space="preserve"> </v>
      </c>
      <c r="J5917" s="51"/>
      <c r="K5917" s="56"/>
      <c r="L5917" s="38"/>
      <c r="M5917" s="30"/>
      <c r="N5917" s="30"/>
      <c r="O5917" s="30"/>
      <c r="P5917" s="30"/>
      <c r="Q5917" s="23" t="str">
        <v/>
      </c>
      <c r="R5917" s="30"/>
      <c r="S5917" s="39"/>
      <c r="T5917" s="45"/>
      <c r="U5917" s="52"/>
      <c r="V5917" s="53"/>
      <c r="W5917" s="54"/>
      <c r="X5917" s="30"/>
      <c r="Y5917" s="31" t="str">
        <v/>
      </c>
      <c r="Z5917" s="30"/>
      <c r="AA5917" s="55"/>
      <c r="AB5917" s="55"/>
      <c r="AC5917" s="30"/>
      <c r="AD5917" s="30"/>
    </row>
    <row r="5918" spans="1:30" x14ac:dyDescent="0.2">
      <c r="A5918" s="89"/>
      <c r="B5918" s="35"/>
      <c r="C5918" s="30"/>
      <c r="D5918" s="30"/>
      <c r="E5918" s="30"/>
      <c r="F5918" s="30"/>
      <c r="G5918" s="30"/>
      <c r="H5918" s="155"/>
      <c r="I5918" s="36" t="str">
        <f ca="1">IFERROR(__xludf.DUMMYFUNCTION("""COMPUTED_VALUE""")," ")</f>
        <v xml:space="preserve"> </v>
      </c>
      <c r="J5918" s="51"/>
      <c r="K5918" s="56"/>
      <c r="L5918" s="38"/>
      <c r="M5918" s="30"/>
      <c r="N5918" s="30"/>
      <c r="O5918" s="30"/>
      <c r="P5918" s="30"/>
      <c r="Q5918" s="23" t="str">
        <v/>
      </c>
      <c r="R5918" s="30"/>
      <c r="S5918" s="39"/>
      <c r="T5918" s="45"/>
      <c r="U5918" s="52"/>
      <c r="V5918" s="53"/>
      <c r="W5918" s="54"/>
      <c r="X5918" s="30"/>
      <c r="Y5918" s="31" t="str">
        <v/>
      </c>
      <c r="Z5918" s="30"/>
      <c r="AA5918" s="56"/>
      <c r="AB5918" s="56"/>
      <c r="AC5918" s="30"/>
      <c r="AD5918" s="30"/>
    </row>
    <row r="5919" spans="1:30" x14ac:dyDescent="0.2">
      <c r="A5919" s="89"/>
      <c r="B5919" s="35"/>
      <c r="C5919" s="30"/>
      <c r="D5919" s="30"/>
      <c r="E5919" s="30"/>
      <c r="F5919" s="30"/>
      <c r="G5919" s="30"/>
      <c r="H5919" s="155"/>
      <c r="I5919" s="36" t="str">
        <f ca="1">IFERROR(__xludf.DUMMYFUNCTION("""COMPUTED_VALUE""")," ")</f>
        <v xml:space="preserve"> </v>
      </c>
      <c r="J5919" s="51"/>
      <c r="K5919" s="56"/>
      <c r="L5919" s="38"/>
      <c r="M5919" s="30"/>
      <c r="N5919" s="30"/>
      <c r="O5919" s="30"/>
      <c r="P5919" s="30"/>
      <c r="Q5919" s="23" t="str">
        <v/>
      </c>
      <c r="R5919" s="30"/>
      <c r="S5919" s="39"/>
      <c r="T5919" s="45"/>
      <c r="U5919" s="52"/>
      <c r="V5919" s="53"/>
      <c r="W5919" s="54"/>
      <c r="X5919" s="30"/>
      <c r="Y5919" s="31" t="str">
        <v/>
      </c>
      <c r="Z5919" s="30"/>
      <c r="AA5919" s="55"/>
      <c r="AB5919" s="55"/>
      <c r="AC5919" s="30"/>
      <c r="AD5919" s="30"/>
    </row>
    <row r="5920" spans="1:30" x14ac:dyDescent="0.2">
      <c r="A5920" s="89"/>
      <c r="B5920" s="35"/>
      <c r="C5920" s="30"/>
      <c r="D5920" s="30"/>
      <c r="E5920" s="30"/>
      <c r="F5920" s="30"/>
      <c r="G5920" s="30"/>
      <c r="H5920" s="155"/>
      <c r="I5920" s="36" t="str">
        <f ca="1">IFERROR(__xludf.DUMMYFUNCTION("""COMPUTED_VALUE""")," ")</f>
        <v xml:space="preserve"> </v>
      </c>
      <c r="J5920" s="51"/>
      <c r="K5920" s="56"/>
      <c r="L5920" s="38"/>
      <c r="M5920" s="30"/>
      <c r="N5920" s="30"/>
      <c r="O5920" s="30"/>
      <c r="P5920" s="30"/>
      <c r="Q5920" s="23" t="str">
        <v/>
      </c>
      <c r="R5920" s="30"/>
      <c r="S5920" s="39"/>
      <c r="T5920" s="45"/>
      <c r="U5920" s="52"/>
      <c r="V5920" s="53"/>
      <c r="W5920" s="54"/>
      <c r="X5920" s="30"/>
      <c r="Y5920" s="31" t="str">
        <v/>
      </c>
      <c r="Z5920" s="30"/>
      <c r="AA5920" s="56"/>
      <c r="AB5920" s="56"/>
      <c r="AC5920" s="30"/>
      <c r="AD5920" s="30"/>
    </row>
    <row r="5921" spans="1:30" x14ac:dyDescent="0.2">
      <c r="A5921" s="89"/>
      <c r="B5921" s="35"/>
      <c r="C5921" s="30"/>
      <c r="D5921" s="30"/>
      <c r="E5921" s="30"/>
      <c r="F5921" s="30"/>
      <c r="G5921" s="30"/>
      <c r="H5921" s="155"/>
      <c r="I5921" s="36" t="str">
        <f ca="1">IFERROR(__xludf.DUMMYFUNCTION("""COMPUTED_VALUE""")," ")</f>
        <v xml:space="preserve"> </v>
      </c>
      <c r="J5921" s="51"/>
      <c r="K5921" s="56"/>
      <c r="L5921" s="38"/>
      <c r="M5921" s="30"/>
      <c r="N5921" s="30"/>
      <c r="O5921" s="30"/>
      <c r="P5921" s="30"/>
      <c r="Q5921" s="23" t="str">
        <v/>
      </c>
      <c r="R5921" s="30"/>
      <c r="S5921" s="39"/>
      <c r="T5921" s="45"/>
      <c r="U5921" s="52"/>
      <c r="V5921" s="53"/>
      <c r="W5921" s="54"/>
      <c r="X5921" s="30"/>
      <c r="Y5921" s="31" t="str">
        <v/>
      </c>
      <c r="Z5921" s="30"/>
      <c r="AA5921" s="55"/>
      <c r="AB5921" s="55"/>
      <c r="AC5921" s="30"/>
      <c r="AD5921" s="30"/>
    </row>
    <row r="5922" spans="1:30" x14ac:dyDescent="0.2">
      <c r="A5922" s="89"/>
      <c r="B5922" s="35"/>
      <c r="C5922" s="30"/>
      <c r="D5922" s="30"/>
      <c r="E5922" s="30"/>
      <c r="F5922" s="30"/>
      <c r="G5922" s="30"/>
      <c r="H5922" s="155"/>
      <c r="I5922" s="36" t="str">
        <f ca="1">IFERROR(__xludf.DUMMYFUNCTION("""COMPUTED_VALUE""")," ")</f>
        <v xml:space="preserve"> </v>
      </c>
      <c r="J5922" s="51"/>
      <c r="K5922" s="56"/>
      <c r="L5922" s="38"/>
      <c r="M5922" s="30"/>
      <c r="N5922" s="30"/>
      <c r="O5922" s="30"/>
      <c r="P5922" s="30"/>
      <c r="Q5922" s="23" t="str">
        <v/>
      </c>
      <c r="R5922" s="30"/>
      <c r="S5922" s="39"/>
      <c r="T5922" s="45"/>
      <c r="U5922" s="52"/>
      <c r="V5922" s="53"/>
      <c r="W5922" s="54"/>
      <c r="X5922" s="30"/>
      <c r="Y5922" s="31" t="str">
        <v/>
      </c>
      <c r="Z5922" s="30"/>
      <c r="AA5922" s="56"/>
      <c r="AB5922" s="56"/>
      <c r="AC5922" s="30"/>
      <c r="AD5922" s="30"/>
    </row>
    <row r="5923" spans="1:30" x14ac:dyDescent="0.2">
      <c r="A5923" s="89"/>
      <c r="B5923" s="35"/>
      <c r="C5923" s="30"/>
      <c r="D5923" s="30"/>
      <c r="E5923" s="30"/>
      <c r="F5923" s="30"/>
      <c r="G5923" s="30"/>
      <c r="H5923" s="155"/>
      <c r="I5923" s="36" t="str">
        <f ca="1">IFERROR(__xludf.DUMMYFUNCTION("""COMPUTED_VALUE""")," ")</f>
        <v xml:space="preserve"> </v>
      </c>
      <c r="J5923" s="51"/>
      <c r="K5923" s="56"/>
      <c r="L5923" s="38"/>
      <c r="M5923" s="30"/>
      <c r="N5923" s="30"/>
      <c r="O5923" s="30"/>
      <c r="P5923" s="30"/>
      <c r="Q5923" s="23" t="str">
        <v/>
      </c>
      <c r="R5923" s="30"/>
      <c r="S5923" s="39"/>
      <c r="T5923" s="45"/>
      <c r="U5923" s="52"/>
      <c r="V5923" s="53"/>
      <c r="W5923" s="54"/>
      <c r="X5923" s="30"/>
      <c r="Y5923" s="31" t="str">
        <v/>
      </c>
      <c r="Z5923" s="30"/>
      <c r="AA5923" s="55"/>
      <c r="AB5923" s="55"/>
      <c r="AC5923" s="30"/>
      <c r="AD5923" s="30"/>
    </row>
    <row r="5924" spans="1:30" x14ac:dyDescent="0.2">
      <c r="A5924" s="89"/>
      <c r="B5924" s="35"/>
      <c r="C5924" s="30"/>
      <c r="D5924" s="30"/>
      <c r="E5924" s="30"/>
      <c r="F5924" s="30"/>
      <c r="G5924" s="30"/>
      <c r="H5924" s="155"/>
      <c r="I5924" s="36" t="str">
        <f ca="1">IFERROR(__xludf.DUMMYFUNCTION("""COMPUTED_VALUE""")," ")</f>
        <v xml:space="preserve"> </v>
      </c>
      <c r="J5924" s="51"/>
      <c r="K5924" s="56"/>
      <c r="L5924" s="38"/>
      <c r="M5924" s="30"/>
      <c r="N5924" s="30"/>
      <c r="O5924" s="30"/>
      <c r="P5924" s="30"/>
      <c r="Q5924" s="23" t="str">
        <v/>
      </c>
      <c r="R5924" s="30"/>
      <c r="S5924" s="39"/>
      <c r="T5924" s="45"/>
      <c r="U5924" s="52"/>
      <c r="V5924" s="53"/>
      <c r="W5924" s="54"/>
      <c r="X5924" s="30"/>
      <c r="Y5924" s="31" t="str">
        <v/>
      </c>
      <c r="Z5924" s="30"/>
      <c r="AA5924" s="56"/>
      <c r="AB5924" s="56"/>
      <c r="AC5924" s="30"/>
      <c r="AD5924" s="30"/>
    </row>
    <row r="5925" spans="1:30" x14ac:dyDescent="0.2">
      <c r="A5925" s="89"/>
      <c r="B5925" s="35"/>
      <c r="C5925" s="30"/>
      <c r="D5925" s="30"/>
      <c r="E5925" s="30"/>
      <c r="F5925" s="30"/>
      <c r="G5925" s="30"/>
      <c r="H5925" s="155"/>
      <c r="I5925" s="36" t="str">
        <f ca="1">IFERROR(__xludf.DUMMYFUNCTION("""COMPUTED_VALUE""")," ")</f>
        <v xml:space="preserve"> </v>
      </c>
      <c r="J5925" s="51"/>
      <c r="K5925" s="56"/>
      <c r="L5925" s="38"/>
      <c r="M5925" s="30"/>
      <c r="N5925" s="30"/>
      <c r="O5925" s="30"/>
      <c r="P5925" s="30"/>
      <c r="Q5925" s="23" t="str">
        <v/>
      </c>
      <c r="R5925" s="30"/>
      <c r="S5925" s="39"/>
      <c r="T5925" s="45"/>
      <c r="U5925" s="52"/>
      <c r="V5925" s="53"/>
      <c r="W5925" s="54"/>
      <c r="X5925" s="30"/>
      <c r="Y5925" s="31" t="str">
        <v/>
      </c>
      <c r="Z5925" s="30"/>
      <c r="AA5925" s="55"/>
      <c r="AB5925" s="55"/>
      <c r="AC5925" s="30"/>
      <c r="AD5925" s="30"/>
    </row>
    <row r="5926" spans="1:30" x14ac:dyDescent="0.2">
      <c r="A5926" s="89"/>
      <c r="B5926" s="35"/>
      <c r="C5926" s="30"/>
      <c r="D5926" s="30"/>
      <c r="E5926" s="30"/>
      <c r="F5926" s="30"/>
      <c r="G5926" s="30"/>
      <c r="H5926" s="155"/>
      <c r="I5926" s="36" t="str">
        <f ca="1">IFERROR(__xludf.DUMMYFUNCTION("""COMPUTED_VALUE""")," ")</f>
        <v xml:space="preserve"> </v>
      </c>
      <c r="J5926" s="51"/>
      <c r="K5926" s="56"/>
      <c r="L5926" s="38"/>
      <c r="M5926" s="30"/>
      <c r="N5926" s="30"/>
      <c r="O5926" s="30"/>
      <c r="P5926" s="30"/>
      <c r="Q5926" s="23" t="str">
        <v/>
      </c>
      <c r="R5926" s="30"/>
      <c r="S5926" s="39"/>
      <c r="T5926" s="45"/>
      <c r="U5926" s="52"/>
      <c r="V5926" s="53"/>
      <c r="W5926" s="54"/>
      <c r="X5926" s="30"/>
      <c r="Y5926" s="31" t="str">
        <v/>
      </c>
      <c r="Z5926" s="30"/>
      <c r="AA5926" s="56"/>
      <c r="AB5926" s="56"/>
      <c r="AC5926" s="30"/>
      <c r="AD5926" s="30"/>
    </row>
    <row r="5927" spans="1:30" x14ac:dyDescent="0.2">
      <c r="A5927" s="89"/>
      <c r="B5927" s="35"/>
      <c r="C5927" s="30"/>
      <c r="D5927" s="30"/>
      <c r="E5927" s="30"/>
      <c r="F5927" s="30"/>
      <c r="G5927" s="30"/>
      <c r="H5927" s="155"/>
      <c r="I5927" s="36" t="str">
        <f ca="1">IFERROR(__xludf.DUMMYFUNCTION("""COMPUTED_VALUE""")," ")</f>
        <v xml:space="preserve"> </v>
      </c>
      <c r="J5927" s="51"/>
      <c r="K5927" s="56"/>
      <c r="L5927" s="38"/>
      <c r="M5927" s="30"/>
      <c r="N5927" s="30"/>
      <c r="O5927" s="30"/>
      <c r="P5927" s="30"/>
      <c r="Q5927" s="23" t="str">
        <v/>
      </c>
      <c r="R5927" s="30"/>
      <c r="S5927" s="39"/>
      <c r="T5927" s="45"/>
      <c r="U5927" s="52"/>
      <c r="V5927" s="53"/>
      <c r="W5927" s="54"/>
      <c r="X5927" s="30"/>
      <c r="Y5927" s="31" t="str">
        <v/>
      </c>
      <c r="Z5927" s="30"/>
      <c r="AA5927" s="55"/>
      <c r="AB5927" s="55"/>
      <c r="AC5927" s="30"/>
      <c r="AD5927" s="30"/>
    </row>
    <row r="5928" spans="1:30" x14ac:dyDescent="0.2">
      <c r="A5928" s="89"/>
      <c r="B5928" s="35"/>
      <c r="C5928" s="30"/>
      <c r="D5928" s="30"/>
      <c r="E5928" s="30"/>
      <c r="F5928" s="30"/>
      <c r="G5928" s="30"/>
      <c r="H5928" s="155"/>
      <c r="I5928" s="36" t="str">
        <f ca="1">IFERROR(__xludf.DUMMYFUNCTION("""COMPUTED_VALUE""")," ")</f>
        <v xml:space="preserve"> </v>
      </c>
      <c r="J5928" s="51"/>
      <c r="K5928" s="56"/>
      <c r="L5928" s="38"/>
      <c r="M5928" s="30"/>
      <c r="N5928" s="30"/>
      <c r="O5928" s="30"/>
      <c r="P5928" s="30"/>
      <c r="Q5928" s="23" t="str">
        <v/>
      </c>
      <c r="R5928" s="30"/>
      <c r="S5928" s="39"/>
      <c r="T5928" s="45"/>
      <c r="U5928" s="52"/>
      <c r="V5928" s="53"/>
      <c r="W5928" s="54"/>
      <c r="X5928" s="30"/>
      <c r="Y5928" s="31" t="str">
        <v/>
      </c>
      <c r="Z5928" s="30"/>
      <c r="AA5928" s="56"/>
      <c r="AB5928" s="56"/>
      <c r="AC5928" s="30"/>
      <c r="AD5928" s="30"/>
    </row>
    <row r="5929" spans="1:30" x14ac:dyDescent="0.2">
      <c r="A5929" s="89"/>
      <c r="B5929" s="35"/>
      <c r="C5929" s="30"/>
      <c r="D5929" s="30"/>
      <c r="E5929" s="30"/>
      <c r="F5929" s="30"/>
      <c r="G5929" s="30"/>
      <c r="H5929" s="155"/>
      <c r="I5929" s="36" t="str">
        <f ca="1">IFERROR(__xludf.DUMMYFUNCTION("""COMPUTED_VALUE""")," ")</f>
        <v xml:space="preserve"> </v>
      </c>
      <c r="J5929" s="51"/>
      <c r="K5929" s="56"/>
      <c r="L5929" s="38"/>
      <c r="M5929" s="30"/>
      <c r="N5929" s="30"/>
      <c r="O5929" s="30"/>
      <c r="P5929" s="30"/>
      <c r="Q5929" s="23" t="str">
        <v/>
      </c>
      <c r="R5929" s="30"/>
      <c r="S5929" s="39"/>
      <c r="T5929" s="45"/>
      <c r="U5929" s="52"/>
      <c r="V5929" s="53"/>
      <c r="W5929" s="54"/>
      <c r="X5929" s="30"/>
      <c r="Y5929" s="31" t="str">
        <v/>
      </c>
      <c r="Z5929" s="30"/>
      <c r="AA5929" s="55"/>
      <c r="AB5929" s="55"/>
      <c r="AC5929" s="30"/>
      <c r="AD5929" s="30"/>
    </row>
    <row r="5930" spans="1:30" x14ac:dyDescent="0.2">
      <c r="A5930" s="89"/>
      <c r="B5930" s="35"/>
      <c r="C5930" s="30"/>
      <c r="D5930" s="30"/>
      <c r="E5930" s="30"/>
      <c r="F5930" s="30"/>
      <c r="G5930" s="30"/>
      <c r="H5930" s="155"/>
      <c r="I5930" s="36" t="str">
        <f ca="1">IFERROR(__xludf.DUMMYFUNCTION("""COMPUTED_VALUE""")," ")</f>
        <v xml:space="preserve"> </v>
      </c>
      <c r="J5930" s="51"/>
      <c r="K5930" s="56"/>
      <c r="L5930" s="38"/>
      <c r="M5930" s="30"/>
      <c r="N5930" s="30"/>
      <c r="O5930" s="30"/>
      <c r="P5930" s="30"/>
      <c r="Q5930" s="23" t="str">
        <v/>
      </c>
      <c r="R5930" s="30"/>
      <c r="S5930" s="39"/>
      <c r="T5930" s="45"/>
      <c r="U5930" s="52"/>
      <c r="V5930" s="53"/>
      <c r="W5930" s="54"/>
      <c r="X5930" s="30"/>
      <c r="Y5930" s="31" t="str">
        <v/>
      </c>
      <c r="Z5930" s="30"/>
      <c r="AA5930" s="56"/>
      <c r="AB5930" s="56"/>
      <c r="AC5930" s="30"/>
      <c r="AD5930" s="30"/>
    </row>
    <row r="5931" spans="1:30" x14ac:dyDescent="0.2">
      <c r="A5931" s="89"/>
      <c r="B5931" s="35"/>
      <c r="C5931" s="30"/>
      <c r="D5931" s="30"/>
      <c r="E5931" s="30"/>
      <c r="F5931" s="30"/>
      <c r="G5931" s="30"/>
      <c r="H5931" s="155"/>
      <c r="I5931" s="36" t="str">
        <f ca="1">IFERROR(__xludf.DUMMYFUNCTION("""COMPUTED_VALUE""")," ")</f>
        <v xml:space="preserve"> </v>
      </c>
      <c r="J5931" s="51"/>
      <c r="K5931" s="56"/>
      <c r="L5931" s="38"/>
      <c r="M5931" s="30"/>
      <c r="N5931" s="30"/>
      <c r="O5931" s="30"/>
      <c r="P5931" s="30"/>
      <c r="Q5931" s="23" t="str">
        <v/>
      </c>
      <c r="R5931" s="30"/>
      <c r="S5931" s="39"/>
      <c r="T5931" s="45"/>
      <c r="U5931" s="52"/>
      <c r="V5931" s="53"/>
      <c r="W5931" s="54"/>
      <c r="X5931" s="30"/>
      <c r="Y5931" s="31" t="str">
        <v/>
      </c>
      <c r="Z5931" s="30"/>
      <c r="AA5931" s="55"/>
      <c r="AB5931" s="55"/>
      <c r="AC5931" s="30"/>
      <c r="AD5931" s="30"/>
    </row>
    <row r="5932" spans="1:30" x14ac:dyDescent="0.2">
      <c r="A5932" s="89"/>
      <c r="B5932" s="35"/>
      <c r="C5932" s="30"/>
      <c r="D5932" s="30"/>
      <c r="E5932" s="30"/>
      <c r="F5932" s="30"/>
      <c r="G5932" s="30"/>
      <c r="H5932" s="155"/>
      <c r="I5932" s="36" t="str">
        <f ca="1">IFERROR(__xludf.DUMMYFUNCTION("""COMPUTED_VALUE""")," ")</f>
        <v xml:space="preserve"> </v>
      </c>
      <c r="J5932" s="51"/>
      <c r="K5932" s="56"/>
      <c r="L5932" s="38"/>
      <c r="M5932" s="30"/>
      <c r="N5932" s="30"/>
      <c r="O5932" s="30"/>
      <c r="P5932" s="30"/>
      <c r="Q5932" s="23" t="str">
        <v/>
      </c>
      <c r="R5932" s="30"/>
      <c r="S5932" s="39"/>
      <c r="T5932" s="45"/>
      <c r="U5932" s="52"/>
      <c r="V5932" s="53"/>
      <c r="W5932" s="54"/>
      <c r="X5932" s="30"/>
      <c r="Y5932" s="31" t="str">
        <v/>
      </c>
      <c r="Z5932" s="30"/>
      <c r="AA5932" s="56"/>
      <c r="AB5932" s="56"/>
      <c r="AC5932" s="30"/>
      <c r="AD5932" s="30"/>
    </row>
    <row r="5933" spans="1:30" x14ac:dyDescent="0.2">
      <c r="A5933" s="89"/>
      <c r="B5933" s="35"/>
      <c r="C5933" s="30"/>
      <c r="D5933" s="30"/>
      <c r="E5933" s="30"/>
      <c r="F5933" s="30"/>
      <c r="G5933" s="30"/>
      <c r="H5933" s="155"/>
      <c r="I5933" s="36" t="str">
        <f ca="1">IFERROR(__xludf.DUMMYFUNCTION("""COMPUTED_VALUE""")," ")</f>
        <v xml:space="preserve"> </v>
      </c>
      <c r="J5933" s="51"/>
      <c r="K5933" s="56"/>
      <c r="L5933" s="38"/>
      <c r="M5933" s="30"/>
      <c r="N5933" s="30"/>
      <c r="O5933" s="30"/>
      <c r="P5933" s="30"/>
      <c r="Q5933" s="23" t="str">
        <v/>
      </c>
      <c r="R5933" s="30"/>
      <c r="S5933" s="39"/>
      <c r="T5933" s="45"/>
      <c r="U5933" s="52"/>
      <c r="V5933" s="53"/>
      <c r="W5933" s="54"/>
      <c r="X5933" s="30"/>
      <c r="Y5933" s="31" t="str">
        <v/>
      </c>
      <c r="Z5933" s="30"/>
      <c r="AA5933" s="55"/>
      <c r="AB5933" s="55"/>
      <c r="AC5933" s="30"/>
      <c r="AD5933" s="30"/>
    </row>
    <row r="5934" spans="1:30" x14ac:dyDescent="0.2">
      <c r="A5934" s="89"/>
      <c r="B5934" s="35"/>
      <c r="C5934" s="30"/>
      <c r="D5934" s="30"/>
      <c r="E5934" s="30"/>
      <c r="F5934" s="30"/>
      <c r="G5934" s="30"/>
      <c r="H5934" s="155"/>
      <c r="I5934" s="36" t="str">
        <f ca="1">IFERROR(__xludf.DUMMYFUNCTION("""COMPUTED_VALUE""")," ")</f>
        <v xml:space="preserve"> </v>
      </c>
      <c r="J5934" s="51"/>
      <c r="K5934" s="56"/>
      <c r="L5934" s="38"/>
      <c r="M5934" s="30"/>
      <c r="N5934" s="30"/>
      <c r="O5934" s="30"/>
      <c r="P5934" s="30"/>
      <c r="Q5934" s="23" t="str">
        <v/>
      </c>
      <c r="R5934" s="30"/>
      <c r="S5934" s="39"/>
      <c r="T5934" s="45"/>
      <c r="U5934" s="52"/>
      <c r="V5934" s="53"/>
      <c r="W5934" s="54"/>
      <c r="X5934" s="30"/>
      <c r="Y5934" s="31" t="str">
        <v/>
      </c>
      <c r="Z5934" s="30"/>
      <c r="AA5934" s="56"/>
      <c r="AB5934" s="56"/>
      <c r="AC5934" s="30"/>
      <c r="AD5934" s="30"/>
    </row>
    <row r="5935" spans="1:30" x14ac:dyDescent="0.2">
      <c r="A5935" s="89"/>
      <c r="B5935" s="35"/>
      <c r="C5935" s="30"/>
      <c r="D5935" s="30"/>
      <c r="E5935" s="30"/>
      <c r="F5935" s="30"/>
      <c r="G5935" s="30"/>
      <c r="H5935" s="155"/>
      <c r="I5935" s="36" t="str">
        <f ca="1">IFERROR(__xludf.DUMMYFUNCTION("""COMPUTED_VALUE""")," ")</f>
        <v xml:space="preserve"> </v>
      </c>
      <c r="J5935" s="51"/>
      <c r="K5935" s="56"/>
      <c r="L5935" s="38"/>
      <c r="M5935" s="30"/>
      <c r="N5935" s="30"/>
      <c r="O5935" s="30"/>
      <c r="P5935" s="30"/>
      <c r="Q5935" s="23" t="str">
        <v/>
      </c>
      <c r="R5935" s="30"/>
      <c r="S5935" s="39"/>
      <c r="T5935" s="45"/>
      <c r="U5935" s="52"/>
      <c r="V5935" s="53"/>
      <c r="W5935" s="54"/>
      <c r="X5935" s="30"/>
      <c r="Y5935" s="31" t="str">
        <v/>
      </c>
      <c r="Z5935" s="30"/>
      <c r="AA5935" s="55"/>
      <c r="AB5935" s="55"/>
      <c r="AC5935" s="30"/>
      <c r="AD5935" s="30"/>
    </row>
    <row r="5936" spans="1:30" x14ac:dyDescent="0.2">
      <c r="A5936" s="89"/>
      <c r="B5936" s="35"/>
      <c r="C5936" s="30"/>
      <c r="D5936" s="30"/>
      <c r="E5936" s="30"/>
      <c r="F5936" s="30"/>
      <c r="G5936" s="30"/>
      <c r="H5936" s="155"/>
      <c r="I5936" s="36" t="str">
        <f ca="1">IFERROR(__xludf.DUMMYFUNCTION("""COMPUTED_VALUE""")," ")</f>
        <v xml:space="preserve"> </v>
      </c>
      <c r="J5936" s="51"/>
      <c r="K5936" s="56"/>
      <c r="L5936" s="38"/>
      <c r="M5936" s="30"/>
      <c r="N5936" s="30"/>
      <c r="O5936" s="30"/>
      <c r="P5936" s="30"/>
      <c r="Q5936" s="23" t="str">
        <v/>
      </c>
      <c r="R5936" s="30"/>
      <c r="S5936" s="39"/>
      <c r="T5936" s="45"/>
      <c r="U5936" s="52"/>
      <c r="V5936" s="53"/>
      <c r="W5936" s="54"/>
      <c r="X5936" s="30"/>
      <c r="Y5936" s="31" t="str">
        <v/>
      </c>
      <c r="Z5936" s="30"/>
      <c r="AA5936" s="56"/>
      <c r="AB5936" s="56"/>
      <c r="AC5936" s="30"/>
      <c r="AD5936" s="30"/>
    </row>
    <row r="5937" spans="1:30" x14ac:dyDescent="0.2">
      <c r="A5937" s="89"/>
      <c r="B5937" s="35"/>
      <c r="C5937" s="30"/>
      <c r="D5937" s="30"/>
      <c r="E5937" s="30"/>
      <c r="F5937" s="30"/>
      <c r="G5937" s="30"/>
      <c r="H5937" s="155"/>
      <c r="I5937" s="36" t="str">
        <f ca="1">IFERROR(__xludf.DUMMYFUNCTION("""COMPUTED_VALUE""")," ")</f>
        <v xml:space="preserve"> </v>
      </c>
      <c r="J5937" s="51"/>
      <c r="K5937" s="56"/>
      <c r="L5937" s="38"/>
      <c r="M5937" s="30"/>
      <c r="N5937" s="30"/>
      <c r="O5937" s="30"/>
      <c r="P5937" s="30"/>
      <c r="Q5937" s="23" t="str">
        <v/>
      </c>
      <c r="R5937" s="30"/>
      <c r="S5937" s="39"/>
      <c r="T5937" s="45"/>
      <c r="U5937" s="52"/>
      <c r="V5937" s="53"/>
      <c r="W5937" s="54"/>
      <c r="X5937" s="30"/>
      <c r="Y5937" s="31" t="str">
        <v/>
      </c>
      <c r="Z5937" s="30"/>
      <c r="AA5937" s="55"/>
      <c r="AB5937" s="55"/>
      <c r="AC5937" s="30"/>
      <c r="AD5937" s="30"/>
    </row>
    <row r="5938" spans="1:30" x14ac:dyDescent="0.2">
      <c r="A5938" s="89"/>
      <c r="B5938" s="35"/>
      <c r="C5938" s="30"/>
      <c r="D5938" s="30"/>
      <c r="E5938" s="30"/>
      <c r="F5938" s="30"/>
      <c r="G5938" s="30"/>
      <c r="H5938" s="155"/>
      <c r="I5938" s="36" t="str">
        <f ca="1">IFERROR(__xludf.DUMMYFUNCTION("""COMPUTED_VALUE""")," ")</f>
        <v xml:space="preserve"> </v>
      </c>
      <c r="J5938" s="51"/>
      <c r="K5938" s="56"/>
      <c r="L5938" s="38"/>
      <c r="M5938" s="30"/>
      <c r="N5938" s="30"/>
      <c r="O5938" s="30"/>
      <c r="P5938" s="30"/>
      <c r="Q5938" s="23" t="str">
        <v/>
      </c>
      <c r="R5938" s="30"/>
      <c r="S5938" s="39"/>
      <c r="T5938" s="45"/>
      <c r="U5938" s="52"/>
      <c r="V5938" s="53"/>
      <c r="W5938" s="54"/>
      <c r="X5938" s="30"/>
      <c r="Y5938" s="31" t="str">
        <v/>
      </c>
      <c r="Z5938" s="30"/>
      <c r="AA5938" s="56"/>
      <c r="AB5938" s="56"/>
      <c r="AC5938" s="30"/>
      <c r="AD5938" s="30"/>
    </row>
    <row r="5939" spans="1:30" x14ac:dyDescent="0.2">
      <c r="A5939" s="89"/>
      <c r="B5939" s="35"/>
      <c r="C5939" s="30"/>
      <c r="D5939" s="30"/>
      <c r="E5939" s="30"/>
      <c r="F5939" s="30"/>
      <c r="G5939" s="30"/>
      <c r="H5939" s="155"/>
      <c r="I5939" s="36" t="str">
        <f ca="1">IFERROR(__xludf.DUMMYFUNCTION("""COMPUTED_VALUE""")," ")</f>
        <v xml:space="preserve"> </v>
      </c>
      <c r="J5939" s="51"/>
      <c r="K5939" s="56"/>
      <c r="L5939" s="38"/>
      <c r="M5939" s="30"/>
      <c r="N5939" s="30"/>
      <c r="O5939" s="30"/>
      <c r="P5939" s="30"/>
      <c r="Q5939" s="23" t="str">
        <v/>
      </c>
      <c r="R5939" s="30"/>
      <c r="S5939" s="39"/>
      <c r="T5939" s="45"/>
      <c r="U5939" s="52"/>
      <c r="V5939" s="53"/>
      <c r="W5939" s="54"/>
      <c r="X5939" s="30"/>
      <c r="Y5939" s="31" t="str">
        <v/>
      </c>
      <c r="Z5939" s="30"/>
      <c r="AA5939" s="55"/>
      <c r="AB5939" s="55"/>
      <c r="AC5939" s="30"/>
      <c r="AD5939" s="30"/>
    </row>
    <row r="5940" spans="1:30" x14ac:dyDescent="0.2">
      <c r="A5940" s="89"/>
      <c r="B5940" s="35"/>
      <c r="C5940" s="30"/>
      <c r="D5940" s="30"/>
      <c r="E5940" s="30"/>
      <c r="F5940" s="30"/>
      <c r="G5940" s="30"/>
      <c r="H5940" s="155"/>
      <c r="I5940" s="36" t="str">
        <f ca="1">IFERROR(__xludf.DUMMYFUNCTION("""COMPUTED_VALUE""")," ")</f>
        <v xml:space="preserve"> </v>
      </c>
      <c r="J5940" s="51"/>
      <c r="K5940" s="56"/>
      <c r="L5940" s="38"/>
      <c r="M5940" s="30"/>
      <c r="N5940" s="30"/>
      <c r="O5940" s="30"/>
      <c r="P5940" s="30"/>
      <c r="Q5940" s="23" t="str">
        <v/>
      </c>
      <c r="R5940" s="30"/>
      <c r="S5940" s="39"/>
      <c r="T5940" s="45"/>
      <c r="U5940" s="52"/>
      <c r="V5940" s="53"/>
      <c r="W5940" s="54"/>
      <c r="X5940" s="30"/>
      <c r="Y5940" s="31" t="str">
        <v/>
      </c>
      <c r="Z5940" s="30"/>
      <c r="AA5940" s="56"/>
      <c r="AB5940" s="56"/>
      <c r="AC5940" s="30"/>
      <c r="AD5940" s="30"/>
    </row>
    <row r="5941" spans="1:30" x14ac:dyDescent="0.2">
      <c r="A5941" s="89"/>
      <c r="B5941" s="35"/>
      <c r="C5941" s="30"/>
      <c r="D5941" s="30"/>
      <c r="E5941" s="30"/>
      <c r="F5941" s="30"/>
      <c r="G5941" s="30"/>
      <c r="H5941" s="155"/>
      <c r="I5941" s="36" t="str">
        <f ca="1">IFERROR(__xludf.DUMMYFUNCTION("""COMPUTED_VALUE""")," ")</f>
        <v xml:space="preserve"> </v>
      </c>
      <c r="J5941" s="51"/>
      <c r="K5941" s="56"/>
      <c r="L5941" s="38"/>
      <c r="M5941" s="30"/>
      <c r="N5941" s="30"/>
      <c r="O5941" s="30"/>
      <c r="P5941" s="30"/>
      <c r="Q5941" s="23" t="str">
        <v/>
      </c>
      <c r="R5941" s="30"/>
      <c r="S5941" s="39"/>
      <c r="T5941" s="45"/>
      <c r="U5941" s="52"/>
      <c r="V5941" s="53"/>
      <c r="W5941" s="54"/>
      <c r="X5941" s="30"/>
      <c r="Y5941" s="31" t="str">
        <v/>
      </c>
      <c r="Z5941" s="30"/>
      <c r="AA5941" s="55"/>
      <c r="AB5941" s="55"/>
      <c r="AC5941" s="30"/>
      <c r="AD5941" s="30"/>
    </row>
    <row r="5942" spans="1:30" x14ac:dyDescent="0.2">
      <c r="A5942" s="89"/>
      <c r="B5942" s="35"/>
      <c r="C5942" s="30"/>
      <c r="D5942" s="30"/>
      <c r="E5942" s="30"/>
      <c r="F5942" s="30"/>
      <c r="G5942" s="30"/>
      <c r="H5942" s="155"/>
      <c r="I5942" s="36" t="str">
        <f ca="1">IFERROR(__xludf.DUMMYFUNCTION("""COMPUTED_VALUE""")," ")</f>
        <v xml:space="preserve"> </v>
      </c>
      <c r="J5942" s="51"/>
      <c r="K5942" s="56"/>
      <c r="L5942" s="38"/>
      <c r="M5942" s="30"/>
      <c r="N5942" s="30"/>
      <c r="O5942" s="30"/>
      <c r="P5942" s="30"/>
      <c r="Q5942" s="23" t="str">
        <v/>
      </c>
      <c r="R5942" s="30"/>
      <c r="S5942" s="39"/>
      <c r="T5942" s="45"/>
      <c r="U5942" s="52"/>
      <c r="V5942" s="53"/>
      <c r="W5942" s="54"/>
      <c r="X5942" s="30"/>
      <c r="Y5942" s="31" t="str">
        <v/>
      </c>
      <c r="Z5942" s="30"/>
      <c r="AA5942" s="56"/>
      <c r="AB5942" s="56"/>
      <c r="AC5942" s="30"/>
      <c r="AD5942" s="30"/>
    </row>
    <row r="5943" spans="1:30" x14ac:dyDescent="0.2">
      <c r="A5943" s="89"/>
      <c r="B5943" s="35"/>
      <c r="C5943" s="30"/>
      <c r="D5943" s="30"/>
      <c r="E5943" s="30"/>
      <c r="F5943" s="30"/>
      <c r="G5943" s="30"/>
      <c r="H5943" s="155"/>
      <c r="I5943" s="36" t="str">
        <f ca="1">IFERROR(__xludf.DUMMYFUNCTION("""COMPUTED_VALUE""")," ")</f>
        <v xml:space="preserve"> </v>
      </c>
      <c r="J5943" s="51"/>
      <c r="K5943" s="56"/>
      <c r="L5943" s="38"/>
      <c r="M5943" s="30"/>
      <c r="N5943" s="30"/>
      <c r="O5943" s="30"/>
      <c r="P5943" s="30"/>
      <c r="Q5943" s="23" t="str">
        <v/>
      </c>
      <c r="R5943" s="30"/>
      <c r="S5943" s="39"/>
      <c r="T5943" s="45"/>
      <c r="U5943" s="52"/>
      <c r="V5943" s="53"/>
      <c r="W5943" s="54"/>
      <c r="X5943" s="30"/>
      <c r="Y5943" s="31" t="str">
        <v/>
      </c>
      <c r="Z5943" s="30"/>
      <c r="AA5943" s="55"/>
      <c r="AB5943" s="55"/>
      <c r="AC5943" s="30"/>
      <c r="AD5943" s="30"/>
    </row>
    <row r="5944" spans="1:30" x14ac:dyDescent="0.2">
      <c r="A5944" s="89"/>
      <c r="B5944" s="35"/>
      <c r="C5944" s="30"/>
      <c r="D5944" s="30"/>
      <c r="E5944" s="30"/>
      <c r="F5944" s="30"/>
      <c r="G5944" s="30"/>
      <c r="H5944" s="155"/>
      <c r="I5944" s="36" t="str">
        <f ca="1">IFERROR(__xludf.DUMMYFUNCTION("""COMPUTED_VALUE""")," ")</f>
        <v xml:space="preserve"> </v>
      </c>
      <c r="J5944" s="51"/>
      <c r="K5944" s="56"/>
      <c r="L5944" s="38"/>
      <c r="M5944" s="30"/>
      <c r="N5944" s="30"/>
      <c r="O5944" s="30"/>
      <c r="P5944" s="30"/>
      <c r="Q5944" s="23" t="str">
        <v/>
      </c>
      <c r="R5944" s="30"/>
      <c r="S5944" s="39"/>
      <c r="T5944" s="45"/>
      <c r="U5944" s="52"/>
      <c r="V5944" s="53"/>
      <c r="W5944" s="54"/>
      <c r="X5944" s="30"/>
      <c r="Y5944" s="31" t="str">
        <v/>
      </c>
      <c r="Z5944" s="30"/>
      <c r="AA5944" s="56"/>
      <c r="AB5944" s="56"/>
      <c r="AC5944" s="30"/>
      <c r="AD5944" s="30"/>
    </row>
    <row r="5945" spans="1:30" x14ac:dyDescent="0.2">
      <c r="A5945" s="89"/>
      <c r="B5945" s="35"/>
      <c r="C5945" s="30"/>
      <c r="D5945" s="30"/>
      <c r="E5945" s="30"/>
      <c r="F5945" s="30"/>
      <c r="G5945" s="30"/>
      <c r="H5945" s="155"/>
      <c r="I5945" s="36" t="str">
        <f ca="1">IFERROR(__xludf.DUMMYFUNCTION("""COMPUTED_VALUE""")," ")</f>
        <v xml:space="preserve"> </v>
      </c>
      <c r="J5945" s="51"/>
      <c r="K5945" s="56"/>
      <c r="L5945" s="38"/>
      <c r="M5945" s="30"/>
      <c r="N5945" s="30"/>
      <c r="O5945" s="30"/>
      <c r="P5945" s="30"/>
      <c r="Q5945" s="23" t="str">
        <v/>
      </c>
      <c r="R5945" s="30"/>
      <c r="S5945" s="39"/>
      <c r="T5945" s="45"/>
      <c r="U5945" s="52"/>
      <c r="V5945" s="53"/>
      <c r="W5945" s="54"/>
      <c r="X5945" s="30"/>
      <c r="Y5945" s="31" t="str">
        <v/>
      </c>
      <c r="Z5945" s="30"/>
      <c r="AA5945" s="55"/>
      <c r="AB5945" s="55"/>
      <c r="AC5945" s="30"/>
      <c r="AD5945" s="30"/>
    </row>
    <row r="5946" spans="1:30" x14ac:dyDescent="0.2">
      <c r="A5946" s="89"/>
      <c r="B5946" s="35"/>
      <c r="C5946" s="30"/>
      <c r="D5946" s="30"/>
      <c r="E5946" s="30"/>
      <c r="F5946" s="30"/>
      <c r="G5946" s="30"/>
      <c r="H5946" s="155"/>
      <c r="I5946" s="36" t="str">
        <f ca="1">IFERROR(__xludf.DUMMYFUNCTION("""COMPUTED_VALUE""")," ")</f>
        <v xml:space="preserve"> </v>
      </c>
      <c r="J5946" s="51"/>
      <c r="K5946" s="56"/>
      <c r="L5946" s="38"/>
      <c r="M5946" s="30"/>
      <c r="N5946" s="30"/>
      <c r="O5946" s="30"/>
      <c r="P5946" s="30"/>
      <c r="Q5946" s="23" t="str">
        <v/>
      </c>
      <c r="R5946" s="30"/>
      <c r="S5946" s="39"/>
      <c r="T5946" s="45"/>
      <c r="U5946" s="52"/>
      <c r="V5946" s="53"/>
      <c r="W5946" s="54"/>
      <c r="X5946" s="30"/>
      <c r="Y5946" s="31" t="str">
        <v/>
      </c>
      <c r="Z5946" s="30"/>
      <c r="AA5946" s="56"/>
      <c r="AB5946" s="56"/>
      <c r="AC5946" s="30"/>
      <c r="AD5946" s="30"/>
    </row>
    <row r="5947" spans="1:30" x14ac:dyDescent="0.2">
      <c r="A5947" s="89"/>
      <c r="B5947" s="35"/>
      <c r="C5947" s="30"/>
      <c r="D5947" s="30"/>
      <c r="E5947" s="30"/>
      <c r="F5947" s="30"/>
      <c r="G5947" s="30"/>
      <c r="H5947" s="155"/>
      <c r="I5947" s="36" t="str">
        <f ca="1">IFERROR(__xludf.DUMMYFUNCTION("""COMPUTED_VALUE""")," ")</f>
        <v xml:space="preserve"> </v>
      </c>
      <c r="J5947" s="51"/>
      <c r="K5947" s="56"/>
      <c r="L5947" s="38"/>
      <c r="M5947" s="30"/>
      <c r="N5947" s="30"/>
      <c r="O5947" s="30"/>
      <c r="P5947" s="30"/>
      <c r="Q5947" s="23" t="str">
        <v/>
      </c>
      <c r="R5947" s="30"/>
      <c r="S5947" s="39"/>
      <c r="T5947" s="45"/>
      <c r="U5947" s="52"/>
      <c r="V5947" s="53"/>
      <c r="W5947" s="54"/>
      <c r="X5947" s="30"/>
      <c r="Y5947" s="31" t="str">
        <v/>
      </c>
      <c r="Z5947" s="30"/>
      <c r="AA5947" s="55"/>
      <c r="AB5947" s="55"/>
      <c r="AC5947" s="30"/>
      <c r="AD5947" s="30"/>
    </row>
    <row r="5948" spans="1:30" x14ac:dyDescent="0.2">
      <c r="A5948" s="89"/>
      <c r="B5948" s="35"/>
      <c r="C5948" s="30"/>
      <c r="D5948" s="30"/>
      <c r="E5948" s="30"/>
      <c r="F5948" s="30"/>
      <c r="G5948" s="30"/>
      <c r="H5948" s="155"/>
      <c r="I5948" s="36" t="str">
        <f ca="1">IFERROR(__xludf.DUMMYFUNCTION("""COMPUTED_VALUE""")," ")</f>
        <v xml:space="preserve"> </v>
      </c>
      <c r="J5948" s="51"/>
      <c r="K5948" s="56"/>
      <c r="L5948" s="38"/>
      <c r="M5948" s="30"/>
      <c r="N5948" s="30"/>
      <c r="O5948" s="30"/>
      <c r="P5948" s="30"/>
      <c r="Q5948" s="23" t="str">
        <v/>
      </c>
      <c r="R5948" s="30"/>
      <c r="S5948" s="39"/>
      <c r="T5948" s="45"/>
      <c r="U5948" s="52"/>
      <c r="V5948" s="53"/>
      <c r="W5948" s="54"/>
      <c r="X5948" s="30"/>
      <c r="Y5948" s="31" t="str">
        <v/>
      </c>
      <c r="Z5948" s="30"/>
      <c r="AA5948" s="56"/>
      <c r="AB5948" s="56"/>
      <c r="AC5948" s="30"/>
      <c r="AD5948" s="30"/>
    </row>
    <row r="5949" spans="1:30" x14ac:dyDescent="0.2">
      <c r="A5949" s="89"/>
      <c r="B5949" s="35"/>
      <c r="C5949" s="30"/>
      <c r="D5949" s="30"/>
      <c r="E5949" s="30"/>
      <c r="F5949" s="30"/>
      <c r="G5949" s="30"/>
      <c r="H5949" s="155"/>
      <c r="I5949" s="36" t="str">
        <f ca="1">IFERROR(__xludf.DUMMYFUNCTION("""COMPUTED_VALUE""")," ")</f>
        <v xml:space="preserve"> </v>
      </c>
      <c r="J5949" s="51"/>
      <c r="K5949" s="56"/>
      <c r="L5949" s="38"/>
      <c r="M5949" s="30"/>
      <c r="N5949" s="30"/>
      <c r="O5949" s="30"/>
      <c r="P5949" s="30"/>
      <c r="Q5949" s="23" t="str">
        <v/>
      </c>
      <c r="R5949" s="30"/>
      <c r="S5949" s="39"/>
      <c r="T5949" s="45"/>
      <c r="U5949" s="52"/>
      <c r="V5949" s="53"/>
      <c r="W5949" s="54"/>
      <c r="X5949" s="30"/>
      <c r="Y5949" s="31" t="str">
        <v/>
      </c>
      <c r="Z5949" s="30"/>
      <c r="AA5949" s="55"/>
      <c r="AB5949" s="55"/>
      <c r="AC5949" s="30"/>
      <c r="AD5949" s="30"/>
    </row>
    <row r="5950" spans="1:30" x14ac:dyDescent="0.2">
      <c r="A5950" s="89"/>
      <c r="B5950" s="35"/>
      <c r="C5950" s="30"/>
      <c r="D5950" s="30"/>
      <c r="E5950" s="30"/>
      <c r="F5950" s="30"/>
      <c r="G5950" s="30"/>
      <c r="H5950" s="155"/>
      <c r="I5950" s="36" t="str">
        <f ca="1">IFERROR(__xludf.DUMMYFUNCTION("""COMPUTED_VALUE""")," ")</f>
        <v xml:space="preserve"> </v>
      </c>
      <c r="J5950" s="51"/>
      <c r="K5950" s="56"/>
      <c r="L5950" s="38"/>
      <c r="M5950" s="30"/>
      <c r="N5950" s="30"/>
      <c r="O5950" s="30"/>
      <c r="P5950" s="30"/>
      <c r="Q5950" s="23" t="str">
        <v/>
      </c>
      <c r="R5950" s="30"/>
      <c r="S5950" s="39"/>
      <c r="T5950" s="45"/>
      <c r="U5950" s="52"/>
      <c r="V5950" s="53"/>
      <c r="W5950" s="54"/>
      <c r="X5950" s="30"/>
      <c r="Y5950" s="31" t="str">
        <v/>
      </c>
      <c r="Z5950" s="30"/>
      <c r="AA5950" s="56"/>
      <c r="AB5950" s="56"/>
      <c r="AC5950" s="30"/>
      <c r="AD5950" s="30"/>
    </row>
    <row r="5951" spans="1:30" x14ac:dyDescent="0.2">
      <c r="A5951" s="89"/>
      <c r="B5951" s="35"/>
      <c r="C5951" s="30"/>
      <c r="D5951" s="30"/>
      <c r="E5951" s="30"/>
      <c r="F5951" s="30"/>
      <c r="G5951" s="30"/>
      <c r="H5951" s="155"/>
      <c r="I5951" s="36" t="str">
        <f ca="1">IFERROR(__xludf.DUMMYFUNCTION("""COMPUTED_VALUE""")," ")</f>
        <v xml:space="preserve"> </v>
      </c>
      <c r="J5951" s="51"/>
      <c r="K5951" s="56"/>
      <c r="L5951" s="38"/>
      <c r="M5951" s="30"/>
      <c r="N5951" s="30"/>
      <c r="O5951" s="30"/>
      <c r="P5951" s="30"/>
      <c r="Q5951" s="23" t="str">
        <v/>
      </c>
      <c r="R5951" s="30"/>
      <c r="S5951" s="39"/>
      <c r="T5951" s="45"/>
      <c r="U5951" s="52"/>
      <c r="V5951" s="53"/>
      <c r="W5951" s="54"/>
      <c r="X5951" s="30"/>
      <c r="Y5951" s="31" t="str">
        <v/>
      </c>
      <c r="Z5951" s="30"/>
      <c r="AA5951" s="55"/>
      <c r="AB5951" s="55"/>
      <c r="AC5951" s="30"/>
      <c r="AD5951" s="30"/>
    </row>
    <row r="5952" spans="1:30" x14ac:dyDescent="0.2">
      <c r="A5952" s="89"/>
      <c r="B5952" s="35"/>
      <c r="C5952" s="30"/>
      <c r="D5952" s="30"/>
      <c r="E5952" s="30"/>
      <c r="F5952" s="30"/>
      <c r="G5952" s="30"/>
      <c r="H5952" s="155"/>
      <c r="I5952" s="36" t="str">
        <f ca="1">IFERROR(__xludf.DUMMYFUNCTION("""COMPUTED_VALUE""")," ")</f>
        <v xml:space="preserve"> </v>
      </c>
      <c r="J5952" s="51"/>
      <c r="K5952" s="56"/>
      <c r="L5952" s="38"/>
      <c r="M5952" s="30"/>
      <c r="N5952" s="30"/>
      <c r="O5952" s="30"/>
      <c r="P5952" s="30"/>
      <c r="Q5952" s="23" t="str">
        <v/>
      </c>
      <c r="R5952" s="30"/>
      <c r="S5952" s="39"/>
      <c r="T5952" s="45"/>
      <c r="U5952" s="52"/>
      <c r="V5952" s="53"/>
      <c r="W5952" s="54"/>
      <c r="X5952" s="30"/>
      <c r="Y5952" s="31" t="str">
        <v/>
      </c>
      <c r="Z5952" s="30"/>
      <c r="AA5952" s="56"/>
      <c r="AB5952" s="56"/>
      <c r="AC5952" s="30"/>
      <c r="AD5952" s="30"/>
    </row>
    <row r="5953" spans="1:30" x14ac:dyDescent="0.2">
      <c r="A5953" s="89"/>
      <c r="B5953" s="35"/>
      <c r="C5953" s="30"/>
      <c r="D5953" s="30"/>
      <c r="E5953" s="30"/>
      <c r="F5953" s="30"/>
      <c r="G5953" s="30"/>
      <c r="H5953" s="155"/>
      <c r="I5953" s="36" t="str">
        <f ca="1">IFERROR(__xludf.DUMMYFUNCTION("""COMPUTED_VALUE""")," ")</f>
        <v xml:space="preserve"> </v>
      </c>
      <c r="J5953" s="51"/>
      <c r="K5953" s="56"/>
      <c r="L5953" s="38"/>
      <c r="M5953" s="30"/>
      <c r="N5953" s="30"/>
      <c r="O5953" s="30"/>
      <c r="P5953" s="30"/>
      <c r="Q5953" s="23" t="str">
        <v/>
      </c>
      <c r="R5953" s="30"/>
      <c r="S5953" s="39"/>
      <c r="T5953" s="45"/>
      <c r="U5953" s="52"/>
      <c r="V5953" s="53"/>
      <c r="W5953" s="54"/>
      <c r="X5953" s="30"/>
      <c r="Y5953" s="31" t="str">
        <v/>
      </c>
      <c r="Z5953" s="30"/>
      <c r="AA5953" s="55"/>
      <c r="AB5953" s="55"/>
      <c r="AC5953" s="30"/>
      <c r="AD5953" s="30"/>
    </row>
    <row r="5954" spans="1:30" x14ac:dyDescent="0.2">
      <c r="A5954" s="89"/>
      <c r="B5954" s="35"/>
      <c r="C5954" s="30"/>
      <c r="D5954" s="30"/>
      <c r="E5954" s="30"/>
      <c r="F5954" s="30"/>
      <c r="G5954" s="30"/>
      <c r="H5954" s="155"/>
      <c r="I5954" s="36" t="str">
        <f ca="1">IFERROR(__xludf.DUMMYFUNCTION("""COMPUTED_VALUE""")," ")</f>
        <v xml:space="preserve"> </v>
      </c>
      <c r="J5954" s="51"/>
      <c r="K5954" s="56"/>
      <c r="L5954" s="38"/>
      <c r="M5954" s="30"/>
      <c r="N5954" s="30"/>
      <c r="O5954" s="30"/>
      <c r="P5954" s="30"/>
      <c r="Q5954" s="23" t="str">
        <v/>
      </c>
      <c r="R5954" s="30"/>
      <c r="S5954" s="39"/>
      <c r="T5954" s="45"/>
      <c r="U5954" s="52"/>
      <c r="V5954" s="53"/>
      <c r="W5954" s="54"/>
      <c r="X5954" s="30"/>
      <c r="Y5954" s="31" t="str">
        <v/>
      </c>
      <c r="Z5954" s="30"/>
      <c r="AA5954" s="56"/>
      <c r="AB5954" s="56"/>
      <c r="AC5954" s="30"/>
      <c r="AD5954" s="30"/>
    </row>
    <row r="5955" spans="1:30" x14ac:dyDescent="0.2">
      <c r="A5955" s="89"/>
      <c r="B5955" s="35"/>
      <c r="C5955" s="30"/>
      <c r="D5955" s="30"/>
      <c r="E5955" s="30"/>
      <c r="F5955" s="30"/>
      <c r="G5955" s="30"/>
      <c r="H5955" s="155"/>
      <c r="I5955" s="36" t="str">
        <f ca="1">IFERROR(__xludf.DUMMYFUNCTION("""COMPUTED_VALUE""")," ")</f>
        <v xml:space="preserve"> </v>
      </c>
      <c r="J5955" s="51"/>
      <c r="K5955" s="56"/>
      <c r="L5955" s="38"/>
      <c r="M5955" s="30"/>
      <c r="N5955" s="30"/>
      <c r="O5955" s="30"/>
      <c r="P5955" s="30"/>
      <c r="Q5955" s="23" t="str">
        <v/>
      </c>
      <c r="R5955" s="30"/>
      <c r="S5955" s="39"/>
      <c r="T5955" s="45"/>
      <c r="U5955" s="52"/>
      <c r="V5955" s="53"/>
      <c r="W5955" s="54"/>
      <c r="X5955" s="30"/>
      <c r="Y5955" s="31" t="str">
        <v/>
      </c>
      <c r="Z5955" s="30"/>
      <c r="AA5955" s="55"/>
      <c r="AB5955" s="55"/>
      <c r="AC5955" s="30"/>
      <c r="AD5955" s="30"/>
    </row>
    <row r="5956" spans="1:30" x14ac:dyDescent="0.2">
      <c r="A5956" s="89"/>
      <c r="B5956" s="35"/>
      <c r="C5956" s="30"/>
      <c r="D5956" s="30"/>
      <c r="E5956" s="30"/>
      <c r="F5956" s="30"/>
      <c r="G5956" s="30"/>
      <c r="H5956" s="155"/>
      <c r="I5956" s="36" t="str">
        <f ca="1">IFERROR(__xludf.DUMMYFUNCTION("""COMPUTED_VALUE""")," ")</f>
        <v xml:space="preserve"> </v>
      </c>
      <c r="J5956" s="51"/>
      <c r="K5956" s="56"/>
      <c r="L5956" s="38"/>
      <c r="M5956" s="30"/>
      <c r="N5956" s="30"/>
      <c r="O5956" s="30"/>
      <c r="P5956" s="30"/>
      <c r="Q5956" s="23" t="str">
        <v/>
      </c>
      <c r="R5956" s="30"/>
      <c r="S5956" s="39"/>
      <c r="T5956" s="45"/>
      <c r="U5956" s="52"/>
      <c r="V5956" s="53"/>
      <c r="W5956" s="54"/>
      <c r="X5956" s="30"/>
      <c r="Y5956" s="31" t="str">
        <v/>
      </c>
      <c r="Z5956" s="30"/>
      <c r="AA5956" s="56"/>
      <c r="AB5956" s="56"/>
      <c r="AC5956" s="30"/>
      <c r="AD5956" s="30"/>
    </row>
    <row r="5957" spans="1:30" x14ac:dyDescent="0.2">
      <c r="A5957" s="89"/>
      <c r="B5957" s="35"/>
      <c r="C5957" s="30"/>
      <c r="D5957" s="30"/>
      <c r="E5957" s="30"/>
      <c r="F5957" s="30"/>
      <c r="G5957" s="30"/>
      <c r="H5957" s="155"/>
      <c r="I5957" s="36" t="str">
        <f ca="1">IFERROR(__xludf.DUMMYFUNCTION("""COMPUTED_VALUE""")," ")</f>
        <v xml:space="preserve"> </v>
      </c>
      <c r="J5957" s="51"/>
      <c r="K5957" s="56"/>
      <c r="L5957" s="38"/>
      <c r="M5957" s="30"/>
      <c r="N5957" s="30"/>
      <c r="O5957" s="30"/>
      <c r="P5957" s="30"/>
      <c r="Q5957" s="23" t="str">
        <v/>
      </c>
      <c r="R5957" s="30"/>
      <c r="S5957" s="39"/>
      <c r="T5957" s="45"/>
      <c r="U5957" s="52"/>
      <c r="V5957" s="53"/>
      <c r="W5957" s="54"/>
      <c r="X5957" s="30"/>
      <c r="Y5957" s="31" t="str">
        <v/>
      </c>
      <c r="Z5957" s="30"/>
      <c r="AA5957" s="55"/>
      <c r="AB5957" s="55"/>
      <c r="AC5957" s="30"/>
      <c r="AD5957" s="30"/>
    </row>
    <row r="5958" spans="1:30" x14ac:dyDescent="0.2">
      <c r="A5958" s="89"/>
      <c r="B5958" s="35"/>
      <c r="C5958" s="30"/>
      <c r="D5958" s="30"/>
      <c r="E5958" s="30"/>
      <c r="F5958" s="30"/>
      <c r="G5958" s="30"/>
      <c r="H5958" s="155"/>
      <c r="I5958" s="36" t="str">
        <f ca="1">IFERROR(__xludf.DUMMYFUNCTION("""COMPUTED_VALUE""")," ")</f>
        <v xml:space="preserve"> </v>
      </c>
      <c r="J5958" s="51"/>
      <c r="K5958" s="56"/>
      <c r="L5958" s="38"/>
      <c r="M5958" s="30"/>
      <c r="N5958" s="30"/>
      <c r="O5958" s="30"/>
      <c r="P5958" s="30"/>
      <c r="Q5958" s="23" t="str">
        <v/>
      </c>
      <c r="R5958" s="30"/>
      <c r="S5958" s="39"/>
      <c r="T5958" s="45"/>
      <c r="U5958" s="52"/>
      <c r="V5958" s="53"/>
      <c r="W5958" s="54"/>
      <c r="X5958" s="30"/>
      <c r="Y5958" s="31" t="str">
        <v/>
      </c>
      <c r="Z5958" s="30"/>
      <c r="AA5958" s="56"/>
      <c r="AB5958" s="56"/>
      <c r="AC5958" s="30"/>
      <c r="AD5958" s="30"/>
    </row>
    <row r="5959" spans="1:30" x14ac:dyDescent="0.2">
      <c r="A5959" s="89"/>
      <c r="B5959" s="35"/>
      <c r="C5959" s="30"/>
      <c r="D5959" s="30"/>
      <c r="E5959" s="30"/>
      <c r="F5959" s="30"/>
      <c r="G5959" s="30"/>
      <c r="H5959" s="155"/>
      <c r="I5959" s="36" t="str">
        <f ca="1">IFERROR(__xludf.DUMMYFUNCTION("""COMPUTED_VALUE""")," ")</f>
        <v xml:space="preserve"> </v>
      </c>
      <c r="J5959" s="51"/>
      <c r="K5959" s="56"/>
      <c r="L5959" s="38"/>
      <c r="M5959" s="30"/>
      <c r="N5959" s="30"/>
      <c r="O5959" s="30"/>
      <c r="P5959" s="30"/>
      <c r="Q5959" s="23" t="str">
        <v/>
      </c>
      <c r="R5959" s="30"/>
      <c r="S5959" s="39"/>
      <c r="T5959" s="45"/>
      <c r="U5959" s="52"/>
      <c r="V5959" s="53"/>
      <c r="W5959" s="54"/>
      <c r="X5959" s="30"/>
      <c r="Y5959" s="31" t="str">
        <v/>
      </c>
      <c r="Z5959" s="30"/>
      <c r="AA5959" s="55"/>
      <c r="AB5959" s="55"/>
      <c r="AC5959" s="30"/>
      <c r="AD5959" s="30"/>
    </row>
    <row r="5960" spans="1:30" x14ac:dyDescent="0.2">
      <c r="A5960" s="89"/>
      <c r="B5960" s="35"/>
      <c r="C5960" s="30"/>
      <c r="D5960" s="30"/>
      <c r="E5960" s="30"/>
      <c r="F5960" s="30"/>
      <c r="G5960" s="30"/>
      <c r="H5960" s="155"/>
      <c r="I5960" s="36" t="str">
        <f ca="1">IFERROR(__xludf.DUMMYFUNCTION("""COMPUTED_VALUE""")," ")</f>
        <v xml:space="preserve"> </v>
      </c>
      <c r="J5960" s="51"/>
      <c r="K5960" s="56"/>
      <c r="L5960" s="38"/>
      <c r="M5960" s="30"/>
      <c r="N5960" s="30"/>
      <c r="O5960" s="30"/>
      <c r="P5960" s="30"/>
      <c r="Q5960" s="23" t="str">
        <v/>
      </c>
      <c r="R5960" s="30"/>
      <c r="S5960" s="39"/>
      <c r="T5960" s="45"/>
      <c r="U5960" s="52"/>
      <c r="V5960" s="53"/>
      <c r="W5960" s="54"/>
      <c r="X5960" s="30"/>
      <c r="Y5960" s="31" t="str">
        <v/>
      </c>
      <c r="Z5960" s="30"/>
      <c r="AA5960" s="56"/>
      <c r="AB5960" s="56"/>
      <c r="AC5960" s="30"/>
      <c r="AD5960" s="30"/>
    </row>
    <row r="5961" spans="1:30" x14ac:dyDescent="0.2">
      <c r="A5961" s="89"/>
      <c r="B5961" s="35"/>
      <c r="C5961" s="30"/>
      <c r="D5961" s="30"/>
      <c r="E5961" s="30"/>
      <c r="F5961" s="30"/>
      <c r="G5961" s="30"/>
      <c r="H5961" s="155"/>
      <c r="I5961" s="36" t="str">
        <f ca="1">IFERROR(__xludf.DUMMYFUNCTION("""COMPUTED_VALUE""")," ")</f>
        <v xml:space="preserve"> </v>
      </c>
      <c r="J5961" s="51"/>
      <c r="K5961" s="56"/>
      <c r="L5961" s="38"/>
      <c r="M5961" s="30"/>
      <c r="N5961" s="30"/>
      <c r="O5961" s="30"/>
      <c r="P5961" s="30"/>
      <c r="Q5961" s="23" t="str">
        <v/>
      </c>
      <c r="R5961" s="30"/>
      <c r="S5961" s="39"/>
      <c r="T5961" s="45"/>
      <c r="U5961" s="52"/>
      <c r="V5961" s="53"/>
      <c r="W5961" s="54"/>
      <c r="X5961" s="30"/>
      <c r="Y5961" s="31" t="str">
        <v/>
      </c>
      <c r="Z5961" s="30"/>
      <c r="AA5961" s="55"/>
      <c r="AB5961" s="55"/>
      <c r="AC5961" s="30"/>
      <c r="AD5961" s="30"/>
    </row>
    <row r="5962" spans="1:30" x14ac:dyDescent="0.2">
      <c r="A5962" s="89"/>
      <c r="B5962" s="35"/>
      <c r="C5962" s="30"/>
      <c r="D5962" s="30"/>
      <c r="E5962" s="30"/>
      <c r="F5962" s="30"/>
      <c r="G5962" s="30"/>
      <c r="H5962" s="155"/>
      <c r="I5962" s="36" t="str">
        <f ca="1">IFERROR(__xludf.DUMMYFUNCTION("""COMPUTED_VALUE""")," ")</f>
        <v xml:space="preserve"> </v>
      </c>
      <c r="J5962" s="51"/>
      <c r="K5962" s="56"/>
      <c r="L5962" s="38"/>
      <c r="M5962" s="30"/>
      <c r="N5962" s="30"/>
      <c r="O5962" s="30"/>
      <c r="P5962" s="30"/>
      <c r="Q5962" s="23" t="str">
        <v/>
      </c>
      <c r="R5962" s="30"/>
      <c r="S5962" s="39"/>
      <c r="T5962" s="45"/>
      <c r="U5962" s="52"/>
      <c r="V5962" s="53"/>
      <c r="W5962" s="54"/>
      <c r="X5962" s="30"/>
      <c r="Y5962" s="31" t="str">
        <v/>
      </c>
      <c r="Z5962" s="30"/>
      <c r="AA5962" s="56"/>
      <c r="AB5962" s="56"/>
      <c r="AC5962" s="30"/>
      <c r="AD5962" s="30"/>
    </row>
    <row r="5963" spans="1:30" x14ac:dyDescent="0.2">
      <c r="A5963" s="89"/>
      <c r="B5963" s="35"/>
      <c r="C5963" s="30"/>
      <c r="D5963" s="30"/>
      <c r="E5963" s="30"/>
      <c r="F5963" s="30"/>
      <c r="G5963" s="30"/>
      <c r="H5963" s="155"/>
      <c r="I5963" s="36" t="str">
        <f ca="1">IFERROR(__xludf.DUMMYFUNCTION("""COMPUTED_VALUE""")," ")</f>
        <v xml:space="preserve"> </v>
      </c>
      <c r="J5963" s="51"/>
      <c r="K5963" s="56"/>
      <c r="L5963" s="38"/>
      <c r="M5963" s="30"/>
      <c r="N5963" s="30"/>
      <c r="O5963" s="30"/>
      <c r="P5963" s="30"/>
      <c r="Q5963" s="23" t="str">
        <v/>
      </c>
      <c r="R5963" s="30"/>
      <c r="S5963" s="39"/>
      <c r="T5963" s="45"/>
      <c r="U5963" s="52"/>
      <c r="V5963" s="53"/>
      <c r="W5963" s="54"/>
      <c r="X5963" s="30"/>
      <c r="Y5963" s="31" t="str">
        <v/>
      </c>
      <c r="Z5963" s="30"/>
      <c r="AA5963" s="55"/>
      <c r="AB5963" s="55"/>
      <c r="AC5963" s="30"/>
      <c r="AD5963" s="30"/>
    </row>
    <row r="5964" spans="1:30" x14ac:dyDescent="0.2">
      <c r="A5964" s="89"/>
      <c r="B5964" s="35"/>
      <c r="C5964" s="30"/>
      <c r="D5964" s="30"/>
      <c r="E5964" s="30"/>
      <c r="F5964" s="30"/>
      <c r="G5964" s="30"/>
      <c r="H5964" s="155"/>
      <c r="I5964" s="36" t="str">
        <f ca="1">IFERROR(__xludf.DUMMYFUNCTION("""COMPUTED_VALUE""")," ")</f>
        <v xml:space="preserve"> </v>
      </c>
      <c r="J5964" s="51"/>
      <c r="K5964" s="56"/>
      <c r="L5964" s="38"/>
      <c r="M5964" s="30"/>
      <c r="N5964" s="30"/>
      <c r="O5964" s="30"/>
      <c r="P5964" s="30"/>
      <c r="Q5964" s="23" t="str">
        <v/>
      </c>
      <c r="R5964" s="30"/>
      <c r="S5964" s="39"/>
      <c r="T5964" s="45"/>
      <c r="U5964" s="52"/>
      <c r="V5964" s="53"/>
      <c r="W5964" s="54"/>
      <c r="X5964" s="30"/>
      <c r="Y5964" s="31" t="str">
        <v/>
      </c>
      <c r="Z5964" s="30"/>
      <c r="AA5964" s="56"/>
      <c r="AB5964" s="56"/>
      <c r="AC5964" s="30"/>
      <c r="AD5964" s="30"/>
    </row>
    <row r="5965" spans="1:30" x14ac:dyDescent="0.2">
      <c r="A5965" s="89"/>
      <c r="B5965" s="35"/>
      <c r="C5965" s="30"/>
      <c r="D5965" s="30"/>
      <c r="E5965" s="30"/>
      <c r="F5965" s="30"/>
      <c r="G5965" s="30"/>
      <c r="H5965" s="155"/>
      <c r="I5965" s="36" t="str">
        <f ca="1">IFERROR(__xludf.DUMMYFUNCTION("""COMPUTED_VALUE""")," ")</f>
        <v xml:space="preserve"> </v>
      </c>
      <c r="J5965" s="51"/>
      <c r="K5965" s="56"/>
      <c r="L5965" s="38"/>
      <c r="M5965" s="30"/>
      <c r="N5965" s="30"/>
      <c r="O5965" s="30"/>
      <c r="P5965" s="30"/>
      <c r="Q5965" s="23" t="str">
        <v/>
      </c>
      <c r="R5965" s="30"/>
      <c r="S5965" s="39"/>
      <c r="T5965" s="45"/>
      <c r="U5965" s="52"/>
      <c r="V5965" s="53"/>
      <c r="W5965" s="54"/>
      <c r="X5965" s="30"/>
      <c r="Y5965" s="31" t="str">
        <v/>
      </c>
      <c r="Z5965" s="30"/>
      <c r="AA5965" s="55"/>
      <c r="AB5965" s="55"/>
      <c r="AC5965" s="30"/>
      <c r="AD5965" s="30"/>
    </row>
    <row r="5966" spans="1:30" x14ac:dyDescent="0.2">
      <c r="A5966" s="89"/>
      <c r="B5966" s="35"/>
      <c r="C5966" s="30"/>
      <c r="D5966" s="30"/>
      <c r="E5966" s="30"/>
      <c r="F5966" s="30"/>
      <c r="G5966" s="30"/>
      <c r="H5966" s="155"/>
      <c r="I5966" s="36" t="str">
        <f ca="1">IFERROR(__xludf.DUMMYFUNCTION("""COMPUTED_VALUE""")," ")</f>
        <v xml:space="preserve"> </v>
      </c>
      <c r="J5966" s="51"/>
      <c r="K5966" s="56"/>
      <c r="L5966" s="38"/>
      <c r="M5966" s="30"/>
      <c r="N5966" s="30"/>
      <c r="O5966" s="30"/>
      <c r="P5966" s="30"/>
      <c r="Q5966" s="23" t="str">
        <v/>
      </c>
      <c r="R5966" s="30"/>
      <c r="S5966" s="39"/>
      <c r="T5966" s="45"/>
      <c r="U5966" s="52"/>
      <c r="V5966" s="53"/>
      <c r="W5966" s="54"/>
      <c r="X5966" s="30"/>
      <c r="Y5966" s="31" t="str">
        <v/>
      </c>
      <c r="Z5966" s="30"/>
      <c r="AA5966" s="56"/>
      <c r="AB5966" s="56"/>
      <c r="AC5966" s="30"/>
      <c r="AD5966" s="30"/>
    </row>
    <row r="5967" spans="1:30" x14ac:dyDescent="0.2">
      <c r="A5967" s="89"/>
      <c r="B5967" s="35"/>
      <c r="C5967" s="30"/>
      <c r="D5967" s="30"/>
      <c r="E5967" s="30"/>
      <c r="F5967" s="30"/>
      <c r="G5967" s="30"/>
      <c r="H5967" s="155"/>
      <c r="I5967" s="36" t="str">
        <f ca="1">IFERROR(__xludf.DUMMYFUNCTION("""COMPUTED_VALUE""")," ")</f>
        <v xml:space="preserve"> </v>
      </c>
      <c r="J5967" s="51"/>
      <c r="K5967" s="56"/>
      <c r="L5967" s="38"/>
      <c r="M5967" s="30"/>
      <c r="N5967" s="30"/>
      <c r="O5967" s="30"/>
      <c r="P5967" s="30"/>
      <c r="Q5967" s="23" t="str">
        <v/>
      </c>
      <c r="R5967" s="30"/>
      <c r="S5967" s="39"/>
      <c r="T5967" s="45"/>
      <c r="U5967" s="52"/>
      <c r="V5967" s="53"/>
      <c r="W5967" s="54"/>
      <c r="X5967" s="30"/>
      <c r="Y5967" s="31" t="str">
        <v/>
      </c>
      <c r="Z5967" s="30"/>
      <c r="AA5967" s="55"/>
      <c r="AB5967" s="55"/>
      <c r="AC5967" s="30"/>
      <c r="AD5967" s="30"/>
    </row>
    <row r="5968" spans="1:30" x14ac:dyDescent="0.2">
      <c r="A5968" s="89"/>
      <c r="B5968" s="35"/>
      <c r="C5968" s="30"/>
      <c r="D5968" s="30"/>
      <c r="E5968" s="30"/>
      <c r="F5968" s="30"/>
      <c r="G5968" s="30"/>
      <c r="H5968" s="155"/>
      <c r="I5968" s="36" t="str">
        <f ca="1">IFERROR(__xludf.DUMMYFUNCTION("""COMPUTED_VALUE""")," ")</f>
        <v xml:space="preserve"> </v>
      </c>
      <c r="J5968" s="51"/>
      <c r="K5968" s="56"/>
      <c r="L5968" s="38"/>
      <c r="M5968" s="30"/>
      <c r="N5968" s="30"/>
      <c r="O5968" s="30"/>
      <c r="P5968" s="30"/>
      <c r="Q5968" s="23" t="str">
        <v/>
      </c>
      <c r="R5968" s="30"/>
      <c r="S5968" s="39"/>
      <c r="T5968" s="45"/>
      <c r="U5968" s="52"/>
      <c r="V5968" s="53"/>
      <c r="W5968" s="54"/>
      <c r="X5968" s="30"/>
      <c r="Y5968" s="31" t="str">
        <v/>
      </c>
      <c r="Z5968" s="30"/>
      <c r="AA5968" s="56"/>
      <c r="AB5968" s="56"/>
      <c r="AC5968" s="30"/>
      <c r="AD5968" s="30"/>
    </row>
    <row r="5969" spans="1:30" x14ac:dyDescent="0.2">
      <c r="A5969" s="89"/>
      <c r="B5969" s="35"/>
      <c r="C5969" s="30"/>
      <c r="D5969" s="30"/>
      <c r="E5969" s="30"/>
      <c r="F5969" s="30"/>
      <c r="G5969" s="30"/>
      <c r="H5969" s="155"/>
      <c r="I5969" s="36" t="str">
        <f ca="1">IFERROR(__xludf.DUMMYFUNCTION("""COMPUTED_VALUE""")," ")</f>
        <v xml:space="preserve"> </v>
      </c>
      <c r="J5969" s="51"/>
      <c r="K5969" s="56"/>
      <c r="L5969" s="38"/>
      <c r="M5969" s="30"/>
      <c r="N5969" s="30"/>
      <c r="O5969" s="30"/>
      <c r="P5969" s="30"/>
      <c r="Q5969" s="23" t="str">
        <v/>
      </c>
      <c r="R5969" s="30"/>
      <c r="S5969" s="39"/>
      <c r="T5969" s="45"/>
      <c r="U5969" s="52"/>
      <c r="V5969" s="53"/>
      <c r="W5969" s="54"/>
      <c r="X5969" s="30"/>
      <c r="Y5969" s="31" t="str">
        <v/>
      </c>
      <c r="Z5969" s="30"/>
      <c r="AA5969" s="55"/>
      <c r="AB5969" s="55"/>
      <c r="AC5969" s="30"/>
      <c r="AD5969" s="30"/>
    </row>
    <row r="5970" spans="1:30" x14ac:dyDescent="0.2">
      <c r="A5970" s="89"/>
      <c r="B5970" s="35"/>
      <c r="C5970" s="30"/>
      <c r="D5970" s="30"/>
      <c r="E5970" s="30"/>
      <c r="F5970" s="30"/>
      <c r="G5970" s="30"/>
      <c r="H5970" s="155"/>
      <c r="I5970" s="36" t="str">
        <f ca="1">IFERROR(__xludf.DUMMYFUNCTION("""COMPUTED_VALUE""")," ")</f>
        <v xml:space="preserve"> </v>
      </c>
      <c r="J5970" s="51"/>
      <c r="K5970" s="56"/>
      <c r="L5970" s="38"/>
      <c r="M5970" s="30"/>
      <c r="N5970" s="30"/>
      <c r="O5970" s="30"/>
      <c r="P5970" s="30"/>
      <c r="Q5970" s="23" t="str">
        <v/>
      </c>
      <c r="R5970" s="30"/>
      <c r="S5970" s="39"/>
      <c r="T5970" s="45"/>
      <c r="U5970" s="52"/>
      <c r="V5970" s="53"/>
      <c r="W5970" s="54"/>
      <c r="X5970" s="30"/>
      <c r="Y5970" s="31" t="str">
        <v/>
      </c>
      <c r="Z5970" s="30"/>
      <c r="AA5970" s="56"/>
      <c r="AB5970" s="56"/>
      <c r="AC5970" s="30"/>
      <c r="AD5970" s="30"/>
    </row>
    <row r="5971" spans="1:30" x14ac:dyDescent="0.2">
      <c r="A5971" s="89"/>
      <c r="B5971" s="35"/>
      <c r="C5971" s="30"/>
      <c r="D5971" s="30"/>
      <c r="E5971" s="30"/>
      <c r="F5971" s="30"/>
      <c r="G5971" s="30"/>
      <c r="H5971" s="155"/>
      <c r="I5971" s="36" t="str">
        <f ca="1">IFERROR(__xludf.DUMMYFUNCTION("""COMPUTED_VALUE""")," ")</f>
        <v xml:space="preserve"> </v>
      </c>
      <c r="J5971" s="51"/>
      <c r="K5971" s="56"/>
      <c r="L5971" s="38"/>
      <c r="M5971" s="30"/>
      <c r="N5971" s="30"/>
      <c r="O5971" s="30"/>
      <c r="P5971" s="30"/>
      <c r="Q5971" s="23" t="str">
        <v/>
      </c>
      <c r="R5971" s="30"/>
      <c r="S5971" s="39"/>
      <c r="T5971" s="45"/>
      <c r="U5971" s="52"/>
      <c r="V5971" s="53"/>
      <c r="W5971" s="54"/>
      <c r="X5971" s="30"/>
      <c r="Y5971" s="31" t="str">
        <v/>
      </c>
      <c r="Z5971" s="30"/>
      <c r="AA5971" s="55"/>
      <c r="AB5971" s="55"/>
      <c r="AC5971" s="30"/>
      <c r="AD5971" s="30"/>
    </row>
    <row r="5972" spans="1:30" x14ac:dyDescent="0.2">
      <c r="A5972" s="89"/>
      <c r="B5972" s="35"/>
      <c r="C5972" s="30"/>
      <c r="D5972" s="30"/>
      <c r="E5972" s="30"/>
      <c r="F5972" s="30"/>
      <c r="G5972" s="30"/>
      <c r="H5972" s="155"/>
      <c r="I5972" s="36" t="str">
        <f ca="1">IFERROR(__xludf.DUMMYFUNCTION("""COMPUTED_VALUE""")," ")</f>
        <v xml:space="preserve"> </v>
      </c>
      <c r="J5972" s="51"/>
      <c r="K5972" s="56"/>
      <c r="L5972" s="38"/>
      <c r="M5972" s="30"/>
      <c r="N5972" s="30"/>
      <c r="O5972" s="30"/>
      <c r="P5972" s="30"/>
      <c r="Q5972" s="23" t="str">
        <v/>
      </c>
      <c r="R5972" s="30"/>
      <c r="S5972" s="39"/>
      <c r="T5972" s="45"/>
      <c r="U5972" s="52"/>
      <c r="V5972" s="53"/>
      <c r="W5972" s="54"/>
      <c r="X5972" s="30"/>
      <c r="Y5972" s="31" t="str">
        <v/>
      </c>
      <c r="Z5972" s="30"/>
      <c r="AA5972" s="56"/>
      <c r="AB5972" s="56"/>
      <c r="AC5972" s="30"/>
      <c r="AD5972" s="30"/>
    </row>
    <row r="5973" spans="1:30" x14ac:dyDescent="0.2">
      <c r="A5973" s="89"/>
      <c r="B5973" s="35"/>
      <c r="C5973" s="30"/>
      <c r="D5973" s="30"/>
      <c r="E5973" s="30"/>
      <c r="F5973" s="30"/>
      <c r="G5973" s="30"/>
      <c r="H5973" s="155"/>
      <c r="I5973" s="36" t="str">
        <f ca="1">IFERROR(__xludf.DUMMYFUNCTION("""COMPUTED_VALUE""")," ")</f>
        <v xml:space="preserve"> </v>
      </c>
      <c r="J5973" s="51"/>
      <c r="K5973" s="56"/>
      <c r="L5973" s="38"/>
      <c r="M5973" s="30"/>
      <c r="N5973" s="30"/>
      <c r="O5973" s="30"/>
      <c r="P5973" s="30"/>
      <c r="Q5973" s="23" t="str">
        <v/>
      </c>
      <c r="R5973" s="30"/>
      <c r="S5973" s="39"/>
      <c r="T5973" s="45"/>
      <c r="U5973" s="52"/>
      <c r="V5973" s="53"/>
      <c r="W5973" s="54"/>
      <c r="X5973" s="30"/>
      <c r="Y5973" s="31" t="str">
        <v/>
      </c>
      <c r="Z5973" s="30"/>
      <c r="AA5973" s="55"/>
      <c r="AB5973" s="55"/>
      <c r="AC5973" s="30"/>
      <c r="AD5973" s="30"/>
    </row>
    <row r="5974" spans="1:30" x14ac:dyDescent="0.2">
      <c r="A5974" s="89"/>
      <c r="B5974" s="35"/>
      <c r="C5974" s="30"/>
      <c r="D5974" s="30"/>
      <c r="E5974" s="30"/>
      <c r="F5974" s="30"/>
      <c r="G5974" s="30"/>
      <c r="H5974" s="155"/>
      <c r="I5974" s="36" t="str">
        <f ca="1">IFERROR(__xludf.DUMMYFUNCTION("""COMPUTED_VALUE""")," ")</f>
        <v xml:space="preserve"> </v>
      </c>
      <c r="J5974" s="51"/>
      <c r="K5974" s="56"/>
      <c r="L5974" s="38"/>
      <c r="M5974" s="30"/>
      <c r="N5974" s="30"/>
      <c r="O5974" s="30"/>
      <c r="P5974" s="30"/>
      <c r="Q5974" s="23" t="str">
        <v/>
      </c>
      <c r="R5974" s="30"/>
      <c r="S5974" s="39"/>
      <c r="T5974" s="45"/>
      <c r="U5974" s="52"/>
      <c r="V5974" s="53"/>
      <c r="W5974" s="54"/>
      <c r="X5974" s="30"/>
      <c r="Y5974" s="31" t="str">
        <v/>
      </c>
      <c r="Z5974" s="30"/>
      <c r="AA5974" s="56"/>
      <c r="AB5974" s="56"/>
      <c r="AC5974" s="30"/>
      <c r="AD5974" s="30"/>
    </row>
    <row r="5975" spans="1:30" x14ac:dyDescent="0.2">
      <c r="A5975" s="89"/>
      <c r="B5975" s="35"/>
      <c r="C5975" s="30"/>
      <c r="D5975" s="30"/>
      <c r="E5975" s="30"/>
      <c r="F5975" s="30"/>
      <c r="G5975" s="30"/>
      <c r="H5975" s="155"/>
      <c r="I5975" s="36" t="str">
        <f ca="1">IFERROR(__xludf.DUMMYFUNCTION("""COMPUTED_VALUE""")," ")</f>
        <v xml:space="preserve"> </v>
      </c>
      <c r="J5975" s="51"/>
      <c r="K5975" s="56"/>
      <c r="L5975" s="38"/>
      <c r="M5975" s="30"/>
      <c r="N5975" s="30"/>
      <c r="O5975" s="30"/>
      <c r="P5975" s="30"/>
      <c r="Q5975" s="23" t="str">
        <v/>
      </c>
      <c r="R5975" s="30"/>
      <c r="S5975" s="39"/>
      <c r="T5975" s="45"/>
      <c r="U5975" s="52"/>
      <c r="V5975" s="53"/>
      <c r="W5975" s="54"/>
      <c r="X5975" s="30"/>
      <c r="Y5975" s="31" t="str">
        <v/>
      </c>
      <c r="Z5975" s="30"/>
      <c r="AA5975" s="55"/>
      <c r="AB5975" s="55"/>
      <c r="AC5975" s="30"/>
      <c r="AD5975" s="30"/>
    </row>
    <row r="5976" spans="1:30" x14ac:dyDescent="0.2">
      <c r="A5976" s="89"/>
      <c r="B5976" s="35"/>
      <c r="C5976" s="30"/>
      <c r="D5976" s="30"/>
      <c r="E5976" s="30"/>
      <c r="F5976" s="30"/>
      <c r="G5976" s="30"/>
      <c r="H5976" s="155"/>
      <c r="I5976" s="36" t="str">
        <f ca="1">IFERROR(__xludf.DUMMYFUNCTION("""COMPUTED_VALUE""")," ")</f>
        <v xml:space="preserve"> </v>
      </c>
      <c r="J5976" s="51"/>
      <c r="K5976" s="56"/>
      <c r="L5976" s="38"/>
      <c r="M5976" s="30"/>
      <c r="N5976" s="30"/>
      <c r="O5976" s="30"/>
      <c r="P5976" s="30"/>
      <c r="Q5976" s="23" t="str">
        <v/>
      </c>
      <c r="R5976" s="30"/>
      <c r="S5976" s="39"/>
      <c r="T5976" s="45"/>
      <c r="U5976" s="52"/>
      <c r="V5976" s="53"/>
      <c r="W5976" s="54"/>
      <c r="X5976" s="30"/>
      <c r="Y5976" s="31" t="str">
        <v/>
      </c>
      <c r="Z5976" s="30"/>
      <c r="AA5976" s="56"/>
      <c r="AB5976" s="56"/>
      <c r="AC5976" s="30"/>
      <c r="AD5976" s="30"/>
    </row>
    <row r="5977" spans="1:30" x14ac:dyDescent="0.2">
      <c r="A5977" s="89"/>
      <c r="B5977" s="35"/>
      <c r="C5977" s="30"/>
      <c r="D5977" s="30"/>
      <c r="E5977" s="30"/>
      <c r="F5977" s="30"/>
      <c r="G5977" s="30"/>
      <c r="H5977" s="155"/>
      <c r="I5977" s="36" t="str">
        <f ca="1">IFERROR(__xludf.DUMMYFUNCTION("""COMPUTED_VALUE""")," ")</f>
        <v xml:space="preserve"> </v>
      </c>
      <c r="J5977" s="51"/>
      <c r="K5977" s="56"/>
      <c r="L5977" s="38"/>
      <c r="M5977" s="30"/>
      <c r="N5977" s="30"/>
      <c r="O5977" s="30"/>
      <c r="P5977" s="30"/>
      <c r="Q5977" s="23" t="str">
        <v/>
      </c>
      <c r="R5977" s="30"/>
      <c r="S5977" s="39"/>
      <c r="T5977" s="45"/>
      <c r="U5977" s="52"/>
      <c r="V5977" s="53"/>
      <c r="W5977" s="54"/>
      <c r="X5977" s="30"/>
      <c r="Y5977" s="31" t="str">
        <v/>
      </c>
      <c r="Z5977" s="30"/>
      <c r="AA5977" s="55"/>
      <c r="AB5977" s="55"/>
      <c r="AC5977" s="30"/>
      <c r="AD5977" s="30"/>
    </row>
    <row r="5978" spans="1:30" x14ac:dyDescent="0.2">
      <c r="A5978" s="89"/>
      <c r="B5978" s="35"/>
      <c r="C5978" s="30"/>
      <c r="D5978" s="30"/>
      <c r="E5978" s="30"/>
      <c r="F5978" s="30"/>
      <c r="G5978" s="30"/>
      <c r="H5978" s="155"/>
      <c r="I5978" s="36" t="str">
        <f ca="1">IFERROR(__xludf.DUMMYFUNCTION("""COMPUTED_VALUE""")," ")</f>
        <v xml:space="preserve"> </v>
      </c>
      <c r="J5978" s="51"/>
      <c r="K5978" s="56"/>
      <c r="L5978" s="38"/>
      <c r="M5978" s="30"/>
      <c r="N5978" s="30"/>
      <c r="O5978" s="30"/>
      <c r="P5978" s="30"/>
      <c r="Q5978" s="23" t="str">
        <v/>
      </c>
      <c r="R5978" s="30"/>
      <c r="S5978" s="39"/>
      <c r="T5978" s="45"/>
      <c r="U5978" s="52"/>
      <c r="V5978" s="53"/>
      <c r="W5978" s="54"/>
      <c r="X5978" s="30"/>
      <c r="Y5978" s="31" t="str">
        <v/>
      </c>
      <c r="Z5978" s="30"/>
      <c r="AA5978" s="56"/>
      <c r="AB5978" s="56"/>
      <c r="AC5978" s="30"/>
      <c r="AD5978" s="30"/>
    </row>
    <row r="5979" spans="1:30" x14ac:dyDescent="0.2">
      <c r="A5979" s="89"/>
      <c r="B5979" s="35"/>
      <c r="C5979" s="30"/>
      <c r="D5979" s="30"/>
      <c r="E5979" s="30"/>
      <c r="F5979" s="30"/>
      <c r="G5979" s="30"/>
      <c r="H5979" s="155"/>
      <c r="I5979" s="36" t="str">
        <f ca="1">IFERROR(__xludf.DUMMYFUNCTION("""COMPUTED_VALUE""")," ")</f>
        <v xml:space="preserve"> </v>
      </c>
      <c r="J5979" s="51"/>
      <c r="K5979" s="56"/>
      <c r="L5979" s="38"/>
      <c r="M5979" s="30"/>
      <c r="N5979" s="30"/>
      <c r="O5979" s="30"/>
      <c r="P5979" s="30"/>
      <c r="Q5979" s="23" t="str">
        <v/>
      </c>
      <c r="R5979" s="30"/>
      <c r="S5979" s="39"/>
      <c r="T5979" s="45"/>
      <c r="U5979" s="52"/>
      <c r="V5979" s="53"/>
      <c r="W5979" s="54"/>
      <c r="X5979" s="30"/>
      <c r="Y5979" s="31" t="str">
        <v/>
      </c>
      <c r="Z5979" s="30"/>
      <c r="AA5979" s="55"/>
      <c r="AB5979" s="55"/>
      <c r="AC5979" s="30"/>
      <c r="AD5979" s="30"/>
    </row>
    <row r="5980" spans="1:30" x14ac:dyDescent="0.2">
      <c r="A5980" s="89"/>
      <c r="B5980" s="35"/>
      <c r="C5980" s="30"/>
      <c r="D5980" s="30"/>
      <c r="E5980" s="30"/>
      <c r="F5980" s="30"/>
      <c r="G5980" s="30"/>
      <c r="H5980" s="155"/>
      <c r="I5980" s="36" t="str">
        <f ca="1">IFERROR(__xludf.DUMMYFUNCTION("""COMPUTED_VALUE""")," ")</f>
        <v xml:space="preserve"> </v>
      </c>
      <c r="J5980" s="51"/>
      <c r="K5980" s="56"/>
      <c r="L5980" s="38"/>
      <c r="M5980" s="30"/>
      <c r="N5980" s="30"/>
      <c r="O5980" s="30"/>
      <c r="P5980" s="30"/>
      <c r="Q5980" s="23" t="str">
        <v/>
      </c>
      <c r="R5980" s="30"/>
      <c r="S5980" s="39"/>
      <c r="T5980" s="45"/>
      <c r="U5980" s="52"/>
      <c r="V5980" s="53"/>
      <c r="W5980" s="54"/>
      <c r="X5980" s="30"/>
      <c r="Y5980" s="31" t="str">
        <v/>
      </c>
      <c r="Z5980" s="30"/>
      <c r="AA5980" s="56"/>
      <c r="AB5980" s="56"/>
      <c r="AC5980" s="30"/>
      <c r="AD5980" s="30"/>
    </row>
    <row r="5981" spans="1:30" x14ac:dyDescent="0.2">
      <c r="A5981" s="89"/>
      <c r="B5981" s="35"/>
      <c r="C5981" s="30"/>
      <c r="D5981" s="30"/>
      <c r="E5981" s="30"/>
      <c r="F5981" s="30"/>
      <c r="G5981" s="30"/>
      <c r="H5981" s="155"/>
      <c r="I5981" s="36" t="str">
        <f ca="1">IFERROR(__xludf.DUMMYFUNCTION("""COMPUTED_VALUE""")," ")</f>
        <v xml:space="preserve"> </v>
      </c>
      <c r="J5981" s="51"/>
      <c r="K5981" s="56"/>
      <c r="L5981" s="38"/>
      <c r="M5981" s="30"/>
      <c r="N5981" s="30"/>
      <c r="O5981" s="30"/>
      <c r="P5981" s="30"/>
      <c r="Q5981" s="23" t="str">
        <v/>
      </c>
      <c r="R5981" s="30"/>
      <c r="S5981" s="39"/>
      <c r="T5981" s="45"/>
      <c r="U5981" s="52"/>
      <c r="V5981" s="53"/>
      <c r="W5981" s="54"/>
      <c r="X5981" s="30"/>
      <c r="Y5981" s="31" t="str">
        <v/>
      </c>
      <c r="Z5981" s="30"/>
      <c r="AA5981" s="55"/>
      <c r="AB5981" s="55"/>
      <c r="AC5981" s="30"/>
      <c r="AD5981" s="30"/>
    </row>
    <row r="5982" spans="1:30" x14ac:dyDescent="0.2">
      <c r="A5982" s="89"/>
      <c r="B5982" s="35"/>
      <c r="C5982" s="30"/>
      <c r="D5982" s="30"/>
      <c r="E5982" s="30"/>
      <c r="F5982" s="30"/>
      <c r="G5982" s="30"/>
      <c r="H5982" s="155"/>
      <c r="I5982" s="36" t="str">
        <f ca="1">IFERROR(__xludf.DUMMYFUNCTION("""COMPUTED_VALUE""")," ")</f>
        <v xml:space="preserve"> </v>
      </c>
      <c r="J5982" s="51"/>
      <c r="K5982" s="56"/>
      <c r="L5982" s="38"/>
      <c r="M5982" s="30"/>
      <c r="N5982" s="30"/>
      <c r="O5982" s="30"/>
      <c r="P5982" s="30"/>
      <c r="Q5982" s="23" t="str">
        <v/>
      </c>
      <c r="R5982" s="30"/>
      <c r="S5982" s="39"/>
      <c r="T5982" s="45"/>
      <c r="U5982" s="52"/>
      <c r="V5982" s="53"/>
      <c r="W5982" s="54"/>
      <c r="X5982" s="30"/>
      <c r="Y5982" s="31" t="str">
        <v/>
      </c>
      <c r="Z5982" s="30"/>
      <c r="AA5982" s="56"/>
      <c r="AB5982" s="56"/>
      <c r="AC5982" s="30"/>
      <c r="AD5982" s="30"/>
    </row>
    <row r="5983" spans="1:30" x14ac:dyDescent="0.2">
      <c r="A5983" s="89"/>
      <c r="B5983" s="35"/>
      <c r="C5983" s="30"/>
      <c r="D5983" s="30"/>
      <c r="E5983" s="30"/>
      <c r="F5983" s="30"/>
      <c r="G5983" s="30"/>
      <c r="H5983" s="155"/>
      <c r="I5983" s="36" t="str">
        <f ca="1">IFERROR(__xludf.DUMMYFUNCTION("""COMPUTED_VALUE""")," ")</f>
        <v xml:space="preserve"> </v>
      </c>
      <c r="J5983" s="51"/>
      <c r="K5983" s="56"/>
      <c r="L5983" s="38"/>
      <c r="M5983" s="30"/>
      <c r="N5983" s="30"/>
      <c r="O5983" s="30"/>
      <c r="P5983" s="30"/>
      <c r="Q5983" s="23" t="str">
        <v/>
      </c>
      <c r="R5983" s="30"/>
      <c r="S5983" s="39"/>
      <c r="T5983" s="45"/>
      <c r="U5983" s="52"/>
      <c r="V5983" s="53"/>
      <c r="W5983" s="54"/>
      <c r="X5983" s="30"/>
      <c r="Y5983" s="31" t="str">
        <v/>
      </c>
      <c r="Z5983" s="30"/>
      <c r="AA5983" s="55"/>
      <c r="AB5983" s="55"/>
      <c r="AC5983" s="30"/>
      <c r="AD5983" s="30"/>
    </row>
    <row r="5984" spans="1:30" x14ac:dyDescent="0.2">
      <c r="A5984" s="89"/>
      <c r="B5984" s="35"/>
      <c r="C5984" s="30"/>
      <c r="D5984" s="30"/>
      <c r="E5984" s="30"/>
      <c r="F5984" s="30"/>
      <c r="G5984" s="30"/>
      <c r="H5984" s="155"/>
      <c r="I5984" s="36" t="str">
        <f ca="1">IFERROR(__xludf.DUMMYFUNCTION("""COMPUTED_VALUE""")," ")</f>
        <v xml:space="preserve"> </v>
      </c>
      <c r="J5984" s="51"/>
      <c r="K5984" s="56"/>
      <c r="L5984" s="38"/>
      <c r="M5984" s="30"/>
      <c r="N5984" s="30"/>
      <c r="O5984" s="30"/>
      <c r="P5984" s="30"/>
      <c r="Q5984" s="23" t="str">
        <v/>
      </c>
      <c r="R5984" s="30"/>
      <c r="S5984" s="39"/>
      <c r="T5984" s="45"/>
      <c r="U5984" s="52"/>
      <c r="V5984" s="53"/>
      <c r="W5984" s="54"/>
      <c r="X5984" s="30"/>
      <c r="Y5984" s="31" t="str">
        <v/>
      </c>
      <c r="Z5984" s="30"/>
      <c r="AA5984" s="56"/>
      <c r="AB5984" s="56"/>
      <c r="AC5984" s="30"/>
      <c r="AD5984" s="30"/>
    </row>
    <row r="5985" spans="1:30" x14ac:dyDescent="0.2">
      <c r="A5985" s="89"/>
      <c r="B5985" s="35"/>
      <c r="C5985" s="30"/>
      <c r="D5985" s="30"/>
      <c r="E5985" s="30"/>
      <c r="F5985" s="30"/>
      <c r="G5985" s="30"/>
      <c r="H5985" s="155"/>
      <c r="I5985" s="36" t="str">
        <f ca="1">IFERROR(__xludf.DUMMYFUNCTION("""COMPUTED_VALUE""")," ")</f>
        <v xml:space="preserve"> </v>
      </c>
      <c r="J5985" s="51"/>
      <c r="K5985" s="56"/>
      <c r="L5985" s="38"/>
      <c r="M5985" s="30"/>
      <c r="N5985" s="30"/>
      <c r="O5985" s="30"/>
      <c r="P5985" s="30"/>
      <c r="Q5985" s="23" t="str">
        <v/>
      </c>
      <c r="R5985" s="30"/>
      <c r="S5985" s="39"/>
      <c r="T5985" s="45"/>
      <c r="U5985" s="52"/>
      <c r="V5985" s="53"/>
      <c r="W5985" s="54"/>
      <c r="X5985" s="30"/>
      <c r="Y5985" s="31" t="str">
        <v/>
      </c>
      <c r="Z5985" s="30"/>
      <c r="AA5985" s="55"/>
      <c r="AB5985" s="55"/>
      <c r="AC5985" s="30"/>
      <c r="AD5985" s="30"/>
    </row>
    <row r="5986" spans="1:30" x14ac:dyDescent="0.2">
      <c r="A5986" s="89"/>
      <c r="B5986" s="35"/>
      <c r="C5986" s="30"/>
      <c r="D5986" s="30"/>
      <c r="E5986" s="30"/>
      <c r="F5986" s="30"/>
      <c r="G5986" s="30"/>
      <c r="H5986" s="155"/>
      <c r="I5986" s="36" t="str">
        <f ca="1">IFERROR(__xludf.DUMMYFUNCTION("""COMPUTED_VALUE""")," ")</f>
        <v xml:space="preserve"> </v>
      </c>
      <c r="J5986" s="51"/>
      <c r="K5986" s="56"/>
      <c r="L5986" s="38"/>
      <c r="M5986" s="30"/>
      <c r="N5986" s="30"/>
      <c r="O5986" s="30"/>
      <c r="P5986" s="30"/>
      <c r="Q5986" s="23" t="str">
        <v/>
      </c>
      <c r="R5986" s="30"/>
      <c r="S5986" s="39"/>
      <c r="T5986" s="45"/>
      <c r="U5986" s="52"/>
      <c r="V5986" s="53"/>
      <c r="W5986" s="54"/>
      <c r="X5986" s="30"/>
      <c r="Y5986" s="31" t="str">
        <v/>
      </c>
      <c r="Z5986" s="30"/>
      <c r="AA5986" s="56"/>
      <c r="AB5986" s="56"/>
      <c r="AC5986" s="30"/>
      <c r="AD5986" s="30"/>
    </row>
    <row r="5987" spans="1:30" x14ac:dyDescent="0.2">
      <c r="A5987" s="89"/>
      <c r="B5987" s="35"/>
      <c r="C5987" s="30"/>
      <c r="D5987" s="30"/>
      <c r="E5987" s="30"/>
      <c r="F5987" s="30"/>
      <c r="G5987" s="30"/>
      <c r="H5987" s="155"/>
      <c r="I5987" s="36" t="str">
        <f ca="1">IFERROR(__xludf.DUMMYFUNCTION("""COMPUTED_VALUE""")," ")</f>
        <v xml:space="preserve"> </v>
      </c>
      <c r="J5987" s="51"/>
      <c r="K5987" s="56"/>
      <c r="L5987" s="38"/>
      <c r="M5987" s="30"/>
      <c r="N5987" s="30"/>
      <c r="O5987" s="30"/>
      <c r="P5987" s="30"/>
      <c r="Q5987" s="23" t="str">
        <v/>
      </c>
      <c r="R5987" s="30"/>
      <c r="S5987" s="39"/>
      <c r="T5987" s="45"/>
      <c r="U5987" s="52"/>
      <c r="V5987" s="53"/>
      <c r="W5987" s="54"/>
      <c r="X5987" s="30"/>
      <c r="Y5987" s="31" t="str">
        <v/>
      </c>
      <c r="Z5987" s="30"/>
      <c r="AA5987" s="55"/>
      <c r="AB5987" s="55"/>
      <c r="AC5987" s="30"/>
      <c r="AD5987" s="30"/>
    </row>
    <row r="5988" spans="1:30" x14ac:dyDescent="0.2">
      <c r="A5988" s="89"/>
      <c r="B5988" s="35"/>
      <c r="C5988" s="30"/>
      <c r="D5988" s="30"/>
      <c r="E5988" s="30"/>
      <c r="F5988" s="30"/>
      <c r="G5988" s="30"/>
      <c r="H5988" s="155"/>
      <c r="I5988" s="36" t="str">
        <f ca="1">IFERROR(__xludf.DUMMYFUNCTION("""COMPUTED_VALUE""")," ")</f>
        <v xml:space="preserve"> </v>
      </c>
      <c r="J5988" s="51"/>
      <c r="K5988" s="56"/>
      <c r="L5988" s="38"/>
      <c r="M5988" s="30"/>
      <c r="N5988" s="30"/>
      <c r="O5988" s="30"/>
      <c r="P5988" s="30"/>
      <c r="Q5988" s="23" t="str">
        <v/>
      </c>
      <c r="R5988" s="30"/>
      <c r="S5988" s="39"/>
      <c r="T5988" s="45"/>
      <c r="U5988" s="52"/>
      <c r="V5988" s="53"/>
      <c r="W5988" s="54"/>
      <c r="X5988" s="30"/>
      <c r="Y5988" s="31" t="str">
        <v/>
      </c>
      <c r="Z5988" s="30"/>
      <c r="AA5988" s="56"/>
      <c r="AB5988" s="56"/>
      <c r="AC5988" s="30"/>
      <c r="AD5988" s="30"/>
    </row>
    <row r="5989" spans="1:30" x14ac:dyDescent="0.2">
      <c r="A5989" s="89"/>
      <c r="B5989" s="35"/>
      <c r="C5989" s="30"/>
      <c r="D5989" s="30"/>
      <c r="E5989" s="30"/>
      <c r="F5989" s="30"/>
      <c r="G5989" s="30"/>
      <c r="H5989" s="155"/>
      <c r="I5989" s="36" t="str">
        <f ca="1">IFERROR(__xludf.DUMMYFUNCTION("""COMPUTED_VALUE""")," ")</f>
        <v xml:space="preserve"> </v>
      </c>
      <c r="J5989" s="51"/>
      <c r="K5989" s="56"/>
      <c r="L5989" s="38"/>
      <c r="M5989" s="30"/>
      <c r="N5989" s="30"/>
      <c r="O5989" s="30"/>
      <c r="P5989" s="30"/>
      <c r="Q5989" s="23" t="str">
        <v/>
      </c>
      <c r="R5989" s="30"/>
      <c r="S5989" s="39"/>
      <c r="T5989" s="45"/>
      <c r="U5989" s="52"/>
      <c r="V5989" s="53"/>
      <c r="W5989" s="54"/>
      <c r="X5989" s="30"/>
      <c r="Y5989" s="31" t="str">
        <v/>
      </c>
      <c r="Z5989" s="30"/>
      <c r="AA5989" s="55"/>
      <c r="AB5989" s="55"/>
      <c r="AC5989" s="30"/>
      <c r="AD5989" s="30"/>
    </row>
    <row r="5990" spans="1:30" x14ac:dyDescent="0.2">
      <c r="A5990" s="89"/>
      <c r="B5990" s="35"/>
      <c r="C5990" s="30"/>
      <c r="D5990" s="30"/>
      <c r="E5990" s="30"/>
      <c r="F5990" s="30"/>
      <c r="G5990" s="30"/>
      <c r="H5990" s="155"/>
      <c r="I5990" s="36" t="str">
        <f ca="1">IFERROR(__xludf.DUMMYFUNCTION("""COMPUTED_VALUE""")," ")</f>
        <v xml:space="preserve"> </v>
      </c>
      <c r="J5990" s="51"/>
      <c r="K5990" s="56"/>
      <c r="L5990" s="38"/>
      <c r="M5990" s="30"/>
      <c r="N5990" s="30"/>
      <c r="O5990" s="30"/>
      <c r="P5990" s="30"/>
      <c r="Q5990" s="23" t="str">
        <v/>
      </c>
      <c r="R5990" s="30"/>
      <c r="S5990" s="39"/>
      <c r="T5990" s="45"/>
      <c r="U5990" s="52"/>
      <c r="V5990" s="53"/>
      <c r="W5990" s="54"/>
      <c r="X5990" s="30"/>
      <c r="Y5990" s="31" t="str">
        <v/>
      </c>
      <c r="Z5990" s="30"/>
      <c r="AA5990" s="56"/>
      <c r="AB5990" s="56"/>
      <c r="AC5990" s="30"/>
      <c r="AD5990" s="30"/>
    </row>
    <row r="5991" spans="1:30" x14ac:dyDescent="0.2">
      <c r="A5991" s="89"/>
      <c r="B5991" s="35"/>
      <c r="C5991" s="30"/>
      <c r="D5991" s="30"/>
      <c r="E5991" s="30"/>
      <c r="F5991" s="30"/>
      <c r="G5991" s="30"/>
      <c r="H5991" s="155"/>
      <c r="I5991" s="36" t="str">
        <f ca="1">IFERROR(__xludf.DUMMYFUNCTION("""COMPUTED_VALUE""")," ")</f>
        <v xml:space="preserve"> </v>
      </c>
      <c r="J5991" s="51"/>
      <c r="K5991" s="56"/>
      <c r="L5991" s="38"/>
      <c r="M5991" s="30"/>
      <c r="N5991" s="30"/>
      <c r="O5991" s="30"/>
      <c r="P5991" s="30"/>
      <c r="Q5991" s="23" t="str">
        <v/>
      </c>
      <c r="R5991" s="30"/>
      <c r="S5991" s="39"/>
      <c r="T5991" s="45"/>
      <c r="U5991" s="52"/>
      <c r="V5991" s="53"/>
      <c r="W5991" s="54"/>
      <c r="X5991" s="30"/>
      <c r="Y5991" s="31" t="str">
        <v/>
      </c>
      <c r="Z5991" s="30"/>
      <c r="AA5991" s="55"/>
      <c r="AB5991" s="55"/>
      <c r="AC5991" s="30"/>
      <c r="AD5991" s="30"/>
    </row>
    <row r="5992" spans="1:30" x14ac:dyDescent="0.2">
      <c r="A5992" s="89"/>
      <c r="B5992" s="35"/>
      <c r="C5992" s="30"/>
      <c r="D5992" s="30"/>
      <c r="E5992" s="30"/>
      <c r="F5992" s="30"/>
      <c r="G5992" s="30"/>
      <c r="H5992" s="155"/>
      <c r="I5992" s="36" t="str">
        <f ca="1">IFERROR(__xludf.DUMMYFUNCTION("""COMPUTED_VALUE""")," ")</f>
        <v xml:space="preserve"> </v>
      </c>
      <c r="J5992" s="51"/>
      <c r="K5992" s="56"/>
      <c r="L5992" s="38"/>
      <c r="M5992" s="30"/>
      <c r="N5992" s="30"/>
      <c r="O5992" s="30"/>
      <c r="P5992" s="30"/>
      <c r="Q5992" s="23" t="str">
        <v/>
      </c>
      <c r="R5992" s="30"/>
      <c r="S5992" s="39"/>
      <c r="T5992" s="45"/>
      <c r="U5992" s="52"/>
      <c r="V5992" s="53"/>
      <c r="W5992" s="54"/>
      <c r="X5992" s="30"/>
      <c r="Y5992" s="31" t="str">
        <v/>
      </c>
      <c r="Z5992" s="30"/>
      <c r="AA5992" s="56"/>
      <c r="AB5992" s="56"/>
      <c r="AC5992" s="30"/>
      <c r="AD5992" s="30"/>
    </row>
    <row r="5993" spans="1:30" x14ac:dyDescent="0.2">
      <c r="A5993" s="89"/>
      <c r="B5993" s="35"/>
      <c r="C5993" s="30"/>
      <c r="D5993" s="30"/>
      <c r="E5993" s="30"/>
      <c r="F5993" s="30"/>
      <c r="G5993" s="30"/>
      <c r="H5993" s="155"/>
      <c r="I5993" s="36" t="str">
        <f ca="1">IFERROR(__xludf.DUMMYFUNCTION("""COMPUTED_VALUE""")," ")</f>
        <v xml:space="preserve"> </v>
      </c>
      <c r="J5993" s="51"/>
      <c r="K5993" s="56"/>
      <c r="L5993" s="38"/>
      <c r="M5993" s="30"/>
      <c r="N5993" s="30"/>
      <c r="O5993" s="30"/>
      <c r="P5993" s="30"/>
      <c r="Q5993" s="23" t="str">
        <v/>
      </c>
      <c r="R5993" s="30"/>
      <c r="S5993" s="39"/>
      <c r="T5993" s="45"/>
      <c r="U5993" s="52"/>
      <c r="V5993" s="53"/>
      <c r="W5993" s="54"/>
      <c r="X5993" s="30"/>
      <c r="Y5993" s="31" t="str">
        <v/>
      </c>
      <c r="Z5993" s="30"/>
      <c r="AA5993" s="55"/>
      <c r="AB5993" s="55"/>
      <c r="AC5993" s="30"/>
      <c r="AD5993" s="30"/>
    </row>
    <row r="5994" spans="1:30" x14ac:dyDescent="0.2">
      <c r="A5994" s="89"/>
      <c r="B5994" s="35"/>
      <c r="C5994" s="30"/>
      <c r="D5994" s="30"/>
      <c r="E5994" s="30"/>
      <c r="F5994" s="30"/>
      <c r="G5994" s="30"/>
      <c r="H5994" s="155"/>
      <c r="I5994" s="36" t="str">
        <f ca="1">IFERROR(__xludf.DUMMYFUNCTION("""COMPUTED_VALUE""")," ")</f>
        <v xml:space="preserve"> </v>
      </c>
      <c r="J5994" s="51"/>
      <c r="K5994" s="56"/>
      <c r="L5994" s="38"/>
      <c r="M5994" s="30"/>
      <c r="N5994" s="30"/>
      <c r="O5994" s="30"/>
      <c r="P5994" s="30"/>
      <c r="Q5994" s="23" t="str">
        <v/>
      </c>
      <c r="R5994" s="30"/>
      <c r="S5994" s="39"/>
      <c r="T5994" s="45"/>
      <c r="U5994" s="52"/>
      <c r="V5994" s="53"/>
      <c r="W5994" s="54"/>
      <c r="X5994" s="30"/>
      <c r="Y5994" s="31" t="str">
        <v/>
      </c>
      <c r="Z5994" s="30"/>
      <c r="AA5994" s="56"/>
      <c r="AB5994" s="56"/>
      <c r="AC5994" s="30"/>
      <c r="AD5994" s="30"/>
    </row>
    <row r="5995" spans="1:30" x14ac:dyDescent="0.2">
      <c r="A5995" s="89"/>
      <c r="B5995" s="35"/>
      <c r="C5995" s="30"/>
      <c r="D5995" s="30"/>
      <c r="E5995" s="30"/>
      <c r="F5995" s="30"/>
      <c r="G5995" s="30"/>
      <c r="H5995" s="155"/>
      <c r="I5995" s="36" t="str">
        <f ca="1">IFERROR(__xludf.DUMMYFUNCTION("""COMPUTED_VALUE""")," ")</f>
        <v xml:space="preserve"> </v>
      </c>
      <c r="J5995" s="51"/>
      <c r="K5995" s="56"/>
      <c r="L5995" s="38"/>
      <c r="M5995" s="30"/>
      <c r="N5995" s="30"/>
      <c r="O5995" s="30"/>
      <c r="P5995" s="30"/>
      <c r="Q5995" s="23" t="str">
        <v/>
      </c>
      <c r="R5995" s="30"/>
      <c r="S5995" s="39"/>
      <c r="T5995" s="45"/>
      <c r="U5995" s="52"/>
      <c r="V5995" s="53"/>
      <c r="W5995" s="54"/>
      <c r="X5995" s="30"/>
      <c r="Y5995" s="31" t="str">
        <v/>
      </c>
      <c r="Z5995" s="30"/>
      <c r="AA5995" s="55"/>
      <c r="AB5995" s="55"/>
      <c r="AC5995" s="30"/>
      <c r="AD5995" s="30"/>
    </row>
    <row r="5996" spans="1:30" x14ac:dyDescent="0.2">
      <c r="A5996" s="89"/>
      <c r="B5996" s="35"/>
      <c r="C5996" s="30"/>
      <c r="D5996" s="30"/>
      <c r="E5996" s="30"/>
      <c r="F5996" s="30"/>
      <c r="G5996" s="30"/>
      <c r="H5996" s="155"/>
      <c r="I5996" s="36" t="str">
        <f ca="1">IFERROR(__xludf.DUMMYFUNCTION("""COMPUTED_VALUE""")," ")</f>
        <v xml:space="preserve"> </v>
      </c>
      <c r="J5996" s="51"/>
      <c r="K5996" s="56"/>
      <c r="L5996" s="38"/>
      <c r="M5996" s="30"/>
      <c r="N5996" s="30"/>
      <c r="O5996" s="30"/>
      <c r="P5996" s="30"/>
      <c r="Q5996" s="23" t="str">
        <v/>
      </c>
      <c r="R5996" s="30"/>
      <c r="S5996" s="39"/>
      <c r="T5996" s="45"/>
      <c r="U5996" s="52"/>
      <c r="V5996" s="53"/>
      <c r="W5996" s="54"/>
      <c r="X5996" s="30"/>
      <c r="Y5996" s="31" t="str">
        <v/>
      </c>
      <c r="Z5996" s="30"/>
      <c r="AA5996" s="56"/>
      <c r="AB5996" s="56"/>
      <c r="AC5996" s="30"/>
      <c r="AD5996" s="30"/>
    </row>
    <row r="5997" spans="1:30" x14ac:dyDescent="0.2">
      <c r="A5997" s="89"/>
      <c r="B5997" s="35"/>
      <c r="C5997" s="30"/>
      <c r="D5997" s="30"/>
      <c r="E5997" s="30"/>
      <c r="F5997" s="30"/>
      <c r="G5997" s="30"/>
      <c r="H5997" s="155"/>
      <c r="I5997" s="36" t="str">
        <f ca="1">IFERROR(__xludf.DUMMYFUNCTION("""COMPUTED_VALUE""")," ")</f>
        <v xml:space="preserve"> </v>
      </c>
      <c r="J5997" s="51"/>
      <c r="K5997" s="56"/>
      <c r="L5997" s="38"/>
      <c r="M5997" s="30"/>
      <c r="N5997" s="30"/>
      <c r="O5997" s="30"/>
      <c r="P5997" s="30"/>
      <c r="Q5997" s="23" t="str">
        <v/>
      </c>
      <c r="R5997" s="30"/>
      <c r="S5997" s="39"/>
      <c r="T5997" s="45"/>
      <c r="U5997" s="52"/>
      <c r="V5997" s="53"/>
      <c r="W5997" s="54"/>
      <c r="X5997" s="30"/>
      <c r="Y5997" s="31" t="str">
        <v/>
      </c>
      <c r="Z5997" s="30"/>
      <c r="AA5997" s="55"/>
      <c r="AB5997" s="55"/>
      <c r="AC5997" s="30"/>
      <c r="AD5997" s="30"/>
    </row>
    <row r="5998" spans="1:30" x14ac:dyDescent="0.2">
      <c r="A5998" s="89"/>
      <c r="B5998" s="35"/>
      <c r="C5998" s="30"/>
      <c r="D5998" s="30"/>
      <c r="E5998" s="30"/>
      <c r="F5998" s="30"/>
      <c r="G5998" s="30"/>
      <c r="H5998" s="155"/>
      <c r="I5998" s="36" t="str">
        <f ca="1">IFERROR(__xludf.DUMMYFUNCTION("""COMPUTED_VALUE""")," ")</f>
        <v xml:space="preserve"> </v>
      </c>
      <c r="J5998" s="51"/>
      <c r="K5998" s="56"/>
      <c r="L5998" s="38"/>
      <c r="M5998" s="30"/>
      <c r="N5998" s="30"/>
      <c r="O5998" s="30"/>
      <c r="P5998" s="30"/>
      <c r="Q5998" s="23" t="str">
        <v/>
      </c>
      <c r="R5998" s="30"/>
      <c r="S5998" s="39"/>
      <c r="T5998" s="45"/>
      <c r="U5998" s="52"/>
      <c r="V5998" s="53"/>
      <c r="W5998" s="54"/>
      <c r="X5998" s="30"/>
      <c r="Y5998" s="31" t="str">
        <v/>
      </c>
      <c r="Z5998" s="30"/>
      <c r="AA5998" s="56"/>
      <c r="AB5998" s="56"/>
      <c r="AC5998" s="30"/>
      <c r="AD5998" s="30"/>
    </row>
    <row r="5999" spans="1:30" x14ac:dyDescent="0.2">
      <c r="A5999" s="89"/>
      <c r="B5999" s="35"/>
      <c r="C5999" s="30"/>
      <c r="D5999" s="30"/>
      <c r="E5999" s="30"/>
      <c r="F5999" s="30"/>
      <c r="G5999" s="30"/>
      <c r="H5999" s="155"/>
      <c r="I5999" s="36" t="str">
        <f ca="1">IFERROR(__xludf.DUMMYFUNCTION("""COMPUTED_VALUE""")," ")</f>
        <v xml:space="preserve"> </v>
      </c>
      <c r="J5999" s="51"/>
      <c r="K5999" s="56"/>
      <c r="L5999" s="38"/>
      <c r="M5999" s="30"/>
      <c r="N5999" s="30"/>
      <c r="O5999" s="30"/>
      <c r="P5999" s="30"/>
      <c r="Q5999" s="23" t="str">
        <v/>
      </c>
      <c r="R5999" s="30"/>
      <c r="S5999" s="39"/>
      <c r="T5999" s="45"/>
      <c r="U5999" s="52"/>
      <c r="V5999" s="53"/>
      <c r="W5999" s="54"/>
      <c r="X5999" s="30"/>
      <c r="Y5999" s="31" t="str">
        <v/>
      </c>
      <c r="Z5999" s="30"/>
      <c r="AA5999" s="55"/>
      <c r="AB5999" s="55"/>
      <c r="AC5999" s="30"/>
      <c r="AD5999" s="30"/>
    </row>
    <row r="6000" spans="1:30" x14ac:dyDescent="0.2">
      <c r="A6000" s="89"/>
      <c r="B6000" s="35"/>
      <c r="C6000" s="30"/>
      <c r="D6000" s="30"/>
      <c r="E6000" s="30"/>
      <c r="F6000" s="30"/>
      <c r="G6000" s="30"/>
      <c r="H6000" s="155"/>
      <c r="I6000" s="36" t="str">
        <f ca="1">IFERROR(__xludf.DUMMYFUNCTION("""COMPUTED_VALUE""")," ")</f>
        <v xml:space="preserve"> </v>
      </c>
      <c r="J6000" s="51"/>
      <c r="K6000" s="56"/>
      <c r="L6000" s="38"/>
      <c r="M6000" s="30"/>
      <c r="N6000" s="30"/>
      <c r="O6000" s="30"/>
      <c r="P6000" s="30"/>
      <c r="Q6000" s="23" t="str">
        <v/>
      </c>
      <c r="R6000" s="30"/>
      <c r="S6000" s="39"/>
      <c r="T6000" s="45"/>
      <c r="U6000" s="52"/>
      <c r="V6000" s="53"/>
      <c r="W6000" s="54"/>
      <c r="X6000" s="30"/>
      <c r="Y6000" s="31" t="str">
        <v/>
      </c>
      <c r="Z6000" s="30"/>
      <c r="AA6000" s="56"/>
      <c r="AB6000" s="56"/>
      <c r="AC6000" s="30"/>
      <c r="AD6000" s="30"/>
    </row>
    <row r="6001" spans="1:30" x14ac:dyDescent="0.2">
      <c r="A6001" s="89"/>
      <c r="B6001" s="35"/>
      <c r="C6001" s="30"/>
      <c r="D6001" s="30"/>
      <c r="E6001" s="30"/>
      <c r="F6001" s="30"/>
      <c r="G6001" s="30"/>
      <c r="H6001" s="155"/>
      <c r="I6001" s="36" t="str">
        <f ca="1">IFERROR(__xludf.DUMMYFUNCTION("""COMPUTED_VALUE""")," ")</f>
        <v xml:space="preserve"> </v>
      </c>
      <c r="J6001" s="51"/>
      <c r="K6001" s="56"/>
      <c r="L6001" s="38"/>
      <c r="M6001" s="30"/>
      <c r="N6001" s="30"/>
      <c r="O6001" s="30"/>
      <c r="P6001" s="30"/>
      <c r="Q6001" s="23" t="str">
        <v/>
      </c>
      <c r="R6001" s="30"/>
      <c r="S6001" s="39"/>
      <c r="T6001" s="45"/>
      <c r="U6001" s="52"/>
      <c r="V6001" s="53"/>
      <c r="W6001" s="54"/>
      <c r="X6001" s="30"/>
      <c r="Y6001" s="31" t="str">
        <v/>
      </c>
      <c r="Z6001" s="30"/>
      <c r="AA6001" s="55"/>
      <c r="AB6001" s="55"/>
      <c r="AC6001" s="30"/>
      <c r="AD6001" s="30"/>
    </row>
    <row r="6002" spans="1:30" x14ac:dyDescent="0.2">
      <c r="A6002" s="89"/>
      <c r="B6002" s="35"/>
      <c r="C6002" s="30"/>
      <c r="D6002" s="30"/>
      <c r="E6002" s="30"/>
      <c r="F6002" s="30"/>
      <c r="G6002" s="30"/>
      <c r="H6002" s="155"/>
      <c r="I6002" s="36" t="str">
        <f ca="1">IFERROR(__xludf.DUMMYFUNCTION("""COMPUTED_VALUE""")," ")</f>
        <v xml:space="preserve"> </v>
      </c>
      <c r="J6002" s="51"/>
      <c r="K6002" s="56"/>
      <c r="L6002" s="38"/>
      <c r="M6002" s="30"/>
      <c r="N6002" s="30"/>
      <c r="O6002" s="30"/>
      <c r="P6002" s="30"/>
      <c r="Q6002" s="23" t="str">
        <v/>
      </c>
      <c r="R6002" s="30"/>
      <c r="S6002" s="39"/>
      <c r="T6002" s="45"/>
      <c r="U6002" s="52"/>
      <c r="V6002" s="53"/>
      <c r="W6002" s="54"/>
      <c r="X6002" s="30"/>
      <c r="Y6002" s="31" t="str">
        <v/>
      </c>
      <c r="Z6002" s="30"/>
      <c r="AA6002" s="56"/>
      <c r="AB6002" s="56"/>
      <c r="AC6002" s="30"/>
      <c r="AD6002" s="30"/>
    </row>
    <row r="6003" spans="1:30" x14ac:dyDescent="0.2">
      <c r="A6003" s="89"/>
      <c r="B6003" s="35"/>
      <c r="C6003" s="30"/>
      <c r="D6003" s="30"/>
      <c r="E6003" s="30"/>
      <c r="F6003" s="30"/>
      <c r="G6003" s="30"/>
      <c r="H6003" s="155"/>
      <c r="I6003" s="36" t="str">
        <f ca="1">IFERROR(__xludf.DUMMYFUNCTION("""COMPUTED_VALUE""")," ")</f>
        <v xml:space="preserve"> </v>
      </c>
      <c r="J6003" s="51"/>
      <c r="K6003" s="56"/>
      <c r="L6003" s="38"/>
      <c r="M6003" s="30"/>
      <c r="N6003" s="30"/>
      <c r="O6003" s="30"/>
      <c r="P6003" s="30"/>
      <c r="Q6003" s="23" t="str">
        <v/>
      </c>
      <c r="R6003" s="30"/>
      <c r="S6003" s="39"/>
      <c r="T6003" s="45"/>
      <c r="U6003" s="52"/>
      <c r="V6003" s="53"/>
      <c r="W6003" s="54"/>
      <c r="X6003" s="30"/>
      <c r="Y6003" s="31" t="str">
        <v/>
      </c>
      <c r="Z6003" s="30"/>
      <c r="AA6003" s="55"/>
      <c r="AB6003" s="55"/>
      <c r="AC6003" s="30"/>
      <c r="AD6003" s="30"/>
    </row>
    <row r="6004" spans="1:30" x14ac:dyDescent="0.2">
      <c r="A6004" s="89"/>
      <c r="B6004" s="35"/>
      <c r="C6004" s="30"/>
      <c r="D6004" s="30"/>
      <c r="E6004" s="30"/>
      <c r="F6004" s="30"/>
      <c r="G6004" s="30"/>
      <c r="H6004" s="155"/>
      <c r="I6004" s="36" t="str">
        <f ca="1">IFERROR(__xludf.DUMMYFUNCTION("""COMPUTED_VALUE""")," ")</f>
        <v xml:space="preserve"> </v>
      </c>
      <c r="J6004" s="51"/>
      <c r="K6004" s="56"/>
      <c r="L6004" s="38"/>
      <c r="M6004" s="30"/>
      <c r="N6004" s="30"/>
      <c r="O6004" s="30"/>
      <c r="P6004" s="30"/>
      <c r="Q6004" s="23" t="str">
        <v/>
      </c>
      <c r="R6004" s="30"/>
      <c r="S6004" s="39"/>
      <c r="T6004" s="45"/>
      <c r="U6004" s="52"/>
      <c r="V6004" s="53"/>
      <c r="W6004" s="54"/>
      <c r="X6004" s="30"/>
      <c r="Y6004" s="31" t="str">
        <v/>
      </c>
      <c r="Z6004" s="30"/>
      <c r="AA6004" s="56"/>
      <c r="AB6004" s="56"/>
      <c r="AC6004" s="30"/>
      <c r="AD6004" s="30"/>
    </row>
    <row r="6005" spans="1:30" x14ac:dyDescent="0.2">
      <c r="A6005" s="89"/>
      <c r="B6005" s="35"/>
      <c r="C6005" s="30"/>
      <c r="D6005" s="30"/>
      <c r="E6005" s="30"/>
      <c r="F6005" s="30"/>
      <c r="G6005" s="30"/>
      <c r="H6005" s="155"/>
      <c r="I6005" s="36" t="str">
        <f ca="1">IFERROR(__xludf.DUMMYFUNCTION("""COMPUTED_VALUE""")," ")</f>
        <v xml:space="preserve"> </v>
      </c>
      <c r="J6005" s="51"/>
      <c r="K6005" s="56"/>
      <c r="L6005" s="38"/>
      <c r="M6005" s="30"/>
      <c r="N6005" s="30"/>
      <c r="O6005" s="30"/>
      <c r="P6005" s="30"/>
      <c r="Q6005" s="23" t="str">
        <v/>
      </c>
      <c r="R6005" s="30"/>
      <c r="S6005" s="39"/>
      <c r="T6005" s="45"/>
      <c r="U6005" s="52"/>
      <c r="V6005" s="53"/>
      <c r="W6005" s="54"/>
      <c r="X6005" s="30"/>
      <c r="Y6005" s="31" t="str">
        <v/>
      </c>
      <c r="Z6005" s="30"/>
      <c r="AA6005" s="55"/>
      <c r="AB6005" s="55"/>
      <c r="AC6005" s="30"/>
      <c r="AD6005" s="30"/>
    </row>
    <row r="6006" spans="1:30" x14ac:dyDescent="0.2">
      <c r="A6006" s="89"/>
      <c r="B6006" s="35"/>
      <c r="C6006" s="30"/>
      <c r="D6006" s="30"/>
      <c r="E6006" s="30"/>
      <c r="F6006" s="30"/>
      <c r="G6006" s="30"/>
      <c r="H6006" s="155"/>
      <c r="I6006" s="36" t="str">
        <f ca="1">IFERROR(__xludf.DUMMYFUNCTION("""COMPUTED_VALUE""")," ")</f>
        <v xml:space="preserve"> </v>
      </c>
      <c r="J6006" s="51"/>
      <c r="K6006" s="56"/>
      <c r="L6006" s="38"/>
      <c r="M6006" s="30"/>
      <c r="N6006" s="30"/>
      <c r="O6006" s="30"/>
      <c r="P6006" s="30"/>
      <c r="Q6006" s="23" t="str">
        <v/>
      </c>
      <c r="R6006" s="30"/>
      <c r="S6006" s="39"/>
      <c r="T6006" s="45"/>
      <c r="U6006" s="52"/>
      <c r="V6006" s="53"/>
      <c r="W6006" s="54"/>
      <c r="X6006" s="30"/>
      <c r="Y6006" s="31" t="str">
        <v/>
      </c>
      <c r="Z6006" s="30"/>
      <c r="AA6006" s="56"/>
      <c r="AB6006" s="56"/>
      <c r="AC6006" s="30"/>
      <c r="AD6006" s="30"/>
    </row>
    <row r="6007" spans="1:30" x14ac:dyDescent="0.2">
      <c r="A6007" s="89"/>
      <c r="B6007" s="35"/>
      <c r="C6007" s="30"/>
      <c r="D6007" s="30"/>
      <c r="E6007" s="30"/>
      <c r="F6007" s="30"/>
      <c r="G6007" s="30"/>
      <c r="H6007" s="155"/>
      <c r="I6007" s="36" t="str">
        <f ca="1">IFERROR(__xludf.DUMMYFUNCTION("""COMPUTED_VALUE""")," ")</f>
        <v xml:space="preserve"> </v>
      </c>
      <c r="J6007" s="51"/>
      <c r="K6007" s="56"/>
      <c r="L6007" s="38"/>
      <c r="M6007" s="30"/>
      <c r="N6007" s="30"/>
      <c r="O6007" s="30"/>
      <c r="P6007" s="30"/>
      <c r="Q6007" s="23" t="str">
        <v/>
      </c>
      <c r="R6007" s="30"/>
      <c r="S6007" s="39"/>
      <c r="T6007" s="45"/>
      <c r="U6007" s="52"/>
      <c r="V6007" s="53"/>
      <c r="W6007" s="54"/>
      <c r="X6007" s="30"/>
      <c r="Y6007" s="31" t="str">
        <v/>
      </c>
      <c r="Z6007" s="30"/>
      <c r="AA6007" s="55"/>
      <c r="AB6007" s="55"/>
      <c r="AC6007" s="30"/>
      <c r="AD6007" s="30"/>
    </row>
    <row r="6008" spans="1:30" x14ac:dyDescent="0.2">
      <c r="A6008" s="89"/>
      <c r="B6008" s="35"/>
      <c r="C6008" s="30"/>
      <c r="D6008" s="30"/>
      <c r="E6008" s="30"/>
      <c r="F6008" s="30"/>
      <c r="G6008" s="30"/>
      <c r="H6008" s="155"/>
      <c r="I6008" s="36" t="str">
        <f ca="1">IFERROR(__xludf.DUMMYFUNCTION("""COMPUTED_VALUE""")," ")</f>
        <v xml:space="preserve"> </v>
      </c>
      <c r="J6008" s="51"/>
      <c r="K6008" s="56"/>
      <c r="L6008" s="38"/>
      <c r="M6008" s="30"/>
      <c r="N6008" s="30"/>
      <c r="O6008" s="30"/>
      <c r="P6008" s="30"/>
      <c r="Q6008" s="23" t="str">
        <v/>
      </c>
      <c r="R6008" s="30"/>
      <c r="S6008" s="39"/>
      <c r="T6008" s="45"/>
      <c r="U6008" s="52"/>
      <c r="V6008" s="53"/>
      <c r="W6008" s="54"/>
      <c r="X6008" s="30"/>
      <c r="Y6008" s="31" t="str">
        <v/>
      </c>
      <c r="Z6008" s="30"/>
      <c r="AA6008" s="56"/>
      <c r="AB6008" s="56"/>
      <c r="AC6008" s="30"/>
      <c r="AD6008" s="30"/>
    </row>
    <row r="6009" spans="1:30" x14ac:dyDescent="0.2">
      <c r="A6009" s="89"/>
      <c r="B6009" s="35"/>
      <c r="C6009" s="30"/>
      <c r="D6009" s="30"/>
      <c r="E6009" s="30"/>
      <c r="F6009" s="30"/>
      <c r="G6009" s="30"/>
      <c r="H6009" s="155"/>
      <c r="I6009" s="36" t="str">
        <f ca="1">IFERROR(__xludf.DUMMYFUNCTION("""COMPUTED_VALUE""")," ")</f>
        <v xml:space="preserve"> </v>
      </c>
      <c r="J6009" s="51"/>
      <c r="K6009" s="56"/>
      <c r="L6009" s="38"/>
      <c r="M6009" s="30"/>
      <c r="N6009" s="30"/>
      <c r="O6009" s="30"/>
      <c r="P6009" s="30"/>
      <c r="Q6009" s="23" t="str">
        <v/>
      </c>
      <c r="R6009" s="30"/>
      <c r="S6009" s="39"/>
      <c r="T6009" s="45"/>
      <c r="U6009" s="52"/>
      <c r="V6009" s="53"/>
      <c r="W6009" s="54"/>
      <c r="X6009" s="30"/>
      <c r="Y6009" s="31" t="str">
        <v/>
      </c>
      <c r="Z6009" s="30"/>
      <c r="AA6009" s="55"/>
      <c r="AB6009" s="55"/>
      <c r="AC6009" s="30"/>
      <c r="AD6009" s="30"/>
    </row>
    <row r="6010" spans="1:30" x14ac:dyDescent="0.2">
      <c r="A6010" s="89"/>
      <c r="B6010" s="35"/>
      <c r="C6010" s="30"/>
      <c r="D6010" s="30"/>
      <c r="E6010" s="30"/>
      <c r="F6010" s="30"/>
      <c r="G6010" s="30"/>
      <c r="H6010" s="155"/>
      <c r="I6010" s="36" t="str">
        <f ca="1">IFERROR(__xludf.DUMMYFUNCTION("""COMPUTED_VALUE""")," ")</f>
        <v xml:space="preserve"> </v>
      </c>
      <c r="J6010" s="51"/>
      <c r="K6010" s="56"/>
      <c r="L6010" s="38"/>
      <c r="M6010" s="30"/>
      <c r="N6010" s="30"/>
      <c r="O6010" s="30"/>
      <c r="P6010" s="30"/>
      <c r="Q6010" s="23" t="str">
        <v/>
      </c>
      <c r="R6010" s="30"/>
      <c r="S6010" s="39"/>
      <c r="T6010" s="45"/>
      <c r="U6010" s="52"/>
      <c r="V6010" s="53"/>
      <c r="W6010" s="54"/>
      <c r="X6010" s="30"/>
      <c r="Y6010" s="31" t="str">
        <v/>
      </c>
      <c r="Z6010" s="30"/>
      <c r="AA6010" s="56"/>
      <c r="AB6010" s="56"/>
      <c r="AC6010" s="30"/>
      <c r="AD6010" s="30"/>
    </row>
    <row r="6011" spans="1:30" x14ac:dyDescent="0.2">
      <c r="A6011" s="89"/>
      <c r="B6011" s="35"/>
      <c r="C6011" s="30"/>
      <c r="D6011" s="30"/>
      <c r="E6011" s="30"/>
      <c r="F6011" s="30"/>
      <c r="G6011" s="30"/>
      <c r="H6011" s="155"/>
      <c r="I6011" s="36" t="str">
        <f ca="1">IFERROR(__xludf.DUMMYFUNCTION("""COMPUTED_VALUE""")," ")</f>
        <v xml:space="preserve"> </v>
      </c>
      <c r="J6011" s="51"/>
      <c r="K6011" s="56"/>
      <c r="L6011" s="38"/>
      <c r="M6011" s="30"/>
      <c r="N6011" s="30"/>
      <c r="O6011" s="30"/>
      <c r="P6011" s="30"/>
      <c r="Q6011" s="23" t="str">
        <v/>
      </c>
      <c r="R6011" s="30"/>
      <c r="S6011" s="39"/>
      <c r="T6011" s="45"/>
      <c r="U6011" s="52"/>
      <c r="V6011" s="53"/>
      <c r="W6011" s="54"/>
      <c r="X6011" s="30"/>
      <c r="Y6011" s="31" t="str">
        <v/>
      </c>
      <c r="Z6011" s="30"/>
      <c r="AA6011" s="55"/>
      <c r="AB6011" s="55"/>
      <c r="AC6011" s="30"/>
      <c r="AD6011" s="30"/>
    </row>
    <row r="6012" spans="1:30" x14ac:dyDescent="0.2">
      <c r="A6012" s="89"/>
      <c r="B6012" s="35"/>
      <c r="C6012" s="30"/>
      <c r="D6012" s="30"/>
      <c r="E6012" s="30"/>
      <c r="F6012" s="30"/>
      <c r="G6012" s="30"/>
      <c r="H6012" s="155"/>
      <c r="I6012" s="36" t="str">
        <f ca="1">IFERROR(__xludf.DUMMYFUNCTION("""COMPUTED_VALUE""")," ")</f>
        <v xml:space="preserve"> </v>
      </c>
      <c r="J6012" s="51"/>
      <c r="K6012" s="56"/>
      <c r="L6012" s="38"/>
      <c r="M6012" s="30"/>
      <c r="N6012" s="30"/>
      <c r="O6012" s="30"/>
      <c r="P6012" s="30"/>
      <c r="Q6012" s="23" t="str">
        <v/>
      </c>
      <c r="R6012" s="30"/>
      <c r="S6012" s="39"/>
      <c r="T6012" s="45"/>
      <c r="U6012" s="52"/>
      <c r="V6012" s="53"/>
      <c r="W6012" s="54"/>
      <c r="X6012" s="30"/>
      <c r="Y6012" s="31" t="str">
        <v/>
      </c>
      <c r="Z6012" s="30"/>
      <c r="AA6012" s="56"/>
      <c r="AB6012" s="56"/>
      <c r="AC6012" s="30"/>
      <c r="AD6012" s="30"/>
    </row>
    <row r="6013" spans="1:30" x14ac:dyDescent="0.2">
      <c r="A6013" s="89"/>
      <c r="B6013" s="35"/>
      <c r="C6013" s="30"/>
      <c r="D6013" s="30"/>
      <c r="E6013" s="30"/>
      <c r="F6013" s="30"/>
      <c r="G6013" s="30"/>
      <c r="H6013" s="155"/>
      <c r="I6013" s="36" t="str">
        <f ca="1">IFERROR(__xludf.DUMMYFUNCTION("""COMPUTED_VALUE""")," ")</f>
        <v xml:space="preserve"> </v>
      </c>
      <c r="J6013" s="51"/>
      <c r="K6013" s="56"/>
      <c r="L6013" s="38"/>
      <c r="M6013" s="30"/>
      <c r="N6013" s="30"/>
      <c r="O6013" s="30"/>
      <c r="P6013" s="30"/>
      <c r="Q6013" s="23" t="str">
        <v/>
      </c>
      <c r="R6013" s="30"/>
      <c r="S6013" s="39"/>
      <c r="T6013" s="45"/>
      <c r="U6013" s="52"/>
      <c r="V6013" s="53"/>
      <c r="W6013" s="54"/>
      <c r="X6013" s="30"/>
      <c r="Y6013" s="31" t="str">
        <v/>
      </c>
      <c r="Z6013" s="30"/>
      <c r="AA6013" s="55"/>
      <c r="AB6013" s="55"/>
      <c r="AC6013" s="30"/>
      <c r="AD6013" s="30"/>
    </row>
    <row r="6014" spans="1:30" x14ac:dyDescent="0.2">
      <c r="A6014" s="89"/>
      <c r="B6014" s="35"/>
      <c r="C6014" s="30"/>
      <c r="D6014" s="30"/>
      <c r="E6014" s="30"/>
      <c r="F6014" s="30"/>
      <c r="G6014" s="30"/>
      <c r="H6014" s="155"/>
      <c r="I6014" s="36" t="str">
        <f ca="1">IFERROR(__xludf.DUMMYFUNCTION("""COMPUTED_VALUE""")," ")</f>
        <v xml:space="preserve"> </v>
      </c>
      <c r="J6014" s="51"/>
      <c r="K6014" s="56"/>
      <c r="L6014" s="38"/>
      <c r="M6014" s="30"/>
      <c r="N6014" s="30"/>
      <c r="O6014" s="30"/>
      <c r="P6014" s="30"/>
      <c r="Q6014" s="23" t="str">
        <v/>
      </c>
      <c r="R6014" s="30"/>
      <c r="S6014" s="39"/>
      <c r="T6014" s="45"/>
      <c r="U6014" s="52"/>
      <c r="V6014" s="53"/>
      <c r="W6014" s="54"/>
      <c r="X6014" s="30"/>
      <c r="Y6014" s="31" t="str">
        <v/>
      </c>
      <c r="Z6014" s="30"/>
      <c r="AA6014" s="56"/>
      <c r="AB6014" s="56"/>
      <c r="AC6014" s="30"/>
      <c r="AD6014" s="30"/>
    </row>
    <row r="6015" spans="1:30" x14ac:dyDescent="0.2">
      <c r="A6015" s="89"/>
      <c r="B6015" s="35"/>
      <c r="C6015" s="30"/>
      <c r="D6015" s="30"/>
      <c r="E6015" s="30"/>
      <c r="F6015" s="30"/>
      <c r="G6015" s="30"/>
      <c r="H6015" s="155"/>
      <c r="I6015" s="36" t="str">
        <f ca="1">IFERROR(__xludf.DUMMYFUNCTION("""COMPUTED_VALUE""")," ")</f>
        <v xml:space="preserve"> </v>
      </c>
      <c r="J6015" s="51"/>
      <c r="K6015" s="56"/>
      <c r="L6015" s="38"/>
      <c r="M6015" s="30"/>
      <c r="N6015" s="30"/>
      <c r="O6015" s="30"/>
      <c r="P6015" s="30"/>
      <c r="Q6015" s="23" t="str">
        <v/>
      </c>
      <c r="R6015" s="30"/>
      <c r="S6015" s="39"/>
      <c r="T6015" s="45"/>
      <c r="U6015" s="52"/>
      <c r="V6015" s="53"/>
      <c r="W6015" s="54"/>
      <c r="X6015" s="30"/>
      <c r="Y6015" s="31" t="str">
        <v/>
      </c>
      <c r="Z6015" s="30"/>
      <c r="AA6015" s="55"/>
      <c r="AB6015" s="55"/>
      <c r="AC6015" s="30"/>
      <c r="AD6015" s="30"/>
    </row>
    <row r="6016" spans="1:30" x14ac:dyDescent="0.2">
      <c r="A6016" s="89"/>
      <c r="B6016" s="35"/>
      <c r="C6016" s="30"/>
      <c r="D6016" s="30"/>
      <c r="E6016" s="30"/>
      <c r="F6016" s="30"/>
      <c r="G6016" s="30"/>
      <c r="H6016" s="155"/>
      <c r="I6016" s="36" t="str">
        <f ca="1">IFERROR(__xludf.DUMMYFUNCTION("""COMPUTED_VALUE""")," ")</f>
        <v xml:space="preserve"> </v>
      </c>
      <c r="J6016" s="51"/>
      <c r="K6016" s="56"/>
      <c r="L6016" s="38"/>
      <c r="M6016" s="30"/>
      <c r="N6016" s="30"/>
      <c r="O6016" s="30"/>
      <c r="P6016" s="30"/>
      <c r="Q6016" s="23" t="str">
        <v/>
      </c>
      <c r="R6016" s="30"/>
      <c r="S6016" s="39"/>
      <c r="T6016" s="45"/>
      <c r="U6016" s="52"/>
      <c r="V6016" s="53"/>
      <c r="W6016" s="54"/>
      <c r="X6016" s="30"/>
      <c r="Y6016" s="31" t="str">
        <v/>
      </c>
      <c r="Z6016" s="30"/>
      <c r="AA6016" s="56"/>
      <c r="AB6016" s="56"/>
      <c r="AC6016" s="30"/>
      <c r="AD6016" s="30"/>
    </row>
    <row r="6017" spans="1:30" x14ac:dyDescent="0.2">
      <c r="A6017" s="89"/>
      <c r="B6017" s="35"/>
      <c r="C6017" s="30"/>
      <c r="D6017" s="30"/>
      <c r="E6017" s="30"/>
      <c r="F6017" s="30"/>
      <c r="G6017" s="30"/>
      <c r="H6017" s="155"/>
      <c r="I6017" s="36" t="str">
        <f ca="1">IFERROR(__xludf.DUMMYFUNCTION("""COMPUTED_VALUE""")," ")</f>
        <v xml:space="preserve"> </v>
      </c>
      <c r="J6017" s="51"/>
      <c r="K6017" s="56"/>
      <c r="L6017" s="38"/>
      <c r="M6017" s="30"/>
      <c r="N6017" s="30"/>
      <c r="O6017" s="30"/>
      <c r="P6017" s="30"/>
      <c r="Q6017" s="23" t="str">
        <v/>
      </c>
      <c r="R6017" s="30"/>
      <c r="S6017" s="39"/>
      <c r="T6017" s="45"/>
      <c r="U6017" s="52"/>
      <c r="V6017" s="53"/>
      <c r="W6017" s="54"/>
      <c r="X6017" s="30"/>
      <c r="Y6017" s="31" t="str">
        <v/>
      </c>
      <c r="Z6017" s="30"/>
      <c r="AA6017" s="55"/>
      <c r="AB6017" s="55"/>
      <c r="AC6017" s="30"/>
      <c r="AD6017" s="30"/>
    </row>
    <row r="6018" spans="1:30" x14ac:dyDescent="0.2">
      <c r="A6018" s="89"/>
      <c r="B6018" s="35"/>
      <c r="C6018" s="30"/>
      <c r="D6018" s="30"/>
      <c r="E6018" s="30"/>
      <c r="F6018" s="30"/>
      <c r="G6018" s="30"/>
      <c r="H6018" s="155"/>
      <c r="I6018" s="36" t="str">
        <f ca="1">IFERROR(__xludf.DUMMYFUNCTION("""COMPUTED_VALUE""")," ")</f>
        <v xml:space="preserve"> </v>
      </c>
      <c r="J6018" s="51"/>
      <c r="K6018" s="56"/>
      <c r="L6018" s="38"/>
      <c r="M6018" s="30"/>
      <c r="N6018" s="30"/>
      <c r="O6018" s="30"/>
      <c r="P6018" s="30"/>
      <c r="Q6018" s="23" t="str">
        <v/>
      </c>
      <c r="R6018" s="30"/>
      <c r="S6018" s="39"/>
      <c r="T6018" s="45"/>
      <c r="U6018" s="52"/>
      <c r="V6018" s="53"/>
      <c r="W6018" s="54"/>
      <c r="X6018" s="30"/>
      <c r="Y6018" s="31" t="str">
        <v/>
      </c>
      <c r="Z6018" s="30"/>
      <c r="AA6018" s="56"/>
      <c r="AB6018" s="56"/>
      <c r="AC6018" s="30"/>
      <c r="AD6018" s="30"/>
    </row>
    <row r="6019" spans="1:30" x14ac:dyDescent="0.2">
      <c r="A6019" s="89"/>
      <c r="B6019" s="35"/>
      <c r="C6019" s="30"/>
      <c r="D6019" s="30"/>
      <c r="E6019" s="30"/>
      <c r="F6019" s="30"/>
      <c r="G6019" s="30"/>
      <c r="H6019" s="155"/>
      <c r="I6019" s="36" t="str">
        <f ca="1">IFERROR(__xludf.DUMMYFUNCTION("""COMPUTED_VALUE""")," ")</f>
        <v xml:space="preserve"> </v>
      </c>
      <c r="J6019" s="51"/>
      <c r="K6019" s="56"/>
      <c r="L6019" s="38"/>
      <c r="M6019" s="30"/>
      <c r="N6019" s="30"/>
      <c r="O6019" s="30"/>
      <c r="P6019" s="30"/>
      <c r="Q6019" s="23" t="str">
        <v/>
      </c>
      <c r="R6019" s="30"/>
      <c r="S6019" s="39"/>
      <c r="T6019" s="45"/>
      <c r="U6019" s="52"/>
      <c r="V6019" s="53"/>
      <c r="W6019" s="54"/>
      <c r="X6019" s="30"/>
      <c r="Y6019" s="31" t="str">
        <v/>
      </c>
      <c r="Z6019" s="30"/>
      <c r="AA6019" s="55"/>
      <c r="AB6019" s="55"/>
      <c r="AC6019" s="30"/>
      <c r="AD6019" s="30"/>
    </row>
    <row r="6020" spans="1:30" x14ac:dyDescent="0.2">
      <c r="A6020" s="89"/>
      <c r="B6020" s="35"/>
      <c r="C6020" s="30"/>
      <c r="D6020" s="30"/>
      <c r="E6020" s="30"/>
      <c r="F6020" s="30"/>
      <c r="G6020" s="30"/>
      <c r="H6020" s="155"/>
      <c r="I6020" s="36" t="str">
        <f ca="1">IFERROR(__xludf.DUMMYFUNCTION("""COMPUTED_VALUE""")," ")</f>
        <v xml:space="preserve"> </v>
      </c>
      <c r="J6020" s="51"/>
      <c r="K6020" s="56"/>
      <c r="L6020" s="38"/>
      <c r="M6020" s="30"/>
      <c r="N6020" s="30"/>
      <c r="O6020" s="30"/>
      <c r="P6020" s="30"/>
      <c r="Q6020" s="23" t="str">
        <v/>
      </c>
      <c r="R6020" s="30"/>
      <c r="S6020" s="39"/>
      <c r="T6020" s="45"/>
      <c r="U6020" s="52"/>
      <c r="V6020" s="53"/>
      <c r="W6020" s="54"/>
      <c r="X6020" s="30"/>
      <c r="Y6020" s="31" t="str">
        <v/>
      </c>
      <c r="Z6020" s="30"/>
      <c r="AA6020" s="56"/>
      <c r="AB6020" s="56"/>
      <c r="AC6020" s="30"/>
      <c r="AD6020" s="30"/>
    </row>
    <row r="6021" spans="1:30" x14ac:dyDescent="0.2">
      <c r="A6021" s="89"/>
      <c r="B6021" s="35"/>
      <c r="C6021" s="30"/>
      <c r="D6021" s="30"/>
      <c r="E6021" s="30"/>
      <c r="F6021" s="30"/>
      <c r="G6021" s="30"/>
      <c r="H6021" s="155"/>
      <c r="I6021" s="36" t="str">
        <f ca="1">IFERROR(__xludf.DUMMYFUNCTION("""COMPUTED_VALUE""")," ")</f>
        <v xml:space="preserve"> </v>
      </c>
      <c r="J6021" s="51"/>
      <c r="K6021" s="56"/>
      <c r="L6021" s="38"/>
      <c r="M6021" s="30"/>
      <c r="N6021" s="30"/>
      <c r="O6021" s="30"/>
      <c r="P6021" s="30"/>
      <c r="Q6021" s="23" t="str">
        <v/>
      </c>
      <c r="R6021" s="30"/>
      <c r="S6021" s="39"/>
      <c r="T6021" s="45"/>
      <c r="U6021" s="52"/>
      <c r="V6021" s="53"/>
      <c r="W6021" s="54"/>
      <c r="X6021" s="30"/>
      <c r="Y6021" s="31" t="str">
        <v/>
      </c>
      <c r="Z6021" s="30"/>
      <c r="AA6021" s="55"/>
      <c r="AB6021" s="55"/>
      <c r="AC6021" s="30"/>
      <c r="AD6021" s="30"/>
    </row>
    <row r="6022" spans="1:30" x14ac:dyDescent="0.2">
      <c r="A6022" s="89"/>
      <c r="B6022" s="35"/>
      <c r="C6022" s="30"/>
      <c r="D6022" s="30"/>
      <c r="E6022" s="30"/>
      <c r="F6022" s="30"/>
      <c r="G6022" s="30"/>
      <c r="H6022" s="155"/>
      <c r="I6022" s="36" t="str">
        <f ca="1">IFERROR(__xludf.DUMMYFUNCTION("""COMPUTED_VALUE""")," ")</f>
        <v xml:space="preserve"> </v>
      </c>
      <c r="J6022" s="51"/>
      <c r="K6022" s="56"/>
      <c r="L6022" s="38"/>
      <c r="M6022" s="30"/>
      <c r="N6022" s="30"/>
      <c r="O6022" s="30"/>
      <c r="P6022" s="30"/>
      <c r="Q6022" s="23" t="str">
        <v/>
      </c>
      <c r="R6022" s="30"/>
      <c r="S6022" s="39"/>
      <c r="T6022" s="45"/>
      <c r="U6022" s="52"/>
      <c r="V6022" s="53"/>
      <c r="W6022" s="54"/>
      <c r="X6022" s="30"/>
      <c r="Y6022" s="31" t="str">
        <v/>
      </c>
      <c r="Z6022" s="30"/>
      <c r="AA6022" s="56"/>
      <c r="AB6022" s="56"/>
      <c r="AC6022" s="30"/>
      <c r="AD6022" s="30"/>
    </row>
    <row r="6023" spans="1:30" x14ac:dyDescent="0.2">
      <c r="A6023" s="89"/>
      <c r="B6023" s="35"/>
      <c r="C6023" s="30"/>
      <c r="D6023" s="30"/>
      <c r="E6023" s="30"/>
      <c r="F6023" s="30"/>
      <c r="G6023" s="30"/>
      <c r="H6023" s="155"/>
      <c r="I6023" s="36" t="str">
        <f ca="1">IFERROR(__xludf.DUMMYFUNCTION("""COMPUTED_VALUE""")," ")</f>
        <v xml:space="preserve"> </v>
      </c>
      <c r="J6023" s="51"/>
      <c r="K6023" s="56"/>
      <c r="L6023" s="38"/>
      <c r="M6023" s="30"/>
      <c r="N6023" s="30"/>
      <c r="O6023" s="30"/>
      <c r="P6023" s="30"/>
      <c r="Q6023" s="23" t="str">
        <v/>
      </c>
      <c r="R6023" s="30"/>
      <c r="S6023" s="39"/>
      <c r="T6023" s="45"/>
      <c r="U6023" s="52"/>
      <c r="V6023" s="53"/>
      <c r="W6023" s="54"/>
      <c r="X6023" s="30"/>
      <c r="Y6023" s="31" t="str">
        <v/>
      </c>
      <c r="Z6023" s="30"/>
      <c r="AA6023" s="55"/>
      <c r="AB6023" s="55"/>
      <c r="AC6023" s="30"/>
      <c r="AD6023" s="30"/>
    </row>
    <row r="6024" spans="1:30" x14ac:dyDescent="0.2">
      <c r="A6024" s="89"/>
      <c r="B6024" s="35"/>
      <c r="C6024" s="30"/>
      <c r="D6024" s="30"/>
      <c r="E6024" s="30"/>
      <c r="F6024" s="30"/>
      <c r="G6024" s="30"/>
      <c r="H6024" s="155"/>
      <c r="I6024" s="36" t="str">
        <f ca="1">IFERROR(__xludf.DUMMYFUNCTION("""COMPUTED_VALUE""")," ")</f>
        <v xml:space="preserve"> </v>
      </c>
      <c r="J6024" s="51"/>
      <c r="K6024" s="56"/>
      <c r="L6024" s="38"/>
      <c r="M6024" s="30"/>
      <c r="N6024" s="30"/>
      <c r="O6024" s="30"/>
      <c r="P6024" s="30"/>
      <c r="Q6024" s="23" t="str">
        <v/>
      </c>
      <c r="R6024" s="30"/>
      <c r="S6024" s="39"/>
      <c r="T6024" s="45"/>
      <c r="U6024" s="52"/>
      <c r="V6024" s="53"/>
      <c r="W6024" s="54"/>
      <c r="X6024" s="30"/>
      <c r="Y6024" s="31" t="str">
        <v/>
      </c>
      <c r="Z6024" s="30"/>
      <c r="AA6024" s="56"/>
      <c r="AB6024" s="56"/>
      <c r="AC6024" s="30"/>
      <c r="AD6024" s="30"/>
    </row>
    <row r="6025" spans="1:30" x14ac:dyDescent="0.2">
      <c r="A6025" s="89"/>
      <c r="B6025" s="35"/>
      <c r="C6025" s="30"/>
      <c r="D6025" s="30"/>
      <c r="E6025" s="30"/>
      <c r="F6025" s="30"/>
      <c r="G6025" s="30"/>
      <c r="H6025" s="155"/>
      <c r="I6025" s="36" t="str">
        <f ca="1">IFERROR(__xludf.DUMMYFUNCTION("""COMPUTED_VALUE""")," ")</f>
        <v xml:space="preserve"> </v>
      </c>
      <c r="J6025" s="51"/>
      <c r="K6025" s="56"/>
      <c r="L6025" s="38"/>
      <c r="M6025" s="30"/>
      <c r="N6025" s="30"/>
      <c r="O6025" s="30"/>
      <c r="P6025" s="30"/>
      <c r="Q6025" s="23" t="str">
        <v/>
      </c>
      <c r="R6025" s="30"/>
      <c r="S6025" s="39"/>
      <c r="T6025" s="45"/>
      <c r="U6025" s="52"/>
      <c r="V6025" s="53"/>
      <c r="W6025" s="54"/>
      <c r="X6025" s="30"/>
      <c r="Y6025" s="31" t="str">
        <v/>
      </c>
      <c r="Z6025" s="30"/>
      <c r="AA6025" s="55"/>
      <c r="AB6025" s="55"/>
      <c r="AC6025" s="30"/>
      <c r="AD6025" s="30"/>
    </row>
    <row r="6026" spans="1:30" x14ac:dyDescent="0.2">
      <c r="A6026" s="89"/>
      <c r="B6026" s="35"/>
      <c r="C6026" s="30"/>
      <c r="D6026" s="30"/>
      <c r="E6026" s="30"/>
      <c r="F6026" s="30"/>
      <c r="G6026" s="30"/>
      <c r="H6026" s="155"/>
      <c r="I6026" s="36" t="str">
        <f ca="1">IFERROR(__xludf.DUMMYFUNCTION("""COMPUTED_VALUE""")," ")</f>
        <v xml:space="preserve"> </v>
      </c>
      <c r="J6026" s="51"/>
      <c r="K6026" s="56"/>
      <c r="L6026" s="38"/>
      <c r="M6026" s="30"/>
      <c r="N6026" s="30"/>
      <c r="O6026" s="30"/>
      <c r="P6026" s="30"/>
      <c r="Q6026" s="23" t="str">
        <v/>
      </c>
      <c r="R6026" s="30"/>
      <c r="S6026" s="39"/>
      <c r="T6026" s="45"/>
      <c r="U6026" s="52"/>
      <c r="V6026" s="53"/>
      <c r="W6026" s="54"/>
      <c r="X6026" s="30"/>
      <c r="Y6026" s="31" t="str">
        <v/>
      </c>
      <c r="Z6026" s="30"/>
      <c r="AA6026" s="56"/>
      <c r="AB6026" s="56"/>
      <c r="AC6026" s="30"/>
      <c r="AD6026" s="30"/>
    </row>
    <row r="6027" spans="1:30" x14ac:dyDescent="0.2">
      <c r="A6027" s="89"/>
      <c r="B6027" s="35"/>
      <c r="C6027" s="30"/>
      <c r="D6027" s="30"/>
      <c r="E6027" s="30"/>
      <c r="F6027" s="30"/>
      <c r="G6027" s="30"/>
      <c r="H6027" s="155"/>
      <c r="I6027" s="36" t="str">
        <f ca="1">IFERROR(__xludf.DUMMYFUNCTION("""COMPUTED_VALUE""")," ")</f>
        <v xml:space="preserve"> </v>
      </c>
      <c r="J6027" s="51"/>
      <c r="K6027" s="56"/>
      <c r="L6027" s="38"/>
      <c r="M6027" s="30"/>
      <c r="N6027" s="30"/>
      <c r="O6027" s="30"/>
      <c r="P6027" s="30"/>
      <c r="Q6027" s="23" t="str">
        <v/>
      </c>
      <c r="R6027" s="30"/>
      <c r="S6027" s="39"/>
      <c r="T6027" s="45"/>
      <c r="U6027" s="52"/>
      <c r="V6027" s="53"/>
      <c r="W6027" s="54"/>
      <c r="X6027" s="30"/>
      <c r="Y6027" s="31" t="str">
        <v/>
      </c>
      <c r="Z6027" s="30"/>
      <c r="AA6027" s="55"/>
      <c r="AB6027" s="55"/>
      <c r="AC6027" s="30"/>
      <c r="AD6027" s="30"/>
    </row>
    <row r="6028" spans="1:30" x14ac:dyDescent="0.2">
      <c r="A6028" s="89"/>
      <c r="B6028" s="35"/>
      <c r="C6028" s="30"/>
      <c r="D6028" s="30"/>
      <c r="E6028" s="30"/>
      <c r="F6028" s="30"/>
      <c r="G6028" s="30"/>
      <c r="H6028" s="155"/>
      <c r="I6028" s="36" t="str">
        <f ca="1">IFERROR(__xludf.DUMMYFUNCTION("""COMPUTED_VALUE""")," ")</f>
        <v xml:space="preserve"> </v>
      </c>
      <c r="J6028" s="51"/>
      <c r="K6028" s="56"/>
      <c r="L6028" s="38"/>
      <c r="M6028" s="30"/>
      <c r="N6028" s="30"/>
      <c r="O6028" s="30"/>
      <c r="P6028" s="30"/>
      <c r="Q6028" s="23" t="str">
        <v/>
      </c>
      <c r="R6028" s="30"/>
      <c r="S6028" s="39"/>
      <c r="T6028" s="45"/>
      <c r="U6028" s="52"/>
      <c r="V6028" s="53"/>
      <c r="W6028" s="54"/>
      <c r="X6028" s="30"/>
      <c r="Y6028" s="31" t="str">
        <v/>
      </c>
      <c r="Z6028" s="30"/>
      <c r="AA6028" s="56"/>
      <c r="AB6028" s="56"/>
      <c r="AC6028" s="30"/>
      <c r="AD6028" s="30"/>
    </row>
    <row r="6029" spans="1:30" x14ac:dyDescent="0.2">
      <c r="A6029" s="89"/>
      <c r="B6029" s="35"/>
      <c r="C6029" s="30"/>
      <c r="D6029" s="30"/>
      <c r="E6029" s="30"/>
      <c r="F6029" s="30"/>
      <c r="G6029" s="30"/>
      <c r="H6029" s="155"/>
      <c r="I6029" s="36" t="str">
        <f ca="1">IFERROR(__xludf.DUMMYFUNCTION("""COMPUTED_VALUE""")," ")</f>
        <v xml:space="preserve"> </v>
      </c>
      <c r="J6029" s="51"/>
      <c r="K6029" s="56"/>
      <c r="L6029" s="38"/>
      <c r="M6029" s="30"/>
      <c r="N6029" s="30"/>
      <c r="O6029" s="30"/>
      <c r="P6029" s="30"/>
      <c r="Q6029" s="23" t="str">
        <v/>
      </c>
      <c r="R6029" s="30"/>
      <c r="S6029" s="39"/>
      <c r="T6029" s="45"/>
      <c r="U6029" s="52"/>
      <c r="V6029" s="53"/>
      <c r="W6029" s="54"/>
      <c r="X6029" s="30"/>
      <c r="Y6029" s="31" t="str">
        <v/>
      </c>
      <c r="Z6029" s="30"/>
      <c r="AA6029" s="55"/>
      <c r="AB6029" s="55"/>
      <c r="AC6029" s="30"/>
      <c r="AD6029" s="30"/>
    </row>
    <row r="6030" spans="1:30" x14ac:dyDescent="0.2">
      <c r="A6030" s="89"/>
      <c r="B6030" s="35"/>
      <c r="C6030" s="30"/>
      <c r="D6030" s="30"/>
      <c r="E6030" s="30"/>
      <c r="F6030" s="30"/>
      <c r="G6030" s="30"/>
      <c r="H6030" s="155"/>
      <c r="I6030" s="36" t="str">
        <f ca="1">IFERROR(__xludf.DUMMYFUNCTION("""COMPUTED_VALUE""")," ")</f>
        <v xml:space="preserve"> </v>
      </c>
      <c r="J6030" s="51"/>
      <c r="K6030" s="56"/>
      <c r="L6030" s="38"/>
      <c r="M6030" s="30"/>
      <c r="N6030" s="30"/>
      <c r="O6030" s="30"/>
      <c r="P6030" s="30"/>
      <c r="Q6030" s="23" t="str">
        <v/>
      </c>
      <c r="R6030" s="30"/>
      <c r="S6030" s="39"/>
      <c r="T6030" s="45"/>
      <c r="U6030" s="52"/>
      <c r="V6030" s="53"/>
      <c r="W6030" s="54"/>
      <c r="X6030" s="30"/>
      <c r="Y6030" s="31" t="str">
        <v/>
      </c>
      <c r="Z6030" s="30"/>
      <c r="AA6030" s="56"/>
      <c r="AB6030" s="56"/>
      <c r="AC6030" s="30"/>
      <c r="AD6030" s="30"/>
    </row>
    <row r="6031" spans="1:30" x14ac:dyDescent="0.2">
      <c r="A6031" s="89"/>
      <c r="B6031" s="35"/>
      <c r="C6031" s="30"/>
      <c r="D6031" s="30"/>
      <c r="E6031" s="30"/>
      <c r="F6031" s="30"/>
      <c r="G6031" s="30"/>
      <c r="H6031" s="155"/>
      <c r="I6031" s="36" t="str">
        <f ca="1">IFERROR(__xludf.DUMMYFUNCTION("""COMPUTED_VALUE""")," ")</f>
        <v xml:space="preserve"> </v>
      </c>
      <c r="J6031" s="51"/>
      <c r="K6031" s="56"/>
      <c r="L6031" s="38"/>
      <c r="M6031" s="30"/>
      <c r="N6031" s="30"/>
      <c r="O6031" s="30"/>
      <c r="P6031" s="30"/>
      <c r="Q6031" s="23" t="str">
        <v/>
      </c>
      <c r="R6031" s="30"/>
      <c r="S6031" s="39"/>
      <c r="T6031" s="45"/>
      <c r="U6031" s="52"/>
      <c r="V6031" s="53"/>
      <c r="W6031" s="54"/>
      <c r="X6031" s="30"/>
      <c r="Y6031" s="31" t="str">
        <v/>
      </c>
      <c r="Z6031" s="30"/>
      <c r="AA6031" s="55"/>
      <c r="AB6031" s="55"/>
      <c r="AC6031" s="30"/>
      <c r="AD6031" s="30"/>
    </row>
    <row r="6032" spans="1:30" x14ac:dyDescent="0.2">
      <c r="A6032" s="89"/>
      <c r="B6032" s="35"/>
      <c r="C6032" s="30"/>
      <c r="D6032" s="30"/>
      <c r="E6032" s="30"/>
      <c r="F6032" s="30"/>
      <c r="G6032" s="30"/>
      <c r="H6032" s="155"/>
      <c r="I6032" s="36" t="str">
        <f ca="1">IFERROR(__xludf.DUMMYFUNCTION("""COMPUTED_VALUE""")," ")</f>
        <v xml:space="preserve"> </v>
      </c>
      <c r="J6032" s="51"/>
      <c r="K6032" s="56"/>
      <c r="L6032" s="38"/>
      <c r="M6032" s="30"/>
      <c r="N6032" s="30"/>
      <c r="O6032" s="30"/>
      <c r="P6032" s="30"/>
      <c r="Q6032" s="23" t="str">
        <v/>
      </c>
      <c r="R6032" s="30"/>
      <c r="S6032" s="39"/>
      <c r="T6032" s="45"/>
      <c r="U6032" s="52"/>
      <c r="V6032" s="53"/>
      <c r="W6032" s="54"/>
      <c r="X6032" s="30"/>
      <c r="Y6032" s="31" t="str">
        <v/>
      </c>
      <c r="Z6032" s="30"/>
      <c r="AA6032" s="56"/>
      <c r="AB6032" s="56"/>
      <c r="AC6032" s="30"/>
      <c r="AD6032" s="30"/>
    </row>
    <row r="6033" spans="1:30" x14ac:dyDescent="0.2">
      <c r="A6033" s="89"/>
      <c r="B6033" s="35"/>
      <c r="C6033" s="30"/>
      <c r="D6033" s="30"/>
      <c r="E6033" s="30"/>
      <c r="F6033" s="30"/>
      <c r="G6033" s="30"/>
      <c r="H6033" s="155"/>
      <c r="I6033" s="36" t="str">
        <f ca="1">IFERROR(__xludf.DUMMYFUNCTION("""COMPUTED_VALUE""")," ")</f>
        <v xml:space="preserve"> </v>
      </c>
      <c r="J6033" s="51"/>
      <c r="K6033" s="56"/>
      <c r="L6033" s="38"/>
      <c r="M6033" s="30"/>
      <c r="N6033" s="30"/>
      <c r="O6033" s="30"/>
      <c r="P6033" s="30"/>
      <c r="Q6033" s="23" t="str">
        <v/>
      </c>
      <c r="R6033" s="30"/>
      <c r="S6033" s="39"/>
      <c r="T6033" s="45"/>
      <c r="U6033" s="52"/>
      <c r="V6033" s="53"/>
      <c r="W6033" s="54"/>
      <c r="X6033" s="30"/>
      <c r="Y6033" s="31" t="str">
        <v/>
      </c>
      <c r="Z6033" s="30"/>
      <c r="AA6033" s="55"/>
      <c r="AB6033" s="55"/>
      <c r="AC6033" s="30"/>
      <c r="AD6033" s="30"/>
    </row>
    <row r="6034" spans="1:30" x14ac:dyDescent="0.2">
      <c r="A6034" s="89"/>
      <c r="B6034" s="35"/>
      <c r="C6034" s="30"/>
      <c r="D6034" s="30"/>
      <c r="E6034" s="30"/>
      <c r="F6034" s="30"/>
      <c r="G6034" s="30"/>
      <c r="H6034" s="155"/>
      <c r="I6034" s="36" t="str">
        <f ca="1">IFERROR(__xludf.DUMMYFUNCTION("""COMPUTED_VALUE""")," ")</f>
        <v xml:space="preserve"> </v>
      </c>
      <c r="J6034" s="51"/>
      <c r="K6034" s="56"/>
      <c r="L6034" s="38"/>
      <c r="M6034" s="30"/>
      <c r="N6034" s="30"/>
      <c r="O6034" s="30"/>
      <c r="P6034" s="30"/>
      <c r="Q6034" s="23" t="str">
        <v/>
      </c>
      <c r="R6034" s="30"/>
      <c r="S6034" s="39"/>
      <c r="T6034" s="45"/>
      <c r="U6034" s="52"/>
      <c r="V6034" s="53"/>
      <c r="W6034" s="54"/>
      <c r="X6034" s="30"/>
      <c r="Y6034" s="31" t="str">
        <v/>
      </c>
      <c r="Z6034" s="30"/>
      <c r="AA6034" s="56"/>
      <c r="AB6034" s="56"/>
      <c r="AC6034" s="30"/>
      <c r="AD6034" s="30"/>
    </row>
    <row r="6035" spans="1:30" x14ac:dyDescent="0.2">
      <c r="A6035" s="89"/>
      <c r="B6035" s="35"/>
      <c r="C6035" s="30"/>
      <c r="D6035" s="30"/>
      <c r="E6035" s="30"/>
      <c r="F6035" s="30"/>
      <c r="G6035" s="30"/>
      <c r="H6035" s="155"/>
      <c r="I6035" s="36" t="str">
        <f ca="1">IFERROR(__xludf.DUMMYFUNCTION("""COMPUTED_VALUE""")," ")</f>
        <v xml:space="preserve"> </v>
      </c>
      <c r="J6035" s="51"/>
      <c r="K6035" s="56"/>
      <c r="L6035" s="38"/>
      <c r="M6035" s="30"/>
      <c r="N6035" s="30"/>
      <c r="O6035" s="30"/>
      <c r="P6035" s="30"/>
      <c r="Q6035" s="23" t="str">
        <v/>
      </c>
      <c r="R6035" s="30"/>
      <c r="S6035" s="39"/>
      <c r="T6035" s="45"/>
      <c r="U6035" s="52"/>
      <c r="V6035" s="53"/>
      <c r="W6035" s="54"/>
      <c r="X6035" s="30"/>
      <c r="Y6035" s="31" t="str">
        <v/>
      </c>
      <c r="Z6035" s="30"/>
      <c r="AA6035" s="55"/>
      <c r="AB6035" s="55"/>
      <c r="AC6035" s="30"/>
      <c r="AD6035" s="30"/>
    </row>
    <row r="6036" spans="1:30" x14ac:dyDescent="0.2">
      <c r="A6036" s="89"/>
      <c r="B6036" s="35"/>
      <c r="C6036" s="30"/>
      <c r="D6036" s="30"/>
      <c r="E6036" s="30"/>
      <c r="F6036" s="30"/>
      <c r="G6036" s="30"/>
      <c r="H6036" s="155"/>
      <c r="I6036" s="36" t="str">
        <f ca="1">IFERROR(__xludf.DUMMYFUNCTION("""COMPUTED_VALUE""")," ")</f>
        <v xml:space="preserve"> </v>
      </c>
      <c r="J6036" s="51"/>
      <c r="K6036" s="56"/>
      <c r="L6036" s="38"/>
      <c r="M6036" s="30"/>
      <c r="N6036" s="30"/>
      <c r="O6036" s="30"/>
      <c r="P6036" s="30"/>
      <c r="Q6036" s="23" t="str">
        <v/>
      </c>
      <c r="R6036" s="30"/>
      <c r="S6036" s="39"/>
      <c r="T6036" s="45"/>
      <c r="U6036" s="52"/>
      <c r="V6036" s="53"/>
      <c r="W6036" s="54"/>
      <c r="X6036" s="30"/>
      <c r="Y6036" s="31" t="str">
        <v/>
      </c>
      <c r="Z6036" s="30"/>
      <c r="AA6036" s="56"/>
      <c r="AB6036" s="56"/>
      <c r="AC6036" s="30"/>
      <c r="AD6036" s="30"/>
    </row>
    <row r="6037" spans="1:30" x14ac:dyDescent="0.2">
      <c r="A6037" s="89"/>
      <c r="B6037" s="35"/>
      <c r="C6037" s="30"/>
      <c r="D6037" s="30"/>
      <c r="E6037" s="30"/>
      <c r="F6037" s="30"/>
      <c r="G6037" s="30"/>
      <c r="H6037" s="155"/>
      <c r="I6037" s="36" t="str">
        <f ca="1">IFERROR(__xludf.DUMMYFUNCTION("""COMPUTED_VALUE""")," ")</f>
        <v xml:space="preserve"> </v>
      </c>
      <c r="J6037" s="51"/>
      <c r="K6037" s="56"/>
      <c r="L6037" s="38"/>
      <c r="M6037" s="30"/>
      <c r="N6037" s="30"/>
      <c r="O6037" s="30"/>
      <c r="P6037" s="30"/>
      <c r="Q6037" s="23" t="str">
        <v/>
      </c>
      <c r="R6037" s="30"/>
      <c r="S6037" s="39"/>
      <c r="T6037" s="45"/>
      <c r="U6037" s="52"/>
      <c r="V6037" s="53"/>
      <c r="W6037" s="54"/>
      <c r="X6037" s="30"/>
      <c r="Y6037" s="31" t="str">
        <v/>
      </c>
      <c r="Z6037" s="30"/>
      <c r="AA6037" s="55"/>
      <c r="AB6037" s="55"/>
      <c r="AC6037" s="30"/>
      <c r="AD6037" s="30"/>
    </row>
    <row r="6038" spans="1:30" x14ac:dyDescent="0.2">
      <c r="A6038" s="89"/>
      <c r="B6038" s="35"/>
      <c r="C6038" s="30"/>
      <c r="D6038" s="30"/>
      <c r="E6038" s="30"/>
      <c r="F6038" s="30"/>
      <c r="G6038" s="30"/>
      <c r="H6038" s="155"/>
      <c r="I6038" s="36" t="str">
        <f ca="1">IFERROR(__xludf.DUMMYFUNCTION("""COMPUTED_VALUE""")," ")</f>
        <v xml:space="preserve"> </v>
      </c>
      <c r="J6038" s="51"/>
      <c r="K6038" s="56"/>
      <c r="L6038" s="38"/>
      <c r="M6038" s="30"/>
      <c r="N6038" s="30"/>
      <c r="O6038" s="30"/>
      <c r="P6038" s="30"/>
      <c r="Q6038" s="23" t="str">
        <v/>
      </c>
      <c r="R6038" s="30"/>
      <c r="S6038" s="39"/>
      <c r="T6038" s="45"/>
      <c r="U6038" s="52"/>
      <c r="V6038" s="53"/>
      <c r="W6038" s="54"/>
      <c r="X6038" s="30"/>
      <c r="Y6038" s="31" t="str">
        <v/>
      </c>
      <c r="Z6038" s="30"/>
      <c r="AA6038" s="56"/>
      <c r="AB6038" s="56"/>
      <c r="AC6038" s="30"/>
      <c r="AD6038" s="30"/>
    </row>
    <row r="6039" spans="1:30" x14ac:dyDescent="0.2">
      <c r="A6039" s="89"/>
      <c r="B6039" s="35"/>
      <c r="C6039" s="30"/>
      <c r="D6039" s="30"/>
      <c r="E6039" s="30"/>
      <c r="F6039" s="30"/>
      <c r="G6039" s="30"/>
      <c r="H6039" s="155"/>
      <c r="I6039" s="36" t="str">
        <f ca="1">IFERROR(__xludf.DUMMYFUNCTION("""COMPUTED_VALUE""")," ")</f>
        <v xml:space="preserve"> </v>
      </c>
      <c r="J6039" s="51"/>
      <c r="K6039" s="56"/>
      <c r="L6039" s="38"/>
      <c r="M6039" s="30"/>
      <c r="N6039" s="30"/>
      <c r="O6039" s="30"/>
      <c r="P6039" s="30"/>
      <c r="Q6039" s="23" t="str">
        <v/>
      </c>
      <c r="R6039" s="30"/>
      <c r="S6039" s="39"/>
      <c r="T6039" s="45"/>
      <c r="U6039" s="52"/>
      <c r="V6039" s="53"/>
      <c r="W6039" s="54"/>
      <c r="X6039" s="30"/>
      <c r="Y6039" s="31" t="str">
        <v/>
      </c>
      <c r="Z6039" s="30"/>
      <c r="AA6039" s="55"/>
      <c r="AB6039" s="55"/>
      <c r="AC6039" s="30"/>
      <c r="AD6039" s="30"/>
    </row>
    <row r="6040" spans="1:30" x14ac:dyDescent="0.2">
      <c r="A6040" s="89"/>
      <c r="B6040" s="35"/>
      <c r="C6040" s="30"/>
      <c r="D6040" s="30"/>
      <c r="E6040" s="30"/>
      <c r="F6040" s="30"/>
      <c r="G6040" s="30"/>
      <c r="H6040" s="155"/>
      <c r="I6040" s="36" t="str">
        <f ca="1">IFERROR(__xludf.DUMMYFUNCTION("""COMPUTED_VALUE""")," ")</f>
        <v xml:space="preserve"> </v>
      </c>
      <c r="J6040" s="51"/>
      <c r="K6040" s="56"/>
      <c r="L6040" s="38"/>
      <c r="M6040" s="30"/>
      <c r="N6040" s="30"/>
      <c r="O6040" s="30"/>
      <c r="P6040" s="30"/>
      <c r="Q6040" s="23" t="str">
        <v/>
      </c>
      <c r="R6040" s="30"/>
      <c r="S6040" s="39"/>
      <c r="T6040" s="45"/>
      <c r="U6040" s="52"/>
      <c r="V6040" s="53"/>
      <c r="W6040" s="54"/>
      <c r="X6040" s="30"/>
      <c r="Y6040" s="31" t="str">
        <v/>
      </c>
      <c r="Z6040" s="30"/>
      <c r="AA6040" s="56"/>
      <c r="AB6040" s="56"/>
      <c r="AC6040" s="30"/>
      <c r="AD6040" s="30"/>
    </row>
    <row r="6041" spans="1:30" x14ac:dyDescent="0.2">
      <c r="A6041" s="89"/>
      <c r="B6041" s="35"/>
      <c r="C6041" s="30"/>
      <c r="D6041" s="30"/>
      <c r="E6041" s="30"/>
      <c r="F6041" s="30"/>
      <c r="G6041" s="30"/>
      <c r="H6041" s="155"/>
      <c r="I6041" s="36" t="str">
        <f ca="1">IFERROR(__xludf.DUMMYFUNCTION("""COMPUTED_VALUE""")," ")</f>
        <v xml:space="preserve"> </v>
      </c>
      <c r="J6041" s="51"/>
      <c r="K6041" s="56"/>
      <c r="L6041" s="38"/>
      <c r="M6041" s="30"/>
      <c r="N6041" s="30"/>
      <c r="O6041" s="30"/>
      <c r="P6041" s="30"/>
      <c r="Q6041" s="23" t="str">
        <v/>
      </c>
      <c r="R6041" s="30"/>
      <c r="S6041" s="39"/>
      <c r="T6041" s="45"/>
      <c r="U6041" s="52"/>
      <c r="V6041" s="53"/>
      <c r="W6041" s="54"/>
      <c r="X6041" s="30"/>
      <c r="Y6041" s="31" t="str">
        <v/>
      </c>
      <c r="Z6041" s="30"/>
      <c r="AA6041" s="55"/>
      <c r="AB6041" s="55"/>
      <c r="AC6041" s="30"/>
      <c r="AD6041" s="30"/>
    </row>
    <row r="6042" spans="1:30" x14ac:dyDescent="0.2">
      <c r="A6042" s="89"/>
      <c r="B6042" s="35"/>
      <c r="C6042" s="30"/>
      <c r="D6042" s="30"/>
      <c r="E6042" s="30"/>
      <c r="F6042" s="30"/>
      <c r="G6042" s="30"/>
      <c r="H6042" s="155"/>
      <c r="I6042" s="36" t="str">
        <f ca="1">IFERROR(__xludf.DUMMYFUNCTION("""COMPUTED_VALUE""")," ")</f>
        <v xml:space="preserve"> </v>
      </c>
      <c r="J6042" s="51"/>
      <c r="K6042" s="56"/>
      <c r="L6042" s="38"/>
      <c r="M6042" s="30"/>
      <c r="N6042" s="30"/>
      <c r="O6042" s="30"/>
      <c r="P6042" s="30"/>
      <c r="Q6042" s="23" t="str">
        <v/>
      </c>
      <c r="R6042" s="30"/>
      <c r="S6042" s="39"/>
      <c r="T6042" s="45"/>
      <c r="U6042" s="52"/>
      <c r="V6042" s="53"/>
      <c r="W6042" s="54"/>
      <c r="X6042" s="30"/>
      <c r="Y6042" s="31" t="str">
        <v/>
      </c>
      <c r="Z6042" s="30"/>
      <c r="AA6042" s="56"/>
      <c r="AB6042" s="56"/>
      <c r="AC6042" s="30"/>
      <c r="AD6042" s="30"/>
    </row>
    <row r="6043" spans="1:30" x14ac:dyDescent="0.2">
      <c r="A6043" s="89"/>
      <c r="B6043" s="35"/>
      <c r="C6043" s="30"/>
      <c r="D6043" s="30"/>
      <c r="E6043" s="30"/>
      <c r="F6043" s="30"/>
      <c r="G6043" s="30"/>
      <c r="H6043" s="155"/>
      <c r="I6043" s="36" t="str">
        <f ca="1">IFERROR(__xludf.DUMMYFUNCTION("""COMPUTED_VALUE""")," ")</f>
        <v xml:space="preserve"> </v>
      </c>
      <c r="J6043" s="51"/>
      <c r="K6043" s="56"/>
      <c r="L6043" s="38"/>
      <c r="M6043" s="30"/>
      <c r="N6043" s="30"/>
      <c r="O6043" s="30"/>
      <c r="P6043" s="30"/>
      <c r="Q6043" s="23" t="str">
        <v/>
      </c>
      <c r="R6043" s="30"/>
      <c r="S6043" s="39"/>
      <c r="T6043" s="45"/>
      <c r="U6043" s="52"/>
      <c r="V6043" s="53"/>
      <c r="W6043" s="54"/>
      <c r="X6043" s="30"/>
      <c r="Y6043" s="31" t="str">
        <v/>
      </c>
      <c r="Z6043" s="30"/>
      <c r="AA6043" s="55"/>
      <c r="AB6043" s="55"/>
      <c r="AC6043" s="30"/>
      <c r="AD6043" s="30"/>
    </row>
    <row r="6044" spans="1:30" x14ac:dyDescent="0.2">
      <c r="A6044" s="89"/>
      <c r="B6044" s="35"/>
      <c r="C6044" s="30"/>
      <c r="D6044" s="30"/>
      <c r="E6044" s="30"/>
      <c r="F6044" s="30"/>
      <c r="G6044" s="30"/>
      <c r="H6044" s="155"/>
      <c r="I6044" s="36" t="str">
        <f ca="1">IFERROR(__xludf.DUMMYFUNCTION("""COMPUTED_VALUE""")," ")</f>
        <v xml:space="preserve"> </v>
      </c>
      <c r="J6044" s="51"/>
      <c r="K6044" s="56"/>
      <c r="L6044" s="38"/>
      <c r="M6044" s="30"/>
      <c r="N6044" s="30"/>
      <c r="O6044" s="30"/>
      <c r="P6044" s="30"/>
      <c r="Q6044" s="23" t="str">
        <v/>
      </c>
      <c r="R6044" s="30"/>
      <c r="S6044" s="39"/>
      <c r="T6044" s="45"/>
      <c r="U6044" s="52"/>
      <c r="V6044" s="53"/>
      <c r="W6044" s="54"/>
      <c r="X6044" s="30"/>
      <c r="Y6044" s="31" t="str">
        <v/>
      </c>
      <c r="Z6044" s="30"/>
      <c r="AA6044" s="56"/>
      <c r="AB6044" s="56"/>
      <c r="AC6044" s="30"/>
      <c r="AD6044" s="30"/>
    </row>
    <row r="6045" spans="1:30" x14ac:dyDescent="0.2">
      <c r="A6045" s="89"/>
      <c r="B6045" s="35"/>
      <c r="C6045" s="30"/>
      <c r="D6045" s="30"/>
      <c r="E6045" s="30"/>
      <c r="F6045" s="30"/>
      <c r="G6045" s="30"/>
      <c r="H6045" s="155"/>
      <c r="I6045" s="36" t="str">
        <f ca="1">IFERROR(__xludf.DUMMYFUNCTION("""COMPUTED_VALUE""")," ")</f>
        <v xml:space="preserve"> </v>
      </c>
      <c r="J6045" s="51"/>
      <c r="K6045" s="56"/>
      <c r="L6045" s="38"/>
      <c r="M6045" s="30"/>
      <c r="N6045" s="30"/>
      <c r="O6045" s="30"/>
      <c r="P6045" s="30"/>
      <c r="Q6045" s="23" t="str">
        <v/>
      </c>
      <c r="R6045" s="30"/>
      <c r="S6045" s="39"/>
      <c r="T6045" s="45"/>
      <c r="U6045" s="52"/>
      <c r="V6045" s="53"/>
      <c r="W6045" s="54"/>
      <c r="X6045" s="30"/>
      <c r="Y6045" s="31" t="str">
        <v/>
      </c>
      <c r="Z6045" s="30"/>
      <c r="AA6045" s="55"/>
      <c r="AB6045" s="55"/>
      <c r="AC6045" s="30"/>
      <c r="AD6045" s="30"/>
    </row>
    <row r="6046" spans="1:30" x14ac:dyDescent="0.2">
      <c r="A6046" s="89"/>
      <c r="B6046" s="35"/>
      <c r="C6046" s="30"/>
      <c r="D6046" s="30"/>
      <c r="E6046" s="30"/>
      <c r="F6046" s="30"/>
      <c r="G6046" s="30"/>
      <c r="H6046" s="155"/>
      <c r="I6046" s="36" t="str">
        <f ca="1">IFERROR(__xludf.DUMMYFUNCTION("""COMPUTED_VALUE""")," ")</f>
        <v xml:space="preserve"> </v>
      </c>
      <c r="J6046" s="51"/>
      <c r="K6046" s="56"/>
      <c r="L6046" s="38"/>
      <c r="M6046" s="30"/>
      <c r="N6046" s="30"/>
      <c r="O6046" s="30"/>
      <c r="P6046" s="30"/>
      <c r="Q6046" s="23" t="str">
        <v/>
      </c>
      <c r="R6046" s="30"/>
      <c r="S6046" s="39"/>
      <c r="T6046" s="45"/>
      <c r="U6046" s="52"/>
      <c r="V6046" s="53"/>
      <c r="W6046" s="54"/>
      <c r="X6046" s="30"/>
      <c r="Y6046" s="31" t="str">
        <v/>
      </c>
      <c r="Z6046" s="30"/>
      <c r="AA6046" s="56"/>
      <c r="AB6046" s="56"/>
      <c r="AC6046" s="30"/>
      <c r="AD6046" s="30"/>
    </row>
    <row r="6047" spans="1:30" x14ac:dyDescent="0.2">
      <c r="A6047" s="89"/>
      <c r="B6047" s="35"/>
      <c r="C6047" s="30"/>
      <c r="D6047" s="30"/>
      <c r="E6047" s="30"/>
      <c r="F6047" s="30"/>
      <c r="G6047" s="30"/>
      <c r="H6047" s="155"/>
      <c r="I6047" s="36" t="str">
        <f ca="1">IFERROR(__xludf.DUMMYFUNCTION("""COMPUTED_VALUE""")," ")</f>
        <v xml:space="preserve"> </v>
      </c>
      <c r="J6047" s="51"/>
      <c r="K6047" s="56"/>
      <c r="L6047" s="38"/>
      <c r="M6047" s="30"/>
      <c r="N6047" s="30"/>
      <c r="O6047" s="30"/>
      <c r="P6047" s="30"/>
      <c r="Q6047" s="23" t="str">
        <v/>
      </c>
      <c r="R6047" s="30"/>
      <c r="S6047" s="39"/>
      <c r="T6047" s="45"/>
      <c r="U6047" s="52"/>
      <c r="V6047" s="53"/>
      <c r="W6047" s="54"/>
      <c r="X6047" s="30"/>
      <c r="Y6047" s="31" t="str">
        <v/>
      </c>
      <c r="Z6047" s="30"/>
      <c r="AA6047" s="55"/>
      <c r="AB6047" s="55"/>
      <c r="AC6047" s="30"/>
      <c r="AD6047" s="30"/>
    </row>
    <row r="6048" spans="1:30" x14ac:dyDescent="0.2">
      <c r="A6048" s="89"/>
      <c r="B6048" s="35"/>
      <c r="C6048" s="30"/>
      <c r="D6048" s="30"/>
      <c r="E6048" s="30"/>
      <c r="F6048" s="30"/>
      <c r="G6048" s="30"/>
      <c r="H6048" s="155"/>
      <c r="I6048" s="36" t="str">
        <f ca="1">IFERROR(__xludf.DUMMYFUNCTION("""COMPUTED_VALUE""")," ")</f>
        <v xml:space="preserve"> </v>
      </c>
      <c r="J6048" s="51"/>
      <c r="K6048" s="56"/>
      <c r="L6048" s="38"/>
      <c r="M6048" s="30"/>
      <c r="N6048" s="30"/>
      <c r="O6048" s="30"/>
      <c r="P6048" s="30"/>
      <c r="Q6048" s="23" t="str">
        <v/>
      </c>
      <c r="R6048" s="30"/>
      <c r="S6048" s="39"/>
      <c r="T6048" s="45"/>
      <c r="U6048" s="52"/>
      <c r="V6048" s="53"/>
      <c r="W6048" s="54"/>
      <c r="X6048" s="30"/>
      <c r="Y6048" s="31" t="str">
        <v/>
      </c>
      <c r="Z6048" s="30"/>
      <c r="AA6048" s="56"/>
      <c r="AB6048" s="56"/>
      <c r="AC6048" s="30"/>
      <c r="AD6048" s="30"/>
    </row>
    <row r="6049" spans="1:30" x14ac:dyDescent="0.2">
      <c r="A6049" s="89"/>
      <c r="B6049" s="35"/>
      <c r="C6049" s="30"/>
      <c r="D6049" s="30"/>
      <c r="E6049" s="30"/>
      <c r="F6049" s="30"/>
      <c r="G6049" s="30"/>
      <c r="H6049" s="155"/>
      <c r="I6049" s="36" t="str">
        <f ca="1">IFERROR(__xludf.DUMMYFUNCTION("""COMPUTED_VALUE""")," ")</f>
        <v xml:space="preserve"> </v>
      </c>
      <c r="J6049" s="51"/>
      <c r="K6049" s="56"/>
      <c r="L6049" s="38"/>
      <c r="M6049" s="30"/>
      <c r="N6049" s="30"/>
      <c r="O6049" s="30"/>
      <c r="P6049" s="30"/>
      <c r="Q6049" s="23" t="str">
        <v/>
      </c>
      <c r="R6049" s="30"/>
      <c r="S6049" s="39"/>
      <c r="T6049" s="45"/>
      <c r="U6049" s="52"/>
      <c r="V6049" s="53"/>
      <c r="W6049" s="54"/>
      <c r="X6049" s="30"/>
      <c r="Y6049" s="31" t="str">
        <v/>
      </c>
      <c r="Z6049" s="30"/>
      <c r="AA6049" s="55"/>
      <c r="AB6049" s="55"/>
      <c r="AC6049" s="30"/>
      <c r="AD6049" s="30"/>
    </row>
    <row r="6050" spans="1:30" x14ac:dyDescent="0.2">
      <c r="A6050" s="89"/>
      <c r="B6050" s="35"/>
      <c r="C6050" s="30"/>
      <c r="D6050" s="30"/>
      <c r="E6050" s="30"/>
      <c r="F6050" s="30"/>
      <c r="G6050" s="30"/>
      <c r="H6050" s="155"/>
      <c r="I6050" s="36" t="str">
        <f ca="1">IFERROR(__xludf.DUMMYFUNCTION("""COMPUTED_VALUE""")," ")</f>
        <v xml:space="preserve"> </v>
      </c>
      <c r="J6050" s="51"/>
      <c r="K6050" s="56"/>
      <c r="L6050" s="38"/>
      <c r="M6050" s="30"/>
      <c r="N6050" s="30"/>
      <c r="O6050" s="30"/>
      <c r="P6050" s="30"/>
      <c r="Q6050" s="23" t="str">
        <v/>
      </c>
      <c r="R6050" s="30"/>
      <c r="S6050" s="39"/>
      <c r="T6050" s="45"/>
      <c r="U6050" s="52"/>
      <c r="V6050" s="53"/>
      <c r="W6050" s="54"/>
      <c r="X6050" s="30"/>
      <c r="Y6050" s="31" t="str">
        <v/>
      </c>
      <c r="Z6050" s="30"/>
      <c r="AA6050" s="56"/>
      <c r="AB6050" s="56"/>
      <c r="AC6050" s="30"/>
      <c r="AD6050" s="30"/>
    </row>
    <row r="6051" spans="1:30" x14ac:dyDescent="0.2">
      <c r="A6051" s="89"/>
      <c r="B6051" s="35"/>
      <c r="C6051" s="30"/>
      <c r="D6051" s="30"/>
      <c r="E6051" s="30"/>
      <c r="F6051" s="30"/>
      <c r="G6051" s="30"/>
      <c r="H6051" s="155"/>
      <c r="I6051" s="36" t="str">
        <f ca="1">IFERROR(__xludf.DUMMYFUNCTION("""COMPUTED_VALUE""")," ")</f>
        <v xml:space="preserve"> </v>
      </c>
      <c r="J6051" s="51"/>
      <c r="K6051" s="56"/>
      <c r="L6051" s="38"/>
      <c r="M6051" s="30"/>
      <c r="N6051" s="30"/>
      <c r="O6051" s="30"/>
      <c r="P6051" s="30"/>
      <c r="Q6051" s="23" t="str">
        <v/>
      </c>
      <c r="R6051" s="30"/>
      <c r="S6051" s="39"/>
      <c r="T6051" s="45"/>
      <c r="U6051" s="52"/>
      <c r="V6051" s="53"/>
      <c r="W6051" s="54"/>
      <c r="X6051" s="30"/>
      <c r="Y6051" s="31" t="str">
        <v/>
      </c>
      <c r="Z6051" s="30"/>
      <c r="AA6051" s="55"/>
      <c r="AB6051" s="55"/>
      <c r="AC6051" s="30"/>
      <c r="AD6051" s="30"/>
    </row>
    <row r="6052" spans="1:30" x14ac:dyDescent="0.2">
      <c r="A6052" s="89"/>
      <c r="B6052" s="35"/>
      <c r="C6052" s="30"/>
      <c r="D6052" s="30"/>
      <c r="E6052" s="30"/>
      <c r="F6052" s="30"/>
      <c r="G6052" s="30"/>
      <c r="H6052" s="155"/>
      <c r="I6052" s="36" t="str">
        <f ca="1">IFERROR(__xludf.DUMMYFUNCTION("""COMPUTED_VALUE""")," ")</f>
        <v xml:space="preserve"> </v>
      </c>
      <c r="J6052" s="51"/>
      <c r="K6052" s="56"/>
      <c r="L6052" s="38"/>
      <c r="M6052" s="30"/>
      <c r="N6052" s="30"/>
      <c r="O6052" s="30"/>
      <c r="P6052" s="30"/>
      <c r="Q6052" s="23" t="str">
        <v/>
      </c>
      <c r="R6052" s="30"/>
      <c r="S6052" s="39"/>
      <c r="T6052" s="45"/>
      <c r="U6052" s="52"/>
      <c r="V6052" s="53"/>
      <c r="W6052" s="54"/>
      <c r="X6052" s="30"/>
      <c r="Y6052" s="31" t="str">
        <v/>
      </c>
      <c r="Z6052" s="30"/>
      <c r="AA6052" s="56"/>
      <c r="AB6052" s="56"/>
      <c r="AC6052" s="30"/>
      <c r="AD6052" s="30"/>
    </row>
    <row r="6053" spans="1:30" x14ac:dyDescent="0.2">
      <c r="A6053" s="89"/>
      <c r="B6053" s="35"/>
      <c r="C6053" s="30"/>
      <c r="D6053" s="30"/>
      <c r="E6053" s="30"/>
      <c r="F6053" s="30"/>
      <c r="G6053" s="30"/>
      <c r="H6053" s="155"/>
      <c r="I6053" s="36" t="str">
        <f ca="1">IFERROR(__xludf.DUMMYFUNCTION("""COMPUTED_VALUE""")," ")</f>
        <v xml:space="preserve"> </v>
      </c>
      <c r="J6053" s="51"/>
      <c r="K6053" s="56"/>
      <c r="L6053" s="38"/>
      <c r="M6053" s="30"/>
      <c r="N6053" s="30"/>
      <c r="O6053" s="30"/>
      <c r="P6053" s="30"/>
      <c r="Q6053" s="23" t="str">
        <v/>
      </c>
      <c r="R6053" s="30"/>
      <c r="S6053" s="39"/>
      <c r="T6053" s="45"/>
      <c r="U6053" s="52"/>
      <c r="V6053" s="53"/>
      <c r="W6053" s="54"/>
      <c r="X6053" s="30"/>
      <c r="Y6053" s="31" t="str">
        <v/>
      </c>
      <c r="Z6053" s="30"/>
      <c r="AA6053" s="55"/>
      <c r="AB6053" s="55"/>
      <c r="AC6053" s="30"/>
      <c r="AD6053" s="30"/>
    </row>
    <row r="6054" spans="1:30" x14ac:dyDescent="0.2">
      <c r="A6054" s="89"/>
      <c r="B6054" s="35"/>
      <c r="C6054" s="30"/>
      <c r="D6054" s="30"/>
      <c r="E6054" s="30"/>
      <c r="F6054" s="30"/>
      <c r="G6054" s="30"/>
      <c r="H6054" s="155"/>
      <c r="I6054" s="36" t="str">
        <f ca="1">IFERROR(__xludf.DUMMYFUNCTION("""COMPUTED_VALUE""")," ")</f>
        <v xml:space="preserve"> </v>
      </c>
      <c r="J6054" s="51"/>
      <c r="K6054" s="56"/>
      <c r="L6054" s="38"/>
      <c r="M6054" s="30"/>
      <c r="N6054" s="30"/>
      <c r="O6054" s="30"/>
      <c r="P6054" s="30"/>
      <c r="Q6054" s="23" t="str">
        <v/>
      </c>
      <c r="R6054" s="30"/>
      <c r="S6054" s="39"/>
      <c r="T6054" s="45"/>
      <c r="U6054" s="52"/>
      <c r="V6054" s="53"/>
      <c r="W6054" s="54"/>
      <c r="X6054" s="30"/>
      <c r="Y6054" s="31" t="str">
        <v/>
      </c>
      <c r="Z6054" s="30"/>
      <c r="AA6054" s="56"/>
      <c r="AB6054" s="56"/>
      <c r="AC6054" s="30"/>
      <c r="AD6054" s="30"/>
    </row>
    <row r="6055" spans="1:30" x14ac:dyDescent="0.2">
      <c r="A6055" s="89"/>
      <c r="B6055" s="35"/>
      <c r="C6055" s="30"/>
      <c r="D6055" s="30"/>
      <c r="E6055" s="30"/>
      <c r="F6055" s="30"/>
      <c r="G6055" s="30"/>
      <c r="H6055" s="155"/>
      <c r="I6055" s="36" t="str">
        <f ca="1">IFERROR(__xludf.DUMMYFUNCTION("""COMPUTED_VALUE""")," ")</f>
        <v xml:space="preserve"> </v>
      </c>
      <c r="J6055" s="51"/>
      <c r="K6055" s="56"/>
      <c r="L6055" s="38"/>
      <c r="M6055" s="30"/>
      <c r="N6055" s="30"/>
      <c r="O6055" s="30"/>
      <c r="P6055" s="30"/>
      <c r="Q6055" s="23" t="str">
        <v/>
      </c>
      <c r="R6055" s="30"/>
      <c r="S6055" s="39"/>
      <c r="T6055" s="45"/>
      <c r="U6055" s="52"/>
      <c r="V6055" s="53"/>
      <c r="W6055" s="54"/>
      <c r="X6055" s="30"/>
      <c r="Y6055" s="31" t="str">
        <v/>
      </c>
      <c r="Z6055" s="30"/>
      <c r="AA6055" s="55"/>
      <c r="AB6055" s="55"/>
      <c r="AC6055" s="30"/>
      <c r="AD6055" s="30"/>
    </row>
    <row r="6056" spans="1:30" x14ac:dyDescent="0.2">
      <c r="A6056" s="89"/>
      <c r="B6056" s="35"/>
      <c r="C6056" s="30"/>
      <c r="D6056" s="30"/>
      <c r="E6056" s="30"/>
      <c r="F6056" s="30"/>
      <c r="G6056" s="30"/>
      <c r="H6056" s="155"/>
      <c r="I6056" s="36" t="str">
        <f ca="1">IFERROR(__xludf.DUMMYFUNCTION("""COMPUTED_VALUE""")," ")</f>
        <v xml:space="preserve"> </v>
      </c>
      <c r="J6056" s="51"/>
      <c r="K6056" s="56"/>
      <c r="L6056" s="38"/>
      <c r="M6056" s="30"/>
      <c r="N6056" s="30"/>
      <c r="O6056" s="30"/>
      <c r="P6056" s="30"/>
      <c r="Q6056" s="23" t="str">
        <v/>
      </c>
      <c r="R6056" s="30"/>
      <c r="S6056" s="39"/>
      <c r="T6056" s="45"/>
      <c r="U6056" s="52"/>
      <c r="V6056" s="53"/>
      <c r="W6056" s="54"/>
      <c r="X6056" s="30"/>
      <c r="Y6056" s="31" t="str">
        <v/>
      </c>
      <c r="Z6056" s="30"/>
      <c r="AA6056" s="56"/>
      <c r="AB6056" s="56"/>
      <c r="AC6056" s="30"/>
      <c r="AD6056" s="30"/>
    </row>
    <row r="6057" spans="1:30" x14ac:dyDescent="0.2">
      <c r="A6057" s="89"/>
      <c r="B6057" s="35"/>
      <c r="C6057" s="30"/>
      <c r="D6057" s="30"/>
      <c r="E6057" s="30"/>
      <c r="F6057" s="30"/>
      <c r="G6057" s="30"/>
      <c r="H6057" s="155"/>
      <c r="I6057" s="36" t="str">
        <f ca="1">IFERROR(__xludf.DUMMYFUNCTION("""COMPUTED_VALUE""")," ")</f>
        <v xml:space="preserve"> </v>
      </c>
      <c r="J6057" s="51"/>
      <c r="K6057" s="56"/>
      <c r="L6057" s="38"/>
      <c r="M6057" s="30"/>
      <c r="N6057" s="30"/>
      <c r="O6057" s="30"/>
      <c r="P6057" s="30"/>
      <c r="Q6057" s="23" t="str">
        <v/>
      </c>
      <c r="R6057" s="30"/>
      <c r="S6057" s="39"/>
      <c r="T6057" s="45"/>
      <c r="U6057" s="52"/>
      <c r="V6057" s="53"/>
      <c r="W6057" s="54"/>
      <c r="X6057" s="30"/>
      <c r="Y6057" s="31" t="str">
        <v/>
      </c>
      <c r="Z6057" s="30"/>
      <c r="AA6057" s="55"/>
      <c r="AB6057" s="55"/>
      <c r="AC6057" s="30"/>
      <c r="AD6057" s="30"/>
    </row>
    <row r="6058" spans="1:30" x14ac:dyDescent="0.2">
      <c r="A6058" s="89"/>
      <c r="B6058" s="35"/>
      <c r="C6058" s="30"/>
      <c r="D6058" s="30"/>
      <c r="E6058" s="30"/>
      <c r="F6058" s="30"/>
      <c r="G6058" s="30"/>
      <c r="H6058" s="155"/>
      <c r="I6058" s="36" t="str">
        <f ca="1">IFERROR(__xludf.DUMMYFUNCTION("""COMPUTED_VALUE""")," ")</f>
        <v xml:space="preserve"> </v>
      </c>
      <c r="J6058" s="51"/>
      <c r="K6058" s="56"/>
      <c r="L6058" s="38"/>
      <c r="M6058" s="30"/>
      <c r="N6058" s="30"/>
      <c r="O6058" s="30"/>
      <c r="P6058" s="30"/>
      <c r="Q6058" s="23" t="str">
        <v/>
      </c>
      <c r="R6058" s="30"/>
      <c r="S6058" s="39"/>
      <c r="T6058" s="45"/>
      <c r="U6058" s="52"/>
      <c r="V6058" s="53"/>
      <c r="W6058" s="54"/>
      <c r="X6058" s="30"/>
      <c r="Y6058" s="31" t="str">
        <v/>
      </c>
      <c r="Z6058" s="30"/>
      <c r="AA6058" s="56"/>
      <c r="AB6058" s="56"/>
      <c r="AC6058" s="30"/>
      <c r="AD6058" s="30"/>
    </row>
    <row r="6059" spans="1:30" x14ac:dyDescent="0.2">
      <c r="A6059" s="89"/>
      <c r="B6059" s="35"/>
      <c r="C6059" s="30"/>
      <c r="D6059" s="30"/>
      <c r="E6059" s="30"/>
      <c r="F6059" s="30"/>
      <c r="G6059" s="30"/>
      <c r="H6059" s="155"/>
      <c r="I6059" s="36" t="str">
        <f ca="1">IFERROR(__xludf.DUMMYFUNCTION("""COMPUTED_VALUE""")," ")</f>
        <v xml:space="preserve"> </v>
      </c>
      <c r="J6059" s="51"/>
      <c r="K6059" s="56"/>
      <c r="L6059" s="38"/>
      <c r="M6059" s="30"/>
      <c r="N6059" s="30"/>
      <c r="O6059" s="30"/>
      <c r="P6059" s="30"/>
      <c r="Q6059" s="23" t="str">
        <v/>
      </c>
      <c r="R6059" s="30"/>
      <c r="S6059" s="39"/>
      <c r="T6059" s="45"/>
      <c r="U6059" s="52"/>
      <c r="V6059" s="53"/>
      <c r="W6059" s="54"/>
      <c r="X6059" s="30"/>
      <c r="Y6059" s="31" t="str">
        <v/>
      </c>
      <c r="Z6059" s="30"/>
      <c r="AA6059" s="55"/>
      <c r="AB6059" s="55"/>
      <c r="AC6059" s="30"/>
      <c r="AD6059" s="30"/>
    </row>
    <row r="6060" spans="1:30" x14ac:dyDescent="0.2">
      <c r="A6060" s="89"/>
      <c r="B6060" s="35"/>
      <c r="C6060" s="30"/>
      <c r="D6060" s="30"/>
      <c r="E6060" s="30"/>
      <c r="F6060" s="30"/>
      <c r="G6060" s="30"/>
      <c r="H6060" s="155"/>
      <c r="I6060" s="36" t="str">
        <f ca="1">IFERROR(__xludf.DUMMYFUNCTION("""COMPUTED_VALUE""")," ")</f>
        <v xml:space="preserve"> </v>
      </c>
      <c r="J6060" s="51"/>
      <c r="K6060" s="56"/>
      <c r="L6060" s="38"/>
      <c r="M6060" s="30"/>
      <c r="N6060" s="30"/>
      <c r="O6060" s="30"/>
      <c r="P6060" s="30"/>
      <c r="Q6060" s="23" t="str">
        <v/>
      </c>
      <c r="R6060" s="30"/>
      <c r="S6060" s="39"/>
      <c r="T6060" s="45"/>
      <c r="U6060" s="52"/>
      <c r="V6060" s="53"/>
      <c r="W6060" s="54"/>
      <c r="X6060" s="30"/>
      <c r="Y6060" s="31" t="str">
        <v/>
      </c>
      <c r="Z6060" s="30"/>
      <c r="AA6060" s="56"/>
      <c r="AB6060" s="56"/>
      <c r="AC6060" s="30"/>
      <c r="AD6060" s="30"/>
    </row>
    <row r="6061" spans="1:30" x14ac:dyDescent="0.2">
      <c r="A6061" s="89"/>
      <c r="B6061" s="35"/>
      <c r="C6061" s="30"/>
      <c r="D6061" s="30"/>
      <c r="E6061" s="30"/>
      <c r="F6061" s="30"/>
      <c r="G6061" s="30"/>
      <c r="H6061" s="155"/>
      <c r="I6061" s="36" t="str">
        <f ca="1">IFERROR(__xludf.DUMMYFUNCTION("""COMPUTED_VALUE""")," ")</f>
        <v xml:space="preserve"> </v>
      </c>
      <c r="J6061" s="51"/>
      <c r="K6061" s="56"/>
      <c r="L6061" s="38"/>
      <c r="M6061" s="30"/>
      <c r="N6061" s="30"/>
      <c r="O6061" s="30"/>
      <c r="P6061" s="30"/>
      <c r="Q6061" s="23" t="str">
        <v/>
      </c>
      <c r="R6061" s="30"/>
      <c r="S6061" s="39"/>
      <c r="T6061" s="45"/>
      <c r="U6061" s="52"/>
      <c r="V6061" s="53"/>
      <c r="W6061" s="54"/>
      <c r="X6061" s="30"/>
      <c r="Y6061" s="31" t="str">
        <v/>
      </c>
      <c r="Z6061" s="30"/>
      <c r="AA6061" s="55"/>
      <c r="AB6061" s="55"/>
      <c r="AC6061" s="30"/>
      <c r="AD6061" s="30"/>
    </row>
    <row r="6062" spans="1:30" x14ac:dyDescent="0.2">
      <c r="A6062" s="89"/>
      <c r="B6062" s="35"/>
      <c r="C6062" s="30"/>
      <c r="D6062" s="30"/>
      <c r="E6062" s="30"/>
      <c r="F6062" s="30"/>
      <c r="G6062" s="30"/>
      <c r="H6062" s="155"/>
      <c r="I6062" s="36" t="str">
        <f ca="1">IFERROR(__xludf.DUMMYFUNCTION("""COMPUTED_VALUE""")," ")</f>
        <v xml:space="preserve"> </v>
      </c>
      <c r="J6062" s="51"/>
      <c r="K6062" s="56"/>
      <c r="L6062" s="38"/>
      <c r="M6062" s="30"/>
      <c r="N6062" s="30"/>
      <c r="O6062" s="30"/>
      <c r="P6062" s="30"/>
      <c r="Q6062" s="23" t="str">
        <v/>
      </c>
      <c r="R6062" s="30"/>
      <c r="S6062" s="39"/>
      <c r="T6062" s="45"/>
      <c r="U6062" s="52"/>
      <c r="V6062" s="53"/>
      <c r="W6062" s="54"/>
      <c r="X6062" s="30"/>
      <c r="Y6062" s="31" t="str">
        <v/>
      </c>
      <c r="Z6062" s="30"/>
      <c r="AA6062" s="56"/>
      <c r="AB6062" s="56"/>
      <c r="AC6062" s="30"/>
      <c r="AD6062" s="30"/>
    </row>
    <row r="6063" spans="1:30" x14ac:dyDescent="0.2">
      <c r="A6063" s="89"/>
      <c r="B6063" s="35"/>
      <c r="C6063" s="30"/>
      <c r="D6063" s="30"/>
      <c r="E6063" s="30"/>
      <c r="F6063" s="30"/>
      <c r="G6063" s="30"/>
      <c r="H6063" s="155"/>
      <c r="I6063" s="36" t="str">
        <f ca="1">IFERROR(__xludf.DUMMYFUNCTION("""COMPUTED_VALUE""")," ")</f>
        <v xml:space="preserve"> </v>
      </c>
      <c r="J6063" s="51"/>
      <c r="K6063" s="56"/>
      <c r="L6063" s="38"/>
      <c r="M6063" s="30"/>
      <c r="N6063" s="30"/>
      <c r="O6063" s="30"/>
      <c r="P6063" s="30"/>
      <c r="Q6063" s="23" t="str">
        <v/>
      </c>
      <c r="R6063" s="30"/>
      <c r="S6063" s="39"/>
      <c r="T6063" s="45"/>
      <c r="U6063" s="52"/>
      <c r="V6063" s="53"/>
      <c r="W6063" s="54"/>
      <c r="X6063" s="30"/>
      <c r="Y6063" s="31" t="str">
        <v/>
      </c>
      <c r="Z6063" s="30"/>
      <c r="AA6063" s="55"/>
      <c r="AB6063" s="55"/>
      <c r="AC6063" s="30"/>
      <c r="AD6063" s="30"/>
    </row>
    <row r="6064" spans="1:30" x14ac:dyDescent="0.2">
      <c r="A6064" s="89"/>
      <c r="B6064" s="35"/>
      <c r="C6064" s="30"/>
      <c r="D6064" s="30"/>
      <c r="E6064" s="30"/>
      <c r="F6064" s="30"/>
      <c r="G6064" s="30"/>
      <c r="H6064" s="155"/>
      <c r="I6064" s="36" t="str">
        <f ca="1">IFERROR(__xludf.DUMMYFUNCTION("""COMPUTED_VALUE""")," ")</f>
        <v xml:space="preserve"> </v>
      </c>
      <c r="J6064" s="51"/>
      <c r="K6064" s="56"/>
      <c r="L6064" s="38"/>
      <c r="M6064" s="30"/>
      <c r="N6064" s="30"/>
      <c r="O6064" s="30"/>
      <c r="P6064" s="30"/>
      <c r="Q6064" s="23" t="str">
        <v/>
      </c>
      <c r="R6064" s="30"/>
      <c r="S6064" s="39"/>
      <c r="T6064" s="45"/>
      <c r="U6064" s="52"/>
      <c r="V6064" s="53"/>
      <c r="W6064" s="54"/>
      <c r="X6064" s="30"/>
      <c r="Y6064" s="31" t="str">
        <v/>
      </c>
      <c r="Z6064" s="30"/>
      <c r="AA6064" s="56"/>
      <c r="AB6064" s="56"/>
      <c r="AC6064" s="30"/>
      <c r="AD6064" s="30"/>
    </row>
    <row r="6065" spans="1:30" x14ac:dyDescent="0.2">
      <c r="A6065" s="89"/>
      <c r="B6065" s="35"/>
      <c r="C6065" s="30"/>
      <c r="D6065" s="30"/>
      <c r="E6065" s="30"/>
      <c r="F6065" s="30"/>
      <c r="G6065" s="30"/>
      <c r="H6065" s="155"/>
      <c r="I6065" s="36" t="str">
        <f ca="1">IFERROR(__xludf.DUMMYFUNCTION("""COMPUTED_VALUE""")," ")</f>
        <v xml:space="preserve"> </v>
      </c>
      <c r="J6065" s="51"/>
      <c r="K6065" s="56"/>
      <c r="L6065" s="38"/>
      <c r="M6065" s="30"/>
      <c r="N6065" s="30"/>
      <c r="O6065" s="30"/>
      <c r="P6065" s="30"/>
      <c r="Q6065" s="23" t="str">
        <v/>
      </c>
      <c r="R6065" s="30"/>
      <c r="S6065" s="39"/>
      <c r="T6065" s="45"/>
      <c r="U6065" s="52"/>
      <c r="V6065" s="53"/>
      <c r="W6065" s="54"/>
      <c r="X6065" s="30"/>
      <c r="Y6065" s="31" t="str">
        <v/>
      </c>
      <c r="Z6065" s="30"/>
      <c r="AA6065" s="55"/>
      <c r="AB6065" s="55"/>
      <c r="AC6065" s="30"/>
      <c r="AD6065" s="30"/>
    </row>
    <row r="6066" spans="1:30" x14ac:dyDescent="0.2">
      <c r="A6066" s="89"/>
      <c r="B6066" s="35"/>
      <c r="C6066" s="30"/>
      <c r="D6066" s="30"/>
      <c r="E6066" s="30"/>
      <c r="F6066" s="30"/>
      <c r="G6066" s="30"/>
      <c r="H6066" s="155"/>
      <c r="I6066" s="36" t="str">
        <f ca="1">IFERROR(__xludf.DUMMYFUNCTION("""COMPUTED_VALUE""")," ")</f>
        <v xml:space="preserve"> </v>
      </c>
      <c r="J6066" s="51"/>
      <c r="K6066" s="56"/>
      <c r="L6066" s="38"/>
      <c r="M6066" s="30"/>
      <c r="N6066" s="30"/>
      <c r="O6066" s="30"/>
      <c r="P6066" s="30"/>
      <c r="Q6066" s="23" t="str">
        <v/>
      </c>
      <c r="R6066" s="30"/>
      <c r="S6066" s="39"/>
      <c r="T6066" s="45"/>
      <c r="U6066" s="52"/>
      <c r="V6066" s="53"/>
      <c r="W6066" s="54"/>
      <c r="X6066" s="30"/>
      <c r="Y6066" s="31" t="str">
        <v/>
      </c>
      <c r="Z6066" s="30"/>
      <c r="AA6066" s="56"/>
      <c r="AB6066" s="56"/>
      <c r="AC6066" s="30"/>
      <c r="AD6066" s="30"/>
    </row>
    <row r="6067" spans="1:30" x14ac:dyDescent="0.2">
      <c r="A6067" s="89"/>
      <c r="B6067" s="35"/>
      <c r="C6067" s="30"/>
      <c r="D6067" s="30"/>
      <c r="E6067" s="30"/>
      <c r="F6067" s="30"/>
      <c r="G6067" s="30"/>
      <c r="H6067" s="155"/>
      <c r="I6067" s="36" t="str">
        <f ca="1">IFERROR(__xludf.DUMMYFUNCTION("""COMPUTED_VALUE""")," ")</f>
        <v xml:space="preserve"> </v>
      </c>
      <c r="J6067" s="51"/>
      <c r="K6067" s="56"/>
      <c r="L6067" s="38"/>
      <c r="M6067" s="30"/>
      <c r="N6067" s="30"/>
      <c r="O6067" s="30"/>
      <c r="P6067" s="30"/>
      <c r="Q6067" s="23" t="str">
        <v/>
      </c>
      <c r="R6067" s="30"/>
      <c r="S6067" s="39"/>
      <c r="T6067" s="45"/>
      <c r="U6067" s="52"/>
      <c r="V6067" s="53"/>
      <c r="W6067" s="54"/>
      <c r="X6067" s="30"/>
      <c r="Y6067" s="31" t="str">
        <v/>
      </c>
      <c r="Z6067" s="30"/>
      <c r="AA6067" s="55"/>
      <c r="AB6067" s="55"/>
      <c r="AC6067" s="30"/>
      <c r="AD6067" s="30"/>
    </row>
    <row r="6068" spans="1:30" x14ac:dyDescent="0.2">
      <c r="A6068" s="89"/>
      <c r="B6068" s="35"/>
      <c r="C6068" s="30"/>
      <c r="D6068" s="30"/>
      <c r="E6068" s="30"/>
      <c r="F6068" s="30"/>
      <c r="G6068" s="30"/>
      <c r="H6068" s="155"/>
      <c r="I6068" s="36" t="str">
        <f ca="1">IFERROR(__xludf.DUMMYFUNCTION("""COMPUTED_VALUE""")," ")</f>
        <v xml:space="preserve"> </v>
      </c>
      <c r="J6068" s="51"/>
      <c r="K6068" s="56"/>
      <c r="L6068" s="38"/>
      <c r="M6068" s="30"/>
      <c r="N6068" s="30"/>
      <c r="O6068" s="30"/>
      <c r="P6068" s="30"/>
      <c r="Q6068" s="23" t="str">
        <v/>
      </c>
      <c r="R6068" s="30"/>
      <c r="S6068" s="39"/>
      <c r="T6068" s="45"/>
      <c r="U6068" s="52"/>
      <c r="V6068" s="53"/>
      <c r="W6068" s="54"/>
      <c r="X6068" s="30"/>
      <c r="Y6068" s="31" t="str">
        <v/>
      </c>
      <c r="Z6068" s="30"/>
      <c r="AA6068" s="56"/>
      <c r="AB6068" s="56"/>
      <c r="AC6068" s="30"/>
      <c r="AD6068" s="30"/>
    </row>
    <row r="6069" spans="1:30" x14ac:dyDescent="0.2">
      <c r="A6069" s="89"/>
      <c r="B6069" s="35"/>
      <c r="C6069" s="30"/>
      <c r="D6069" s="30"/>
      <c r="E6069" s="30"/>
      <c r="F6069" s="30"/>
      <c r="G6069" s="30"/>
      <c r="H6069" s="155"/>
      <c r="I6069" s="36" t="str">
        <f ca="1">IFERROR(__xludf.DUMMYFUNCTION("""COMPUTED_VALUE""")," ")</f>
        <v xml:space="preserve"> </v>
      </c>
      <c r="J6069" s="51"/>
      <c r="K6069" s="56"/>
      <c r="L6069" s="38"/>
      <c r="M6069" s="30"/>
      <c r="N6069" s="30"/>
      <c r="O6069" s="30"/>
      <c r="P6069" s="30"/>
      <c r="Q6069" s="23" t="str">
        <v/>
      </c>
      <c r="R6069" s="30"/>
      <c r="S6069" s="39"/>
      <c r="T6069" s="45"/>
      <c r="U6069" s="52"/>
      <c r="V6069" s="53"/>
      <c r="W6069" s="54"/>
      <c r="X6069" s="30"/>
      <c r="Y6069" s="31" t="str">
        <v/>
      </c>
      <c r="Z6069" s="30"/>
      <c r="AA6069" s="55"/>
      <c r="AB6069" s="55"/>
      <c r="AC6069" s="30"/>
      <c r="AD6069" s="30"/>
    </row>
    <row r="6070" spans="1:30" x14ac:dyDescent="0.2">
      <c r="A6070" s="89"/>
      <c r="B6070" s="35"/>
      <c r="C6070" s="30"/>
      <c r="D6070" s="30"/>
      <c r="E6070" s="30"/>
      <c r="F6070" s="30"/>
      <c r="G6070" s="30"/>
      <c r="H6070" s="155"/>
      <c r="I6070" s="36" t="str">
        <f ca="1">IFERROR(__xludf.DUMMYFUNCTION("""COMPUTED_VALUE""")," ")</f>
        <v xml:space="preserve"> </v>
      </c>
      <c r="J6070" s="51"/>
      <c r="K6070" s="56"/>
      <c r="L6070" s="38"/>
      <c r="M6070" s="30"/>
      <c r="N6070" s="30"/>
      <c r="O6070" s="30"/>
      <c r="P6070" s="30"/>
      <c r="Q6070" s="23" t="str">
        <v/>
      </c>
      <c r="R6070" s="30"/>
      <c r="S6070" s="39"/>
      <c r="T6070" s="45"/>
      <c r="U6070" s="52"/>
      <c r="V6070" s="53"/>
      <c r="W6070" s="54"/>
      <c r="X6070" s="30"/>
      <c r="Y6070" s="31" t="str">
        <v/>
      </c>
      <c r="Z6070" s="30"/>
      <c r="AA6070" s="56"/>
      <c r="AB6070" s="56"/>
      <c r="AC6070" s="30"/>
      <c r="AD6070" s="30"/>
    </row>
    <row r="6071" spans="1:30" x14ac:dyDescent="0.2">
      <c r="A6071" s="89"/>
      <c r="B6071" s="35"/>
      <c r="C6071" s="30"/>
      <c r="D6071" s="30"/>
      <c r="E6071" s="30"/>
      <c r="F6071" s="30"/>
      <c r="G6071" s="30"/>
      <c r="H6071" s="155"/>
      <c r="I6071" s="36" t="str">
        <f ca="1">IFERROR(__xludf.DUMMYFUNCTION("""COMPUTED_VALUE""")," ")</f>
        <v xml:space="preserve"> </v>
      </c>
      <c r="J6071" s="51"/>
      <c r="K6071" s="56"/>
      <c r="L6071" s="38"/>
      <c r="M6071" s="30"/>
      <c r="N6071" s="30"/>
      <c r="O6071" s="30"/>
      <c r="P6071" s="30"/>
      <c r="Q6071" s="23" t="str">
        <v/>
      </c>
      <c r="R6071" s="30"/>
      <c r="S6071" s="39"/>
      <c r="T6071" s="45"/>
      <c r="U6071" s="52"/>
      <c r="V6071" s="53"/>
      <c r="W6071" s="54"/>
      <c r="X6071" s="30"/>
      <c r="Y6071" s="31" t="str">
        <v/>
      </c>
      <c r="Z6071" s="30"/>
      <c r="AA6071" s="55"/>
      <c r="AB6071" s="55"/>
      <c r="AC6071" s="30"/>
      <c r="AD6071" s="30"/>
    </row>
    <row r="6072" spans="1:30" x14ac:dyDescent="0.2">
      <c r="A6072" s="89"/>
      <c r="B6072" s="35"/>
      <c r="C6072" s="30"/>
      <c r="D6072" s="30"/>
      <c r="E6072" s="30"/>
      <c r="F6072" s="30"/>
      <c r="G6072" s="30"/>
      <c r="H6072" s="155"/>
      <c r="I6072" s="36" t="str">
        <f ca="1">IFERROR(__xludf.DUMMYFUNCTION("""COMPUTED_VALUE""")," ")</f>
        <v xml:space="preserve"> </v>
      </c>
      <c r="J6072" s="51"/>
      <c r="K6072" s="56"/>
      <c r="L6072" s="38"/>
      <c r="M6072" s="30"/>
      <c r="N6072" s="30"/>
      <c r="O6072" s="30"/>
      <c r="P6072" s="30"/>
      <c r="Q6072" s="23" t="str">
        <v/>
      </c>
      <c r="R6072" s="30"/>
      <c r="S6072" s="39"/>
      <c r="T6072" s="45"/>
      <c r="U6072" s="52"/>
      <c r="V6072" s="53"/>
      <c r="W6072" s="54"/>
      <c r="X6072" s="30"/>
      <c r="Y6072" s="31" t="str">
        <v/>
      </c>
      <c r="Z6072" s="30"/>
      <c r="AA6072" s="56"/>
      <c r="AB6072" s="56"/>
      <c r="AC6072" s="30"/>
      <c r="AD6072" s="30"/>
    </row>
    <row r="6073" spans="1:30" x14ac:dyDescent="0.2">
      <c r="A6073" s="89"/>
      <c r="B6073" s="35"/>
      <c r="C6073" s="30"/>
      <c r="D6073" s="30"/>
      <c r="E6073" s="30"/>
      <c r="F6073" s="30"/>
      <c r="G6073" s="30"/>
      <c r="H6073" s="155"/>
      <c r="I6073" s="36" t="str">
        <f ca="1">IFERROR(__xludf.DUMMYFUNCTION("""COMPUTED_VALUE""")," ")</f>
        <v xml:space="preserve"> </v>
      </c>
      <c r="J6073" s="51"/>
      <c r="K6073" s="56"/>
      <c r="L6073" s="38"/>
      <c r="M6073" s="30"/>
      <c r="N6073" s="30"/>
      <c r="O6073" s="30"/>
      <c r="P6073" s="30"/>
      <c r="Q6073" s="23" t="str">
        <v/>
      </c>
      <c r="R6073" s="30"/>
      <c r="S6073" s="39"/>
      <c r="T6073" s="45"/>
      <c r="U6073" s="52"/>
      <c r="V6073" s="53"/>
      <c r="W6073" s="54"/>
      <c r="X6073" s="30"/>
      <c r="Y6073" s="31" t="str">
        <v/>
      </c>
      <c r="Z6073" s="30"/>
      <c r="AA6073" s="55"/>
      <c r="AB6073" s="55"/>
      <c r="AC6073" s="30"/>
      <c r="AD6073" s="30"/>
    </row>
    <row r="6074" spans="1:30" x14ac:dyDescent="0.2">
      <c r="A6074" s="89"/>
      <c r="B6074" s="35"/>
      <c r="C6074" s="30"/>
      <c r="D6074" s="30"/>
      <c r="E6074" s="30"/>
      <c r="F6074" s="30"/>
      <c r="G6074" s="30"/>
      <c r="H6074" s="155"/>
      <c r="I6074" s="36" t="str">
        <f ca="1">IFERROR(__xludf.DUMMYFUNCTION("""COMPUTED_VALUE""")," ")</f>
        <v xml:space="preserve"> </v>
      </c>
      <c r="J6074" s="51"/>
      <c r="K6074" s="56"/>
      <c r="L6074" s="38"/>
      <c r="M6074" s="30"/>
      <c r="N6074" s="30"/>
      <c r="O6074" s="30"/>
      <c r="P6074" s="30"/>
      <c r="Q6074" s="23" t="str">
        <v/>
      </c>
      <c r="R6074" s="30"/>
      <c r="S6074" s="39"/>
      <c r="T6074" s="45"/>
      <c r="U6074" s="52"/>
      <c r="V6074" s="53"/>
      <c r="W6074" s="54"/>
      <c r="X6074" s="30"/>
      <c r="Y6074" s="31" t="str">
        <v/>
      </c>
      <c r="Z6074" s="30"/>
      <c r="AA6074" s="56"/>
      <c r="AB6074" s="56"/>
      <c r="AC6074" s="30"/>
      <c r="AD6074" s="30"/>
    </row>
    <row r="6075" spans="1:30" x14ac:dyDescent="0.2">
      <c r="A6075" s="89"/>
      <c r="B6075" s="35"/>
      <c r="C6075" s="30"/>
      <c r="D6075" s="30"/>
      <c r="E6075" s="30"/>
      <c r="F6075" s="30"/>
      <c r="G6075" s="30"/>
      <c r="H6075" s="155"/>
      <c r="I6075" s="36" t="str">
        <f ca="1">IFERROR(__xludf.DUMMYFUNCTION("""COMPUTED_VALUE""")," ")</f>
        <v xml:space="preserve"> </v>
      </c>
      <c r="J6075" s="51"/>
      <c r="K6075" s="56"/>
      <c r="L6075" s="38"/>
      <c r="M6075" s="30"/>
      <c r="N6075" s="30"/>
      <c r="O6075" s="30"/>
      <c r="P6075" s="30"/>
      <c r="Q6075" s="23" t="str">
        <v/>
      </c>
      <c r="R6075" s="30"/>
      <c r="S6075" s="39"/>
      <c r="T6075" s="45"/>
      <c r="U6075" s="52"/>
      <c r="V6075" s="53"/>
      <c r="W6075" s="54"/>
      <c r="X6075" s="30"/>
      <c r="Y6075" s="31" t="str">
        <v/>
      </c>
      <c r="Z6075" s="30"/>
      <c r="AA6075" s="55"/>
      <c r="AB6075" s="55"/>
      <c r="AC6075" s="30"/>
      <c r="AD6075" s="30"/>
    </row>
    <row r="6076" spans="1:30" x14ac:dyDescent="0.2">
      <c r="A6076" s="89"/>
      <c r="B6076" s="35"/>
      <c r="C6076" s="30"/>
      <c r="D6076" s="30"/>
      <c r="E6076" s="30"/>
      <c r="F6076" s="30"/>
      <c r="G6076" s="30"/>
      <c r="H6076" s="155"/>
      <c r="I6076" s="36" t="str">
        <f ca="1">IFERROR(__xludf.DUMMYFUNCTION("""COMPUTED_VALUE""")," ")</f>
        <v xml:space="preserve"> </v>
      </c>
      <c r="J6076" s="51"/>
      <c r="K6076" s="56"/>
      <c r="L6076" s="38"/>
      <c r="M6076" s="30"/>
      <c r="N6076" s="30"/>
      <c r="O6076" s="30"/>
      <c r="P6076" s="30"/>
      <c r="Q6076" s="23" t="str">
        <v/>
      </c>
      <c r="R6076" s="30"/>
      <c r="S6076" s="39"/>
      <c r="T6076" s="45"/>
      <c r="U6076" s="52"/>
      <c r="V6076" s="53"/>
      <c r="W6076" s="54"/>
      <c r="X6076" s="30"/>
      <c r="Y6076" s="31" t="str">
        <v/>
      </c>
      <c r="Z6076" s="30"/>
      <c r="AA6076" s="56"/>
      <c r="AB6076" s="56"/>
      <c r="AC6076" s="30"/>
      <c r="AD6076" s="30"/>
    </row>
    <row r="6077" spans="1:30" x14ac:dyDescent="0.2">
      <c r="A6077" s="89"/>
      <c r="B6077" s="35"/>
      <c r="C6077" s="30"/>
      <c r="D6077" s="30"/>
      <c r="E6077" s="30"/>
      <c r="F6077" s="30"/>
      <c r="G6077" s="30"/>
      <c r="H6077" s="155"/>
      <c r="I6077" s="36" t="str">
        <f ca="1">IFERROR(__xludf.DUMMYFUNCTION("""COMPUTED_VALUE""")," ")</f>
        <v xml:space="preserve"> </v>
      </c>
      <c r="J6077" s="51"/>
      <c r="K6077" s="56"/>
      <c r="L6077" s="38"/>
      <c r="M6077" s="30"/>
      <c r="N6077" s="30"/>
      <c r="O6077" s="30"/>
      <c r="P6077" s="30"/>
      <c r="Q6077" s="23" t="str">
        <v/>
      </c>
      <c r="R6077" s="30"/>
      <c r="S6077" s="39"/>
      <c r="T6077" s="45"/>
      <c r="U6077" s="52"/>
      <c r="V6077" s="53"/>
      <c r="W6077" s="54"/>
      <c r="X6077" s="30"/>
      <c r="Y6077" s="31" t="str">
        <v/>
      </c>
      <c r="Z6077" s="30"/>
      <c r="AA6077" s="55"/>
      <c r="AB6077" s="55"/>
      <c r="AC6077" s="30"/>
      <c r="AD6077" s="30"/>
    </row>
    <row r="6078" spans="1:30" x14ac:dyDescent="0.2">
      <c r="A6078" s="89"/>
      <c r="B6078" s="35"/>
      <c r="C6078" s="30"/>
      <c r="D6078" s="30"/>
      <c r="E6078" s="30"/>
      <c r="F6078" s="30"/>
      <c r="G6078" s="30"/>
      <c r="H6078" s="155"/>
      <c r="I6078" s="36" t="str">
        <f ca="1">IFERROR(__xludf.DUMMYFUNCTION("""COMPUTED_VALUE""")," ")</f>
        <v xml:space="preserve"> </v>
      </c>
      <c r="J6078" s="51"/>
      <c r="K6078" s="56"/>
      <c r="L6078" s="38"/>
      <c r="M6078" s="30"/>
      <c r="N6078" s="30"/>
      <c r="O6078" s="30"/>
      <c r="P6078" s="30"/>
      <c r="Q6078" s="23" t="str">
        <v/>
      </c>
      <c r="R6078" s="30"/>
      <c r="S6078" s="39"/>
      <c r="T6078" s="45"/>
      <c r="U6078" s="52"/>
      <c r="V6078" s="53"/>
      <c r="W6078" s="54"/>
      <c r="X6078" s="30"/>
      <c r="Y6078" s="31" t="str">
        <v/>
      </c>
      <c r="Z6078" s="30"/>
      <c r="AA6078" s="56"/>
      <c r="AB6078" s="56"/>
      <c r="AC6078" s="30"/>
      <c r="AD6078" s="30"/>
    </row>
    <row r="6079" spans="1:30" x14ac:dyDescent="0.2">
      <c r="A6079" s="89"/>
      <c r="B6079" s="35"/>
      <c r="C6079" s="30"/>
      <c r="D6079" s="30"/>
      <c r="E6079" s="30"/>
      <c r="F6079" s="30"/>
      <c r="G6079" s="30"/>
      <c r="H6079" s="155"/>
      <c r="I6079" s="36" t="str">
        <f ca="1">IFERROR(__xludf.DUMMYFUNCTION("""COMPUTED_VALUE""")," ")</f>
        <v xml:space="preserve"> </v>
      </c>
      <c r="J6079" s="51"/>
      <c r="K6079" s="56"/>
      <c r="L6079" s="38"/>
      <c r="M6079" s="30"/>
      <c r="N6079" s="30"/>
      <c r="O6079" s="30"/>
      <c r="P6079" s="30"/>
      <c r="Q6079" s="23" t="str">
        <v/>
      </c>
      <c r="R6079" s="30"/>
      <c r="S6079" s="39"/>
      <c r="T6079" s="45"/>
      <c r="U6079" s="52"/>
      <c r="V6079" s="53"/>
      <c r="W6079" s="54"/>
      <c r="X6079" s="30"/>
      <c r="Y6079" s="31" t="str">
        <v/>
      </c>
      <c r="Z6079" s="30"/>
      <c r="AA6079" s="55"/>
      <c r="AB6079" s="55"/>
      <c r="AC6079" s="30"/>
      <c r="AD6079" s="30"/>
    </row>
    <row r="6080" spans="1:30" x14ac:dyDescent="0.2">
      <c r="A6080" s="89"/>
      <c r="B6080" s="35"/>
      <c r="C6080" s="30"/>
      <c r="D6080" s="30"/>
      <c r="E6080" s="30"/>
      <c r="F6080" s="30"/>
      <c r="G6080" s="30"/>
      <c r="H6080" s="155"/>
      <c r="I6080" s="36" t="str">
        <f ca="1">IFERROR(__xludf.DUMMYFUNCTION("""COMPUTED_VALUE""")," ")</f>
        <v xml:space="preserve"> </v>
      </c>
      <c r="J6080" s="51"/>
      <c r="K6080" s="56"/>
      <c r="L6080" s="38"/>
      <c r="M6080" s="30"/>
      <c r="N6080" s="30"/>
      <c r="O6080" s="30"/>
      <c r="P6080" s="30"/>
      <c r="Q6080" s="23" t="str">
        <v/>
      </c>
      <c r="R6080" s="30"/>
      <c r="S6080" s="39"/>
      <c r="T6080" s="45"/>
      <c r="U6080" s="52"/>
      <c r="V6080" s="53"/>
      <c r="W6080" s="54"/>
      <c r="X6080" s="30"/>
      <c r="Y6080" s="31" t="str">
        <v/>
      </c>
      <c r="Z6080" s="30"/>
      <c r="AA6080" s="56"/>
      <c r="AB6080" s="56"/>
      <c r="AC6080" s="30"/>
      <c r="AD6080" s="30"/>
    </row>
    <row r="6081" spans="1:30" x14ac:dyDescent="0.2">
      <c r="A6081" s="89"/>
      <c r="B6081" s="35"/>
      <c r="C6081" s="30"/>
      <c r="D6081" s="30"/>
      <c r="E6081" s="30"/>
      <c r="F6081" s="30"/>
      <c r="G6081" s="30"/>
      <c r="H6081" s="155"/>
      <c r="I6081" s="36" t="str">
        <f ca="1">IFERROR(__xludf.DUMMYFUNCTION("""COMPUTED_VALUE""")," ")</f>
        <v xml:space="preserve"> </v>
      </c>
      <c r="J6081" s="51"/>
      <c r="K6081" s="56"/>
      <c r="L6081" s="38"/>
      <c r="M6081" s="30"/>
      <c r="N6081" s="30"/>
      <c r="O6081" s="30"/>
      <c r="P6081" s="30"/>
      <c r="Q6081" s="23" t="str">
        <v/>
      </c>
      <c r="R6081" s="30"/>
      <c r="S6081" s="39"/>
      <c r="T6081" s="45"/>
      <c r="U6081" s="52"/>
      <c r="V6081" s="53"/>
      <c r="W6081" s="54"/>
      <c r="X6081" s="30"/>
      <c r="Y6081" s="31" t="str">
        <v/>
      </c>
      <c r="Z6081" s="30"/>
      <c r="AA6081" s="55"/>
      <c r="AB6081" s="55"/>
      <c r="AC6081" s="30"/>
      <c r="AD6081" s="30"/>
    </row>
    <row r="6082" spans="1:30" x14ac:dyDescent="0.2">
      <c r="A6082" s="89"/>
      <c r="B6082" s="35"/>
      <c r="C6082" s="30"/>
      <c r="D6082" s="30"/>
      <c r="E6082" s="30"/>
      <c r="F6082" s="30"/>
      <c r="G6082" s="30"/>
      <c r="H6082" s="155"/>
      <c r="I6082" s="36" t="str">
        <f ca="1">IFERROR(__xludf.DUMMYFUNCTION("""COMPUTED_VALUE""")," ")</f>
        <v xml:space="preserve"> </v>
      </c>
      <c r="J6082" s="51"/>
      <c r="K6082" s="56"/>
      <c r="L6082" s="38"/>
      <c r="M6082" s="30"/>
      <c r="N6082" s="30"/>
      <c r="O6082" s="30"/>
      <c r="P6082" s="30"/>
      <c r="Q6082" s="23" t="str">
        <v/>
      </c>
      <c r="R6082" s="30"/>
      <c r="S6082" s="39"/>
      <c r="T6082" s="45"/>
      <c r="U6082" s="52"/>
      <c r="V6082" s="53"/>
      <c r="W6082" s="54"/>
      <c r="X6082" s="30"/>
      <c r="Y6082" s="31" t="str">
        <v/>
      </c>
      <c r="Z6082" s="30"/>
      <c r="AA6082" s="56"/>
      <c r="AB6082" s="56"/>
      <c r="AC6082" s="30"/>
      <c r="AD6082" s="30"/>
    </row>
    <row r="6083" spans="1:30" x14ac:dyDescent="0.2">
      <c r="A6083" s="89"/>
      <c r="B6083" s="35"/>
      <c r="C6083" s="30"/>
      <c r="D6083" s="30"/>
      <c r="E6083" s="30"/>
      <c r="F6083" s="30"/>
      <c r="G6083" s="30"/>
      <c r="H6083" s="155"/>
      <c r="I6083" s="36" t="str">
        <f ca="1">IFERROR(__xludf.DUMMYFUNCTION("""COMPUTED_VALUE""")," ")</f>
        <v xml:space="preserve"> </v>
      </c>
      <c r="J6083" s="51"/>
      <c r="K6083" s="56"/>
      <c r="L6083" s="38"/>
      <c r="M6083" s="30"/>
      <c r="N6083" s="30"/>
      <c r="O6083" s="30"/>
      <c r="P6083" s="30"/>
      <c r="Q6083" s="23" t="str">
        <v/>
      </c>
      <c r="R6083" s="30"/>
      <c r="S6083" s="39"/>
      <c r="T6083" s="45"/>
      <c r="U6083" s="52"/>
      <c r="V6083" s="53"/>
      <c r="W6083" s="54"/>
      <c r="X6083" s="30"/>
      <c r="Y6083" s="31" t="str">
        <v/>
      </c>
      <c r="Z6083" s="30"/>
      <c r="AA6083" s="55"/>
      <c r="AB6083" s="55"/>
      <c r="AC6083" s="30"/>
      <c r="AD6083" s="30"/>
    </row>
    <row r="6084" spans="1:30" x14ac:dyDescent="0.2">
      <c r="A6084" s="89"/>
      <c r="B6084" s="35"/>
      <c r="C6084" s="30"/>
      <c r="D6084" s="30"/>
      <c r="E6084" s="30"/>
      <c r="F6084" s="30"/>
      <c r="G6084" s="30"/>
      <c r="H6084" s="155"/>
      <c r="I6084" s="36" t="str">
        <f ca="1">IFERROR(__xludf.DUMMYFUNCTION("""COMPUTED_VALUE""")," ")</f>
        <v xml:space="preserve"> </v>
      </c>
      <c r="J6084" s="51"/>
      <c r="K6084" s="56"/>
      <c r="L6084" s="38"/>
      <c r="M6084" s="30"/>
      <c r="N6084" s="30"/>
      <c r="O6084" s="30"/>
      <c r="P6084" s="30"/>
      <c r="Q6084" s="23" t="str">
        <v/>
      </c>
      <c r="R6084" s="30"/>
      <c r="S6084" s="39"/>
      <c r="T6084" s="45"/>
      <c r="U6084" s="52"/>
      <c r="V6084" s="53"/>
      <c r="W6084" s="54"/>
      <c r="X6084" s="30"/>
      <c r="Y6084" s="31" t="str">
        <v/>
      </c>
      <c r="Z6084" s="30"/>
      <c r="AA6084" s="56"/>
      <c r="AB6084" s="56"/>
      <c r="AC6084" s="30"/>
      <c r="AD6084" s="30"/>
    </row>
    <row r="6085" spans="1:30" x14ac:dyDescent="0.2">
      <c r="A6085" s="89"/>
      <c r="B6085" s="35"/>
      <c r="C6085" s="30"/>
      <c r="D6085" s="30"/>
      <c r="E6085" s="30"/>
      <c r="F6085" s="30"/>
      <c r="G6085" s="30"/>
      <c r="H6085" s="155"/>
      <c r="I6085" s="36" t="str">
        <f ca="1">IFERROR(__xludf.DUMMYFUNCTION("""COMPUTED_VALUE""")," ")</f>
        <v xml:space="preserve"> </v>
      </c>
      <c r="J6085" s="51"/>
      <c r="K6085" s="56"/>
      <c r="L6085" s="38"/>
      <c r="M6085" s="30"/>
      <c r="N6085" s="30"/>
      <c r="O6085" s="30"/>
      <c r="P6085" s="30"/>
      <c r="Q6085" s="23" t="str">
        <v/>
      </c>
      <c r="R6085" s="30"/>
      <c r="S6085" s="39"/>
      <c r="T6085" s="45"/>
      <c r="U6085" s="52"/>
      <c r="V6085" s="53"/>
      <c r="W6085" s="54"/>
      <c r="X6085" s="30"/>
      <c r="Y6085" s="31" t="str">
        <v/>
      </c>
      <c r="Z6085" s="30"/>
      <c r="AA6085" s="55"/>
      <c r="AB6085" s="55"/>
      <c r="AC6085" s="30"/>
      <c r="AD6085" s="30"/>
    </row>
    <row r="6086" spans="1:30" x14ac:dyDescent="0.2">
      <c r="A6086" s="89"/>
      <c r="B6086" s="35"/>
      <c r="C6086" s="30"/>
      <c r="D6086" s="30"/>
      <c r="E6086" s="30"/>
      <c r="F6086" s="30"/>
      <c r="G6086" s="30"/>
      <c r="H6086" s="155"/>
      <c r="I6086" s="36" t="str">
        <f ca="1">IFERROR(__xludf.DUMMYFUNCTION("""COMPUTED_VALUE""")," ")</f>
        <v xml:space="preserve"> </v>
      </c>
      <c r="J6086" s="51"/>
      <c r="K6086" s="56"/>
      <c r="L6086" s="38"/>
      <c r="M6086" s="30"/>
      <c r="N6086" s="30"/>
      <c r="O6086" s="30"/>
      <c r="P6086" s="30"/>
      <c r="Q6086" s="23" t="str">
        <v/>
      </c>
      <c r="R6086" s="30"/>
      <c r="S6086" s="39"/>
      <c r="T6086" s="45"/>
      <c r="U6086" s="52"/>
      <c r="V6086" s="53"/>
      <c r="W6086" s="54"/>
      <c r="X6086" s="30"/>
      <c r="Y6086" s="31" t="str">
        <v/>
      </c>
      <c r="Z6086" s="30"/>
      <c r="AA6086" s="56"/>
      <c r="AB6086" s="56"/>
      <c r="AC6086" s="30"/>
      <c r="AD6086" s="30"/>
    </row>
    <row r="6087" spans="1:30" x14ac:dyDescent="0.2">
      <c r="A6087" s="89"/>
      <c r="B6087" s="35"/>
      <c r="C6087" s="30"/>
      <c r="D6087" s="30"/>
      <c r="E6087" s="30"/>
      <c r="F6087" s="30"/>
      <c r="G6087" s="30"/>
      <c r="H6087" s="155"/>
      <c r="I6087" s="36" t="str">
        <f ca="1">IFERROR(__xludf.DUMMYFUNCTION("""COMPUTED_VALUE""")," ")</f>
        <v xml:space="preserve"> </v>
      </c>
      <c r="J6087" s="51"/>
      <c r="K6087" s="56"/>
      <c r="L6087" s="38"/>
      <c r="M6087" s="30"/>
      <c r="N6087" s="30"/>
      <c r="O6087" s="30"/>
      <c r="P6087" s="30"/>
      <c r="Q6087" s="23" t="str">
        <v/>
      </c>
      <c r="R6087" s="30"/>
      <c r="S6087" s="39"/>
      <c r="T6087" s="45"/>
      <c r="U6087" s="52"/>
      <c r="V6087" s="53"/>
      <c r="W6087" s="54"/>
      <c r="X6087" s="30"/>
      <c r="Y6087" s="31" t="str">
        <v/>
      </c>
      <c r="Z6087" s="30"/>
      <c r="AA6087" s="55"/>
      <c r="AB6087" s="55"/>
      <c r="AC6087" s="30"/>
      <c r="AD6087" s="30"/>
    </row>
    <row r="6088" spans="1:30" x14ac:dyDescent="0.2">
      <c r="A6088" s="89"/>
      <c r="B6088" s="35"/>
      <c r="C6088" s="30"/>
      <c r="D6088" s="30"/>
      <c r="E6088" s="30"/>
      <c r="F6088" s="30"/>
      <c r="G6088" s="30"/>
      <c r="H6088" s="155"/>
      <c r="I6088" s="36" t="str">
        <f ca="1">IFERROR(__xludf.DUMMYFUNCTION("""COMPUTED_VALUE""")," ")</f>
        <v xml:space="preserve"> </v>
      </c>
      <c r="J6088" s="51"/>
      <c r="K6088" s="56"/>
      <c r="L6088" s="38"/>
      <c r="M6088" s="30"/>
      <c r="N6088" s="30"/>
      <c r="O6088" s="30"/>
      <c r="P6088" s="30"/>
      <c r="Q6088" s="23" t="str">
        <v/>
      </c>
      <c r="R6088" s="30"/>
      <c r="S6088" s="39"/>
      <c r="T6088" s="45"/>
      <c r="U6088" s="52"/>
      <c r="V6088" s="53"/>
      <c r="W6088" s="54"/>
      <c r="X6088" s="30"/>
      <c r="Y6088" s="31" t="str">
        <v/>
      </c>
      <c r="Z6088" s="30"/>
      <c r="AA6088" s="56"/>
      <c r="AB6088" s="56"/>
      <c r="AC6088" s="30"/>
      <c r="AD6088" s="30"/>
    </row>
    <row r="6089" spans="1:30" x14ac:dyDescent="0.2">
      <c r="A6089" s="89"/>
      <c r="B6089" s="35"/>
      <c r="C6089" s="30"/>
      <c r="D6089" s="30"/>
      <c r="E6089" s="30"/>
      <c r="F6089" s="30"/>
      <c r="G6089" s="30"/>
      <c r="H6089" s="155"/>
      <c r="I6089" s="36" t="str">
        <f ca="1">IFERROR(__xludf.DUMMYFUNCTION("""COMPUTED_VALUE""")," ")</f>
        <v xml:space="preserve"> </v>
      </c>
      <c r="J6089" s="51"/>
      <c r="K6089" s="56"/>
      <c r="L6089" s="38"/>
      <c r="M6089" s="30"/>
      <c r="N6089" s="30"/>
      <c r="O6089" s="30"/>
      <c r="P6089" s="30"/>
      <c r="Q6089" s="23" t="str">
        <v/>
      </c>
      <c r="R6089" s="30"/>
      <c r="S6089" s="39"/>
      <c r="T6089" s="45"/>
      <c r="U6089" s="52"/>
      <c r="V6089" s="53"/>
      <c r="W6089" s="54"/>
      <c r="X6089" s="30"/>
      <c r="Y6089" s="31" t="str">
        <v/>
      </c>
      <c r="Z6089" s="30"/>
      <c r="AA6089" s="55"/>
      <c r="AB6089" s="55"/>
      <c r="AC6089" s="30"/>
      <c r="AD6089" s="30"/>
    </row>
    <row r="6090" spans="1:30" x14ac:dyDescent="0.2">
      <c r="A6090" s="89"/>
      <c r="B6090" s="35"/>
      <c r="C6090" s="30"/>
      <c r="D6090" s="30"/>
      <c r="E6090" s="30"/>
      <c r="F6090" s="30"/>
      <c r="G6090" s="30"/>
      <c r="H6090" s="155"/>
      <c r="I6090" s="36" t="str">
        <f ca="1">IFERROR(__xludf.DUMMYFUNCTION("""COMPUTED_VALUE""")," ")</f>
        <v xml:space="preserve"> </v>
      </c>
      <c r="J6090" s="51"/>
      <c r="K6090" s="56"/>
      <c r="L6090" s="38"/>
      <c r="M6090" s="30"/>
      <c r="N6090" s="30"/>
      <c r="O6090" s="30"/>
      <c r="P6090" s="30"/>
      <c r="Q6090" s="23" t="str">
        <v/>
      </c>
      <c r="R6090" s="30"/>
      <c r="S6090" s="39"/>
      <c r="T6090" s="45"/>
      <c r="U6090" s="52"/>
      <c r="V6090" s="53"/>
      <c r="W6090" s="54"/>
      <c r="X6090" s="30"/>
      <c r="Y6090" s="31" t="str">
        <v/>
      </c>
      <c r="Z6090" s="30"/>
      <c r="AA6090" s="56"/>
      <c r="AB6090" s="56"/>
      <c r="AC6090" s="30"/>
      <c r="AD6090" s="30"/>
    </row>
    <row r="6091" spans="1:30" x14ac:dyDescent="0.2">
      <c r="A6091" s="89"/>
      <c r="B6091" s="35"/>
      <c r="C6091" s="30"/>
      <c r="D6091" s="30"/>
      <c r="E6091" s="30"/>
      <c r="F6091" s="30"/>
      <c r="G6091" s="30"/>
      <c r="H6091" s="155"/>
      <c r="I6091" s="36" t="str">
        <f ca="1">IFERROR(__xludf.DUMMYFUNCTION("""COMPUTED_VALUE""")," ")</f>
        <v xml:space="preserve"> </v>
      </c>
      <c r="J6091" s="51"/>
      <c r="K6091" s="56"/>
      <c r="L6091" s="38"/>
      <c r="M6091" s="30"/>
      <c r="N6091" s="30"/>
      <c r="O6091" s="30"/>
      <c r="P6091" s="30"/>
      <c r="Q6091" s="23" t="str">
        <v/>
      </c>
      <c r="R6091" s="30"/>
      <c r="S6091" s="39"/>
      <c r="T6091" s="45"/>
      <c r="U6091" s="52"/>
      <c r="V6091" s="53"/>
      <c r="W6091" s="54"/>
      <c r="X6091" s="30"/>
      <c r="Y6091" s="31" t="str">
        <v/>
      </c>
      <c r="Z6091" s="30"/>
      <c r="AA6091" s="55"/>
      <c r="AB6091" s="55"/>
      <c r="AC6091" s="30"/>
      <c r="AD6091" s="30"/>
    </row>
    <row r="6092" spans="1:30" x14ac:dyDescent="0.2">
      <c r="A6092" s="89"/>
      <c r="B6092" s="35"/>
      <c r="C6092" s="30"/>
      <c r="D6092" s="30"/>
      <c r="E6092" s="30"/>
      <c r="F6092" s="30"/>
      <c r="G6092" s="30"/>
      <c r="H6092" s="155"/>
      <c r="I6092" s="36" t="str">
        <f ca="1">IFERROR(__xludf.DUMMYFUNCTION("""COMPUTED_VALUE""")," ")</f>
        <v xml:space="preserve"> </v>
      </c>
      <c r="J6092" s="51"/>
      <c r="K6092" s="56"/>
      <c r="L6092" s="38"/>
      <c r="M6092" s="30"/>
      <c r="N6092" s="30"/>
      <c r="O6092" s="30"/>
      <c r="P6092" s="30"/>
      <c r="Q6092" s="23" t="str">
        <v/>
      </c>
      <c r="R6092" s="30"/>
      <c r="S6092" s="39"/>
      <c r="T6092" s="45"/>
      <c r="U6092" s="52"/>
      <c r="V6092" s="53"/>
      <c r="W6092" s="54"/>
      <c r="X6092" s="30"/>
      <c r="Y6092" s="31" t="str">
        <v/>
      </c>
      <c r="Z6092" s="30"/>
      <c r="AA6092" s="56"/>
      <c r="AB6092" s="56"/>
      <c r="AC6092" s="30"/>
      <c r="AD6092" s="30"/>
    </row>
    <row r="6093" spans="1:30" x14ac:dyDescent="0.2">
      <c r="A6093" s="89"/>
      <c r="B6093" s="35"/>
      <c r="C6093" s="30"/>
      <c r="D6093" s="30"/>
      <c r="E6093" s="30"/>
      <c r="F6093" s="30"/>
      <c r="G6093" s="30"/>
      <c r="H6093" s="155"/>
      <c r="I6093" s="36" t="str">
        <f ca="1">IFERROR(__xludf.DUMMYFUNCTION("""COMPUTED_VALUE""")," ")</f>
        <v xml:space="preserve"> </v>
      </c>
      <c r="J6093" s="51"/>
      <c r="K6093" s="56"/>
      <c r="L6093" s="38"/>
      <c r="M6093" s="30"/>
      <c r="N6093" s="30"/>
      <c r="O6093" s="30"/>
      <c r="P6093" s="30"/>
      <c r="Q6093" s="23" t="str">
        <v/>
      </c>
      <c r="R6093" s="30"/>
      <c r="S6093" s="39"/>
      <c r="T6093" s="45"/>
      <c r="U6093" s="52"/>
      <c r="V6093" s="53"/>
      <c r="W6093" s="54"/>
      <c r="X6093" s="30"/>
      <c r="Y6093" s="31" t="str">
        <v/>
      </c>
      <c r="Z6093" s="30"/>
      <c r="AA6093" s="55"/>
      <c r="AB6093" s="55"/>
      <c r="AC6093" s="30"/>
      <c r="AD6093" s="30"/>
    </row>
    <row r="6094" spans="1:30" x14ac:dyDescent="0.2">
      <c r="A6094" s="89"/>
      <c r="B6094" s="35"/>
      <c r="C6094" s="30"/>
      <c r="D6094" s="30"/>
      <c r="E6094" s="30"/>
      <c r="F6094" s="30"/>
      <c r="G6094" s="30"/>
      <c r="H6094" s="155"/>
      <c r="I6094" s="36" t="str">
        <f ca="1">IFERROR(__xludf.DUMMYFUNCTION("""COMPUTED_VALUE""")," ")</f>
        <v xml:space="preserve"> </v>
      </c>
      <c r="J6094" s="51"/>
      <c r="K6094" s="56"/>
      <c r="L6094" s="38"/>
      <c r="M6094" s="30"/>
      <c r="N6094" s="30"/>
      <c r="O6094" s="30"/>
      <c r="P6094" s="30"/>
      <c r="Q6094" s="23" t="str">
        <v/>
      </c>
      <c r="R6094" s="30"/>
      <c r="S6094" s="39"/>
      <c r="T6094" s="45"/>
      <c r="U6094" s="52"/>
      <c r="V6094" s="53"/>
      <c r="W6094" s="54"/>
      <c r="X6094" s="30"/>
      <c r="Y6094" s="31" t="str">
        <v/>
      </c>
      <c r="Z6094" s="30"/>
      <c r="AA6094" s="56"/>
      <c r="AB6094" s="56"/>
      <c r="AC6094" s="30"/>
      <c r="AD6094" s="30"/>
    </row>
    <row r="6095" spans="1:30" x14ac:dyDescent="0.2">
      <c r="A6095" s="89"/>
      <c r="B6095" s="35"/>
      <c r="C6095" s="30"/>
      <c r="D6095" s="30"/>
      <c r="E6095" s="30"/>
      <c r="F6095" s="30"/>
      <c r="G6095" s="30"/>
      <c r="H6095" s="155"/>
      <c r="I6095" s="36" t="str">
        <f ca="1">IFERROR(__xludf.DUMMYFUNCTION("""COMPUTED_VALUE""")," ")</f>
        <v xml:space="preserve"> </v>
      </c>
      <c r="J6095" s="51"/>
      <c r="K6095" s="56"/>
      <c r="L6095" s="38"/>
      <c r="M6095" s="30"/>
      <c r="N6095" s="30"/>
      <c r="O6095" s="30"/>
      <c r="P6095" s="30"/>
      <c r="Q6095" s="23" t="str">
        <v/>
      </c>
      <c r="R6095" s="30"/>
      <c r="S6095" s="39"/>
      <c r="T6095" s="45"/>
      <c r="U6095" s="52"/>
      <c r="V6095" s="53"/>
      <c r="W6095" s="54"/>
      <c r="X6095" s="30"/>
      <c r="Y6095" s="31" t="str">
        <v/>
      </c>
      <c r="Z6095" s="30"/>
      <c r="AA6095" s="55"/>
      <c r="AB6095" s="55"/>
      <c r="AC6095" s="30"/>
      <c r="AD6095" s="30"/>
    </row>
    <row r="6096" spans="1:30" x14ac:dyDescent="0.2">
      <c r="A6096" s="89"/>
      <c r="B6096" s="35"/>
      <c r="C6096" s="30"/>
      <c r="D6096" s="30"/>
      <c r="E6096" s="30"/>
      <c r="F6096" s="30"/>
      <c r="G6096" s="30"/>
      <c r="H6096" s="155"/>
      <c r="I6096" s="36" t="str">
        <f ca="1">IFERROR(__xludf.DUMMYFUNCTION("""COMPUTED_VALUE""")," ")</f>
        <v xml:space="preserve"> </v>
      </c>
      <c r="J6096" s="51"/>
      <c r="K6096" s="56"/>
      <c r="L6096" s="38"/>
      <c r="M6096" s="30"/>
      <c r="N6096" s="30"/>
      <c r="O6096" s="30"/>
      <c r="P6096" s="30"/>
      <c r="Q6096" s="23" t="str">
        <v/>
      </c>
      <c r="R6096" s="30"/>
      <c r="S6096" s="39"/>
      <c r="T6096" s="45"/>
      <c r="U6096" s="52"/>
      <c r="V6096" s="53"/>
      <c r="W6096" s="54"/>
      <c r="X6096" s="30"/>
      <c r="Y6096" s="31" t="str">
        <v/>
      </c>
      <c r="Z6096" s="30"/>
      <c r="AA6096" s="56"/>
      <c r="AB6096" s="56"/>
      <c r="AC6096" s="30"/>
      <c r="AD6096" s="30"/>
    </row>
    <row r="6097" spans="1:30" x14ac:dyDescent="0.2">
      <c r="A6097" s="89"/>
      <c r="B6097" s="35"/>
      <c r="C6097" s="30"/>
      <c r="D6097" s="30"/>
      <c r="E6097" s="30"/>
      <c r="F6097" s="30"/>
      <c r="G6097" s="30"/>
      <c r="H6097" s="155"/>
      <c r="I6097" s="36" t="str">
        <f ca="1">IFERROR(__xludf.DUMMYFUNCTION("""COMPUTED_VALUE""")," ")</f>
        <v xml:space="preserve"> </v>
      </c>
      <c r="J6097" s="51"/>
      <c r="K6097" s="56"/>
      <c r="L6097" s="38"/>
      <c r="M6097" s="30"/>
      <c r="N6097" s="30"/>
      <c r="O6097" s="30"/>
      <c r="P6097" s="30"/>
      <c r="Q6097" s="23" t="str">
        <v/>
      </c>
      <c r="R6097" s="30"/>
      <c r="S6097" s="39"/>
      <c r="T6097" s="45"/>
      <c r="U6097" s="52"/>
      <c r="V6097" s="53"/>
      <c r="W6097" s="54"/>
      <c r="X6097" s="30"/>
      <c r="Y6097" s="31" t="str">
        <v/>
      </c>
      <c r="Z6097" s="30"/>
      <c r="AA6097" s="55"/>
      <c r="AB6097" s="55"/>
      <c r="AC6097" s="30"/>
      <c r="AD6097" s="30"/>
    </row>
    <row r="6098" spans="1:30" x14ac:dyDescent="0.2">
      <c r="A6098" s="89"/>
      <c r="B6098" s="35"/>
      <c r="C6098" s="30"/>
      <c r="D6098" s="30"/>
      <c r="E6098" s="30"/>
      <c r="F6098" s="30"/>
      <c r="G6098" s="30"/>
      <c r="H6098" s="155"/>
      <c r="I6098" s="36" t="str">
        <f ca="1">IFERROR(__xludf.DUMMYFUNCTION("""COMPUTED_VALUE""")," ")</f>
        <v xml:space="preserve"> </v>
      </c>
      <c r="J6098" s="51"/>
      <c r="K6098" s="56"/>
      <c r="L6098" s="38"/>
      <c r="M6098" s="30"/>
      <c r="N6098" s="30"/>
      <c r="O6098" s="30"/>
      <c r="P6098" s="30"/>
      <c r="Q6098" s="23" t="str">
        <v/>
      </c>
      <c r="R6098" s="30"/>
      <c r="S6098" s="39"/>
      <c r="T6098" s="45"/>
      <c r="U6098" s="52"/>
      <c r="V6098" s="53"/>
      <c r="W6098" s="54"/>
      <c r="X6098" s="30"/>
      <c r="Y6098" s="31" t="str">
        <v/>
      </c>
      <c r="Z6098" s="30"/>
      <c r="AA6098" s="56"/>
      <c r="AB6098" s="56"/>
      <c r="AC6098" s="30"/>
      <c r="AD6098" s="30"/>
    </row>
    <row r="6099" spans="1:30" x14ac:dyDescent="0.2">
      <c r="A6099" s="89"/>
      <c r="B6099" s="35"/>
      <c r="C6099" s="30"/>
      <c r="D6099" s="30"/>
      <c r="E6099" s="30"/>
      <c r="F6099" s="30"/>
      <c r="G6099" s="30"/>
      <c r="H6099" s="155"/>
      <c r="I6099" s="36" t="str">
        <f ca="1">IFERROR(__xludf.DUMMYFUNCTION("""COMPUTED_VALUE""")," ")</f>
        <v xml:space="preserve"> </v>
      </c>
      <c r="J6099" s="51"/>
      <c r="K6099" s="56"/>
      <c r="L6099" s="38"/>
      <c r="M6099" s="30"/>
      <c r="N6099" s="30"/>
      <c r="O6099" s="30"/>
      <c r="P6099" s="30"/>
      <c r="Q6099" s="23" t="str">
        <v/>
      </c>
      <c r="R6099" s="30"/>
      <c r="S6099" s="39"/>
      <c r="T6099" s="45"/>
      <c r="U6099" s="52"/>
      <c r="V6099" s="53"/>
      <c r="W6099" s="54"/>
      <c r="X6099" s="30"/>
      <c r="Y6099" s="31" t="str">
        <v/>
      </c>
      <c r="Z6099" s="30"/>
      <c r="AA6099" s="55"/>
      <c r="AB6099" s="55"/>
      <c r="AC6099" s="30"/>
      <c r="AD6099" s="30"/>
    </row>
    <row r="6100" spans="1:30" x14ac:dyDescent="0.2">
      <c r="A6100" s="89"/>
      <c r="B6100" s="35"/>
      <c r="C6100" s="30"/>
      <c r="D6100" s="30"/>
      <c r="E6100" s="30"/>
      <c r="F6100" s="30"/>
      <c r="G6100" s="30"/>
      <c r="H6100" s="155"/>
      <c r="I6100" s="36" t="str">
        <f ca="1">IFERROR(__xludf.DUMMYFUNCTION("""COMPUTED_VALUE""")," ")</f>
        <v xml:space="preserve"> </v>
      </c>
      <c r="J6100" s="51"/>
      <c r="K6100" s="56"/>
      <c r="L6100" s="38"/>
      <c r="M6100" s="30"/>
      <c r="N6100" s="30"/>
      <c r="O6100" s="30"/>
      <c r="P6100" s="30"/>
      <c r="Q6100" s="23" t="str">
        <v/>
      </c>
      <c r="R6100" s="30"/>
      <c r="S6100" s="39"/>
      <c r="T6100" s="45"/>
      <c r="U6100" s="52"/>
      <c r="V6100" s="53"/>
      <c r="W6100" s="54"/>
      <c r="X6100" s="30"/>
      <c r="Y6100" s="31" t="str">
        <v/>
      </c>
      <c r="Z6100" s="30"/>
      <c r="AA6100" s="56"/>
      <c r="AB6100" s="56"/>
      <c r="AC6100" s="30"/>
      <c r="AD6100" s="30"/>
    </row>
    <row r="6101" spans="1:30" x14ac:dyDescent="0.2">
      <c r="A6101" s="89"/>
      <c r="B6101" s="35"/>
      <c r="C6101" s="30"/>
      <c r="D6101" s="30"/>
      <c r="E6101" s="30"/>
      <c r="F6101" s="30"/>
      <c r="G6101" s="30"/>
      <c r="H6101" s="155"/>
      <c r="I6101" s="36" t="str">
        <f ca="1">IFERROR(__xludf.DUMMYFUNCTION("""COMPUTED_VALUE""")," ")</f>
        <v xml:space="preserve"> </v>
      </c>
      <c r="J6101" s="51"/>
      <c r="K6101" s="56"/>
      <c r="L6101" s="38"/>
      <c r="M6101" s="30"/>
      <c r="N6101" s="30"/>
      <c r="O6101" s="30"/>
      <c r="P6101" s="30"/>
      <c r="Q6101" s="23" t="str">
        <v/>
      </c>
      <c r="R6101" s="30"/>
      <c r="S6101" s="39"/>
      <c r="T6101" s="45"/>
      <c r="U6101" s="52"/>
      <c r="V6101" s="53"/>
      <c r="W6101" s="54"/>
      <c r="X6101" s="30"/>
      <c r="Y6101" s="31" t="str">
        <v/>
      </c>
      <c r="Z6101" s="30"/>
      <c r="AA6101" s="55"/>
      <c r="AB6101" s="55"/>
      <c r="AC6101" s="30"/>
      <c r="AD6101" s="30"/>
    </row>
    <row r="6102" spans="1:30" x14ac:dyDescent="0.2">
      <c r="A6102" s="89"/>
      <c r="B6102" s="35"/>
      <c r="C6102" s="30"/>
      <c r="D6102" s="30"/>
      <c r="E6102" s="30"/>
      <c r="F6102" s="30"/>
      <c r="G6102" s="30"/>
      <c r="H6102" s="155"/>
      <c r="I6102" s="36" t="str">
        <f ca="1">IFERROR(__xludf.DUMMYFUNCTION("""COMPUTED_VALUE""")," ")</f>
        <v xml:space="preserve"> </v>
      </c>
      <c r="J6102" s="51"/>
      <c r="K6102" s="56"/>
      <c r="L6102" s="38"/>
      <c r="M6102" s="30"/>
      <c r="N6102" s="30"/>
      <c r="O6102" s="30"/>
      <c r="P6102" s="30"/>
      <c r="Q6102" s="23" t="str">
        <v/>
      </c>
      <c r="R6102" s="30"/>
      <c r="S6102" s="39"/>
      <c r="T6102" s="45"/>
      <c r="U6102" s="52"/>
      <c r="V6102" s="53"/>
      <c r="W6102" s="54"/>
      <c r="X6102" s="30"/>
      <c r="Y6102" s="31" t="str">
        <v/>
      </c>
      <c r="Z6102" s="30"/>
      <c r="AA6102" s="56"/>
      <c r="AB6102" s="56"/>
      <c r="AC6102" s="30"/>
      <c r="AD6102" s="30"/>
    </row>
    <row r="6103" spans="1:30" x14ac:dyDescent="0.2">
      <c r="A6103" s="89"/>
      <c r="B6103" s="35"/>
      <c r="C6103" s="30"/>
      <c r="D6103" s="30"/>
      <c r="E6103" s="30"/>
      <c r="F6103" s="30"/>
      <c r="G6103" s="30"/>
      <c r="H6103" s="155"/>
      <c r="I6103" s="36" t="str">
        <f ca="1">IFERROR(__xludf.DUMMYFUNCTION("""COMPUTED_VALUE""")," ")</f>
        <v xml:space="preserve"> </v>
      </c>
      <c r="J6103" s="51"/>
      <c r="K6103" s="56"/>
      <c r="L6103" s="38"/>
      <c r="M6103" s="30"/>
      <c r="N6103" s="30"/>
      <c r="O6103" s="30"/>
      <c r="P6103" s="30"/>
      <c r="Q6103" s="23" t="str">
        <v/>
      </c>
      <c r="R6103" s="30"/>
      <c r="S6103" s="39"/>
      <c r="T6103" s="45"/>
      <c r="U6103" s="52"/>
      <c r="V6103" s="53"/>
      <c r="W6103" s="54"/>
      <c r="X6103" s="30"/>
      <c r="Y6103" s="31" t="str">
        <v/>
      </c>
      <c r="Z6103" s="30"/>
      <c r="AA6103" s="55"/>
      <c r="AB6103" s="55"/>
      <c r="AC6103" s="30"/>
      <c r="AD6103" s="30"/>
    </row>
    <row r="6104" spans="1:30" x14ac:dyDescent="0.2">
      <c r="A6104" s="89"/>
      <c r="B6104" s="35"/>
      <c r="C6104" s="30"/>
      <c r="D6104" s="30"/>
      <c r="E6104" s="30"/>
      <c r="F6104" s="30"/>
      <c r="G6104" s="30"/>
      <c r="H6104" s="155"/>
      <c r="I6104" s="36" t="str">
        <f ca="1">IFERROR(__xludf.DUMMYFUNCTION("""COMPUTED_VALUE""")," ")</f>
        <v xml:space="preserve"> </v>
      </c>
      <c r="J6104" s="51"/>
      <c r="K6104" s="56"/>
      <c r="L6104" s="38"/>
      <c r="M6104" s="30"/>
      <c r="N6104" s="30"/>
      <c r="O6104" s="30"/>
      <c r="P6104" s="30"/>
      <c r="Q6104" s="23" t="str">
        <v/>
      </c>
      <c r="R6104" s="30"/>
      <c r="S6104" s="39"/>
      <c r="T6104" s="45"/>
      <c r="U6104" s="52"/>
      <c r="V6104" s="53"/>
      <c r="W6104" s="54"/>
      <c r="X6104" s="30"/>
      <c r="Y6104" s="31" t="str">
        <v/>
      </c>
      <c r="Z6104" s="30"/>
      <c r="AA6104" s="56"/>
      <c r="AB6104" s="56"/>
      <c r="AC6104" s="30"/>
      <c r="AD6104" s="30"/>
    </row>
    <row r="6105" spans="1:30" x14ac:dyDescent="0.2">
      <c r="A6105" s="89"/>
      <c r="B6105" s="35"/>
      <c r="C6105" s="30"/>
      <c r="D6105" s="30"/>
      <c r="E6105" s="30"/>
      <c r="F6105" s="30"/>
      <c r="G6105" s="30"/>
      <c r="H6105" s="155"/>
      <c r="I6105" s="36" t="str">
        <f ca="1">IFERROR(__xludf.DUMMYFUNCTION("""COMPUTED_VALUE""")," ")</f>
        <v xml:space="preserve"> </v>
      </c>
      <c r="J6105" s="51"/>
      <c r="K6105" s="56"/>
      <c r="L6105" s="38"/>
      <c r="M6105" s="30"/>
      <c r="N6105" s="30"/>
      <c r="O6105" s="30"/>
      <c r="P6105" s="30"/>
      <c r="Q6105" s="23" t="str">
        <v/>
      </c>
      <c r="R6105" s="30"/>
      <c r="S6105" s="39"/>
      <c r="T6105" s="45"/>
      <c r="U6105" s="52"/>
      <c r="V6105" s="53"/>
      <c r="W6105" s="54"/>
      <c r="X6105" s="30"/>
      <c r="Y6105" s="31" t="str">
        <v/>
      </c>
      <c r="Z6105" s="30"/>
      <c r="AA6105" s="55"/>
      <c r="AB6105" s="55"/>
      <c r="AC6105" s="30"/>
      <c r="AD6105" s="30"/>
    </row>
    <row r="6106" spans="1:30" x14ac:dyDescent="0.2">
      <c r="A6106" s="89"/>
      <c r="B6106" s="35"/>
      <c r="C6106" s="30"/>
      <c r="D6106" s="30"/>
      <c r="E6106" s="30"/>
      <c r="F6106" s="30"/>
      <c r="G6106" s="30"/>
      <c r="H6106" s="155"/>
      <c r="I6106" s="36" t="str">
        <f ca="1">IFERROR(__xludf.DUMMYFUNCTION("""COMPUTED_VALUE""")," ")</f>
        <v xml:space="preserve"> </v>
      </c>
      <c r="J6106" s="51"/>
      <c r="K6106" s="56"/>
      <c r="L6106" s="38"/>
      <c r="M6106" s="30"/>
      <c r="N6106" s="30"/>
      <c r="O6106" s="30"/>
      <c r="P6106" s="30"/>
      <c r="Q6106" s="23" t="str">
        <v/>
      </c>
      <c r="R6106" s="30"/>
      <c r="S6106" s="39"/>
      <c r="T6106" s="45"/>
      <c r="U6106" s="52"/>
      <c r="V6106" s="53"/>
      <c r="W6106" s="54"/>
      <c r="X6106" s="30"/>
      <c r="Y6106" s="31" t="str">
        <v/>
      </c>
      <c r="Z6106" s="30"/>
      <c r="AA6106" s="56"/>
      <c r="AB6106" s="56"/>
      <c r="AC6106" s="30"/>
      <c r="AD6106" s="30"/>
    </row>
    <row r="6107" spans="1:30" x14ac:dyDescent="0.2">
      <c r="A6107" s="89"/>
      <c r="B6107" s="35"/>
      <c r="C6107" s="30"/>
      <c r="D6107" s="30"/>
      <c r="E6107" s="30"/>
      <c r="F6107" s="30"/>
      <c r="G6107" s="30"/>
      <c r="H6107" s="155"/>
      <c r="I6107" s="36" t="str">
        <f ca="1">IFERROR(__xludf.DUMMYFUNCTION("""COMPUTED_VALUE""")," ")</f>
        <v xml:space="preserve"> </v>
      </c>
      <c r="J6107" s="51"/>
      <c r="K6107" s="56"/>
      <c r="L6107" s="38"/>
      <c r="M6107" s="30"/>
      <c r="N6107" s="30"/>
      <c r="O6107" s="30"/>
      <c r="P6107" s="30"/>
      <c r="Q6107" s="23" t="str">
        <v/>
      </c>
      <c r="R6107" s="30"/>
      <c r="S6107" s="39"/>
      <c r="T6107" s="45"/>
      <c r="U6107" s="52"/>
      <c r="V6107" s="53"/>
      <c r="W6107" s="54"/>
      <c r="X6107" s="30"/>
      <c r="Y6107" s="31" t="str">
        <v/>
      </c>
      <c r="Z6107" s="30"/>
      <c r="AA6107" s="55"/>
      <c r="AB6107" s="55"/>
      <c r="AC6107" s="30"/>
      <c r="AD6107" s="30"/>
    </row>
    <row r="6108" spans="1:30" x14ac:dyDescent="0.2">
      <c r="A6108" s="89"/>
      <c r="B6108" s="35"/>
      <c r="C6108" s="30"/>
      <c r="D6108" s="30"/>
      <c r="E6108" s="30"/>
      <c r="F6108" s="30"/>
      <c r="G6108" s="30"/>
      <c r="H6108" s="155"/>
      <c r="I6108" s="36" t="str">
        <f ca="1">IFERROR(__xludf.DUMMYFUNCTION("""COMPUTED_VALUE""")," ")</f>
        <v xml:space="preserve"> </v>
      </c>
      <c r="J6108" s="51"/>
      <c r="K6108" s="56"/>
      <c r="L6108" s="38"/>
      <c r="M6108" s="30"/>
      <c r="N6108" s="30"/>
      <c r="O6108" s="30"/>
      <c r="P6108" s="30"/>
      <c r="Q6108" s="23" t="str">
        <v/>
      </c>
      <c r="R6108" s="30"/>
      <c r="S6108" s="39"/>
      <c r="T6108" s="45"/>
      <c r="U6108" s="52"/>
      <c r="V6108" s="53"/>
      <c r="W6108" s="54"/>
      <c r="X6108" s="30"/>
      <c r="Y6108" s="31" t="str">
        <v/>
      </c>
      <c r="Z6108" s="30"/>
      <c r="AA6108" s="56"/>
      <c r="AB6108" s="56"/>
      <c r="AC6108" s="30"/>
      <c r="AD6108" s="30"/>
    </row>
    <row r="6109" spans="1:30" x14ac:dyDescent="0.2">
      <c r="A6109" s="89"/>
      <c r="B6109" s="35"/>
      <c r="C6109" s="30"/>
      <c r="D6109" s="30"/>
      <c r="E6109" s="30"/>
      <c r="F6109" s="30"/>
      <c r="G6109" s="30"/>
      <c r="H6109" s="155"/>
      <c r="I6109" s="36" t="str">
        <f ca="1">IFERROR(__xludf.DUMMYFUNCTION("""COMPUTED_VALUE""")," ")</f>
        <v xml:space="preserve"> </v>
      </c>
      <c r="J6109" s="51"/>
      <c r="K6109" s="56"/>
      <c r="L6109" s="38"/>
      <c r="M6109" s="30"/>
      <c r="N6109" s="30"/>
      <c r="O6109" s="30"/>
      <c r="P6109" s="30"/>
      <c r="Q6109" s="23" t="str">
        <v/>
      </c>
      <c r="R6109" s="30"/>
      <c r="S6109" s="39"/>
      <c r="T6109" s="45"/>
      <c r="U6109" s="52"/>
      <c r="V6109" s="53"/>
      <c r="W6109" s="54"/>
      <c r="X6109" s="30"/>
      <c r="Y6109" s="31" t="str">
        <v/>
      </c>
      <c r="Z6109" s="30"/>
      <c r="AA6109" s="55"/>
      <c r="AB6109" s="55"/>
      <c r="AC6109" s="30"/>
      <c r="AD6109" s="30"/>
    </row>
    <row r="6110" spans="1:30" x14ac:dyDescent="0.2">
      <c r="A6110" s="89"/>
      <c r="B6110" s="35"/>
      <c r="C6110" s="30"/>
      <c r="D6110" s="30"/>
      <c r="E6110" s="30"/>
      <c r="F6110" s="30"/>
      <c r="G6110" s="30"/>
      <c r="H6110" s="155"/>
      <c r="I6110" s="36" t="str">
        <f ca="1">IFERROR(__xludf.DUMMYFUNCTION("""COMPUTED_VALUE""")," ")</f>
        <v xml:space="preserve"> </v>
      </c>
      <c r="J6110" s="51"/>
      <c r="K6110" s="56"/>
      <c r="L6110" s="38"/>
      <c r="M6110" s="30"/>
      <c r="N6110" s="30"/>
      <c r="O6110" s="30"/>
      <c r="P6110" s="30"/>
      <c r="Q6110" s="23" t="str">
        <v/>
      </c>
      <c r="R6110" s="30"/>
      <c r="S6110" s="39"/>
      <c r="T6110" s="45"/>
      <c r="U6110" s="52"/>
      <c r="V6110" s="53"/>
      <c r="W6110" s="54"/>
      <c r="X6110" s="30"/>
      <c r="Y6110" s="31" t="str">
        <v/>
      </c>
      <c r="Z6110" s="30"/>
      <c r="AA6110" s="56"/>
      <c r="AB6110" s="56"/>
      <c r="AC6110" s="30"/>
      <c r="AD6110" s="30"/>
    </row>
    <row r="6111" spans="1:30" x14ac:dyDescent="0.2">
      <c r="A6111" s="89"/>
      <c r="B6111" s="35"/>
      <c r="C6111" s="30"/>
      <c r="D6111" s="30"/>
      <c r="E6111" s="30"/>
      <c r="F6111" s="30"/>
      <c r="G6111" s="30"/>
      <c r="H6111" s="155"/>
      <c r="I6111" s="36" t="str">
        <f ca="1">IFERROR(__xludf.DUMMYFUNCTION("""COMPUTED_VALUE""")," ")</f>
        <v xml:space="preserve"> </v>
      </c>
      <c r="J6111" s="51"/>
      <c r="K6111" s="56"/>
      <c r="L6111" s="38"/>
      <c r="M6111" s="30"/>
      <c r="N6111" s="30"/>
      <c r="O6111" s="30"/>
      <c r="P6111" s="30"/>
      <c r="Q6111" s="23" t="str">
        <v/>
      </c>
      <c r="R6111" s="30"/>
      <c r="S6111" s="39"/>
      <c r="T6111" s="45"/>
      <c r="U6111" s="52"/>
      <c r="V6111" s="53"/>
      <c r="W6111" s="54"/>
      <c r="X6111" s="30"/>
      <c r="Y6111" s="31" t="str">
        <v/>
      </c>
      <c r="Z6111" s="30"/>
      <c r="AA6111" s="55"/>
      <c r="AB6111" s="55"/>
      <c r="AC6111" s="30"/>
      <c r="AD6111" s="30"/>
    </row>
    <row r="6112" spans="1:30" x14ac:dyDescent="0.2">
      <c r="A6112" s="89"/>
      <c r="B6112" s="35"/>
      <c r="C6112" s="30"/>
      <c r="D6112" s="30"/>
      <c r="E6112" s="30"/>
      <c r="F6112" s="30"/>
      <c r="G6112" s="30"/>
      <c r="H6112" s="155"/>
      <c r="I6112" s="36" t="str">
        <f ca="1">IFERROR(__xludf.DUMMYFUNCTION("""COMPUTED_VALUE""")," ")</f>
        <v xml:space="preserve"> </v>
      </c>
      <c r="J6112" s="51"/>
      <c r="K6112" s="56"/>
      <c r="L6112" s="38"/>
      <c r="M6112" s="30"/>
      <c r="N6112" s="30"/>
      <c r="O6112" s="30"/>
      <c r="P6112" s="30"/>
      <c r="Q6112" s="23" t="str">
        <v/>
      </c>
      <c r="R6112" s="30"/>
      <c r="S6112" s="39"/>
      <c r="T6112" s="45"/>
      <c r="U6112" s="52"/>
      <c r="V6112" s="53"/>
      <c r="W6112" s="54"/>
      <c r="X6112" s="30"/>
      <c r="Y6112" s="31" t="str">
        <v/>
      </c>
      <c r="Z6112" s="30"/>
      <c r="AA6112" s="56"/>
      <c r="AB6112" s="56"/>
      <c r="AC6112" s="30"/>
      <c r="AD6112" s="30"/>
    </row>
    <row r="6113" spans="1:30" x14ac:dyDescent="0.2">
      <c r="A6113" s="89"/>
      <c r="B6113" s="35"/>
      <c r="C6113" s="30"/>
      <c r="D6113" s="30"/>
      <c r="E6113" s="30"/>
      <c r="F6113" s="30"/>
      <c r="G6113" s="30"/>
      <c r="H6113" s="155"/>
      <c r="I6113" s="36" t="str">
        <f ca="1">IFERROR(__xludf.DUMMYFUNCTION("""COMPUTED_VALUE""")," ")</f>
        <v xml:space="preserve"> </v>
      </c>
      <c r="J6113" s="51"/>
      <c r="K6113" s="56"/>
      <c r="L6113" s="38"/>
      <c r="M6113" s="30"/>
      <c r="N6113" s="30"/>
      <c r="O6113" s="30"/>
      <c r="P6113" s="30"/>
      <c r="Q6113" s="23" t="str">
        <v/>
      </c>
      <c r="R6113" s="30"/>
      <c r="S6113" s="39"/>
      <c r="T6113" s="45"/>
      <c r="U6113" s="52"/>
      <c r="V6113" s="53"/>
      <c r="W6113" s="54"/>
      <c r="X6113" s="30"/>
      <c r="Y6113" s="31" t="str">
        <v/>
      </c>
      <c r="Z6113" s="30"/>
      <c r="AA6113" s="55"/>
      <c r="AB6113" s="55"/>
      <c r="AC6113" s="30"/>
      <c r="AD6113" s="30"/>
    </row>
    <row r="6114" spans="1:30" x14ac:dyDescent="0.2">
      <c r="A6114" s="89"/>
      <c r="B6114" s="35"/>
      <c r="C6114" s="30"/>
      <c r="D6114" s="30"/>
      <c r="E6114" s="30"/>
      <c r="F6114" s="30"/>
      <c r="G6114" s="30"/>
      <c r="H6114" s="155"/>
      <c r="I6114" s="36" t="str">
        <f ca="1">IFERROR(__xludf.DUMMYFUNCTION("""COMPUTED_VALUE""")," ")</f>
        <v xml:space="preserve"> </v>
      </c>
      <c r="J6114" s="51"/>
      <c r="K6114" s="56"/>
      <c r="L6114" s="38"/>
      <c r="M6114" s="30"/>
      <c r="N6114" s="30"/>
      <c r="O6114" s="30"/>
      <c r="P6114" s="30"/>
      <c r="Q6114" s="23" t="str">
        <v/>
      </c>
      <c r="R6114" s="30"/>
      <c r="S6114" s="39"/>
      <c r="T6114" s="45"/>
      <c r="U6114" s="52"/>
      <c r="V6114" s="53"/>
      <c r="W6114" s="54"/>
      <c r="X6114" s="30"/>
      <c r="Y6114" s="31" t="str">
        <v/>
      </c>
      <c r="Z6114" s="30"/>
      <c r="AA6114" s="56"/>
      <c r="AB6114" s="56"/>
      <c r="AC6114" s="30"/>
      <c r="AD6114" s="30"/>
    </row>
    <row r="6115" spans="1:30" x14ac:dyDescent="0.2">
      <c r="A6115" s="89"/>
      <c r="B6115" s="35"/>
      <c r="C6115" s="30"/>
      <c r="D6115" s="30"/>
      <c r="E6115" s="30"/>
      <c r="F6115" s="30"/>
      <c r="G6115" s="30"/>
      <c r="H6115" s="155"/>
      <c r="I6115" s="36" t="str">
        <f ca="1">IFERROR(__xludf.DUMMYFUNCTION("""COMPUTED_VALUE""")," ")</f>
        <v xml:space="preserve"> </v>
      </c>
      <c r="J6115" s="51"/>
      <c r="K6115" s="56"/>
      <c r="L6115" s="38"/>
      <c r="M6115" s="30"/>
      <c r="N6115" s="30"/>
      <c r="O6115" s="30"/>
      <c r="P6115" s="30"/>
      <c r="Q6115" s="23" t="str">
        <v/>
      </c>
      <c r="R6115" s="30"/>
      <c r="S6115" s="39"/>
      <c r="T6115" s="45"/>
      <c r="U6115" s="52"/>
      <c r="V6115" s="53"/>
      <c r="W6115" s="54"/>
      <c r="X6115" s="30"/>
      <c r="Y6115" s="31" t="str">
        <v/>
      </c>
      <c r="Z6115" s="30"/>
      <c r="AA6115" s="55"/>
      <c r="AB6115" s="55"/>
      <c r="AC6115" s="30"/>
      <c r="AD6115" s="30"/>
    </row>
    <row r="6116" spans="1:30" x14ac:dyDescent="0.2">
      <c r="A6116" s="89"/>
      <c r="B6116" s="35"/>
      <c r="C6116" s="30"/>
      <c r="D6116" s="30"/>
      <c r="E6116" s="30"/>
      <c r="F6116" s="30"/>
      <c r="G6116" s="30"/>
      <c r="H6116" s="155"/>
      <c r="I6116" s="36" t="str">
        <f ca="1">IFERROR(__xludf.DUMMYFUNCTION("""COMPUTED_VALUE""")," ")</f>
        <v xml:space="preserve"> </v>
      </c>
      <c r="J6116" s="51"/>
      <c r="K6116" s="56"/>
      <c r="L6116" s="38"/>
      <c r="M6116" s="30"/>
      <c r="N6116" s="30"/>
      <c r="O6116" s="30"/>
      <c r="P6116" s="30"/>
      <c r="Q6116" s="23" t="str">
        <v/>
      </c>
      <c r="R6116" s="30"/>
      <c r="S6116" s="39"/>
      <c r="T6116" s="45"/>
      <c r="U6116" s="52"/>
      <c r="V6116" s="53"/>
      <c r="W6116" s="54"/>
      <c r="X6116" s="30"/>
      <c r="Y6116" s="31" t="str">
        <v/>
      </c>
      <c r="Z6116" s="30"/>
      <c r="AA6116" s="56"/>
      <c r="AB6116" s="56"/>
      <c r="AC6116" s="30"/>
      <c r="AD6116" s="30"/>
    </row>
    <row r="6117" spans="1:30" x14ac:dyDescent="0.2">
      <c r="A6117" s="89"/>
      <c r="B6117" s="35"/>
      <c r="C6117" s="30"/>
      <c r="D6117" s="30"/>
      <c r="E6117" s="30"/>
      <c r="F6117" s="30"/>
      <c r="G6117" s="30"/>
      <c r="H6117" s="155"/>
      <c r="I6117" s="36" t="str">
        <f ca="1">IFERROR(__xludf.DUMMYFUNCTION("""COMPUTED_VALUE""")," ")</f>
        <v xml:space="preserve"> </v>
      </c>
      <c r="J6117" s="51"/>
      <c r="K6117" s="56"/>
      <c r="L6117" s="38"/>
      <c r="M6117" s="30"/>
      <c r="N6117" s="30"/>
      <c r="O6117" s="30"/>
      <c r="P6117" s="30"/>
      <c r="Q6117" s="23" t="str">
        <v/>
      </c>
      <c r="R6117" s="30"/>
      <c r="S6117" s="39"/>
      <c r="T6117" s="45"/>
      <c r="U6117" s="52"/>
      <c r="V6117" s="53"/>
      <c r="W6117" s="54"/>
      <c r="X6117" s="30"/>
      <c r="Y6117" s="31" t="str">
        <v/>
      </c>
      <c r="Z6117" s="30"/>
      <c r="AA6117" s="55"/>
      <c r="AB6117" s="55"/>
      <c r="AC6117" s="30"/>
      <c r="AD6117" s="30"/>
    </row>
    <row r="6118" spans="1:30" x14ac:dyDescent="0.2">
      <c r="A6118" s="89"/>
      <c r="B6118" s="35"/>
      <c r="C6118" s="30"/>
      <c r="D6118" s="30"/>
      <c r="E6118" s="30"/>
      <c r="F6118" s="30"/>
      <c r="G6118" s="30"/>
      <c r="H6118" s="155"/>
      <c r="I6118" s="36" t="str">
        <f ca="1">IFERROR(__xludf.DUMMYFUNCTION("""COMPUTED_VALUE""")," ")</f>
        <v xml:space="preserve"> </v>
      </c>
      <c r="J6118" s="51"/>
      <c r="K6118" s="56"/>
      <c r="L6118" s="38"/>
      <c r="M6118" s="30"/>
      <c r="N6118" s="30"/>
      <c r="O6118" s="30"/>
      <c r="P6118" s="30"/>
      <c r="Q6118" s="23" t="str">
        <v/>
      </c>
      <c r="R6118" s="30"/>
      <c r="S6118" s="39"/>
      <c r="T6118" s="45"/>
      <c r="U6118" s="52"/>
      <c r="V6118" s="53"/>
      <c r="W6118" s="54"/>
      <c r="X6118" s="30"/>
      <c r="Y6118" s="31" t="str">
        <v/>
      </c>
      <c r="Z6118" s="30"/>
      <c r="AA6118" s="56"/>
      <c r="AB6118" s="56"/>
      <c r="AC6118" s="30"/>
      <c r="AD6118" s="30"/>
    </row>
    <row r="6119" spans="1:30" x14ac:dyDescent="0.2">
      <c r="A6119" s="89"/>
      <c r="B6119" s="35"/>
      <c r="C6119" s="30"/>
      <c r="D6119" s="30"/>
      <c r="E6119" s="30"/>
      <c r="F6119" s="30"/>
      <c r="G6119" s="30"/>
      <c r="H6119" s="155"/>
      <c r="I6119" s="36" t="str">
        <f ca="1">IFERROR(__xludf.DUMMYFUNCTION("""COMPUTED_VALUE""")," ")</f>
        <v xml:space="preserve"> </v>
      </c>
      <c r="J6119" s="51"/>
      <c r="K6119" s="56"/>
      <c r="L6119" s="38"/>
      <c r="M6119" s="30"/>
      <c r="N6119" s="30"/>
      <c r="O6119" s="30"/>
      <c r="P6119" s="30"/>
      <c r="Q6119" s="23" t="str">
        <v/>
      </c>
      <c r="R6119" s="30"/>
      <c r="S6119" s="39"/>
      <c r="T6119" s="45"/>
      <c r="U6119" s="52"/>
      <c r="V6119" s="53"/>
      <c r="W6119" s="54"/>
      <c r="X6119" s="30"/>
      <c r="Y6119" s="31" t="str">
        <v/>
      </c>
      <c r="Z6119" s="30"/>
      <c r="AA6119" s="55"/>
      <c r="AB6119" s="55"/>
      <c r="AC6119" s="30"/>
      <c r="AD6119" s="30"/>
    </row>
    <row r="6120" spans="1:30" x14ac:dyDescent="0.2">
      <c r="A6120" s="89"/>
      <c r="B6120" s="35"/>
      <c r="C6120" s="30"/>
      <c r="D6120" s="30"/>
      <c r="E6120" s="30"/>
      <c r="F6120" s="30"/>
      <c r="G6120" s="30"/>
      <c r="H6120" s="155"/>
      <c r="I6120" s="36" t="str">
        <f ca="1">IFERROR(__xludf.DUMMYFUNCTION("""COMPUTED_VALUE""")," ")</f>
        <v xml:space="preserve"> </v>
      </c>
      <c r="J6120" s="51"/>
      <c r="K6120" s="56"/>
      <c r="L6120" s="38"/>
      <c r="M6120" s="30"/>
      <c r="N6120" s="30"/>
      <c r="O6120" s="30"/>
      <c r="P6120" s="30"/>
      <c r="Q6120" s="23" t="str">
        <v/>
      </c>
      <c r="R6120" s="30"/>
      <c r="S6120" s="39"/>
      <c r="T6120" s="45"/>
      <c r="U6120" s="52"/>
      <c r="V6120" s="53"/>
      <c r="W6120" s="54"/>
      <c r="X6120" s="30"/>
      <c r="Y6120" s="31" t="str">
        <v/>
      </c>
      <c r="Z6120" s="30"/>
      <c r="AA6120" s="56"/>
      <c r="AB6120" s="56"/>
      <c r="AC6120" s="30"/>
      <c r="AD6120" s="30"/>
    </row>
    <row r="6121" spans="1:30" x14ac:dyDescent="0.2">
      <c r="A6121" s="89"/>
      <c r="B6121" s="35"/>
      <c r="C6121" s="30"/>
      <c r="D6121" s="30"/>
      <c r="E6121" s="30"/>
      <c r="F6121" s="30"/>
      <c r="G6121" s="30"/>
      <c r="H6121" s="155"/>
      <c r="I6121" s="36" t="str">
        <f ca="1">IFERROR(__xludf.DUMMYFUNCTION("""COMPUTED_VALUE""")," ")</f>
        <v xml:space="preserve"> </v>
      </c>
      <c r="J6121" s="51"/>
      <c r="K6121" s="56"/>
      <c r="L6121" s="38"/>
      <c r="M6121" s="30"/>
      <c r="N6121" s="30"/>
      <c r="O6121" s="30"/>
      <c r="P6121" s="30"/>
      <c r="Q6121" s="23" t="str">
        <v/>
      </c>
      <c r="R6121" s="30"/>
      <c r="S6121" s="39"/>
      <c r="T6121" s="45"/>
      <c r="U6121" s="52"/>
      <c r="V6121" s="53"/>
      <c r="W6121" s="54"/>
      <c r="X6121" s="30"/>
      <c r="Y6121" s="31" t="str">
        <v/>
      </c>
      <c r="Z6121" s="30"/>
      <c r="AA6121" s="55"/>
      <c r="AB6121" s="55"/>
      <c r="AC6121" s="30"/>
      <c r="AD6121" s="30"/>
    </row>
    <row r="6122" spans="1:30" x14ac:dyDescent="0.2">
      <c r="A6122" s="89"/>
      <c r="B6122" s="35"/>
      <c r="C6122" s="30"/>
      <c r="D6122" s="30"/>
      <c r="E6122" s="30"/>
      <c r="F6122" s="30"/>
      <c r="G6122" s="30"/>
      <c r="H6122" s="155"/>
      <c r="I6122" s="36" t="str">
        <f ca="1">IFERROR(__xludf.DUMMYFUNCTION("""COMPUTED_VALUE""")," ")</f>
        <v xml:space="preserve"> </v>
      </c>
      <c r="J6122" s="51"/>
      <c r="K6122" s="56"/>
      <c r="L6122" s="38"/>
      <c r="M6122" s="30"/>
      <c r="N6122" s="30"/>
      <c r="O6122" s="30"/>
      <c r="P6122" s="30"/>
      <c r="Q6122" s="23" t="str">
        <v/>
      </c>
      <c r="R6122" s="30"/>
      <c r="S6122" s="39"/>
      <c r="T6122" s="45"/>
      <c r="U6122" s="52"/>
      <c r="V6122" s="53"/>
      <c r="W6122" s="54"/>
      <c r="X6122" s="30"/>
      <c r="Y6122" s="31" t="str">
        <v/>
      </c>
      <c r="Z6122" s="30"/>
      <c r="AA6122" s="56"/>
      <c r="AB6122" s="56"/>
      <c r="AC6122" s="30"/>
      <c r="AD6122" s="30"/>
    </row>
    <row r="6123" spans="1:30" x14ac:dyDescent="0.2">
      <c r="A6123" s="89"/>
      <c r="B6123" s="35"/>
      <c r="C6123" s="30"/>
      <c r="D6123" s="30"/>
      <c r="E6123" s="30"/>
      <c r="F6123" s="30"/>
      <c r="G6123" s="30"/>
      <c r="H6123" s="155"/>
      <c r="I6123" s="36" t="str">
        <f ca="1">IFERROR(__xludf.DUMMYFUNCTION("""COMPUTED_VALUE""")," ")</f>
        <v xml:space="preserve"> </v>
      </c>
      <c r="J6123" s="51"/>
      <c r="K6123" s="56"/>
      <c r="L6123" s="38"/>
      <c r="M6123" s="30"/>
      <c r="N6123" s="30"/>
      <c r="O6123" s="30"/>
      <c r="P6123" s="30"/>
      <c r="Q6123" s="23" t="str">
        <v/>
      </c>
      <c r="R6123" s="30"/>
      <c r="S6123" s="39"/>
      <c r="T6123" s="45"/>
      <c r="U6123" s="52"/>
      <c r="V6123" s="53"/>
      <c r="W6123" s="54"/>
      <c r="X6123" s="30"/>
      <c r="Y6123" s="31" t="str">
        <v/>
      </c>
      <c r="Z6123" s="30"/>
      <c r="AA6123" s="55"/>
      <c r="AB6123" s="55"/>
      <c r="AC6123" s="30"/>
      <c r="AD6123" s="30"/>
    </row>
    <row r="6124" spans="1:30" x14ac:dyDescent="0.2">
      <c r="A6124" s="89"/>
      <c r="B6124" s="35"/>
      <c r="C6124" s="30"/>
      <c r="D6124" s="30"/>
      <c r="E6124" s="30"/>
      <c r="F6124" s="30"/>
      <c r="G6124" s="30"/>
      <c r="H6124" s="155"/>
      <c r="I6124" s="36" t="str">
        <f ca="1">IFERROR(__xludf.DUMMYFUNCTION("""COMPUTED_VALUE""")," ")</f>
        <v xml:space="preserve"> </v>
      </c>
      <c r="J6124" s="51"/>
      <c r="K6124" s="56"/>
      <c r="L6124" s="38"/>
      <c r="M6124" s="30"/>
      <c r="N6124" s="30"/>
      <c r="O6124" s="30"/>
      <c r="P6124" s="30"/>
      <c r="Q6124" s="23" t="str">
        <v/>
      </c>
      <c r="R6124" s="30"/>
      <c r="S6124" s="39"/>
      <c r="T6124" s="45"/>
      <c r="U6124" s="52"/>
      <c r="V6124" s="53"/>
      <c r="W6124" s="54"/>
      <c r="X6124" s="30"/>
      <c r="Y6124" s="31" t="str">
        <v/>
      </c>
      <c r="Z6124" s="30"/>
      <c r="AA6124" s="56"/>
      <c r="AB6124" s="56"/>
      <c r="AC6124" s="30"/>
      <c r="AD6124" s="30"/>
    </row>
    <row r="6125" spans="1:30" x14ac:dyDescent="0.2">
      <c r="A6125" s="89"/>
      <c r="B6125" s="35"/>
      <c r="C6125" s="30"/>
      <c r="D6125" s="30"/>
      <c r="E6125" s="30"/>
      <c r="F6125" s="30"/>
      <c r="G6125" s="30"/>
      <c r="H6125" s="155"/>
      <c r="I6125" s="36" t="str">
        <f ca="1">IFERROR(__xludf.DUMMYFUNCTION("""COMPUTED_VALUE""")," ")</f>
        <v xml:space="preserve"> </v>
      </c>
      <c r="J6125" s="51"/>
      <c r="K6125" s="56"/>
      <c r="L6125" s="38"/>
      <c r="M6125" s="30"/>
      <c r="N6125" s="30"/>
      <c r="O6125" s="30"/>
      <c r="P6125" s="30"/>
      <c r="Q6125" s="23" t="str">
        <v/>
      </c>
      <c r="R6125" s="30"/>
      <c r="S6125" s="39"/>
      <c r="T6125" s="45"/>
      <c r="U6125" s="52"/>
      <c r="V6125" s="53"/>
      <c r="W6125" s="54"/>
      <c r="X6125" s="30"/>
      <c r="Y6125" s="31" t="str">
        <v/>
      </c>
      <c r="Z6125" s="30"/>
      <c r="AA6125" s="55"/>
      <c r="AB6125" s="55"/>
      <c r="AC6125" s="30"/>
      <c r="AD6125" s="30"/>
    </row>
    <row r="6126" spans="1:30" x14ac:dyDescent="0.2">
      <c r="A6126" s="89"/>
      <c r="B6126" s="35"/>
      <c r="C6126" s="30"/>
      <c r="D6126" s="30"/>
      <c r="E6126" s="30"/>
      <c r="F6126" s="30"/>
      <c r="G6126" s="30"/>
      <c r="H6126" s="155"/>
      <c r="I6126" s="36" t="str">
        <f ca="1">IFERROR(__xludf.DUMMYFUNCTION("""COMPUTED_VALUE""")," ")</f>
        <v xml:space="preserve"> </v>
      </c>
      <c r="J6126" s="51"/>
      <c r="K6126" s="56"/>
      <c r="L6126" s="38"/>
      <c r="M6126" s="30"/>
      <c r="N6126" s="30"/>
      <c r="O6126" s="30"/>
      <c r="P6126" s="30"/>
      <c r="Q6126" s="23" t="str">
        <v/>
      </c>
      <c r="R6126" s="30"/>
      <c r="S6126" s="39"/>
      <c r="T6126" s="45"/>
      <c r="U6126" s="52"/>
      <c r="V6126" s="53"/>
      <c r="W6126" s="54"/>
      <c r="X6126" s="30"/>
      <c r="Y6126" s="31" t="str">
        <v/>
      </c>
      <c r="Z6126" s="30"/>
      <c r="AA6126" s="56"/>
      <c r="AB6126" s="56"/>
      <c r="AC6126" s="30"/>
      <c r="AD6126" s="30"/>
    </row>
    <row r="6127" spans="1:30" x14ac:dyDescent="0.2">
      <c r="A6127" s="89"/>
      <c r="B6127" s="35"/>
      <c r="C6127" s="30"/>
      <c r="D6127" s="30"/>
      <c r="E6127" s="30"/>
      <c r="F6127" s="30"/>
      <c r="G6127" s="30"/>
      <c r="H6127" s="155"/>
      <c r="I6127" s="36" t="str">
        <f ca="1">IFERROR(__xludf.DUMMYFUNCTION("""COMPUTED_VALUE""")," ")</f>
        <v xml:space="preserve"> </v>
      </c>
      <c r="J6127" s="51"/>
      <c r="K6127" s="56"/>
      <c r="L6127" s="38"/>
      <c r="M6127" s="30"/>
      <c r="N6127" s="30"/>
      <c r="O6127" s="30"/>
      <c r="P6127" s="30"/>
      <c r="Q6127" s="23" t="str">
        <v/>
      </c>
      <c r="R6127" s="30"/>
      <c r="S6127" s="39"/>
      <c r="T6127" s="45"/>
      <c r="U6127" s="52"/>
      <c r="V6127" s="53"/>
      <c r="W6127" s="54"/>
      <c r="X6127" s="30"/>
      <c r="Y6127" s="31" t="str">
        <v/>
      </c>
      <c r="Z6127" s="30"/>
      <c r="AA6127" s="55"/>
      <c r="AB6127" s="55"/>
      <c r="AC6127" s="30"/>
      <c r="AD6127" s="30"/>
    </row>
    <row r="6128" spans="1:30" x14ac:dyDescent="0.2">
      <c r="A6128" s="89"/>
      <c r="B6128" s="35"/>
      <c r="C6128" s="30"/>
      <c r="D6128" s="30"/>
      <c r="E6128" s="30"/>
      <c r="F6128" s="30"/>
      <c r="G6128" s="30"/>
      <c r="H6128" s="155"/>
      <c r="I6128" s="36" t="str">
        <f ca="1">IFERROR(__xludf.DUMMYFUNCTION("""COMPUTED_VALUE""")," ")</f>
        <v xml:space="preserve"> </v>
      </c>
      <c r="J6128" s="51"/>
      <c r="K6128" s="56"/>
      <c r="L6128" s="38"/>
      <c r="M6128" s="30"/>
      <c r="N6128" s="30"/>
      <c r="O6128" s="30"/>
      <c r="P6128" s="30"/>
      <c r="Q6128" s="23" t="str">
        <v/>
      </c>
      <c r="R6128" s="30"/>
      <c r="S6128" s="39"/>
      <c r="T6128" s="45"/>
      <c r="U6128" s="52"/>
      <c r="V6128" s="53"/>
      <c r="W6128" s="54"/>
      <c r="X6128" s="30"/>
      <c r="Y6128" s="31" t="str">
        <v/>
      </c>
      <c r="Z6128" s="30"/>
      <c r="AA6128" s="56"/>
      <c r="AB6128" s="56"/>
      <c r="AC6128" s="30"/>
      <c r="AD6128" s="30"/>
    </row>
    <row r="6129" spans="1:30" x14ac:dyDescent="0.2">
      <c r="A6129" s="89"/>
      <c r="B6129" s="35"/>
      <c r="C6129" s="30"/>
      <c r="D6129" s="30"/>
      <c r="E6129" s="30"/>
      <c r="F6129" s="30"/>
      <c r="G6129" s="30"/>
      <c r="H6129" s="155"/>
      <c r="I6129" s="36" t="str">
        <f ca="1">IFERROR(__xludf.DUMMYFUNCTION("""COMPUTED_VALUE""")," ")</f>
        <v xml:space="preserve"> </v>
      </c>
      <c r="J6129" s="51"/>
      <c r="K6129" s="56"/>
      <c r="L6129" s="38"/>
      <c r="M6129" s="30"/>
      <c r="N6129" s="30"/>
      <c r="O6129" s="30"/>
      <c r="P6129" s="30"/>
      <c r="Q6129" s="23" t="str">
        <v/>
      </c>
      <c r="R6129" s="30"/>
      <c r="S6129" s="39"/>
      <c r="T6129" s="45"/>
      <c r="U6129" s="52"/>
      <c r="V6129" s="53"/>
      <c r="W6129" s="54"/>
      <c r="X6129" s="30"/>
      <c r="Y6129" s="31" t="str">
        <v/>
      </c>
      <c r="Z6129" s="30"/>
      <c r="AA6129" s="55"/>
      <c r="AB6129" s="55"/>
      <c r="AC6129" s="30"/>
      <c r="AD6129" s="30"/>
    </row>
    <row r="6130" spans="1:30" x14ac:dyDescent="0.2">
      <c r="A6130" s="89"/>
      <c r="B6130" s="35"/>
      <c r="C6130" s="30"/>
      <c r="D6130" s="30"/>
      <c r="E6130" s="30"/>
      <c r="F6130" s="30"/>
      <c r="G6130" s="30"/>
      <c r="H6130" s="155"/>
      <c r="I6130" s="36" t="str">
        <f ca="1">IFERROR(__xludf.DUMMYFUNCTION("""COMPUTED_VALUE""")," ")</f>
        <v xml:space="preserve"> </v>
      </c>
      <c r="J6130" s="51"/>
      <c r="K6130" s="56"/>
      <c r="L6130" s="38"/>
      <c r="M6130" s="30"/>
      <c r="N6130" s="30"/>
      <c r="O6130" s="30"/>
      <c r="P6130" s="30"/>
      <c r="Q6130" s="23" t="str">
        <v/>
      </c>
      <c r="R6130" s="30"/>
      <c r="S6130" s="39"/>
      <c r="T6130" s="45"/>
      <c r="U6130" s="52"/>
      <c r="V6130" s="53"/>
      <c r="W6130" s="54"/>
      <c r="X6130" s="30"/>
      <c r="Y6130" s="31" t="str">
        <v/>
      </c>
      <c r="Z6130" s="30"/>
      <c r="AA6130" s="56"/>
      <c r="AB6130" s="56"/>
      <c r="AC6130" s="30"/>
      <c r="AD6130" s="30"/>
    </row>
    <row r="6131" spans="1:30" x14ac:dyDescent="0.2">
      <c r="A6131" s="89"/>
      <c r="B6131" s="35"/>
      <c r="C6131" s="30"/>
      <c r="D6131" s="30"/>
      <c r="E6131" s="30"/>
      <c r="F6131" s="30"/>
      <c r="G6131" s="30"/>
      <c r="H6131" s="155"/>
      <c r="I6131" s="36" t="str">
        <f ca="1">IFERROR(__xludf.DUMMYFUNCTION("""COMPUTED_VALUE""")," ")</f>
        <v xml:space="preserve"> </v>
      </c>
      <c r="J6131" s="51"/>
      <c r="K6131" s="56"/>
      <c r="L6131" s="38"/>
      <c r="M6131" s="30"/>
      <c r="N6131" s="30"/>
      <c r="O6131" s="30"/>
      <c r="P6131" s="30"/>
      <c r="Q6131" s="23" t="str">
        <v/>
      </c>
      <c r="R6131" s="30"/>
      <c r="S6131" s="39"/>
      <c r="T6131" s="45"/>
      <c r="U6131" s="52"/>
      <c r="V6131" s="53"/>
      <c r="W6131" s="54"/>
      <c r="X6131" s="30"/>
      <c r="Y6131" s="31" t="str">
        <v/>
      </c>
      <c r="Z6131" s="30"/>
      <c r="AA6131" s="55"/>
      <c r="AB6131" s="55"/>
      <c r="AC6131" s="30"/>
      <c r="AD6131" s="30"/>
    </row>
    <row r="6132" spans="1:30" x14ac:dyDescent="0.2">
      <c r="A6132" s="89"/>
      <c r="B6132" s="35"/>
      <c r="C6132" s="30"/>
      <c r="D6132" s="30"/>
      <c r="E6132" s="30"/>
      <c r="F6132" s="30"/>
      <c r="G6132" s="30"/>
      <c r="H6132" s="155"/>
      <c r="I6132" s="36" t="str">
        <f ca="1">IFERROR(__xludf.DUMMYFUNCTION("""COMPUTED_VALUE""")," ")</f>
        <v xml:space="preserve"> </v>
      </c>
      <c r="J6132" s="51"/>
      <c r="K6132" s="56"/>
      <c r="L6132" s="38"/>
      <c r="M6132" s="30"/>
      <c r="N6132" s="30"/>
      <c r="O6132" s="30"/>
      <c r="P6132" s="30"/>
      <c r="Q6132" s="23" t="str">
        <v/>
      </c>
      <c r="R6132" s="30"/>
      <c r="S6132" s="39"/>
      <c r="T6132" s="45"/>
      <c r="U6132" s="52"/>
      <c r="V6132" s="53"/>
      <c r="W6132" s="54"/>
      <c r="X6132" s="30"/>
      <c r="Y6132" s="31" t="str">
        <v/>
      </c>
      <c r="Z6132" s="30"/>
      <c r="AA6132" s="56"/>
      <c r="AB6132" s="56"/>
      <c r="AC6132" s="30"/>
      <c r="AD6132" s="30"/>
    </row>
    <row r="6133" spans="1:30" x14ac:dyDescent="0.2">
      <c r="A6133" s="89"/>
      <c r="B6133" s="35"/>
      <c r="C6133" s="30"/>
      <c r="D6133" s="30"/>
      <c r="E6133" s="30"/>
      <c r="F6133" s="30"/>
      <c r="G6133" s="30"/>
      <c r="H6133" s="155"/>
      <c r="I6133" s="36" t="str">
        <f ca="1">IFERROR(__xludf.DUMMYFUNCTION("""COMPUTED_VALUE""")," ")</f>
        <v xml:space="preserve"> </v>
      </c>
      <c r="J6133" s="51"/>
      <c r="K6133" s="56"/>
      <c r="L6133" s="38"/>
      <c r="M6133" s="30"/>
      <c r="N6133" s="30"/>
      <c r="O6133" s="30"/>
      <c r="P6133" s="30"/>
      <c r="Q6133" s="23" t="str">
        <v/>
      </c>
      <c r="R6133" s="30"/>
      <c r="S6133" s="39"/>
      <c r="T6133" s="45"/>
      <c r="U6133" s="52"/>
      <c r="V6133" s="53"/>
      <c r="W6133" s="54"/>
      <c r="X6133" s="30"/>
      <c r="Y6133" s="31" t="str">
        <v/>
      </c>
      <c r="Z6133" s="30"/>
      <c r="AA6133" s="55"/>
      <c r="AB6133" s="55"/>
      <c r="AC6133" s="30"/>
      <c r="AD6133" s="30"/>
    </row>
    <row r="6134" spans="1:30" x14ac:dyDescent="0.2">
      <c r="A6134" s="89"/>
      <c r="B6134" s="35"/>
      <c r="C6134" s="30"/>
      <c r="D6134" s="30"/>
      <c r="E6134" s="30"/>
      <c r="F6134" s="30"/>
      <c r="G6134" s="30"/>
      <c r="H6134" s="155"/>
      <c r="I6134" s="36" t="str">
        <f ca="1">IFERROR(__xludf.DUMMYFUNCTION("""COMPUTED_VALUE""")," ")</f>
        <v xml:space="preserve"> </v>
      </c>
      <c r="J6134" s="51"/>
      <c r="K6134" s="56"/>
      <c r="L6134" s="38"/>
      <c r="M6134" s="30"/>
      <c r="N6134" s="30"/>
      <c r="O6134" s="30"/>
      <c r="P6134" s="30"/>
      <c r="Q6134" s="23" t="str">
        <v/>
      </c>
      <c r="R6134" s="30"/>
      <c r="S6134" s="39"/>
      <c r="T6134" s="45"/>
      <c r="U6134" s="52"/>
      <c r="V6134" s="53"/>
      <c r="W6134" s="54"/>
      <c r="X6134" s="30"/>
      <c r="Y6134" s="31" t="str">
        <v/>
      </c>
      <c r="Z6134" s="30"/>
      <c r="AA6134" s="56"/>
      <c r="AB6134" s="56"/>
      <c r="AC6134" s="30"/>
      <c r="AD6134" s="30"/>
    </row>
    <row r="6135" spans="1:30" x14ac:dyDescent="0.2">
      <c r="A6135" s="89"/>
      <c r="B6135" s="35"/>
      <c r="C6135" s="30"/>
      <c r="D6135" s="30"/>
      <c r="E6135" s="30"/>
      <c r="F6135" s="30"/>
      <c r="G6135" s="30"/>
      <c r="H6135" s="155"/>
      <c r="I6135" s="36" t="str">
        <f ca="1">IFERROR(__xludf.DUMMYFUNCTION("""COMPUTED_VALUE""")," ")</f>
        <v xml:space="preserve"> </v>
      </c>
      <c r="J6135" s="51"/>
      <c r="K6135" s="56"/>
      <c r="L6135" s="38"/>
      <c r="M6135" s="30"/>
      <c r="N6135" s="30"/>
      <c r="O6135" s="30"/>
      <c r="P6135" s="30"/>
      <c r="Q6135" s="23" t="str">
        <v/>
      </c>
      <c r="R6135" s="30"/>
      <c r="S6135" s="39"/>
      <c r="T6135" s="45"/>
      <c r="U6135" s="52"/>
      <c r="V6135" s="53"/>
      <c r="W6135" s="54"/>
      <c r="X6135" s="30"/>
      <c r="Y6135" s="31" t="str">
        <v/>
      </c>
      <c r="Z6135" s="30"/>
      <c r="AA6135" s="55"/>
      <c r="AB6135" s="55"/>
      <c r="AC6135" s="30"/>
      <c r="AD6135" s="30"/>
    </row>
    <row r="6136" spans="1:30" x14ac:dyDescent="0.2">
      <c r="A6136" s="89"/>
      <c r="B6136" s="35"/>
      <c r="C6136" s="30"/>
      <c r="D6136" s="30"/>
      <c r="E6136" s="30"/>
      <c r="F6136" s="30"/>
      <c r="G6136" s="30"/>
      <c r="H6136" s="155"/>
      <c r="I6136" s="36" t="str">
        <f ca="1">IFERROR(__xludf.DUMMYFUNCTION("""COMPUTED_VALUE""")," ")</f>
        <v xml:space="preserve"> </v>
      </c>
      <c r="J6136" s="51"/>
      <c r="K6136" s="56"/>
      <c r="L6136" s="38"/>
      <c r="M6136" s="30"/>
      <c r="N6136" s="30"/>
      <c r="O6136" s="30"/>
      <c r="P6136" s="30"/>
      <c r="Q6136" s="23" t="str">
        <v/>
      </c>
      <c r="R6136" s="30"/>
      <c r="S6136" s="39"/>
      <c r="T6136" s="45"/>
      <c r="U6136" s="52"/>
      <c r="V6136" s="53"/>
      <c r="W6136" s="54"/>
      <c r="X6136" s="30"/>
      <c r="Y6136" s="31" t="str">
        <v/>
      </c>
      <c r="Z6136" s="30"/>
      <c r="AA6136" s="56"/>
      <c r="AB6136" s="56"/>
      <c r="AC6136" s="30"/>
      <c r="AD6136" s="30"/>
    </row>
    <row r="6137" spans="1:30" x14ac:dyDescent="0.2">
      <c r="A6137" s="89"/>
      <c r="B6137" s="35"/>
      <c r="C6137" s="30"/>
      <c r="D6137" s="30"/>
      <c r="E6137" s="30"/>
      <c r="F6137" s="30"/>
      <c r="G6137" s="30"/>
      <c r="H6137" s="155"/>
      <c r="I6137" s="36" t="str">
        <f ca="1">IFERROR(__xludf.DUMMYFUNCTION("""COMPUTED_VALUE""")," ")</f>
        <v xml:space="preserve"> </v>
      </c>
      <c r="J6137" s="51"/>
      <c r="K6137" s="56"/>
      <c r="L6137" s="38"/>
      <c r="M6137" s="30"/>
      <c r="N6137" s="30"/>
      <c r="O6137" s="30"/>
      <c r="P6137" s="30"/>
      <c r="Q6137" s="23" t="str">
        <v/>
      </c>
      <c r="R6137" s="30"/>
      <c r="S6137" s="39"/>
      <c r="T6137" s="45"/>
      <c r="U6137" s="52"/>
      <c r="V6137" s="53"/>
      <c r="W6137" s="54"/>
      <c r="X6137" s="30"/>
      <c r="Y6137" s="31" t="str">
        <v/>
      </c>
      <c r="Z6137" s="30"/>
      <c r="AA6137" s="55"/>
      <c r="AB6137" s="55"/>
      <c r="AC6137" s="30"/>
      <c r="AD6137" s="30"/>
    </row>
    <row r="6138" spans="1:30" x14ac:dyDescent="0.2">
      <c r="A6138" s="89"/>
      <c r="B6138" s="35"/>
      <c r="C6138" s="30"/>
      <c r="D6138" s="30"/>
      <c r="E6138" s="30"/>
      <c r="F6138" s="30"/>
      <c r="G6138" s="30"/>
      <c r="H6138" s="155"/>
      <c r="I6138" s="36" t="str">
        <f ca="1">IFERROR(__xludf.DUMMYFUNCTION("""COMPUTED_VALUE""")," ")</f>
        <v xml:space="preserve"> </v>
      </c>
      <c r="J6138" s="51"/>
      <c r="K6138" s="56"/>
      <c r="L6138" s="38"/>
      <c r="M6138" s="30"/>
      <c r="N6138" s="30"/>
      <c r="O6138" s="30"/>
      <c r="P6138" s="30"/>
      <c r="Q6138" s="23" t="str">
        <v/>
      </c>
      <c r="R6138" s="30"/>
      <c r="S6138" s="39"/>
      <c r="T6138" s="45"/>
      <c r="U6138" s="52"/>
      <c r="V6138" s="53"/>
      <c r="W6138" s="54"/>
      <c r="X6138" s="30"/>
      <c r="Y6138" s="31" t="str">
        <v/>
      </c>
      <c r="Z6138" s="30"/>
      <c r="AA6138" s="56"/>
      <c r="AB6138" s="56"/>
      <c r="AC6138" s="30"/>
      <c r="AD6138" s="30"/>
    </row>
    <row r="6139" spans="1:30" x14ac:dyDescent="0.2">
      <c r="A6139" s="89"/>
      <c r="B6139" s="35"/>
      <c r="C6139" s="30"/>
      <c r="D6139" s="30"/>
      <c r="E6139" s="30"/>
      <c r="F6139" s="30"/>
      <c r="G6139" s="30"/>
      <c r="H6139" s="155"/>
      <c r="I6139" s="36" t="str">
        <f ca="1">IFERROR(__xludf.DUMMYFUNCTION("""COMPUTED_VALUE""")," ")</f>
        <v xml:space="preserve"> </v>
      </c>
      <c r="J6139" s="51"/>
      <c r="K6139" s="56"/>
      <c r="L6139" s="38"/>
      <c r="M6139" s="30"/>
      <c r="N6139" s="30"/>
      <c r="O6139" s="30"/>
      <c r="P6139" s="30"/>
      <c r="Q6139" s="23" t="str">
        <v/>
      </c>
      <c r="R6139" s="30"/>
      <c r="S6139" s="39"/>
      <c r="T6139" s="45"/>
      <c r="U6139" s="52"/>
      <c r="V6139" s="53"/>
      <c r="W6139" s="54"/>
      <c r="X6139" s="30"/>
      <c r="Y6139" s="31" t="str">
        <v/>
      </c>
      <c r="Z6139" s="30"/>
      <c r="AA6139" s="55"/>
      <c r="AB6139" s="55"/>
      <c r="AC6139" s="30"/>
      <c r="AD6139" s="30"/>
    </row>
    <row r="6140" spans="1:30" x14ac:dyDescent="0.2">
      <c r="A6140" s="89"/>
      <c r="B6140" s="35"/>
      <c r="C6140" s="30"/>
      <c r="D6140" s="30"/>
      <c r="E6140" s="30"/>
      <c r="F6140" s="30"/>
      <c r="G6140" s="30"/>
      <c r="H6140" s="155"/>
      <c r="I6140" s="36" t="str">
        <f ca="1">IFERROR(__xludf.DUMMYFUNCTION("""COMPUTED_VALUE""")," ")</f>
        <v xml:space="preserve"> </v>
      </c>
      <c r="J6140" s="51"/>
      <c r="K6140" s="56"/>
      <c r="L6140" s="38"/>
      <c r="M6140" s="30"/>
      <c r="N6140" s="30"/>
      <c r="O6140" s="30"/>
      <c r="P6140" s="30"/>
      <c r="Q6140" s="23" t="str">
        <v/>
      </c>
      <c r="R6140" s="30"/>
      <c r="S6140" s="39"/>
      <c r="T6140" s="45"/>
      <c r="U6140" s="52"/>
      <c r="V6140" s="53"/>
      <c r="W6140" s="54"/>
      <c r="X6140" s="30"/>
      <c r="Y6140" s="31" t="str">
        <v/>
      </c>
      <c r="Z6140" s="30"/>
      <c r="AA6140" s="56"/>
      <c r="AB6140" s="56"/>
      <c r="AC6140" s="30"/>
      <c r="AD6140" s="30"/>
    </row>
    <row r="6141" spans="1:30" x14ac:dyDescent="0.2">
      <c r="A6141" s="89"/>
      <c r="B6141" s="35"/>
      <c r="C6141" s="30"/>
      <c r="D6141" s="30"/>
      <c r="E6141" s="30"/>
      <c r="F6141" s="30"/>
      <c r="G6141" s="30"/>
      <c r="H6141" s="155"/>
      <c r="I6141" s="36" t="str">
        <f ca="1">IFERROR(__xludf.DUMMYFUNCTION("""COMPUTED_VALUE""")," ")</f>
        <v xml:space="preserve"> </v>
      </c>
      <c r="J6141" s="51"/>
      <c r="K6141" s="56"/>
      <c r="L6141" s="38"/>
      <c r="M6141" s="30"/>
      <c r="N6141" s="30"/>
      <c r="O6141" s="30"/>
      <c r="P6141" s="30"/>
      <c r="Q6141" s="23" t="str">
        <v/>
      </c>
      <c r="R6141" s="30"/>
      <c r="S6141" s="39"/>
      <c r="T6141" s="45"/>
      <c r="U6141" s="52"/>
      <c r="V6141" s="53"/>
      <c r="W6141" s="54"/>
      <c r="X6141" s="30"/>
      <c r="Y6141" s="31" t="str">
        <v/>
      </c>
      <c r="Z6141" s="30"/>
      <c r="AA6141" s="55"/>
      <c r="AB6141" s="55"/>
      <c r="AC6141" s="30"/>
      <c r="AD6141" s="30"/>
    </row>
    <row r="6142" spans="1:30" x14ac:dyDescent="0.2">
      <c r="A6142" s="89"/>
      <c r="B6142" s="35"/>
      <c r="C6142" s="30"/>
      <c r="D6142" s="30"/>
      <c r="E6142" s="30"/>
      <c r="F6142" s="30"/>
      <c r="G6142" s="30"/>
      <c r="H6142" s="155"/>
      <c r="I6142" s="36" t="str">
        <f ca="1">IFERROR(__xludf.DUMMYFUNCTION("""COMPUTED_VALUE""")," ")</f>
        <v xml:space="preserve"> </v>
      </c>
      <c r="J6142" s="51"/>
      <c r="K6142" s="56"/>
      <c r="L6142" s="38"/>
      <c r="M6142" s="30"/>
      <c r="N6142" s="30"/>
      <c r="O6142" s="30"/>
      <c r="P6142" s="30"/>
      <c r="Q6142" s="23" t="str">
        <v/>
      </c>
      <c r="R6142" s="30"/>
      <c r="S6142" s="39"/>
      <c r="T6142" s="45"/>
      <c r="U6142" s="52"/>
      <c r="V6142" s="53"/>
      <c r="W6142" s="54"/>
      <c r="X6142" s="30"/>
      <c r="Y6142" s="31" t="str">
        <v/>
      </c>
      <c r="Z6142" s="30"/>
      <c r="AA6142" s="56"/>
      <c r="AB6142" s="56"/>
      <c r="AC6142" s="30"/>
      <c r="AD6142" s="30"/>
    </row>
    <row r="6143" spans="1:30" x14ac:dyDescent="0.2">
      <c r="A6143" s="89"/>
      <c r="B6143" s="35"/>
      <c r="C6143" s="30"/>
      <c r="D6143" s="30"/>
      <c r="E6143" s="30"/>
      <c r="F6143" s="30"/>
      <c r="G6143" s="30"/>
      <c r="H6143" s="155"/>
      <c r="I6143" s="36" t="str">
        <f ca="1">IFERROR(__xludf.DUMMYFUNCTION("""COMPUTED_VALUE""")," ")</f>
        <v xml:space="preserve"> </v>
      </c>
      <c r="J6143" s="51"/>
      <c r="K6143" s="56"/>
      <c r="L6143" s="38"/>
      <c r="M6143" s="30"/>
      <c r="N6143" s="30"/>
      <c r="O6143" s="30"/>
      <c r="P6143" s="30"/>
      <c r="Q6143" s="23" t="str">
        <v/>
      </c>
      <c r="R6143" s="30"/>
      <c r="S6143" s="39"/>
      <c r="T6143" s="45"/>
      <c r="U6143" s="52"/>
      <c r="V6143" s="53"/>
      <c r="W6143" s="54"/>
      <c r="X6143" s="30"/>
      <c r="Y6143" s="31" t="str">
        <v/>
      </c>
      <c r="Z6143" s="30"/>
      <c r="AA6143" s="55"/>
      <c r="AB6143" s="55"/>
      <c r="AC6143" s="30"/>
      <c r="AD6143" s="30"/>
    </row>
    <row r="6144" spans="1:30" x14ac:dyDescent="0.2">
      <c r="A6144" s="89"/>
      <c r="B6144" s="35"/>
      <c r="C6144" s="30"/>
      <c r="D6144" s="30"/>
      <c r="E6144" s="30"/>
      <c r="F6144" s="30"/>
      <c r="G6144" s="30"/>
      <c r="H6144" s="155"/>
      <c r="I6144" s="36" t="str">
        <f ca="1">IFERROR(__xludf.DUMMYFUNCTION("""COMPUTED_VALUE""")," ")</f>
        <v xml:space="preserve"> </v>
      </c>
      <c r="J6144" s="51"/>
      <c r="K6144" s="56"/>
      <c r="L6144" s="38"/>
      <c r="M6144" s="30"/>
      <c r="N6144" s="30"/>
      <c r="O6144" s="30"/>
      <c r="P6144" s="30"/>
      <c r="Q6144" s="23" t="str">
        <v/>
      </c>
      <c r="R6144" s="30"/>
      <c r="S6144" s="39"/>
      <c r="T6144" s="45"/>
      <c r="U6144" s="52"/>
      <c r="V6144" s="53"/>
      <c r="W6144" s="54"/>
      <c r="X6144" s="30"/>
      <c r="Y6144" s="31" t="str">
        <v/>
      </c>
      <c r="Z6144" s="30"/>
      <c r="AA6144" s="56"/>
      <c r="AB6144" s="56"/>
      <c r="AC6144" s="30"/>
      <c r="AD6144" s="30"/>
    </row>
    <row r="6145" spans="1:30" x14ac:dyDescent="0.2">
      <c r="A6145" s="89"/>
      <c r="B6145" s="35"/>
      <c r="C6145" s="30"/>
      <c r="D6145" s="30"/>
      <c r="E6145" s="30"/>
      <c r="F6145" s="30"/>
      <c r="G6145" s="30"/>
      <c r="H6145" s="155"/>
      <c r="I6145" s="36" t="str">
        <f ca="1">IFERROR(__xludf.DUMMYFUNCTION("""COMPUTED_VALUE""")," ")</f>
        <v xml:space="preserve"> </v>
      </c>
      <c r="J6145" s="51"/>
      <c r="K6145" s="56"/>
      <c r="L6145" s="38"/>
      <c r="M6145" s="30"/>
      <c r="N6145" s="30"/>
      <c r="O6145" s="30"/>
      <c r="P6145" s="30"/>
      <c r="Q6145" s="23" t="str">
        <v/>
      </c>
      <c r="R6145" s="30"/>
      <c r="S6145" s="39"/>
      <c r="T6145" s="45"/>
      <c r="U6145" s="52"/>
      <c r="V6145" s="53"/>
      <c r="W6145" s="54"/>
      <c r="X6145" s="30"/>
      <c r="Y6145" s="31" t="str">
        <v/>
      </c>
      <c r="Z6145" s="30"/>
      <c r="AA6145" s="55"/>
      <c r="AB6145" s="55"/>
      <c r="AC6145" s="30"/>
      <c r="AD6145" s="30"/>
    </row>
    <row r="6146" spans="1:30" x14ac:dyDescent="0.2">
      <c r="A6146" s="89"/>
      <c r="B6146" s="35"/>
      <c r="C6146" s="30"/>
      <c r="D6146" s="30"/>
      <c r="E6146" s="30"/>
      <c r="F6146" s="30"/>
      <c r="G6146" s="30"/>
      <c r="H6146" s="155"/>
      <c r="I6146" s="36" t="str">
        <f ca="1">IFERROR(__xludf.DUMMYFUNCTION("""COMPUTED_VALUE""")," ")</f>
        <v xml:space="preserve"> </v>
      </c>
      <c r="J6146" s="51"/>
      <c r="K6146" s="56"/>
      <c r="L6146" s="38"/>
      <c r="M6146" s="30"/>
      <c r="N6146" s="30"/>
      <c r="O6146" s="30"/>
      <c r="P6146" s="30"/>
      <c r="Q6146" s="23" t="str">
        <v/>
      </c>
      <c r="R6146" s="30"/>
      <c r="S6146" s="39"/>
      <c r="T6146" s="45"/>
      <c r="U6146" s="52"/>
      <c r="V6146" s="53"/>
      <c r="W6146" s="54"/>
      <c r="X6146" s="30"/>
      <c r="Y6146" s="31" t="str">
        <v/>
      </c>
      <c r="Z6146" s="30"/>
      <c r="AA6146" s="56"/>
      <c r="AB6146" s="56"/>
      <c r="AC6146" s="30"/>
      <c r="AD6146" s="30"/>
    </row>
    <row r="6147" spans="1:30" x14ac:dyDescent="0.2">
      <c r="A6147" s="89"/>
      <c r="B6147" s="35"/>
      <c r="C6147" s="30"/>
      <c r="D6147" s="30"/>
      <c r="E6147" s="30"/>
      <c r="F6147" s="30"/>
      <c r="G6147" s="30"/>
      <c r="H6147" s="155"/>
      <c r="I6147" s="36" t="str">
        <f ca="1">IFERROR(__xludf.DUMMYFUNCTION("""COMPUTED_VALUE""")," ")</f>
        <v xml:space="preserve"> </v>
      </c>
      <c r="J6147" s="51"/>
      <c r="K6147" s="56"/>
      <c r="L6147" s="38"/>
      <c r="M6147" s="30"/>
      <c r="N6147" s="30"/>
      <c r="O6147" s="30"/>
      <c r="P6147" s="30"/>
      <c r="Q6147" s="23" t="str">
        <v/>
      </c>
      <c r="R6147" s="30"/>
      <c r="S6147" s="39"/>
      <c r="T6147" s="45"/>
      <c r="U6147" s="52"/>
      <c r="V6147" s="53"/>
      <c r="W6147" s="54"/>
      <c r="X6147" s="30"/>
      <c r="Y6147" s="31" t="str">
        <v/>
      </c>
      <c r="Z6147" s="30"/>
      <c r="AA6147" s="55"/>
      <c r="AB6147" s="55"/>
      <c r="AC6147" s="30"/>
      <c r="AD6147" s="30"/>
    </row>
    <row r="6148" spans="1:30" x14ac:dyDescent="0.2">
      <c r="A6148" s="89"/>
      <c r="B6148" s="35"/>
      <c r="C6148" s="30"/>
      <c r="D6148" s="30"/>
      <c r="E6148" s="30"/>
      <c r="F6148" s="30"/>
      <c r="G6148" s="30"/>
      <c r="H6148" s="155"/>
      <c r="I6148" s="36" t="str">
        <f ca="1">IFERROR(__xludf.DUMMYFUNCTION("""COMPUTED_VALUE""")," ")</f>
        <v xml:space="preserve"> </v>
      </c>
      <c r="J6148" s="51"/>
      <c r="K6148" s="56"/>
      <c r="L6148" s="38"/>
      <c r="M6148" s="30"/>
      <c r="N6148" s="30"/>
      <c r="O6148" s="30"/>
      <c r="P6148" s="30"/>
      <c r="Q6148" s="23" t="str">
        <v/>
      </c>
      <c r="R6148" s="30"/>
      <c r="S6148" s="39"/>
      <c r="T6148" s="45"/>
      <c r="U6148" s="52"/>
      <c r="V6148" s="53"/>
      <c r="W6148" s="54"/>
      <c r="X6148" s="30"/>
      <c r="Y6148" s="31" t="str">
        <v/>
      </c>
      <c r="Z6148" s="30"/>
      <c r="AA6148" s="56"/>
      <c r="AB6148" s="56"/>
      <c r="AC6148" s="30"/>
      <c r="AD6148" s="30"/>
    </row>
    <row r="6149" spans="1:30" x14ac:dyDescent="0.2">
      <c r="A6149" s="89"/>
      <c r="B6149" s="35"/>
      <c r="C6149" s="30"/>
      <c r="D6149" s="30"/>
      <c r="E6149" s="30"/>
      <c r="F6149" s="30"/>
      <c r="G6149" s="30"/>
      <c r="H6149" s="155"/>
      <c r="I6149" s="36" t="str">
        <f ca="1">IFERROR(__xludf.DUMMYFUNCTION("""COMPUTED_VALUE""")," ")</f>
        <v xml:space="preserve"> </v>
      </c>
      <c r="J6149" s="51"/>
      <c r="K6149" s="56"/>
      <c r="L6149" s="38"/>
      <c r="M6149" s="30"/>
      <c r="N6149" s="30"/>
      <c r="O6149" s="30"/>
      <c r="P6149" s="30"/>
      <c r="Q6149" s="23" t="str">
        <v/>
      </c>
      <c r="R6149" s="30"/>
      <c r="S6149" s="39"/>
      <c r="T6149" s="45"/>
      <c r="U6149" s="52"/>
      <c r="V6149" s="53"/>
      <c r="W6149" s="54"/>
      <c r="X6149" s="30"/>
      <c r="Y6149" s="31" t="str">
        <v/>
      </c>
      <c r="Z6149" s="30"/>
      <c r="AA6149" s="55"/>
      <c r="AB6149" s="55"/>
      <c r="AC6149" s="30"/>
      <c r="AD6149" s="30"/>
    </row>
    <row r="6150" spans="1:30" x14ac:dyDescent="0.2">
      <c r="A6150" s="89"/>
      <c r="B6150" s="35"/>
      <c r="C6150" s="30"/>
      <c r="D6150" s="30"/>
      <c r="E6150" s="30"/>
      <c r="F6150" s="30"/>
      <c r="G6150" s="30"/>
      <c r="H6150" s="155"/>
      <c r="I6150" s="36" t="str">
        <f ca="1">IFERROR(__xludf.DUMMYFUNCTION("""COMPUTED_VALUE""")," ")</f>
        <v xml:space="preserve"> </v>
      </c>
      <c r="J6150" s="51"/>
      <c r="K6150" s="56"/>
      <c r="L6150" s="38"/>
      <c r="M6150" s="30"/>
      <c r="N6150" s="30"/>
      <c r="O6150" s="30"/>
      <c r="P6150" s="30"/>
      <c r="Q6150" s="23" t="str">
        <v/>
      </c>
      <c r="R6150" s="30"/>
      <c r="S6150" s="39"/>
      <c r="T6150" s="45"/>
      <c r="U6150" s="52"/>
      <c r="V6150" s="53"/>
      <c r="W6150" s="54"/>
      <c r="X6150" s="30"/>
      <c r="Y6150" s="31" t="str">
        <v/>
      </c>
      <c r="Z6150" s="30"/>
      <c r="AA6150" s="56"/>
      <c r="AB6150" s="56"/>
      <c r="AC6150" s="30"/>
      <c r="AD6150" s="30"/>
    </row>
    <row r="6151" spans="1:30" x14ac:dyDescent="0.2">
      <c r="A6151" s="89"/>
      <c r="B6151" s="35"/>
      <c r="C6151" s="30"/>
      <c r="D6151" s="30"/>
      <c r="E6151" s="30"/>
      <c r="F6151" s="30"/>
      <c r="G6151" s="30"/>
      <c r="H6151" s="155"/>
      <c r="I6151" s="36" t="str">
        <f ca="1">IFERROR(__xludf.DUMMYFUNCTION("""COMPUTED_VALUE""")," ")</f>
        <v xml:space="preserve"> </v>
      </c>
      <c r="J6151" s="51"/>
      <c r="K6151" s="56"/>
      <c r="L6151" s="38"/>
      <c r="M6151" s="30"/>
      <c r="N6151" s="30"/>
      <c r="O6151" s="30"/>
      <c r="P6151" s="30"/>
      <c r="Q6151" s="23" t="str">
        <v/>
      </c>
      <c r="R6151" s="30"/>
      <c r="S6151" s="39"/>
      <c r="T6151" s="45"/>
      <c r="U6151" s="52"/>
      <c r="V6151" s="53"/>
      <c r="W6151" s="54"/>
      <c r="X6151" s="30"/>
      <c r="Y6151" s="31" t="str">
        <v/>
      </c>
      <c r="Z6151" s="30"/>
      <c r="AA6151" s="55"/>
      <c r="AB6151" s="55"/>
      <c r="AC6151" s="30"/>
      <c r="AD6151" s="30"/>
    </row>
    <row r="6152" spans="1:30" x14ac:dyDescent="0.2">
      <c r="A6152" s="89"/>
      <c r="B6152" s="35"/>
      <c r="C6152" s="30"/>
      <c r="D6152" s="30"/>
      <c r="E6152" s="30"/>
      <c r="F6152" s="30"/>
      <c r="G6152" s="30"/>
      <c r="H6152" s="155"/>
      <c r="I6152" s="36" t="str">
        <f ca="1">IFERROR(__xludf.DUMMYFUNCTION("""COMPUTED_VALUE""")," ")</f>
        <v xml:space="preserve"> </v>
      </c>
      <c r="J6152" s="51"/>
      <c r="K6152" s="56"/>
      <c r="L6152" s="38"/>
      <c r="M6152" s="30"/>
      <c r="N6152" s="30"/>
      <c r="O6152" s="30"/>
      <c r="P6152" s="30"/>
      <c r="Q6152" s="23" t="str">
        <v/>
      </c>
      <c r="R6152" s="30"/>
      <c r="S6152" s="39"/>
      <c r="T6152" s="45"/>
      <c r="U6152" s="52"/>
      <c r="V6152" s="53"/>
      <c r="W6152" s="54"/>
      <c r="X6152" s="30"/>
      <c r="Y6152" s="31" t="str">
        <v/>
      </c>
      <c r="Z6152" s="30"/>
      <c r="AA6152" s="56"/>
      <c r="AB6152" s="56"/>
      <c r="AC6152" s="30"/>
      <c r="AD6152" s="30"/>
    </row>
    <row r="6153" spans="1:30" x14ac:dyDescent="0.2">
      <c r="A6153" s="89"/>
      <c r="B6153" s="35"/>
      <c r="C6153" s="30"/>
      <c r="D6153" s="30"/>
      <c r="E6153" s="30"/>
      <c r="F6153" s="30"/>
      <c r="G6153" s="30"/>
      <c r="H6153" s="155"/>
      <c r="I6153" s="36" t="str">
        <f ca="1">IFERROR(__xludf.DUMMYFUNCTION("""COMPUTED_VALUE""")," ")</f>
        <v xml:space="preserve"> </v>
      </c>
      <c r="J6153" s="51"/>
      <c r="K6153" s="56"/>
      <c r="L6153" s="38"/>
      <c r="M6153" s="30"/>
      <c r="N6153" s="30"/>
      <c r="O6153" s="30"/>
      <c r="P6153" s="30"/>
      <c r="Q6153" s="23" t="str">
        <v/>
      </c>
      <c r="R6153" s="30"/>
      <c r="S6153" s="39"/>
      <c r="T6153" s="45"/>
      <c r="U6153" s="52"/>
      <c r="V6153" s="53"/>
      <c r="W6153" s="54"/>
      <c r="X6153" s="30"/>
      <c r="Y6153" s="31" t="str">
        <v/>
      </c>
      <c r="Z6153" s="30"/>
      <c r="AA6153" s="55"/>
      <c r="AB6153" s="55"/>
      <c r="AC6153" s="30"/>
      <c r="AD6153" s="30"/>
    </row>
    <row r="6154" spans="1:30" x14ac:dyDescent="0.2">
      <c r="A6154" s="89"/>
      <c r="B6154" s="35"/>
      <c r="C6154" s="30"/>
      <c r="D6154" s="30"/>
      <c r="E6154" s="30"/>
      <c r="F6154" s="30"/>
      <c r="G6154" s="30"/>
      <c r="H6154" s="155"/>
      <c r="I6154" s="36" t="str">
        <f ca="1">IFERROR(__xludf.DUMMYFUNCTION("""COMPUTED_VALUE""")," ")</f>
        <v xml:space="preserve"> </v>
      </c>
      <c r="J6154" s="51"/>
      <c r="K6154" s="56"/>
      <c r="L6154" s="38"/>
      <c r="M6154" s="30"/>
      <c r="N6154" s="30"/>
      <c r="O6154" s="30"/>
      <c r="P6154" s="30"/>
      <c r="Q6154" s="23" t="str">
        <v/>
      </c>
      <c r="R6154" s="30"/>
      <c r="S6154" s="39"/>
      <c r="T6154" s="45"/>
      <c r="U6154" s="52"/>
      <c r="V6154" s="53"/>
      <c r="W6154" s="54"/>
      <c r="X6154" s="30"/>
      <c r="Y6154" s="31" t="str">
        <v/>
      </c>
      <c r="Z6154" s="30"/>
      <c r="AA6154" s="56"/>
      <c r="AB6154" s="56"/>
      <c r="AC6154" s="30"/>
      <c r="AD6154" s="30"/>
    </row>
    <row r="6155" spans="1:30" x14ac:dyDescent="0.2">
      <c r="A6155" s="89"/>
      <c r="B6155" s="35"/>
      <c r="C6155" s="30"/>
      <c r="D6155" s="30"/>
      <c r="E6155" s="30"/>
      <c r="F6155" s="30"/>
      <c r="G6155" s="30"/>
      <c r="H6155" s="155"/>
      <c r="I6155" s="36" t="str">
        <f ca="1">IFERROR(__xludf.DUMMYFUNCTION("""COMPUTED_VALUE""")," ")</f>
        <v xml:space="preserve"> </v>
      </c>
      <c r="J6155" s="51"/>
      <c r="K6155" s="56"/>
      <c r="L6155" s="38"/>
      <c r="M6155" s="30"/>
      <c r="N6155" s="30"/>
      <c r="O6155" s="30"/>
      <c r="P6155" s="30"/>
      <c r="Q6155" s="23" t="str">
        <v/>
      </c>
      <c r="R6155" s="30"/>
      <c r="S6155" s="39"/>
      <c r="T6155" s="45"/>
      <c r="U6155" s="52"/>
      <c r="V6155" s="53"/>
      <c r="W6155" s="54"/>
      <c r="X6155" s="30"/>
      <c r="Y6155" s="31" t="str">
        <v/>
      </c>
      <c r="Z6155" s="30"/>
      <c r="AA6155" s="55"/>
      <c r="AB6155" s="55"/>
      <c r="AC6155" s="30"/>
      <c r="AD6155" s="30"/>
    </row>
    <row r="6156" spans="1:30" x14ac:dyDescent="0.2">
      <c r="A6156" s="89"/>
      <c r="B6156" s="35"/>
      <c r="C6156" s="30"/>
      <c r="D6156" s="30"/>
      <c r="E6156" s="30"/>
      <c r="F6156" s="30"/>
      <c r="G6156" s="30"/>
      <c r="H6156" s="155"/>
      <c r="I6156" s="36" t="str">
        <f ca="1">IFERROR(__xludf.DUMMYFUNCTION("""COMPUTED_VALUE""")," ")</f>
        <v xml:space="preserve"> </v>
      </c>
      <c r="J6156" s="51"/>
      <c r="K6156" s="56"/>
      <c r="L6156" s="38"/>
      <c r="M6156" s="30"/>
      <c r="N6156" s="30"/>
      <c r="O6156" s="30"/>
      <c r="P6156" s="30"/>
      <c r="Q6156" s="23" t="str">
        <v/>
      </c>
      <c r="R6156" s="30"/>
      <c r="S6156" s="39"/>
      <c r="T6156" s="45"/>
      <c r="U6156" s="52"/>
      <c r="V6156" s="53"/>
      <c r="W6156" s="54"/>
      <c r="X6156" s="30"/>
      <c r="Y6156" s="31" t="str">
        <v/>
      </c>
      <c r="Z6156" s="30"/>
      <c r="AA6156" s="56"/>
      <c r="AB6156" s="56"/>
      <c r="AC6156" s="30"/>
      <c r="AD6156" s="30"/>
    </row>
    <row r="6157" spans="1:30" x14ac:dyDescent="0.2">
      <c r="A6157" s="89"/>
      <c r="B6157" s="35"/>
      <c r="C6157" s="30"/>
      <c r="D6157" s="30"/>
      <c r="E6157" s="30"/>
      <c r="F6157" s="30"/>
      <c r="G6157" s="30"/>
      <c r="H6157" s="155"/>
      <c r="I6157" s="36" t="str">
        <f ca="1">IFERROR(__xludf.DUMMYFUNCTION("""COMPUTED_VALUE""")," ")</f>
        <v xml:space="preserve"> </v>
      </c>
      <c r="J6157" s="51"/>
      <c r="K6157" s="56"/>
      <c r="L6157" s="38"/>
      <c r="M6157" s="30"/>
      <c r="N6157" s="30"/>
      <c r="O6157" s="30"/>
      <c r="P6157" s="30"/>
      <c r="Q6157" s="23" t="str">
        <v/>
      </c>
      <c r="R6157" s="30"/>
      <c r="S6157" s="39"/>
      <c r="T6157" s="45"/>
      <c r="U6157" s="52"/>
      <c r="V6157" s="53"/>
      <c r="W6157" s="54"/>
      <c r="X6157" s="30"/>
      <c r="Y6157" s="31" t="str">
        <v/>
      </c>
      <c r="Z6157" s="30"/>
      <c r="AA6157" s="55"/>
      <c r="AB6157" s="55"/>
      <c r="AC6157" s="30"/>
      <c r="AD6157" s="30"/>
    </row>
    <row r="6158" spans="1:30" x14ac:dyDescent="0.2">
      <c r="A6158" s="89"/>
      <c r="B6158" s="35"/>
      <c r="C6158" s="30"/>
      <c r="D6158" s="30"/>
      <c r="E6158" s="30"/>
      <c r="F6158" s="30"/>
      <c r="G6158" s="30"/>
      <c r="H6158" s="155"/>
      <c r="I6158" s="36" t="str">
        <f ca="1">IFERROR(__xludf.DUMMYFUNCTION("""COMPUTED_VALUE""")," ")</f>
        <v xml:space="preserve"> </v>
      </c>
      <c r="J6158" s="51"/>
      <c r="K6158" s="56"/>
      <c r="L6158" s="38"/>
      <c r="M6158" s="30"/>
      <c r="N6158" s="30"/>
      <c r="O6158" s="30"/>
      <c r="P6158" s="30"/>
      <c r="Q6158" s="23" t="str">
        <v/>
      </c>
      <c r="R6158" s="30"/>
      <c r="S6158" s="39"/>
      <c r="T6158" s="45"/>
      <c r="U6158" s="52"/>
      <c r="V6158" s="53"/>
      <c r="W6158" s="54"/>
      <c r="X6158" s="30"/>
      <c r="Y6158" s="31" t="str">
        <v/>
      </c>
      <c r="Z6158" s="30"/>
      <c r="AA6158" s="56"/>
      <c r="AB6158" s="56"/>
      <c r="AC6158" s="30"/>
      <c r="AD6158" s="30"/>
    </row>
    <row r="6159" spans="1:30" x14ac:dyDescent="0.2">
      <c r="A6159" s="89"/>
      <c r="B6159" s="35"/>
      <c r="C6159" s="30"/>
      <c r="D6159" s="30"/>
      <c r="E6159" s="30"/>
      <c r="F6159" s="30"/>
      <c r="G6159" s="30"/>
      <c r="H6159" s="155"/>
      <c r="I6159" s="36" t="str">
        <f ca="1">IFERROR(__xludf.DUMMYFUNCTION("""COMPUTED_VALUE""")," ")</f>
        <v xml:space="preserve"> </v>
      </c>
      <c r="J6159" s="51"/>
      <c r="K6159" s="56"/>
      <c r="L6159" s="38"/>
      <c r="M6159" s="30"/>
      <c r="N6159" s="30"/>
      <c r="O6159" s="30"/>
      <c r="P6159" s="30"/>
      <c r="Q6159" s="23" t="str">
        <v/>
      </c>
      <c r="R6159" s="30"/>
      <c r="S6159" s="39"/>
      <c r="T6159" s="45"/>
      <c r="U6159" s="52"/>
      <c r="V6159" s="53"/>
      <c r="W6159" s="54"/>
      <c r="X6159" s="30"/>
      <c r="Y6159" s="31" t="str">
        <v/>
      </c>
      <c r="Z6159" s="30"/>
      <c r="AA6159" s="55"/>
      <c r="AB6159" s="55"/>
      <c r="AC6159" s="30"/>
      <c r="AD6159" s="30"/>
    </row>
    <row r="6160" spans="1:30" x14ac:dyDescent="0.2">
      <c r="A6160" s="89"/>
      <c r="B6160" s="35"/>
      <c r="C6160" s="30"/>
      <c r="D6160" s="30"/>
      <c r="E6160" s="30"/>
      <c r="F6160" s="30"/>
      <c r="G6160" s="30"/>
      <c r="H6160" s="155"/>
      <c r="I6160" s="36" t="str">
        <f ca="1">IFERROR(__xludf.DUMMYFUNCTION("""COMPUTED_VALUE""")," ")</f>
        <v xml:space="preserve"> </v>
      </c>
      <c r="J6160" s="51"/>
      <c r="K6160" s="56"/>
      <c r="L6160" s="38"/>
      <c r="M6160" s="30"/>
      <c r="N6160" s="30"/>
      <c r="O6160" s="30"/>
      <c r="P6160" s="30"/>
      <c r="Q6160" s="23" t="str">
        <v/>
      </c>
      <c r="R6160" s="30"/>
      <c r="S6160" s="39"/>
      <c r="T6160" s="45"/>
      <c r="U6160" s="52"/>
      <c r="V6160" s="53"/>
      <c r="W6160" s="54"/>
      <c r="X6160" s="30"/>
      <c r="Y6160" s="31" t="str">
        <v/>
      </c>
      <c r="Z6160" s="30"/>
      <c r="AA6160" s="56"/>
      <c r="AB6160" s="56"/>
      <c r="AC6160" s="30"/>
      <c r="AD6160" s="30"/>
    </row>
    <row r="6161" spans="1:30" x14ac:dyDescent="0.2">
      <c r="A6161" s="89"/>
      <c r="B6161" s="35"/>
      <c r="C6161" s="30"/>
      <c r="D6161" s="30"/>
      <c r="E6161" s="30"/>
      <c r="F6161" s="30"/>
      <c r="G6161" s="30"/>
      <c r="H6161" s="155"/>
      <c r="I6161" s="36" t="str">
        <f ca="1">IFERROR(__xludf.DUMMYFUNCTION("""COMPUTED_VALUE""")," ")</f>
        <v xml:space="preserve"> </v>
      </c>
      <c r="J6161" s="51"/>
      <c r="K6161" s="56"/>
      <c r="L6161" s="38"/>
      <c r="M6161" s="30"/>
      <c r="N6161" s="30"/>
      <c r="O6161" s="30"/>
      <c r="P6161" s="30"/>
      <c r="Q6161" s="23" t="str">
        <v/>
      </c>
      <c r="R6161" s="30"/>
      <c r="S6161" s="39"/>
      <c r="T6161" s="45"/>
      <c r="U6161" s="52"/>
      <c r="V6161" s="53"/>
      <c r="W6161" s="54"/>
      <c r="X6161" s="30"/>
      <c r="Y6161" s="31" t="str">
        <v/>
      </c>
      <c r="Z6161" s="30"/>
      <c r="AA6161" s="55"/>
      <c r="AB6161" s="55"/>
      <c r="AC6161" s="30"/>
      <c r="AD6161" s="30"/>
    </row>
    <row r="6162" spans="1:30" x14ac:dyDescent="0.2">
      <c r="A6162" s="89"/>
      <c r="B6162" s="35"/>
      <c r="C6162" s="30"/>
      <c r="D6162" s="30"/>
      <c r="E6162" s="30"/>
      <c r="F6162" s="30"/>
      <c r="G6162" s="30"/>
      <c r="H6162" s="155"/>
      <c r="I6162" s="36" t="str">
        <f ca="1">IFERROR(__xludf.DUMMYFUNCTION("""COMPUTED_VALUE""")," ")</f>
        <v xml:space="preserve"> </v>
      </c>
      <c r="J6162" s="51"/>
      <c r="K6162" s="56"/>
      <c r="L6162" s="38"/>
      <c r="M6162" s="30"/>
      <c r="N6162" s="30"/>
      <c r="O6162" s="30"/>
      <c r="P6162" s="30"/>
      <c r="Q6162" s="23" t="str">
        <v/>
      </c>
      <c r="R6162" s="30"/>
      <c r="S6162" s="39"/>
      <c r="T6162" s="45"/>
      <c r="U6162" s="52"/>
      <c r="V6162" s="53"/>
      <c r="W6162" s="54"/>
      <c r="X6162" s="30"/>
      <c r="Y6162" s="31" t="str">
        <v/>
      </c>
      <c r="Z6162" s="30"/>
      <c r="AA6162" s="56"/>
      <c r="AB6162" s="56"/>
      <c r="AC6162" s="30"/>
      <c r="AD6162" s="30"/>
    </row>
    <row r="6163" spans="1:30" x14ac:dyDescent="0.2">
      <c r="A6163" s="89"/>
      <c r="B6163" s="35"/>
      <c r="C6163" s="30"/>
      <c r="D6163" s="30"/>
      <c r="E6163" s="30"/>
      <c r="F6163" s="30"/>
      <c r="G6163" s="30"/>
      <c r="H6163" s="155"/>
      <c r="I6163" s="36" t="str">
        <f ca="1">IFERROR(__xludf.DUMMYFUNCTION("""COMPUTED_VALUE""")," ")</f>
        <v xml:space="preserve"> </v>
      </c>
      <c r="J6163" s="51"/>
      <c r="K6163" s="56"/>
      <c r="L6163" s="38"/>
      <c r="M6163" s="30"/>
      <c r="N6163" s="30"/>
      <c r="O6163" s="30"/>
      <c r="P6163" s="30"/>
      <c r="Q6163" s="23" t="str">
        <v/>
      </c>
      <c r="R6163" s="30"/>
      <c r="S6163" s="39"/>
      <c r="T6163" s="45"/>
      <c r="U6163" s="52"/>
      <c r="V6163" s="53"/>
      <c r="W6163" s="54"/>
      <c r="X6163" s="30"/>
      <c r="Y6163" s="31" t="str">
        <v/>
      </c>
      <c r="Z6163" s="30"/>
      <c r="AA6163" s="55"/>
      <c r="AB6163" s="55"/>
      <c r="AC6163" s="30"/>
      <c r="AD6163" s="30"/>
    </row>
    <row r="6164" spans="1:30" x14ac:dyDescent="0.2">
      <c r="A6164" s="89"/>
      <c r="B6164" s="35"/>
      <c r="C6164" s="30"/>
      <c r="D6164" s="30"/>
      <c r="E6164" s="30"/>
      <c r="F6164" s="30"/>
      <c r="G6164" s="30"/>
      <c r="H6164" s="155"/>
      <c r="I6164" s="36" t="str">
        <f ca="1">IFERROR(__xludf.DUMMYFUNCTION("""COMPUTED_VALUE""")," ")</f>
        <v xml:space="preserve"> </v>
      </c>
      <c r="J6164" s="51"/>
      <c r="K6164" s="56"/>
      <c r="L6164" s="38"/>
      <c r="M6164" s="30"/>
      <c r="N6164" s="30"/>
      <c r="O6164" s="30"/>
      <c r="P6164" s="30"/>
      <c r="Q6164" s="23" t="str">
        <v/>
      </c>
      <c r="R6164" s="30"/>
      <c r="S6164" s="39"/>
      <c r="T6164" s="45"/>
      <c r="U6164" s="52"/>
      <c r="V6164" s="53"/>
      <c r="W6164" s="54"/>
      <c r="X6164" s="30"/>
      <c r="Y6164" s="31" t="str">
        <v/>
      </c>
      <c r="Z6164" s="30"/>
      <c r="AA6164" s="56"/>
      <c r="AB6164" s="56"/>
      <c r="AC6164" s="30"/>
      <c r="AD6164" s="30"/>
    </row>
    <row r="6165" spans="1:30" x14ac:dyDescent="0.2">
      <c r="A6165" s="89"/>
      <c r="B6165" s="35"/>
      <c r="C6165" s="30"/>
      <c r="D6165" s="30"/>
      <c r="E6165" s="30"/>
      <c r="F6165" s="30"/>
      <c r="G6165" s="30"/>
      <c r="H6165" s="155"/>
      <c r="I6165" s="36" t="str">
        <f ca="1">IFERROR(__xludf.DUMMYFUNCTION("""COMPUTED_VALUE""")," ")</f>
        <v xml:space="preserve"> </v>
      </c>
      <c r="J6165" s="51"/>
      <c r="K6165" s="56"/>
      <c r="L6165" s="38"/>
      <c r="M6165" s="30"/>
      <c r="N6165" s="30"/>
      <c r="O6165" s="30"/>
      <c r="P6165" s="30"/>
      <c r="Q6165" s="23" t="str">
        <v/>
      </c>
      <c r="R6165" s="30"/>
      <c r="S6165" s="39"/>
      <c r="T6165" s="45"/>
      <c r="U6165" s="52"/>
      <c r="V6165" s="53"/>
      <c r="W6165" s="54"/>
      <c r="X6165" s="30"/>
      <c r="Y6165" s="31" t="str">
        <v/>
      </c>
      <c r="Z6165" s="30"/>
      <c r="AA6165" s="55"/>
      <c r="AB6165" s="55"/>
      <c r="AC6165" s="30"/>
      <c r="AD6165" s="30"/>
    </row>
    <row r="6166" spans="1:30" x14ac:dyDescent="0.2">
      <c r="A6166" s="89"/>
      <c r="B6166" s="35"/>
      <c r="C6166" s="30"/>
      <c r="D6166" s="30"/>
      <c r="E6166" s="30"/>
      <c r="F6166" s="30"/>
      <c r="G6166" s="30"/>
      <c r="H6166" s="155"/>
      <c r="I6166" s="36" t="str">
        <f ca="1">IFERROR(__xludf.DUMMYFUNCTION("""COMPUTED_VALUE""")," ")</f>
        <v xml:space="preserve"> </v>
      </c>
      <c r="J6166" s="51"/>
      <c r="K6166" s="56"/>
      <c r="L6166" s="38"/>
      <c r="M6166" s="30"/>
      <c r="N6166" s="30"/>
      <c r="O6166" s="30"/>
      <c r="P6166" s="30"/>
      <c r="Q6166" s="23" t="str">
        <v/>
      </c>
      <c r="R6166" s="30"/>
      <c r="S6166" s="39"/>
      <c r="T6166" s="45"/>
      <c r="U6166" s="52"/>
      <c r="V6166" s="53"/>
      <c r="W6166" s="54"/>
      <c r="X6166" s="30"/>
      <c r="Y6166" s="31" t="str">
        <v/>
      </c>
      <c r="Z6166" s="30"/>
      <c r="AA6166" s="56"/>
      <c r="AB6166" s="56"/>
      <c r="AC6166" s="30"/>
      <c r="AD6166" s="30"/>
    </row>
    <row r="6167" spans="1:30" x14ac:dyDescent="0.2">
      <c r="A6167" s="89"/>
      <c r="B6167" s="35"/>
      <c r="C6167" s="30"/>
      <c r="D6167" s="30"/>
      <c r="E6167" s="30"/>
      <c r="F6167" s="30"/>
      <c r="G6167" s="30"/>
      <c r="H6167" s="155"/>
      <c r="I6167" s="36" t="str">
        <f ca="1">IFERROR(__xludf.DUMMYFUNCTION("""COMPUTED_VALUE""")," ")</f>
        <v xml:space="preserve"> </v>
      </c>
      <c r="J6167" s="51"/>
      <c r="K6167" s="56"/>
      <c r="L6167" s="38"/>
      <c r="M6167" s="30"/>
      <c r="N6167" s="30"/>
      <c r="O6167" s="30"/>
      <c r="P6167" s="30"/>
      <c r="Q6167" s="23" t="str">
        <v/>
      </c>
      <c r="R6167" s="30"/>
      <c r="S6167" s="39"/>
      <c r="T6167" s="45"/>
      <c r="U6167" s="52"/>
      <c r="V6167" s="53"/>
      <c r="W6167" s="54"/>
      <c r="X6167" s="30"/>
      <c r="Y6167" s="31" t="str">
        <v/>
      </c>
      <c r="Z6167" s="30"/>
      <c r="AA6167" s="55"/>
      <c r="AB6167" s="55"/>
      <c r="AC6167" s="30"/>
      <c r="AD6167" s="30"/>
    </row>
    <row r="6168" spans="1:30" x14ac:dyDescent="0.2">
      <c r="A6168" s="89"/>
      <c r="B6168" s="35"/>
      <c r="C6168" s="30"/>
      <c r="D6168" s="30"/>
      <c r="E6168" s="30"/>
      <c r="F6168" s="30"/>
      <c r="G6168" s="30"/>
      <c r="H6168" s="155"/>
      <c r="I6168" s="36" t="str">
        <f ca="1">IFERROR(__xludf.DUMMYFUNCTION("""COMPUTED_VALUE""")," ")</f>
        <v xml:space="preserve"> </v>
      </c>
      <c r="J6168" s="51"/>
      <c r="K6168" s="56"/>
      <c r="L6168" s="38"/>
      <c r="M6168" s="30"/>
      <c r="N6168" s="30"/>
      <c r="O6168" s="30"/>
      <c r="P6168" s="30"/>
      <c r="Q6168" s="23" t="str">
        <v/>
      </c>
      <c r="R6168" s="30"/>
      <c r="S6168" s="39"/>
      <c r="T6168" s="45"/>
      <c r="U6168" s="52"/>
      <c r="V6168" s="53"/>
      <c r="W6168" s="54"/>
      <c r="X6168" s="30"/>
      <c r="Y6168" s="31" t="str">
        <v/>
      </c>
      <c r="Z6168" s="30"/>
      <c r="AA6168" s="56"/>
      <c r="AB6168" s="56"/>
      <c r="AC6168" s="30"/>
      <c r="AD6168" s="30"/>
    </row>
    <row r="6169" spans="1:30" x14ac:dyDescent="0.2">
      <c r="A6169" s="89"/>
      <c r="B6169" s="35"/>
      <c r="C6169" s="30"/>
      <c r="D6169" s="30"/>
      <c r="E6169" s="30"/>
      <c r="F6169" s="30"/>
      <c r="G6169" s="30"/>
      <c r="H6169" s="155"/>
      <c r="I6169" s="36" t="str">
        <f ca="1">IFERROR(__xludf.DUMMYFUNCTION("""COMPUTED_VALUE""")," ")</f>
        <v xml:space="preserve"> </v>
      </c>
      <c r="J6169" s="51"/>
      <c r="K6169" s="56"/>
      <c r="L6169" s="38"/>
      <c r="M6169" s="30"/>
      <c r="N6169" s="30"/>
      <c r="O6169" s="30"/>
      <c r="P6169" s="30"/>
      <c r="Q6169" s="23" t="str">
        <v/>
      </c>
      <c r="R6169" s="30"/>
      <c r="S6169" s="39"/>
      <c r="T6169" s="45"/>
      <c r="U6169" s="52"/>
      <c r="V6169" s="53"/>
      <c r="W6169" s="54"/>
      <c r="X6169" s="30"/>
      <c r="Y6169" s="31" t="str">
        <v/>
      </c>
      <c r="Z6169" s="30"/>
      <c r="AA6169" s="55"/>
      <c r="AB6169" s="55"/>
      <c r="AC6169" s="30"/>
      <c r="AD6169" s="30"/>
    </row>
    <row r="6170" spans="1:30" x14ac:dyDescent="0.2">
      <c r="A6170" s="89"/>
      <c r="B6170" s="35"/>
      <c r="C6170" s="30"/>
      <c r="D6170" s="30"/>
      <c r="E6170" s="30"/>
      <c r="F6170" s="30"/>
      <c r="G6170" s="30"/>
      <c r="H6170" s="155"/>
      <c r="I6170" s="36" t="str">
        <f ca="1">IFERROR(__xludf.DUMMYFUNCTION("""COMPUTED_VALUE""")," ")</f>
        <v xml:space="preserve"> </v>
      </c>
      <c r="J6170" s="51"/>
      <c r="K6170" s="56"/>
      <c r="L6170" s="38"/>
      <c r="M6170" s="30"/>
      <c r="N6170" s="30"/>
      <c r="O6170" s="30"/>
      <c r="P6170" s="30"/>
      <c r="Q6170" s="23" t="str">
        <v/>
      </c>
      <c r="R6170" s="30"/>
      <c r="S6170" s="39"/>
      <c r="T6170" s="45"/>
      <c r="U6170" s="52"/>
      <c r="V6170" s="53"/>
      <c r="W6170" s="54"/>
      <c r="X6170" s="30"/>
      <c r="Y6170" s="31" t="str">
        <v/>
      </c>
      <c r="Z6170" s="30"/>
      <c r="AA6170" s="56"/>
      <c r="AB6170" s="56"/>
      <c r="AC6170" s="30"/>
      <c r="AD6170" s="30"/>
    </row>
    <row r="6171" spans="1:30" x14ac:dyDescent="0.2">
      <c r="A6171" s="89"/>
      <c r="B6171" s="35"/>
      <c r="C6171" s="30"/>
      <c r="D6171" s="30"/>
      <c r="E6171" s="30"/>
      <c r="F6171" s="30"/>
      <c r="G6171" s="30"/>
      <c r="H6171" s="155"/>
      <c r="I6171" s="36" t="str">
        <f ca="1">IFERROR(__xludf.DUMMYFUNCTION("""COMPUTED_VALUE""")," ")</f>
        <v xml:space="preserve"> </v>
      </c>
      <c r="J6171" s="51"/>
      <c r="K6171" s="56"/>
      <c r="L6171" s="38"/>
      <c r="M6171" s="30"/>
      <c r="N6171" s="30"/>
      <c r="O6171" s="30"/>
      <c r="P6171" s="30"/>
      <c r="Q6171" s="23" t="str">
        <v/>
      </c>
      <c r="R6171" s="30"/>
      <c r="S6171" s="39"/>
      <c r="T6171" s="45"/>
      <c r="U6171" s="52"/>
      <c r="V6171" s="53"/>
      <c r="W6171" s="54"/>
      <c r="X6171" s="30"/>
      <c r="Y6171" s="31" t="str">
        <v/>
      </c>
      <c r="Z6171" s="30"/>
      <c r="AA6171" s="55"/>
      <c r="AB6171" s="55"/>
      <c r="AC6171" s="30"/>
      <c r="AD6171" s="30"/>
    </row>
    <row r="6172" spans="1:30" x14ac:dyDescent="0.2">
      <c r="A6172" s="89"/>
      <c r="B6172" s="35"/>
      <c r="C6172" s="30"/>
      <c r="D6172" s="30"/>
      <c r="E6172" s="30"/>
      <c r="F6172" s="30"/>
      <c r="G6172" s="30"/>
      <c r="H6172" s="155"/>
      <c r="I6172" s="36" t="str">
        <f ca="1">IFERROR(__xludf.DUMMYFUNCTION("""COMPUTED_VALUE""")," ")</f>
        <v xml:space="preserve"> </v>
      </c>
      <c r="J6172" s="51"/>
      <c r="K6172" s="56"/>
      <c r="L6172" s="38"/>
      <c r="M6172" s="30"/>
      <c r="N6172" s="30"/>
      <c r="O6172" s="30"/>
      <c r="P6172" s="30"/>
      <c r="Q6172" s="23" t="str">
        <v/>
      </c>
      <c r="R6172" s="30"/>
      <c r="S6172" s="39"/>
      <c r="T6172" s="45"/>
      <c r="U6172" s="52"/>
      <c r="V6172" s="53"/>
      <c r="W6172" s="54"/>
      <c r="X6172" s="30"/>
      <c r="Y6172" s="31" t="str">
        <v/>
      </c>
      <c r="Z6172" s="30"/>
      <c r="AA6172" s="56"/>
      <c r="AB6172" s="56"/>
      <c r="AC6172" s="30"/>
      <c r="AD6172" s="30"/>
    </row>
    <row r="6173" spans="1:30" x14ac:dyDescent="0.2">
      <c r="A6173" s="89"/>
      <c r="B6173" s="35"/>
      <c r="C6173" s="30"/>
      <c r="D6173" s="30"/>
      <c r="E6173" s="30"/>
      <c r="F6173" s="30"/>
      <c r="G6173" s="30"/>
      <c r="H6173" s="155"/>
      <c r="I6173" s="36" t="str">
        <f ca="1">IFERROR(__xludf.DUMMYFUNCTION("""COMPUTED_VALUE""")," ")</f>
        <v xml:space="preserve"> </v>
      </c>
      <c r="J6173" s="51"/>
      <c r="K6173" s="56"/>
      <c r="L6173" s="38"/>
      <c r="M6173" s="30"/>
      <c r="N6173" s="30"/>
      <c r="O6173" s="30"/>
      <c r="P6173" s="30"/>
      <c r="Q6173" s="23" t="str">
        <v/>
      </c>
      <c r="R6173" s="30"/>
      <c r="S6173" s="39"/>
      <c r="T6173" s="45"/>
      <c r="U6173" s="52"/>
      <c r="V6173" s="53"/>
      <c r="W6173" s="54"/>
      <c r="X6173" s="30"/>
      <c r="Y6173" s="31" t="str">
        <v/>
      </c>
      <c r="Z6173" s="30"/>
      <c r="AA6173" s="55"/>
      <c r="AB6173" s="55"/>
      <c r="AC6173" s="30"/>
      <c r="AD6173" s="30"/>
    </row>
    <row r="6174" spans="1:30" x14ac:dyDescent="0.2">
      <c r="A6174" s="89"/>
      <c r="B6174" s="35"/>
      <c r="C6174" s="30"/>
      <c r="D6174" s="30"/>
      <c r="E6174" s="30"/>
      <c r="F6174" s="30"/>
      <c r="G6174" s="30"/>
      <c r="H6174" s="155"/>
      <c r="I6174" s="36" t="str">
        <f ca="1">IFERROR(__xludf.DUMMYFUNCTION("""COMPUTED_VALUE""")," ")</f>
        <v xml:space="preserve"> </v>
      </c>
      <c r="J6174" s="51"/>
      <c r="K6174" s="56"/>
      <c r="L6174" s="38"/>
      <c r="M6174" s="30"/>
      <c r="N6174" s="30"/>
      <c r="O6174" s="30"/>
      <c r="P6174" s="30"/>
      <c r="Q6174" s="23" t="str">
        <v/>
      </c>
      <c r="R6174" s="30"/>
      <c r="S6174" s="39"/>
      <c r="T6174" s="45"/>
      <c r="U6174" s="52"/>
      <c r="V6174" s="53"/>
      <c r="W6174" s="54"/>
      <c r="X6174" s="30"/>
      <c r="Y6174" s="31" t="str">
        <v/>
      </c>
      <c r="Z6174" s="30"/>
      <c r="AA6174" s="56"/>
      <c r="AB6174" s="56"/>
      <c r="AC6174" s="30"/>
      <c r="AD6174" s="30"/>
    </row>
    <row r="6175" spans="1:30" x14ac:dyDescent="0.2">
      <c r="A6175" s="89"/>
      <c r="B6175" s="35"/>
      <c r="C6175" s="30"/>
      <c r="D6175" s="30"/>
      <c r="E6175" s="30"/>
      <c r="F6175" s="30"/>
      <c r="G6175" s="30"/>
      <c r="H6175" s="155"/>
      <c r="I6175" s="36" t="str">
        <f ca="1">IFERROR(__xludf.DUMMYFUNCTION("""COMPUTED_VALUE""")," ")</f>
        <v xml:space="preserve"> </v>
      </c>
      <c r="J6175" s="51"/>
      <c r="K6175" s="56"/>
      <c r="L6175" s="38"/>
      <c r="M6175" s="30"/>
      <c r="N6175" s="30"/>
      <c r="O6175" s="30"/>
      <c r="P6175" s="30"/>
      <c r="Q6175" s="23" t="str">
        <v/>
      </c>
      <c r="R6175" s="30"/>
      <c r="S6175" s="39"/>
      <c r="T6175" s="45"/>
      <c r="U6175" s="52"/>
      <c r="V6175" s="53"/>
      <c r="W6175" s="54"/>
      <c r="X6175" s="30"/>
      <c r="Y6175" s="31" t="str">
        <v/>
      </c>
      <c r="Z6175" s="30"/>
      <c r="AA6175" s="55"/>
      <c r="AB6175" s="55"/>
      <c r="AC6175" s="30"/>
      <c r="AD6175" s="30"/>
    </row>
    <row r="6176" spans="1:30" x14ac:dyDescent="0.2">
      <c r="A6176" s="89"/>
      <c r="B6176" s="35"/>
      <c r="C6176" s="30"/>
      <c r="D6176" s="30"/>
      <c r="E6176" s="30"/>
      <c r="F6176" s="30"/>
      <c r="G6176" s="30"/>
      <c r="H6176" s="155"/>
      <c r="I6176" s="36" t="str">
        <f ca="1">IFERROR(__xludf.DUMMYFUNCTION("""COMPUTED_VALUE""")," ")</f>
        <v xml:space="preserve"> </v>
      </c>
      <c r="J6176" s="51"/>
      <c r="K6176" s="56"/>
      <c r="L6176" s="38"/>
      <c r="M6176" s="30"/>
      <c r="N6176" s="30"/>
      <c r="O6176" s="30"/>
      <c r="P6176" s="30"/>
      <c r="Q6176" s="23" t="str">
        <v/>
      </c>
      <c r="R6176" s="30"/>
      <c r="S6176" s="39"/>
      <c r="T6176" s="45"/>
      <c r="U6176" s="52"/>
      <c r="V6176" s="53"/>
      <c r="W6176" s="54"/>
      <c r="X6176" s="30"/>
      <c r="Y6176" s="31" t="str">
        <v/>
      </c>
      <c r="Z6176" s="30"/>
      <c r="AA6176" s="56"/>
      <c r="AB6176" s="56"/>
      <c r="AC6176" s="30"/>
      <c r="AD6176" s="30"/>
    </row>
    <row r="6177" spans="1:30" x14ac:dyDescent="0.2">
      <c r="A6177" s="89"/>
      <c r="B6177" s="35"/>
      <c r="C6177" s="30"/>
      <c r="D6177" s="30"/>
      <c r="E6177" s="30"/>
      <c r="F6177" s="30"/>
      <c r="G6177" s="30"/>
      <c r="H6177" s="155"/>
      <c r="I6177" s="36" t="str">
        <f ca="1">IFERROR(__xludf.DUMMYFUNCTION("""COMPUTED_VALUE""")," ")</f>
        <v xml:space="preserve"> </v>
      </c>
      <c r="J6177" s="51"/>
      <c r="K6177" s="56"/>
      <c r="L6177" s="38"/>
      <c r="M6177" s="30"/>
      <c r="N6177" s="30"/>
      <c r="O6177" s="30"/>
      <c r="P6177" s="30"/>
      <c r="Q6177" s="23" t="str">
        <v/>
      </c>
      <c r="R6177" s="30"/>
      <c r="S6177" s="39"/>
      <c r="T6177" s="45"/>
      <c r="U6177" s="52"/>
      <c r="V6177" s="53"/>
      <c r="W6177" s="54"/>
      <c r="X6177" s="30"/>
      <c r="Y6177" s="31" t="str">
        <v/>
      </c>
      <c r="Z6177" s="30"/>
      <c r="AA6177" s="55"/>
      <c r="AB6177" s="55"/>
      <c r="AC6177" s="30"/>
      <c r="AD6177" s="30"/>
    </row>
    <row r="6178" spans="1:30" x14ac:dyDescent="0.2">
      <c r="A6178" s="89"/>
      <c r="B6178" s="35"/>
      <c r="C6178" s="30"/>
      <c r="D6178" s="30"/>
      <c r="E6178" s="30"/>
      <c r="F6178" s="30"/>
      <c r="G6178" s="30"/>
      <c r="H6178" s="155"/>
      <c r="I6178" s="36" t="str">
        <f ca="1">IFERROR(__xludf.DUMMYFUNCTION("""COMPUTED_VALUE""")," ")</f>
        <v xml:space="preserve"> </v>
      </c>
      <c r="J6178" s="51"/>
      <c r="K6178" s="56"/>
      <c r="L6178" s="38"/>
      <c r="M6178" s="30"/>
      <c r="N6178" s="30"/>
      <c r="O6178" s="30"/>
      <c r="P6178" s="30"/>
      <c r="Q6178" s="23" t="str">
        <v/>
      </c>
      <c r="R6178" s="30"/>
      <c r="S6178" s="39"/>
      <c r="T6178" s="45"/>
      <c r="U6178" s="52"/>
      <c r="V6178" s="53"/>
      <c r="W6178" s="54"/>
      <c r="X6178" s="30"/>
      <c r="Y6178" s="31" t="str">
        <v/>
      </c>
      <c r="Z6178" s="30"/>
      <c r="AA6178" s="56"/>
      <c r="AB6178" s="56"/>
      <c r="AC6178" s="30"/>
      <c r="AD6178" s="30"/>
    </row>
    <row r="6179" spans="1:30" x14ac:dyDescent="0.2">
      <c r="A6179" s="89"/>
      <c r="B6179" s="35"/>
      <c r="C6179" s="30"/>
      <c r="D6179" s="30"/>
      <c r="E6179" s="30"/>
      <c r="F6179" s="30"/>
      <c r="G6179" s="30"/>
      <c r="H6179" s="155"/>
      <c r="I6179" s="36" t="str">
        <f ca="1">IFERROR(__xludf.DUMMYFUNCTION("""COMPUTED_VALUE""")," ")</f>
        <v xml:space="preserve"> </v>
      </c>
      <c r="J6179" s="51"/>
      <c r="K6179" s="56"/>
      <c r="L6179" s="38"/>
      <c r="M6179" s="30"/>
      <c r="N6179" s="30"/>
      <c r="O6179" s="30"/>
      <c r="P6179" s="30"/>
      <c r="Q6179" s="23" t="str">
        <v/>
      </c>
      <c r="R6179" s="30"/>
      <c r="S6179" s="39"/>
      <c r="T6179" s="45"/>
      <c r="U6179" s="52"/>
      <c r="V6179" s="53"/>
      <c r="W6179" s="54"/>
      <c r="X6179" s="30"/>
      <c r="Y6179" s="31" t="str">
        <v/>
      </c>
      <c r="Z6179" s="30"/>
      <c r="AA6179" s="55"/>
      <c r="AB6179" s="55"/>
      <c r="AC6179" s="30"/>
      <c r="AD6179" s="30"/>
    </row>
    <row r="6180" spans="1:30" x14ac:dyDescent="0.2">
      <c r="A6180" s="89"/>
      <c r="B6180" s="35"/>
      <c r="C6180" s="30"/>
      <c r="D6180" s="30"/>
      <c r="E6180" s="30"/>
      <c r="F6180" s="30"/>
      <c r="G6180" s="30"/>
      <c r="H6180" s="155"/>
      <c r="I6180" s="36" t="str">
        <f ca="1">IFERROR(__xludf.DUMMYFUNCTION("""COMPUTED_VALUE""")," ")</f>
        <v xml:space="preserve"> </v>
      </c>
      <c r="J6180" s="51"/>
      <c r="K6180" s="56"/>
      <c r="L6180" s="38"/>
      <c r="M6180" s="30"/>
      <c r="N6180" s="30"/>
      <c r="O6180" s="30"/>
      <c r="P6180" s="30"/>
      <c r="Q6180" s="23" t="str">
        <v/>
      </c>
      <c r="R6180" s="30"/>
      <c r="S6180" s="39"/>
      <c r="T6180" s="45"/>
      <c r="U6180" s="52"/>
      <c r="V6180" s="53"/>
      <c r="W6180" s="54"/>
      <c r="X6180" s="30"/>
      <c r="Y6180" s="31" t="str">
        <v/>
      </c>
      <c r="Z6180" s="30"/>
      <c r="AA6180" s="56"/>
      <c r="AB6180" s="56"/>
      <c r="AC6180" s="30"/>
      <c r="AD6180" s="30"/>
    </row>
    <row r="6181" spans="1:30" x14ac:dyDescent="0.2">
      <c r="A6181" s="89"/>
      <c r="B6181" s="35"/>
      <c r="C6181" s="30"/>
      <c r="D6181" s="30"/>
      <c r="E6181" s="30"/>
      <c r="F6181" s="30"/>
      <c r="G6181" s="30"/>
      <c r="H6181" s="155"/>
      <c r="I6181" s="36" t="str">
        <f ca="1">IFERROR(__xludf.DUMMYFUNCTION("""COMPUTED_VALUE""")," ")</f>
        <v xml:space="preserve"> </v>
      </c>
      <c r="J6181" s="51"/>
      <c r="K6181" s="56"/>
      <c r="L6181" s="38"/>
      <c r="M6181" s="30"/>
      <c r="N6181" s="30"/>
      <c r="O6181" s="30"/>
      <c r="P6181" s="30"/>
      <c r="Q6181" s="23" t="str">
        <v/>
      </c>
      <c r="R6181" s="30"/>
      <c r="S6181" s="39"/>
      <c r="T6181" s="45"/>
      <c r="U6181" s="52"/>
      <c r="V6181" s="53"/>
      <c r="W6181" s="54"/>
      <c r="X6181" s="30"/>
      <c r="Y6181" s="31" t="str">
        <v/>
      </c>
      <c r="Z6181" s="30"/>
      <c r="AA6181" s="55"/>
      <c r="AB6181" s="55"/>
      <c r="AC6181" s="30"/>
      <c r="AD6181" s="30"/>
    </row>
    <row r="6182" spans="1:30" x14ac:dyDescent="0.2">
      <c r="A6182" s="89"/>
      <c r="B6182" s="35"/>
      <c r="C6182" s="30"/>
      <c r="D6182" s="30"/>
      <c r="E6182" s="30"/>
      <c r="F6182" s="30"/>
      <c r="G6182" s="30"/>
      <c r="H6182" s="155"/>
      <c r="I6182" s="36" t="str">
        <f ca="1">IFERROR(__xludf.DUMMYFUNCTION("""COMPUTED_VALUE""")," ")</f>
        <v xml:space="preserve"> </v>
      </c>
      <c r="J6182" s="51"/>
      <c r="K6182" s="56"/>
      <c r="L6182" s="38"/>
      <c r="M6182" s="30"/>
      <c r="N6182" s="30"/>
      <c r="O6182" s="30"/>
      <c r="P6182" s="30"/>
      <c r="Q6182" s="23" t="str">
        <v/>
      </c>
      <c r="R6182" s="30"/>
      <c r="S6182" s="39"/>
      <c r="T6182" s="45"/>
      <c r="U6182" s="52"/>
      <c r="V6182" s="53"/>
      <c r="W6182" s="54"/>
      <c r="X6182" s="30"/>
      <c r="Y6182" s="31" t="str">
        <v/>
      </c>
      <c r="Z6182" s="30"/>
      <c r="AA6182" s="56"/>
      <c r="AB6182" s="56"/>
      <c r="AC6182" s="30"/>
      <c r="AD6182" s="30"/>
    </row>
    <row r="6183" spans="1:30" x14ac:dyDescent="0.2">
      <c r="A6183" s="89"/>
      <c r="B6183" s="35"/>
      <c r="C6183" s="30"/>
      <c r="D6183" s="30"/>
      <c r="E6183" s="30"/>
      <c r="F6183" s="30"/>
      <c r="G6183" s="30"/>
      <c r="H6183" s="155"/>
      <c r="I6183" s="36" t="str">
        <f ca="1">IFERROR(__xludf.DUMMYFUNCTION("""COMPUTED_VALUE""")," ")</f>
        <v xml:space="preserve"> </v>
      </c>
      <c r="J6183" s="51"/>
      <c r="K6183" s="56"/>
      <c r="L6183" s="38"/>
      <c r="M6183" s="30"/>
      <c r="N6183" s="30"/>
      <c r="O6183" s="30"/>
      <c r="P6183" s="30"/>
      <c r="Q6183" s="23" t="str">
        <v/>
      </c>
      <c r="R6183" s="30"/>
      <c r="S6183" s="39"/>
      <c r="T6183" s="45"/>
      <c r="U6183" s="52"/>
      <c r="V6183" s="53"/>
      <c r="W6183" s="54"/>
      <c r="X6183" s="30"/>
      <c r="Y6183" s="31" t="str">
        <v/>
      </c>
      <c r="Z6183" s="30"/>
      <c r="AA6183" s="55"/>
      <c r="AB6183" s="55"/>
      <c r="AC6183" s="30"/>
      <c r="AD6183" s="30"/>
    </row>
    <row r="6184" spans="1:30" x14ac:dyDescent="0.2">
      <c r="A6184" s="89"/>
      <c r="B6184" s="35"/>
      <c r="C6184" s="30"/>
      <c r="D6184" s="30"/>
      <c r="E6184" s="30"/>
      <c r="F6184" s="30"/>
      <c r="G6184" s="30"/>
      <c r="H6184" s="155"/>
      <c r="I6184" s="36" t="str">
        <f ca="1">IFERROR(__xludf.DUMMYFUNCTION("""COMPUTED_VALUE""")," ")</f>
        <v xml:space="preserve"> </v>
      </c>
      <c r="J6184" s="51"/>
      <c r="K6184" s="56"/>
      <c r="L6184" s="38"/>
      <c r="M6184" s="30"/>
      <c r="N6184" s="30"/>
      <c r="O6184" s="30"/>
      <c r="P6184" s="30"/>
      <c r="Q6184" s="23" t="str">
        <v/>
      </c>
      <c r="R6184" s="30"/>
      <c r="S6184" s="39"/>
      <c r="T6184" s="45"/>
      <c r="U6184" s="52"/>
      <c r="V6184" s="53"/>
      <c r="W6184" s="54"/>
      <c r="X6184" s="30"/>
      <c r="Y6184" s="31" t="str">
        <v/>
      </c>
      <c r="Z6184" s="30"/>
      <c r="AA6184" s="56"/>
      <c r="AB6184" s="56"/>
      <c r="AC6184" s="30"/>
      <c r="AD6184" s="30"/>
    </row>
    <row r="6185" spans="1:30" x14ac:dyDescent="0.2">
      <c r="A6185" s="89"/>
      <c r="B6185" s="35"/>
      <c r="C6185" s="30"/>
      <c r="D6185" s="30"/>
      <c r="E6185" s="30"/>
      <c r="F6185" s="30"/>
      <c r="G6185" s="30"/>
      <c r="H6185" s="155"/>
      <c r="I6185" s="36" t="str">
        <f ca="1">IFERROR(__xludf.DUMMYFUNCTION("""COMPUTED_VALUE""")," ")</f>
        <v xml:space="preserve"> </v>
      </c>
      <c r="J6185" s="51"/>
      <c r="K6185" s="56"/>
      <c r="L6185" s="38"/>
      <c r="M6185" s="30"/>
      <c r="N6185" s="30"/>
      <c r="O6185" s="30"/>
      <c r="P6185" s="30"/>
      <c r="Q6185" s="23" t="str">
        <v/>
      </c>
      <c r="R6185" s="30"/>
      <c r="S6185" s="39"/>
      <c r="T6185" s="45"/>
      <c r="U6185" s="52"/>
      <c r="V6185" s="53"/>
      <c r="W6185" s="54"/>
      <c r="X6185" s="30"/>
      <c r="Y6185" s="31" t="str">
        <v/>
      </c>
      <c r="Z6185" s="30"/>
      <c r="AA6185" s="55"/>
      <c r="AB6185" s="55"/>
      <c r="AC6185" s="30"/>
      <c r="AD6185" s="30"/>
    </row>
    <row r="6186" spans="1:30" x14ac:dyDescent="0.2">
      <c r="A6186" s="89"/>
      <c r="B6186" s="35"/>
      <c r="C6186" s="30"/>
      <c r="D6186" s="30"/>
      <c r="E6186" s="30"/>
      <c r="F6186" s="30"/>
      <c r="G6186" s="30"/>
      <c r="H6186" s="155"/>
      <c r="I6186" s="36" t="str">
        <f ca="1">IFERROR(__xludf.DUMMYFUNCTION("""COMPUTED_VALUE""")," ")</f>
        <v xml:space="preserve"> </v>
      </c>
      <c r="J6186" s="51"/>
      <c r="K6186" s="56"/>
      <c r="L6186" s="38"/>
      <c r="M6186" s="30"/>
      <c r="N6186" s="30"/>
      <c r="O6186" s="30"/>
      <c r="P6186" s="30"/>
      <c r="Q6186" s="23" t="str">
        <v/>
      </c>
      <c r="R6186" s="30"/>
      <c r="S6186" s="39"/>
      <c r="T6186" s="45"/>
      <c r="U6186" s="52"/>
      <c r="V6186" s="53"/>
      <c r="W6186" s="54"/>
      <c r="X6186" s="30"/>
      <c r="Y6186" s="31" t="str">
        <v/>
      </c>
      <c r="Z6186" s="30"/>
      <c r="AA6186" s="56"/>
      <c r="AB6186" s="56"/>
      <c r="AC6186" s="30"/>
      <c r="AD6186" s="30"/>
    </row>
    <row r="6187" spans="1:30" x14ac:dyDescent="0.2">
      <c r="A6187" s="89"/>
      <c r="B6187" s="35"/>
      <c r="C6187" s="30"/>
      <c r="D6187" s="30"/>
      <c r="E6187" s="30"/>
      <c r="F6187" s="30"/>
      <c r="G6187" s="30"/>
      <c r="H6187" s="155"/>
      <c r="I6187" s="36" t="str">
        <f ca="1">IFERROR(__xludf.DUMMYFUNCTION("""COMPUTED_VALUE""")," ")</f>
        <v xml:space="preserve"> </v>
      </c>
      <c r="J6187" s="51"/>
      <c r="K6187" s="56"/>
      <c r="L6187" s="38"/>
      <c r="M6187" s="30"/>
      <c r="N6187" s="30"/>
      <c r="O6187" s="30"/>
      <c r="P6187" s="30"/>
      <c r="Q6187" s="23" t="str">
        <v/>
      </c>
      <c r="R6187" s="30"/>
      <c r="S6187" s="39"/>
      <c r="T6187" s="45"/>
      <c r="U6187" s="52"/>
      <c r="V6187" s="53"/>
      <c r="W6187" s="54"/>
      <c r="X6187" s="30"/>
      <c r="Y6187" s="31" t="str">
        <v/>
      </c>
      <c r="Z6187" s="30"/>
      <c r="AA6187" s="55"/>
      <c r="AB6187" s="55"/>
      <c r="AC6187" s="30"/>
      <c r="AD6187" s="30"/>
    </row>
    <row r="6188" spans="1:30" x14ac:dyDescent="0.2">
      <c r="A6188" s="89"/>
      <c r="B6188" s="35"/>
      <c r="C6188" s="30"/>
      <c r="D6188" s="30"/>
      <c r="E6188" s="30"/>
      <c r="F6188" s="30"/>
      <c r="G6188" s="30"/>
      <c r="H6188" s="155"/>
      <c r="I6188" s="36" t="str">
        <f ca="1">IFERROR(__xludf.DUMMYFUNCTION("""COMPUTED_VALUE""")," ")</f>
        <v xml:space="preserve"> </v>
      </c>
      <c r="J6188" s="51"/>
      <c r="K6188" s="56"/>
      <c r="L6188" s="38"/>
      <c r="M6188" s="30"/>
      <c r="N6188" s="30"/>
      <c r="O6188" s="30"/>
      <c r="P6188" s="30"/>
      <c r="Q6188" s="23" t="str">
        <v/>
      </c>
      <c r="R6188" s="30"/>
      <c r="S6188" s="39"/>
      <c r="T6188" s="45"/>
      <c r="U6188" s="52"/>
      <c r="V6188" s="53"/>
      <c r="W6188" s="54"/>
      <c r="X6188" s="30"/>
      <c r="Y6188" s="31" t="str">
        <v/>
      </c>
      <c r="Z6188" s="30"/>
      <c r="AA6188" s="56"/>
      <c r="AB6188" s="56"/>
      <c r="AC6188" s="30"/>
      <c r="AD6188" s="30"/>
    </row>
    <row r="6189" spans="1:30" x14ac:dyDescent="0.2">
      <c r="A6189" s="89"/>
      <c r="B6189" s="35"/>
      <c r="C6189" s="30"/>
      <c r="D6189" s="30"/>
      <c r="E6189" s="30"/>
      <c r="F6189" s="30"/>
      <c r="G6189" s="30"/>
      <c r="H6189" s="155"/>
      <c r="I6189" s="36" t="str">
        <f ca="1">IFERROR(__xludf.DUMMYFUNCTION("""COMPUTED_VALUE""")," ")</f>
        <v xml:space="preserve"> </v>
      </c>
      <c r="J6189" s="51"/>
      <c r="K6189" s="56"/>
      <c r="L6189" s="38"/>
      <c r="M6189" s="30"/>
      <c r="N6189" s="30"/>
      <c r="O6189" s="30"/>
      <c r="P6189" s="30"/>
      <c r="Q6189" s="23" t="str">
        <v/>
      </c>
      <c r="R6189" s="30"/>
      <c r="S6189" s="39"/>
      <c r="T6189" s="45"/>
      <c r="U6189" s="52"/>
      <c r="V6189" s="53"/>
      <c r="W6189" s="54"/>
      <c r="X6189" s="30"/>
      <c r="Y6189" s="31" t="str">
        <v/>
      </c>
      <c r="Z6189" s="30"/>
      <c r="AA6189" s="55"/>
      <c r="AB6189" s="55"/>
      <c r="AC6189" s="30"/>
      <c r="AD6189" s="30"/>
    </row>
    <row r="6190" spans="1:30" x14ac:dyDescent="0.2">
      <c r="A6190" s="89"/>
      <c r="B6190" s="35"/>
      <c r="C6190" s="30"/>
      <c r="D6190" s="30"/>
      <c r="E6190" s="30"/>
      <c r="F6190" s="30"/>
      <c r="G6190" s="30"/>
      <c r="H6190" s="155"/>
      <c r="I6190" s="36" t="str">
        <f ca="1">IFERROR(__xludf.DUMMYFUNCTION("""COMPUTED_VALUE""")," ")</f>
        <v xml:space="preserve"> </v>
      </c>
      <c r="J6190" s="51"/>
      <c r="K6190" s="56"/>
      <c r="L6190" s="38"/>
      <c r="M6190" s="30"/>
      <c r="N6190" s="30"/>
      <c r="O6190" s="30"/>
      <c r="P6190" s="30"/>
      <c r="Q6190" s="23" t="str">
        <v/>
      </c>
      <c r="R6190" s="30"/>
      <c r="S6190" s="39"/>
      <c r="T6190" s="45"/>
      <c r="U6190" s="52"/>
      <c r="V6190" s="53"/>
      <c r="W6190" s="54"/>
      <c r="X6190" s="30"/>
      <c r="Y6190" s="31" t="str">
        <v/>
      </c>
      <c r="Z6190" s="30"/>
      <c r="AA6190" s="56"/>
      <c r="AB6190" s="56"/>
      <c r="AC6190" s="30"/>
      <c r="AD6190" s="30"/>
    </row>
    <row r="6191" spans="1:30" x14ac:dyDescent="0.2">
      <c r="A6191" s="89"/>
      <c r="B6191" s="35"/>
      <c r="C6191" s="30"/>
      <c r="D6191" s="30"/>
      <c r="E6191" s="30"/>
      <c r="F6191" s="30"/>
      <c r="G6191" s="30"/>
      <c r="H6191" s="155"/>
      <c r="I6191" s="36" t="str">
        <f ca="1">IFERROR(__xludf.DUMMYFUNCTION("""COMPUTED_VALUE""")," ")</f>
        <v xml:space="preserve"> </v>
      </c>
      <c r="J6191" s="51"/>
      <c r="K6191" s="56"/>
      <c r="L6191" s="38"/>
      <c r="M6191" s="30"/>
      <c r="N6191" s="30"/>
      <c r="O6191" s="30"/>
      <c r="P6191" s="30"/>
      <c r="Q6191" s="23" t="str">
        <v/>
      </c>
      <c r="R6191" s="30"/>
      <c r="S6191" s="39"/>
      <c r="T6191" s="45"/>
      <c r="U6191" s="52"/>
      <c r="V6191" s="53"/>
      <c r="W6191" s="54"/>
      <c r="X6191" s="30"/>
      <c r="Y6191" s="31" t="str">
        <v/>
      </c>
      <c r="Z6191" s="30"/>
      <c r="AA6191" s="55"/>
      <c r="AB6191" s="55"/>
      <c r="AC6191" s="30"/>
      <c r="AD6191" s="30"/>
    </row>
    <row r="6192" spans="1:30" x14ac:dyDescent="0.2">
      <c r="A6192" s="89"/>
      <c r="B6192" s="35"/>
      <c r="C6192" s="30"/>
      <c r="D6192" s="30"/>
      <c r="E6192" s="30"/>
      <c r="F6192" s="30"/>
      <c r="G6192" s="30"/>
      <c r="H6192" s="155"/>
      <c r="I6192" s="36" t="str">
        <f ca="1">IFERROR(__xludf.DUMMYFUNCTION("""COMPUTED_VALUE""")," ")</f>
        <v xml:space="preserve"> </v>
      </c>
      <c r="J6192" s="51"/>
      <c r="K6192" s="56"/>
      <c r="L6192" s="38"/>
      <c r="M6192" s="30"/>
      <c r="N6192" s="30"/>
      <c r="O6192" s="30"/>
      <c r="P6192" s="30"/>
      <c r="Q6192" s="23" t="str">
        <v/>
      </c>
      <c r="R6192" s="30"/>
      <c r="S6192" s="39"/>
      <c r="T6192" s="45"/>
      <c r="U6192" s="52"/>
      <c r="V6192" s="53"/>
      <c r="W6192" s="54"/>
      <c r="X6192" s="30"/>
      <c r="Y6192" s="31" t="str">
        <v/>
      </c>
      <c r="Z6192" s="30"/>
      <c r="AA6192" s="56"/>
      <c r="AB6192" s="56"/>
      <c r="AC6192" s="30"/>
      <c r="AD6192" s="30"/>
    </row>
    <row r="6193" spans="1:30" x14ac:dyDescent="0.2">
      <c r="A6193" s="89"/>
      <c r="B6193" s="35"/>
      <c r="C6193" s="30"/>
      <c r="D6193" s="30"/>
      <c r="E6193" s="30"/>
      <c r="F6193" s="30"/>
      <c r="G6193" s="30"/>
      <c r="H6193" s="155"/>
      <c r="I6193" s="36" t="str">
        <f ca="1">IFERROR(__xludf.DUMMYFUNCTION("""COMPUTED_VALUE""")," ")</f>
        <v xml:space="preserve"> </v>
      </c>
      <c r="J6193" s="51"/>
      <c r="K6193" s="56"/>
      <c r="L6193" s="38"/>
      <c r="M6193" s="30"/>
      <c r="N6193" s="30"/>
      <c r="O6193" s="30"/>
      <c r="P6193" s="30"/>
      <c r="Q6193" s="23" t="str">
        <v/>
      </c>
      <c r="R6193" s="30"/>
      <c r="S6193" s="39"/>
      <c r="T6193" s="45"/>
      <c r="U6193" s="52"/>
      <c r="V6193" s="53"/>
      <c r="W6193" s="54"/>
      <c r="X6193" s="30"/>
      <c r="Y6193" s="31" t="str">
        <v/>
      </c>
      <c r="Z6193" s="30"/>
      <c r="AA6193" s="55"/>
      <c r="AB6193" s="55"/>
      <c r="AC6193" s="30"/>
      <c r="AD6193" s="30"/>
    </row>
    <row r="6194" spans="1:30" x14ac:dyDescent="0.2">
      <c r="A6194" s="89"/>
      <c r="B6194" s="35"/>
      <c r="C6194" s="30"/>
      <c r="D6194" s="30"/>
      <c r="E6194" s="30"/>
      <c r="F6194" s="30"/>
      <c r="G6194" s="30"/>
      <c r="H6194" s="155"/>
      <c r="I6194" s="36" t="str">
        <f ca="1">IFERROR(__xludf.DUMMYFUNCTION("""COMPUTED_VALUE""")," ")</f>
        <v xml:space="preserve"> </v>
      </c>
      <c r="J6194" s="51"/>
      <c r="K6194" s="56"/>
      <c r="L6194" s="38"/>
      <c r="M6194" s="30"/>
      <c r="N6194" s="30"/>
      <c r="O6194" s="30"/>
      <c r="P6194" s="30"/>
      <c r="Q6194" s="23" t="str">
        <v/>
      </c>
      <c r="R6194" s="30"/>
      <c r="S6194" s="39"/>
      <c r="T6194" s="45"/>
      <c r="U6194" s="52"/>
      <c r="V6194" s="53"/>
      <c r="W6194" s="54"/>
      <c r="X6194" s="30"/>
      <c r="Y6194" s="31" t="str">
        <v/>
      </c>
      <c r="Z6194" s="30"/>
      <c r="AA6194" s="56"/>
      <c r="AB6194" s="56"/>
      <c r="AC6194" s="30"/>
      <c r="AD6194" s="30"/>
    </row>
    <row r="6195" spans="1:30" x14ac:dyDescent="0.2">
      <c r="A6195" s="89"/>
      <c r="B6195" s="35"/>
      <c r="C6195" s="30"/>
      <c r="D6195" s="30"/>
      <c r="E6195" s="30"/>
      <c r="F6195" s="30"/>
      <c r="G6195" s="30"/>
      <c r="H6195" s="155"/>
      <c r="I6195" s="36" t="str">
        <f ca="1">IFERROR(__xludf.DUMMYFUNCTION("""COMPUTED_VALUE""")," ")</f>
        <v xml:space="preserve"> </v>
      </c>
      <c r="J6195" s="51"/>
      <c r="K6195" s="56"/>
      <c r="L6195" s="38"/>
      <c r="M6195" s="30"/>
      <c r="N6195" s="30"/>
      <c r="O6195" s="30"/>
      <c r="P6195" s="30"/>
      <c r="Q6195" s="23" t="str">
        <v/>
      </c>
      <c r="R6195" s="30"/>
      <c r="S6195" s="39"/>
      <c r="T6195" s="45"/>
      <c r="U6195" s="52"/>
      <c r="V6195" s="53"/>
      <c r="W6195" s="54"/>
      <c r="X6195" s="30"/>
      <c r="Y6195" s="31" t="str">
        <v/>
      </c>
      <c r="Z6195" s="30"/>
      <c r="AA6195" s="55"/>
      <c r="AB6195" s="55"/>
      <c r="AC6195" s="30"/>
      <c r="AD6195" s="30"/>
    </row>
    <row r="6196" spans="1:30" x14ac:dyDescent="0.2">
      <c r="A6196" s="89"/>
      <c r="B6196" s="35"/>
      <c r="C6196" s="30"/>
      <c r="D6196" s="30"/>
      <c r="E6196" s="30"/>
      <c r="F6196" s="30"/>
      <c r="G6196" s="30"/>
      <c r="H6196" s="155"/>
      <c r="I6196" s="36" t="str">
        <f ca="1">IFERROR(__xludf.DUMMYFUNCTION("""COMPUTED_VALUE""")," ")</f>
        <v xml:space="preserve"> </v>
      </c>
      <c r="J6196" s="51"/>
      <c r="K6196" s="56"/>
      <c r="L6196" s="38"/>
      <c r="M6196" s="30"/>
      <c r="N6196" s="30"/>
      <c r="O6196" s="30"/>
      <c r="P6196" s="30"/>
      <c r="Q6196" s="23" t="str">
        <v/>
      </c>
      <c r="R6196" s="30"/>
      <c r="S6196" s="39"/>
      <c r="T6196" s="45"/>
      <c r="U6196" s="52"/>
      <c r="V6196" s="53"/>
      <c r="W6196" s="54"/>
      <c r="X6196" s="30"/>
      <c r="Y6196" s="31" t="str">
        <v/>
      </c>
      <c r="Z6196" s="30"/>
      <c r="AA6196" s="56"/>
      <c r="AB6196" s="56"/>
      <c r="AC6196" s="30"/>
      <c r="AD6196" s="30"/>
    </row>
    <row r="6197" spans="1:30" x14ac:dyDescent="0.2">
      <c r="A6197" s="89"/>
      <c r="B6197" s="35"/>
      <c r="C6197" s="30"/>
      <c r="D6197" s="30"/>
      <c r="E6197" s="30"/>
      <c r="F6197" s="30"/>
      <c r="G6197" s="30"/>
      <c r="H6197" s="155"/>
      <c r="I6197" s="36" t="str">
        <f ca="1">IFERROR(__xludf.DUMMYFUNCTION("""COMPUTED_VALUE""")," ")</f>
        <v xml:space="preserve"> </v>
      </c>
      <c r="J6197" s="51"/>
      <c r="K6197" s="56"/>
      <c r="L6197" s="38"/>
      <c r="M6197" s="30"/>
      <c r="N6197" s="30"/>
      <c r="O6197" s="30"/>
      <c r="P6197" s="30"/>
      <c r="Q6197" s="23" t="str">
        <v/>
      </c>
      <c r="R6197" s="30"/>
      <c r="S6197" s="39"/>
      <c r="T6197" s="45"/>
      <c r="U6197" s="52"/>
      <c r="V6197" s="53"/>
      <c r="W6197" s="54"/>
      <c r="X6197" s="30"/>
      <c r="Y6197" s="31" t="str">
        <v/>
      </c>
      <c r="Z6197" s="30"/>
      <c r="AA6197" s="55"/>
      <c r="AB6197" s="55"/>
      <c r="AC6197" s="30"/>
      <c r="AD6197" s="30"/>
    </row>
    <row r="6198" spans="1:30" x14ac:dyDescent="0.2">
      <c r="A6198" s="89"/>
      <c r="B6198" s="35"/>
      <c r="C6198" s="30"/>
      <c r="D6198" s="30"/>
      <c r="E6198" s="30"/>
      <c r="F6198" s="30"/>
      <c r="G6198" s="30"/>
      <c r="H6198" s="155"/>
      <c r="I6198" s="36" t="str">
        <f ca="1">IFERROR(__xludf.DUMMYFUNCTION("""COMPUTED_VALUE""")," ")</f>
        <v xml:space="preserve"> </v>
      </c>
      <c r="J6198" s="51"/>
      <c r="K6198" s="56"/>
      <c r="L6198" s="38"/>
      <c r="M6198" s="30"/>
      <c r="N6198" s="30"/>
      <c r="O6198" s="30"/>
      <c r="P6198" s="30"/>
      <c r="Q6198" s="23" t="str">
        <v/>
      </c>
      <c r="R6198" s="30"/>
      <c r="S6198" s="39"/>
      <c r="T6198" s="45"/>
      <c r="U6198" s="52"/>
      <c r="V6198" s="53"/>
      <c r="W6198" s="54"/>
      <c r="X6198" s="30"/>
      <c r="Y6198" s="31" t="str">
        <v/>
      </c>
      <c r="Z6198" s="30"/>
      <c r="AA6198" s="56"/>
      <c r="AB6198" s="56"/>
      <c r="AC6198" s="30"/>
      <c r="AD6198" s="30"/>
    </row>
    <row r="6199" spans="1:30" x14ac:dyDescent="0.2">
      <c r="A6199" s="89"/>
      <c r="B6199" s="35"/>
      <c r="C6199" s="30"/>
      <c r="D6199" s="30"/>
      <c r="E6199" s="30"/>
      <c r="F6199" s="30"/>
      <c r="G6199" s="30"/>
      <c r="H6199" s="155"/>
      <c r="I6199" s="36" t="str">
        <f ca="1">IFERROR(__xludf.DUMMYFUNCTION("""COMPUTED_VALUE""")," ")</f>
        <v xml:space="preserve"> </v>
      </c>
      <c r="J6199" s="51"/>
      <c r="K6199" s="56"/>
      <c r="L6199" s="38"/>
      <c r="M6199" s="30"/>
      <c r="N6199" s="30"/>
      <c r="O6199" s="30"/>
      <c r="P6199" s="30"/>
      <c r="Q6199" s="23" t="str">
        <v/>
      </c>
      <c r="R6199" s="30"/>
      <c r="S6199" s="39"/>
      <c r="T6199" s="45"/>
      <c r="U6199" s="52"/>
      <c r="V6199" s="53"/>
      <c r="W6199" s="54"/>
      <c r="X6199" s="30"/>
      <c r="Y6199" s="31" t="str">
        <v/>
      </c>
      <c r="Z6199" s="30"/>
      <c r="AA6199" s="55"/>
      <c r="AB6199" s="55"/>
      <c r="AC6199" s="30"/>
      <c r="AD6199" s="30"/>
    </row>
    <row r="6200" spans="1:30" x14ac:dyDescent="0.2">
      <c r="A6200" s="89"/>
      <c r="B6200" s="35"/>
      <c r="C6200" s="30"/>
      <c r="D6200" s="30"/>
      <c r="E6200" s="30"/>
      <c r="F6200" s="30"/>
      <c r="G6200" s="30"/>
      <c r="H6200" s="155"/>
      <c r="I6200" s="36" t="str">
        <f ca="1">IFERROR(__xludf.DUMMYFUNCTION("""COMPUTED_VALUE""")," ")</f>
        <v xml:space="preserve"> </v>
      </c>
      <c r="J6200" s="51"/>
      <c r="K6200" s="56"/>
      <c r="L6200" s="38"/>
      <c r="M6200" s="30"/>
      <c r="N6200" s="30"/>
      <c r="O6200" s="30"/>
      <c r="P6200" s="30"/>
      <c r="Q6200" s="23" t="str">
        <v/>
      </c>
      <c r="R6200" s="30"/>
      <c r="S6200" s="39"/>
      <c r="T6200" s="45"/>
      <c r="U6200" s="52"/>
      <c r="V6200" s="53"/>
      <c r="W6200" s="54"/>
      <c r="X6200" s="30"/>
      <c r="Y6200" s="31" t="str">
        <v/>
      </c>
      <c r="Z6200" s="30"/>
      <c r="AA6200" s="56"/>
      <c r="AB6200" s="56"/>
      <c r="AC6200" s="30"/>
      <c r="AD6200" s="30"/>
    </row>
    <row r="6201" spans="1:30" x14ac:dyDescent="0.2">
      <c r="A6201" s="89"/>
      <c r="B6201" s="35"/>
      <c r="C6201" s="30"/>
      <c r="D6201" s="30"/>
      <c r="E6201" s="30"/>
      <c r="F6201" s="30"/>
      <c r="G6201" s="30"/>
      <c r="H6201" s="155"/>
      <c r="I6201" s="36" t="str">
        <f ca="1">IFERROR(__xludf.DUMMYFUNCTION("""COMPUTED_VALUE""")," ")</f>
        <v xml:space="preserve"> </v>
      </c>
      <c r="J6201" s="51"/>
      <c r="K6201" s="56"/>
      <c r="L6201" s="38"/>
      <c r="M6201" s="30"/>
      <c r="N6201" s="30"/>
      <c r="O6201" s="30"/>
      <c r="P6201" s="30"/>
      <c r="Q6201" s="23" t="str">
        <v/>
      </c>
      <c r="R6201" s="30"/>
      <c r="S6201" s="39"/>
      <c r="T6201" s="45"/>
      <c r="U6201" s="52"/>
      <c r="V6201" s="53"/>
      <c r="W6201" s="54"/>
      <c r="X6201" s="30"/>
      <c r="Y6201" s="31" t="str">
        <v/>
      </c>
      <c r="Z6201" s="30"/>
      <c r="AA6201" s="55"/>
      <c r="AB6201" s="55"/>
      <c r="AC6201" s="30"/>
      <c r="AD6201" s="30"/>
    </row>
    <row r="6202" spans="1:30" x14ac:dyDescent="0.2">
      <c r="A6202" s="89"/>
      <c r="B6202" s="35"/>
      <c r="C6202" s="30"/>
      <c r="D6202" s="30"/>
      <c r="E6202" s="30"/>
      <c r="F6202" s="30"/>
      <c r="G6202" s="30"/>
      <c r="H6202" s="155"/>
      <c r="I6202" s="36" t="str">
        <f ca="1">IFERROR(__xludf.DUMMYFUNCTION("""COMPUTED_VALUE""")," ")</f>
        <v xml:space="preserve"> </v>
      </c>
      <c r="J6202" s="51"/>
      <c r="K6202" s="56"/>
      <c r="L6202" s="38"/>
      <c r="M6202" s="30"/>
      <c r="N6202" s="30"/>
      <c r="O6202" s="30"/>
      <c r="P6202" s="30"/>
      <c r="Q6202" s="23" t="str">
        <v/>
      </c>
      <c r="R6202" s="30"/>
      <c r="S6202" s="39"/>
      <c r="T6202" s="45"/>
      <c r="U6202" s="52"/>
      <c r="V6202" s="53"/>
      <c r="W6202" s="54"/>
      <c r="X6202" s="30"/>
      <c r="Y6202" s="31" t="str">
        <v/>
      </c>
      <c r="Z6202" s="30"/>
      <c r="AA6202" s="56"/>
      <c r="AB6202" s="56"/>
      <c r="AC6202" s="30"/>
      <c r="AD6202" s="30"/>
    </row>
    <row r="6203" spans="1:30" x14ac:dyDescent="0.2">
      <c r="A6203" s="89"/>
      <c r="B6203" s="35"/>
      <c r="C6203" s="30"/>
      <c r="D6203" s="30"/>
      <c r="E6203" s="30"/>
      <c r="F6203" s="30"/>
      <c r="G6203" s="30"/>
      <c r="H6203" s="155"/>
      <c r="I6203" s="36" t="str">
        <f ca="1">IFERROR(__xludf.DUMMYFUNCTION("""COMPUTED_VALUE""")," ")</f>
        <v xml:space="preserve"> </v>
      </c>
      <c r="J6203" s="51"/>
      <c r="K6203" s="56"/>
      <c r="L6203" s="38"/>
      <c r="M6203" s="30"/>
      <c r="N6203" s="30"/>
      <c r="O6203" s="30"/>
      <c r="P6203" s="30"/>
      <c r="Q6203" s="23" t="str">
        <v/>
      </c>
      <c r="R6203" s="30"/>
      <c r="S6203" s="39"/>
      <c r="T6203" s="45"/>
      <c r="U6203" s="52"/>
      <c r="V6203" s="53"/>
      <c r="W6203" s="54"/>
      <c r="X6203" s="30"/>
      <c r="Y6203" s="31" t="str">
        <v/>
      </c>
      <c r="Z6203" s="30"/>
      <c r="AA6203" s="55"/>
      <c r="AB6203" s="55"/>
      <c r="AC6203" s="30"/>
      <c r="AD6203" s="30"/>
    </row>
    <row r="6204" spans="1:30" x14ac:dyDescent="0.2">
      <c r="A6204" s="89"/>
      <c r="B6204" s="35"/>
      <c r="C6204" s="30"/>
      <c r="D6204" s="30"/>
      <c r="E6204" s="30"/>
      <c r="F6204" s="30"/>
      <c r="G6204" s="30"/>
      <c r="H6204" s="155"/>
      <c r="I6204" s="36" t="str">
        <f ca="1">IFERROR(__xludf.DUMMYFUNCTION("""COMPUTED_VALUE""")," ")</f>
        <v xml:space="preserve"> </v>
      </c>
      <c r="J6204" s="51"/>
      <c r="K6204" s="56"/>
      <c r="L6204" s="38"/>
      <c r="M6204" s="30"/>
      <c r="N6204" s="30"/>
      <c r="O6204" s="30"/>
      <c r="P6204" s="30"/>
      <c r="Q6204" s="23" t="str">
        <v/>
      </c>
      <c r="R6204" s="30"/>
      <c r="S6204" s="39"/>
      <c r="T6204" s="45"/>
      <c r="U6204" s="52"/>
      <c r="V6204" s="53"/>
      <c r="W6204" s="54"/>
      <c r="X6204" s="30"/>
      <c r="Y6204" s="31" t="str">
        <v/>
      </c>
      <c r="Z6204" s="30"/>
      <c r="AA6204" s="56"/>
      <c r="AB6204" s="56"/>
      <c r="AC6204" s="30"/>
      <c r="AD6204" s="30"/>
    </row>
    <row r="6205" spans="1:30" x14ac:dyDescent="0.2">
      <c r="A6205" s="89"/>
      <c r="B6205" s="35"/>
      <c r="C6205" s="30"/>
      <c r="D6205" s="30"/>
      <c r="E6205" s="30"/>
      <c r="F6205" s="30"/>
      <c r="G6205" s="30"/>
      <c r="H6205" s="155"/>
      <c r="I6205" s="36" t="str">
        <f ca="1">IFERROR(__xludf.DUMMYFUNCTION("""COMPUTED_VALUE""")," ")</f>
        <v xml:space="preserve"> </v>
      </c>
      <c r="J6205" s="51"/>
      <c r="K6205" s="56"/>
      <c r="L6205" s="38"/>
      <c r="M6205" s="30"/>
      <c r="N6205" s="30"/>
      <c r="O6205" s="30"/>
      <c r="P6205" s="30"/>
      <c r="Q6205" s="23" t="str">
        <v/>
      </c>
      <c r="R6205" s="30"/>
      <c r="S6205" s="39"/>
      <c r="T6205" s="45"/>
      <c r="U6205" s="52"/>
      <c r="V6205" s="53"/>
      <c r="W6205" s="54"/>
      <c r="X6205" s="30"/>
      <c r="Y6205" s="31" t="str">
        <v/>
      </c>
      <c r="Z6205" s="30"/>
      <c r="AA6205" s="55"/>
      <c r="AB6205" s="55"/>
      <c r="AC6205" s="30"/>
      <c r="AD6205" s="30"/>
    </row>
    <row r="6206" spans="1:30" x14ac:dyDescent="0.2">
      <c r="A6206" s="89"/>
      <c r="B6206" s="35"/>
      <c r="C6206" s="30"/>
      <c r="D6206" s="30"/>
      <c r="E6206" s="30"/>
      <c r="F6206" s="30"/>
      <c r="G6206" s="30"/>
      <c r="H6206" s="155"/>
      <c r="I6206" s="36" t="str">
        <f ca="1">IFERROR(__xludf.DUMMYFUNCTION("""COMPUTED_VALUE""")," ")</f>
        <v xml:space="preserve"> </v>
      </c>
      <c r="J6206" s="51"/>
      <c r="K6206" s="56"/>
      <c r="L6206" s="38"/>
      <c r="M6206" s="30"/>
      <c r="N6206" s="30"/>
      <c r="O6206" s="30"/>
      <c r="P6206" s="30"/>
      <c r="Q6206" s="23" t="str">
        <v/>
      </c>
      <c r="R6206" s="30"/>
      <c r="S6206" s="39"/>
      <c r="T6206" s="45"/>
      <c r="U6206" s="52"/>
      <c r="V6206" s="53"/>
      <c r="W6206" s="54"/>
      <c r="X6206" s="30"/>
      <c r="Y6206" s="31" t="str">
        <v/>
      </c>
      <c r="Z6206" s="30"/>
      <c r="AA6206" s="56"/>
      <c r="AB6206" s="56"/>
      <c r="AC6206" s="30"/>
      <c r="AD6206" s="30"/>
    </row>
    <row r="6207" spans="1:30" x14ac:dyDescent="0.2">
      <c r="A6207" s="89"/>
      <c r="B6207" s="35"/>
      <c r="C6207" s="30"/>
      <c r="D6207" s="30"/>
      <c r="E6207" s="30"/>
      <c r="F6207" s="30"/>
      <c r="G6207" s="30"/>
      <c r="H6207" s="155"/>
      <c r="I6207" s="36" t="str">
        <f ca="1">IFERROR(__xludf.DUMMYFUNCTION("""COMPUTED_VALUE""")," ")</f>
        <v xml:space="preserve"> </v>
      </c>
      <c r="J6207" s="51"/>
      <c r="K6207" s="56"/>
      <c r="L6207" s="38"/>
      <c r="M6207" s="30"/>
      <c r="N6207" s="30"/>
      <c r="O6207" s="30"/>
      <c r="P6207" s="30"/>
      <c r="Q6207" s="23" t="str">
        <v/>
      </c>
      <c r="R6207" s="30"/>
      <c r="S6207" s="39"/>
      <c r="T6207" s="45"/>
      <c r="U6207" s="52"/>
      <c r="V6207" s="53"/>
      <c r="W6207" s="54"/>
      <c r="X6207" s="30"/>
      <c r="Y6207" s="31" t="str">
        <v/>
      </c>
      <c r="Z6207" s="30"/>
      <c r="AA6207" s="55"/>
      <c r="AB6207" s="55"/>
      <c r="AC6207" s="30"/>
      <c r="AD6207" s="30"/>
    </row>
    <row r="6208" spans="1:30" x14ac:dyDescent="0.2">
      <c r="A6208" s="89"/>
      <c r="B6208" s="35"/>
      <c r="C6208" s="30"/>
      <c r="D6208" s="30"/>
      <c r="E6208" s="30"/>
      <c r="F6208" s="30"/>
      <c r="G6208" s="30"/>
      <c r="H6208" s="155"/>
      <c r="I6208" s="36" t="str">
        <f ca="1">IFERROR(__xludf.DUMMYFUNCTION("""COMPUTED_VALUE""")," ")</f>
        <v xml:space="preserve"> </v>
      </c>
      <c r="J6208" s="51"/>
      <c r="K6208" s="56"/>
      <c r="L6208" s="38"/>
      <c r="M6208" s="30"/>
      <c r="N6208" s="30"/>
      <c r="O6208" s="30"/>
      <c r="P6208" s="30"/>
      <c r="Q6208" s="23" t="str">
        <v/>
      </c>
      <c r="R6208" s="30"/>
      <c r="S6208" s="39"/>
      <c r="T6208" s="45"/>
      <c r="U6208" s="52"/>
      <c r="V6208" s="53"/>
      <c r="W6208" s="54"/>
      <c r="X6208" s="30"/>
      <c r="Y6208" s="31" t="str">
        <v/>
      </c>
      <c r="Z6208" s="30"/>
      <c r="AA6208" s="56"/>
      <c r="AB6208" s="56"/>
      <c r="AC6208" s="30"/>
      <c r="AD6208" s="30"/>
    </row>
    <row r="6209" spans="1:30" x14ac:dyDescent="0.2">
      <c r="A6209" s="89"/>
      <c r="B6209" s="35"/>
      <c r="C6209" s="30"/>
      <c r="D6209" s="30"/>
      <c r="E6209" s="30"/>
      <c r="F6209" s="30"/>
      <c r="G6209" s="30"/>
      <c r="H6209" s="155"/>
      <c r="I6209" s="36" t="str">
        <f ca="1">IFERROR(__xludf.DUMMYFUNCTION("""COMPUTED_VALUE""")," ")</f>
        <v xml:space="preserve"> </v>
      </c>
      <c r="J6209" s="51"/>
      <c r="K6209" s="56"/>
      <c r="L6209" s="38"/>
      <c r="M6209" s="30"/>
      <c r="N6209" s="30"/>
      <c r="O6209" s="30"/>
      <c r="P6209" s="30"/>
      <c r="Q6209" s="23" t="str">
        <v/>
      </c>
      <c r="R6209" s="30"/>
      <c r="S6209" s="39"/>
      <c r="T6209" s="45"/>
      <c r="U6209" s="52"/>
      <c r="V6209" s="53"/>
      <c r="W6209" s="54"/>
      <c r="X6209" s="30"/>
      <c r="Y6209" s="31" t="str">
        <v/>
      </c>
      <c r="Z6209" s="30"/>
      <c r="AA6209" s="55"/>
      <c r="AB6209" s="55"/>
      <c r="AC6209" s="30"/>
      <c r="AD6209" s="30"/>
    </row>
    <row r="6210" spans="1:30" x14ac:dyDescent="0.2">
      <c r="A6210" s="89"/>
      <c r="B6210" s="35"/>
      <c r="C6210" s="30"/>
      <c r="D6210" s="30"/>
      <c r="E6210" s="30"/>
      <c r="F6210" s="30"/>
      <c r="G6210" s="30"/>
      <c r="H6210" s="155"/>
      <c r="I6210" s="36" t="str">
        <f ca="1">IFERROR(__xludf.DUMMYFUNCTION("""COMPUTED_VALUE""")," ")</f>
        <v xml:space="preserve"> </v>
      </c>
      <c r="J6210" s="51"/>
      <c r="K6210" s="56"/>
      <c r="L6210" s="38"/>
      <c r="M6210" s="30"/>
      <c r="N6210" s="30"/>
      <c r="O6210" s="30"/>
      <c r="P6210" s="30"/>
      <c r="Q6210" s="23" t="str">
        <v/>
      </c>
      <c r="R6210" s="30"/>
      <c r="S6210" s="39"/>
      <c r="T6210" s="45"/>
      <c r="U6210" s="52"/>
      <c r="V6210" s="53"/>
      <c r="W6210" s="54"/>
      <c r="X6210" s="30"/>
      <c r="Y6210" s="31" t="str">
        <v/>
      </c>
      <c r="Z6210" s="30"/>
      <c r="AA6210" s="56"/>
      <c r="AB6210" s="56"/>
      <c r="AC6210" s="30"/>
      <c r="AD6210" s="30"/>
    </row>
    <row r="6211" spans="1:30" x14ac:dyDescent="0.2">
      <c r="A6211" s="89"/>
      <c r="B6211" s="35"/>
      <c r="C6211" s="30"/>
      <c r="D6211" s="30"/>
      <c r="E6211" s="30"/>
      <c r="F6211" s="30"/>
      <c r="G6211" s="30"/>
      <c r="H6211" s="155"/>
      <c r="I6211" s="36" t="str">
        <f ca="1">IFERROR(__xludf.DUMMYFUNCTION("""COMPUTED_VALUE""")," ")</f>
        <v xml:space="preserve"> </v>
      </c>
      <c r="J6211" s="51"/>
      <c r="K6211" s="56"/>
      <c r="L6211" s="38"/>
      <c r="M6211" s="30"/>
      <c r="N6211" s="30"/>
      <c r="O6211" s="30"/>
      <c r="P6211" s="30"/>
      <c r="Q6211" s="23" t="str">
        <v/>
      </c>
      <c r="R6211" s="30"/>
      <c r="S6211" s="39"/>
      <c r="T6211" s="45"/>
      <c r="U6211" s="52"/>
      <c r="V6211" s="53"/>
      <c r="W6211" s="54"/>
      <c r="X6211" s="30"/>
      <c r="Y6211" s="31" t="str">
        <v/>
      </c>
      <c r="Z6211" s="30"/>
      <c r="AA6211" s="55"/>
      <c r="AB6211" s="55"/>
      <c r="AC6211" s="30"/>
      <c r="AD6211" s="30"/>
    </row>
    <row r="6212" spans="1:30" x14ac:dyDescent="0.2">
      <c r="A6212" s="89"/>
      <c r="B6212" s="35"/>
      <c r="C6212" s="30"/>
      <c r="D6212" s="30"/>
      <c r="E6212" s="30"/>
      <c r="F6212" s="30"/>
      <c r="G6212" s="30"/>
      <c r="H6212" s="155"/>
      <c r="I6212" s="36" t="str">
        <f ca="1">IFERROR(__xludf.DUMMYFUNCTION("""COMPUTED_VALUE""")," ")</f>
        <v xml:space="preserve"> </v>
      </c>
      <c r="J6212" s="51"/>
      <c r="K6212" s="56"/>
      <c r="L6212" s="38"/>
      <c r="M6212" s="30"/>
      <c r="N6212" s="30"/>
      <c r="O6212" s="30"/>
      <c r="P6212" s="30"/>
      <c r="Q6212" s="23" t="str">
        <v/>
      </c>
      <c r="R6212" s="30"/>
      <c r="S6212" s="39"/>
      <c r="T6212" s="45"/>
      <c r="U6212" s="52"/>
      <c r="V6212" s="53"/>
      <c r="W6212" s="54"/>
      <c r="X6212" s="30"/>
      <c r="Y6212" s="31" t="str">
        <v/>
      </c>
      <c r="Z6212" s="30"/>
      <c r="AA6212" s="56"/>
      <c r="AB6212" s="56"/>
      <c r="AC6212" s="30"/>
      <c r="AD6212" s="30"/>
    </row>
    <row r="6213" spans="1:30" x14ac:dyDescent="0.2">
      <c r="A6213" s="89"/>
      <c r="B6213" s="35"/>
      <c r="C6213" s="30"/>
      <c r="D6213" s="30"/>
      <c r="E6213" s="30"/>
      <c r="F6213" s="30"/>
      <c r="G6213" s="30"/>
      <c r="H6213" s="155"/>
      <c r="I6213" s="36" t="str">
        <f ca="1">IFERROR(__xludf.DUMMYFUNCTION("""COMPUTED_VALUE""")," ")</f>
        <v xml:space="preserve"> </v>
      </c>
      <c r="J6213" s="51"/>
      <c r="K6213" s="56"/>
      <c r="L6213" s="38"/>
      <c r="M6213" s="30"/>
      <c r="N6213" s="30"/>
      <c r="O6213" s="30"/>
      <c r="P6213" s="30"/>
      <c r="Q6213" s="23" t="str">
        <v/>
      </c>
      <c r="R6213" s="30"/>
      <c r="S6213" s="39"/>
      <c r="T6213" s="45"/>
      <c r="U6213" s="52"/>
      <c r="V6213" s="53"/>
      <c r="W6213" s="54"/>
      <c r="X6213" s="30"/>
      <c r="Y6213" s="31" t="str">
        <v/>
      </c>
      <c r="Z6213" s="30"/>
      <c r="AA6213" s="55"/>
      <c r="AB6213" s="55"/>
      <c r="AC6213" s="30"/>
      <c r="AD6213" s="30"/>
    </row>
    <row r="6214" spans="1:30" x14ac:dyDescent="0.2">
      <c r="A6214" s="89"/>
      <c r="B6214" s="35"/>
      <c r="C6214" s="30"/>
      <c r="D6214" s="30"/>
      <c r="E6214" s="30"/>
      <c r="F6214" s="30"/>
      <c r="G6214" s="30"/>
      <c r="H6214" s="155"/>
      <c r="I6214" s="36" t="str">
        <f ca="1">IFERROR(__xludf.DUMMYFUNCTION("""COMPUTED_VALUE""")," ")</f>
        <v xml:space="preserve"> </v>
      </c>
      <c r="J6214" s="51"/>
      <c r="K6214" s="56"/>
      <c r="L6214" s="38"/>
      <c r="M6214" s="30"/>
      <c r="N6214" s="30"/>
      <c r="O6214" s="30"/>
      <c r="P6214" s="30"/>
      <c r="Q6214" s="23" t="str">
        <v/>
      </c>
      <c r="R6214" s="30"/>
      <c r="S6214" s="39"/>
      <c r="T6214" s="45"/>
      <c r="U6214" s="52"/>
      <c r="V6214" s="53"/>
      <c r="W6214" s="54"/>
      <c r="X6214" s="30"/>
      <c r="Y6214" s="31" t="str">
        <v/>
      </c>
      <c r="Z6214" s="30"/>
      <c r="AA6214" s="56"/>
      <c r="AB6214" s="56"/>
      <c r="AC6214" s="30"/>
      <c r="AD6214" s="30"/>
    </row>
    <row r="6215" spans="1:30" x14ac:dyDescent="0.2">
      <c r="A6215" s="89"/>
      <c r="B6215" s="35"/>
      <c r="C6215" s="30"/>
      <c r="D6215" s="30"/>
      <c r="E6215" s="30"/>
      <c r="F6215" s="30"/>
      <c r="G6215" s="30"/>
      <c r="H6215" s="155"/>
      <c r="I6215" s="36" t="str">
        <f ca="1">IFERROR(__xludf.DUMMYFUNCTION("""COMPUTED_VALUE""")," ")</f>
        <v xml:space="preserve"> </v>
      </c>
      <c r="J6215" s="51"/>
      <c r="K6215" s="56"/>
      <c r="L6215" s="38"/>
      <c r="M6215" s="30"/>
      <c r="N6215" s="30"/>
      <c r="O6215" s="30"/>
      <c r="P6215" s="30"/>
      <c r="Q6215" s="23" t="str">
        <v/>
      </c>
      <c r="R6215" s="30"/>
      <c r="S6215" s="39"/>
      <c r="T6215" s="45"/>
      <c r="U6215" s="52"/>
      <c r="V6215" s="53"/>
      <c r="W6215" s="54"/>
      <c r="X6215" s="30"/>
      <c r="Y6215" s="31" t="str">
        <v/>
      </c>
      <c r="Z6215" s="30"/>
      <c r="AA6215" s="55"/>
      <c r="AB6215" s="55"/>
      <c r="AC6215" s="30"/>
      <c r="AD6215" s="30"/>
    </row>
    <row r="6216" spans="1:30" x14ac:dyDescent="0.2">
      <c r="A6216" s="89"/>
      <c r="B6216" s="35"/>
      <c r="C6216" s="30"/>
      <c r="D6216" s="30"/>
      <c r="E6216" s="30"/>
      <c r="F6216" s="30"/>
      <c r="G6216" s="30"/>
      <c r="H6216" s="155"/>
      <c r="I6216" s="36" t="str">
        <f ca="1">IFERROR(__xludf.DUMMYFUNCTION("""COMPUTED_VALUE""")," ")</f>
        <v xml:space="preserve"> </v>
      </c>
      <c r="J6216" s="51"/>
      <c r="K6216" s="56"/>
      <c r="L6216" s="38"/>
      <c r="M6216" s="30"/>
      <c r="N6216" s="30"/>
      <c r="O6216" s="30"/>
      <c r="P6216" s="30"/>
      <c r="Q6216" s="23" t="str">
        <v/>
      </c>
      <c r="R6216" s="30"/>
      <c r="S6216" s="39"/>
      <c r="T6216" s="45"/>
      <c r="U6216" s="52"/>
      <c r="V6216" s="53"/>
      <c r="W6216" s="54"/>
      <c r="X6216" s="30"/>
      <c r="Y6216" s="31" t="str">
        <v/>
      </c>
      <c r="Z6216" s="30"/>
      <c r="AA6216" s="56"/>
      <c r="AB6216" s="56"/>
      <c r="AC6216" s="30"/>
      <c r="AD6216" s="30"/>
    </row>
    <row r="6217" spans="1:30" x14ac:dyDescent="0.2">
      <c r="A6217" s="89"/>
      <c r="B6217" s="35"/>
      <c r="C6217" s="30"/>
      <c r="D6217" s="30"/>
      <c r="E6217" s="30"/>
      <c r="F6217" s="30"/>
      <c r="G6217" s="30"/>
      <c r="H6217" s="155"/>
      <c r="I6217" s="36" t="str">
        <f ca="1">IFERROR(__xludf.DUMMYFUNCTION("""COMPUTED_VALUE""")," ")</f>
        <v xml:space="preserve"> </v>
      </c>
      <c r="J6217" s="51"/>
      <c r="K6217" s="56"/>
      <c r="L6217" s="38"/>
      <c r="M6217" s="30"/>
      <c r="N6217" s="30"/>
      <c r="O6217" s="30"/>
      <c r="P6217" s="30"/>
      <c r="Q6217" s="23" t="str">
        <v/>
      </c>
      <c r="R6217" s="30"/>
      <c r="S6217" s="39"/>
      <c r="T6217" s="45"/>
      <c r="U6217" s="52"/>
      <c r="V6217" s="53"/>
      <c r="W6217" s="54"/>
      <c r="X6217" s="30"/>
      <c r="Y6217" s="31" t="str">
        <v/>
      </c>
      <c r="Z6217" s="30"/>
      <c r="AA6217" s="55"/>
      <c r="AB6217" s="55"/>
      <c r="AC6217" s="30"/>
      <c r="AD6217" s="30"/>
    </row>
    <row r="6218" spans="1:30" x14ac:dyDescent="0.2">
      <c r="A6218" s="89"/>
      <c r="B6218" s="35"/>
      <c r="C6218" s="30"/>
      <c r="D6218" s="30"/>
      <c r="E6218" s="30"/>
      <c r="F6218" s="30"/>
      <c r="G6218" s="30"/>
      <c r="H6218" s="155"/>
      <c r="I6218" s="36" t="str">
        <f ca="1">IFERROR(__xludf.DUMMYFUNCTION("""COMPUTED_VALUE""")," ")</f>
        <v xml:space="preserve"> </v>
      </c>
      <c r="J6218" s="51"/>
      <c r="K6218" s="56"/>
      <c r="L6218" s="38"/>
      <c r="M6218" s="30"/>
      <c r="N6218" s="30"/>
      <c r="O6218" s="30"/>
      <c r="P6218" s="30"/>
      <c r="Q6218" s="23" t="str">
        <v/>
      </c>
      <c r="R6218" s="30"/>
      <c r="S6218" s="39"/>
      <c r="T6218" s="45"/>
      <c r="U6218" s="52"/>
      <c r="V6218" s="53"/>
      <c r="W6218" s="54"/>
      <c r="X6218" s="30"/>
      <c r="Y6218" s="31" t="str">
        <v/>
      </c>
      <c r="Z6218" s="30"/>
      <c r="AA6218" s="56"/>
      <c r="AB6218" s="56"/>
      <c r="AC6218" s="30"/>
      <c r="AD6218" s="30"/>
    </row>
    <row r="6219" spans="1:30" x14ac:dyDescent="0.2">
      <c r="A6219" s="89"/>
      <c r="B6219" s="35"/>
      <c r="C6219" s="30"/>
      <c r="D6219" s="30"/>
      <c r="E6219" s="30"/>
      <c r="F6219" s="30"/>
      <c r="G6219" s="30"/>
      <c r="H6219" s="155"/>
      <c r="I6219" s="36" t="str">
        <f ca="1">IFERROR(__xludf.DUMMYFUNCTION("""COMPUTED_VALUE""")," ")</f>
        <v xml:space="preserve"> </v>
      </c>
      <c r="J6219" s="51"/>
      <c r="K6219" s="56"/>
      <c r="L6219" s="38"/>
      <c r="M6219" s="30"/>
      <c r="N6219" s="30"/>
      <c r="O6219" s="30"/>
      <c r="P6219" s="30"/>
      <c r="Q6219" s="23" t="str">
        <v/>
      </c>
      <c r="R6219" s="30"/>
      <c r="S6219" s="39"/>
      <c r="T6219" s="45"/>
      <c r="U6219" s="52"/>
      <c r="V6219" s="53"/>
      <c r="W6219" s="54"/>
      <c r="X6219" s="30"/>
      <c r="Y6219" s="31" t="str">
        <v/>
      </c>
      <c r="Z6219" s="30"/>
      <c r="AA6219" s="55"/>
      <c r="AB6219" s="55"/>
      <c r="AC6219" s="30"/>
      <c r="AD6219" s="30"/>
    </row>
    <row r="6220" spans="1:30" x14ac:dyDescent="0.2">
      <c r="A6220" s="89"/>
      <c r="B6220" s="35"/>
      <c r="C6220" s="30"/>
      <c r="D6220" s="30"/>
      <c r="E6220" s="30"/>
      <c r="F6220" s="30"/>
      <c r="G6220" s="30"/>
      <c r="H6220" s="155"/>
      <c r="I6220" s="36" t="str">
        <f ca="1">IFERROR(__xludf.DUMMYFUNCTION("""COMPUTED_VALUE""")," ")</f>
        <v xml:space="preserve"> </v>
      </c>
      <c r="J6220" s="51"/>
      <c r="K6220" s="56"/>
      <c r="L6220" s="38"/>
      <c r="M6220" s="30"/>
      <c r="N6220" s="30"/>
      <c r="O6220" s="30"/>
      <c r="P6220" s="30"/>
      <c r="Q6220" s="23" t="str">
        <v/>
      </c>
      <c r="R6220" s="30"/>
      <c r="S6220" s="39"/>
      <c r="T6220" s="45"/>
      <c r="U6220" s="52"/>
      <c r="V6220" s="53"/>
      <c r="W6220" s="54"/>
      <c r="X6220" s="30"/>
      <c r="Y6220" s="31" t="str">
        <v/>
      </c>
      <c r="Z6220" s="30"/>
      <c r="AA6220" s="56"/>
      <c r="AB6220" s="56"/>
      <c r="AC6220" s="30"/>
      <c r="AD6220" s="30"/>
    </row>
    <row r="6221" spans="1:30" x14ac:dyDescent="0.2">
      <c r="A6221" s="89"/>
      <c r="B6221" s="35"/>
      <c r="C6221" s="30"/>
      <c r="D6221" s="30"/>
      <c r="E6221" s="30"/>
      <c r="F6221" s="30"/>
      <c r="G6221" s="30"/>
      <c r="H6221" s="155"/>
      <c r="I6221" s="36" t="str">
        <f ca="1">IFERROR(__xludf.DUMMYFUNCTION("""COMPUTED_VALUE""")," ")</f>
        <v xml:space="preserve"> </v>
      </c>
      <c r="J6221" s="51"/>
      <c r="K6221" s="56"/>
      <c r="L6221" s="38"/>
      <c r="M6221" s="30"/>
      <c r="N6221" s="30"/>
      <c r="O6221" s="30"/>
      <c r="P6221" s="30"/>
      <c r="Q6221" s="23" t="str">
        <v/>
      </c>
      <c r="R6221" s="30"/>
      <c r="S6221" s="39"/>
      <c r="T6221" s="45"/>
      <c r="U6221" s="52"/>
      <c r="V6221" s="53"/>
      <c r="W6221" s="54"/>
      <c r="X6221" s="30"/>
      <c r="Y6221" s="31" t="str">
        <v/>
      </c>
      <c r="Z6221" s="30"/>
      <c r="AA6221" s="55"/>
      <c r="AB6221" s="55"/>
      <c r="AC6221" s="30"/>
      <c r="AD6221" s="30"/>
    </row>
    <row r="6222" spans="1:30" x14ac:dyDescent="0.2">
      <c r="A6222" s="89"/>
      <c r="B6222" s="35"/>
      <c r="C6222" s="30"/>
      <c r="D6222" s="30"/>
      <c r="E6222" s="30"/>
      <c r="F6222" s="30"/>
      <c r="G6222" s="30"/>
      <c r="H6222" s="155"/>
      <c r="I6222" s="36" t="str">
        <f ca="1">IFERROR(__xludf.DUMMYFUNCTION("""COMPUTED_VALUE""")," ")</f>
        <v xml:space="preserve"> </v>
      </c>
      <c r="J6222" s="51"/>
      <c r="K6222" s="56"/>
      <c r="L6222" s="38"/>
      <c r="M6222" s="30"/>
      <c r="N6222" s="30"/>
      <c r="O6222" s="30"/>
      <c r="P6222" s="30"/>
      <c r="Q6222" s="23" t="str">
        <v/>
      </c>
      <c r="R6222" s="30"/>
      <c r="S6222" s="39"/>
      <c r="T6222" s="45"/>
      <c r="U6222" s="52"/>
      <c r="V6222" s="53"/>
      <c r="W6222" s="54"/>
      <c r="X6222" s="30"/>
      <c r="Y6222" s="31" t="str">
        <v/>
      </c>
      <c r="Z6222" s="30"/>
      <c r="AA6222" s="56"/>
      <c r="AB6222" s="56"/>
      <c r="AC6222" s="30"/>
      <c r="AD6222" s="30"/>
    </row>
    <row r="6223" spans="1:30" x14ac:dyDescent="0.2">
      <c r="A6223" s="89"/>
      <c r="B6223" s="35"/>
      <c r="C6223" s="30"/>
      <c r="D6223" s="30"/>
      <c r="E6223" s="30"/>
      <c r="F6223" s="30"/>
      <c r="G6223" s="30"/>
      <c r="H6223" s="155"/>
      <c r="I6223" s="36" t="str">
        <f ca="1">IFERROR(__xludf.DUMMYFUNCTION("""COMPUTED_VALUE""")," ")</f>
        <v xml:space="preserve"> </v>
      </c>
      <c r="J6223" s="51"/>
      <c r="K6223" s="56"/>
      <c r="L6223" s="38"/>
      <c r="M6223" s="30"/>
      <c r="N6223" s="30"/>
      <c r="O6223" s="30"/>
      <c r="P6223" s="30"/>
      <c r="Q6223" s="23" t="str">
        <v/>
      </c>
      <c r="R6223" s="30"/>
      <c r="S6223" s="39"/>
      <c r="T6223" s="45"/>
      <c r="U6223" s="52"/>
      <c r="V6223" s="53"/>
      <c r="W6223" s="54"/>
      <c r="X6223" s="30"/>
      <c r="Y6223" s="31" t="str">
        <v/>
      </c>
      <c r="Z6223" s="30"/>
      <c r="AA6223" s="55"/>
      <c r="AB6223" s="55"/>
      <c r="AC6223" s="30"/>
      <c r="AD6223" s="30"/>
    </row>
    <row r="6224" spans="1:30" x14ac:dyDescent="0.2">
      <c r="A6224" s="89"/>
      <c r="B6224" s="35"/>
      <c r="C6224" s="30"/>
      <c r="D6224" s="30"/>
      <c r="E6224" s="30"/>
      <c r="F6224" s="30"/>
      <c r="G6224" s="30"/>
      <c r="H6224" s="155"/>
      <c r="I6224" s="36" t="str">
        <f ca="1">IFERROR(__xludf.DUMMYFUNCTION("""COMPUTED_VALUE""")," ")</f>
        <v xml:space="preserve"> </v>
      </c>
      <c r="J6224" s="51"/>
      <c r="K6224" s="56"/>
      <c r="L6224" s="38"/>
      <c r="M6224" s="30"/>
      <c r="N6224" s="30"/>
      <c r="O6224" s="30"/>
      <c r="P6224" s="30"/>
      <c r="Q6224" s="23" t="str">
        <v/>
      </c>
      <c r="R6224" s="30"/>
      <c r="S6224" s="39"/>
      <c r="T6224" s="45"/>
      <c r="U6224" s="52"/>
      <c r="V6224" s="53"/>
      <c r="W6224" s="54"/>
      <c r="X6224" s="30"/>
      <c r="Y6224" s="31" t="str">
        <v/>
      </c>
      <c r="Z6224" s="30"/>
      <c r="AA6224" s="56"/>
      <c r="AB6224" s="56"/>
      <c r="AC6224" s="30"/>
      <c r="AD6224" s="30"/>
    </row>
    <row r="6225" spans="1:30" x14ac:dyDescent="0.2">
      <c r="A6225" s="89"/>
      <c r="B6225" s="35"/>
      <c r="C6225" s="30"/>
      <c r="D6225" s="30"/>
      <c r="E6225" s="30"/>
      <c r="F6225" s="30"/>
      <c r="G6225" s="30"/>
      <c r="H6225" s="155"/>
      <c r="I6225" s="36" t="str">
        <f ca="1">IFERROR(__xludf.DUMMYFUNCTION("""COMPUTED_VALUE""")," ")</f>
        <v xml:space="preserve"> </v>
      </c>
      <c r="J6225" s="51"/>
      <c r="K6225" s="56"/>
      <c r="L6225" s="38"/>
      <c r="M6225" s="30"/>
      <c r="N6225" s="30"/>
      <c r="O6225" s="30"/>
      <c r="P6225" s="30"/>
      <c r="Q6225" s="23" t="str">
        <v/>
      </c>
      <c r="R6225" s="30"/>
      <c r="S6225" s="39"/>
      <c r="T6225" s="45"/>
      <c r="U6225" s="52"/>
      <c r="V6225" s="53"/>
      <c r="W6225" s="54"/>
      <c r="X6225" s="30"/>
      <c r="Y6225" s="31" t="str">
        <v/>
      </c>
      <c r="Z6225" s="30"/>
      <c r="AA6225" s="55"/>
      <c r="AB6225" s="55"/>
      <c r="AC6225" s="30"/>
      <c r="AD6225" s="30"/>
    </row>
    <row r="6226" spans="1:30" x14ac:dyDescent="0.2">
      <c r="A6226" s="89"/>
      <c r="B6226" s="35"/>
      <c r="C6226" s="30"/>
      <c r="D6226" s="30"/>
      <c r="E6226" s="30"/>
      <c r="F6226" s="30"/>
      <c r="G6226" s="30"/>
      <c r="H6226" s="155"/>
      <c r="I6226" s="36" t="str">
        <f ca="1">IFERROR(__xludf.DUMMYFUNCTION("""COMPUTED_VALUE""")," ")</f>
        <v xml:space="preserve"> </v>
      </c>
      <c r="J6226" s="51"/>
      <c r="K6226" s="56"/>
      <c r="L6226" s="38"/>
      <c r="M6226" s="30"/>
      <c r="N6226" s="30"/>
      <c r="O6226" s="30"/>
      <c r="P6226" s="30"/>
      <c r="Q6226" s="23" t="str">
        <v/>
      </c>
      <c r="R6226" s="30"/>
      <c r="S6226" s="39"/>
      <c r="T6226" s="45"/>
      <c r="U6226" s="52"/>
      <c r="V6226" s="53"/>
      <c r="W6226" s="54"/>
      <c r="X6226" s="30"/>
      <c r="Y6226" s="31" t="str">
        <v/>
      </c>
      <c r="Z6226" s="30"/>
      <c r="AA6226" s="56"/>
      <c r="AB6226" s="56"/>
      <c r="AC6226" s="30"/>
      <c r="AD6226" s="30"/>
    </row>
    <row r="6227" spans="1:30" x14ac:dyDescent="0.2">
      <c r="A6227" s="89"/>
      <c r="B6227" s="35"/>
      <c r="C6227" s="30"/>
      <c r="D6227" s="30"/>
      <c r="E6227" s="30"/>
      <c r="F6227" s="30"/>
      <c r="G6227" s="30"/>
      <c r="H6227" s="155"/>
      <c r="I6227" s="36" t="str">
        <f ca="1">IFERROR(__xludf.DUMMYFUNCTION("""COMPUTED_VALUE""")," ")</f>
        <v xml:space="preserve"> </v>
      </c>
      <c r="J6227" s="51"/>
      <c r="K6227" s="56"/>
      <c r="L6227" s="38"/>
      <c r="M6227" s="30"/>
      <c r="N6227" s="30"/>
      <c r="O6227" s="30"/>
      <c r="P6227" s="30"/>
      <c r="Q6227" s="23" t="str">
        <v/>
      </c>
      <c r="R6227" s="30"/>
      <c r="S6227" s="39"/>
      <c r="T6227" s="45"/>
      <c r="U6227" s="52"/>
      <c r="V6227" s="53"/>
      <c r="W6227" s="54"/>
      <c r="X6227" s="30"/>
      <c r="Y6227" s="31" t="str">
        <v/>
      </c>
      <c r="Z6227" s="30"/>
      <c r="AA6227" s="55"/>
      <c r="AB6227" s="55"/>
      <c r="AC6227" s="30"/>
      <c r="AD6227" s="30"/>
    </row>
    <row r="6228" spans="1:30" x14ac:dyDescent="0.2">
      <c r="A6228" s="89"/>
      <c r="B6228" s="35"/>
      <c r="C6228" s="30"/>
      <c r="D6228" s="30"/>
      <c r="E6228" s="30"/>
      <c r="F6228" s="30"/>
      <c r="G6228" s="30"/>
      <c r="H6228" s="155"/>
      <c r="I6228" s="36" t="str">
        <f ca="1">IFERROR(__xludf.DUMMYFUNCTION("""COMPUTED_VALUE""")," ")</f>
        <v xml:space="preserve"> </v>
      </c>
      <c r="J6228" s="51"/>
      <c r="K6228" s="56"/>
      <c r="L6228" s="38"/>
      <c r="M6228" s="30"/>
      <c r="N6228" s="30"/>
      <c r="O6228" s="30"/>
      <c r="P6228" s="30"/>
      <c r="Q6228" s="23" t="str">
        <v/>
      </c>
      <c r="R6228" s="30"/>
      <c r="S6228" s="39"/>
      <c r="T6228" s="45"/>
      <c r="U6228" s="52"/>
      <c r="V6228" s="53"/>
      <c r="W6228" s="54"/>
      <c r="X6228" s="30"/>
      <c r="Y6228" s="31" t="str">
        <v/>
      </c>
      <c r="Z6228" s="30"/>
      <c r="AA6228" s="56"/>
      <c r="AB6228" s="56"/>
      <c r="AC6228" s="30"/>
      <c r="AD6228" s="30"/>
    </row>
    <row r="6229" spans="1:30" x14ac:dyDescent="0.2">
      <c r="A6229" s="89"/>
      <c r="B6229" s="35"/>
      <c r="C6229" s="30"/>
      <c r="D6229" s="30"/>
      <c r="E6229" s="30"/>
      <c r="F6229" s="30"/>
      <c r="G6229" s="30"/>
      <c r="H6229" s="155"/>
      <c r="I6229" s="36" t="str">
        <f ca="1">IFERROR(__xludf.DUMMYFUNCTION("""COMPUTED_VALUE""")," ")</f>
        <v xml:space="preserve"> </v>
      </c>
      <c r="J6229" s="51"/>
      <c r="K6229" s="56"/>
      <c r="L6229" s="38"/>
      <c r="M6229" s="30"/>
      <c r="N6229" s="30"/>
      <c r="O6229" s="30"/>
      <c r="P6229" s="30"/>
      <c r="Q6229" s="23" t="str">
        <v/>
      </c>
      <c r="R6229" s="30"/>
      <c r="S6229" s="39"/>
      <c r="T6229" s="45"/>
      <c r="U6229" s="52"/>
      <c r="V6229" s="53"/>
      <c r="W6229" s="54"/>
      <c r="X6229" s="30"/>
      <c r="Y6229" s="31" t="str">
        <v/>
      </c>
      <c r="Z6229" s="30"/>
      <c r="AA6229" s="55"/>
      <c r="AB6229" s="55"/>
      <c r="AC6229" s="30"/>
      <c r="AD6229" s="30"/>
    </row>
    <row r="6230" spans="1:30" x14ac:dyDescent="0.2">
      <c r="A6230" s="89"/>
      <c r="B6230" s="35"/>
      <c r="C6230" s="30"/>
      <c r="D6230" s="30"/>
      <c r="E6230" s="30"/>
      <c r="F6230" s="30"/>
      <c r="G6230" s="30"/>
      <c r="H6230" s="155"/>
      <c r="I6230" s="36" t="str">
        <f ca="1">IFERROR(__xludf.DUMMYFUNCTION("""COMPUTED_VALUE""")," ")</f>
        <v xml:space="preserve"> </v>
      </c>
      <c r="J6230" s="51"/>
      <c r="K6230" s="56"/>
      <c r="L6230" s="38"/>
      <c r="M6230" s="30"/>
      <c r="N6230" s="30"/>
      <c r="O6230" s="30"/>
      <c r="P6230" s="30"/>
      <c r="Q6230" s="23" t="str">
        <v/>
      </c>
      <c r="R6230" s="30"/>
      <c r="S6230" s="39"/>
      <c r="T6230" s="45"/>
      <c r="U6230" s="52"/>
      <c r="V6230" s="53"/>
      <c r="W6230" s="54"/>
      <c r="X6230" s="30"/>
      <c r="Y6230" s="31" t="str">
        <v/>
      </c>
      <c r="Z6230" s="30"/>
      <c r="AA6230" s="56"/>
      <c r="AB6230" s="56"/>
      <c r="AC6230" s="30"/>
      <c r="AD6230" s="30"/>
    </row>
    <row r="6231" spans="1:30" x14ac:dyDescent="0.2">
      <c r="A6231" s="89"/>
      <c r="B6231" s="35"/>
      <c r="C6231" s="30"/>
      <c r="D6231" s="30"/>
      <c r="E6231" s="30"/>
      <c r="F6231" s="30"/>
      <c r="G6231" s="30"/>
      <c r="H6231" s="155"/>
      <c r="I6231" s="36" t="str">
        <f ca="1">IFERROR(__xludf.DUMMYFUNCTION("""COMPUTED_VALUE""")," ")</f>
        <v xml:space="preserve"> </v>
      </c>
      <c r="J6231" s="51"/>
      <c r="K6231" s="56"/>
      <c r="L6231" s="38"/>
      <c r="M6231" s="30"/>
      <c r="N6231" s="30"/>
      <c r="O6231" s="30"/>
      <c r="P6231" s="30"/>
      <c r="Q6231" s="23" t="str">
        <v/>
      </c>
      <c r="R6231" s="30"/>
      <c r="S6231" s="39"/>
      <c r="T6231" s="45"/>
      <c r="U6231" s="52"/>
      <c r="V6231" s="53"/>
      <c r="W6231" s="54"/>
      <c r="X6231" s="30"/>
      <c r="Y6231" s="31" t="str">
        <v/>
      </c>
      <c r="Z6231" s="30"/>
      <c r="AA6231" s="55"/>
      <c r="AB6231" s="55"/>
      <c r="AC6231" s="30"/>
      <c r="AD6231" s="30"/>
    </row>
    <row r="6232" spans="1:30" x14ac:dyDescent="0.2">
      <c r="A6232" s="89"/>
      <c r="B6232" s="35"/>
      <c r="C6232" s="30"/>
      <c r="D6232" s="30"/>
      <c r="E6232" s="30"/>
      <c r="F6232" s="30"/>
      <c r="G6232" s="30"/>
      <c r="H6232" s="155"/>
      <c r="I6232" s="36" t="str">
        <f ca="1">IFERROR(__xludf.DUMMYFUNCTION("""COMPUTED_VALUE""")," ")</f>
        <v xml:space="preserve"> </v>
      </c>
      <c r="J6232" s="51"/>
      <c r="K6232" s="56"/>
      <c r="L6232" s="38"/>
      <c r="M6232" s="30"/>
      <c r="N6232" s="30"/>
      <c r="O6232" s="30"/>
      <c r="P6232" s="30"/>
      <c r="Q6232" s="23" t="str">
        <v/>
      </c>
      <c r="R6232" s="30"/>
      <c r="S6232" s="39"/>
      <c r="T6232" s="45"/>
      <c r="U6232" s="52"/>
      <c r="V6232" s="53"/>
      <c r="W6232" s="54"/>
      <c r="X6232" s="30"/>
      <c r="Y6232" s="31" t="str">
        <v/>
      </c>
      <c r="Z6232" s="30"/>
      <c r="AA6232" s="56"/>
      <c r="AB6232" s="56"/>
      <c r="AC6232" s="30"/>
      <c r="AD6232" s="30"/>
    </row>
    <row r="6233" spans="1:30" x14ac:dyDescent="0.2">
      <c r="A6233" s="89"/>
      <c r="B6233" s="35"/>
      <c r="C6233" s="30"/>
      <c r="D6233" s="30"/>
      <c r="E6233" s="30"/>
      <c r="F6233" s="30"/>
      <c r="G6233" s="30"/>
      <c r="H6233" s="155"/>
      <c r="I6233" s="36" t="str">
        <f ca="1">IFERROR(__xludf.DUMMYFUNCTION("""COMPUTED_VALUE""")," ")</f>
        <v xml:space="preserve"> </v>
      </c>
      <c r="J6233" s="51"/>
      <c r="K6233" s="56"/>
      <c r="L6233" s="38"/>
      <c r="M6233" s="30"/>
      <c r="N6233" s="30"/>
      <c r="O6233" s="30"/>
      <c r="P6233" s="30"/>
      <c r="Q6233" s="23" t="str">
        <v/>
      </c>
      <c r="R6233" s="30"/>
      <c r="S6233" s="39"/>
      <c r="T6233" s="45"/>
      <c r="U6233" s="52"/>
      <c r="V6233" s="53"/>
      <c r="W6233" s="54"/>
      <c r="X6233" s="30"/>
      <c r="Y6233" s="31" t="str">
        <v/>
      </c>
      <c r="Z6233" s="30"/>
      <c r="AA6233" s="55"/>
      <c r="AB6233" s="55"/>
      <c r="AC6233" s="30"/>
      <c r="AD6233" s="30"/>
    </row>
    <row r="6234" spans="1:30" x14ac:dyDescent="0.2">
      <c r="A6234" s="89"/>
      <c r="B6234" s="35"/>
      <c r="C6234" s="30"/>
      <c r="D6234" s="30"/>
      <c r="E6234" s="30"/>
      <c r="F6234" s="30"/>
      <c r="G6234" s="30"/>
      <c r="H6234" s="155"/>
      <c r="I6234" s="36" t="str">
        <f ca="1">IFERROR(__xludf.DUMMYFUNCTION("""COMPUTED_VALUE""")," ")</f>
        <v xml:space="preserve"> </v>
      </c>
      <c r="J6234" s="51"/>
      <c r="K6234" s="56"/>
      <c r="L6234" s="38"/>
      <c r="M6234" s="30"/>
      <c r="N6234" s="30"/>
      <c r="O6234" s="30"/>
      <c r="P6234" s="30"/>
      <c r="Q6234" s="23" t="str">
        <v/>
      </c>
      <c r="R6234" s="30"/>
      <c r="S6234" s="39"/>
      <c r="T6234" s="45"/>
      <c r="U6234" s="52"/>
      <c r="V6234" s="53"/>
      <c r="W6234" s="54"/>
      <c r="X6234" s="30"/>
      <c r="Y6234" s="31" t="str">
        <v/>
      </c>
      <c r="Z6234" s="30"/>
      <c r="AA6234" s="56"/>
      <c r="AB6234" s="56"/>
      <c r="AC6234" s="30"/>
      <c r="AD6234" s="30"/>
    </row>
    <row r="6235" spans="1:30" x14ac:dyDescent="0.2">
      <c r="A6235" s="89"/>
      <c r="B6235" s="35"/>
      <c r="C6235" s="30"/>
      <c r="D6235" s="30"/>
      <c r="E6235" s="30"/>
      <c r="F6235" s="30"/>
      <c r="G6235" s="30"/>
      <c r="H6235" s="155"/>
      <c r="I6235" s="36" t="str">
        <f ca="1">IFERROR(__xludf.DUMMYFUNCTION("""COMPUTED_VALUE""")," ")</f>
        <v xml:space="preserve"> </v>
      </c>
      <c r="J6235" s="51"/>
      <c r="K6235" s="56"/>
      <c r="L6235" s="38"/>
      <c r="M6235" s="30"/>
      <c r="N6235" s="30"/>
      <c r="O6235" s="30"/>
      <c r="P6235" s="30"/>
      <c r="Q6235" s="23" t="str">
        <v/>
      </c>
      <c r="R6235" s="30"/>
      <c r="S6235" s="39"/>
      <c r="T6235" s="45"/>
      <c r="U6235" s="52"/>
      <c r="V6235" s="53"/>
      <c r="W6235" s="54"/>
      <c r="X6235" s="30"/>
      <c r="Y6235" s="31" t="str">
        <v/>
      </c>
      <c r="Z6235" s="30"/>
      <c r="AA6235" s="55"/>
      <c r="AB6235" s="55"/>
      <c r="AC6235" s="30"/>
      <c r="AD6235" s="30"/>
    </row>
    <row r="6236" spans="1:30" x14ac:dyDescent="0.2">
      <c r="A6236" s="89"/>
      <c r="B6236" s="35"/>
      <c r="C6236" s="30"/>
      <c r="D6236" s="30"/>
      <c r="E6236" s="30"/>
      <c r="F6236" s="30"/>
      <c r="G6236" s="30"/>
      <c r="H6236" s="155"/>
      <c r="I6236" s="36" t="str">
        <f ca="1">IFERROR(__xludf.DUMMYFUNCTION("""COMPUTED_VALUE""")," ")</f>
        <v xml:space="preserve"> </v>
      </c>
      <c r="J6236" s="51"/>
      <c r="K6236" s="56"/>
      <c r="L6236" s="38"/>
      <c r="M6236" s="30"/>
      <c r="N6236" s="30"/>
      <c r="O6236" s="30"/>
      <c r="P6236" s="30"/>
      <c r="Q6236" s="23" t="str">
        <v/>
      </c>
      <c r="R6236" s="30"/>
      <c r="S6236" s="39"/>
      <c r="T6236" s="45"/>
      <c r="U6236" s="52"/>
      <c r="V6236" s="53"/>
      <c r="W6236" s="54"/>
      <c r="X6236" s="30"/>
      <c r="Y6236" s="31" t="str">
        <v/>
      </c>
      <c r="Z6236" s="30"/>
      <c r="AA6236" s="56"/>
      <c r="AB6236" s="56"/>
      <c r="AC6236" s="30"/>
      <c r="AD6236" s="30"/>
    </row>
    <row r="6237" spans="1:30" x14ac:dyDescent="0.2">
      <c r="A6237" s="89"/>
      <c r="B6237" s="35"/>
      <c r="C6237" s="30"/>
      <c r="D6237" s="30"/>
      <c r="E6237" s="30"/>
      <c r="F6237" s="30"/>
      <c r="G6237" s="30"/>
      <c r="H6237" s="155"/>
      <c r="I6237" s="36" t="str">
        <f ca="1">IFERROR(__xludf.DUMMYFUNCTION("""COMPUTED_VALUE""")," ")</f>
        <v xml:space="preserve"> </v>
      </c>
      <c r="J6237" s="51"/>
      <c r="K6237" s="56"/>
      <c r="L6237" s="38"/>
      <c r="M6237" s="30"/>
      <c r="N6237" s="30"/>
      <c r="O6237" s="30"/>
      <c r="P6237" s="30"/>
      <c r="Q6237" s="23" t="str">
        <v/>
      </c>
      <c r="R6237" s="30"/>
      <c r="S6237" s="39"/>
      <c r="T6237" s="45"/>
      <c r="U6237" s="52"/>
      <c r="V6237" s="53"/>
      <c r="W6237" s="54"/>
      <c r="X6237" s="30"/>
      <c r="Y6237" s="31" t="str">
        <v/>
      </c>
      <c r="Z6237" s="30"/>
      <c r="AA6237" s="55"/>
      <c r="AB6237" s="55"/>
      <c r="AC6237" s="30"/>
      <c r="AD6237" s="30"/>
    </row>
    <row r="6238" spans="1:30" x14ac:dyDescent="0.2">
      <c r="A6238" s="89"/>
      <c r="B6238" s="35"/>
      <c r="C6238" s="30"/>
      <c r="D6238" s="30"/>
      <c r="E6238" s="30"/>
      <c r="F6238" s="30"/>
      <c r="G6238" s="30"/>
      <c r="H6238" s="155"/>
      <c r="I6238" s="36" t="str">
        <f ca="1">IFERROR(__xludf.DUMMYFUNCTION("""COMPUTED_VALUE""")," ")</f>
        <v xml:space="preserve"> </v>
      </c>
      <c r="J6238" s="51"/>
      <c r="K6238" s="56"/>
      <c r="L6238" s="38"/>
      <c r="M6238" s="30"/>
      <c r="N6238" s="30"/>
      <c r="O6238" s="30"/>
      <c r="P6238" s="30"/>
      <c r="Q6238" s="23" t="str">
        <v/>
      </c>
      <c r="R6238" s="30"/>
      <c r="S6238" s="39"/>
      <c r="T6238" s="45"/>
      <c r="U6238" s="52"/>
      <c r="V6238" s="53"/>
      <c r="W6238" s="54"/>
      <c r="X6238" s="30"/>
      <c r="Y6238" s="31" t="str">
        <v/>
      </c>
      <c r="Z6238" s="30"/>
      <c r="AA6238" s="56"/>
      <c r="AB6238" s="56"/>
      <c r="AC6238" s="30"/>
      <c r="AD6238" s="30"/>
    </row>
    <row r="6239" spans="1:30" x14ac:dyDescent="0.2">
      <c r="A6239" s="89"/>
      <c r="B6239" s="35"/>
      <c r="C6239" s="30"/>
      <c r="D6239" s="30"/>
      <c r="E6239" s="30"/>
      <c r="F6239" s="30"/>
      <c r="G6239" s="30"/>
      <c r="H6239" s="155"/>
      <c r="I6239" s="36" t="str">
        <f ca="1">IFERROR(__xludf.DUMMYFUNCTION("""COMPUTED_VALUE""")," ")</f>
        <v xml:space="preserve"> </v>
      </c>
      <c r="J6239" s="51"/>
      <c r="K6239" s="56"/>
      <c r="L6239" s="38"/>
      <c r="M6239" s="30"/>
      <c r="N6239" s="30"/>
      <c r="O6239" s="30"/>
      <c r="P6239" s="30"/>
      <c r="Q6239" s="23" t="str">
        <v/>
      </c>
      <c r="R6239" s="30"/>
      <c r="S6239" s="39"/>
      <c r="T6239" s="45"/>
      <c r="U6239" s="52"/>
      <c r="V6239" s="53"/>
      <c r="W6239" s="54"/>
      <c r="X6239" s="30"/>
      <c r="Y6239" s="31" t="str">
        <v/>
      </c>
      <c r="Z6239" s="30"/>
      <c r="AA6239" s="55"/>
      <c r="AB6239" s="55"/>
      <c r="AC6239" s="30"/>
      <c r="AD6239" s="30"/>
    </row>
    <row r="6240" spans="1:30" x14ac:dyDescent="0.2">
      <c r="A6240" s="89"/>
      <c r="B6240" s="35"/>
      <c r="C6240" s="30"/>
      <c r="D6240" s="30"/>
      <c r="E6240" s="30"/>
      <c r="F6240" s="30"/>
      <c r="G6240" s="30"/>
      <c r="H6240" s="155"/>
      <c r="I6240" s="36" t="str">
        <f ca="1">IFERROR(__xludf.DUMMYFUNCTION("""COMPUTED_VALUE""")," ")</f>
        <v xml:space="preserve"> </v>
      </c>
      <c r="J6240" s="51"/>
      <c r="K6240" s="56"/>
      <c r="L6240" s="38"/>
      <c r="M6240" s="30"/>
      <c r="N6240" s="30"/>
      <c r="O6240" s="30"/>
      <c r="P6240" s="30"/>
      <c r="Q6240" s="23" t="str">
        <v/>
      </c>
      <c r="R6240" s="30"/>
      <c r="S6240" s="39"/>
      <c r="T6240" s="45"/>
      <c r="U6240" s="52"/>
      <c r="V6240" s="53"/>
      <c r="W6240" s="54"/>
      <c r="X6240" s="30"/>
      <c r="Y6240" s="31" t="str">
        <v/>
      </c>
      <c r="Z6240" s="30"/>
      <c r="AA6240" s="56"/>
      <c r="AB6240" s="56"/>
      <c r="AC6240" s="30"/>
      <c r="AD6240" s="30"/>
    </row>
    <row r="6241" spans="1:30" x14ac:dyDescent="0.2">
      <c r="A6241" s="89"/>
      <c r="B6241" s="35"/>
      <c r="C6241" s="30"/>
      <c r="D6241" s="30"/>
      <c r="E6241" s="30"/>
      <c r="F6241" s="30"/>
      <c r="G6241" s="30"/>
      <c r="H6241" s="155"/>
      <c r="I6241" s="36" t="str">
        <f ca="1">IFERROR(__xludf.DUMMYFUNCTION("""COMPUTED_VALUE""")," ")</f>
        <v xml:space="preserve"> </v>
      </c>
      <c r="J6241" s="51"/>
      <c r="K6241" s="56"/>
      <c r="L6241" s="38"/>
      <c r="M6241" s="30"/>
      <c r="N6241" s="30"/>
      <c r="O6241" s="30"/>
      <c r="P6241" s="30"/>
      <c r="Q6241" s="23" t="str">
        <v/>
      </c>
      <c r="R6241" s="30"/>
      <c r="S6241" s="39"/>
      <c r="T6241" s="45"/>
      <c r="U6241" s="52"/>
      <c r="V6241" s="53"/>
      <c r="W6241" s="54"/>
      <c r="X6241" s="30"/>
      <c r="Y6241" s="31" t="str">
        <v/>
      </c>
      <c r="Z6241" s="30"/>
      <c r="AA6241" s="55"/>
      <c r="AB6241" s="55"/>
      <c r="AC6241" s="30"/>
      <c r="AD6241" s="30"/>
    </row>
    <row r="6242" spans="1:30" x14ac:dyDescent="0.2">
      <c r="A6242" s="89"/>
      <c r="B6242" s="35"/>
      <c r="C6242" s="30"/>
      <c r="D6242" s="30"/>
      <c r="E6242" s="30"/>
      <c r="F6242" s="30"/>
      <c r="G6242" s="30"/>
      <c r="H6242" s="155"/>
      <c r="I6242" s="36" t="str">
        <f ca="1">IFERROR(__xludf.DUMMYFUNCTION("""COMPUTED_VALUE""")," ")</f>
        <v xml:space="preserve"> </v>
      </c>
      <c r="J6242" s="51"/>
      <c r="K6242" s="56"/>
      <c r="L6242" s="38"/>
      <c r="M6242" s="30"/>
      <c r="N6242" s="30"/>
      <c r="O6242" s="30"/>
      <c r="P6242" s="30"/>
      <c r="Q6242" s="23" t="str">
        <v/>
      </c>
      <c r="R6242" s="30"/>
      <c r="S6242" s="39"/>
      <c r="T6242" s="45"/>
      <c r="U6242" s="52"/>
      <c r="V6242" s="53"/>
      <c r="W6242" s="54"/>
      <c r="X6242" s="30"/>
      <c r="Y6242" s="31" t="str">
        <v/>
      </c>
      <c r="Z6242" s="30"/>
      <c r="AA6242" s="56"/>
      <c r="AB6242" s="56"/>
      <c r="AC6242" s="30"/>
      <c r="AD6242" s="30"/>
    </row>
    <row r="6243" spans="1:30" x14ac:dyDescent="0.2">
      <c r="A6243" s="89"/>
      <c r="B6243" s="35"/>
      <c r="C6243" s="30"/>
      <c r="D6243" s="30"/>
      <c r="E6243" s="30"/>
      <c r="F6243" s="30"/>
      <c r="G6243" s="30"/>
      <c r="H6243" s="155"/>
      <c r="I6243" s="36" t="str">
        <f ca="1">IFERROR(__xludf.DUMMYFUNCTION("""COMPUTED_VALUE""")," ")</f>
        <v xml:space="preserve"> </v>
      </c>
      <c r="J6243" s="51"/>
      <c r="K6243" s="56"/>
      <c r="L6243" s="38"/>
      <c r="M6243" s="30"/>
      <c r="N6243" s="30"/>
      <c r="O6243" s="30"/>
      <c r="P6243" s="30"/>
      <c r="Q6243" s="23" t="str">
        <v/>
      </c>
      <c r="R6243" s="30"/>
      <c r="S6243" s="39"/>
      <c r="T6243" s="45"/>
      <c r="U6243" s="52"/>
      <c r="V6243" s="53"/>
      <c r="W6243" s="54"/>
      <c r="X6243" s="30"/>
      <c r="Y6243" s="31" t="str">
        <v/>
      </c>
      <c r="Z6243" s="30"/>
      <c r="AA6243" s="55"/>
      <c r="AB6243" s="55"/>
      <c r="AC6243" s="30"/>
      <c r="AD6243" s="30"/>
    </row>
    <row r="6244" spans="1:30" x14ac:dyDescent="0.2">
      <c r="A6244" s="89"/>
      <c r="B6244" s="35"/>
      <c r="C6244" s="30"/>
      <c r="D6244" s="30"/>
      <c r="E6244" s="30"/>
      <c r="F6244" s="30"/>
      <c r="G6244" s="30"/>
      <c r="H6244" s="155"/>
      <c r="I6244" s="36" t="str">
        <f ca="1">IFERROR(__xludf.DUMMYFUNCTION("""COMPUTED_VALUE""")," ")</f>
        <v xml:space="preserve"> </v>
      </c>
      <c r="J6244" s="51"/>
      <c r="K6244" s="56"/>
      <c r="L6244" s="38"/>
      <c r="M6244" s="30"/>
      <c r="N6244" s="30"/>
      <c r="O6244" s="30"/>
      <c r="P6244" s="30"/>
      <c r="Q6244" s="23" t="str">
        <v/>
      </c>
      <c r="R6244" s="30"/>
      <c r="S6244" s="39"/>
      <c r="T6244" s="45"/>
      <c r="U6244" s="52"/>
      <c r="V6244" s="53"/>
      <c r="W6244" s="54"/>
      <c r="X6244" s="30"/>
      <c r="Y6244" s="31" t="str">
        <v/>
      </c>
      <c r="Z6244" s="30"/>
      <c r="AA6244" s="56"/>
      <c r="AB6244" s="56"/>
      <c r="AC6244" s="30"/>
      <c r="AD6244" s="30"/>
    </row>
    <row r="6245" spans="1:30" x14ac:dyDescent="0.2">
      <c r="A6245" s="89"/>
      <c r="B6245" s="35"/>
      <c r="C6245" s="30"/>
      <c r="D6245" s="30"/>
      <c r="E6245" s="30"/>
      <c r="F6245" s="30"/>
      <c r="G6245" s="30"/>
      <c r="H6245" s="155"/>
      <c r="I6245" s="36" t="str">
        <f ca="1">IFERROR(__xludf.DUMMYFUNCTION("""COMPUTED_VALUE""")," ")</f>
        <v xml:space="preserve"> </v>
      </c>
      <c r="J6245" s="51"/>
      <c r="K6245" s="56"/>
      <c r="L6245" s="38"/>
      <c r="M6245" s="30"/>
      <c r="N6245" s="30"/>
      <c r="O6245" s="30"/>
      <c r="P6245" s="30"/>
      <c r="Q6245" s="23" t="str">
        <v/>
      </c>
      <c r="R6245" s="30"/>
      <c r="S6245" s="39"/>
      <c r="T6245" s="45"/>
      <c r="U6245" s="52"/>
      <c r="V6245" s="53"/>
      <c r="W6245" s="54"/>
      <c r="X6245" s="30"/>
      <c r="Y6245" s="31" t="str">
        <v/>
      </c>
      <c r="Z6245" s="30"/>
      <c r="AA6245" s="55"/>
      <c r="AB6245" s="55"/>
      <c r="AC6245" s="30"/>
      <c r="AD6245" s="30"/>
    </row>
    <row r="6246" spans="1:30" x14ac:dyDescent="0.2">
      <c r="A6246" s="89"/>
      <c r="B6246" s="35"/>
      <c r="C6246" s="30"/>
      <c r="D6246" s="30"/>
      <c r="E6246" s="30"/>
      <c r="F6246" s="30"/>
      <c r="G6246" s="30"/>
      <c r="H6246" s="155"/>
      <c r="I6246" s="36" t="str">
        <f ca="1">IFERROR(__xludf.DUMMYFUNCTION("""COMPUTED_VALUE""")," ")</f>
        <v xml:space="preserve"> </v>
      </c>
      <c r="J6246" s="51"/>
      <c r="K6246" s="56"/>
      <c r="L6246" s="38"/>
      <c r="M6246" s="30"/>
      <c r="N6246" s="30"/>
      <c r="O6246" s="30"/>
      <c r="P6246" s="30"/>
      <c r="Q6246" s="23" t="str">
        <v/>
      </c>
      <c r="R6246" s="30"/>
      <c r="S6246" s="39"/>
      <c r="T6246" s="45"/>
      <c r="U6246" s="52"/>
      <c r="V6246" s="53"/>
      <c r="W6246" s="54"/>
      <c r="X6246" s="30"/>
      <c r="Y6246" s="31" t="str">
        <v/>
      </c>
      <c r="Z6246" s="30"/>
      <c r="AA6246" s="56"/>
      <c r="AB6246" s="56"/>
      <c r="AC6246" s="30"/>
      <c r="AD6246" s="30"/>
    </row>
    <row r="6247" spans="1:30" x14ac:dyDescent="0.2">
      <c r="A6247" s="89"/>
      <c r="B6247" s="35"/>
      <c r="C6247" s="30"/>
      <c r="D6247" s="30"/>
      <c r="E6247" s="30"/>
      <c r="F6247" s="30"/>
      <c r="G6247" s="30"/>
      <c r="H6247" s="155"/>
      <c r="I6247" s="36" t="str">
        <f ca="1">IFERROR(__xludf.DUMMYFUNCTION("""COMPUTED_VALUE""")," ")</f>
        <v xml:space="preserve"> </v>
      </c>
      <c r="J6247" s="51"/>
      <c r="K6247" s="56"/>
      <c r="L6247" s="38"/>
      <c r="M6247" s="30"/>
      <c r="N6247" s="30"/>
      <c r="O6247" s="30"/>
      <c r="P6247" s="30"/>
      <c r="Q6247" s="23" t="str">
        <v/>
      </c>
      <c r="R6247" s="30"/>
      <c r="S6247" s="39"/>
      <c r="T6247" s="45"/>
      <c r="U6247" s="52"/>
      <c r="V6247" s="53"/>
      <c r="W6247" s="54"/>
      <c r="X6247" s="30"/>
      <c r="Y6247" s="31" t="str">
        <v/>
      </c>
      <c r="Z6247" s="30"/>
      <c r="AA6247" s="55"/>
      <c r="AB6247" s="55"/>
      <c r="AC6247" s="30"/>
      <c r="AD6247" s="30"/>
    </row>
    <row r="6248" spans="1:30" x14ac:dyDescent="0.2">
      <c r="A6248" s="89"/>
      <c r="B6248" s="35"/>
      <c r="C6248" s="30"/>
      <c r="D6248" s="30"/>
      <c r="E6248" s="30"/>
      <c r="F6248" s="30"/>
      <c r="G6248" s="30"/>
      <c r="H6248" s="155"/>
      <c r="I6248" s="36" t="str">
        <f ca="1">IFERROR(__xludf.DUMMYFUNCTION("""COMPUTED_VALUE""")," ")</f>
        <v xml:space="preserve"> </v>
      </c>
      <c r="J6248" s="51"/>
      <c r="K6248" s="56"/>
      <c r="L6248" s="38"/>
      <c r="M6248" s="30"/>
      <c r="N6248" s="30"/>
      <c r="O6248" s="30"/>
      <c r="P6248" s="30"/>
      <c r="Q6248" s="23" t="str">
        <v/>
      </c>
      <c r="R6248" s="30"/>
      <c r="S6248" s="39"/>
      <c r="T6248" s="45"/>
      <c r="U6248" s="52"/>
      <c r="V6248" s="53"/>
      <c r="W6248" s="54"/>
      <c r="X6248" s="30"/>
      <c r="Y6248" s="31" t="str">
        <v/>
      </c>
      <c r="Z6248" s="30"/>
      <c r="AA6248" s="56"/>
      <c r="AB6248" s="56"/>
      <c r="AC6248" s="30"/>
      <c r="AD6248" s="30"/>
    </row>
    <row r="6249" spans="1:30" x14ac:dyDescent="0.2">
      <c r="A6249" s="89"/>
      <c r="B6249" s="35"/>
      <c r="C6249" s="30"/>
      <c r="D6249" s="30"/>
      <c r="E6249" s="30"/>
      <c r="F6249" s="30"/>
      <c r="G6249" s="30"/>
      <c r="H6249" s="155"/>
      <c r="I6249" s="36" t="str">
        <f ca="1">IFERROR(__xludf.DUMMYFUNCTION("""COMPUTED_VALUE""")," ")</f>
        <v xml:space="preserve"> </v>
      </c>
      <c r="J6249" s="51"/>
      <c r="K6249" s="56"/>
      <c r="L6249" s="38"/>
      <c r="M6249" s="30"/>
      <c r="N6249" s="30"/>
      <c r="O6249" s="30"/>
      <c r="P6249" s="30"/>
      <c r="Q6249" s="23" t="str">
        <v/>
      </c>
      <c r="R6249" s="30"/>
      <c r="S6249" s="39"/>
      <c r="T6249" s="45"/>
      <c r="U6249" s="52"/>
      <c r="V6249" s="53"/>
      <c r="W6249" s="54"/>
      <c r="X6249" s="30"/>
      <c r="Y6249" s="31" t="str">
        <v/>
      </c>
      <c r="Z6249" s="30"/>
      <c r="AA6249" s="55"/>
      <c r="AB6249" s="55"/>
      <c r="AC6249" s="30"/>
      <c r="AD6249" s="30"/>
    </row>
    <row r="6250" spans="1:30" x14ac:dyDescent="0.2">
      <c r="A6250" s="89"/>
      <c r="B6250" s="35"/>
      <c r="C6250" s="30"/>
      <c r="D6250" s="30"/>
      <c r="E6250" s="30"/>
      <c r="F6250" s="30"/>
      <c r="G6250" s="30"/>
      <c r="H6250" s="155"/>
      <c r="I6250" s="36" t="str">
        <f ca="1">IFERROR(__xludf.DUMMYFUNCTION("""COMPUTED_VALUE""")," ")</f>
        <v xml:space="preserve"> </v>
      </c>
      <c r="J6250" s="51"/>
      <c r="K6250" s="56"/>
      <c r="L6250" s="38"/>
      <c r="M6250" s="30"/>
      <c r="N6250" s="30"/>
      <c r="O6250" s="30"/>
      <c r="P6250" s="30"/>
      <c r="Q6250" s="23" t="str">
        <v/>
      </c>
      <c r="R6250" s="30"/>
      <c r="S6250" s="39"/>
      <c r="T6250" s="45"/>
      <c r="U6250" s="52"/>
      <c r="V6250" s="53"/>
      <c r="W6250" s="54"/>
      <c r="X6250" s="30"/>
      <c r="Y6250" s="31" t="str">
        <v/>
      </c>
      <c r="Z6250" s="30"/>
      <c r="AA6250" s="56"/>
      <c r="AB6250" s="56"/>
      <c r="AC6250" s="30"/>
      <c r="AD6250" s="30"/>
    </row>
    <row r="6251" spans="1:30" x14ac:dyDescent="0.2">
      <c r="A6251" s="89"/>
      <c r="B6251" s="35"/>
      <c r="C6251" s="30"/>
      <c r="D6251" s="30"/>
      <c r="E6251" s="30"/>
      <c r="F6251" s="30"/>
      <c r="G6251" s="30"/>
      <c r="H6251" s="155"/>
      <c r="I6251" s="36" t="str">
        <f ca="1">IFERROR(__xludf.DUMMYFUNCTION("""COMPUTED_VALUE""")," ")</f>
        <v xml:space="preserve"> </v>
      </c>
      <c r="J6251" s="51"/>
      <c r="K6251" s="56"/>
      <c r="L6251" s="38"/>
      <c r="M6251" s="30"/>
      <c r="N6251" s="30"/>
      <c r="O6251" s="30"/>
      <c r="P6251" s="30"/>
      <c r="Q6251" s="23" t="str">
        <v/>
      </c>
      <c r="R6251" s="30"/>
      <c r="S6251" s="39"/>
      <c r="T6251" s="45"/>
      <c r="U6251" s="52"/>
      <c r="V6251" s="53"/>
      <c r="W6251" s="54"/>
      <c r="X6251" s="30"/>
      <c r="Y6251" s="31" t="str">
        <v/>
      </c>
      <c r="Z6251" s="30"/>
      <c r="AA6251" s="55"/>
      <c r="AB6251" s="55"/>
      <c r="AC6251" s="30"/>
      <c r="AD6251" s="30"/>
    </row>
    <row r="6252" spans="1:30" x14ac:dyDescent="0.2">
      <c r="A6252" s="89"/>
      <c r="B6252" s="35"/>
      <c r="C6252" s="30"/>
      <c r="D6252" s="30"/>
      <c r="E6252" s="30"/>
      <c r="F6252" s="30"/>
      <c r="G6252" s="30"/>
      <c r="H6252" s="155"/>
      <c r="I6252" s="36" t="str">
        <f ca="1">IFERROR(__xludf.DUMMYFUNCTION("""COMPUTED_VALUE""")," ")</f>
        <v xml:space="preserve"> </v>
      </c>
      <c r="J6252" s="51"/>
      <c r="K6252" s="56"/>
      <c r="L6252" s="38"/>
      <c r="M6252" s="30"/>
      <c r="N6252" s="30"/>
      <c r="O6252" s="30"/>
      <c r="P6252" s="30"/>
      <c r="Q6252" s="23" t="str">
        <v/>
      </c>
      <c r="R6252" s="30"/>
      <c r="S6252" s="39"/>
      <c r="T6252" s="45"/>
      <c r="U6252" s="52"/>
      <c r="V6252" s="53"/>
      <c r="W6252" s="54"/>
      <c r="X6252" s="30"/>
      <c r="Y6252" s="31" t="str">
        <v/>
      </c>
      <c r="Z6252" s="30"/>
      <c r="AA6252" s="56"/>
      <c r="AB6252" s="56"/>
      <c r="AC6252" s="30"/>
      <c r="AD6252" s="30"/>
    </row>
    <row r="6253" spans="1:30" x14ac:dyDescent="0.2">
      <c r="A6253" s="89"/>
      <c r="B6253" s="35"/>
      <c r="C6253" s="30"/>
      <c r="D6253" s="30"/>
      <c r="E6253" s="30"/>
      <c r="F6253" s="30"/>
      <c r="G6253" s="30"/>
      <c r="H6253" s="155"/>
      <c r="I6253" s="36" t="str">
        <f ca="1">IFERROR(__xludf.DUMMYFUNCTION("""COMPUTED_VALUE""")," ")</f>
        <v xml:space="preserve"> </v>
      </c>
      <c r="J6253" s="51"/>
      <c r="K6253" s="56"/>
      <c r="L6253" s="38"/>
      <c r="M6253" s="30"/>
      <c r="N6253" s="30"/>
      <c r="O6253" s="30"/>
      <c r="P6253" s="30"/>
      <c r="Q6253" s="23" t="str">
        <v/>
      </c>
      <c r="R6253" s="30"/>
      <c r="S6253" s="39"/>
      <c r="T6253" s="45"/>
      <c r="U6253" s="52"/>
      <c r="V6253" s="53"/>
      <c r="W6253" s="54"/>
      <c r="X6253" s="30"/>
      <c r="Y6253" s="31" t="str">
        <v/>
      </c>
      <c r="Z6253" s="30"/>
      <c r="AA6253" s="55"/>
      <c r="AB6253" s="55"/>
      <c r="AC6253" s="30"/>
      <c r="AD6253" s="30"/>
    </row>
    <row r="6254" spans="1:30" x14ac:dyDescent="0.2">
      <c r="A6254" s="89"/>
      <c r="B6254" s="35"/>
      <c r="C6254" s="30"/>
      <c r="D6254" s="30"/>
      <c r="E6254" s="30"/>
      <c r="F6254" s="30"/>
      <c r="G6254" s="30"/>
      <c r="H6254" s="155"/>
      <c r="I6254" s="36" t="str">
        <f ca="1">IFERROR(__xludf.DUMMYFUNCTION("""COMPUTED_VALUE""")," ")</f>
        <v xml:space="preserve"> </v>
      </c>
      <c r="J6254" s="51"/>
      <c r="K6254" s="56"/>
      <c r="L6254" s="38"/>
      <c r="M6254" s="30"/>
      <c r="N6254" s="30"/>
      <c r="O6254" s="30"/>
      <c r="P6254" s="30"/>
      <c r="Q6254" s="23" t="str">
        <v/>
      </c>
      <c r="R6254" s="30"/>
      <c r="S6254" s="39"/>
      <c r="T6254" s="45"/>
      <c r="U6254" s="52"/>
      <c r="V6254" s="53"/>
      <c r="W6254" s="54"/>
      <c r="X6254" s="30"/>
      <c r="Y6254" s="31" t="str">
        <v/>
      </c>
      <c r="Z6254" s="30"/>
      <c r="AA6254" s="56"/>
      <c r="AB6254" s="56"/>
      <c r="AC6254" s="30"/>
      <c r="AD6254" s="30"/>
    </row>
    <row r="6255" spans="1:30" x14ac:dyDescent="0.2">
      <c r="A6255" s="89"/>
      <c r="B6255" s="35"/>
      <c r="C6255" s="30"/>
      <c r="D6255" s="30"/>
      <c r="E6255" s="30"/>
      <c r="F6255" s="30"/>
      <c r="G6255" s="30"/>
      <c r="H6255" s="155"/>
      <c r="I6255" s="36" t="str">
        <f ca="1">IFERROR(__xludf.DUMMYFUNCTION("""COMPUTED_VALUE""")," ")</f>
        <v xml:space="preserve"> </v>
      </c>
      <c r="J6255" s="51"/>
      <c r="K6255" s="56"/>
      <c r="L6255" s="38"/>
      <c r="M6255" s="30"/>
      <c r="N6255" s="30"/>
      <c r="O6255" s="30"/>
      <c r="P6255" s="30"/>
      <c r="Q6255" s="23" t="str">
        <v/>
      </c>
      <c r="R6255" s="30"/>
      <c r="S6255" s="39"/>
      <c r="T6255" s="45"/>
      <c r="U6255" s="52"/>
      <c r="V6255" s="53"/>
      <c r="W6255" s="54"/>
      <c r="X6255" s="30"/>
      <c r="Y6255" s="31" t="str">
        <v/>
      </c>
      <c r="Z6255" s="30"/>
      <c r="AA6255" s="55"/>
      <c r="AB6255" s="55"/>
      <c r="AC6255" s="30"/>
      <c r="AD6255" s="30"/>
    </row>
    <row r="6256" spans="1:30" x14ac:dyDescent="0.2">
      <c r="A6256" s="89"/>
      <c r="B6256" s="35"/>
      <c r="C6256" s="30"/>
      <c r="D6256" s="30"/>
      <c r="E6256" s="30"/>
      <c r="F6256" s="30"/>
      <c r="G6256" s="30"/>
      <c r="H6256" s="155"/>
      <c r="I6256" s="36" t="str">
        <f ca="1">IFERROR(__xludf.DUMMYFUNCTION("""COMPUTED_VALUE""")," ")</f>
        <v xml:space="preserve"> </v>
      </c>
      <c r="J6256" s="51"/>
      <c r="K6256" s="56"/>
      <c r="L6256" s="38"/>
      <c r="M6256" s="30"/>
      <c r="N6256" s="30"/>
      <c r="O6256" s="30"/>
      <c r="P6256" s="30"/>
      <c r="Q6256" s="23" t="str">
        <v/>
      </c>
      <c r="R6256" s="30"/>
      <c r="S6256" s="39"/>
      <c r="T6256" s="45"/>
      <c r="U6256" s="52"/>
      <c r="V6256" s="53"/>
      <c r="W6256" s="54"/>
      <c r="X6256" s="30"/>
      <c r="Y6256" s="31" t="str">
        <v/>
      </c>
      <c r="Z6256" s="30"/>
      <c r="AA6256" s="56"/>
      <c r="AB6256" s="56"/>
      <c r="AC6256" s="30"/>
      <c r="AD6256" s="30"/>
    </row>
    <row r="6257" spans="1:30" x14ac:dyDescent="0.2">
      <c r="A6257" s="89"/>
      <c r="B6257" s="35"/>
      <c r="C6257" s="30"/>
      <c r="D6257" s="30"/>
      <c r="E6257" s="30"/>
      <c r="F6257" s="30"/>
      <c r="G6257" s="30"/>
      <c r="H6257" s="155"/>
      <c r="I6257" s="36" t="str">
        <f ca="1">IFERROR(__xludf.DUMMYFUNCTION("""COMPUTED_VALUE""")," ")</f>
        <v xml:space="preserve"> </v>
      </c>
      <c r="J6257" s="51"/>
      <c r="K6257" s="56"/>
      <c r="L6257" s="38"/>
      <c r="M6257" s="30"/>
      <c r="N6257" s="30"/>
      <c r="O6257" s="30"/>
      <c r="P6257" s="30"/>
      <c r="Q6257" s="23" t="str">
        <v/>
      </c>
      <c r="R6257" s="30"/>
      <c r="S6257" s="39"/>
      <c r="T6257" s="45"/>
      <c r="U6257" s="52"/>
      <c r="V6257" s="53"/>
      <c r="W6257" s="54"/>
      <c r="X6257" s="30"/>
      <c r="Y6257" s="31" t="str">
        <v/>
      </c>
      <c r="Z6257" s="30"/>
      <c r="AA6257" s="55"/>
      <c r="AB6257" s="55"/>
      <c r="AC6257" s="30"/>
      <c r="AD6257" s="30"/>
    </row>
    <row r="6258" spans="1:30" x14ac:dyDescent="0.2">
      <c r="A6258" s="89"/>
      <c r="B6258" s="35"/>
      <c r="C6258" s="30"/>
      <c r="D6258" s="30"/>
      <c r="E6258" s="30"/>
      <c r="F6258" s="30"/>
      <c r="G6258" s="30"/>
      <c r="H6258" s="155"/>
      <c r="I6258" s="36" t="str">
        <f ca="1">IFERROR(__xludf.DUMMYFUNCTION("""COMPUTED_VALUE""")," ")</f>
        <v xml:space="preserve"> </v>
      </c>
      <c r="J6258" s="51"/>
      <c r="K6258" s="56"/>
      <c r="L6258" s="38"/>
      <c r="M6258" s="30"/>
      <c r="N6258" s="30"/>
      <c r="O6258" s="30"/>
      <c r="P6258" s="30"/>
      <c r="Q6258" s="23" t="str">
        <v/>
      </c>
      <c r="R6258" s="30"/>
      <c r="S6258" s="39"/>
      <c r="T6258" s="45"/>
      <c r="U6258" s="52"/>
      <c r="V6258" s="53"/>
      <c r="W6258" s="54"/>
      <c r="X6258" s="30"/>
      <c r="Y6258" s="31" t="str">
        <v/>
      </c>
      <c r="Z6258" s="30"/>
      <c r="AA6258" s="56"/>
      <c r="AB6258" s="56"/>
      <c r="AC6258" s="30"/>
      <c r="AD6258" s="30"/>
    </row>
    <row r="6259" spans="1:30" x14ac:dyDescent="0.2">
      <c r="A6259" s="89"/>
      <c r="B6259" s="35"/>
      <c r="C6259" s="30"/>
      <c r="D6259" s="30"/>
      <c r="E6259" s="30"/>
      <c r="F6259" s="30"/>
      <c r="G6259" s="30"/>
      <c r="H6259" s="155"/>
      <c r="I6259" s="36" t="str">
        <f ca="1">IFERROR(__xludf.DUMMYFUNCTION("""COMPUTED_VALUE""")," ")</f>
        <v xml:space="preserve"> </v>
      </c>
      <c r="J6259" s="51"/>
      <c r="K6259" s="56"/>
      <c r="L6259" s="38"/>
      <c r="M6259" s="30"/>
      <c r="N6259" s="30"/>
      <c r="O6259" s="30"/>
      <c r="P6259" s="30"/>
      <c r="Q6259" s="23" t="str">
        <v/>
      </c>
      <c r="R6259" s="30"/>
      <c r="S6259" s="39"/>
      <c r="T6259" s="45"/>
      <c r="U6259" s="52"/>
      <c r="V6259" s="53"/>
      <c r="W6259" s="54"/>
      <c r="X6259" s="30"/>
      <c r="Y6259" s="31" t="str">
        <v/>
      </c>
      <c r="Z6259" s="30"/>
      <c r="AA6259" s="55"/>
      <c r="AB6259" s="55"/>
      <c r="AC6259" s="30"/>
      <c r="AD6259" s="30"/>
    </row>
    <row r="6260" spans="1:30" x14ac:dyDescent="0.2">
      <c r="A6260" s="89"/>
      <c r="B6260" s="35"/>
      <c r="C6260" s="30"/>
      <c r="D6260" s="30"/>
      <c r="E6260" s="30"/>
      <c r="F6260" s="30"/>
      <c r="G6260" s="30"/>
      <c r="H6260" s="155"/>
      <c r="I6260" s="36" t="str">
        <f ca="1">IFERROR(__xludf.DUMMYFUNCTION("""COMPUTED_VALUE""")," ")</f>
        <v xml:space="preserve"> </v>
      </c>
      <c r="J6260" s="51"/>
      <c r="K6260" s="56"/>
      <c r="L6260" s="38"/>
      <c r="M6260" s="30"/>
      <c r="N6260" s="30"/>
      <c r="O6260" s="30"/>
      <c r="P6260" s="30"/>
      <c r="Q6260" s="23" t="str">
        <v/>
      </c>
      <c r="R6260" s="30"/>
      <c r="S6260" s="39"/>
      <c r="T6260" s="45"/>
      <c r="U6260" s="52"/>
      <c r="V6260" s="53"/>
      <c r="W6260" s="54"/>
      <c r="X6260" s="30"/>
      <c r="Y6260" s="31" t="str">
        <v/>
      </c>
      <c r="Z6260" s="30"/>
      <c r="AA6260" s="56"/>
      <c r="AB6260" s="56"/>
      <c r="AC6260" s="30"/>
      <c r="AD6260" s="30"/>
    </row>
    <row r="6261" spans="1:30" x14ac:dyDescent="0.2">
      <c r="A6261" s="89"/>
      <c r="B6261" s="35"/>
      <c r="C6261" s="30"/>
      <c r="D6261" s="30"/>
      <c r="E6261" s="30"/>
      <c r="F6261" s="30"/>
      <c r="G6261" s="30"/>
      <c r="H6261" s="155"/>
      <c r="I6261" s="36" t="str">
        <f ca="1">IFERROR(__xludf.DUMMYFUNCTION("""COMPUTED_VALUE""")," ")</f>
        <v xml:space="preserve"> </v>
      </c>
      <c r="J6261" s="51"/>
      <c r="K6261" s="56"/>
      <c r="L6261" s="38"/>
      <c r="M6261" s="30"/>
      <c r="N6261" s="30"/>
      <c r="O6261" s="30"/>
      <c r="P6261" s="30"/>
      <c r="Q6261" s="23" t="str">
        <v/>
      </c>
      <c r="R6261" s="30"/>
      <c r="S6261" s="39"/>
      <c r="T6261" s="45"/>
      <c r="U6261" s="52"/>
      <c r="V6261" s="53"/>
      <c r="W6261" s="54"/>
      <c r="X6261" s="30"/>
      <c r="Y6261" s="31" t="str">
        <v/>
      </c>
      <c r="Z6261" s="30"/>
      <c r="AA6261" s="55"/>
      <c r="AB6261" s="55"/>
      <c r="AC6261" s="30"/>
      <c r="AD6261" s="30"/>
    </row>
    <row r="6262" spans="1:30" x14ac:dyDescent="0.2">
      <c r="A6262" s="89"/>
      <c r="B6262" s="35"/>
      <c r="C6262" s="30"/>
      <c r="D6262" s="30"/>
      <c r="E6262" s="30"/>
      <c r="F6262" s="30"/>
      <c r="G6262" s="30"/>
      <c r="H6262" s="155"/>
      <c r="I6262" s="36" t="str">
        <f ca="1">IFERROR(__xludf.DUMMYFUNCTION("""COMPUTED_VALUE""")," ")</f>
        <v xml:space="preserve"> </v>
      </c>
      <c r="J6262" s="51"/>
      <c r="K6262" s="56"/>
      <c r="L6262" s="38"/>
      <c r="M6262" s="30"/>
      <c r="N6262" s="30"/>
      <c r="O6262" s="30"/>
      <c r="P6262" s="30"/>
      <c r="Q6262" s="23" t="str">
        <v/>
      </c>
      <c r="R6262" s="30"/>
      <c r="S6262" s="39"/>
      <c r="T6262" s="45"/>
      <c r="U6262" s="52"/>
      <c r="V6262" s="53"/>
      <c r="W6262" s="54"/>
      <c r="X6262" s="30"/>
      <c r="Y6262" s="31" t="str">
        <v/>
      </c>
      <c r="Z6262" s="30"/>
      <c r="AA6262" s="56"/>
      <c r="AB6262" s="56"/>
      <c r="AC6262" s="30"/>
      <c r="AD6262" s="30"/>
    </row>
    <row r="6263" spans="1:30" x14ac:dyDescent="0.2">
      <c r="A6263" s="89"/>
      <c r="B6263" s="35"/>
      <c r="C6263" s="30"/>
      <c r="D6263" s="30"/>
      <c r="E6263" s="30"/>
      <c r="F6263" s="30"/>
      <c r="G6263" s="30"/>
      <c r="H6263" s="155"/>
      <c r="I6263" s="36" t="str">
        <f ca="1">IFERROR(__xludf.DUMMYFUNCTION("""COMPUTED_VALUE""")," ")</f>
        <v xml:space="preserve"> </v>
      </c>
      <c r="J6263" s="51"/>
      <c r="K6263" s="56"/>
      <c r="L6263" s="38"/>
      <c r="M6263" s="30"/>
      <c r="N6263" s="30"/>
      <c r="O6263" s="30"/>
      <c r="P6263" s="30"/>
      <c r="Q6263" s="23" t="str">
        <v/>
      </c>
      <c r="R6263" s="30"/>
      <c r="S6263" s="39"/>
      <c r="T6263" s="45"/>
      <c r="U6263" s="52"/>
      <c r="V6263" s="53"/>
      <c r="W6263" s="54"/>
      <c r="X6263" s="30"/>
      <c r="Y6263" s="31" t="str">
        <v/>
      </c>
      <c r="Z6263" s="30"/>
      <c r="AA6263" s="55"/>
      <c r="AB6263" s="55"/>
      <c r="AC6263" s="30"/>
      <c r="AD6263" s="30"/>
    </row>
    <row r="6264" spans="1:30" x14ac:dyDescent="0.2">
      <c r="A6264" s="89"/>
      <c r="B6264" s="35"/>
      <c r="C6264" s="30"/>
      <c r="D6264" s="30"/>
      <c r="E6264" s="30"/>
      <c r="F6264" s="30"/>
      <c r="G6264" s="30"/>
      <c r="H6264" s="155"/>
      <c r="I6264" s="36" t="str">
        <f ca="1">IFERROR(__xludf.DUMMYFUNCTION("""COMPUTED_VALUE""")," ")</f>
        <v xml:space="preserve"> </v>
      </c>
      <c r="J6264" s="51"/>
      <c r="K6264" s="56"/>
      <c r="L6264" s="38"/>
      <c r="M6264" s="30"/>
      <c r="N6264" s="30"/>
      <c r="O6264" s="30"/>
      <c r="P6264" s="30"/>
      <c r="Q6264" s="23" t="str">
        <v/>
      </c>
      <c r="R6264" s="30"/>
      <c r="S6264" s="39"/>
      <c r="T6264" s="45"/>
      <c r="U6264" s="52"/>
      <c r="V6264" s="53"/>
      <c r="W6264" s="54"/>
      <c r="X6264" s="30"/>
      <c r="Y6264" s="31" t="str">
        <v/>
      </c>
      <c r="Z6264" s="30"/>
      <c r="AA6264" s="56"/>
      <c r="AB6264" s="56"/>
      <c r="AC6264" s="30"/>
      <c r="AD6264" s="30"/>
    </row>
    <row r="6265" spans="1:30" x14ac:dyDescent="0.2">
      <c r="A6265" s="89"/>
      <c r="B6265" s="35"/>
      <c r="C6265" s="30"/>
      <c r="D6265" s="30"/>
      <c r="E6265" s="30"/>
      <c r="F6265" s="30"/>
      <c r="G6265" s="30"/>
      <c r="H6265" s="155"/>
      <c r="I6265" s="36" t="str">
        <f ca="1">IFERROR(__xludf.DUMMYFUNCTION("""COMPUTED_VALUE""")," ")</f>
        <v xml:space="preserve"> </v>
      </c>
      <c r="J6265" s="51"/>
      <c r="K6265" s="56"/>
      <c r="L6265" s="38"/>
      <c r="M6265" s="30"/>
      <c r="N6265" s="30"/>
      <c r="O6265" s="30"/>
      <c r="P6265" s="30"/>
      <c r="Q6265" s="23" t="str">
        <v/>
      </c>
      <c r="R6265" s="30"/>
      <c r="S6265" s="39"/>
      <c r="T6265" s="45"/>
      <c r="U6265" s="52"/>
      <c r="V6265" s="53"/>
      <c r="W6265" s="54"/>
      <c r="X6265" s="30"/>
      <c r="Y6265" s="31" t="str">
        <v/>
      </c>
      <c r="Z6265" s="30"/>
      <c r="AA6265" s="55"/>
      <c r="AB6265" s="55"/>
      <c r="AC6265" s="30"/>
      <c r="AD6265" s="30"/>
    </row>
    <row r="6266" spans="1:30" x14ac:dyDescent="0.2">
      <c r="A6266" s="89"/>
      <c r="B6266" s="35"/>
      <c r="C6266" s="30"/>
      <c r="D6266" s="30"/>
      <c r="E6266" s="30"/>
      <c r="F6266" s="30"/>
      <c r="G6266" s="30"/>
      <c r="H6266" s="155"/>
      <c r="I6266" s="36" t="str">
        <f ca="1">IFERROR(__xludf.DUMMYFUNCTION("""COMPUTED_VALUE""")," ")</f>
        <v xml:space="preserve"> </v>
      </c>
      <c r="J6266" s="51"/>
      <c r="K6266" s="56"/>
      <c r="L6266" s="38"/>
      <c r="M6266" s="30"/>
      <c r="N6266" s="30"/>
      <c r="O6266" s="30"/>
      <c r="P6266" s="30"/>
      <c r="Q6266" s="23" t="str">
        <v/>
      </c>
      <c r="R6266" s="30"/>
      <c r="S6266" s="39"/>
      <c r="T6266" s="45"/>
      <c r="U6266" s="52"/>
      <c r="V6266" s="53"/>
      <c r="W6266" s="54"/>
      <c r="X6266" s="30"/>
      <c r="Y6266" s="31" t="str">
        <v/>
      </c>
      <c r="Z6266" s="30"/>
      <c r="AA6266" s="56"/>
      <c r="AB6266" s="56"/>
      <c r="AC6266" s="30"/>
      <c r="AD6266" s="30"/>
    </row>
    <row r="6267" spans="1:30" x14ac:dyDescent="0.2">
      <c r="A6267" s="89"/>
      <c r="B6267" s="35"/>
      <c r="C6267" s="30"/>
      <c r="D6267" s="30"/>
      <c r="E6267" s="30"/>
      <c r="F6267" s="30"/>
      <c r="G6267" s="30"/>
      <c r="H6267" s="155"/>
      <c r="I6267" s="36" t="str">
        <f ca="1">IFERROR(__xludf.DUMMYFUNCTION("""COMPUTED_VALUE""")," ")</f>
        <v xml:space="preserve"> </v>
      </c>
      <c r="J6267" s="51"/>
      <c r="K6267" s="56"/>
      <c r="L6267" s="38"/>
      <c r="M6267" s="30"/>
      <c r="N6267" s="30"/>
      <c r="O6267" s="30"/>
      <c r="P6267" s="30"/>
      <c r="Q6267" s="23" t="str">
        <v/>
      </c>
      <c r="R6267" s="30"/>
      <c r="S6267" s="39"/>
      <c r="T6267" s="45"/>
      <c r="U6267" s="52"/>
      <c r="V6267" s="53"/>
      <c r="W6267" s="54"/>
      <c r="X6267" s="30"/>
      <c r="Y6267" s="31" t="str">
        <v/>
      </c>
      <c r="Z6267" s="30"/>
      <c r="AA6267" s="55"/>
      <c r="AB6267" s="55"/>
      <c r="AC6267" s="30"/>
      <c r="AD6267" s="30"/>
    </row>
    <row r="6268" spans="1:30" x14ac:dyDescent="0.2">
      <c r="A6268" s="89"/>
      <c r="B6268" s="35"/>
      <c r="C6268" s="30"/>
      <c r="D6268" s="30"/>
      <c r="E6268" s="30"/>
      <c r="F6268" s="30"/>
      <c r="G6268" s="30"/>
      <c r="H6268" s="155"/>
      <c r="I6268" s="36" t="str">
        <f ca="1">IFERROR(__xludf.DUMMYFUNCTION("""COMPUTED_VALUE""")," ")</f>
        <v xml:space="preserve"> </v>
      </c>
      <c r="J6268" s="51"/>
      <c r="K6268" s="56"/>
      <c r="L6268" s="38"/>
      <c r="M6268" s="30"/>
      <c r="N6268" s="30"/>
      <c r="O6268" s="30"/>
      <c r="P6268" s="30"/>
      <c r="Q6268" s="23" t="str">
        <v/>
      </c>
      <c r="R6268" s="30"/>
      <c r="S6268" s="39"/>
      <c r="T6268" s="45"/>
      <c r="U6268" s="52"/>
      <c r="V6268" s="53"/>
      <c r="W6268" s="54"/>
      <c r="X6268" s="30"/>
      <c r="Y6268" s="31" t="str">
        <v/>
      </c>
      <c r="Z6268" s="30"/>
      <c r="AA6268" s="56"/>
      <c r="AB6268" s="56"/>
      <c r="AC6268" s="30"/>
      <c r="AD6268" s="30"/>
    </row>
    <row r="6269" spans="1:30" x14ac:dyDescent="0.2">
      <c r="A6269" s="89"/>
      <c r="B6269" s="35"/>
      <c r="C6269" s="30"/>
      <c r="D6269" s="30"/>
      <c r="E6269" s="30"/>
      <c r="F6269" s="30"/>
      <c r="G6269" s="30"/>
      <c r="H6269" s="155"/>
      <c r="I6269" s="36" t="str">
        <f ca="1">IFERROR(__xludf.DUMMYFUNCTION("""COMPUTED_VALUE""")," ")</f>
        <v xml:space="preserve"> </v>
      </c>
      <c r="J6269" s="51"/>
      <c r="K6269" s="56"/>
      <c r="L6269" s="38"/>
      <c r="M6269" s="30"/>
      <c r="N6269" s="30"/>
      <c r="O6269" s="30"/>
      <c r="P6269" s="30"/>
      <c r="Q6269" s="23" t="str">
        <v/>
      </c>
      <c r="R6269" s="30"/>
      <c r="S6269" s="39"/>
      <c r="T6269" s="45"/>
      <c r="U6269" s="52"/>
      <c r="V6269" s="53"/>
      <c r="W6269" s="54"/>
      <c r="X6269" s="30"/>
      <c r="Y6269" s="31" t="str">
        <v/>
      </c>
      <c r="Z6269" s="30"/>
      <c r="AA6269" s="55"/>
      <c r="AB6269" s="55"/>
      <c r="AC6269" s="30"/>
      <c r="AD6269" s="30"/>
    </row>
    <row r="6270" spans="1:30" x14ac:dyDescent="0.2">
      <c r="A6270" s="89"/>
      <c r="B6270" s="35"/>
      <c r="C6270" s="30"/>
      <c r="D6270" s="30"/>
      <c r="E6270" s="30"/>
      <c r="F6270" s="30"/>
      <c r="G6270" s="30"/>
      <c r="H6270" s="155"/>
      <c r="I6270" s="36" t="str">
        <f ca="1">IFERROR(__xludf.DUMMYFUNCTION("""COMPUTED_VALUE""")," ")</f>
        <v xml:space="preserve"> </v>
      </c>
      <c r="J6270" s="51"/>
      <c r="K6270" s="56"/>
      <c r="L6270" s="38"/>
      <c r="M6270" s="30"/>
      <c r="N6270" s="30"/>
      <c r="O6270" s="30"/>
      <c r="P6270" s="30"/>
      <c r="Q6270" s="23" t="str">
        <v/>
      </c>
      <c r="R6270" s="30"/>
      <c r="S6270" s="39"/>
      <c r="T6270" s="45"/>
      <c r="U6270" s="52"/>
      <c r="V6270" s="53"/>
      <c r="W6270" s="54"/>
      <c r="X6270" s="30"/>
      <c r="Y6270" s="31" t="str">
        <v/>
      </c>
      <c r="Z6270" s="30"/>
      <c r="AA6270" s="56"/>
      <c r="AB6270" s="56"/>
      <c r="AC6270" s="30"/>
      <c r="AD6270" s="30"/>
    </row>
    <row r="6271" spans="1:30" x14ac:dyDescent="0.2">
      <c r="A6271" s="89"/>
      <c r="B6271" s="35"/>
      <c r="C6271" s="30"/>
      <c r="D6271" s="30"/>
      <c r="E6271" s="30"/>
      <c r="F6271" s="30"/>
      <c r="G6271" s="30"/>
      <c r="H6271" s="155"/>
      <c r="I6271" s="36" t="str">
        <f ca="1">IFERROR(__xludf.DUMMYFUNCTION("""COMPUTED_VALUE""")," ")</f>
        <v xml:space="preserve"> </v>
      </c>
      <c r="J6271" s="51"/>
      <c r="K6271" s="56"/>
      <c r="L6271" s="38"/>
      <c r="M6271" s="30"/>
      <c r="N6271" s="30"/>
      <c r="O6271" s="30"/>
      <c r="P6271" s="30"/>
      <c r="Q6271" s="23" t="str">
        <v/>
      </c>
      <c r="R6271" s="30"/>
      <c r="S6271" s="39"/>
      <c r="T6271" s="45"/>
      <c r="U6271" s="52"/>
      <c r="V6271" s="53"/>
      <c r="W6271" s="54"/>
      <c r="X6271" s="30"/>
      <c r="Y6271" s="31" t="str">
        <v/>
      </c>
      <c r="Z6271" s="30"/>
      <c r="AA6271" s="55"/>
      <c r="AB6271" s="55"/>
      <c r="AC6271" s="30"/>
      <c r="AD6271" s="30"/>
    </row>
    <row r="6272" spans="1:30" x14ac:dyDescent="0.2">
      <c r="A6272" s="89"/>
      <c r="B6272" s="35"/>
      <c r="C6272" s="30"/>
      <c r="D6272" s="30"/>
      <c r="E6272" s="30"/>
      <c r="F6272" s="30"/>
      <c r="G6272" s="30"/>
      <c r="H6272" s="155"/>
      <c r="I6272" s="36" t="str">
        <f ca="1">IFERROR(__xludf.DUMMYFUNCTION("""COMPUTED_VALUE""")," ")</f>
        <v xml:space="preserve"> </v>
      </c>
      <c r="J6272" s="51"/>
      <c r="K6272" s="56"/>
      <c r="L6272" s="38"/>
      <c r="M6272" s="30"/>
      <c r="N6272" s="30"/>
      <c r="O6272" s="30"/>
      <c r="P6272" s="30"/>
      <c r="Q6272" s="23" t="str">
        <v/>
      </c>
      <c r="R6272" s="30"/>
      <c r="S6272" s="39"/>
      <c r="T6272" s="45"/>
      <c r="U6272" s="52"/>
      <c r="V6272" s="53"/>
      <c r="W6272" s="54"/>
      <c r="X6272" s="30"/>
      <c r="Y6272" s="31" t="str">
        <v/>
      </c>
      <c r="Z6272" s="30"/>
      <c r="AA6272" s="56"/>
      <c r="AB6272" s="56"/>
      <c r="AC6272" s="30"/>
      <c r="AD6272" s="30"/>
    </row>
    <row r="6273" spans="1:30" x14ac:dyDescent="0.2">
      <c r="A6273" s="89"/>
      <c r="B6273" s="35"/>
      <c r="C6273" s="30"/>
      <c r="D6273" s="30"/>
      <c r="E6273" s="30"/>
      <c r="F6273" s="30"/>
      <c r="G6273" s="30"/>
      <c r="H6273" s="155"/>
      <c r="I6273" s="36" t="str">
        <f ca="1">IFERROR(__xludf.DUMMYFUNCTION("""COMPUTED_VALUE""")," ")</f>
        <v xml:space="preserve"> </v>
      </c>
      <c r="J6273" s="51"/>
      <c r="K6273" s="56"/>
      <c r="L6273" s="38"/>
      <c r="M6273" s="30"/>
      <c r="N6273" s="30"/>
      <c r="O6273" s="30"/>
      <c r="P6273" s="30"/>
      <c r="Q6273" s="23" t="str">
        <v/>
      </c>
      <c r="R6273" s="30"/>
      <c r="S6273" s="39"/>
      <c r="T6273" s="45"/>
      <c r="U6273" s="52"/>
      <c r="V6273" s="53"/>
      <c r="W6273" s="54"/>
      <c r="X6273" s="30"/>
      <c r="Y6273" s="31" t="str">
        <v/>
      </c>
      <c r="Z6273" s="30"/>
      <c r="AA6273" s="55"/>
      <c r="AB6273" s="55"/>
      <c r="AC6273" s="30"/>
      <c r="AD6273" s="30"/>
    </row>
    <row r="6274" spans="1:30" x14ac:dyDescent="0.2">
      <c r="A6274" s="89"/>
      <c r="B6274" s="35"/>
      <c r="C6274" s="30"/>
      <c r="D6274" s="30"/>
      <c r="E6274" s="30"/>
      <c r="F6274" s="30"/>
      <c r="G6274" s="30"/>
      <c r="H6274" s="155"/>
      <c r="I6274" s="36" t="str">
        <f ca="1">IFERROR(__xludf.DUMMYFUNCTION("""COMPUTED_VALUE""")," ")</f>
        <v xml:space="preserve"> </v>
      </c>
      <c r="J6274" s="51"/>
      <c r="K6274" s="56"/>
      <c r="L6274" s="38"/>
      <c r="M6274" s="30"/>
      <c r="N6274" s="30"/>
      <c r="O6274" s="30"/>
      <c r="P6274" s="30"/>
      <c r="Q6274" s="23" t="str">
        <v/>
      </c>
      <c r="R6274" s="30"/>
      <c r="S6274" s="39"/>
      <c r="T6274" s="45"/>
      <c r="U6274" s="52"/>
      <c r="V6274" s="53"/>
      <c r="W6274" s="54"/>
      <c r="X6274" s="30"/>
      <c r="Y6274" s="31" t="str">
        <v/>
      </c>
      <c r="Z6274" s="30"/>
      <c r="AA6274" s="56"/>
      <c r="AB6274" s="56"/>
      <c r="AC6274" s="30"/>
      <c r="AD6274" s="30"/>
    </row>
    <row r="6275" spans="1:30" x14ac:dyDescent="0.2">
      <c r="A6275" s="89"/>
      <c r="B6275" s="35"/>
      <c r="C6275" s="30"/>
      <c r="D6275" s="30"/>
      <c r="E6275" s="30"/>
      <c r="F6275" s="30"/>
      <c r="G6275" s="30"/>
      <c r="H6275" s="155"/>
      <c r="I6275" s="36" t="str">
        <f ca="1">IFERROR(__xludf.DUMMYFUNCTION("""COMPUTED_VALUE""")," ")</f>
        <v xml:space="preserve"> </v>
      </c>
      <c r="J6275" s="51"/>
      <c r="K6275" s="56"/>
      <c r="L6275" s="38"/>
      <c r="M6275" s="30"/>
      <c r="N6275" s="30"/>
      <c r="O6275" s="30"/>
      <c r="P6275" s="30"/>
      <c r="Q6275" s="23" t="str">
        <v/>
      </c>
      <c r="R6275" s="30"/>
      <c r="S6275" s="39"/>
      <c r="T6275" s="45"/>
      <c r="U6275" s="52"/>
      <c r="V6275" s="53"/>
      <c r="W6275" s="54"/>
      <c r="X6275" s="30"/>
      <c r="Y6275" s="31" t="str">
        <v/>
      </c>
      <c r="Z6275" s="30"/>
      <c r="AA6275" s="55"/>
      <c r="AB6275" s="55"/>
      <c r="AC6275" s="30"/>
      <c r="AD6275" s="30"/>
    </row>
    <row r="6276" spans="1:30" x14ac:dyDescent="0.2">
      <c r="A6276" s="89"/>
      <c r="B6276" s="35"/>
      <c r="C6276" s="30"/>
      <c r="D6276" s="30"/>
      <c r="E6276" s="30"/>
      <c r="F6276" s="30"/>
      <c r="G6276" s="30"/>
      <c r="H6276" s="155"/>
      <c r="I6276" s="36" t="str">
        <f ca="1">IFERROR(__xludf.DUMMYFUNCTION("""COMPUTED_VALUE""")," ")</f>
        <v xml:space="preserve"> </v>
      </c>
      <c r="J6276" s="51"/>
      <c r="K6276" s="56"/>
      <c r="L6276" s="38"/>
      <c r="M6276" s="30"/>
      <c r="N6276" s="30"/>
      <c r="O6276" s="30"/>
      <c r="P6276" s="30"/>
      <c r="Q6276" s="23" t="str">
        <v/>
      </c>
      <c r="R6276" s="30"/>
      <c r="S6276" s="39"/>
      <c r="T6276" s="45"/>
      <c r="U6276" s="52"/>
      <c r="V6276" s="53"/>
      <c r="W6276" s="54"/>
      <c r="X6276" s="30"/>
      <c r="Y6276" s="31" t="str">
        <v/>
      </c>
      <c r="Z6276" s="30"/>
      <c r="AA6276" s="56"/>
      <c r="AB6276" s="56"/>
      <c r="AC6276" s="30"/>
      <c r="AD6276" s="30"/>
    </row>
    <row r="6277" spans="1:30" x14ac:dyDescent="0.2">
      <c r="A6277" s="89"/>
      <c r="B6277" s="35"/>
      <c r="C6277" s="30"/>
      <c r="D6277" s="30"/>
      <c r="E6277" s="30"/>
      <c r="F6277" s="30"/>
      <c r="G6277" s="30"/>
      <c r="H6277" s="155"/>
      <c r="I6277" s="36" t="str">
        <f ca="1">IFERROR(__xludf.DUMMYFUNCTION("""COMPUTED_VALUE""")," ")</f>
        <v xml:space="preserve"> </v>
      </c>
      <c r="J6277" s="51"/>
      <c r="K6277" s="56"/>
      <c r="L6277" s="38"/>
      <c r="M6277" s="30"/>
      <c r="N6277" s="30"/>
      <c r="O6277" s="30"/>
      <c r="P6277" s="30"/>
      <c r="Q6277" s="23" t="str">
        <v/>
      </c>
      <c r="R6277" s="30"/>
      <c r="S6277" s="39"/>
      <c r="T6277" s="45"/>
      <c r="U6277" s="52"/>
      <c r="V6277" s="53"/>
      <c r="W6277" s="54"/>
      <c r="X6277" s="30"/>
      <c r="Y6277" s="31" t="str">
        <v/>
      </c>
      <c r="Z6277" s="30"/>
      <c r="AA6277" s="55"/>
      <c r="AB6277" s="55"/>
      <c r="AC6277" s="30"/>
      <c r="AD6277" s="30"/>
    </row>
    <row r="6278" spans="1:30" x14ac:dyDescent="0.2">
      <c r="A6278" s="89"/>
      <c r="B6278" s="35"/>
      <c r="C6278" s="30"/>
      <c r="D6278" s="30"/>
      <c r="E6278" s="30"/>
      <c r="F6278" s="30"/>
      <c r="G6278" s="30"/>
      <c r="H6278" s="155"/>
      <c r="I6278" s="36" t="str">
        <f ca="1">IFERROR(__xludf.DUMMYFUNCTION("""COMPUTED_VALUE""")," ")</f>
        <v xml:space="preserve"> </v>
      </c>
      <c r="J6278" s="51"/>
      <c r="K6278" s="56"/>
      <c r="L6278" s="38"/>
      <c r="M6278" s="30"/>
      <c r="N6278" s="30"/>
      <c r="O6278" s="30"/>
      <c r="P6278" s="30"/>
      <c r="Q6278" s="23" t="str">
        <v/>
      </c>
      <c r="R6278" s="30"/>
      <c r="S6278" s="39"/>
      <c r="T6278" s="45"/>
      <c r="U6278" s="52"/>
      <c r="V6278" s="53"/>
      <c r="W6278" s="54"/>
      <c r="X6278" s="30"/>
      <c r="Y6278" s="31" t="str">
        <v/>
      </c>
      <c r="Z6278" s="30"/>
      <c r="AA6278" s="56"/>
      <c r="AB6278" s="56"/>
      <c r="AC6278" s="30"/>
      <c r="AD6278" s="30"/>
    </row>
    <row r="6279" spans="1:30" x14ac:dyDescent="0.2">
      <c r="A6279" s="89"/>
      <c r="B6279" s="35"/>
      <c r="C6279" s="30"/>
      <c r="D6279" s="30"/>
      <c r="E6279" s="30"/>
      <c r="F6279" s="30"/>
      <c r="G6279" s="30"/>
      <c r="H6279" s="155"/>
      <c r="I6279" s="36" t="str">
        <f ca="1">IFERROR(__xludf.DUMMYFUNCTION("""COMPUTED_VALUE""")," ")</f>
        <v xml:space="preserve"> </v>
      </c>
      <c r="J6279" s="51"/>
      <c r="K6279" s="56"/>
      <c r="L6279" s="38"/>
      <c r="M6279" s="30"/>
      <c r="N6279" s="30"/>
      <c r="O6279" s="30"/>
      <c r="P6279" s="30"/>
      <c r="Q6279" s="23" t="str">
        <v/>
      </c>
      <c r="R6279" s="30"/>
      <c r="S6279" s="39"/>
      <c r="T6279" s="45"/>
      <c r="U6279" s="52"/>
      <c r="V6279" s="53"/>
      <c r="W6279" s="54"/>
      <c r="X6279" s="30"/>
      <c r="Y6279" s="31" t="str">
        <v/>
      </c>
      <c r="Z6279" s="30"/>
      <c r="AA6279" s="55"/>
      <c r="AB6279" s="55"/>
      <c r="AC6279" s="30"/>
      <c r="AD6279" s="30"/>
    </row>
    <row r="6280" spans="1:30" x14ac:dyDescent="0.2">
      <c r="A6280" s="89"/>
      <c r="B6280" s="35"/>
      <c r="C6280" s="30"/>
      <c r="D6280" s="30"/>
      <c r="E6280" s="30"/>
      <c r="F6280" s="30"/>
      <c r="G6280" s="30"/>
      <c r="H6280" s="155"/>
      <c r="I6280" s="36" t="str">
        <f ca="1">IFERROR(__xludf.DUMMYFUNCTION("""COMPUTED_VALUE""")," ")</f>
        <v xml:space="preserve"> </v>
      </c>
      <c r="J6280" s="51"/>
      <c r="K6280" s="56"/>
      <c r="L6280" s="38"/>
      <c r="M6280" s="30"/>
      <c r="N6280" s="30"/>
      <c r="O6280" s="30"/>
      <c r="P6280" s="30"/>
      <c r="Q6280" s="23" t="str">
        <v/>
      </c>
      <c r="R6280" s="30"/>
      <c r="S6280" s="39"/>
      <c r="T6280" s="45"/>
      <c r="U6280" s="52"/>
      <c r="V6280" s="53"/>
      <c r="W6280" s="54"/>
      <c r="X6280" s="30"/>
      <c r="Y6280" s="31" t="str">
        <v/>
      </c>
      <c r="Z6280" s="30"/>
      <c r="AA6280" s="56"/>
      <c r="AB6280" s="56"/>
      <c r="AC6280" s="30"/>
      <c r="AD6280" s="30"/>
    </row>
    <row r="6281" spans="1:30" x14ac:dyDescent="0.2">
      <c r="A6281" s="89"/>
      <c r="B6281" s="35"/>
      <c r="C6281" s="30"/>
      <c r="D6281" s="30"/>
      <c r="E6281" s="30"/>
      <c r="F6281" s="30"/>
      <c r="G6281" s="30"/>
      <c r="H6281" s="155"/>
      <c r="I6281" s="36" t="str">
        <f ca="1">IFERROR(__xludf.DUMMYFUNCTION("""COMPUTED_VALUE""")," ")</f>
        <v xml:space="preserve"> </v>
      </c>
      <c r="J6281" s="51"/>
      <c r="K6281" s="56"/>
      <c r="L6281" s="38"/>
      <c r="M6281" s="30"/>
      <c r="N6281" s="30"/>
      <c r="O6281" s="30"/>
      <c r="P6281" s="30"/>
      <c r="Q6281" s="23" t="str">
        <v/>
      </c>
      <c r="R6281" s="30"/>
      <c r="S6281" s="39"/>
      <c r="T6281" s="45"/>
      <c r="U6281" s="52"/>
      <c r="V6281" s="53"/>
      <c r="W6281" s="54"/>
      <c r="X6281" s="30"/>
      <c r="Y6281" s="31" t="str">
        <v/>
      </c>
      <c r="Z6281" s="30"/>
      <c r="AA6281" s="55"/>
      <c r="AB6281" s="55"/>
      <c r="AC6281" s="30"/>
      <c r="AD6281" s="30"/>
    </row>
    <row r="6282" spans="1:30" x14ac:dyDescent="0.2">
      <c r="A6282" s="89"/>
      <c r="B6282" s="35"/>
      <c r="C6282" s="30"/>
      <c r="D6282" s="30"/>
      <c r="E6282" s="30"/>
      <c r="F6282" s="30"/>
      <c r="G6282" s="30"/>
      <c r="H6282" s="155"/>
      <c r="I6282" s="36" t="str">
        <f ca="1">IFERROR(__xludf.DUMMYFUNCTION("""COMPUTED_VALUE""")," ")</f>
        <v xml:space="preserve"> </v>
      </c>
      <c r="J6282" s="51"/>
      <c r="K6282" s="56"/>
      <c r="L6282" s="38"/>
      <c r="M6282" s="30"/>
      <c r="N6282" s="30"/>
      <c r="O6282" s="30"/>
      <c r="P6282" s="30"/>
      <c r="Q6282" s="23" t="str">
        <v/>
      </c>
      <c r="R6282" s="30"/>
      <c r="S6282" s="39"/>
      <c r="T6282" s="45"/>
      <c r="U6282" s="52"/>
      <c r="V6282" s="53"/>
      <c r="W6282" s="54"/>
      <c r="X6282" s="30"/>
      <c r="Y6282" s="31" t="str">
        <v/>
      </c>
      <c r="Z6282" s="30"/>
      <c r="AA6282" s="56"/>
      <c r="AB6282" s="56"/>
      <c r="AC6282" s="30"/>
      <c r="AD6282" s="30"/>
    </row>
    <row r="6283" spans="1:30" x14ac:dyDescent="0.2">
      <c r="A6283" s="89"/>
      <c r="B6283" s="35"/>
      <c r="C6283" s="30"/>
      <c r="D6283" s="30"/>
      <c r="E6283" s="30"/>
      <c r="F6283" s="30"/>
      <c r="G6283" s="30"/>
      <c r="H6283" s="155"/>
      <c r="I6283" s="36" t="str">
        <f ca="1">IFERROR(__xludf.DUMMYFUNCTION("""COMPUTED_VALUE""")," ")</f>
        <v xml:space="preserve"> </v>
      </c>
      <c r="J6283" s="51"/>
      <c r="K6283" s="56"/>
      <c r="L6283" s="38"/>
      <c r="M6283" s="30"/>
      <c r="N6283" s="30"/>
      <c r="O6283" s="30"/>
      <c r="P6283" s="30"/>
      <c r="Q6283" s="23" t="str">
        <v/>
      </c>
      <c r="R6283" s="30"/>
      <c r="S6283" s="39"/>
      <c r="T6283" s="45"/>
      <c r="U6283" s="52"/>
      <c r="V6283" s="53"/>
      <c r="W6283" s="54"/>
      <c r="X6283" s="30"/>
      <c r="Y6283" s="31" t="str">
        <v/>
      </c>
      <c r="Z6283" s="30"/>
      <c r="AA6283" s="55"/>
      <c r="AB6283" s="55"/>
      <c r="AC6283" s="30"/>
      <c r="AD6283" s="30"/>
    </row>
    <row r="6284" spans="1:30" x14ac:dyDescent="0.2">
      <c r="A6284" s="89"/>
      <c r="B6284" s="35"/>
      <c r="C6284" s="30"/>
      <c r="D6284" s="30"/>
      <c r="E6284" s="30"/>
      <c r="F6284" s="30"/>
      <c r="G6284" s="30"/>
      <c r="H6284" s="155"/>
      <c r="I6284" s="36" t="str">
        <f ca="1">IFERROR(__xludf.DUMMYFUNCTION("""COMPUTED_VALUE""")," ")</f>
        <v xml:space="preserve"> </v>
      </c>
      <c r="J6284" s="51"/>
      <c r="K6284" s="56"/>
      <c r="L6284" s="38"/>
      <c r="M6284" s="30"/>
      <c r="N6284" s="30"/>
      <c r="O6284" s="30"/>
      <c r="P6284" s="30"/>
      <c r="Q6284" s="23" t="str">
        <v/>
      </c>
      <c r="R6284" s="30"/>
      <c r="S6284" s="39"/>
      <c r="T6284" s="45"/>
      <c r="U6284" s="52"/>
      <c r="V6284" s="53"/>
      <c r="W6284" s="54"/>
      <c r="X6284" s="30"/>
      <c r="Y6284" s="31" t="str">
        <v/>
      </c>
      <c r="Z6284" s="30"/>
      <c r="AA6284" s="56"/>
      <c r="AB6284" s="56"/>
      <c r="AC6284" s="30"/>
      <c r="AD6284" s="30"/>
    </row>
    <row r="6285" spans="1:30" x14ac:dyDescent="0.2">
      <c r="A6285" s="89"/>
      <c r="B6285" s="35"/>
      <c r="C6285" s="30"/>
      <c r="D6285" s="30"/>
      <c r="E6285" s="30"/>
      <c r="F6285" s="30"/>
      <c r="G6285" s="30"/>
      <c r="H6285" s="155"/>
      <c r="I6285" s="36" t="str">
        <f ca="1">IFERROR(__xludf.DUMMYFUNCTION("""COMPUTED_VALUE""")," ")</f>
        <v xml:space="preserve"> </v>
      </c>
      <c r="J6285" s="51"/>
      <c r="K6285" s="56"/>
      <c r="L6285" s="38"/>
      <c r="M6285" s="30"/>
      <c r="N6285" s="30"/>
      <c r="O6285" s="30"/>
      <c r="P6285" s="30"/>
      <c r="Q6285" s="23" t="str">
        <v/>
      </c>
      <c r="R6285" s="30"/>
      <c r="S6285" s="39"/>
      <c r="T6285" s="45"/>
      <c r="U6285" s="52"/>
      <c r="V6285" s="53"/>
      <c r="W6285" s="54"/>
      <c r="X6285" s="30"/>
      <c r="Y6285" s="31" t="str">
        <v/>
      </c>
      <c r="Z6285" s="30"/>
      <c r="AA6285" s="55"/>
      <c r="AB6285" s="55"/>
      <c r="AC6285" s="30"/>
      <c r="AD6285" s="30"/>
    </row>
    <row r="6286" spans="1:30" x14ac:dyDescent="0.2">
      <c r="A6286" s="89"/>
      <c r="B6286" s="35"/>
      <c r="C6286" s="30"/>
      <c r="D6286" s="30"/>
      <c r="E6286" s="30"/>
      <c r="F6286" s="30"/>
      <c r="G6286" s="30"/>
      <c r="H6286" s="155"/>
      <c r="I6286" s="36" t="str">
        <f ca="1">IFERROR(__xludf.DUMMYFUNCTION("""COMPUTED_VALUE""")," ")</f>
        <v xml:space="preserve"> </v>
      </c>
      <c r="J6286" s="51"/>
      <c r="K6286" s="56"/>
      <c r="L6286" s="38"/>
      <c r="M6286" s="30"/>
      <c r="N6286" s="30"/>
      <c r="O6286" s="30"/>
      <c r="P6286" s="30"/>
      <c r="Q6286" s="23" t="str">
        <v/>
      </c>
      <c r="R6286" s="30"/>
      <c r="S6286" s="39"/>
      <c r="T6286" s="45"/>
      <c r="U6286" s="52"/>
      <c r="V6286" s="53"/>
      <c r="W6286" s="54"/>
      <c r="X6286" s="30"/>
      <c r="Y6286" s="31" t="str">
        <v/>
      </c>
      <c r="Z6286" s="30"/>
      <c r="AA6286" s="56"/>
      <c r="AB6286" s="56"/>
      <c r="AC6286" s="30"/>
      <c r="AD6286" s="30"/>
    </row>
    <row r="6287" spans="1:30" x14ac:dyDescent="0.2">
      <c r="A6287" s="89"/>
      <c r="B6287" s="35"/>
      <c r="C6287" s="30"/>
      <c r="D6287" s="30"/>
      <c r="E6287" s="30"/>
      <c r="F6287" s="30"/>
      <c r="G6287" s="30"/>
      <c r="H6287" s="155"/>
      <c r="I6287" s="36" t="str">
        <f ca="1">IFERROR(__xludf.DUMMYFUNCTION("""COMPUTED_VALUE""")," ")</f>
        <v xml:space="preserve"> </v>
      </c>
      <c r="J6287" s="51"/>
      <c r="K6287" s="56"/>
      <c r="L6287" s="38"/>
      <c r="M6287" s="30"/>
      <c r="N6287" s="30"/>
      <c r="O6287" s="30"/>
      <c r="P6287" s="30"/>
      <c r="Q6287" s="23" t="str">
        <v/>
      </c>
      <c r="R6287" s="30"/>
      <c r="S6287" s="39"/>
      <c r="T6287" s="45"/>
      <c r="U6287" s="52"/>
      <c r="V6287" s="53"/>
      <c r="W6287" s="54"/>
      <c r="X6287" s="30"/>
      <c r="Y6287" s="31" t="str">
        <v/>
      </c>
      <c r="Z6287" s="30"/>
      <c r="AA6287" s="55"/>
      <c r="AB6287" s="55"/>
      <c r="AC6287" s="30"/>
      <c r="AD6287" s="30"/>
    </row>
    <row r="6288" spans="1:30" x14ac:dyDescent="0.2">
      <c r="A6288" s="89"/>
      <c r="B6288" s="35"/>
      <c r="C6288" s="30"/>
      <c r="D6288" s="30"/>
      <c r="E6288" s="30"/>
      <c r="F6288" s="30"/>
      <c r="G6288" s="30"/>
      <c r="H6288" s="155"/>
      <c r="I6288" s="36" t="str">
        <f ca="1">IFERROR(__xludf.DUMMYFUNCTION("""COMPUTED_VALUE""")," ")</f>
        <v xml:space="preserve"> </v>
      </c>
      <c r="J6288" s="51"/>
      <c r="K6288" s="56"/>
      <c r="L6288" s="38"/>
      <c r="M6288" s="30"/>
      <c r="N6288" s="30"/>
      <c r="O6288" s="30"/>
      <c r="P6288" s="30"/>
      <c r="Q6288" s="23" t="str">
        <v/>
      </c>
      <c r="R6288" s="30"/>
      <c r="S6288" s="39"/>
      <c r="T6288" s="45"/>
      <c r="U6288" s="52"/>
      <c r="V6288" s="53"/>
      <c r="W6288" s="54"/>
      <c r="X6288" s="30"/>
      <c r="Y6288" s="31" t="str">
        <v/>
      </c>
      <c r="Z6288" s="30"/>
      <c r="AA6288" s="56"/>
      <c r="AB6288" s="56"/>
      <c r="AC6288" s="30"/>
      <c r="AD6288" s="30"/>
    </row>
    <row r="6289" spans="1:30" x14ac:dyDescent="0.2">
      <c r="A6289" s="89"/>
      <c r="B6289" s="35"/>
      <c r="C6289" s="30"/>
      <c r="D6289" s="30"/>
      <c r="E6289" s="30"/>
      <c r="F6289" s="30"/>
      <c r="G6289" s="30"/>
      <c r="H6289" s="155"/>
      <c r="I6289" s="36" t="str">
        <f ca="1">IFERROR(__xludf.DUMMYFUNCTION("""COMPUTED_VALUE""")," ")</f>
        <v xml:space="preserve"> </v>
      </c>
      <c r="J6289" s="51"/>
      <c r="K6289" s="56"/>
      <c r="L6289" s="38"/>
      <c r="M6289" s="30"/>
      <c r="N6289" s="30"/>
      <c r="O6289" s="30"/>
      <c r="P6289" s="30"/>
      <c r="Q6289" s="23" t="str">
        <v/>
      </c>
      <c r="R6289" s="30"/>
      <c r="S6289" s="39"/>
      <c r="T6289" s="45"/>
      <c r="U6289" s="52"/>
      <c r="V6289" s="53"/>
      <c r="W6289" s="54"/>
      <c r="X6289" s="30"/>
      <c r="Y6289" s="31" t="str">
        <v/>
      </c>
      <c r="Z6289" s="30"/>
      <c r="AA6289" s="55"/>
      <c r="AB6289" s="55"/>
      <c r="AC6289" s="30"/>
      <c r="AD6289" s="30"/>
    </row>
    <row r="6290" spans="1:30" x14ac:dyDescent="0.2">
      <c r="A6290" s="89"/>
      <c r="B6290" s="35"/>
      <c r="C6290" s="30"/>
      <c r="D6290" s="30"/>
      <c r="E6290" s="30"/>
      <c r="F6290" s="30"/>
      <c r="G6290" s="30"/>
      <c r="H6290" s="155"/>
      <c r="I6290" s="36" t="str">
        <f ca="1">IFERROR(__xludf.DUMMYFUNCTION("""COMPUTED_VALUE""")," ")</f>
        <v xml:space="preserve"> </v>
      </c>
      <c r="J6290" s="51"/>
      <c r="K6290" s="56"/>
      <c r="L6290" s="38"/>
      <c r="M6290" s="30"/>
      <c r="N6290" s="30"/>
      <c r="O6290" s="30"/>
      <c r="P6290" s="30"/>
      <c r="Q6290" s="23" t="str">
        <v/>
      </c>
      <c r="R6290" s="30"/>
      <c r="S6290" s="39"/>
      <c r="T6290" s="45"/>
      <c r="U6290" s="52"/>
      <c r="V6290" s="53"/>
      <c r="W6290" s="54"/>
      <c r="X6290" s="30"/>
      <c r="Y6290" s="31" t="str">
        <v/>
      </c>
      <c r="Z6290" s="30"/>
      <c r="AA6290" s="56"/>
      <c r="AB6290" s="56"/>
      <c r="AC6290" s="30"/>
      <c r="AD6290" s="30"/>
    </row>
    <row r="6291" spans="1:30" x14ac:dyDescent="0.2">
      <c r="A6291" s="89"/>
      <c r="B6291" s="35"/>
      <c r="C6291" s="30"/>
      <c r="D6291" s="30"/>
      <c r="E6291" s="30"/>
      <c r="F6291" s="30"/>
      <c r="G6291" s="30"/>
      <c r="H6291" s="155"/>
      <c r="I6291" s="36" t="str">
        <f ca="1">IFERROR(__xludf.DUMMYFUNCTION("""COMPUTED_VALUE""")," ")</f>
        <v xml:space="preserve"> </v>
      </c>
      <c r="J6291" s="51"/>
      <c r="K6291" s="56"/>
      <c r="L6291" s="38"/>
      <c r="M6291" s="30"/>
      <c r="N6291" s="30"/>
      <c r="O6291" s="30"/>
      <c r="P6291" s="30"/>
      <c r="Q6291" s="23" t="str">
        <v/>
      </c>
      <c r="R6291" s="30"/>
      <c r="S6291" s="39"/>
      <c r="T6291" s="45"/>
      <c r="U6291" s="52"/>
      <c r="V6291" s="53"/>
      <c r="W6291" s="54"/>
      <c r="X6291" s="30"/>
      <c r="Y6291" s="31" t="str">
        <v/>
      </c>
      <c r="Z6291" s="30"/>
      <c r="AA6291" s="55"/>
      <c r="AB6291" s="55"/>
      <c r="AC6291" s="30"/>
      <c r="AD6291" s="30"/>
    </row>
    <row r="6292" spans="1:30" x14ac:dyDescent="0.2">
      <c r="A6292" s="89"/>
      <c r="B6292" s="35"/>
      <c r="C6292" s="30"/>
      <c r="D6292" s="30"/>
      <c r="E6292" s="30"/>
      <c r="F6292" s="30"/>
      <c r="G6292" s="30"/>
      <c r="H6292" s="155"/>
      <c r="I6292" s="36" t="str">
        <f ca="1">IFERROR(__xludf.DUMMYFUNCTION("""COMPUTED_VALUE""")," ")</f>
        <v xml:space="preserve"> </v>
      </c>
      <c r="J6292" s="51"/>
      <c r="K6292" s="56"/>
      <c r="L6292" s="38"/>
      <c r="M6292" s="30"/>
      <c r="N6292" s="30"/>
      <c r="O6292" s="30"/>
      <c r="P6292" s="30"/>
      <c r="Q6292" s="23" t="str">
        <v/>
      </c>
      <c r="R6292" s="30"/>
      <c r="S6292" s="39"/>
      <c r="T6292" s="45"/>
      <c r="U6292" s="52"/>
      <c r="V6292" s="53"/>
      <c r="W6292" s="54"/>
      <c r="X6292" s="30"/>
      <c r="Y6292" s="31" t="str">
        <v/>
      </c>
      <c r="Z6292" s="30"/>
      <c r="AA6292" s="56"/>
      <c r="AB6292" s="56"/>
      <c r="AC6292" s="30"/>
      <c r="AD6292" s="30"/>
    </row>
    <row r="6293" spans="1:30" x14ac:dyDescent="0.2">
      <c r="A6293" s="89"/>
      <c r="B6293" s="35"/>
      <c r="C6293" s="30"/>
      <c r="D6293" s="30"/>
      <c r="E6293" s="30"/>
      <c r="F6293" s="30"/>
      <c r="G6293" s="30"/>
      <c r="H6293" s="155"/>
      <c r="I6293" s="36" t="str">
        <f ca="1">IFERROR(__xludf.DUMMYFUNCTION("""COMPUTED_VALUE""")," ")</f>
        <v xml:space="preserve"> </v>
      </c>
      <c r="J6293" s="51"/>
      <c r="K6293" s="56"/>
      <c r="L6293" s="38"/>
      <c r="M6293" s="30"/>
      <c r="N6293" s="30"/>
      <c r="O6293" s="30"/>
      <c r="P6293" s="30"/>
      <c r="Q6293" s="23" t="str">
        <v/>
      </c>
      <c r="R6293" s="30"/>
      <c r="S6293" s="39"/>
      <c r="T6293" s="45"/>
      <c r="U6293" s="52"/>
      <c r="V6293" s="53"/>
      <c r="W6293" s="54"/>
      <c r="X6293" s="30"/>
      <c r="Y6293" s="31" t="str">
        <v/>
      </c>
      <c r="Z6293" s="30"/>
      <c r="AA6293" s="55"/>
      <c r="AB6293" s="55"/>
      <c r="AC6293" s="30"/>
      <c r="AD6293" s="30"/>
    </row>
    <row r="6294" spans="1:30" x14ac:dyDescent="0.2">
      <c r="A6294" s="89"/>
      <c r="B6294" s="35"/>
      <c r="C6294" s="30"/>
      <c r="D6294" s="30"/>
      <c r="E6294" s="30"/>
      <c r="F6294" s="30"/>
      <c r="G6294" s="30"/>
      <c r="H6294" s="155"/>
      <c r="I6294" s="36" t="str">
        <f ca="1">IFERROR(__xludf.DUMMYFUNCTION("""COMPUTED_VALUE""")," ")</f>
        <v xml:space="preserve"> </v>
      </c>
      <c r="J6294" s="51"/>
      <c r="K6294" s="56"/>
      <c r="L6294" s="38"/>
      <c r="M6294" s="30"/>
      <c r="N6294" s="30"/>
      <c r="O6294" s="30"/>
      <c r="P6294" s="30"/>
      <c r="Q6294" s="23" t="str">
        <v/>
      </c>
      <c r="R6294" s="30"/>
      <c r="S6294" s="39"/>
      <c r="T6294" s="45"/>
      <c r="U6294" s="52"/>
      <c r="V6294" s="53"/>
      <c r="W6294" s="54"/>
      <c r="X6294" s="30"/>
      <c r="Y6294" s="31" t="str">
        <v/>
      </c>
      <c r="Z6294" s="30"/>
      <c r="AA6294" s="56"/>
      <c r="AB6294" s="56"/>
      <c r="AC6294" s="30"/>
      <c r="AD6294" s="30"/>
    </row>
    <row r="6295" spans="1:30" x14ac:dyDescent="0.2">
      <c r="A6295" s="89"/>
      <c r="B6295" s="35"/>
      <c r="C6295" s="30"/>
      <c r="D6295" s="30"/>
      <c r="E6295" s="30"/>
      <c r="F6295" s="30"/>
      <c r="G6295" s="30"/>
      <c r="H6295" s="155"/>
      <c r="I6295" s="36" t="str">
        <f ca="1">IFERROR(__xludf.DUMMYFUNCTION("""COMPUTED_VALUE""")," ")</f>
        <v xml:space="preserve"> </v>
      </c>
      <c r="J6295" s="51"/>
      <c r="K6295" s="56"/>
      <c r="L6295" s="38"/>
      <c r="M6295" s="30"/>
      <c r="N6295" s="30"/>
      <c r="O6295" s="30"/>
      <c r="P6295" s="30"/>
      <c r="Q6295" s="23" t="str">
        <v/>
      </c>
      <c r="R6295" s="30"/>
      <c r="S6295" s="39"/>
      <c r="T6295" s="45"/>
      <c r="U6295" s="52"/>
      <c r="V6295" s="53"/>
      <c r="W6295" s="54"/>
      <c r="X6295" s="30"/>
      <c r="Y6295" s="31" t="str">
        <v/>
      </c>
      <c r="Z6295" s="30"/>
      <c r="AA6295" s="55"/>
      <c r="AB6295" s="55"/>
      <c r="AC6295" s="30"/>
      <c r="AD6295" s="30"/>
    </row>
    <row r="6296" spans="1:30" x14ac:dyDescent="0.2">
      <c r="A6296" s="89"/>
      <c r="B6296" s="35"/>
      <c r="C6296" s="30"/>
      <c r="D6296" s="30"/>
      <c r="E6296" s="30"/>
      <c r="F6296" s="30"/>
      <c r="G6296" s="30"/>
      <c r="H6296" s="155"/>
      <c r="I6296" s="36" t="str">
        <f ca="1">IFERROR(__xludf.DUMMYFUNCTION("""COMPUTED_VALUE""")," ")</f>
        <v xml:space="preserve"> </v>
      </c>
      <c r="J6296" s="51"/>
      <c r="K6296" s="56"/>
      <c r="L6296" s="38"/>
      <c r="M6296" s="30"/>
      <c r="N6296" s="30"/>
      <c r="O6296" s="30"/>
      <c r="P6296" s="30"/>
      <c r="Q6296" s="23" t="str">
        <v/>
      </c>
      <c r="R6296" s="30"/>
      <c r="S6296" s="39"/>
      <c r="T6296" s="45"/>
      <c r="U6296" s="52"/>
      <c r="V6296" s="53"/>
      <c r="W6296" s="54"/>
      <c r="X6296" s="30"/>
      <c r="Y6296" s="31" t="str">
        <v/>
      </c>
      <c r="Z6296" s="30"/>
      <c r="AA6296" s="56"/>
      <c r="AB6296" s="56"/>
      <c r="AC6296" s="30"/>
      <c r="AD6296" s="30"/>
    </row>
    <row r="6297" spans="1:30" x14ac:dyDescent="0.2">
      <c r="A6297" s="89"/>
      <c r="B6297" s="35"/>
      <c r="C6297" s="30"/>
      <c r="D6297" s="30"/>
      <c r="E6297" s="30"/>
      <c r="F6297" s="30"/>
      <c r="G6297" s="30"/>
      <c r="H6297" s="155"/>
      <c r="I6297" s="36" t="str">
        <f ca="1">IFERROR(__xludf.DUMMYFUNCTION("""COMPUTED_VALUE""")," ")</f>
        <v xml:space="preserve"> </v>
      </c>
      <c r="J6297" s="51"/>
      <c r="K6297" s="56"/>
      <c r="L6297" s="38"/>
      <c r="M6297" s="30"/>
      <c r="N6297" s="30"/>
      <c r="O6297" s="30"/>
      <c r="P6297" s="30"/>
      <c r="Q6297" s="23" t="str">
        <v/>
      </c>
      <c r="R6297" s="30"/>
      <c r="S6297" s="39"/>
      <c r="T6297" s="45"/>
      <c r="U6297" s="52"/>
      <c r="V6297" s="53"/>
      <c r="W6297" s="54"/>
      <c r="X6297" s="30"/>
      <c r="Y6297" s="31" t="str">
        <v/>
      </c>
      <c r="Z6297" s="30"/>
      <c r="AA6297" s="55"/>
      <c r="AB6297" s="55"/>
      <c r="AC6297" s="30"/>
      <c r="AD6297" s="30"/>
    </row>
    <row r="6298" spans="1:30" x14ac:dyDescent="0.2">
      <c r="A6298" s="89"/>
      <c r="B6298" s="35"/>
      <c r="C6298" s="30"/>
      <c r="D6298" s="30"/>
      <c r="E6298" s="30"/>
      <c r="F6298" s="30"/>
      <c r="G6298" s="30"/>
      <c r="H6298" s="155"/>
      <c r="I6298" s="36" t="str">
        <f ca="1">IFERROR(__xludf.DUMMYFUNCTION("""COMPUTED_VALUE""")," ")</f>
        <v xml:space="preserve"> </v>
      </c>
      <c r="J6298" s="51"/>
      <c r="K6298" s="56"/>
      <c r="L6298" s="38"/>
      <c r="M6298" s="30"/>
      <c r="N6298" s="30"/>
      <c r="O6298" s="30"/>
      <c r="P6298" s="30"/>
      <c r="Q6298" s="23" t="str">
        <v/>
      </c>
      <c r="R6298" s="30"/>
      <c r="S6298" s="39"/>
      <c r="T6298" s="45"/>
      <c r="U6298" s="52"/>
      <c r="V6298" s="53"/>
      <c r="W6298" s="54"/>
      <c r="X6298" s="30"/>
      <c r="Y6298" s="31" t="str">
        <v/>
      </c>
      <c r="Z6298" s="30"/>
      <c r="AA6298" s="56"/>
      <c r="AB6298" s="56"/>
      <c r="AC6298" s="30"/>
      <c r="AD6298" s="30"/>
    </row>
    <row r="6299" spans="1:30" x14ac:dyDescent="0.2">
      <c r="A6299" s="89"/>
      <c r="B6299" s="35"/>
      <c r="C6299" s="30"/>
      <c r="D6299" s="30"/>
      <c r="E6299" s="30"/>
      <c r="F6299" s="30"/>
      <c r="G6299" s="30"/>
      <c r="H6299" s="155"/>
      <c r="I6299" s="36" t="str">
        <f ca="1">IFERROR(__xludf.DUMMYFUNCTION("""COMPUTED_VALUE""")," ")</f>
        <v xml:space="preserve"> </v>
      </c>
      <c r="J6299" s="51"/>
      <c r="K6299" s="56"/>
      <c r="L6299" s="38"/>
      <c r="M6299" s="30"/>
      <c r="N6299" s="30"/>
      <c r="O6299" s="30"/>
      <c r="P6299" s="30"/>
      <c r="Q6299" s="23" t="str">
        <v/>
      </c>
      <c r="R6299" s="30"/>
      <c r="S6299" s="39"/>
      <c r="T6299" s="45"/>
      <c r="U6299" s="52"/>
      <c r="V6299" s="53"/>
      <c r="W6299" s="54"/>
      <c r="X6299" s="30"/>
      <c r="Y6299" s="31" t="str">
        <v/>
      </c>
      <c r="Z6299" s="30"/>
      <c r="AA6299" s="55"/>
      <c r="AB6299" s="55"/>
      <c r="AC6299" s="30"/>
      <c r="AD6299" s="30"/>
    </row>
    <row r="6300" spans="1:30" x14ac:dyDescent="0.2">
      <c r="A6300" s="89"/>
      <c r="B6300" s="35"/>
      <c r="C6300" s="30"/>
      <c r="D6300" s="30"/>
      <c r="E6300" s="30"/>
      <c r="F6300" s="30"/>
      <c r="G6300" s="30"/>
      <c r="H6300" s="155"/>
      <c r="I6300" s="36" t="str">
        <f ca="1">IFERROR(__xludf.DUMMYFUNCTION("""COMPUTED_VALUE""")," ")</f>
        <v xml:space="preserve"> </v>
      </c>
      <c r="J6300" s="51"/>
      <c r="K6300" s="56"/>
      <c r="L6300" s="38"/>
      <c r="M6300" s="30"/>
      <c r="N6300" s="30"/>
      <c r="O6300" s="30"/>
      <c r="P6300" s="30"/>
      <c r="Q6300" s="23" t="str">
        <v/>
      </c>
      <c r="R6300" s="30"/>
      <c r="S6300" s="39"/>
      <c r="T6300" s="45"/>
      <c r="U6300" s="52"/>
      <c r="V6300" s="53"/>
      <c r="W6300" s="54"/>
      <c r="X6300" s="30"/>
      <c r="Y6300" s="31" t="str">
        <v/>
      </c>
      <c r="Z6300" s="30"/>
      <c r="AA6300" s="56"/>
      <c r="AB6300" s="56"/>
      <c r="AC6300" s="30"/>
      <c r="AD6300" s="30"/>
    </row>
    <row r="6301" spans="1:30" x14ac:dyDescent="0.2">
      <c r="A6301" s="89"/>
      <c r="B6301" s="35"/>
      <c r="C6301" s="30"/>
      <c r="D6301" s="30"/>
      <c r="E6301" s="30"/>
      <c r="F6301" s="30"/>
      <c r="G6301" s="30"/>
      <c r="H6301" s="155"/>
      <c r="I6301" s="36" t="str">
        <f ca="1">IFERROR(__xludf.DUMMYFUNCTION("""COMPUTED_VALUE""")," ")</f>
        <v xml:space="preserve"> </v>
      </c>
      <c r="J6301" s="51"/>
      <c r="K6301" s="56"/>
      <c r="L6301" s="38"/>
      <c r="M6301" s="30"/>
      <c r="N6301" s="30"/>
      <c r="O6301" s="30"/>
      <c r="P6301" s="30"/>
      <c r="Q6301" s="23" t="str">
        <v/>
      </c>
      <c r="R6301" s="30"/>
      <c r="S6301" s="39"/>
      <c r="T6301" s="45"/>
      <c r="U6301" s="52"/>
      <c r="V6301" s="53"/>
      <c r="W6301" s="54"/>
      <c r="X6301" s="30"/>
      <c r="Y6301" s="31" t="str">
        <v/>
      </c>
      <c r="Z6301" s="30"/>
      <c r="AA6301" s="55"/>
      <c r="AB6301" s="55"/>
      <c r="AC6301" s="30"/>
      <c r="AD6301" s="30"/>
    </row>
    <row r="6302" spans="1:30" x14ac:dyDescent="0.2">
      <c r="A6302" s="89"/>
      <c r="B6302" s="35"/>
      <c r="C6302" s="30"/>
      <c r="D6302" s="30"/>
      <c r="E6302" s="30"/>
      <c r="F6302" s="30"/>
      <c r="G6302" s="30"/>
      <c r="H6302" s="155"/>
      <c r="I6302" s="36" t="str">
        <f ca="1">IFERROR(__xludf.DUMMYFUNCTION("""COMPUTED_VALUE""")," ")</f>
        <v xml:space="preserve"> </v>
      </c>
      <c r="J6302" s="51"/>
      <c r="K6302" s="56"/>
      <c r="L6302" s="38"/>
      <c r="M6302" s="30"/>
      <c r="N6302" s="30"/>
      <c r="O6302" s="30"/>
      <c r="P6302" s="30"/>
      <c r="Q6302" s="23" t="str">
        <v/>
      </c>
      <c r="R6302" s="30"/>
      <c r="S6302" s="39"/>
      <c r="T6302" s="45"/>
      <c r="U6302" s="52"/>
      <c r="V6302" s="53"/>
      <c r="W6302" s="54"/>
      <c r="X6302" s="30"/>
      <c r="Y6302" s="31" t="str">
        <v/>
      </c>
      <c r="Z6302" s="30"/>
      <c r="AA6302" s="56"/>
      <c r="AB6302" s="56"/>
      <c r="AC6302" s="30"/>
      <c r="AD6302" s="30"/>
    </row>
    <row r="6303" spans="1:30" x14ac:dyDescent="0.2">
      <c r="A6303" s="89"/>
      <c r="B6303" s="35"/>
      <c r="C6303" s="30"/>
      <c r="D6303" s="30"/>
      <c r="E6303" s="30"/>
      <c r="F6303" s="30"/>
      <c r="G6303" s="30"/>
      <c r="H6303" s="155"/>
      <c r="I6303" s="36" t="str">
        <f ca="1">IFERROR(__xludf.DUMMYFUNCTION("""COMPUTED_VALUE""")," ")</f>
        <v xml:space="preserve"> </v>
      </c>
      <c r="J6303" s="51"/>
      <c r="K6303" s="56"/>
      <c r="L6303" s="38"/>
      <c r="M6303" s="30"/>
      <c r="N6303" s="30"/>
      <c r="O6303" s="30"/>
      <c r="P6303" s="30"/>
      <c r="Q6303" s="23" t="str">
        <v/>
      </c>
      <c r="R6303" s="30"/>
      <c r="S6303" s="39"/>
      <c r="T6303" s="45"/>
      <c r="U6303" s="52"/>
      <c r="V6303" s="53"/>
      <c r="W6303" s="54"/>
      <c r="X6303" s="30"/>
      <c r="Y6303" s="31" t="str">
        <v/>
      </c>
      <c r="Z6303" s="30"/>
      <c r="AA6303" s="55"/>
      <c r="AB6303" s="55"/>
      <c r="AC6303" s="30"/>
      <c r="AD6303" s="30"/>
    </row>
    <row r="6304" spans="1:30" x14ac:dyDescent="0.2">
      <c r="A6304" s="89"/>
      <c r="B6304" s="35"/>
      <c r="C6304" s="30"/>
      <c r="D6304" s="30"/>
      <c r="E6304" s="30"/>
      <c r="F6304" s="30"/>
      <c r="G6304" s="30"/>
      <c r="H6304" s="155"/>
      <c r="I6304" s="36" t="str">
        <f ca="1">IFERROR(__xludf.DUMMYFUNCTION("""COMPUTED_VALUE""")," ")</f>
        <v xml:space="preserve"> </v>
      </c>
      <c r="J6304" s="51"/>
      <c r="K6304" s="56"/>
      <c r="L6304" s="38"/>
      <c r="M6304" s="30"/>
      <c r="N6304" s="30"/>
      <c r="O6304" s="30"/>
      <c r="P6304" s="30"/>
      <c r="Q6304" s="23" t="str">
        <v/>
      </c>
      <c r="R6304" s="30"/>
      <c r="S6304" s="39"/>
      <c r="T6304" s="45"/>
      <c r="U6304" s="52"/>
      <c r="V6304" s="53"/>
      <c r="W6304" s="54"/>
      <c r="X6304" s="30"/>
      <c r="Y6304" s="31" t="str">
        <v/>
      </c>
      <c r="Z6304" s="30"/>
      <c r="AA6304" s="56"/>
      <c r="AB6304" s="56"/>
      <c r="AC6304" s="30"/>
      <c r="AD6304" s="30"/>
    </row>
    <row r="6305" spans="1:30" x14ac:dyDescent="0.2">
      <c r="A6305" s="89"/>
      <c r="B6305" s="35"/>
      <c r="C6305" s="30"/>
      <c r="D6305" s="30"/>
      <c r="E6305" s="30"/>
      <c r="F6305" s="30"/>
      <c r="G6305" s="30"/>
      <c r="H6305" s="155"/>
      <c r="I6305" s="36" t="str">
        <f ca="1">IFERROR(__xludf.DUMMYFUNCTION("""COMPUTED_VALUE""")," ")</f>
        <v xml:space="preserve"> </v>
      </c>
      <c r="J6305" s="51"/>
      <c r="K6305" s="56"/>
      <c r="L6305" s="38"/>
      <c r="M6305" s="30"/>
      <c r="N6305" s="30"/>
      <c r="O6305" s="30"/>
      <c r="P6305" s="30"/>
      <c r="Q6305" s="23" t="str">
        <v/>
      </c>
      <c r="R6305" s="30"/>
      <c r="S6305" s="39"/>
      <c r="T6305" s="45"/>
      <c r="U6305" s="52"/>
      <c r="V6305" s="53"/>
      <c r="W6305" s="54"/>
      <c r="X6305" s="30"/>
      <c r="Y6305" s="31" t="str">
        <v/>
      </c>
      <c r="Z6305" s="30"/>
      <c r="AA6305" s="55"/>
      <c r="AB6305" s="55"/>
      <c r="AC6305" s="30"/>
      <c r="AD6305" s="30"/>
    </row>
    <row r="6306" spans="1:30" x14ac:dyDescent="0.2">
      <c r="A6306" s="89"/>
      <c r="B6306" s="35"/>
      <c r="C6306" s="30"/>
      <c r="D6306" s="30"/>
      <c r="E6306" s="30"/>
      <c r="F6306" s="30"/>
      <c r="G6306" s="30"/>
      <c r="H6306" s="155"/>
      <c r="I6306" s="36" t="str">
        <f ca="1">IFERROR(__xludf.DUMMYFUNCTION("""COMPUTED_VALUE""")," ")</f>
        <v xml:space="preserve"> </v>
      </c>
      <c r="J6306" s="51"/>
      <c r="K6306" s="56"/>
      <c r="L6306" s="38"/>
      <c r="M6306" s="30"/>
      <c r="N6306" s="30"/>
      <c r="O6306" s="30"/>
      <c r="P6306" s="30"/>
      <c r="Q6306" s="23" t="str">
        <v/>
      </c>
      <c r="R6306" s="30"/>
      <c r="S6306" s="39"/>
      <c r="T6306" s="45"/>
      <c r="U6306" s="52"/>
      <c r="V6306" s="53"/>
      <c r="W6306" s="54"/>
      <c r="X6306" s="30"/>
      <c r="Y6306" s="31" t="str">
        <v/>
      </c>
      <c r="Z6306" s="30"/>
      <c r="AA6306" s="56"/>
      <c r="AB6306" s="56"/>
      <c r="AC6306" s="30"/>
      <c r="AD6306" s="30"/>
    </row>
    <row r="6307" spans="1:30" x14ac:dyDescent="0.2">
      <c r="A6307" s="89"/>
      <c r="B6307" s="35"/>
      <c r="C6307" s="30"/>
      <c r="D6307" s="30"/>
      <c r="E6307" s="30"/>
      <c r="F6307" s="30"/>
      <c r="G6307" s="30"/>
      <c r="H6307" s="155"/>
      <c r="I6307" s="36" t="str">
        <f ca="1">IFERROR(__xludf.DUMMYFUNCTION("""COMPUTED_VALUE""")," ")</f>
        <v xml:space="preserve"> </v>
      </c>
      <c r="J6307" s="51"/>
      <c r="K6307" s="56"/>
      <c r="L6307" s="38"/>
      <c r="M6307" s="30"/>
      <c r="N6307" s="30"/>
      <c r="O6307" s="30"/>
      <c r="P6307" s="30"/>
      <c r="Q6307" s="23" t="str">
        <v/>
      </c>
      <c r="R6307" s="30"/>
      <c r="S6307" s="39"/>
      <c r="T6307" s="45"/>
      <c r="U6307" s="52"/>
      <c r="V6307" s="53"/>
      <c r="W6307" s="54"/>
      <c r="X6307" s="30"/>
      <c r="Y6307" s="31" t="str">
        <v/>
      </c>
      <c r="Z6307" s="30"/>
      <c r="AA6307" s="55"/>
      <c r="AB6307" s="55"/>
      <c r="AC6307" s="30"/>
      <c r="AD6307" s="30"/>
    </row>
    <row r="6308" spans="1:30" x14ac:dyDescent="0.2">
      <c r="A6308" s="89"/>
      <c r="B6308" s="35"/>
      <c r="C6308" s="30"/>
      <c r="D6308" s="30"/>
      <c r="E6308" s="30"/>
      <c r="F6308" s="30"/>
      <c r="G6308" s="30"/>
      <c r="H6308" s="155"/>
      <c r="I6308" s="36" t="str">
        <f ca="1">IFERROR(__xludf.DUMMYFUNCTION("""COMPUTED_VALUE""")," ")</f>
        <v xml:space="preserve"> </v>
      </c>
      <c r="J6308" s="51"/>
      <c r="K6308" s="56"/>
      <c r="L6308" s="38"/>
      <c r="M6308" s="30"/>
      <c r="N6308" s="30"/>
      <c r="O6308" s="30"/>
      <c r="P6308" s="30"/>
      <c r="Q6308" s="23" t="str">
        <v/>
      </c>
      <c r="R6308" s="30"/>
      <c r="S6308" s="39"/>
      <c r="T6308" s="45"/>
      <c r="U6308" s="52"/>
      <c r="V6308" s="53"/>
      <c r="W6308" s="54"/>
      <c r="X6308" s="30"/>
      <c r="Y6308" s="31" t="str">
        <v/>
      </c>
      <c r="Z6308" s="30"/>
      <c r="AA6308" s="56"/>
      <c r="AB6308" s="56"/>
      <c r="AC6308" s="30"/>
      <c r="AD6308" s="30"/>
    </row>
    <row r="6309" spans="1:30" x14ac:dyDescent="0.2">
      <c r="A6309" s="89"/>
      <c r="B6309" s="35"/>
      <c r="C6309" s="30"/>
      <c r="D6309" s="30"/>
      <c r="E6309" s="30"/>
      <c r="F6309" s="30"/>
      <c r="G6309" s="30"/>
      <c r="H6309" s="155"/>
      <c r="I6309" s="36" t="str">
        <f ca="1">IFERROR(__xludf.DUMMYFUNCTION("""COMPUTED_VALUE""")," ")</f>
        <v xml:space="preserve"> </v>
      </c>
      <c r="J6309" s="51"/>
      <c r="K6309" s="56"/>
      <c r="L6309" s="38"/>
      <c r="M6309" s="30"/>
      <c r="N6309" s="30"/>
      <c r="O6309" s="30"/>
      <c r="P6309" s="30"/>
      <c r="Q6309" s="23" t="str">
        <v/>
      </c>
      <c r="R6309" s="30"/>
      <c r="S6309" s="39"/>
      <c r="T6309" s="45"/>
      <c r="U6309" s="52"/>
      <c r="V6309" s="53"/>
      <c r="W6309" s="54"/>
      <c r="X6309" s="30"/>
      <c r="Y6309" s="31" t="str">
        <v/>
      </c>
      <c r="Z6309" s="30"/>
      <c r="AA6309" s="55"/>
      <c r="AB6309" s="55"/>
      <c r="AC6309" s="30"/>
      <c r="AD6309" s="30"/>
    </row>
    <row r="6310" spans="1:30" x14ac:dyDescent="0.2">
      <c r="A6310" s="89"/>
      <c r="B6310" s="35"/>
      <c r="C6310" s="30"/>
      <c r="D6310" s="30"/>
      <c r="E6310" s="30"/>
      <c r="F6310" s="30"/>
      <c r="G6310" s="30"/>
      <c r="H6310" s="155"/>
      <c r="I6310" s="36" t="str">
        <f ca="1">IFERROR(__xludf.DUMMYFUNCTION("""COMPUTED_VALUE""")," ")</f>
        <v xml:space="preserve"> </v>
      </c>
      <c r="J6310" s="51"/>
      <c r="K6310" s="56"/>
      <c r="L6310" s="38"/>
      <c r="M6310" s="30"/>
      <c r="N6310" s="30"/>
      <c r="O6310" s="30"/>
      <c r="P6310" s="30"/>
      <c r="Q6310" s="23" t="str">
        <v/>
      </c>
      <c r="R6310" s="30"/>
      <c r="S6310" s="39"/>
      <c r="T6310" s="45"/>
      <c r="U6310" s="52"/>
      <c r="V6310" s="53"/>
      <c r="W6310" s="54"/>
      <c r="X6310" s="30"/>
      <c r="Y6310" s="31" t="str">
        <v/>
      </c>
      <c r="Z6310" s="30"/>
      <c r="AA6310" s="56"/>
      <c r="AB6310" s="56"/>
      <c r="AC6310" s="30"/>
      <c r="AD6310" s="30"/>
    </row>
    <row r="6311" spans="1:30" x14ac:dyDescent="0.2">
      <c r="A6311" s="89"/>
      <c r="B6311" s="35"/>
      <c r="C6311" s="30"/>
      <c r="D6311" s="30"/>
      <c r="E6311" s="30"/>
      <c r="F6311" s="30"/>
      <c r="G6311" s="30"/>
      <c r="H6311" s="155"/>
      <c r="I6311" s="36" t="str">
        <f ca="1">IFERROR(__xludf.DUMMYFUNCTION("""COMPUTED_VALUE""")," ")</f>
        <v xml:space="preserve"> </v>
      </c>
      <c r="J6311" s="51"/>
      <c r="K6311" s="56"/>
      <c r="L6311" s="38"/>
      <c r="M6311" s="30"/>
      <c r="N6311" s="30"/>
      <c r="O6311" s="30"/>
      <c r="P6311" s="30"/>
      <c r="Q6311" s="23" t="str">
        <v/>
      </c>
      <c r="R6311" s="30"/>
      <c r="S6311" s="39"/>
      <c r="T6311" s="45"/>
      <c r="U6311" s="52"/>
      <c r="V6311" s="53"/>
      <c r="W6311" s="54"/>
      <c r="X6311" s="30"/>
      <c r="Y6311" s="31" t="str">
        <v/>
      </c>
      <c r="Z6311" s="30"/>
      <c r="AA6311" s="55"/>
      <c r="AB6311" s="55"/>
      <c r="AC6311" s="30"/>
      <c r="AD6311" s="30"/>
    </row>
    <row r="6312" spans="1:30" x14ac:dyDescent="0.2">
      <c r="A6312" s="89"/>
      <c r="B6312" s="35"/>
      <c r="C6312" s="30"/>
      <c r="D6312" s="30"/>
      <c r="E6312" s="30"/>
      <c r="F6312" s="30"/>
      <c r="G6312" s="30"/>
      <c r="H6312" s="155"/>
      <c r="I6312" s="36" t="str">
        <f ca="1">IFERROR(__xludf.DUMMYFUNCTION("""COMPUTED_VALUE""")," ")</f>
        <v xml:space="preserve"> </v>
      </c>
      <c r="J6312" s="51"/>
      <c r="K6312" s="56"/>
      <c r="L6312" s="38"/>
      <c r="M6312" s="30"/>
      <c r="N6312" s="30"/>
      <c r="O6312" s="30"/>
      <c r="P6312" s="30"/>
      <c r="Q6312" s="23" t="str">
        <v/>
      </c>
      <c r="R6312" s="30"/>
      <c r="S6312" s="39"/>
      <c r="T6312" s="45"/>
      <c r="U6312" s="52"/>
      <c r="V6312" s="53"/>
      <c r="W6312" s="54"/>
      <c r="X6312" s="30"/>
      <c r="Y6312" s="31" t="str">
        <v/>
      </c>
      <c r="Z6312" s="30"/>
      <c r="AA6312" s="56"/>
      <c r="AB6312" s="56"/>
      <c r="AC6312" s="30"/>
      <c r="AD6312" s="30"/>
    </row>
    <row r="6313" spans="1:30" x14ac:dyDescent="0.2">
      <c r="A6313" s="89"/>
      <c r="B6313" s="35"/>
      <c r="C6313" s="30"/>
      <c r="D6313" s="30"/>
      <c r="E6313" s="30"/>
      <c r="F6313" s="30"/>
      <c r="G6313" s="30"/>
      <c r="H6313" s="155"/>
      <c r="I6313" s="36" t="str">
        <f ca="1">IFERROR(__xludf.DUMMYFUNCTION("""COMPUTED_VALUE""")," ")</f>
        <v xml:space="preserve"> </v>
      </c>
      <c r="J6313" s="51"/>
      <c r="K6313" s="56"/>
      <c r="L6313" s="38"/>
      <c r="M6313" s="30"/>
      <c r="N6313" s="30"/>
      <c r="O6313" s="30"/>
      <c r="P6313" s="30"/>
      <c r="Q6313" s="23" t="str">
        <v/>
      </c>
      <c r="R6313" s="30"/>
      <c r="S6313" s="39"/>
      <c r="T6313" s="45"/>
      <c r="U6313" s="52"/>
      <c r="V6313" s="53"/>
      <c r="W6313" s="54"/>
      <c r="X6313" s="30"/>
      <c r="Y6313" s="31" t="str">
        <v/>
      </c>
      <c r="Z6313" s="30"/>
      <c r="AA6313" s="55"/>
      <c r="AB6313" s="55"/>
      <c r="AC6313" s="30"/>
      <c r="AD6313" s="30"/>
    </row>
    <row r="6314" spans="1:30" x14ac:dyDescent="0.2">
      <c r="A6314" s="89"/>
      <c r="B6314" s="35"/>
      <c r="C6314" s="30"/>
      <c r="D6314" s="30"/>
      <c r="E6314" s="30"/>
      <c r="F6314" s="30"/>
      <c r="G6314" s="30"/>
      <c r="H6314" s="155"/>
      <c r="I6314" s="36" t="str">
        <f ca="1">IFERROR(__xludf.DUMMYFUNCTION("""COMPUTED_VALUE""")," ")</f>
        <v xml:space="preserve"> </v>
      </c>
      <c r="J6314" s="51"/>
      <c r="K6314" s="56"/>
      <c r="L6314" s="38"/>
      <c r="M6314" s="30"/>
      <c r="N6314" s="30"/>
      <c r="O6314" s="30"/>
      <c r="P6314" s="30"/>
      <c r="Q6314" s="23" t="str">
        <v/>
      </c>
      <c r="R6314" s="30"/>
      <c r="S6314" s="39"/>
      <c r="T6314" s="45"/>
      <c r="U6314" s="52"/>
      <c r="V6314" s="53"/>
      <c r="W6314" s="54"/>
      <c r="X6314" s="30"/>
      <c r="Y6314" s="31" t="str">
        <v/>
      </c>
      <c r="Z6314" s="30"/>
      <c r="AA6314" s="56"/>
      <c r="AB6314" s="56"/>
      <c r="AC6314" s="30"/>
      <c r="AD6314" s="30"/>
    </row>
    <row r="6315" spans="1:30" x14ac:dyDescent="0.2">
      <c r="A6315" s="89"/>
      <c r="B6315" s="35"/>
      <c r="C6315" s="30"/>
      <c r="D6315" s="30"/>
      <c r="E6315" s="30"/>
      <c r="F6315" s="30"/>
      <c r="G6315" s="30"/>
      <c r="H6315" s="155"/>
      <c r="I6315" s="36" t="str">
        <f ca="1">IFERROR(__xludf.DUMMYFUNCTION("""COMPUTED_VALUE""")," ")</f>
        <v xml:space="preserve"> </v>
      </c>
      <c r="J6315" s="51"/>
      <c r="K6315" s="56"/>
      <c r="L6315" s="38"/>
      <c r="M6315" s="30"/>
      <c r="N6315" s="30"/>
      <c r="O6315" s="30"/>
      <c r="P6315" s="30"/>
      <c r="Q6315" s="23" t="str">
        <v/>
      </c>
      <c r="R6315" s="30"/>
      <c r="S6315" s="39"/>
      <c r="T6315" s="45"/>
      <c r="U6315" s="52"/>
      <c r="V6315" s="53"/>
      <c r="W6315" s="54"/>
      <c r="X6315" s="30"/>
      <c r="Y6315" s="31" t="str">
        <v/>
      </c>
      <c r="Z6315" s="30"/>
      <c r="AA6315" s="55"/>
      <c r="AB6315" s="55"/>
      <c r="AC6315" s="30"/>
      <c r="AD6315" s="30"/>
    </row>
    <row r="6316" spans="1:30" x14ac:dyDescent="0.2">
      <c r="A6316" s="89"/>
      <c r="B6316" s="35"/>
      <c r="C6316" s="30"/>
      <c r="D6316" s="30"/>
      <c r="E6316" s="30"/>
      <c r="F6316" s="30"/>
      <c r="G6316" s="30"/>
      <c r="H6316" s="155"/>
      <c r="I6316" s="36" t="str">
        <f ca="1">IFERROR(__xludf.DUMMYFUNCTION("""COMPUTED_VALUE""")," ")</f>
        <v xml:space="preserve"> </v>
      </c>
      <c r="J6316" s="51"/>
      <c r="K6316" s="56"/>
      <c r="L6316" s="38"/>
      <c r="M6316" s="30"/>
      <c r="N6316" s="30"/>
      <c r="O6316" s="30"/>
      <c r="P6316" s="30"/>
      <c r="Q6316" s="23" t="str">
        <v/>
      </c>
      <c r="R6316" s="30"/>
      <c r="S6316" s="39"/>
      <c r="T6316" s="45"/>
      <c r="U6316" s="52"/>
      <c r="V6316" s="53"/>
      <c r="W6316" s="54"/>
      <c r="X6316" s="30"/>
      <c r="Y6316" s="31" t="str">
        <v/>
      </c>
      <c r="Z6316" s="30"/>
      <c r="AA6316" s="56"/>
      <c r="AB6316" s="56"/>
      <c r="AC6316" s="30"/>
      <c r="AD6316" s="30"/>
    </row>
    <row r="6317" spans="1:30" x14ac:dyDescent="0.2">
      <c r="A6317" s="89"/>
      <c r="B6317" s="35"/>
      <c r="C6317" s="30"/>
      <c r="D6317" s="30"/>
      <c r="E6317" s="30"/>
      <c r="F6317" s="30"/>
      <c r="G6317" s="30"/>
      <c r="H6317" s="155"/>
      <c r="I6317" s="36" t="str">
        <f ca="1">IFERROR(__xludf.DUMMYFUNCTION("""COMPUTED_VALUE""")," ")</f>
        <v xml:space="preserve"> </v>
      </c>
      <c r="J6317" s="51"/>
      <c r="K6317" s="56"/>
      <c r="L6317" s="38"/>
      <c r="M6317" s="30"/>
      <c r="N6317" s="30"/>
      <c r="O6317" s="30"/>
      <c r="P6317" s="30"/>
      <c r="Q6317" s="23" t="str">
        <v/>
      </c>
      <c r="R6317" s="30"/>
      <c r="S6317" s="39"/>
      <c r="T6317" s="45"/>
      <c r="U6317" s="52"/>
      <c r="V6317" s="53"/>
      <c r="W6317" s="54"/>
      <c r="X6317" s="30"/>
      <c r="Y6317" s="31" t="str">
        <v/>
      </c>
      <c r="Z6317" s="30"/>
      <c r="AA6317" s="55"/>
      <c r="AB6317" s="55"/>
      <c r="AC6317" s="30"/>
      <c r="AD6317" s="30"/>
    </row>
    <row r="6318" spans="1:30" x14ac:dyDescent="0.2">
      <c r="A6318" s="89"/>
      <c r="B6318" s="35"/>
      <c r="C6318" s="30"/>
      <c r="D6318" s="30"/>
      <c r="E6318" s="30"/>
      <c r="F6318" s="30"/>
      <c r="G6318" s="30"/>
      <c r="H6318" s="155"/>
      <c r="I6318" s="36" t="str">
        <f ca="1">IFERROR(__xludf.DUMMYFUNCTION("""COMPUTED_VALUE""")," ")</f>
        <v xml:space="preserve"> </v>
      </c>
      <c r="J6318" s="51"/>
      <c r="K6318" s="56"/>
      <c r="L6318" s="38"/>
      <c r="M6318" s="30"/>
      <c r="N6318" s="30"/>
      <c r="O6318" s="30"/>
      <c r="P6318" s="30"/>
      <c r="Q6318" s="23" t="str">
        <v/>
      </c>
      <c r="R6318" s="30"/>
      <c r="S6318" s="39"/>
      <c r="T6318" s="45"/>
      <c r="U6318" s="52"/>
      <c r="V6318" s="53"/>
      <c r="W6318" s="54"/>
      <c r="X6318" s="30"/>
      <c r="Y6318" s="31" t="str">
        <v/>
      </c>
      <c r="Z6318" s="30"/>
      <c r="AA6318" s="56"/>
      <c r="AB6318" s="56"/>
      <c r="AC6318" s="30"/>
      <c r="AD6318" s="30"/>
    </row>
    <row r="6319" spans="1:30" x14ac:dyDescent="0.2">
      <c r="A6319" s="89"/>
      <c r="B6319" s="35"/>
      <c r="C6319" s="30"/>
      <c r="D6319" s="30"/>
      <c r="E6319" s="30"/>
      <c r="F6319" s="30"/>
      <c r="G6319" s="30"/>
      <c r="H6319" s="155"/>
      <c r="I6319" s="36" t="str">
        <f ca="1">IFERROR(__xludf.DUMMYFUNCTION("""COMPUTED_VALUE""")," ")</f>
        <v xml:space="preserve"> </v>
      </c>
      <c r="J6319" s="51"/>
      <c r="K6319" s="56"/>
      <c r="L6319" s="38"/>
      <c r="M6319" s="30"/>
      <c r="N6319" s="30"/>
      <c r="O6319" s="30"/>
      <c r="P6319" s="30"/>
      <c r="Q6319" s="23" t="str">
        <v/>
      </c>
      <c r="R6319" s="30"/>
      <c r="S6319" s="39"/>
      <c r="T6319" s="45"/>
      <c r="U6319" s="52"/>
      <c r="V6319" s="53"/>
      <c r="W6319" s="54"/>
      <c r="X6319" s="30"/>
      <c r="Y6319" s="31" t="str">
        <v/>
      </c>
      <c r="Z6319" s="30"/>
      <c r="AA6319" s="55"/>
      <c r="AB6319" s="55"/>
      <c r="AC6319" s="30"/>
      <c r="AD6319" s="30"/>
    </row>
    <row r="6320" spans="1:30" x14ac:dyDescent="0.2">
      <c r="A6320" s="89"/>
      <c r="B6320" s="35"/>
      <c r="C6320" s="30"/>
      <c r="D6320" s="30"/>
      <c r="E6320" s="30"/>
      <c r="F6320" s="30"/>
      <c r="G6320" s="30"/>
      <c r="H6320" s="155"/>
      <c r="I6320" s="36" t="str">
        <f ca="1">IFERROR(__xludf.DUMMYFUNCTION("""COMPUTED_VALUE""")," ")</f>
        <v xml:space="preserve"> </v>
      </c>
      <c r="J6320" s="51"/>
      <c r="K6320" s="56"/>
      <c r="L6320" s="38"/>
      <c r="M6320" s="30"/>
      <c r="N6320" s="30"/>
      <c r="O6320" s="30"/>
      <c r="P6320" s="30"/>
      <c r="Q6320" s="23" t="str">
        <v/>
      </c>
      <c r="R6320" s="30"/>
      <c r="S6320" s="39"/>
      <c r="T6320" s="45"/>
      <c r="U6320" s="52"/>
      <c r="V6320" s="53"/>
      <c r="W6320" s="54"/>
      <c r="X6320" s="30"/>
      <c r="Y6320" s="31" t="str">
        <v/>
      </c>
      <c r="Z6320" s="30"/>
      <c r="AA6320" s="56"/>
      <c r="AB6320" s="56"/>
      <c r="AC6320" s="30"/>
      <c r="AD6320" s="30"/>
    </row>
    <row r="6321" spans="1:30" x14ac:dyDescent="0.2">
      <c r="A6321" s="89"/>
      <c r="B6321" s="35"/>
      <c r="C6321" s="30"/>
      <c r="D6321" s="30"/>
      <c r="E6321" s="30"/>
      <c r="F6321" s="30"/>
      <c r="G6321" s="30"/>
      <c r="H6321" s="155"/>
      <c r="I6321" s="36" t="str">
        <f ca="1">IFERROR(__xludf.DUMMYFUNCTION("""COMPUTED_VALUE""")," ")</f>
        <v xml:space="preserve"> </v>
      </c>
      <c r="J6321" s="51"/>
      <c r="K6321" s="56"/>
      <c r="L6321" s="38"/>
      <c r="M6321" s="30"/>
      <c r="N6321" s="30"/>
      <c r="O6321" s="30"/>
      <c r="P6321" s="30"/>
      <c r="Q6321" s="23" t="str">
        <v/>
      </c>
      <c r="R6321" s="30"/>
      <c r="S6321" s="39"/>
      <c r="T6321" s="45"/>
      <c r="U6321" s="52"/>
      <c r="V6321" s="53"/>
      <c r="W6321" s="54"/>
      <c r="X6321" s="30"/>
      <c r="Y6321" s="31" t="str">
        <v/>
      </c>
      <c r="Z6321" s="30"/>
      <c r="AA6321" s="55"/>
      <c r="AB6321" s="55"/>
      <c r="AC6321" s="30"/>
      <c r="AD6321" s="30"/>
    </row>
    <row r="6322" spans="1:30" x14ac:dyDescent="0.2">
      <c r="A6322" s="89"/>
      <c r="B6322" s="35"/>
      <c r="C6322" s="30"/>
      <c r="D6322" s="30"/>
      <c r="E6322" s="30"/>
      <c r="F6322" s="30"/>
      <c r="G6322" s="30"/>
      <c r="H6322" s="155"/>
      <c r="I6322" s="36" t="str">
        <f ca="1">IFERROR(__xludf.DUMMYFUNCTION("""COMPUTED_VALUE""")," ")</f>
        <v xml:space="preserve"> </v>
      </c>
      <c r="J6322" s="51"/>
      <c r="K6322" s="56"/>
      <c r="L6322" s="38"/>
      <c r="M6322" s="30"/>
      <c r="N6322" s="30"/>
      <c r="O6322" s="30"/>
      <c r="P6322" s="30"/>
      <c r="Q6322" s="23" t="str">
        <v/>
      </c>
      <c r="R6322" s="30"/>
      <c r="S6322" s="39"/>
      <c r="T6322" s="45"/>
      <c r="U6322" s="52"/>
      <c r="V6322" s="53"/>
      <c r="W6322" s="54"/>
      <c r="X6322" s="30"/>
      <c r="Y6322" s="31" t="str">
        <v/>
      </c>
      <c r="Z6322" s="30"/>
      <c r="AA6322" s="56"/>
      <c r="AB6322" s="56"/>
      <c r="AC6322" s="30"/>
      <c r="AD6322" s="30"/>
    </row>
    <row r="6323" spans="1:30" x14ac:dyDescent="0.2">
      <c r="A6323" s="89"/>
      <c r="B6323" s="35"/>
      <c r="C6323" s="30"/>
      <c r="D6323" s="30"/>
      <c r="E6323" s="30"/>
      <c r="F6323" s="30"/>
      <c r="G6323" s="30"/>
      <c r="H6323" s="155"/>
      <c r="I6323" s="36" t="str">
        <f ca="1">IFERROR(__xludf.DUMMYFUNCTION("""COMPUTED_VALUE""")," ")</f>
        <v xml:space="preserve"> </v>
      </c>
      <c r="J6323" s="51"/>
      <c r="K6323" s="56"/>
      <c r="L6323" s="38"/>
      <c r="M6323" s="30"/>
      <c r="N6323" s="30"/>
      <c r="O6323" s="30"/>
      <c r="P6323" s="30"/>
      <c r="Q6323" s="23" t="str">
        <v/>
      </c>
      <c r="R6323" s="30"/>
      <c r="S6323" s="39"/>
      <c r="T6323" s="45"/>
      <c r="U6323" s="52"/>
      <c r="V6323" s="53"/>
      <c r="W6323" s="54"/>
      <c r="X6323" s="30"/>
      <c r="Y6323" s="31" t="str">
        <v/>
      </c>
      <c r="Z6323" s="30"/>
      <c r="AA6323" s="55"/>
      <c r="AB6323" s="55"/>
      <c r="AC6323" s="30"/>
      <c r="AD6323" s="30"/>
    </row>
    <row r="6324" spans="1:30" x14ac:dyDescent="0.2">
      <c r="A6324" s="89"/>
      <c r="B6324" s="35"/>
      <c r="C6324" s="30"/>
      <c r="D6324" s="30"/>
      <c r="E6324" s="30"/>
      <c r="F6324" s="30"/>
      <c r="G6324" s="30"/>
      <c r="H6324" s="155"/>
      <c r="I6324" s="36" t="str">
        <f ca="1">IFERROR(__xludf.DUMMYFUNCTION("""COMPUTED_VALUE""")," ")</f>
        <v xml:space="preserve"> </v>
      </c>
      <c r="J6324" s="51"/>
      <c r="K6324" s="56"/>
      <c r="L6324" s="38"/>
      <c r="M6324" s="30"/>
      <c r="N6324" s="30"/>
      <c r="O6324" s="30"/>
      <c r="P6324" s="30"/>
      <c r="Q6324" s="23" t="str">
        <v/>
      </c>
      <c r="R6324" s="30"/>
      <c r="S6324" s="39"/>
      <c r="T6324" s="45"/>
      <c r="U6324" s="52"/>
      <c r="V6324" s="53"/>
      <c r="W6324" s="54"/>
      <c r="X6324" s="30"/>
      <c r="Y6324" s="31" t="str">
        <v/>
      </c>
      <c r="Z6324" s="30"/>
      <c r="AA6324" s="56"/>
      <c r="AB6324" s="56"/>
      <c r="AC6324" s="30"/>
      <c r="AD6324" s="30"/>
    </row>
    <row r="6325" spans="1:30" x14ac:dyDescent="0.2">
      <c r="A6325" s="89"/>
      <c r="B6325" s="35"/>
      <c r="C6325" s="30"/>
      <c r="D6325" s="30"/>
      <c r="E6325" s="30"/>
      <c r="F6325" s="30"/>
      <c r="G6325" s="30"/>
      <c r="H6325" s="155"/>
      <c r="I6325" s="36" t="str">
        <f ca="1">IFERROR(__xludf.DUMMYFUNCTION("""COMPUTED_VALUE""")," ")</f>
        <v xml:space="preserve"> </v>
      </c>
      <c r="J6325" s="51"/>
      <c r="K6325" s="56"/>
      <c r="L6325" s="38"/>
      <c r="M6325" s="30"/>
      <c r="N6325" s="30"/>
      <c r="O6325" s="30"/>
      <c r="P6325" s="30"/>
      <c r="Q6325" s="23" t="str">
        <v/>
      </c>
      <c r="R6325" s="30"/>
      <c r="S6325" s="39"/>
      <c r="T6325" s="45"/>
      <c r="U6325" s="52"/>
      <c r="V6325" s="53"/>
      <c r="W6325" s="54"/>
      <c r="X6325" s="30"/>
      <c r="Y6325" s="31" t="str">
        <v/>
      </c>
      <c r="Z6325" s="30"/>
      <c r="AA6325" s="55"/>
      <c r="AB6325" s="55"/>
      <c r="AC6325" s="30"/>
      <c r="AD6325" s="30"/>
    </row>
    <row r="6326" spans="1:30" x14ac:dyDescent="0.2">
      <c r="A6326" s="89"/>
      <c r="B6326" s="35"/>
      <c r="C6326" s="30"/>
      <c r="D6326" s="30"/>
      <c r="E6326" s="30"/>
      <c r="F6326" s="30"/>
      <c r="G6326" s="30"/>
      <c r="H6326" s="155"/>
      <c r="I6326" s="36" t="str">
        <f ca="1">IFERROR(__xludf.DUMMYFUNCTION("""COMPUTED_VALUE""")," ")</f>
        <v xml:space="preserve"> </v>
      </c>
      <c r="J6326" s="51"/>
      <c r="K6326" s="56"/>
      <c r="L6326" s="38"/>
      <c r="M6326" s="30"/>
      <c r="N6326" s="30"/>
      <c r="O6326" s="30"/>
      <c r="P6326" s="30"/>
      <c r="Q6326" s="23" t="str">
        <v/>
      </c>
      <c r="R6326" s="30"/>
      <c r="S6326" s="39"/>
      <c r="T6326" s="45"/>
      <c r="U6326" s="52"/>
      <c r="V6326" s="53"/>
      <c r="W6326" s="54"/>
      <c r="X6326" s="30"/>
      <c r="Y6326" s="31" t="str">
        <v/>
      </c>
      <c r="Z6326" s="30"/>
      <c r="AA6326" s="56"/>
      <c r="AB6326" s="56"/>
      <c r="AC6326" s="30"/>
      <c r="AD6326" s="30"/>
    </row>
    <row r="6327" spans="1:30" x14ac:dyDescent="0.2">
      <c r="A6327" s="89"/>
      <c r="B6327" s="35"/>
      <c r="C6327" s="30"/>
      <c r="D6327" s="30"/>
      <c r="E6327" s="30"/>
      <c r="F6327" s="30"/>
      <c r="G6327" s="30"/>
      <c r="H6327" s="155"/>
      <c r="I6327" s="36" t="str">
        <f ca="1">IFERROR(__xludf.DUMMYFUNCTION("""COMPUTED_VALUE""")," ")</f>
        <v xml:space="preserve"> </v>
      </c>
      <c r="J6327" s="51"/>
      <c r="K6327" s="56"/>
      <c r="L6327" s="38"/>
      <c r="M6327" s="30"/>
      <c r="N6327" s="30"/>
      <c r="O6327" s="30"/>
      <c r="P6327" s="30"/>
      <c r="Q6327" s="23" t="str">
        <v/>
      </c>
      <c r="R6327" s="30"/>
      <c r="S6327" s="39"/>
      <c r="T6327" s="45"/>
      <c r="U6327" s="52"/>
      <c r="V6327" s="53"/>
      <c r="W6327" s="54"/>
      <c r="X6327" s="30"/>
      <c r="Y6327" s="31" t="str">
        <v/>
      </c>
      <c r="Z6327" s="30"/>
      <c r="AA6327" s="55"/>
      <c r="AB6327" s="55"/>
      <c r="AC6327" s="30"/>
      <c r="AD6327" s="30"/>
    </row>
    <row r="6328" spans="1:30" x14ac:dyDescent="0.2">
      <c r="A6328" s="89"/>
      <c r="B6328" s="35"/>
      <c r="C6328" s="30"/>
      <c r="D6328" s="30"/>
      <c r="E6328" s="30"/>
      <c r="F6328" s="30"/>
      <c r="G6328" s="30"/>
      <c r="H6328" s="155"/>
      <c r="I6328" s="36" t="str">
        <f ca="1">IFERROR(__xludf.DUMMYFUNCTION("""COMPUTED_VALUE""")," ")</f>
        <v xml:space="preserve"> </v>
      </c>
      <c r="J6328" s="51"/>
      <c r="K6328" s="56"/>
      <c r="L6328" s="38"/>
      <c r="M6328" s="30"/>
      <c r="N6328" s="30"/>
      <c r="O6328" s="30"/>
      <c r="P6328" s="30"/>
      <c r="Q6328" s="23" t="str">
        <v/>
      </c>
      <c r="R6328" s="30"/>
      <c r="S6328" s="39"/>
      <c r="T6328" s="45"/>
      <c r="U6328" s="52"/>
      <c r="V6328" s="53"/>
      <c r="W6328" s="54"/>
      <c r="X6328" s="30"/>
      <c r="Y6328" s="31" t="str">
        <v/>
      </c>
      <c r="Z6328" s="30"/>
      <c r="AA6328" s="56"/>
      <c r="AB6328" s="56"/>
      <c r="AC6328" s="30"/>
      <c r="AD6328" s="30"/>
    </row>
    <row r="6329" spans="1:30" x14ac:dyDescent="0.2">
      <c r="A6329" s="89"/>
      <c r="B6329" s="35"/>
      <c r="C6329" s="30"/>
      <c r="D6329" s="30"/>
      <c r="E6329" s="30"/>
      <c r="F6329" s="30"/>
      <c r="G6329" s="30"/>
      <c r="H6329" s="155"/>
      <c r="I6329" s="36" t="str">
        <f ca="1">IFERROR(__xludf.DUMMYFUNCTION("""COMPUTED_VALUE""")," ")</f>
        <v xml:space="preserve"> </v>
      </c>
      <c r="J6329" s="51"/>
      <c r="K6329" s="56"/>
      <c r="L6329" s="38"/>
      <c r="M6329" s="30"/>
      <c r="N6329" s="30"/>
      <c r="O6329" s="30"/>
      <c r="P6329" s="30"/>
      <c r="Q6329" s="23" t="str">
        <v/>
      </c>
      <c r="R6329" s="30"/>
      <c r="S6329" s="39"/>
      <c r="T6329" s="45"/>
      <c r="U6329" s="52"/>
      <c r="V6329" s="53"/>
      <c r="W6329" s="54"/>
      <c r="X6329" s="30"/>
      <c r="Y6329" s="31" t="str">
        <v/>
      </c>
      <c r="Z6329" s="30"/>
      <c r="AA6329" s="55"/>
      <c r="AB6329" s="55"/>
      <c r="AC6329" s="30"/>
      <c r="AD6329" s="30"/>
    </row>
    <row r="6330" spans="1:30" x14ac:dyDescent="0.2">
      <c r="A6330" s="89"/>
      <c r="B6330" s="35"/>
      <c r="C6330" s="30"/>
      <c r="D6330" s="30"/>
      <c r="E6330" s="30"/>
      <c r="F6330" s="30"/>
      <c r="G6330" s="30"/>
      <c r="H6330" s="155"/>
      <c r="I6330" s="36" t="str">
        <f ca="1">IFERROR(__xludf.DUMMYFUNCTION("""COMPUTED_VALUE""")," ")</f>
        <v xml:space="preserve"> </v>
      </c>
      <c r="J6330" s="51"/>
      <c r="K6330" s="56"/>
      <c r="L6330" s="38"/>
      <c r="M6330" s="30"/>
      <c r="N6330" s="30"/>
      <c r="O6330" s="30"/>
      <c r="P6330" s="30"/>
      <c r="Q6330" s="23" t="str">
        <v/>
      </c>
      <c r="R6330" s="30"/>
      <c r="S6330" s="39"/>
      <c r="T6330" s="45"/>
      <c r="U6330" s="52"/>
      <c r="V6330" s="53"/>
      <c r="W6330" s="54"/>
      <c r="X6330" s="30"/>
      <c r="Y6330" s="31" t="str">
        <v/>
      </c>
      <c r="Z6330" s="30"/>
      <c r="AA6330" s="56"/>
      <c r="AB6330" s="56"/>
      <c r="AC6330" s="30"/>
      <c r="AD6330" s="30"/>
    </row>
    <row r="6331" spans="1:30" x14ac:dyDescent="0.2">
      <c r="A6331" s="89"/>
      <c r="B6331" s="35"/>
      <c r="C6331" s="30"/>
      <c r="D6331" s="30"/>
      <c r="E6331" s="30"/>
      <c r="F6331" s="30"/>
      <c r="G6331" s="30"/>
      <c r="H6331" s="155"/>
      <c r="I6331" s="36" t="str">
        <f ca="1">IFERROR(__xludf.DUMMYFUNCTION("""COMPUTED_VALUE""")," ")</f>
        <v xml:space="preserve"> </v>
      </c>
      <c r="J6331" s="51"/>
      <c r="K6331" s="56"/>
      <c r="L6331" s="38"/>
      <c r="M6331" s="30"/>
      <c r="N6331" s="30"/>
      <c r="O6331" s="30"/>
      <c r="P6331" s="30"/>
      <c r="Q6331" s="23" t="str">
        <v/>
      </c>
      <c r="R6331" s="30"/>
      <c r="S6331" s="39"/>
      <c r="T6331" s="45"/>
      <c r="U6331" s="52"/>
      <c r="V6331" s="53"/>
      <c r="W6331" s="54"/>
      <c r="X6331" s="30"/>
      <c r="Y6331" s="31" t="str">
        <v/>
      </c>
      <c r="Z6331" s="30"/>
      <c r="AA6331" s="55"/>
      <c r="AB6331" s="55"/>
      <c r="AC6331" s="30"/>
      <c r="AD6331" s="30"/>
    </row>
    <row r="6332" spans="1:30" x14ac:dyDescent="0.2">
      <c r="A6332" s="89"/>
      <c r="B6332" s="35"/>
      <c r="C6332" s="30"/>
      <c r="D6332" s="30"/>
      <c r="E6332" s="30"/>
      <c r="F6332" s="30"/>
      <c r="G6332" s="30"/>
      <c r="H6332" s="155"/>
      <c r="I6332" s="36" t="str">
        <f ca="1">IFERROR(__xludf.DUMMYFUNCTION("""COMPUTED_VALUE""")," ")</f>
        <v xml:space="preserve"> </v>
      </c>
      <c r="J6332" s="51"/>
      <c r="K6332" s="56"/>
      <c r="L6332" s="38"/>
      <c r="M6332" s="30"/>
      <c r="N6332" s="30"/>
      <c r="O6332" s="30"/>
      <c r="P6332" s="30"/>
      <c r="Q6332" s="23" t="str">
        <v/>
      </c>
      <c r="R6332" s="30"/>
      <c r="S6332" s="39"/>
      <c r="T6332" s="45"/>
      <c r="U6332" s="52"/>
      <c r="V6332" s="53"/>
      <c r="W6332" s="54"/>
      <c r="X6332" s="30"/>
      <c r="Y6332" s="31" t="str">
        <v/>
      </c>
      <c r="Z6332" s="30"/>
      <c r="AA6332" s="56"/>
      <c r="AB6332" s="56"/>
      <c r="AC6332" s="30"/>
      <c r="AD6332" s="30"/>
    </row>
    <row r="6333" spans="1:30" x14ac:dyDescent="0.2">
      <c r="A6333" s="89"/>
      <c r="B6333" s="35"/>
      <c r="C6333" s="30"/>
      <c r="D6333" s="30"/>
      <c r="E6333" s="30"/>
      <c r="F6333" s="30"/>
      <c r="G6333" s="30"/>
      <c r="H6333" s="155"/>
      <c r="I6333" s="36" t="str">
        <f ca="1">IFERROR(__xludf.DUMMYFUNCTION("""COMPUTED_VALUE""")," ")</f>
        <v xml:space="preserve"> </v>
      </c>
      <c r="J6333" s="51"/>
      <c r="K6333" s="56"/>
      <c r="L6333" s="38"/>
      <c r="M6333" s="30"/>
      <c r="N6333" s="30"/>
      <c r="O6333" s="30"/>
      <c r="P6333" s="30"/>
      <c r="Q6333" s="23" t="str">
        <v/>
      </c>
      <c r="R6333" s="30"/>
      <c r="S6333" s="39"/>
      <c r="T6333" s="45"/>
      <c r="U6333" s="52"/>
      <c r="V6333" s="53"/>
      <c r="W6333" s="54"/>
      <c r="X6333" s="30"/>
      <c r="Y6333" s="31" t="str">
        <v/>
      </c>
      <c r="Z6333" s="30"/>
      <c r="AA6333" s="55"/>
      <c r="AB6333" s="55"/>
      <c r="AC6333" s="30"/>
      <c r="AD6333" s="30"/>
    </row>
    <row r="6334" spans="1:30" x14ac:dyDescent="0.2">
      <c r="A6334" s="89"/>
      <c r="B6334" s="35"/>
      <c r="C6334" s="30"/>
      <c r="D6334" s="30"/>
      <c r="E6334" s="30"/>
      <c r="F6334" s="30"/>
      <c r="G6334" s="30"/>
      <c r="H6334" s="155"/>
      <c r="I6334" s="36" t="str">
        <f ca="1">IFERROR(__xludf.DUMMYFUNCTION("""COMPUTED_VALUE""")," ")</f>
        <v xml:space="preserve"> </v>
      </c>
      <c r="J6334" s="51"/>
      <c r="K6334" s="56"/>
      <c r="L6334" s="38"/>
      <c r="M6334" s="30"/>
      <c r="N6334" s="30"/>
      <c r="O6334" s="30"/>
      <c r="P6334" s="30"/>
      <c r="Q6334" s="23" t="str">
        <v/>
      </c>
      <c r="R6334" s="30"/>
      <c r="S6334" s="39"/>
      <c r="T6334" s="45"/>
      <c r="U6334" s="52"/>
      <c r="V6334" s="53"/>
      <c r="W6334" s="54"/>
      <c r="X6334" s="30"/>
      <c r="Y6334" s="31" t="str">
        <v/>
      </c>
      <c r="Z6334" s="30"/>
      <c r="AA6334" s="56"/>
      <c r="AB6334" s="56"/>
      <c r="AC6334" s="30"/>
      <c r="AD6334" s="30"/>
    </row>
    <row r="6335" spans="1:30" x14ac:dyDescent="0.2">
      <c r="A6335" s="89"/>
      <c r="B6335" s="35"/>
      <c r="C6335" s="30"/>
      <c r="D6335" s="30"/>
      <c r="E6335" s="30"/>
      <c r="F6335" s="30"/>
      <c r="G6335" s="30"/>
      <c r="H6335" s="155"/>
      <c r="I6335" s="36" t="str">
        <f ca="1">IFERROR(__xludf.DUMMYFUNCTION("""COMPUTED_VALUE""")," ")</f>
        <v xml:space="preserve"> </v>
      </c>
      <c r="J6335" s="51"/>
      <c r="K6335" s="56"/>
      <c r="L6335" s="38"/>
      <c r="M6335" s="30"/>
      <c r="N6335" s="30"/>
      <c r="O6335" s="30"/>
      <c r="P6335" s="30"/>
      <c r="Q6335" s="23" t="str">
        <v/>
      </c>
      <c r="R6335" s="30"/>
      <c r="S6335" s="39"/>
      <c r="T6335" s="45"/>
      <c r="U6335" s="52"/>
      <c r="V6335" s="53"/>
      <c r="W6335" s="54"/>
      <c r="X6335" s="30"/>
      <c r="Y6335" s="31" t="str">
        <v/>
      </c>
      <c r="Z6335" s="30"/>
      <c r="AA6335" s="55"/>
      <c r="AB6335" s="55"/>
      <c r="AC6335" s="30"/>
      <c r="AD6335" s="30"/>
    </row>
    <row r="6336" spans="1:30" x14ac:dyDescent="0.2">
      <c r="A6336" s="89"/>
      <c r="B6336" s="35"/>
      <c r="C6336" s="30"/>
      <c r="D6336" s="30"/>
      <c r="E6336" s="30"/>
      <c r="F6336" s="30"/>
      <c r="G6336" s="30"/>
      <c r="H6336" s="155"/>
      <c r="I6336" s="36" t="str">
        <f ca="1">IFERROR(__xludf.DUMMYFUNCTION("""COMPUTED_VALUE""")," ")</f>
        <v xml:space="preserve"> </v>
      </c>
      <c r="J6336" s="51"/>
      <c r="K6336" s="56"/>
      <c r="L6336" s="38"/>
      <c r="M6336" s="30"/>
      <c r="N6336" s="30"/>
      <c r="O6336" s="30"/>
      <c r="P6336" s="30"/>
      <c r="Q6336" s="23" t="str">
        <v/>
      </c>
      <c r="R6336" s="30"/>
      <c r="S6336" s="39"/>
      <c r="T6336" s="45"/>
      <c r="U6336" s="52"/>
      <c r="V6336" s="53"/>
      <c r="W6336" s="54"/>
      <c r="X6336" s="30"/>
      <c r="Y6336" s="31" t="str">
        <v/>
      </c>
      <c r="Z6336" s="30"/>
      <c r="AA6336" s="56"/>
      <c r="AB6336" s="56"/>
      <c r="AC6336" s="30"/>
      <c r="AD6336" s="30"/>
    </row>
    <row r="6337" spans="1:30" x14ac:dyDescent="0.2">
      <c r="A6337" s="89"/>
      <c r="B6337" s="35"/>
      <c r="C6337" s="30"/>
      <c r="D6337" s="30"/>
      <c r="E6337" s="30"/>
      <c r="F6337" s="30"/>
      <c r="G6337" s="30"/>
      <c r="H6337" s="155"/>
      <c r="I6337" s="36" t="str">
        <f ca="1">IFERROR(__xludf.DUMMYFUNCTION("""COMPUTED_VALUE""")," ")</f>
        <v xml:space="preserve"> </v>
      </c>
      <c r="J6337" s="51"/>
      <c r="K6337" s="56"/>
      <c r="L6337" s="38"/>
      <c r="M6337" s="30"/>
      <c r="N6337" s="30"/>
      <c r="O6337" s="30"/>
      <c r="P6337" s="30"/>
      <c r="Q6337" s="23" t="str">
        <v/>
      </c>
      <c r="R6337" s="30"/>
      <c r="S6337" s="39"/>
      <c r="T6337" s="45"/>
      <c r="U6337" s="52"/>
      <c r="V6337" s="53"/>
      <c r="W6337" s="54"/>
      <c r="X6337" s="30"/>
      <c r="Y6337" s="31" t="str">
        <v/>
      </c>
      <c r="Z6337" s="30"/>
      <c r="AA6337" s="55"/>
      <c r="AB6337" s="55"/>
      <c r="AC6337" s="30"/>
      <c r="AD6337" s="30"/>
    </row>
    <row r="6338" spans="1:30" x14ac:dyDescent="0.2">
      <c r="A6338" s="89"/>
      <c r="B6338" s="35"/>
      <c r="C6338" s="30"/>
      <c r="D6338" s="30"/>
      <c r="E6338" s="30"/>
      <c r="F6338" s="30"/>
      <c r="G6338" s="30"/>
      <c r="H6338" s="155"/>
      <c r="I6338" s="36" t="str">
        <f ca="1">IFERROR(__xludf.DUMMYFUNCTION("""COMPUTED_VALUE""")," ")</f>
        <v xml:space="preserve"> </v>
      </c>
      <c r="J6338" s="51"/>
      <c r="K6338" s="56"/>
      <c r="L6338" s="38"/>
      <c r="M6338" s="30"/>
      <c r="N6338" s="30"/>
      <c r="O6338" s="30"/>
      <c r="P6338" s="30"/>
      <c r="Q6338" s="23" t="str">
        <v/>
      </c>
      <c r="R6338" s="30"/>
      <c r="S6338" s="39"/>
      <c r="T6338" s="45"/>
      <c r="U6338" s="52"/>
      <c r="V6338" s="53"/>
      <c r="W6338" s="54"/>
      <c r="X6338" s="30"/>
      <c r="Y6338" s="31" t="str">
        <v/>
      </c>
      <c r="Z6338" s="30"/>
      <c r="AA6338" s="56"/>
      <c r="AB6338" s="56"/>
      <c r="AC6338" s="30"/>
      <c r="AD6338" s="30"/>
    </row>
    <row r="6339" spans="1:30" x14ac:dyDescent="0.2">
      <c r="A6339" s="89"/>
      <c r="B6339" s="35"/>
      <c r="C6339" s="30"/>
      <c r="D6339" s="30"/>
      <c r="E6339" s="30"/>
      <c r="F6339" s="30"/>
      <c r="G6339" s="30"/>
      <c r="H6339" s="155"/>
      <c r="I6339" s="36" t="str">
        <f ca="1">IFERROR(__xludf.DUMMYFUNCTION("""COMPUTED_VALUE""")," ")</f>
        <v xml:space="preserve"> </v>
      </c>
      <c r="J6339" s="51"/>
      <c r="K6339" s="56"/>
      <c r="L6339" s="38"/>
      <c r="M6339" s="30"/>
      <c r="N6339" s="30"/>
      <c r="O6339" s="30"/>
      <c r="P6339" s="30"/>
      <c r="Q6339" s="23" t="str">
        <v/>
      </c>
      <c r="R6339" s="30"/>
      <c r="S6339" s="39"/>
      <c r="T6339" s="45"/>
      <c r="U6339" s="52"/>
      <c r="V6339" s="53"/>
      <c r="W6339" s="54"/>
      <c r="X6339" s="30"/>
      <c r="Y6339" s="31" t="str">
        <v/>
      </c>
      <c r="Z6339" s="30"/>
      <c r="AA6339" s="55"/>
      <c r="AB6339" s="55"/>
      <c r="AC6339" s="30"/>
      <c r="AD6339" s="30"/>
    </row>
    <row r="6340" spans="1:30" x14ac:dyDescent="0.2">
      <c r="A6340" s="89"/>
      <c r="B6340" s="35"/>
      <c r="C6340" s="30"/>
      <c r="D6340" s="30"/>
      <c r="E6340" s="30"/>
      <c r="F6340" s="30"/>
      <c r="G6340" s="30"/>
      <c r="H6340" s="155"/>
      <c r="I6340" s="36" t="str">
        <f ca="1">IFERROR(__xludf.DUMMYFUNCTION("""COMPUTED_VALUE""")," ")</f>
        <v xml:space="preserve"> </v>
      </c>
      <c r="J6340" s="51"/>
      <c r="K6340" s="56"/>
      <c r="L6340" s="38"/>
      <c r="M6340" s="30"/>
      <c r="N6340" s="30"/>
      <c r="O6340" s="30"/>
      <c r="P6340" s="30"/>
      <c r="Q6340" s="23" t="str">
        <v/>
      </c>
      <c r="R6340" s="30"/>
      <c r="S6340" s="39"/>
      <c r="T6340" s="45"/>
      <c r="U6340" s="52"/>
      <c r="V6340" s="53"/>
      <c r="W6340" s="54"/>
      <c r="X6340" s="30"/>
      <c r="Y6340" s="31" t="str">
        <v/>
      </c>
      <c r="Z6340" s="30"/>
      <c r="AA6340" s="56"/>
      <c r="AB6340" s="56"/>
      <c r="AC6340" s="30"/>
      <c r="AD6340" s="30"/>
    </row>
    <row r="6341" spans="1:30" x14ac:dyDescent="0.2">
      <c r="A6341" s="89"/>
      <c r="B6341" s="35"/>
      <c r="C6341" s="30"/>
      <c r="D6341" s="30"/>
      <c r="E6341" s="30"/>
      <c r="F6341" s="30"/>
      <c r="G6341" s="30"/>
      <c r="H6341" s="155"/>
      <c r="I6341" s="36" t="str">
        <f ca="1">IFERROR(__xludf.DUMMYFUNCTION("""COMPUTED_VALUE""")," ")</f>
        <v xml:space="preserve"> </v>
      </c>
      <c r="J6341" s="51"/>
      <c r="K6341" s="56"/>
      <c r="L6341" s="38"/>
      <c r="M6341" s="30"/>
      <c r="N6341" s="30"/>
      <c r="O6341" s="30"/>
      <c r="P6341" s="30"/>
      <c r="Q6341" s="23" t="str">
        <v/>
      </c>
      <c r="R6341" s="30"/>
      <c r="S6341" s="39"/>
      <c r="T6341" s="45"/>
      <c r="U6341" s="52"/>
      <c r="V6341" s="53"/>
      <c r="W6341" s="54"/>
      <c r="X6341" s="30"/>
      <c r="Y6341" s="31" t="str">
        <v/>
      </c>
      <c r="Z6341" s="30"/>
      <c r="AA6341" s="55"/>
      <c r="AB6341" s="55"/>
      <c r="AC6341" s="30"/>
      <c r="AD6341" s="30"/>
    </row>
    <row r="6342" spans="1:30" x14ac:dyDescent="0.2">
      <c r="A6342" s="89"/>
      <c r="B6342" s="35"/>
      <c r="C6342" s="30"/>
      <c r="D6342" s="30"/>
      <c r="E6342" s="30"/>
      <c r="F6342" s="30"/>
      <c r="G6342" s="30"/>
      <c r="H6342" s="155"/>
      <c r="I6342" s="36" t="str">
        <f ca="1">IFERROR(__xludf.DUMMYFUNCTION("""COMPUTED_VALUE""")," ")</f>
        <v xml:space="preserve"> </v>
      </c>
      <c r="J6342" s="51"/>
      <c r="K6342" s="56"/>
      <c r="L6342" s="38"/>
      <c r="M6342" s="30"/>
      <c r="N6342" s="30"/>
      <c r="O6342" s="30"/>
      <c r="P6342" s="30"/>
      <c r="Q6342" s="23" t="str">
        <v/>
      </c>
      <c r="R6342" s="30"/>
      <c r="S6342" s="39"/>
      <c r="T6342" s="45"/>
      <c r="U6342" s="52"/>
      <c r="V6342" s="53"/>
      <c r="W6342" s="54"/>
      <c r="X6342" s="30"/>
      <c r="Y6342" s="31" t="str">
        <v/>
      </c>
      <c r="Z6342" s="30"/>
      <c r="AA6342" s="56"/>
      <c r="AB6342" s="56"/>
      <c r="AC6342" s="30"/>
      <c r="AD6342" s="30"/>
    </row>
    <row r="6343" spans="1:30" x14ac:dyDescent="0.2">
      <c r="A6343" s="89"/>
      <c r="B6343" s="35"/>
      <c r="C6343" s="30"/>
      <c r="D6343" s="30"/>
      <c r="E6343" s="30"/>
      <c r="F6343" s="30"/>
      <c r="G6343" s="30"/>
      <c r="H6343" s="155"/>
      <c r="I6343" s="36" t="str">
        <f ca="1">IFERROR(__xludf.DUMMYFUNCTION("""COMPUTED_VALUE""")," ")</f>
        <v xml:space="preserve"> </v>
      </c>
      <c r="J6343" s="51"/>
      <c r="K6343" s="56"/>
      <c r="L6343" s="38"/>
      <c r="M6343" s="30"/>
      <c r="N6343" s="30"/>
      <c r="O6343" s="30"/>
      <c r="P6343" s="30"/>
      <c r="Q6343" s="23" t="str">
        <v/>
      </c>
      <c r="R6343" s="30"/>
      <c r="S6343" s="39"/>
      <c r="T6343" s="45"/>
      <c r="U6343" s="52"/>
      <c r="V6343" s="53"/>
      <c r="W6343" s="54"/>
      <c r="X6343" s="30"/>
      <c r="Y6343" s="31" t="str">
        <v/>
      </c>
      <c r="Z6343" s="30"/>
      <c r="AA6343" s="55"/>
      <c r="AB6343" s="55"/>
      <c r="AC6343" s="30"/>
      <c r="AD6343" s="30"/>
    </row>
    <row r="6344" spans="1:30" x14ac:dyDescent="0.2">
      <c r="A6344" s="89"/>
      <c r="B6344" s="35"/>
      <c r="C6344" s="30"/>
      <c r="D6344" s="30"/>
      <c r="E6344" s="30"/>
      <c r="F6344" s="30"/>
      <c r="G6344" s="30"/>
      <c r="H6344" s="155"/>
      <c r="I6344" s="36" t="str">
        <f ca="1">IFERROR(__xludf.DUMMYFUNCTION("""COMPUTED_VALUE""")," ")</f>
        <v xml:space="preserve"> </v>
      </c>
      <c r="J6344" s="51"/>
      <c r="K6344" s="56"/>
      <c r="L6344" s="38"/>
      <c r="M6344" s="30"/>
      <c r="N6344" s="30"/>
      <c r="O6344" s="30"/>
      <c r="P6344" s="30"/>
      <c r="Q6344" s="23" t="str">
        <v/>
      </c>
      <c r="R6344" s="30"/>
      <c r="S6344" s="39"/>
      <c r="T6344" s="45"/>
      <c r="U6344" s="52"/>
      <c r="V6344" s="53"/>
      <c r="W6344" s="54"/>
      <c r="X6344" s="30"/>
      <c r="Y6344" s="31" t="str">
        <v/>
      </c>
      <c r="Z6344" s="30"/>
      <c r="AA6344" s="56"/>
      <c r="AB6344" s="56"/>
      <c r="AC6344" s="30"/>
      <c r="AD6344" s="30"/>
    </row>
    <row r="6345" spans="1:30" x14ac:dyDescent="0.2">
      <c r="A6345" s="89"/>
      <c r="B6345" s="35"/>
      <c r="C6345" s="30"/>
      <c r="D6345" s="30"/>
      <c r="E6345" s="30"/>
      <c r="F6345" s="30"/>
      <c r="G6345" s="30"/>
      <c r="H6345" s="155"/>
      <c r="I6345" s="36" t="str">
        <f ca="1">IFERROR(__xludf.DUMMYFUNCTION("""COMPUTED_VALUE""")," ")</f>
        <v xml:space="preserve"> </v>
      </c>
      <c r="J6345" s="51"/>
      <c r="K6345" s="56"/>
      <c r="L6345" s="38"/>
      <c r="M6345" s="30"/>
      <c r="N6345" s="30"/>
      <c r="O6345" s="30"/>
      <c r="P6345" s="30"/>
      <c r="Q6345" s="23" t="str">
        <v/>
      </c>
      <c r="R6345" s="30"/>
      <c r="S6345" s="39"/>
      <c r="T6345" s="45"/>
      <c r="U6345" s="52"/>
      <c r="V6345" s="53"/>
      <c r="W6345" s="54"/>
      <c r="X6345" s="30"/>
      <c r="Y6345" s="31" t="str">
        <v/>
      </c>
      <c r="Z6345" s="30"/>
      <c r="AA6345" s="55"/>
      <c r="AB6345" s="55"/>
      <c r="AC6345" s="30"/>
      <c r="AD6345" s="30"/>
    </row>
    <row r="6346" spans="1:30" x14ac:dyDescent="0.2">
      <c r="A6346" s="89"/>
      <c r="B6346" s="35"/>
      <c r="C6346" s="30"/>
      <c r="D6346" s="30"/>
      <c r="E6346" s="30"/>
      <c r="F6346" s="30"/>
      <c r="G6346" s="30"/>
      <c r="H6346" s="155"/>
      <c r="I6346" s="36" t="str">
        <f ca="1">IFERROR(__xludf.DUMMYFUNCTION("""COMPUTED_VALUE""")," ")</f>
        <v xml:space="preserve"> </v>
      </c>
      <c r="J6346" s="51"/>
      <c r="K6346" s="56"/>
      <c r="L6346" s="38"/>
      <c r="M6346" s="30"/>
      <c r="N6346" s="30"/>
      <c r="O6346" s="30"/>
      <c r="P6346" s="30"/>
      <c r="Q6346" s="23" t="str">
        <v/>
      </c>
      <c r="R6346" s="30"/>
      <c r="S6346" s="39"/>
      <c r="T6346" s="45"/>
      <c r="U6346" s="52"/>
      <c r="V6346" s="53"/>
      <c r="W6346" s="54"/>
      <c r="X6346" s="30"/>
      <c r="Y6346" s="31" t="str">
        <v/>
      </c>
      <c r="Z6346" s="30"/>
      <c r="AA6346" s="56"/>
      <c r="AB6346" s="56"/>
      <c r="AC6346" s="30"/>
      <c r="AD6346" s="30"/>
    </row>
    <row r="6347" spans="1:30" x14ac:dyDescent="0.2">
      <c r="A6347" s="89"/>
      <c r="B6347" s="35"/>
      <c r="C6347" s="30"/>
      <c r="D6347" s="30"/>
      <c r="E6347" s="30"/>
      <c r="F6347" s="30"/>
      <c r="G6347" s="30"/>
      <c r="H6347" s="155"/>
      <c r="I6347" s="36" t="str">
        <f ca="1">IFERROR(__xludf.DUMMYFUNCTION("""COMPUTED_VALUE""")," ")</f>
        <v xml:space="preserve"> </v>
      </c>
      <c r="J6347" s="51"/>
      <c r="K6347" s="56"/>
      <c r="L6347" s="38"/>
      <c r="M6347" s="30"/>
      <c r="N6347" s="30"/>
      <c r="O6347" s="30"/>
      <c r="P6347" s="30"/>
      <c r="Q6347" s="23" t="str">
        <v/>
      </c>
      <c r="R6347" s="30"/>
      <c r="S6347" s="39"/>
      <c r="T6347" s="45"/>
      <c r="U6347" s="52"/>
      <c r="V6347" s="53"/>
      <c r="W6347" s="54"/>
      <c r="X6347" s="30"/>
      <c r="Y6347" s="31" t="str">
        <v/>
      </c>
      <c r="Z6347" s="30"/>
      <c r="AA6347" s="55"/>
      <c r="AB6347" s="55"/>
      <c r="AC6347" s="30"/>
      <c r="AD6347" s="30"/>
    </row>
    <row r="6348" spans="1:30" x14ac:dyDescent="0.2">
      <c r="A6348" s="89"/>
      <c r="B6348" s="35"/>
      <c r="C6348" s="30"/>
      <c r="D6348" s="30"/>
      <c r="E6348" s="30"/>
      <c r="F6348" s="30"/>
      <c r="G6348" s="30"/>
      <c r="H6348" s="155"/>
      <c r="I6348" s="36" t="str">
        <f ca="1">IFERROR(__xludf.DUMMYFUNCTION("""COMPUTED_VALUE""")," ")</f>
        <v xml:space="preserve"> </v>
      </c>
      <c r="J6348" s="51"/>
      <c r="K6348" s="56"/>
      <c r="L6348" s="38"/>
      <c r="M6348" s="30"/>
      <c r="N6348" s="30"/>
      <c r="O6348" s="30"/>
      <c r="P6348" s="30"/>
      <c r="Q6348" s="23" t="str">
        <v/>
      </c>
      <c r="R6348" s="30"/>
      <c r="S6348" s="39"/>
      <c r="T6348" s="45"/>
      <c r="U6348" s="52"/>
      <c r="V6348" s="53"/>
      <c r="W6348" s="54"/>
      <c r="X6348" s="30"/>
      <c r="Y6348" s="31" t="str">
        <v/>
      </c>
      <c r="Z6348" s="30"/>
      <c r="AA6348" s="56"/>
      <c r="AB6348" s="56"/>
      <c r="AC6348" s="30"/>
      <c r="AD6348" s="30"/>
    </row>
    <row r="6349" spans="1:30" x14ac:dyDescent="0.2">
      <c r="A6349" s="89"/>
      <c r="B6349" s="35"/>
      <c r="C6349" s="30"/>
      <c r="D6349" s="30"/>
      <c r="E6349" s="30"/>
      <c r="F6349" s="30"/>
      <c r="G6349" s="30"/>
      <c r="H6349" s="155"/>
      <c r="I6349" s="36" t="str">
        <f ca="1">IFERROR(__xludf.DUMMYFUNCTION("""COMPUTED_VALUE""")," ")</f>
        <v xml:space="preserve"> </v>
      </c>
      <c r="J6349" s="51"/>
      <c r="K6349" s="56"/>
      <c r="L6349" s="38"/>
      <c r="M6349" s="30"/>
      <c r="N6349" s="30"/>
      <c r="O6349" s="30"/>
      <c r="P6349" s="30"/>
      <c r="Q6349" s="23" t="str">
        <v/>
      </c>
      <c r="R6349" s="30"/>
      <c r="S6349" s="39"/>
      <c r="T6349" s="45"/>
      <c r="U6349" s="52"/>
      <c r="V6349" s="53"/>
      <c r="W6349" s="54"/>
      <c r="X6349" s="30"/>
      <c r="Y6349" s="31" t="str">
        <v/>
      </c>
      <c r="Z6349" s="30"/>
      <c r="AA6349" s="55"/>
      <c r="AB6349" s="55"/>
      <c r="AC6349" s="30"/>
      <c r="AD6349" s="30"/>
    </row>
    <row r="6350" spans="1:30" x14ac:dyDescent="0.2">
      <c r="A6350" s="89"/>
      <c r="B6350" s="35"/>
      <c r="C6350" s="30"/>
      <c r="D6350" s="30"/>
      <c r="E6350" s="30"/>
      <c r="F6350" s="30"/>
      <c r="G6350" s="30"/>
      <c r="H6350" s="155"/>
      <c r="I6350" s="36" t="str">
        <f ca="1">IFERROR(__xludf.DUMMYFUNCTION("""COMPUTED_VALUE""")," ")</f>
        <v xml:space="preserve"> </v>
      </c>
      <c r="J6350" s="51"/>
      <c r="K6350" s="56"/>
      <c r="L6350" s="38"/>
      <c r="M6350" s="30"/>
      <c r="N6350" s="30"/>
      <c r="O6350" s="30"/>
      <c r="P6350" s="30"/>
      <c r="Q6350" s="23" t="str">
        <v/>
      </c>
      <c r="R6350" s="30"/>
      <c r="S6350" s="39"/>
      <c r="T6350" s="45"/>
      <c r="U6350" s="52"/>
      <c r="V6350" s="53"/>
      <c r="W6350" s="54"/>
      <c r="X6350" s="30"/>
      <c r="Y6350" s="31" t="str">
        <v/>
      </c>
      <c r="Z6350" s="30"/>
      <c r="AA6350" s="56"/>
      <c r="AB6350" s="56"/>
      <c r="AC6350" s="30"/>
      <c r="AD6350" s="30"/>
    </row>
    <row r="6351" spans="1:30" x14ac:dyDescent="0.2">
      <c r="A6351" s="89"/>
      <c r="B6351" s="35"/>
      <c r="C6351" s="30"/>
      <c r="D6351" s="30"/>
      <c r="E6351" s="30"/>
      <c r="F6351" s="30"/>
      <c r="G6351" s="30"/>
      <c r="H6351" s="155"/>
      <c r="I6351" s="36" t="str">
        <f ca="1">IFERROR(__xludf.DUMMYFUNCTION("""COMPUTED_VALUE""")," ")</f>
        <v xml:space="preserve"> </v>
      </c>
      <c r="J6351" s="51"/>
      <c r="K6351" s="56"/>
      <c r="L6351" s="38"/>
      <c r="M6351" s="30"/>
      <c r="N6351" s="30"/>
      <c r="O6351" s="30"/>
      <c r="P6351" s="30"/>
      <c r="Q6351" s="23" t="str">
        <v/>
      </c>
      <c r="R6351" s="30"/>
      <c r="S6351" s="39"/>
      <c r="T6351" s="45"/>
      <c r="U6351" s="52"/>
      <c r="V6351" s="53"/>
      <c r="W6351" s="54"/>
      <c r="X6351" s="30"/>
      <c r="Y6351" s="31" t="str">
        <v/>
      </c>
      <c r="Z6351" s="30"/>
      <c r="AA6351" s="55"/>
      <c r="AB6351" s="55"/>
      <c r="AC6351" s="30"/>
      <c r="AD6351" s="30"/>
    </row>
    <row r="6352" spans="1:30" x14ac:dyDescent="0.2">
      <c r="A6352" s="89"/>
      <c r="B6352" s="35"/>
      <c r="C6352" s="30"/>
      <c r="D6352" s="30"/>
      <c r="E6352" s="30"/>
      <c r="F6352" s="30"/>
      <c r="G6352" s="30"/>
      <c r="H6352" s="155"/>
      <c r="I6352" s="36" t="str">
        <f ca="1">IFERROR(__xludf.DUMMYFUNCTION("""COMPUTED_VALUE""")," ")</f>
        <v xml:space="preserve"> </v>
      </c>
      <c r="J6352" s="51"/>
      <c r="K6352" s="56"/>
      <c r="L6352" s="38"/>
      <c r="M6352" s="30"/>
      <c r="N6352" s="30"/>
      <c r="O6352" s="30"/>
      <c r="P6352" s="30"/>
      <c r="Q6352" s="23" t="str">
        <v/>
      </c>
      <c r="R6352" s="30"/>
      <c r="S6352" s="39"/>
      <c r="T6352" s="45"/>
      <c r="U6352" s="52"/>
      <c r="V6352" s="53"/>
      <c r="W6352" s="54"/>
      <c r="X6352" s="30"/>
      <c r="Y6352" s="31" t="str">
        <v/>
      </c>
      <c r="Z6352" s="30"/>
      <c r="AA6352" s="56"/>
      <c r="AB6352" s="56"/>
      <c r="AC6352" s="30"/>
      <c r="AD6352" s="30"/>
    </row>
    <row r="6353" spans="1:30" x14ac:dyDescent="0.2">
      <c r="A6353" s="89"/>
      <c r="B6353" s="35"/>
      <c r="C6353" s="30"/>
      <c r="D6353" s="30"/>
      <c r="E6353" s="30"/>
      <c r="F6353" s="30"/>
      <c r="G6353" s="30"/>
      <c r="H6353" s="155"/>
      <c r="I6353" s="36" t="str">
        <f ca="1">IFERROR(__xludf.DUMMYFUNCTION("""COMPUTED_VALUE""")," ")</f>
        <v xml:space="preserve"> </v>
      </c>
      <c r="J6353" s="51"/>
      <c r="K6353" s="56"/>
      <c r="L6353" s="38"/>
      <c r="M6353" s="30"/>
      <c r="N6353" s="30"/>
      <c r="O6353" s="30"/>
      <c r="P6353" s="30"/>
      <c r="Q6353" s="23" t="str">
        <v/>
      </c>
      <c r="R6353" s="30"/>
      <c r="S6353" s="39"/>
      <c r="T6353" s="45"/>
      <c r="U6353" s="52"/>
      <c r="V6353" s="53"/>
      <c r="W6353" s="54"/>
      <c r="X6353" s="30"/>
      <c r="Y6353" s="31" t="str">
        <v/>
      </c>
      <c r="Z6353" s="30"/>
      <c r="AA6353" s="55"/>
      <c r="AB6353" s="55"/>
      <c r="AC6353" s="30"/>
      <c r="AD6353" s="30"/>
    </row>
    <row r="6354" spans="1:30" x14ac:dyDescent="0.2">
      <c r="A6354" s="89"/>
      <c r="B6354" s="35"/>
      <c r="C6354" s="30"/>
      <c r="D6354" s="30"/>
      <c r="E6354" s="30"/>
      <c r="F6354" s="30"/>
      <c r="G6354" s="30"/>
      <c r="H6354" s="155"/>
      <c r="I6354" s="36" t="str">
        <f ca="1">IFERROR(__xludf.DUMMYFUNCTION("""COMPUTED_VALUE""")," ")</f>
        <v xml:space="preserve"> </v>
      </c>
      <c r="J6354" s="51"/>
      <c r="K6354" s="56"/>
      <c r="L6354" s="38"/>
      <c r="M6354" s="30"/>
      <c r="N6354" s="30"/>
      <c r="O6354" s="30"/>
      <c r="P6354" s="30"/>
      <c r="Q6354" s="23" t="str">
        <v/>
      </c>
      <c r="R6354" s="30"/>
      <c r="S6354" s="39"/>
      <c r="T6354" s="45"/>
      <c r="U6354" s="52"/>
      <c r="V6354" s="53"/>
      <c r="W6354" s="54"/>
      <c r="X6354" s="30"/>
      <c r="Y6354" s="31" t="str">
        <v/>
      </c>
      <c r="Z6354" s="30"/>
      <c r="AA6354" s="56"/>
      <c r="AB6354" s="56"/>
      <c r="AC6354" s="30"/>
      <c r="AD6354" s="30"/>
    </row>
    <row r="6355" spans="1:30" x14ac:dyDescent="0.2">
      <c r="A6355" s="89"/>
      <c r="B6355" s="35"/>
      <c r="C6355" s="30"/>
      <c r="D6355" s="30"/>
      <c r="E6355" s="30"/>
      <c r="F6355" s="30"/>
      <c r="G6355" s="30"/>
      <c r="H6355" s="155"/>
      <c r="I6355" s="36" t="str">
        <f ca="1">IFERROR(__xludf.DUMMYFUNCTION("""COMPUTED_VALUE""")," ")</f>
        <v xml:space="preserve"> </v>
      </c>
      <c r="J6355" s="51"/>
      <c r="K6355" s="56"/>
      <c r="L6355" s="38"/>
      <c r="M6355" s="30"/>
      <c r="N6355" s="30"/>
      <c r="O6355" s="30"/>
      <c r="P6355" s="30"/>
      <c r="Q6355" s="23" t="str">
        <v/>
      </c>
      <c r="R6355" s="30"/>
      <c r="S6355" s="39"/>
      <c r="T6355" s="45"/>
      <c r="U6355" s="52"/>
      <c r="V6355" s="53"/>
      <c r="W6355" s="54"/>
      <c r="X6355" s="30"/>
      <c r="Y6355" s="31" t="str">
        <v/>
      </c>
      <c r="Z6355" s="30"/>
      <c r="AA6355" s="55"/>
      <c r="AB6355" s="55"/>
      <c r="AC6355" s="30"/>
      <c r="AD6355" s="30"/>
    </row>
    <row r="6356" spans="1:30" x14ac:dyDescent="0.2">
      <c r="A6356" s="89"/>
      <c r="B6356" s="35"/>
      <c r="C6356" s="30"/>
      <c r="D6356" s="30"/>
      <c r="E6356" s="30"/>
      <c r="F6356" s="30"/>
      <c r="G6356" s="30"/>
      <c r="H6356" s="155"/>
      <c r="I6356" s="36" t="str">
        <f ca="1">IFERROR(__xludf.DUMMYFUNCTION("""COMPUTED_VALUE""")," ")</f>
        <v xml:space="preserve"> </v>
      </c>
      <c r="J6356" s="51"/>
      <c r="K6356" s="56"/>
      <c r="L6356" s="38"/>
      <c r="M6356" s="30"/>
      <c r="N6356" s="30"/>
      <c r="O6356" s="30"/>
      <c r="P6356" s="30"/>
      <c r="Q6356" s="23" t="str">
        <v/>
      </c>
      <c r="R6356" s="30"/>
      <c r="S6356" s="39"/>
      <c r="T6356" s="45"/>
      <c r="U6356" s="52"/>
      <c r="V6356" s="53"/>
      <c r="W6356" s="54"/>
      <c r="X6356" s="30"/>
      <c r="Y6356" s="31" t="str">
        <v/>
      </c>
      <c r="Z6356" s="30"/>
      <c r="AA6356" s="56"/>
      <c r="AB6356" s="56"/>
      <c r="AC6356" s="30"/>
      <c r="AD6356" s="30"/>
    </row>
    <row r="6357" spans="1:30" x14ac:dyDescent="0.2">
      <c r="A6357" s="89"/>
      <c r="B6357" s="35"/>
      <c r="C6357" s="30"/>
      <c r="D6357" s="30"/>
      <c r="E6357" s="30"/>
      <c r="F6357" s="30"/>
      <c r="G6357" s="30"/>
      <c r="H6357" s="155"/>
      <c r="I6357" s="36" t="str">
        <f ca="1">IFERROR(__xludf.DUMMYFUNCTION("""COMPUTED_VALUE""")," ")</f>
        <v xml:space="preserve"> </v>
      </c>
      <c r="J6357" s="51"/>
      <c r="K6357" s="56"/>
      <c r="L6357" s="38"/>
      <c r="M6357" s="30"/>
      <c r="N6357" s="30"/>
      <c r="O6357" s="30"/>
      <c r="P6357" s="30"/>
      <c r="Q6357" s="23" t="str">
        <v/>
      </c>
      <c r="R6357" s="30"/>
      <c r="S6357" s="39"/>
      <c r="T6357" s="45"/>
      <c r="U6357" s="52"/>
      <c r="V6357" s="53"/>
      <c r="W6357" s="54"/>
      <c r="X6357" s="30"/>
      <c r="Y6357" s="31" t="str">
        <v/>
      </c>
      <c r="Z6357" s="30"/>
      <c r="AA6357" s="55"/>
      <c r="AB6357" s="55"/>
      <c r="AC6357" s="30"/>
      <c r="AD6357" s="30"/>
    </row>
    <row r="6358" spans="1:30" x14ac:dyDescent="0.2">
      <c r="A6358" s="89"/>
      <c r="B6358" s="35"/>
      <c r="C6358" s="30"/>
      <c r="D6358" s="30"/>
      <c r="E6358" s="30"/>
      <c r="F6358" s="30"/>
      <c r="G6358" s="30"/>
      <c r="H6358" s="155"/>
      <c r="I6358" s="36" t="str">
        <f ca="1">IFERROR(__xludf.DUMMYFUNCTION("""COMPUTED_VALUE""")," ")</f>
        <v xml:space="preserve"> </v>
      </c>
      <c r="J6358" s="51"/>
      <c r="K6358" s="56"/>
      <c r="L6358" s="38"/>
      <c r="M6358" s="30"/>
      <c r="N6358" s="30"/>
      <c r="O6358" s="30"/>
      <c r="P6358" s="30"/>
      <c r="Q6358" s="23" t="str">
        <v/>
      </c>
      <c r="R6358" s="30"/>
      <c r="S6358" s="39"/>
      <c r="T6358" s="45"/>
      <c r="U6358" s="52"/>
      <c r="V6358" s="53"/>
      <c r="W6358" s="54"/>
      <c r="X6358" s="30"/>
      <c r="Y6358" s="31" t="str">
        <v/>
      </c>
      <c r="Z6358" s="30"/>
      <c r="AA6358" s="56"/>
      <c r="AB6358" s="56"/>
      <c r="AC6358" s="30"/>
      <c r="AD6358" s="30"/>
    </row>
    <row r="6359" spans="1:30" x14ac:dyDescent="0.2">
      <c r="A6359" s="89"/>
      <c r="B6359" s="35"/>
      <c r="C6359" s="30"/>
      <c r="D6359" s="30"/>
      <c r="E6359" s="30"/>
      <c r="F6359" s="30"/>
      <c r="G6359" s="30"/>
      <c r="H6359" s="155"/>
      <c r="I6359" s="36" t="str">
        <f ca="1">IFERROR(__xludf.DUMMYFUNCTION("""COMPUTED_VALUE""")," ")</f>
        <v xml:space="preserve"> </v>
      </c>
      <c r="J6359" s="51"/>
      <c r="K6359" s="56"/>
      <c r="L6359" s="38"/>
      <c r="M6359" s="30"/>
      <c r="N6359" s="30"/>
      <c r="O6359" s="30"/>
      <c r="P6359" s="30"/>
      <c r="Q6359" s="23" t="str">
        <v/>
      </c>
      <c r="R6359" s="30"/>
      <c r="S6359" s="39"/>
      <c r="T6359" s="45"/>
      <c r="U6359" s="52"/>
      <c r="V6359" s="53"/>
      <c r="W6359" s="54"/>
      <c r="X6359" s="30"/>
      <c r="Y6359" s="31" t="str">
        <v/>
      </c>
      <c r="Z6359" s="30"/>
      <c r="AA6359" s="55"/>
      <c r="AB6359" s="55"/>
      <c r="AC6359" s="30"/>
      <c r="AD6359" s="30"/>
    </row>
    <row r="6360" spans="1:30" x14ac:dyDescent="0.2">
      <c r="A6360" s="89"/>
      <c r="B6360" s="35"/>
      <c r="C6360" s="30"/>
      <c r="D6360" s="30"/>
      <c r="E6360" s="30"/>
      <c r="F6360" s="30"/>
      <c r="G6360" s="30"/>
      <c r="H6360" s="155"/>
      <c r="I6360" s="36" t="str">
        <f ca="1">IFERROR(__xludf.DUMMYFUNCTION("""COMPUTED_VALUE""")," ")</f>
        <v xml:space="preserve"> </v>
      </c>
      <c r="J6360" s="51"/>
      <c r="K6360" s="56"/>
      <c r="L6360" s="38"/>
      <c r="M6360" s="30"/>
      <c r="N6360" s="30"/>
      <c r="O6360" s="30"/>
      <c r="P6360" s="30"/>
      <c r="Q6360" s="23" t="str">
        <v/>
      </c>
      <c r="R6360" s="30"/>
      <c r="S6360" s="39"/>
      <c r="T6360" s="45"/>
      <c r="U6360" s="52"/>
      <c r="V6360" s="53"/>
      <c r="W6360" s="54"/>
      <c r="X6360" s="30"/>
      <c r="Y6360" s="31" t="str">
        <v/>
      </c>
      <c r="Z6360" s="30"/>
      <c r="AA6360" s="56"/>
      <c r="AB6360" s="56"/>
      <c r="AC6360" s="30"/>
      <c r="AD6360" s="30"/>
    </row>
    <row r="6361" spans="1:30" x14ac:dyDescent="0.2">
      <c r="A6361" s="89"/>
      <c r="B6361" s="35"/>
      <c r="C6361" s="30"/>
      <c r="D6361" s="30"/>
      <c r="E6361" s="30"/>
      <c r="F6361" s="30"/>
      <c r="G6361" s="30"/>
      <c r="H6361" s="155"/>
      <c r="I6361" s="36" t="str">
        <f ca="1">IFERROR(__xludf.DUMMYFUNCTION("""COMPUTED_VALUE""")," ")</f>
        <v xml:space="preserve"> </v>
      </c>
      <c r="J6361" s="51"/>
      <c r="K6361" s="56"/>
      <c r="L6361" s="38"/>
      <c r="M6361" s="30"/>
      <c r="N6361" s="30"/>
      <c r="O6361" s="30"/>
      <c r="P6361" s="30"/>
      <c r="Q6361" s="23" t="str">
        <v/>
      </c>
      <c r="R6361" s="30"/>
      <c r="S6361" s="39"/>
      <c r="T6361" s="45"/>
      <c r="U6361" s="52"/>
      <c r="V6361" s="53"/>
      <c r="W6361" s="54"/>
      <c r="X6361" s="30"/>
      <c r="Y6361" s="31" t="str">
        <v/>
      </c>
      <c r="Z6361" s="30"/>
      <c r="AA6361" s="55"/>
      <c r="AB6361" s="55"/>
      <c r="AC6361" s="30"/>
      <c r="AD6361" s="30"/>
    </row>
    <row r="6362" spans="1:30" x14ac:dyDescent="0.2">
      <c r="A6362" s="89"/>
      <c r="B6362" s="35"/>
      <c r="C6362" s="30"/>
      <c r="D6362" s="30"/>
      <c r="E6362" s="30"/>
      <c r="F6362" s="30"/>
      <c r="G6362" s="30"/>
      <c r="H6362" s="155"/>
      <c r="I6362" s="36" t="str">
        <f ca="1">IFERROR(__xludf.DUMMYFUNCTION("""COMPUTED_VALUE""")," ")</f>
        <v xml:space="preserve"> </v>
      </c>
      <c r="J6362" s="51"/>
      <c r="K6362" s="56"/>
      <c r="L6362" s="38"/>
      <c r="M6362" s="30"/>
      <c r="N6362" s="30"/>
      <c r="O6362" s="30"/>
      <c r="P6362" s="30"/>
      <c r="Q6362" s="23" t="str">
        <v/>
      </c>
      <c r="R6362" s="30"/>
      <c r="S6362" s="39"/>
      <c r="T6362" s="45"/>
      <c r="U6362" s="52"/>
      <c r="V6362" s="53"/>
      <c r="W6362" s="54"/>
      <c r="X6362" s="30"/>
      <c r="Y6362" s="31" t="str">
        <v/>
      </c>
      <c r="Z6362" s="30"/>
      <c r="AA6362" s="56"/>
      <c r="AB6362" s="56"/>
      <c r="AC6362" s="30"/>
      <c r="AD6362" s="30"/>
    </row>
    <row r="6363" spans="1:30" x14ac:dyDescent="0.2">
      <c r="A6363" s="89"/>
      <c r="B6363" s="35"/>
      <c r="C6363" s="30"/>
      <c r="D6363" s="30"/>
      <c r="E6363" s="30"/>
      <c r="F6363" s="30"/>
      <c r="G6363" s="30"/>
      <c r="H6363" s="155"/>
      <c r="I6363" s="36" t="str">
        <f ca="1">IFERROR(__xludf.DUMMYFUNCTION("""COMPUTED_VALUE""")," ")</f>
        <v xml:space="preserve"> </v>
      </c>
      <c r="J6363" s="51"/>
      <c r="K6363" s="56"/>
      <c r="L6363" s="38"/>
      <c r="M6363" s="30"/>
      <c r="N6363" s="30"/>
      <c r="O6363" s="30"/>
      <c r="P6363" s="30"/>
      <c r="Q6363" s="23" t="str">
        <v/>
      </c>
      <c r="R6363" s="30"/>
      <c r="S6363" s="39"/>
      <c r="T6363" s="45"/>
      <c r="U6363" s="52"/>
      <c r="V6363" s="53"/>
      <c r="W6363" s="54"/>
      <c r="X6363" s="30"/>
      <c r="Y6363" s="31" t="str">
        <v/>
      </c>
      <c r="Z6363" s="30"/>
      <c r="AA6363" s="55"/>
      <c r="AB6363" s="55"/>
      <c r="AC6363" s="30"/>
      <c r="AD6363" s="30"/>
    </row>
    <row r="6364" spans="1:30" x14ac:dyDescent="0.2">
      <c r="A6364" s="89"/>
      <c r="B6364" s="35"/>
      <c r="C6364" s="30"/>
      <c r="D6364" s="30"/>
      <c r="E6364" s="30"/>
      <c r="F6364" s="30"/>
      <c r="G6364" s="30"/>
      <c r="H6364" s="155"/>
      <c r="I6364" s="36" t="str">
        <f ca="1">IFERROR(__xludf.DUMMYFUNCTION("""COMPUTED_VALUE""")," ")</f>
        <v xml:space="preserve"> </v>
      </c>
      <c r="J6364" s="51"/>
      <c r="K6364" s="56"/>
      <c r="L6364" s="38"/>
      <c r="M6364" s="30"/>
      <c r="N6364" s="30"/>
      <c r="O6364" s="30"/>
      <c r="P6364" s="30"/>
      <c r="Q6364" s="23" t="str">
        <v/>
      </c>
      <c r="R6364" s="30"/>
      <c r="S6364" s="39"/>
      <c r="T6364" s="45"/>
      <c r="U6364" s="52"/>
      <c r="V6364" s="53"/>
      <c r="W6364" s="54"/>
      <c r="X6364" s="30"/>
      <c r="Y6364" s="31" t="str">
        <v/>
      </c>
      <c r="Z6364" s="30"/>
      <c r="AA6364" s="56"/>
      <c r="AB6364" s="56"/>
      <c r="AC6364" s="30"/>
      <c r="AD6364" s="30"/>
    </row>
    <row r="6365" spans="1:30" x14ac:dyDescent="0.2">
      <c r="A6365" s="89"/>
      <c r="B6365" s="35"/>
      <c r="C6365" s="30"/>
      <c r="D6365" s="30"/>
      <c r="E6365" s="30"/>
      <c r="F6365" s="30"/>
      <c r="G6365" s="30"/>
      <c r="H6365" s="155"/>
      <c r="I6365" s="36" t="str">
        <f ca="1">IFERROR(__xludf.DUMMYFUNCTION("""COMPUTED_VALUE""")," ")</f>
        <v xml:space="preserve"> </v>
      </c>
      <c r="J6365" s="51"/>
      <c r="K6365" s="56"/>
      <c r="L6365" s="38"/>
      <c r="M6365" s="30"/>
      <c r="N6365" s="30"/>
      <c r="O6365" s="30"/>
      <c r="P6365" s="30"/>
      <c r="Q6365" s="23" t="str">
        <v/>
      </c>
      <c r="R6365" s="30"/>
      <c r="S6365" s="39"/>
      <c r="T6365" s="45"/>
      <c r="U6365" s="52"/>
      <c r="V6365" s="53"/>
      <c r="W6365" s="54"/>
      <c r="X6365" s="30"/>
      <c r="Y6365" s="31" t="str">
        <v/>
      </c>
      <c r="Z6365" s="30"/>
      <c r="AA6365" s="55"/>
      <c r="AB6365" s="55"/>
      <c r="AC6365" s="30"/>
      <c r="AD6365" s="30"/>
    </row>
    <row r="6366" spans="1:30" x14ac:dyDescent="0.2">
      <c r="A6366" s="89"/>
      <c r="B6366" s="35"/>
      <c r="C6366" s="30"/>
      <c r="D6366" s="30"/>
      <c r="E6366" s="30"/>
      <c r="F6366" s="30"/>
      <c r="G6366" s="30"/>
      <c r="H6366" s="155"/>
      <c r="I6366" s="36" t="str">
        <f ca="1">IFERROR(__xludf.DUMMYFUNCTION("""COMPUTED_VALUE""")," ")</f>
        <v xml:space="preserve"> </v>
      </c>
      <c r="J6366" s="51"/>
      <c r="K6366" s="56"/>
      <c r="L6366" s="38"/>
      <c r="M6366" s="30"/>
      <c r="N6366" s="30"/>
      <c r="O6366" s="30"/>
      <c r="P6366" s="30"/>
      <c r="Q6366" s="23" t="str">
        <v/>
      </c>
      <c r="R6366" s="30"/>
      <c r="S6366" s="39"/>
      <c r="T6366" s="45"/>
      <c r="U6366" s="52"/>
      <c r="V6366" s="53"/>
      <c r="W6366" s="54"/>
      <c r="X6366" s="30"/>
      <c r="Y6366" s="31" t="str">
        <v/>
      </c>
      <c r="Z6366" s="30"/>
      <c r="AA6366" s="56"/>
      <c r="AB6366" s="56"/>
      <c r="AC6366" s="30"/>
      <c r="AD6366" s="30"/>
    </row>
    <row r="6367" spans="1:30" x14ac:dyDescent="0.2">
      <c r="A6367" s="89"/>
      <c r="B6367" s="35"/>
      <c r="C6367" s="30"/>
      <c r="D6367" s="30"/>
      <c r="E6367" s="30"/>
      <c r="F6367" s="30"/>
      <c r="G6367" s="30"/>
      <c r="H6367" s="155"/>
      <c r="I6367" s="36" t="str">
        <f ca="1">IFERROR(__xludf.DUMMYFUNCTION("""COMPUTED_VALUE""")," ")</f>
        <v xml:space="preserve"> </v>
      </c>
      <c r="J6367" s="51"/>
      <c r="K6367" s="56"/>
      <c r="L6367" s="38"/>
      <c r="M6367" s="30"/>
      <c r="N6367" s="30"/>
      <c r="O6367" s="30"/>
      <c r="P6367" s="30"/>
      <c r="Q6367" s="23" t="str">
        <v/>
      </c>
      <c r="R6367" s="30"/>
      <c r="S6367" s="39"/>
      <c r="T6367" s="45"/>
      <c r="U6367" s="52"/>
      <c r="V6367" s="53"/>
      <c r="W6367" s="54"/>
      <c r="X6367" s="30"/>
      <c r="Y6367" s="31" t="str">
        <v/>
      </c>
      <c r="Z6367" s="30"/>
      <c r="AA6367" s="55"/>
      <c r="AB6367" s="55"/>
      <c r="AC6367" s="30"/>
      <c r="AD6367" s="30"/>
    </row>
    <row r="6368" spans="1:30" x14ac:dyDescent="0.2">
      <c r="A6368" s="89"/>
      <c r="B6368" s="35"/>
      <c r="C6368" s="30"/>
      <c r="D6368" s="30"/>
      <c r="E6368" s="30"/>
      <c r="F6368" s="30"/>
      <c r="G6368" s="30"/>
      <c r="H6368" s="155"/>
      <c r="I6368" s="36" t="str">
        <f ca="1">IFERROR(__xludf.DUMMYFUNCTION("""COMPUTED_VALUE""")," ")</f>
        <v xml:space="preserve"> </v>
      </c>
      <c r="J6368" s="51"/>
      <c r="K6368" s="56"/>
      <c r="L6368" s="38"/>
      <c r="M6368" s="30"/>
      <c r="N6368" s="30"/>
      <c r="O6368" s="30"/>
      <c r="P6368" s="30"/>
      <c r="Q6368" s="23" t="str">
        <v/>
      </c>
      <c r="R6368" s="30"/>
      <c r="S6368" s="39"/>
      <c r="T6368" s="45"/>
      <c r="U6368" s="52"/>
      <c r="V6368" s="53"/>
      <c r="W6368" s="54"/>
      <c r="X6368" s="30"/>
      <c r="Y6368" s="31" t="str">
        <v/>
      </c>
      <c r="Z6368" s="30"/>
      <c r="AA6368" s="56"/>
      <c r="AB6368" s="56"/>
      <c r="AC6368" s="30"/>
      <c r="AD6368" s="30"/>
    </row>
    <row r="6369" spans="1:30" x14ac:dyDescent="0.2">
      <c r="A6369" s="89"/>
      <c r="B6369" s="35"/>
      <c r="C6369" s="30"/>
      <c r="D6369" s="30"/>
      <c r="E6369" s="30"/>
      <c r="F6369" s="30"/>
      <c r="G6369" s="30"/>
      <c r="H6369" s="155"/>
      <c r="I6369" s="36" t="str">
        <f ca="1">IFERROR(__xludf.DUMMYFUNCTION("""COMPUTED_VALUE""")," ")</f>
        <v xml:space="preserve"> </v>
      </c>
      <c r="J6369" s="51"/>
      <c r="K6369" s="56"/>
      <c r="L6369" s="38"/>
      <c r="M6369" s="30"/>
      <c r="N6369" s="30"/>
      <c r="O6369" s="30"/>
      <c r="P6369" s="30"/>
      <c r="Q6369" s="23" t="str">
        <v/>
      </c>
      <c r="R6369" s="30"/>
      <c r="S6369" s="39"/>
      <c r="T6369" s="45"/>
      <c r="U6369" s="52"/>
      <c r="V6369" s="53"/>
      <c r="W6369" s="54"/>
      <c r="X6369" s="30"/>
      <c r="Y6369" s="31" t="str">
        <v/>
      </c>
      <c r="Z6369" s="30"/>
      <c r="AA6369" s="55"/>
      <c r="AB6369" s="55"/>
      <c r="AC6369" s="30"/>
      <c r="AD6369" s="30"/>
    </row>
    <row r="6370" spans="1:30" x14ac:dyDescent="0.2">
      <c r="A6370" s="89"/>
      <c r="B6370" s="35"/>
      <c r="C6370" s="30"/>
      <c r="D6370" s="30"/>
      <c r="E6370" s="30"/>
      <c r="F6370" s="30"/>
      <c r="G6370" s="30"/>
      <c r="H6370" s="155"/>
      <c r="I6370" s="36" t="str">
        <f ca="1">IFERROR(__xludf.DUMMYFUNCTION("""COMPUTED_VALUE""")," ")</f>
        <v xml:space="preserve"> </v>
      </c>
      <c r="J6370" s="51"/>
      <c r="K6370" s="56"/>
      <c r="L6370" s="38"/>
      <c r="M6370" s="30"/>
      <c r="N6370" s="30"/>
      <c r="O6370" s="30"/>
      <c r="P6370" s="30"/>
      <c r="Q6370" s="23" t="str">
        <v/>
      </c>
      <c r="R6370" s="30"/>
      <c r="S6370" s="39"/>
      <c r="T6370" s="45"/>
      <c r="U6370" s="52"/>
      <c r="V6370" s="53"/>
      <c r="W6370" s="54"/>
      <c r="X6370" s="30"/>
      <c r="Y6370" s="31" t="str">
        <v/>
      </c>
      <c r="Z6370" s="30"/>
      <c r="AA6370" s="56"/>
      <c r="AB6370" s="56"/>
      <c r="AC6370" s="30"/>
      <c r="AD6370" s="30"/>
    </row>
    <row r="6371" spans="1:30" x14ac:dyDescent="0.2">
      <c r="A6371" s="89"/>
      <c r="B6371" s="35"/>
      <c r="C6371" s="30"/>
      <c r="D6371" s="30"/>
      <c r="E6371" s="30"/>
      <c r="F6371" s="30"/>
      <c r="G6371" s="30"/>
      <c r="H6371" s="155"/>
      <c r="I6371" s="36" t="str">
        <f ca="1">IFERROR(__xludf.DUMMYFUNCTION("""COMPUTED_VALUE""")," ")</f>
        <v xml:space="preserve"> </v>
      </c>
      <c r="J6371" s="51"/>
      <c r="K6371" s="56"/>
      <c r="L6371" s="38"/>
      <c r="M6371" s="30"/>
      <c r="N6371" s="30"/>
      <c r="O6371" s="30"/>
      <c r="P6371" s="30"/>
      <c r="Q6371" s="23" t="str">
        <v/>
      </c>
      <c r="R6371" s="30"/>
      <c r="S6371" s="39"/>
      <c r="T6371" s="45"/>
      <c r="U6371" s="52"/>
      <c r="V6371" s="53"/>
      <c r="W6371" s="54"/>
      <c r="X6371" s="30"/>
      <c r="Y6371" s="31" t="str">
        <v/>
      </c>
      <c r="Z6371" s="30"/>
      <c r="AA6371" s="55"/>
      <c r="AB6371" s="55"/>
      <c r="AC6371" s="30"/>
      <c r="AD6371" s="30"/>
    </row>
    <row r="6372" spans="1:30" x14ac:dyDescent="0.2">
      <c r="A6372" s="89"/>
      <c r="B6372" s="35"/>
      <c r="C6372" s="30"/>
      <c r="D6372" s="30"/>
      <c r="E6372" s="30"/>
      <c r="F6372" s="30"/>
      <c r="G6372" s="30"/>
      <c r="H6372" s="155"/>
      <c r="I6372" s="36" t="str">
        <f ca="1">IFERROR(__xludf.DUMMYFUNCTION("""COMPUTED_VALUE""")," ")</f>
        <v xml:space="preserve"> </v>
      </c>
      <c r="J6372" s="51"/>
      <c r="K6372" s="56"/>
      <c r="L6372" s="38"/>
      <c r="M6372" s="30"/>
      <c r="N6372" s="30"/>
      <c r="O6372" s="30"/>
      <c r="P6372" s="30"/>
      <c r="Q6372" s="23" t="str">
        <v/>
      </c>
      <c r="R6372" s="30"/>
      <c r="S6372" s="39"/>
      <c r="T6372" s="45"/>
      <c r="U6372" s="52"/>
      <c r="V6372" s="53"/>
      <c r="W6372" s="54"/>
      <c r="X6372" s="30"/>
      <c r="Y6372" s="31" t="str">
        <v/>
      </c>
      <c r="Z6372" s="30"/>
      <c r="AA6372" s="56"/>
      <c r="AB6372" s="56"/>
      <c r="AC6372" s="30"/>
      <c r="AD6372" s="30"/>
    </row>
    <row r="6373" spans="1:30" x14ac:dyDescent="0.2">
      <c r="A6373" s="89"/>
      <c r="B6373" s="35"/>
      <c r="C6373" s="30"/>
      <c r="D6373" s="30"/>
      <c r="E6373" s="30"/>
      <c r="F6373" s="30"/>
      <c r="G6373" s="30"/>
      <c r="H6373" s="155"/>
      <c r="I6373" s="36" t="str">
        <f ca="1">IFERROR(__xludf.DUMMYFUNCTION("""COMPUTED_VALUE""")," ")</f>
        <v xml:space="preserve"> </v>
      </c>
      <c r="J6373" s="51"/>
      <c r="K6373" s="56"/>
      <c r="L6373" s="38"/>
      <c r="M6373" s="30"/>
      <c r="N6373" s="30"/>
      <c r="O6373" s="30"/>
      <c r="P6373" s="30"/>
      <c r="Q6373" s="23" t="str">
        <v/>
      </c>
      <c r="R6373" s="30"/>
      <c r="S6373" s="39"/>
      <c r="T6373" s="45"/>
      <c r="U6373" s="52"/>
      <c r="V6373" s="53"/>
      <c r="W6373" s="54"/>
      <c r="X6373" s="30"/>
      <c r="Y6373" s="31" t="str">
        <v/>
      </c>
      <c r="Z6373" s="30"/>
      <c r="AA6373" s="55"/>
      <c r="AB6373" s="55"/>
      <c r="AC6373" s="30"/>
      <c r="AD6373" s="30"/>
    </row>
    <row r="6374" spans="1:30" x14ac:dyDescent="0.2">
      <c r="A6374" s="89"/>
      <c r="B6374" s="35"/>
      <c r="C6374" s="30"/>
      <c r="D6374" s="30"/>
      <c r="E6374" s="30"/>
      <c r="F6374" s="30"/>
      <c r="G6374" s="30"/>
      <c r="H6374" s="155"/>
      <c r="I6374" s="36" t="str">
        <f ca="1">IFERROR(__xludf.DUMMYFUNCTION("""COMPUTED_VALUE""")," ")</f>
        <v xml:space="preserve"> </v>
      </c>
      <c r="J6374" s="51"/>
      <c r="K6374" s="56"/>
      <c r="L6374" s="38"/>
      <c r="M6374" s="30"/>
      <c r="N6374" s="30"/>
      <c r="O6374" s="30"/>
      <c r="P6374" s="30"/>
      <c r="Q6374" s="23" t="str">
        <v/>
      </c>
      <c r="R6374" s="30"/>
      <c r="S6374" s="39"/>
      <c r="T6374" s="45"/>
      <c r="U6374" s="52"/>
      <c r="V6374" s="53"/>
      <c r="W6374" s="54"/>
      <c r="X6374" s="30"/>
      <c r="Y6374" s="31" t="str">
        <v/>
      </c>
      <c r="Z6374" s="30"/>
      <c r="AA6374" s="56"/>
      <c r="AB6374" s="56"/>
      <c r="AC6374" s="30"/>
      <c r="AD6374" s="30"/>
    </row>
    <row r="6375" spans="1:30" x14ac:dyDescent="0.2">
      <c r="A6375" s="89"/>
      <c r="B6375" s="35"/>
      <c r="C6375" s="30"/>
      <c r="D6375" s="30"/>
      <c r="E6375" s="30"/>
      <c r="F6375" s="30"/>
      <c r="G6375" s="30"/>
      <c r="H6375" s="155"/>
      <c r="I6375" s="36" t="str">
        <f ca="1">IFERROR(__xludf.DUMMYFUNCTION("""COMPUTED_VALUE""")," ")</f>
        <v xml:space="preserve"> </v>
      </c>
      <c r="J6375" s="51"/>
      <c r="K6375" s="56"/>
      <c r="L6375" s="38"/>
      <c r="M6375" s="30"/>
      <c r="N6375" s="30"/>
      <c r="O6375" s="30"/>
      <c r="P6375" s="30"/>
      <c r="Q6375" s="23" t="str">
        <v/>
      </c>
      <c r="R6375" s="30"/>
      <c r="S6375" s="39"/>
      <c r="T6375" s="45"/>
      <c r="U6375" s="52"/>
      <c r="V6375" s="53"/>
      <c r="W6375" s="54"/>
      <c r="X6375" s="30"/>
      <c r="Y6375" s="31" t="str">
        <v/>
      </c>
      <c r="Z6375" s="30"/>
      <c r="AA6375" s="55"/>
      <c r="AB6375" s="55"/>
      <c r="AC6375" s="30"/>
      <c r="AD6375" s="30"/>
    </row>
    <row r="6376" spans="1:30" x14ac:dyDescent="0.2">
      <c r="A6376" s="89"/>
      <c r="B6376" s="35"/>
      <c r="C6376" s="30"/>
      <c r="D6376" s="30"/>
      <c r="E6376" s="30"/>
      <c r="F6376" s="30"/>
      <c r="G6376" s="30"/>
      <c r="H6376" s="155"/>
      <c r="I6376" s="36" t="str">
        <f ca="1">IFERROR(__xludf.DUMMYFUNCTION("""COMPUTED_VALUE""")," ")</f>
        <v xml:space="preserve"> </v>
      </c>
      <c r="J6376" s="51"/>
      <c r="K6376" s="56"/>
      <c r="L6376" s="38"/>
      <c r="M6376" s="30"/>
      <c r="N6376" s="30"/>
      <c r="O6376" s="30"/>
      <c r="P6376" s="30"/>
      <c r="Q6376" s="23" t="str">
        <v/>
      </c>
      <c r="R6376" s="30"/>
      <c r="S6376" s="39"/>
      <c r="T6376" s="45"/>
      <c r="U6376" s="52"/>
      <c r="V6376" s="53"/>
      <c r="W6376" s="54"/>
      <c r="X6376" s="30"/>
      <c r="Y6376" s="31" t="str">
        <v/>
      </c>
      <c r="Z6376" s="30"/>
      <c r="AA6376" s="56"/>
      <c r="AB6376" s="56"/>
      <c r="AC6376" s="30"/>
      <c r="AD6376" s="30"/>
    </row>
    <row r="6377" spans="1:30" x14ac:dyDescent="0.2">
      <c r="A6377" s="89"/>
      <c r="B6377" s="35"/>
      <c r="C6377" s="30"/>
      <c r="D6377" s="30"/>
      <c r="E6377" s="30"/>
      <c r="F6377" s="30"/>
      <c r="G6377" s="30"/>
      <c r="H6377" s="155"/>
      <c r="I6377" s="36" t="str">
        <f ca="1">IFERROR(__xludf.DUMMYFUNCTION("""COMPUTED_VALUE""")," ")</f>
        <v xml:space="preserve"> </v>
      </c>
      <c r="J6377" s="51"/>
      <c r="K6377" s="56"/>
      <c r="L6377" s="38"/>
      <c r="M6377" s="30"/>
      <c r="N6377" s="30"/>
      <c r="O6377" s="30"/>
      <c r="P6377" s="30"/>
      <c r="Q6377" s="23" t="str">
        <v/>
      </c>
      <c r="R6377" s="30"/>
      <c r="S6377" s="39"/>
      <c r="T6377" s="45"/>
      <c r="U6377" s="52"/>
      <c r="V6377" s="53"/>
      <c r="W6377" s="54"/>
      <c r="X6377" s="30"/>
      <c r="Y6377" s="31" t="str">
        <v/>
      </c>
      <c r="Z6377" s="30"/>
      <c r="AA6377" s="55"/>
      <c r="AB6377" s="55"/>
      <c r="AC6377" s="30"/>
      <c r="AD6377" s="30"/>
    </row>
    <row r="6378" spans="1:30" x14ac:dyDescent="0.2">
      <c r="A6378" s="89"/>
      <c r="B6378" s="35"/>
      <c r="C6378" s="30"/>
      <c r="D6378" s="30"/>
      <c r="E6378" s="30"/>
      <c r="F6378" s="30"/>
      <c r="G6378" s="30"/>
      <c r="H6378" s="155"/>
      <c r="I6378" s="36" t="str">
        <f ca="1">IFERROR(__xludf.DUMMYFUNCTION("""COMPUTED_VALUE""")," ")</f>
        <v xml:space="preserve"> </v>
      </c>
      <c r="J6378" s="51"/>
      <c r="K6378" s="56"/>
      <c r="L6378" s="38"/>
      <c r="M6378" s="30"/>
      <c r="N6378" s="30"/>
      <c r="O6378" s="30"/>
      <c r="P6378" s="30"/>
      <c r="Q6378" s="23" t="str">
        <v/>
      </c>
      <c r="R6378" s="30"/>
      <c r="S6378" s="39"/>
      <c r="T6378" s="45"/>
      <c r="U6378" s="52"/>
      <c r="V6378" s="53"/>
      <c r="W6378" s="54"/>
      <c r="X6378" s="30"/>
      <c r="Y6378" s="31" t="str">
        <v/>
      </c>
      <c r="Z6378" s="30"/>
      <c r="AA6378" s="56"/>
      <c r="AB6378" s="56"/>
      <c r="AC6378" s="30"/>
      <c r="AD6378" s="30"/>
    </row>
    <row r="6379" spans="1:30" x14ac:dyDescent="0.2">
      <c r="A6379" s="89"/>
      <c r="B6379" s="35"/>
      <c r="C6379" s="30"/>
      <c r="D6379" s="30"/>
      <c r="E6379" s="30"/>
      <c r="F6379" s="30"/>
      <c r="G6379" s="30"/>
      <c r="H6379" s="155"/>
      <c r="I6379" s="36" t="str">
        <f ca="1">IFERROR(__xludf.DUMMYFUNCTION("""COMPUTED_VALUE""")," ")</f>
        <v xml:space="preserve"> </v>
      </c>
      <c r="J6379" s="51"/>
      <c r="K6379" s="56"/>
      <c r="L6379" s="38"/>
      <c r="M6379" s="30"/>
      <c r="N6379" s="30"/>
      <c r="O6379" s="30"/>
      <c r="P6379" s="30"/>
      <c r="Q6379" s="23" t="str">
        <v/>
      </c>
      <c r="R6379" s="30"/>
      <c r="S6379" s="39"/>
      <c r="T6379" s="45"/>
      <c r="U6379" s="52"/>
      <c r="V6379" s="53"/>
      <c r="W6379" s="54"/>
      <c r="X6379" s="30"/>
      <c r="Y6379" s="31" t="str">
        <v/>
      </c>
      <c r="Z6379" s="30"/>
      <c r="AA6379" s="55"/>
      <c r="AB6379" s="55"/>
      <c r="AC6379" s="30"/>
      <c r="AD6379" s="30"/>
    </row>
    <row r="6380" spans="1:30" x14ac:dyDescent="0.2">
      <c r="A6380" s="89"/>
      <c r="B6380" s="35"/>
      <c r="C6380" s="30"/>
      <c r="D6380" s="30"/>
      <c r="E6380" s="30"/>
      <c r="F6380" s="30"/>
      <c r="G6380" s="30"/>
      <c r="H6380" s="155"/>
      <c r="I6380" s="36" t="str">
        <f ca="1">IFERROR(__xludf.DUMMYFUNCTION("""COMPUTED_VALUE""")," ")</f>
        <v xml:space="preserve"> </v>
      </c>
      <c r="J6380" s="51"/>
      <c r="K6380" s="56"/>
      <c r="L6380" s="38"/>
      <c r="M6380" s="30"/>
      <c r="N6380" s="30"/>
      <c r="O6380" s="30"/>
      <c r="P6380" s="30"/>
      <c r="Q6380" s="23" t="str">
        <v/>
      </c>
      <c r="R6380" s="30"/>
      <c r="S6380" s="39"/>
      <c r="T6380" s="45"/>
      <c r="U6380" s="52"/>
      <c r="V6380" s="53"/>
      <c r="W6380" s="54"/>
      <c r="X6380" s="30"/>
      <c r="Y6380" s="31" t="str">
        <v/>
      </c>
      <c r="Z6380" s="30"/>
      <c r="AA6380" s="56"/>
      <c r="AB6380" s="56"/>
      <c r="AC6380" s="30"/>
      <c r="AD6380" s="30"/>
    </row>
    <row r="6381" spans="1:30" x14ac:dyDescent="0.2">
      <c r="A6381" s="89"/>
      <c r="B6381" s="35"/>
      <c r="C6381" s="30"/>
      <c r="D6381" s="30"/>
      <c r="E6381" s="30"/>
      <c r="F6381" s="30"/>
      <c r="G6381" s="30"/>
      <c r="H6381" s="155"/>
      <c r="I6381" s="36" t="str">
        <f ca="1">IFERROR(__xludf.DUMMYFUNCTION("""COMPUTED_VALUE""")," ")</f>
        <v xml:space="preserve"> </v>
      </c>
      <c r="J6381" s="51"/>
      <c r="K6381" s="56"/>
      <c r="L6381" s="38"/>
      <c r="M6381" s="30"/>
      <c r="N6381" s="30"/>
      <c r="O6381" s="30"/>
      <c r="P6381" s="30"/>
      <c r="Q6381" s="23" t="str">
        <v/>
      </c>
      <c r="R6381" s="30"/>
      <c r="S6381" s="39"/>
      <c r="T6381" s="45"/>
      <c r="U6381" s="52"/>
      <c r="V6381" s="53"/>
      <c r="W6381" s="54"/>
      <c r="X6381" s="30"/>
      <c r="Y6381" s="31" t="str">
        <v/>
      </c>
      <c r="Z6381" s="30"/>
      <c r="AA6381" s="55"/>
      <c r="AB6381" s="55"/>
      <c r="AC6381" s="30"/>
      <c r="AD6381" s="30"/>
    </row>
    <row r="6382" spans="1:30" x14ac:dyDescent="0.2">
      <c r="A6382" s="89"/>
      <c r="B6382" s="35"/>
      <c r="C6382" s="30"/>
      <c r="D6382" s="30"/>
      <c r="E6382" s="30"/>
      <c r="F6382" s="30"/>
      <c r="G6382" s="30"/>
      <c r="H6382" s="155"/>
      <c r="I6382" s="36" t="str">
        <f ca="1">IFERROR(__xludf.DUMMYFUNCTION("""COMPUTED_VALUE""")," ")</f>
        <v xml:space="preserve"> </v>
      </c>
      <c r="J6382" s="51"/>
      <c r="K6382" s="56"/>
      <c r="L6382" s="38"/>
      <c r="M6382" s="30"/>
      <c r="N6382" s="30"/>
      <c r="O6382" s="30"/>
      <c r="P6382" s="30"/>
      <c r="Q6382" s="23" t="str">
        <v/>
      </c>
      <c r="R6382" s="30"/>
      <c r="S6382" s="39"/>
      <c r="T6382" s="45"/>
      <c r="U6382" s="52"/>
      <c r="V6382" s="53"/>
      <c r="W6382" s="54"/>
      <c r="X6382" s="30"/>
      <c r="Y6382" s="31" t="str">
        <v/>
      </c>
      <c r="Z6382" s="30"/>
      <c r="AA6382" s="56"/>
      <c r="AB6382" s="56"/>
      <c r="AC6382" s="30"/>
      <c r="AD6382" s="30"/>
    </row>
    <row r="6383" spans="1:30" x14ac:dyDescent="0.2">
      <c r="A6383" s="89"/>
      <c r="B6383" s="35"/>
      <c r="C6383" s="30"/>
      <c r="D6383" s="30"/>
      <c r="E6383" s="30"/>
      <c r="F6383" s="30"/>
      <c r="G6383" s="30"/>
      <c r="H6383" s="155"/>
      <c r="I6383" s="36" t="str">
        <f ca="1">IFERROR(__xludf.DUMMYFUNCTION("""COMPUTED_VALUE""")," ")</f>
        <v xml:space="preserve"> </v>
      </c>
      <c r="J6383" s="51"/>
      <c r="K6383" s="56"/>
      <c r="L6383" s="38"/>
      <c r="M6383" s="30"/>
      <c r="N6383" s="30"/>
      <c r="O6383" s="30"/>
      <c r="P6383" s="30"/>
      <c r="Q6383" s="23" t="str">
        <v/>
      </c>
      <c r="R6383" s="30"/>
      <c r="S6383" s="39"/>
      <c r="T6383" s="45"/>
      <c r="U6383" s="52"/>
      <c r="V6383" s="53"/>
      <c r="W6383" s="54"/>
      <c r="X6383" s="30"/>
      <c r="Y6383" s="31" t="str">
        <v/>
      </c>
      <c r="Z6383" s="30"/>
      <c r="AA6383" s="55"/>
      <c r="AB6383" s="55"/>
      <c r="AC6383" s="30"/>
      <c r="AD6383" s="30"/>
    </row>
    <row r="6384" spans="1:30" x14ac:dyDescent="0.2">
      <c r="A6384" s="89"/>
      <c r="B6384" s="35"/>
      <c r="C6384" s="30"/>
      <c r="D6384" s="30"/>
      <c r="E6384" s="30"/>
      <c r="F6384" s="30"/>
      <c r="G6384" s="30"/>
      <c r="H6384" s="155"/>
      <c r="I6384" s="36" t="str">
        <f ca="1">IFERROR(__xludf.DUMMYFUNCTION("""COMPUTED_VALUE""")," ")</f>
        <v xml:space="preserve"> </v>
      </c>
      <c r="J6384" s="51"/>
      <c r="K6384" s="56"/>
      <c r="L6384" s="38"/>
      <c r="M6384" s="30"/>
      <c r="N6384" s="30"/>
      <c r="O6384" s="30"/>
      <c r="P6384" s="30"/>
      <c r="Q6384" s="23" t="str">
        <v/>
      </c>
      <c r="R6384" s="30"/>
      <c r="S6384" s="39"/>
      <c r="T6384" s="45"/>
      <c r="U6384" s="52"/>
      <c r="V6384" s="53"/>
      <c r="W6384" s="54"/>
      <c r="X6384" s="30"/>
      <c r="Y6384" s="31" t="str">
        <v/>
      </c>
      <c r="Z6384" s="30"/>
      <c r="AA6384" s="56"/>
      <c r="AB6384" s="56"/>
      <c r="AC6384" s="30"/>
      <c r="AD6384" s="30"/>
    </row>
    <row r="6385" spans="1:30" x14ac:dyDescent="0.2">
      <c r="A6385" s="89"/>
      <c r="B6385" s="35"/>
      <c r="C6385" s="30"/>
      <c r="D6385" s="30"/>
      <c r="E6385" s="30"/>
      <c r="F6385" s="30"/>
      <c r="G6385" s="30"/>
      <c r="H6385" s="155"/>
      <c r="I6385" s="36" t="str">
        <f ca="1">IFERROR(__xludf.DUMMYFUNCTION("""COMPUTED_VALUE""")," ")</f>
        <v xml:space="preserve"> </v>
      </c>
      <c r="J6385" s="51"/>
      <c r="K6385" s="56"/>
      <c r="L6385" s="38"/>
      <c r="M6385" s="30"/>
      <c r="N6385" s="30"/>
      <c r="O6385" s="30"/>
      <c r="P6385" s="30"/>
      <c r="Q6385" s="23" t="str">
        <v/>
      </c>
      <c r="R6385" s="30"/>
      <c r="S6385" s="39"/>
      <c r="T6385" s="45"/>
      <c r="U6385" s="52"/>
      <c r="V6385" s="53"/>
      <c r="W6385" s="54"/>
      <c r="X6385" s="30"/>
      <c r="Y6385" s="31" t="str">
        <v/>
      </c>
      <c r="Z6385" s="30"/>
      <c r="AA6385" s="55"/>
      <c r="AB6385" s="55"/>
      <c r="AC6385" s="30"/>
      <c r="AD6385" s="30"/>
    </row>
    <row r="6386" spans="1:30" x14ac:dyDescent="0.2">
      <c r="A6386" s="89"/>
      <c r="B6386" s="35"/>
      <c r="C6386" s="30"/>
      <c r="D6386" s="30"/>
      <c r="E6386" s="30"/>
      <c r="F6386" s="30"/>
      <c r="G6386" s="30"/>
      <c r="H6386" s="155"/>
      <c r="I6386" s="36" t="str">
        <f ca="1">IFERROR(__xludf.DUMMYFUNCTION("""COMPUTED_VALUE""")," ")</f>
        <v xml:space="preserve"> </v>
      </c>
      <c r="J6386" s="51"/>
      <c r="K6386" s="56"/>
      <c r="L6386" s="38"/>
      <c r="M6386" s="30"/>
      <c r="N6386" s="30"/>
      <c r="O6386" s="30"/>
      <c r="P6386" s="30"/>
      <c r="Q6386" s="23" t="str">
        <v/>
      </c>
      <c r="R6386" s="30"/>
      <c r="S6386" s="39"/>
      <c r="T6386" s="45"/>
      <c r="U6386" s="52"/>
      <c r="V6386" s="53"/>
      <c r="W6386" s="54"/>
      <c r="X6386" s="30"/>
      <c r="Y6386" s="31" t="str">
        <v/>
      </c>
      <c r="Z6386" s="30"/>
      <c r="AA6386" s="56"/>
      <c r="AB6386" s="56"/>
      <c r="AC6386" s="30"/>
      <c r="AD6386" s="30"/>
    </row>
    <row r="6387" spans="1:30" x14ac:dyDescent="0.2">
      <c r="A6387" s="89"/>
      <c r="B6387" s="35"/>
      <c r="C6387" s="30"/>
      <c r="D6387" s="30"/>
      <c r="E6387" s="30"/>
      <c r="F6387" s="30"/>
      <c r="G6387" s="30"/>
      <c r="H6387" s="155"/>
      <c r="I6387" s="36" t="str">
        <f ca="1">IFERROR(__xludf.DUMMYFUNCTION("""COMPUTED_VALUE""")," ")</f>
        <v xml:space="preserve"> </v>
      </c>
      <c r="J6387" s="51"/>
      <c r="K6387" s="56"/>
      <c r="L6387" s="38"/>
      <c r="M6387" s="30"/>
      <c r="N6387" s="30"/>
      <c r="O6387" s="30"/>
      <c r="P6387" s="30"/>
      <c r="Q6387" s="23" t="str">
        <v/>
      </c>
      <c r="R6387" s="30"/>
      <c r="S6387" s="39"/>
      <c r="T6387" s="45"/>
      <c r="U6387" s="52"/>
      <c r="V6387" s="53"/>
      <c r="W6387" s="54"/>
      <c r="X6387" s="30"/>
      <c r="Y6387" s="31" t="str">
        <v/>
      </c>
      <c r="Z6387" s="30"/>
      <c r="AA6387" s="55"/>
      <c r="AB6387" s="55"/>
      <c r="AC6387" s="30"/>
      <c r="AD6387" s="30"/>
    </row>
    <row r="6388" spans="1:30" x14ac:dyDescent="0.2">
      <c r="A6388" s="89"/>
      <c r="B6388" s="35"/>
      <c r="C6388" s="30"/>
      <c r="D6388" s="30"/>
      <c r="E6388" s="30"/>
      <c r="F6388" s="30"/>
      <c r="G6388" s="30"/>
      <c r="H6388" s="155"/>
      <c r="I6388" s="36" t="str">
        <f ca="1">IFERROR(__xludf.DUMMYFUNCTION("""COMPUTED_VALUE""")," ")</f>
        <v xml:space="preserve"> </v>
      </c>
      <c r="J6388" s="51"/>
      <c r="K6388" s="56"/>
      <c r="L6388" s="38"/>
      <c r="M6388" s="30"/>
      <c r="N6388" s="30"/>
      <c r="O6388" s="30"/>
      <c r="P6388" s="30"/>
      <c r="Q6388" s="23" t="str">
        <v/>
      </c>
      <c r="R6388" s="30"/>
      <c r="S6388" s="39"/>
      <c r="T6388" s="45"/>
      <c r="U6388" s="52"/>
      <c r="V6388" s="53"/>
      <c r="W6388" s="54"/>
      <c r="X6388" s="30"/>
      <c r="Y6388" s="31" t="str">
        <v/>
      </c>
      <c r="Z6388" s="30"/>
      <c r="AA6388" s="56"/>
      <c r="AB6388" s="56"/>
      <c r="AC6388" s="30"/>
      <c r="AD6388" s="30"/>
    </row>
    <row r="6389" spans="1:30" x14ac:dyDescent="0.2">
      <c r="A6389" s="89"/>
      <c r="B6389" s="35"/>
      <c r="C6389" s="30"/>
      <c r="D6389" s="30"/>
      <c r="E6389" s="30"/>
      <c r="F6389" s="30"/>
      <c r="G6389" s="30"/>
      <c r="H6389" s="155"/>
      <c r="I6389" s="36" t="str">
        <f ca="1">IFERROR(__xludf.DUMMYFUNCTION("""COMPUTED_VALUE""")," ")</f>
        <v xml:space="preserve"> </v>
      </c>
      <c r="J6389" s="51"/>
      <c r="K6389" s="56"/>
      <c r="L6389" s="38"/>
      <c r="M6389" s="30"/>
      <c r="N6389" s="30"/>
      <c r="O6389" s="30"/>
      <c r="P6389" s="30"/>
      <c r="Q6389" s="23" t="str">
        <v/>
      </c>
      <c r="R6389" s="30"/>
      <c r="S6389" s="39"/>
      <c r="T6389" s="45"/>
      <c r="U6389" s="52"/>
      <c r="V6389" s="53"/>
      <c r="W6389" s="54"/>
      <c r="X6389" s="30"/>
      <c r="Y6389" s="31" t="str">
        <v/>
      </c>
      <c r="Z6389" s="30"/>
      <c r="AA6389" s="55"/>
      <c r="AB6389" s="55"/>
      <c r="AC6389" s="30"/>
      <c r="AD6389" s="30"/>
    </row>
  </sheetData>
  <conditionalFormatting sqref="AC1804:AD1804">
    <cfRule type="cellIs" dxfId="13389" priority="1" operator="equal">
      <formula>"Đã nhận"</formula>
    </cfRule>
  </conditionalFormatting>
  <conditionalFormatting sqref="F975 F1804:G1804">
    <cfRule type="cellIs" dxfId="13388" priority="2" operator="equal">
      <formula>"A"</formula>
    </cfRule>
  </conditionalFormatting>
  <conditionalFormatting sqref="F975 F1804:G1804">
    <cfRule type="cellIs" dxfId="13387" priority="3" operator="equal">
      <formula>"B"</formula>
    </cfRule>
  </conditionalFormatting>
  <conditionalFormatting sqref="F975 F1804:G1804">
    <cfRule type="cellIs" dxfId="13386" priority="4" operator="equal">
      <formula>"C"</formula>
    </cfRule>
  </conditionalFormatting>
  <conditionalFormatting sqref="F975 F1804:G1804">
    <cfRule type="cellIs" dxfId="13385" priority="5" operator="equal">
      <formula>"T"</formula>
    </cfRule>
  </conditionalFormatting>
  <conditionalFormatting sqref="F975 F1804:G1804">
    <cfRule type="cellIs" dxfId="13384" priority="6" operator="equal">
      <formula>"V"</formula>
    </cfRule>
  </conditionalFormatting>
  <conditionalFormatting sqref="F975 F1804">
    <cfRule type="colorScale" priority="7">
      <colorScale>
        <cfvo type="min"/>
        <cfvo type="max"/>
        <color rgb="FF57BB8A"/>
        <color rgb="FFFFFFFF"/>
      </colorScale>
    </cfRule>
  </conditionalFormatting>
  <conditionalFormatting sqref="X1804:Y1804">
    <cfRule type="endsWith" dxfId="13383" priority="8" operator="endsWith" text=" ">
      <formula>RIGHT((X1804),LEN(" "))=(" ")</formula>
    </cfRule>
  </conditionalFormatting>
  <conditionalFormatting sqref="Y1804">
    <cfRule type="endsWith" dxfId="13382" priority="9" operator="endsWith" text=" ">
      <formula>RIGHT((Y1804),LEN(" "))=(" ")</formula>
    </cfRule>
  </conditionalFormatting>
  <conditionalFormatting sqref="X1804:Y1804">
    <cfRule type="endsWith" dxfId="13381" priority="10" operator="endsWith" text=" ">
      <formula>RIGHT((X1804),LEN(" "))=(" ")</formula>
    </cfRule>
  </conditionalFormatting>
  <conditionalFormatting sqref="Z1804">
    <cfRule type="cellIs" dxfId="13380" priority="11" operator="equal">
      <formula>"R"</formula>
    </cfRule>
  </conditionalFormatting>
  <conditionalFormatting sqref="Z1804">
    <cfRule type="cellIs" dxfId="13379" priority="12" operator="equal">
      <formula>"R-Thiếu"</formula>
    </cfRule>
  </conditionalFormatting>
  <conditionalFormatting sqref="Z1804">
    <cfRule type="cellIs" dxfId="13378" priority="13" operator="equal">
      <formula>"Đã tính lương"</formula>
    </cfRule>
  </conditionalFormatting>
  <conditionalFormatting sqref="W1804:X1804">
    <cfRule type="cellIs" dxfId="13377" priority="14" operator="equal">
      <formula>"Sách"</formula>
    </cfRule>
  </conditionalFormatting>
  <conditionalFormatting sqref="D1804:E1804">
    <cfRule type="cellIs" dxfId="13376" priority="15" operator="equal">
      <formula>"GT Lv1"</formula>
    </cfRule>
  </conditionalFormatting>
  <conditionalFormatting sqref="D1804:E1804">
    <cfRule type="cellIs" dxfId="13375" priority="16" operator="equal">
      <formula>"GT Lv2"</formula>
    </cfRule>
  </conditionalFormatting>
  <conditionalFormatting sqref="D1804:E1804">
    <cfRule type="cellIs" dxfId="13374" priority="17" operator="equal">
      <formula>"GT Lv3"</formula>
    </cfRule>
  </conditionalFormatting>
  <conditionalFormatting sqref="D1804:E1804">
    <cfRule type="cellIs" dxfId="13373" priority="18" operator="equal">
      <formula>"Toeic Lv1"</formula>
    </cfRule>
  </conditionalFormatting>
  <conditionalFormatting sqref="D1804:E1804">
    <cfRule type="cellIs" dxfId="13372" priority="19" operator="equal">
      <formula>"Toeic Lv2"</formula>
    </cfRule>
  </conditionalFormatting>
  <conditionalFormatting sqref="D1804:E1804">
    <cfRule type="containsText" dxfId="13371" priority="20" operator="containsText" text="Combo">
      <formula>NOT(ISERROR(SEARCH(("Combo"),(D1804))))</formula>
    </cfRule>
  </conditionalFormatting>
  <conditionalFormatting sqref="C1804">
    <cfRule type="cellIs" dxfId="13370" priority="21" operator="equal">
      <formula>"Mới"</formula>
    </cfRule>
  </conditionalFormatting>
  <conditionalFormatting sqref="C1804">
    <cfRule type="cellIs" dxfId="13369" priority="22" operator="equal">
      <formula>"Up Level"</formula>
    </cfRule>
  </conditionalFormatting>
  <conditionalFormatting sqref="C1804">
    <cfRule type="cellIs" dxfId="13368" priority="23" operator="equal">
      <formula>"Đã tính lương"</formula>
    </cfRule>
  </conditionalFormatting>
  <conditionalFormatting sqref="C1804">
    <cfRule type="cellIs" dxfId="13367" priority="24" operator="equal">
      <formula>"Up quá trình"</formula>
    </cfRule>
  </conditionalFormatting>
  <conditionalFormatting sqref="N1804">
    <cfRule type="cellIs" dxfId="13366" priority="25" operator="equal">
      <formula>"TIẾN"</formula>
    </cfRule>
  </conditionalFormatting>
  <conditionalFormatting sqref="R1804">
    <cfRule type="containsText" dxfId="13365" priority="26" operator="containsText" text="Chung">
      <formula>NOT(ISERROR(SEARCH(("Chung"),(R1804))))</formula>
    </cfRule>
  </conditionalFormatting>
  <conditionalFormatting sqref="AC1804:AD1804">
    <cfRule type="cellIs" dxfId="13364" priority="27" operator="equal">
      <formula>"Đã nhận"</formula>
    </cfRule>
  </conditionalFormatting>
  <conditionalFormatting sqref="AC1769:AD1772">
    <cfRule type="cellIs" dxfId="13363" priority="28" operator="equal">
      <formula>"Đã nhận"</formula>
    </cfRule>
  </conditionalFormatting>
  <conditionalFormatting sqref="F1769:H1772">
    <cfRule type="cellIs" dxfId="13362" priority="29" operator="equal">
      <formula>"A"</formula>
    </cfRule>
  </conditionalFormatting>
  <conditionalFormatting sqref="F1769:H1772">
    <cfRule type="cellIs" dxfId="13361" priority="30" operator="equal">
      <formula>"B"</formula>
    </cfRule>
  </conditionalFormatting>
  <conditionalFormatting sqref="F1769:H1772">
    <cfRule type="cellIs" dxfId="13360" priority="31" operator="equal">
      <formula>"C"</formula>
    </cfRule>
  </conditionalFormatting>
  <conditionalFormatting sqref="F1769:H1772">
    <cfRule type="cellIs" dxfId="13359" priority="32" operator="equal">
      <formula>"T"</formula>
    </cfRule>
  </conditionalFormatting>
  <conditionalFormatting sqref="F1769:H1772">
    <cfRule type="cellIs" dxfId="13358" priority="33" operator="equal">
      <formula>"V"</formula>
    </cfRule>
  </conditionalFormatting>
  <conditionalFormatting sqref="F1769:F1772 H1769:H1772 B1770">
    <cfRule type="colorScale" priority="34">
      <colorScale>
        <cfvo type="min"/>
        <cfvo type="max"/>
        <color rgb="FF57BB8A"/>
        <color rgb="FFFFFFFF"/>
      </colorScale>
    </cfRule>
  </conditionalFormatting>
  <conditionalFormatting sqref="Y1769:Y1772 X1770">
    <cfRule type="endsWith" dxfId="13357" priority="35" operator="endsWith" text=" ">
      <formula>RIGHT((Y1769),LEN(" "))=(" ")</formula>
    </cfRule>
  </conditionalFormatting>
  <conditionalFormatting sqref="Z1769:Z1772">
    <cfRule type="cellIs" dxfId="13356" priority="36" operator="equal">
      <formula>"Đã tính lương"</formula>
    </cfRule>
  </conditionalFormatting>
  <conditionalFormatting sqref="Z1769:Z1772">
    <cfRule type="cellIs" dxfId="13355" priority="37" operator="equal">
      <formula>"R-Thiếu"</formula>
    </cfRule>
  </conditionalFormatting>
  <conditionalFormatting sqref="Z1769:Z1772">
    <cfRule type="cellIs" dxfId="13354" priority="38" operator="equal">
      <formula>"R"</formula>
    </cfRule>
  </conditionalFormatting>
  <conditionalFormatting sqref="W1769:X1772">
    <cfRule type="cellIs" dxfId="13353" priority="39" operator="equal">
      <formula>"Sách"</formula>
    </cfRule>
  </conditionalFormatting>
  <conditionalFormatting sqref="X1769:Y1772">
    <cfRule type="endsWith" dxfId="13352" priority="40" operator="endsWith" text=" ">
      <formula>RIGHT((X1769),LEN(" "))=(" ")</formula>
    </cfRule>
  </conditionalFormatting>
  <conditionalFormatting sqref="Y1769:Y1772">
    <cfRule type="endsWith" dxfId="13351" priority="41" operator="endsWith" text=" ">
      <formula>RIGHT((Y1769),LEN(" "))=(" ")</formula>
    </cfRule>
  </conditionalFormatting>
  <conditionalFormatting sqref="AB1770:AD1770">
    <cfRule type="cellIs" dxfId="13350" priority="42" operator="equal">
      <formula>"Đã nhận"</formula>
    </cfRule>
  </conditionalFormatting>
  <conditionalFormatting sqref="R1769:R1772">
    <cfRule type="containsText" dxfId="13349" priority="43" operator="containsText" text="Chung">
      <formula>NOT(ISERROR(SEARCH(("Chung"),(R1769))))</formula>
    </cfRule>
  </conditionalFormatting>
  <conditionalFormatting sqref="N1769:N1772">
    <cfRule type="cellIs" dxfId="13348" priority="44" operator="equal">
      <formula>"TIẾN"</formula>
    </cfRule>
  </conditionalFormatting>
  <conditionalFormatting sqref="C1769:C1772">
    <cfRule type="cellIs" dxfId="13347" priority="45" operator="equal">
      <formula>"Up quá trình"</formula>
    </cfRule>
  </conditionalFormatting>
  <conditionalFormatting sqref="C1769:C1772">
    <cfRule type="cellIs" dxfId="13346" priority="46" operator="equal">
      <formula>"Đã tính lương"</formula>
    </cfRule>
  </conditionalFormatting>
  <conditionalFormatting sqref="C1769:C1772">
    <cfRule type="cellIs" dxfId="13345" priority="47" operator="equal">
      <formula>"Up Level"</formula>
    </cfRule>
  </conditionalFormatting>
  <conditionalFormatting sqref="C1769:C1772">
    <cfRule type="cellIs" dxfId="13344" priority="48" operator="equal">
      <formula>"Mới"</formula>
    </cfRule>
  </conditionalFormatting>
  <conditionalFormatting sqref="D1769:E1772">
    <cfRule type="cellIs" dxfId="13343" priority="49" operator="equal">
      <formula>"GT Lv1"</formula>
    </cfRule>
  </conditionalFormatting>
  <conditionalFormatting sqref="D1769:E1772">
    <cfRule type="cellIs" dxfId="13342" priority="50" operator="equal">
      <formula>"GT Lv2"</formula>
    </cfRule>
  </conditionalFormatting>
  <conditionalFormatting sqref="D1769:E1772">
    <cfRule type="cellIs" dxfId="13341" priority="51" operator="equal">
      <formula>"GT Lv3"</formula>
    </cfRule>
  </conditionalFormatting>
  <conditionalFormatting sqref="D1769:E1772">
    <cfRule type="cellIs" dxfId="13340" priority="52" operator="equal">
      <formula>"Toeic Lv1"</formula>
    </cfRule>
  </conditionalFormatting>
  <conditionalFormatting sqref="D1769:E1772">
    <cfRule type="cellIs" dxfId="13339" priority="53" operator="equal">
      <formula>"Toeic Lv2"</formula>
    </cfRule>
  </conditionalFormatting>
  <conditionalFormatting sqref="D1769:E1772">
    <cfRule type="containsText" dxfId="13338" priority="54" operator="containsText" text="Combo">
      <formula>NOT(ISERROR(SEARCH(("Combo"),(D1769))))</formula>
    </cfRule>
  </conditionalFormatting>
  <conditionalFormatting sqref="B1769:B1772">
    <cfRule type="cellIs" dxfId="13337" priority="55" operator="equal">
      <formula>"LỖI LINK FB"</formula>
    </cfRule>
  </conditionalFormatting>
  <conditionalFormatting sqref="B1769:B1772">
    <cfRule type="cellIs" dxfId="13336" priority="56" operator="equal">
      <formula>"Chờ feedback"</formula>
    </cfRule>
  </conditionalFormatting>
  <conditionalFormatting sqref="B1769:B1772">
    <cfRule type="cellIs" dxfId="13335" priority="57" operator="equal">
      <formula>"Chờ lớp"</formula>
    </cfRule>
  </conditionalFormatting>
  <conditionalFormatting sqref="B1769:B1772">
    <cfRule type="cellIs" dxfId="13334" priority="58" operator="equal">
      <formula>"DONE"</formula>
    </cfRule>
  </conditionalFormatting>
  <conditionalFormatting sqref="B1769:B1772">
    <cfRule type="cellIs" dxfId="13333" priority="59" operator="equal">
      <formula>"LỖI LINK FB"</formula>
    </cfRule>
  </conditionalFormatting>
  <conditionalFormatting sqref="B1769:B1772">
    <cfRule type="cellIs" dxfId="13332" priority="60" operator="equal">
      <formula>"Chờ feedback"</formula>
    </cfRule>
  </conditionalFormatting>
  <conditionalFormatting sqref="B1769:B1772">
    <cfRule type="cellIs" dxfId="13331" priority="61" operator="equal">
      <formula>"Chờ lớp"</formula>
    </cfRule>
  </conditionalFormatting>
  <conditionalFormatting sqref="B1769:B1772">
    <cfRule type="cellIs" dxfId="13330" priority="62" operator="equal">
      <formula>"DONE"</formula>
    </cfRule>
  </conditionalFormatting>
  <conditionalFormatting sqref="B1719 F1737">
    <cfRule type="colorScale" priority="63">
      <colorScale>
        <cfvo type="min"/>
        <cfvo type="max"/>
        <color rgb="FF57BB8A"/>
        <color rgb="FFFFFFFF"/>
      </colorScale>
    </cfRule>
  </conditionalFormatting>
  <conditionalFormatting sqref="B1719">
    <cfRule type="cellIs" dxfId="13329" priority="64" operator="equal">
      <formula>"LỖI LINK FB"</formula>
    </cfRule>
  </conditionalFormatting>
  <conditionalFormatting sqref="B1719">
    <cfRule type="cellIs" dxfId="13328" priority="65" operator="equal">
      <formula>"Chờ feedback"</formula>
    </cfRule>
  </conditionalFormatting>
  <conditionalFormatting sqref="B1719">
    <cfRule type="cellIs" dxfId="13327" priority="66" operator="equal">
      <formula>"Chờ lớp"</formula>
    </cfRule>
  </conditionalFormatting>
  <conditionalFormatting sqref="B1719">
    <cfRule type="cellIs" dxfId="13326" priority="67" operator="equal">
      <formula>"DONE"</formula>
    </cfRule>
  </conditionalFormatting>
  <conditionalFormatting sqref="B1719">
    <cfRule type="cellIs" dxfId="13325" priority="68" operator="equal">
      <formula>"LỖI LINK FB"</formula>
    </cfRule>
  </conditionalFormatting>
  <conditionalFormatting sqref="B1719">
    <cfRule type="cellIs" dxfId="13324" priority="69" operator="equal">
      <formula>"Chờ feedback"</formula>
    </cfRule>
  </conditionalFormatting>
  <conditionalFormatting sqref="B1719">
    <cfRule type="cellIs" dxfId="13323" priority="70" operator="equal">
      <formula>"Chờ lớp"</formula>
    </cfRule>
  </conditionalFormatting>
  <conditionalFormatting sqref="B1719">
    <cfRule type="cellIs" dxfId="13322" priority="71" operator="equal">
      <formula>"DONE"</formula>
    </cfRule>
  </conditionalFormatting>
  <conditionalFormatting sqref="B1719">
    <cfRule type="cellIs" dxfId="13321" priority="72" operator="equal">
      <formula>"LỖI LINK FB"</formula>
    </cfRule>
  </conditionalFormatting>
  <conditionalFormatting sqref="B1719">
    <cfRule type="cellIs" dxfId="13320" priority="73" operator="equal">
      <formula>"Chờ feedback"</formula>
    </cfRule>
  </conditionalFormatting>
  <conditionalFormatting sqref="B1719">
    <cfRule type="cellIs" dxfId="13319" priority="74" operator="equal">
      <formula>"Chờ lớp"</formula>
    </cfRule>
  </conditionalFormatting>
  <conditionalFormatting sqref="B1719">
    <cfRule type="cellIs" dxfId="13318" priority="75" operator="equal">
      <formula>"DONE"</formula>
    </cfRule>
  </conditionalFormatting>
  <conditionalFormatting sqref="B1719">
    <cfRule type="cellIs" dxfId="13317" priority="76" operator="equal">
      <formula>"LỖI LINK FB"</formula>
    </cfRule>
  </conditionalFormatting>
  <conditionalFormatting sqref="B1719">
    <cfRule type="cellIs" dxfId="13316" priority="77" operator="equal">
      <formula>"Chờ feedback"</formula>
    </cfRule>
  </conditionalFormatting>
  <conditionalFormatting sqref="B1719">
    <cfRule type="cellIs" dxfId="13315" priority="78" operator="equal">
      <formula>"Chờ lớp"</formula>
    </cfRule>
  </conditionalFormatting>
  <conditionalFormatting sqref="B1719">
    <cfRule type="cellIs" dxfId="13314" priority="79" operator="equal">
      <formula>"DONE"</formula>
    </cfRule>
  </conditionalFormatting>
  <conditionalFormatting sqref="B1719">
    <cfRule type="cellIs" dxfId="13313" priority="80" operator="equal">
      <formula>"DONE"</formula>
    </cfRule>
  </conditionalFormatting>
  <conditionalFormatting sqref="B1719">
    <cfRule type="cellIs" dxfId="13312" priority="81" operator="equal">
      <formula>"Chờ lớp"</formula>
    </cfRule>
  </conditionalFormatting>
  <conditionalFormatting sqref="B1719">
    <cfRule type="cellIs" dxfId="13311" priority="82" operator="equal">
      <formula>"Chờ feedback"</formula>
    </cfRule>
  </conditionalFormatting>
  <conditionalFormatting sqref="B1719">
    <cfRule type="cellIs" dxfId="13310" priority="83" operator="equal">
      <formula>"LỖI LINK FB"</formula>
    </cfRule>
  </conditionalFormatting>
  <conditionalFormatting sqref="B1719">
    <cfRule type="cellIs" dxfId="13309" priority="84" operator="equal">
      <formula>"LỖI LINK FB"</formula>
    </cfRule>
  </conditionalFormatting>
  <conditionalFormatting sqref="B1719">
    <cfRule type="cellIs" dxfId="13308" priority="85" operator="equal">
      <formula>"Chờ feedback"</formula>
    </cfRule>
  </conditionalFormatting>
  <conditionalFormatting sqref="B1719">
    <cfRule type="cellIs" dxfId="13307" priority="86" operator="equal">
      <formula>"Chờ lớp"</formula>
    </cfRule>
  </conditionalFormatting>
  <conditionalFormatting sqref="B1719">
    <cfRule type="cellIs" dxfId="13306" priority="87" operator="equal">
      <formula>"DONE"</formula>
    </cfRule>
  </conditionalFormatting>
  <conditionalFormatting sqref="B1719">
    <cfRule type="cellIs" dxfId="13305" priority="88" operator="equal">
      <formula>"DONE"</formula>
    </cfRule>
  </conditionalFormatting>
  <conditionalFormatting sqref="B1719">
    <cfRule type="cellIs" dxfId="13304" priority="89" operator="equal">
      <formula>"Chờ lớp"</formula>
    </cfRule>
  </conditionalFormatting>
  <conditionalFormatting sqref="B1719">
    <cfRule type="cellIs" dxfId="13303" priority="90" operator="equal">
      <formula>"Chờ feedback"</formula>
    </cfRule>
  </conditionalFormatting>
  <conditionalFormatting sqref="B1719">
    <cfRule type="cellIs" dxfId="13302" priority="91" operator="equal">
      <formula>"LỖI LINK FB"</formula>
    </cfRule>
  </conditionalFormatting>
  <conditionalFormatting sqref="B1719">
    <cfRule type="cellIs" dxfId="13301" priority="92" operator="equal">
      <formula>"DONE"</formula>
    </cfRule>
  </conditionalFormatting>
  <conditionalFormatting sqref="B1719">
    <cfRule type="cellIs" dxfId="13300" priority="93" operator="equal">
      <formula>"Chờ lớp"</formula>
    </cfRule>
  </conditionalFormatting>
  <conditionalFormatting sqref="B1719">
    <cfRule type="cellIs" dxfId="13299" priority="94" operator="equal">
      <formula>"Chờ feedback"</formula>
    </cfRule>
  </conditionalFormatting>
  <conditionalFormatting sqref="B1719">
    <cfRule type="cellIs" dxfId="13298" priority="95" operator="equal">
      <formula>"LỖI LINK FB"</formula>
    </cfRule>
  </conditionalFormatting>
  <conditionalFormatting sqref="B1719">
    <cfRule type="cellIs" dxfId="13297" priority="96" operator="equal">
      <formula>"LỖI LINK FB"</formula>
    </cfRule>
  </conditionalFormatting>
  <conditionalFormatting sqref="B1719">
    <cfRule type="cellIs" dxfId="13296" priority="97" operator="equal">
      <formula>"Chờ feedback"</formula>
    </cfRule>
  </conditionalFormatting>
  <conditionalFormatting sqref="B1719">
    <cfRule type="cellIs" dxfId="13295" priority="98" operator="equal">
      <formula>"Chờ lớp"</formula>
    </cfRule>
  </conditionalFormatting>
  <conditionalFormatting sqref="B1719">
    <cfRule type="cellIs" dxfId="13294" priority="99" operator="equal">
      <formula>"DONE"</formula>
    </cfRule>
  </conditionalFormatting>
  <conditionalFormatting sqref="B1719">
    <cfRule type="cellIs" dxfId="13293" priority="100" operator="equal">
      <formula>"LỖI LINK FB"</formula>
    </cfRule>
  </conditionalFormatting>
  <conditionalFormatting sqref="B1719">
    <cfRule type="cellIs" dxfId="13292" priority="101" operator="equal">
      <formula>"Chờ feedback"</formula>
    </cfRule>
  </conditionalFormatting>
  <conditionalFormatting sqref="B1719">
    <cfRule type="cellIs" dxfId="13291" priority="102" operator="equal">
      <formula>"Chờ lớp"</formula>
    </cfRule>
  </conditionalFormatting>
  <conditionalFormatting sqref="B1719">
    <cfRule type="cellIs" dxfId="13290" priority="103" operator="equal">
      <formula>"DONE"</formula>
    </cfRule>
  </conditionalFormatting>
  <conditionalFormatting sqref="B1719">
    <cfRule type="cellIs" dxfId="13289" priority="104" operator="equal">
      <formula>"DONE"</formula>
    </cfRule>
  </conditionalFormatting>
  <conditionalFormatting sqref="B1719">
    <cfRule type="cellIs" dxfId="13288" priority="105" operator="equal">
      <formula>"Chờ lớp"</formula>
    </cfRule>
  </conditionalFormatting>
  <conditionalFormatting sqref="B1719">
    <cfRule type="cellIs" dxfId="13287" priority="106" operator="equal">
      <formula>"Chờ feedback"</formula>
    </cfRule>
  </conditionalFormatting>
  <conditionalFormatting sqref="B1719">
    <cfRule type="cellIs" dxfId="13286" priority="107" operator="equal">
      <formula>"LỖI LINK FB"</formula>
    </cfRule>
  </conditionalFormatting>
  <conditionalFormatting sqref="B1719">
    <cfRule type="cellIs" dxfId="13285" priority="108" operator="equal">
      <formula>"LỖI LINK FB"</formula>
    </cfRule>
  </conditionalFormatting>
  <conditionalFormatting sqref="B1719">
    <cfRule type="cellIs" dxfId="13284" priority="109" operator="equal">
      <formula>"Chờ feedback"</formula>
    </cfRule>
  </conditionalFormatting>
  <conditionalFormatting sqref="B1719">
    <cfRule type="cellIs" dxfId="13283" priority="110" operator="equal">
      <formula>"Chờ lớp"</formula>
    </cfRule>
  </conditionalFormatting>
  <conditionalFormatting sqref="B1719">
    <cfRule type="cellIs" dxfId="13282" priority="111" operator="equal">
      <formula>"DONE"</formula>
    </cfRule>
  </conditionalFormatting>
  <conditionalFormatting sqref="B1719">
    <cfRule type="cellIs" dxfId="13281" priority="112" operator="equal">
      <formula>"LỖI LINK FB"</formula>
    </cfRule>
  </conditionalFormatting>
  <conditionalFormatting sqref="B1719">
    <cfRule type="cellIs" dxfId="13280" priority="113" operator="equal">
      <formula>"Chờ feedback"</formula>
    </cfRule>
  </conditionalFormatting>
  <conditionalFormatting sqref="B1719">
    <cfRule type="cellIs" dxfId="13279" priority="114" operator="equal">
      <formula>"Chờ lớp"</formula>
    </cfRule>
  </conditionalFormatting>
  <conditionalFormatting sqref="B1719">
    <cfRule type="cellIs" dxfId="13278" priority="115" operator="equal">
      <formula>"DONE"</formula>
    </cfRule>
  </conditionalFormatting>
  <conditionalFormatting sqref="B1719">
    <cfRule type="cellIs" dxfId="13277" priority="116" operator="equal">
      <formula>"LỖI LINK FB"</formula>
    </cfRule>
  </conditionalFormatting>
  <conditionalFormatting sqref="B1719">
    <cfRule type="cellIs" dxfId="13276" priority="117" operator="equal">
      <formula>"Chờ feedback"</formula>
    </cfRule>
  </conditionalFormatting>
  <conditionalFormatting sqref="B1719">
    <cfRule type="cellIs" dxfId="13275" priority="118" operator="equal">
      <formula>"Chờ lớp"</formula>
    </cfRule>
  </conditionalFormatting>
  <conditionalFormatting sqref="B1719">
    <cfRule type="cellIs" dxfId="13274" priority="119" operator="equal">
      <formula>"DONE"</formula>
    </cfRule>
  </conditionalFormatting>
  <conditionalFormatting sqref="B1719">
    <cfRule type="cellIs" dxfId="13273" priority="120" operator="equal">
      <formula>"LỖI LINK FB"</formula>
    </cfRule>
  </conditionalFormatting>
  <conditionalFormatting sqref="B1719">
    <cfRule type="cellIs" dxfId="13272" priority="121" operator="equal">
      <formula>"Chờ feedback"</formula>
    </cfRule>
  </conditionalFormatting>
  <conditionalFormatting sqref="B1719">
    <cfRule type="cellIs" dxfId="13271" priority="122" operator="equal">
      <formula>"Chờ lớp"</formula>
    </cfRule>
  </conditionalFormatting>
  <conditionalFormatting sqref="B1719">
    <cfRule type="cellIs" dxfId="13270" priority="123" operator="equal">
      <formula>"DONE"</formula>
    </cfRule>
  </conditionalFormatting>
  <conditionalFormatting sqref="B1719">
    <cfRule type="cellIs" dxfId="13269" priority="124" operator="equal">
      <formula>"LỖI LINK FB"</formula>
    </cfRule>
  </conditionalFormatting>
  <conditionalFormatting sqref="B1719">
    <cfRule type="cellIs" dxfId="13268" priority="125" operator="equal">
      <formula>"Chờ feedback"</formula>
    </cfRule>
  </conditionalFormatting>
  <conditionalFormatting sqref="B1719">
    <cfRule type="cellIs" dxfId="13267" priority="126" operator="equal">
      <formula>"Chờ lớp"</formula>
    </cfRule>
  </conditionalFormatting>
  <conditionalFormatting sqref="B1719">
    <cfRule type="cellIs" dxfId="13266" priority="127" operator="equal">
      <formula>"DONE"</formula>
    </cfRule>
  </conditionalFormatting>
  <conditionalFormatting sqref="B1719">
    <cfRule type="cellIs" dxfId="13265" priority="128" operator="equal">
      <formula>"LỖI LINK FB"</formula>
    </cfRule>
  </conditionalFormatting>
  <conditionalFormatting sqref="B1719">
    <cfRule type="cellIs" dxfId="13264" priority="129" operator="equal">
      <formula>"LỖI LINK FB"</formula>
    </cfRule>
  </conditionalFormatting>
  <conditionalFormatting sqref="B1719">
    <cfRule type="cellIs" dxfId="13263" priority="130" operator="equal">
      <formula>"LỖI LINK FB"</formula>
    </cfRule>
  </conditionalFormatting>
  <conditionalFormatting sqref="B1719">
    <cfRule type="cellIs" dxfId="13262" priority="131" operator="equal">
      <formula>"LỖI LINK FB"</formula>
    </cfRule>
  </conditionalFormatting>
  <conditionalFormatting sqref="B1719">
    <cfRule type="cellIs" dxfId="13261" priority="132" operator="equal">
      <formula>"LỖI LINK FB"</formula>
    </cfRule>
  </conditionalFormatting>
  <conditionalFormatting sqref="B1719">
    <cfRule type="cellIs" dxfId="13260" priority="133" operator="equal">
      <formula>"LỖI LINK FB"</formula>
    </cfRule>
  </conditionalFormatting>
  <conditionalFormatting sqref="B1719">
    <cfRule type="cellIs" dxfId="13259" priority="134" operator="equal">
      <formula>"LỖI LINK FB"</formula>
    </cfRule>
  </conditionalFormatting>
  <conditionalFormatting sqref="B1719">
    <cfRule type="cellIs" dxfId="13258" priority="135" operator="equal">
      <formula>"LỖI LINK FB"</formula>
    </cfRule>
  </conditionalFormatting>
  <conditionalFormatting sqref="B1719">
    <cfRule type="cellIs" dxfId="13257" priority="136" operator="equal">
      <formula>"LỖI LINK FB"</formula>
    </cfRule>
  </conditionalFormatting>
  <conditionalFormatting sqref="B1719">
    <cfRule type="cellIs" dxfId="13256" priority="137" operator="equal">
      <formula>"LỖI LINK FB"</formula>
    </cfRule>
  </conditionalFormatting>
  <conditionalFormatting sqref="B1719">
    <cfRule type="cellIs" dxfId="13255" priority="138" operator="equal">
      <formula>"LỖI LINK FB"</formula>
    </cfRule>
  </conditionalFormatting>
  <conditionalFormatting sqref="B1719">
    <cfRule type="cellIs" dxfId="13254" priority="139" operator="equal">
      <formula>"LỖI LINK FB"</formula>
    </cfRule>
  </conditionalFormatting>
  <conditionalFormatting sqref="B1719">
    <cfRule type="cellIs" dxfId="13253" priority="140" operator="equal">
      <formula>"LỖI LINK FB"</formula>
    </cfRule>
  </conditionalFormatting>
  <conditionalFormatting sqref="B1719">
    <cfRule type="cellIs" dxfId="13252" priority="141" operator="equal">
      <formula>"LỖI LINK FB"</formula>
    </cfRule>
  </conditionalFormatting>
  <conditionalFormatting sqref="B1719">
    <cfRule type="cellIs" dxfId="13251" priority="142" operator="equal">
      <formula>"Chờ feedback"</formula>
    </cfRule>
  </conditionalFormatting>
  <conditionalFormatting sqref="B1719">
    <cfRule type="cellIs" dxfId="13250" priority="143" operator="equal">
      <formula>"Chờ lớp"</formula>
    </cfRule>
  </conditionalFormatting>
  <conditionalFormatting sqref="B1719">
    <cfRule type="cellIs" dxfId="13249" priority="144" operator="equal">
      <formula>"DONE"</formula>
    </cfRule>
  </conditionalFormatting>
  <conditionalFormatting sqref="B1719">
    <cfRule type="cellIs" dxfId="13248" priority="145" operator="equal">
      <formula>"LỖI LINK FB"</formula>
    </cfRule>
  </conditionalFormatting>
  <conditionalFormatting sqref="B1719">
    <cfRule type="cellIs" dxfId="13247" priority="146" operator="equal">
      <formula>"Chờ feedback"</formula>
    </cfRule>
  </conditionalFormatting>
  <conditionalFormatting sqref="B1719">
    <cfRule type="cellIs" dxfId="13246" priority="147" operator="equal">
      <formula>"Chờ lớp"</formula>
    </cfRule>
  </conditionalFormatting>
  <conditionalFormatting sqref="B1719">
    <cfRule type="cellIs" dxfId="13245" priority="148" operator="equal">
      <formula>"DONE"</formula>
    </cfRule>
  </conditionalFormatting>
  <conditionalFormatting sqref="B1719">
    <cfRule type="colorScale" priority="149">
      <colorScale>
        <cfvo type="min"/>
        <cfvo type="max"/>
        <color rgb="FF57BB8A"/>
        <color rgb="FFFFFFFF"/>
      </colorScale>
    </cfRule>
  </conditionalFormatting>
  <conditionalFormatting sqref="B1719">
    <cfRule type="cellIs" dxfId="13244" priority="150" operator="equal">
      <formula>"LỖI LINK FB"</formula>
    </cfRule>
  </conditionalFormatting>
  <conditionalFormatting sqref="B1719">
    <cfRule type="cellIs" dxfId="13243" priority="151" operator="equal">
      <formula>"Chờ feedback"</formula>
    </cfRule>
  </conditionalFormatting>
  <conditionalFormatting sqref="B1719">
    <cfRule type="cellIs" dxfId="13242" priority="152" operator="equal">
      <formula>"Chờ lớp"</formula>
    </cfRule>
  </conditionalFormatting>
  <conditionalFormatting sqref="B1719">
    <cfRule type="cellIs" dxfId="13241" priority="153" operator="equal">
      <formula>"DONE"</formula>
    </cfRule>
  </conditionalFormatting>
  <conditionalFormatting sqref="B1719">
    <cfRule type="cellIs" dxfId="13240" priority="154" operator="equal">
      <formula>"LỖI LINK FB"</formula>
    </cfRule>
  </conditionalFormatting>
  <conditionalFormatting sqref="B1719">
    <cfRule type="cellIs" dxfId="13239" priority="155" operator="equal">
      <formula>"LỖI LINK FB"</formula>
    </cfRule>
  </conditionalFormatting>
  <conditionalFormatting sqref="B1719">
    <cfRule type="cellIs" dxfId="13238" priority="156" operator="equal">
      <formula>"LỖI LINK FB"</formula>
    </cfRule>
  </conditionalFormatting>
  <conditionalFormatting sqref="B1719">
    <cfRule type="cellIs" dxfId="13237" priority="157" operator="equal">
      <formula>"LỖI LINK FB"</formula>
    </cfRule>
  </conditionalFormatting>
  <conditionalFormatting sqref="B1719">
    <cfRule type="cellIs" dxfId="13236" priority="158" operator="equal">
      <formula>"LỖI LINK FB"</formula>
    </cfRule>
  </conditionalFormatting>
  <conditionalFormatting sqref="B1719">
    <cfRule type="cellIs" dxfId="13235" priority="159" operator="equal">
      <formula>"LỖI LINK FB"</formula>
    </cfRule>
  </conditionalFormatting>
  <conditionalFormatting sqref="B1719">
    <cfRule type="cellIs" dxfId="13234" priority="160" operator="equal">
      <formula>"LỖI LINK FB"</formula>
    </cfRule>
  </conditionalFormatting>
  <conditionalFormatting sqref="B1719">
    <cfRule type="cellIs" dxfId="13233" priority="161" operator="equal">
      <formula>"LỖI LINK FB"</formula>
    </cfRule>
  </conditionalFormatting>
  <conditionalFormatting sqref="B1719">
    <cfRule type="cellIs" dxfId="13232" priority="162" operator="equal">
      <formula>"LỖI LINK FB"</formula>
    </cfRule>
  </conditionalFormatting>
  <conditionalFormatting sqref="B1719">
    <cfRule type="cellIs" dxfId="13231" priority="163" operator="equal">
      <formula>"LỖI LINK FB"</formula>
    </cfRule>
  </conditionalFormatting>
  <conditionalFormatting sqref="B1719">
    <cfRule type="cellIs" dxfId="13230" priority="164" operator="equal">
      <formula>"LỖI LINK FB"</formula>
    </cfRule>
  </conditionalFormatting>
  <conditionalFormatting sqref="B1719">
    <cfRule type="cellIs" dxfId="13229" priority="165" operator="equal">
      <formula>"LỖI LINK FB"</formula>
    </cfRule>
  </conditionalFormatting>
  <conditionalFormatting sqref="B1719">
    <cfRule type="cellIs" dxfId="13228" priority="166" operator="equal">
      <formula>"LỖI LINK FB"</formula>
    </cfRule>
  </conditionalFormatting>
  <conditionalFormatting sqref="B1719">
    <cfRule type="cellIs" dxfId="13227" priority="167" operator="equal">
      <formula>"LỖI LINK FB"</formula>
    </cfRule>
  </conditionalFormatting>
  <conditionalFormatting sqref="B1719">
    <cfRule type="cellIs" dxfId="13226" priority="168" operator="equal">
      <formula>"Chờ feedback"</formula>
    </cfRule>
  </conditionalFormatting>
  <conditionalFormatting sqref="B1719">
    <cfRule type="cellIs" dxfId="13225" priority="169" operator="equal">
      <formula>"Chờ lớp"</formula>
    </cfRule>
  </conditionalFormatting>
  <conditionalFormatting sqref="B1719">
    <cfRule type="cellIs" dxfId="13224" priority="170" operator="equal">
      <formula>"DONE"</formula>
    </cfRule>
  </conditionalFormatting>
  <conditionalFormatting sqref="B1719">
    <cfRule type="cellIs" dxfId="13223" priority="171" operator="equal">
      <formula>"LỖI LINK FB"</formula>
    </cfRule>
  </conditionalFormatting>
  <conditionalFormatting sqref="B1719">
    <cfRule type="cellIs" dxfId="13222" priority="172" operator="equal">
      <formula>"Chờ feedback"</formula>
    </cfRule>
  </conditionalFormatting>
  <conditionalFormatting sqref="B1719">
    <cfRule type="cellIs" dxfId="13221" priority="173" operator="equal">
      <formula>"Chờ lớp"</formula>
    </cfRule>
  </conditionalFormatting>
  <conditionalFormatting sqref="B1719">
    <cfRule type="cellIs" dxfId="13220" priority="174" operator="equal">
      <formula>"DONE"</formula>
    </cfRule>
  </conditionalFormatting>
  <conditionalFormatting sqref="B1719">
    <cfRule type="cellIs" dxfId="13219" priority="175" operator="equal">
      <formula>"LỖI LINK FB"</formula>
    </cfRule>
  </conditionalFormatting>
  <conditionalFormatting sqref="B1719">
    <cfRule type="cellIs" dxfId="13218" priority="176" operator="equal">
      <formula>"Chờ feedback"</formula>
    </cfRule>
  </conditionalFormatting>
  <conditionalFormatting sqref="B1719">
    <cfRule type="cellIs" dxfId="13217" priority="177" operator="equal">
      <formula>"Chờ lớp"</formula>
    </cfRule>
  </conditionalFormatting>
  <conditionalFormatting sqref="B1719">
    <cfRule type="cellIs" dxfId="13216" priority="178" operator="equal">
      <formula>"DONE"</formula>
    </cfRule>
  </conditionalFormatting>
  <conditionalFormatting sqref="B1719">
    <cfRule type="cellIs" dxfId="13215" priority="179" operator="equal">
      <formula>"LỖI LINK FB"</formula>
    </cfRule>
  </conditionalFormatting>
  <conditionalFormatting sqref="B1719">
    <cfRule type="cellIs" dxfId="13214" priority="180" operator="equal">
      <formula>"Chờ feedback"</formula>
    </cfRule>
  </conditionalFormatting>
  <conditionalFormatting sqref="B1719">
    <cfRule type="cellIs" dxfId="13213" priority="181" operator="equal">
      <formula>"Chờ lớp"</formula>
    </cfRule>
  </conditionalFormatting>
  <conditionalFormatting sqref="B1719">
    <cfRule type="cellIs" dxfId="13212" priority="182" operator="equal">
      <formula>"DONE"</formula>
    </cfRule>
  </conditionalFormatting>
  <conditionalFormatting sqref="B1719">
    <cfRule type="cellIs" dxfId="13211" priority="183" operator="equal">
      <formula>"DONE"</formula>
    </cfRule>
  </conditionalFormatting>
  <conditionalFormatting sqref="B1719">
    <cfRule type="cellIs" dxfId="13210" priority="184" operator="equal">
      <formula>"Chờ lớp"</formula>
    </cfRule>
  </conditionalFormatting>
  <conditionalFormatting sqref="B1719">
    <cfRule type="cellIs" dxfId="13209" priority="185" operator="equal">
      <formula>"Chờ feedback"</formula>
    </cfRule>
  </conditionalFormatting>
  <conditionalFormatting sqref="B1719">
    <cfRule type="cellIs" dxfId="13208" priority="186" operator="equal">
      <formula>"LỖI LINK FB"</formula>
    </cfRule>
  </conditionalFormatting>
  <conditionalFormatting sqref="B1719">
    <cfRule type="cellIs" dxfId="13207" priority="187" operator="equal">
      <formula>"LỖI LINK FB"</formula>
    </cfRule>
  </conditionalFormatting>
  <conditionalFormatting sqref="B1719">
    <cfRule type="cellIs" dxfId="13206" priority="188" operator="equal">
      <formula>"Chờ feedback"</formula>
    </cfRule>
  </conditionalFormatting>
  <conditionalFormatting sqref="B1719">
    <cfRule type="cellIs" dxfId="13205" priority="189" operator="equal">
      <formula>"Chờ lớp"</formula>
    </cfRule>
  </conditionalFormatting>
  <conditionalFormatting sqref="B1719">
    <cfRule type="cellIs" dxfId="13204" priority="190" operator="equal">
      <formula>"DONE"</formula>
    </cfRule>
  </conditionalFormatting>
  <conditionalFormatting sqref="B1719">
    <cfRule type="cellIs" dxfId="13203" priority="191" operator="equal">
      <formula>"DONE"</formula>
    </cfRule>
  </conditionalFormatting>
  <conditionalFormatting sqref="B1719">
    <cfRule type="cellIs" dxfId="13202" priority="192" operator="equal">
      <formula>"Chờ lớp"</formula>
    </cfRule>
  </conditionalFormatting>
  <conditionalFormatting sqref="B1719">
    <cfRule type="cellIs" dxfId="13201" priority="193" operator="equal">
      <formula>"Chờ feedback"</formula>
    </cfRule>
  </conditionalFormatting>
  <conditionalFormatting sqref="B1719">
    <cfRule type="cellIs" dxfId="13200" priority="194" operator="equal">
      <formula>"LỖI LINK FB"</formula>
    </cfRule>
  </conditionalFormatting>
  <conditionalFormatting sqref="B1719">
    <cfRule type="cellIs" dxfId="13199" priority="195" operator="equal">
      <formula>"DONE"</formula>
    </cfRule>
  </conditionalFormatting>
  <conditionalFormatting sqref="B1719">
    <cfRule type="cellIs" dxfId="13198" priority="196" operator="equal">
      <formula>"Chờ lớp"</formula>
    </cfRule>
  </conditionalFormatting>
  <conditionalFormatting sqref="B1719">
    <cfRule type="cellIs" dxfId="13197" priority="197" operator="equal">
      <formula>"Chờ feedback"</formula>
    </cfRule>
  </conditionalFormatting>
  <conditionalFormatting sqref="B1719">
    <cfRule type="cellIs" dxfId="13196" priority="198" operator="equal">
      <formula>"LỖI LINK FB"</formula>
    </cfRule>
  </conditionalFormatting>
  <conditionalFormatting sqref="B1719">
    <cfRule type="cellIs" dxfId="13195" priority="199" operator="equal">
      <formula>"LỖI LINK FB"</formula>
    </cfRule>
  </conditionalFormatting>
  <conditionalFormatting sqref="B1719">
    <cfRule type="cellIs" dxfId="13194" priority="200" operator="equal">
      <formula>"Chờ feedback"</formula>
    </cfRule>
  </conditionalFormatting>
  <conditionalFormatting sqref="B1719">
    <cfRule type="cellIs" dxfId="13193" priority="201" operator="equal">
      <formula>"Chờ lớp"</formula>
    </cfRule>
  </conditionalFormatting>
  <conditionalFormatting sqref="B1719">
    <cfRule type="cellIs" dxfId="13192" priority="202" operator="equal">
      <formula>"DONE"</formula>
    </cfRule>
  </conditionalFormatting>
  <conditionalFormatting sqref="B1719">
    <cfRule type="cellIs" dxfId="13191" priority="203" operator="equal">
      <formula>"LỖI LINK FB"</formula>
    </cfRule>
  </conditionalFormatting>
  <conditionalFormatting sqref="B1719">
    <cfRule type="cellIs" dxfId="13190" priority="204" operator="equal">
      <formula>"Chờ feedback"</formula>
    </cfRule>
  </conditionalFormatting>
  <conditionalFormatting sqref="B1719">
    <cfRule type="cellIs" dxfId="13189" priority="205" operator="equal">
      <formula>"Chờ lớp"</formula>
    </cfRule>
  </conditionalFormatting>
  <conditionalFormatting sqref="B1719">
    <cfRule type="cellIs" dxfId="13188" priority="206" operator="equal">
      <formula>"DONE"</formula>
    </cfRule>
  </conditionalFormatting>
  <conditionalFormatting sqref="B1719">
    <cfRule type="cellIs" dxfId="13187" priority="207" operator="equal">
      <formula>"DONE"</formula>
    </cfRule>
  </conditionalFormatting>
  <conditionalFormatting sqref="B1719">
    <cfRule type="cellIs" dxfId="13186" priority="208" operator="equal">
      <formula>"Chờ lớp"</formula>
    </cfRule>
  </conditionalFormatting>
  <conditionalFormatting sqref="B1719">
    <cfRule type="cellIs" dxfId="13185" priority="209" operator="equal">
      <formula>"Chờ feedback"</formula>
    </cfRule>
  </conditionalFormatting>
  <conditionalFormatting sqref="B1719">
    <cfRule type="cellIs" dxfId="13184" priority="210" operator="equal">
      <formula>"LỖI LINK FB"</formula>
    </cfRule>
  </conditionalFormatting>
  <conditionalFormatting sqref="B1719">
    <cfRule type="cellIs" dxfId="13183" priority="211" operator="equal">
      <formula>"LỖI LINK FB"</formula>
    </cfRule>
  </conditionalFormatting>
  <conditionalFormatting sqref="B1719">
    <cfRule type="cellIs" dxfId="13182" priority="212" operator="equal">
      <formula>"Chờ feedback"</formula>
    </cfRule>
  </conditionalFormatting>
  <conditionalFormatting sqref="B1719">
    <cfRule type="cellIs" dxfId="13181" priority="213" operator="equal">
      <formula>"Chờ lớp"</formula>
    </cfRule>
  </conditionalFormatting>
  <conditionalFormatting sqref="B1719">
    <cfRule type="cellIs" dxfId="13180" priority="214" operator="equal">
      <formula>"DONE"</formula>
    </cfRule>
  </conditionalFormatting>
  <conditionalFormatting sqref="B1719">
    <cfRule type="cellIs" dxfId="13179" priority="215" operator="equal">
      <formula>"LỖI LINK FB"</formula>
    </cfRule>
  </conditionalFormatting>
  <conditionalFormatting sqref="B1719">
    <cfRule type="cellIs" dxfId="13178" priority="216" operator="equal">
      <formula>"Chờ feedback"</formula>
    </cfRule>
  </conditionalFormatting>
  <conditionalFormatting sqref="B1719">
    <cfRule type="cellIs" dxfId="13177" priority="217" operator="equal">
      <formula>"Chờ lớp"</formula>
    </cfRule>
  </conditionalFormatting>
  <conditionalFormatting sqref="B1719">
    <cfRule type="cellIs" dxfId="13176" priority="218" operator="equal">
      <formula>"DONE"</formula>
    </cfRule>
  </conditionalFormatting>
  <conditionalFormatting sqref="B1719">
    <cfRule type="cellIs" dxfId="13175" priority="219" operator="equal">
      <formula>"LỖI LINK FB"</formula>
    </cfRule>
  </conditionalFormatting>
  <conditionalFormatting sqref="B1719">
    <cfRule type="cellIs" dxfId="13174" priority="220" operator="equal">
      <formula>"Chờ feedback"</formula>
    </cfRule>
  </conditionalFormatting>
  <conditionalFormatting sqref="B1719">
    <cfRule type="cellIs" dxfId="13173" priority="221" operator="equal">
      <formula>"Chờ lớp"</formula>
    </cfRule>
  </conditionalFormatting>
  <conditionalFormatting sqref="B1719">
    <cfRule type="cellIs" dxfId="13172" priority="222" operator="equal">
      <formula>"DONE"</formula>
    </cfRule>
  </conditionalFormatting>
  <conditionalFormatting sqref="B1719">
    <cfRule type="cellIs" dxfId="13171" priority="223" operator="equal">
      <formula>"LỖI LINK FB"</formula>
    </cfRule>
  </conditionalFormatting>
  <conditionalFormatting sqref="B1719">
    <cfRule type="cellIs" dxfId="13170" priority="224" operator="equal">
      <formula>"Chờ feedback"</formula>
    </cfRule>
  </conditionalFormatting>
  <conditionalFormatting sqref="B1719">
    <cfRule type="cellIs" dxfId="13169" priority="225" operator="equal">
      <formula>"Chờ lớp"</formula>
    </cfRule>
  </conditionalFormatting>
  <conditionalFormatting sqref="B1719">
    <cfRule type="cellIs" dxfId="13168" priority="226" operator="equal">
      <formula>"DONE"</formula>
    </cfRule>
  </conditionalFormatting>
  <conditionalFormatting sqref="B1719">
    <cfRule type="cellIs" dxfId="13167" priority="227" operator="equal">
      <formula>"LỖI LINK FB"</formula>
    </cfRule>
  </conditionalFormatting>
  <conditionalFormatting sqref="B1719">
    <cfRule type="cellIs" dxfId="13166" priority="228" operator="equal">
      <formula>"LỖI LINK FB"</formula>
    </cfRule>
  </conditionalFormatting>
  <conditionalFormatting sqref="B1719">
    <cfRule type="cellIs" dxfId="13165" priority="229" operator="equal">
      <formula>"LỖI LINK FB"</formula>
    </cfRule>
  </conditionalFormatting>
  <conditionalFormatting sqref="B1719">
    <cfRule type="cellIs" dxfId="13164" priority="230" operator="equal">
      <formula>"LỖI LINK FB"</formula>
    </cfRule>
  </conditionalFormatting>
  <conditionalFormatting sqref="B1719">
    <cfRule type="cellIs" dxfId="13163" priority="231" operator="equal">
      <formula>"LỖI LINK FB"</formula>
    </cfRule>
  </conditionalFormatting>
  <conditionalFormatting sqref="B1719">
    <cfRule type="cellIs" dxfId="13162" priority="232" operator="equal">
      <formula>"LỖI LINK FB"</formula>
    </cfRule>
  </conditionalFormatting>
  <conditionalFormatting sqref="B1719">
    <cfRule type="cellIs" dxfId="13161" priority="233" operator="equal">
      <formula>"LỖI LINK FB"</formula>
    </cfRule>
  </conditionalFormatting>
  <conditionalFormatting sqref="B1719">
    <cfRule type="cellIs" dxfId="13160" priority="234" operator="equal">
      <formula>"LỖI LINK FB"</formula>
    </cfRule>
  </conditionalFormatting>
  <conditionalFormatting sqref="B1719">
    <cfRule type="cellIs" dxfId="13159" priority="235" operator="equal">
      <formula>"LỖI LINK FB"</formula>
    </cfRule>
  </conditionalFormatting>
  <conditionalFormatting sqref="B1719">
    <cfRule type="cellIs" dxfId="13158" priority="236" operator="equal">
      <formula>"LỖI LINK FB"</formula>
    </cfRule>
  </conditionalFormatting>
  <conditionalFormatting sqref="B1719">
    <cfRule type="cellIs" dxfId="13157" priority="237" operator="equal">
      <formula>"LỖI LINK FB"</formula>
    </cfRule>
  </conditionalFormatting>
  <conditionalFormatting sqref="B1719">
    <cfRule type="cellIs" dxfId="13156" priority="238" operator="equal">
      <formula>"LỖI LINK FB"</formula>
    </cfRule>
  </conditionalFormatting>
  <conditionalFormatting sqref="B1719">
    <cfRule type="cellIs" dxfId="13155" priority="239" operator="equal">
      <formula>"LỖI LINK FB"</formula>
    </cfRule>
  </conditionalFormatting>
  <conditionalFormatting sqref="B1719">
    <cfRule type="cellIs" dxfId="13154" priority="240" operator="equal">
      <formula>"LỖI LINK FB"</formula>
    </cfRule>
  </conditionalFormatting>
  <conditionalFormatting sqref="B1719">
    <cfRule type="cellIs" dxfId="13153" priority="241" operator="equal">
      <formula>"Chờ feedback"</formula>
    </cfRule>
  </conditionalFormatting>
  <conditionalFormatting sqref="B1719">
    <cfRule type="cellIs" dxfId="13152" priority="242" operator="equal">
      <formula>"Chờ lớp"</formula>
    </cfRule>
  </conditionalFormatting>
  <conditionalFormatting sqref="B1719">
    <cfRule type="cellIs" dxfId="13151" priority="243" operator="equal">
      <formula>"DONE"</formula>
    </cfRule>
  </conditionalFormatting>
  <conditionalFormatting sqref="B1719">
    <cfRule type="cellIs" dxfId="13150" priority="244" operator="equal">
      <formula>"DONE"</formula>
    </cfRule>
  </conditionalFormatting>
  <conditionalFormatting sqref="B1719">
    <cfRule type="cellIs" dxfId="13149" priority="245" operator="equal">
      <formula>"Chờ lớp"</formula>
    </cfRule>
  </conditionalFormatting>
  <conditionalFormatting sqref="B1719">
    <cfRule type="cellIs" dxfId="13148" priority="246" operator="equal">
      <formula>"Chờ feedback"</formula>
    </cfRule>
  </conditionalFormatting>
  <conditionalFormatting sqref="B1719">
    <cfRule type="cellIs" dxfId="13147" priority="247" operator="equal">
      <formula>"LỖI LINK FB"</formula>
    </cfRule>
  </conditionalFormatting>
  <conditionalFormatting sqref="B1719">
    <cfRule type="cellIs" dxfId="13146" priority="248" operator="equal">
      <formula>"LỖI LINK FB"</formula>
    </cfRule>
  </conditionalFormatting>
  <conditionalFormatting sqref="B1719">
    <cfRule type="cellIs" dxfId="13145" priority="249" operator="equal">
      <formula>"Chờ feedback"</formula>
    </cfRule>
  </conditionalFormatting>
  <conditionalFormatting sqref="B1719">
    <cfRule type="cellIs" dxfId="13144" priority="250" operator="equal">
      <formula>"Chờ lớp"</formula>
    </cfRule>
  </conditionalFormatting>
  <conditionalFormatting sqref="B1719">
    <cfRule type="cellIs" dxfId="13143" priority="251" operator="equal">
      <formula>"DONE"</formula>
    </cfRule>
  </conditionalFormatting>
  <conditionalFormatting sqref="B1719">
    <cfRule type="cellIs" dxfId="13142" priority="252" operator="equal">
      <formula>"LỖI LINK FB"</formula>
    </cfRule>
  </conditionalFormatting>
  <conditionalFormatting sqref="B1719">
    <cfRule type="cellIs" dxfId="13141" priority="253" operator="equal">
      <formula>"LỖI LINK FB"</formula>
    </cfRule>
  </conditionalFormatting>
  <conditionalFormatting sqref="B1719">
    <cfRule type="cellIs" dxfId="13140" priority="254" operator="equal">
      <formula>"LỖI LINK FB"</formula>
    </cfRule>
  </conditionalFormatting>
  <conditionalFormatting sqref="B1719">
    <cfRule type="cellIs" dxfId="13139" priority="255" operator="equal">
      <formula>"LỖI LINK FB"</formula>
    </cfRule>
  </conditionalFormatting>
  <conditionalFormatting sqref="B1719">
    <cfRule type="cellIs" dxfId="13138" priority="256" operator="equal">
      <formula>"LỖI LINK FB"</formula>
    </cfRule>
  </conditionalFormatting>
  <conditionalFormatting sqref="B1719">
    <cfRule type="cellIs" dxfId="13137" priority="257" operator="equal">
      <formula>"LỖI LINK FB"</formula>
    </cfRule>
  </conditionalFormatting>
  <conditionalFormatting sqref="B1719">
    <cfRule type="cellIs" dxfId="13136" priority="258" operator="equal">
      <formula>"LỖI LINK FB"</formula>
    </cfRule>
  </conditionalFormatting>
  <conditionalFormatting sqref="B1719">
    <cfRule type="cellIs" dxfId="13135" priority="259" operator="equal">
      <formula>"LỖI LINK FB"</formula>
    </cfRule>
  </conditionalFormatting>
  <conditionalFormatting sqref="B1719">
    <cfRule type="cellIs" dxfId="13134" priority="260" operator="equal">
      <formula>"LỖI LINK FB"</formula>
    </cfRule>
  </conditionalFormatting>
  <conditionalFormatting sqref="B1719">
    <cfRule type="cellIs" dxfId="13133" priority="261" operator="equal">
      <formula>"LỖI LINK FB"</formula>
    </cfRule>
  </conditionalFormatting>
  <conditionalFormatting sqref="B1719">
    <cfRule type="cellIs" dxfId="13132" priority="262" operator="equal">
      <formula>"LỖI LINK FB"</formula>
    </cfRule>
  </conditionalFormatting>
  <conditionalFormatting sqref="B1719">
    <cfRule type="cellIs" dxfId="13131" priority="263" operator="equal">
      <formula>"LỖI LINK FB"</formula>
    </cfRule>
  </conditionalFormatting>
  <conditionalFormatting sqref="B1719">
    <cfRule type="cellIs" dxfId="13130" priority="264" operator="equal">
      <formula>"LỖI LINK FB"</formula>
    </cfRule>
  </conditionalFormatting>
  <conditionalFormatting sqref="B1719">
    <cfRule type="cellIs" dxfId="13129" priority="265" operator="equal">
      <formula>"LỖI LINK FB"</formula>
    </cfRule>
  </conditionalFormatting>
  <conditionalFormatting sqref="B1719">
    <cfRule type="cellIs" dxfId="13128" priority="266" operator="equal">
      <formula>"LỖI LINK FB"</formula>
    </cfRule>
  </conditionalFormatting>
  <conditionalFormatting sqref="B1719">
    <cfRule type="cellIs" dxfId="13127" priority="267" operator="equal">
      <formula>"LỖI LINK FB"</formula>
    </cfRule>
  </conditionalFormatting>
  <conditionalFormatting sqref="B1719">
    <cfRule type="cellIs" dxfId="13126" priority="268" operator="equal">
      <formula>"LỖI LINK FB"</formula>
    </cfRule>
  </conditionalFormatting>
  <conditionalFormatting sqref="B1719">
    <cfRule type="cellIs" dxfId="13125" priority="269" operator="equal">
      <formula>"Chờ feedback"</formula>
    </cfRule>
  </conditionalFormatting>
  <conditionalFormatting sqref="B1719">
    <cfRule type="cellIs" dxfId="13124" priority="270" operator="equal">
      <formula>"Chờ lớp"</formula>
    </cfRule>
  </conditionalFormatting>
  <conditionalFormatting sqref="B1719">
    <cfRule type="cellIs" dxfId="13123" priority="271" operator="equal">
      <formula>"DONE"</formula>
    </cfRule>
  </conditionalFormatting>
  <conditionalFormatting sqref="B1719">
    <cfRule type="cellIs" dxfId="13122" priority="272" operator="equal">
      <formula>"LỖI LINK FB"</formula>
    </cfRule>
  </conditionalFormatting>
  <conditionalFormatting sqref="B1719">
    <cfRule type="cellIs" dxfId="13121" priority="273" operator="equal">
      <formula>"Chờ feedback"</formula>
    </cfRule>
  </conditionalFormatting>
  <conditionalFormatting sqref="B1719">
    <cfRule type="cellIs" dxfId="13120" priority="274" operator="equal">
      <formula>"Chờ lớp"</formula>
    </cfRule>
  </conditionalFormatting>
  <conditionalFormatting sqref="B1719">
    <cfRule type="cellIs" dxfId="13119" priority="275" operator="equal">
      <formula>"DONE"</formula>
    </cfRule>
  </conditionalFormatting>
  <conditionalFormatting sqref="B1719">
    <cfRule type="cellIs" dxfId="13118" priority="276" operator="equal">
      <formula>"LỖI LINK FB"</formula>
    </cfRule>
  </conditionalFormatting>
  <conditionalFormatting sqref="B1719">
    <cfRule type="cellIs" dxfId="13117" priority="277" operator="equal">
      <formula>"Chờ feedback"</formula>
    </cfRule>
  </conditionalFormatting>
  <conditionalFormatting sqref="B1719">
    <cfRule type="cellIs" dxfId="13116" priority="278" operator="equal">
      <formula>"Chờ lớp"</formula>
    </cfRule>
  </conditionalFormatting>
  <conditionalFormatting sqref="B1719">
    <cfRule type="cellIs" dxfId="13115" priority="279" operator="equal">
      <formula>"DONE"</formula>
    </cfRule>
  </conditionalFormatting>
  <conditionalFormatting sqref="B1719">
    <cfRule type="cellIs" dxfId="13114" priority="280" operator="equal">
      <formula>"DONE"</formula>
    </cfRule>
  </conditionalFormatting>
  <conditionalFormatting sqref="B1719">
    <cfRule type="cellIs" dxfId="13113" priority="281" operator="equal">
      <formula>"Chờ lớp"</formula>
    </cfRule>
  </conditionalFormatting>
  <conditionalFormatting sqref="B1719">
    <cfRule type="cellIs" dxfId="13112" priority="282" operator="equal">
      <formula>"Chờ feedback"</formula>
    </cfRule>
  </conditionalFormatting>
  <conditionalFormatting sqref="B1719">
    <cfRule type="cellIs" dxfId="13111" priority="283" operator="equal">
      <formula>"LỖI LINK FB"</formula>
    </cfRule>
  </conditionalFormatting>
  <conditionalFormatting sqref="B1719">
    <cfRule type="cellIs" dxfId="13110" priority="284" operator="equal">
      <formula>"LỖI LINK FB"</formula>
    </cfRule>
  </conditionalFormatting>
  <conditionalFormatting sqref="B1719">
    <cfRule type="cellIs" dxfId="13109" priority="285" operator="equal">
      <formula>"Chờ feedback"</formula>
    </cfRule>
  </conditionalFormatting>
  <conditionalFormatting sqref="B1719">
    <cfRule type="cellIs" dxfId="13108" priority="286" operator="equal">
      <formula>"Chờ lớp"</formula>
    </cfRule>
  </conditionalFormatting>
  <conditionalFormatting sqref="B1719">
    <cfRule type="cellIs" dxfId="13107" priority="287" operator="equal">
      <formula>"DONE"</formula>
    </cfRule>
  </conditionalFormatting>
  <conditionalFormatting sqref="B1719">
    <cfRule type="cellIs" dxfId="13106" priority="288" operator="equal">
      <formula>"DONE"</formula>
    </cfRule>
  </conditionalFormatting>
  <conditionalFormatting sqref="B1719">
    <cfRule type="cellIs" dxfId="13105" priority="289" operator="equal">
      <formula>"Chờ lớp"</formula>
    </cfRule>
  </conditionalFormatting>
  <conditionalFormatting sqref="B1719">
    <cfRule type="cellIs" dxfId="13104" priority="290" operator="equal">
      <formula>"Chờ feedback"</formula>
    </cfRule>
  </conditionalFormatting>
  <conditionalFormatting sqref="B1719">
    <cfRule type="cellIs" dxfId="13103" priority="291" operator="equal">
      <formula>"LỖI LINK FB"</formula>
    </cfRule>
  </conditionalFormatting>
  <conditionalFormatting sqref="B1719">
    <cfRule type="cellIs" dxfId="13102" priority="292" operator="equal">
      <formula>"DONE"</formula>
    </cfRule>
  </conditionalFormatting>
  <conditionalFormatting sqref="B1719">
    <cfRule type="cellIs" dxfId="13101" priority="293" operator="equal">
      <formula>"Chờ lớp"</formula>
    </cfRule>
  </conditionalFormatting>
  <conditionalFormatting sqref="B1719">
    <cfRule type="cellIs" dxfId="13100" priority="294" operator="equal">
      <formula>"Chờ feedback"</formula>
    </cfRule>
  </conditionalFormatting>
  <conditionalFormatting sqref="B1719">
    <cfRule type="cellIs" dxfId="13099" priority="295" operator="equal">
      <formula>"LỖI LINK FB"</formula>
    </cfRule>
  </conditionalFormatting>
  <conditionalFormatting sqref="B1719">
    <cfRule type="cellIs" dxfId="13098" priority="296" operator="equal">
      <formula>"LỖI LINK FB"</formula>
    </cfRule>
  </conditionalFormatting>
  <conditionalFormatting sqref="B1719">
    <cfRule type="cellIs" dxfId="13097" priority="297" operator="equal">
      <formula>"Chờ feedback"</formula>
    </cfRule>
  </conditionalFormatting>
  <conditionalFormatting sqref="B1719">
    <cfRule type="cellIs" dxfId="13096" priority="298" operator="equal">
      <formula>"Chờ lớp"</formula>
    </cfRule>
  </conditionalFormatting>
  <conditionalFormatting sqref="B1719">
    <cfRule type="cellIs" dxfId="13095" priority="299" operator="equal">
      <formula>"DONE"</formula>
    </cfRule>
  </conditionalFormatting>
  <conditionalFormatting sqref="B1719">
    <cfRule type="cellIs" dxfId="13094" priority="300" operator="equal">
      <formula>"LỖI LINK FB"</formula>
    </cfRule>
  </conditionalFormatting>
  <conditionalFormatting sqref="B1719">
    <cfRule type="cellIs" dxfId="13093" priority="301" operator="equal">
      <formula>"Chờ feedback"</formula>
    </cfRule>
  </conditionalFormatting>
  <conditionalFormatting sqref="B1719">
    <cfRule type="cellIs" dxfId="13092" priority="302" operator="equal">
      <formula>"Chờ lớp"</formula>
    </cfRule>
  </conditionalFormatting>
  <conditionalFormatting sqref="B1719">
    <cfRule type="cellIs" dxfId="13091" priority="303" operator="equal">
      <formula>"DONE"</formula>
    </cfRule>
  </conditionalFormatting>
  <conditionalFormatting sqref="B1719">
    <cfRule type="cellIs" dxfId="13090" priority="304" operator="equal">
      <formula>"DONE"</formula>
    </cfRule>
  </conditionalFormatting>
  <conditionalFormatting sqref="B1719">
    <cfRule type="cellIs" dxfId="13089" priority="305" operator="equal">
      <formula>"Chờ lớp"</formula>
    </cfRule>
  </conditionalFormatting>
  <conditionalFormatting sqref="B1719">
    <cfRule type="cellIs" dxfId="13088" priority="306" operator="equal">
      <formula>"Chờ feedback"</formula>
    </cfRule>
  </conditionalFormatting>
  <conditionalFormatting sqref="B1719">
    <cfRule type="cellIs" dxfId="13087" priority="307" operator="equal">
      <formula>"LỖI LINK FB"</formula>
    </cfRule>
  </conditionalFormatting>
  <conditionalFormatting sqref="B1719">
    <cfRule type="cellIs" dxfId="13086" priority="308" operator="equal">
      <formula>"LỖI LINK FB"</formula>
    </cfRule>
  </conditionalFormatting>
  <conditionalFormatting sqref="B1719">
    <cfRule type="cellIs" dxfId="13085" priority="309" operator="equal">
      <formula>"Chờ feedback"</formula>
    </cfRule>
  </conditionalFormatting>
  <conditionalFormatting sqref="B1719">
    <cfRule type="cellIs" dxfId="13084" priority="310" operator="equal">
      <formula>"Chờ lớp"</formula>
    </cfRule>
  </conditionalFormatting>
  <conditionalFormatting sqref="B1719">
    <cfRule type="cellIs" dxfId="13083" priority="311" operator="equal">
      <formula>"DONE"</formula>
    </cfRule>
  </conditionalFormatting>
  <conditionalFormatting sqref="B1719">
    <cfRule type="cellIs" dxfId="13082" priority="312" operator="equal">
      <formula>"LỖI LINK FB"</formula>
    </cfRule>
  </conditionalFormatting>
  <conditionalFormatting sqref="B1719">
    <cfRule type="cellIs" dxfId="13081" priority="313" operator="equal">
      <formula>"Chờ feedback"</formula>
    </cfRule>
  </conditionalFormatting>
  <conditionalFormatting sqref="B1719">
    <cfRule type="cellIs" dxfId="13080" priority="314" operator="equal">
      <formula>"Chờ lớp"</formula>
    </cfRule>
  </conditionalFormatting>
  <conditionalFormatting sqref="B1719">
    <cfRule type="cellIs" dxfId="13079" priority="315" operator="equal">
      <formula>"DONE"</formula>
    </cfRule>
  </conditionalFormatting>
  <conditionalFormatting sqref="B1719">
    <cfRule type="cellIs" dxfId="13078" priority="316" operator="equal">
      <formula>"LỖI LINK FB"</formula>
    </cfRule>
  </conditionalFormatting>
  <conditionalFormatting sqref="B1719">
    <cfRule type="cellIs" dxfId="13077" priority="317" operator="equal">
      <formula>"Chờ feedback"</formula>
    </cfRule>
  </conditionalFormatting>
  <conditionalFormatting sqref="B1719">
    <cfRule type="cellIs" dxfId="13076" priority="318" operator="equal">
      <formula>"Chờ lớp"</formula>
    </cfRule>
  </conditionalFormatting>
  <conditionalFormatting sqref="B1719">
    <cfRule type="cellIs" dxfId="13075" priority="319" operator="equal">
      <formula>"DONE"</formula>
    </cfRule>
  </conditionalFormatting>
  <conditionalFormatting sqref="B1719">
    <cfRule type="cellIs" dxfId="13074" priority="320" operator="equal">
      <formula>"LỖI LINK FB"</formula>
    </cfRule>
  </conditionalFormatting>
  <conditionalFormatting sqref="B1719">
    <cfRule type="cellIs" dxfId="13073" priority="321" operator="equal">
      <formula>"Chờ feedback"</formula>
    </cfRule>
  </conditionalFormatting>
  <conditionalFormatting sqref="B1719">
    <cfRule type="cellIs" dxfId="13072" priority="322" operator="equal">
      <formula>"Chờ lớp"</formula>
    </cfRule>
  </conditionalFormatting>
  <conditionalFormatting sqref="B1719">
    <cfRule type="cellIs" dxfId="13071" priority="323" operator="equal">
      <formula>"DONE"</formula>
    </cfRule>
  </conditionalFormatting>
  <conditionalFormatting sqref="B1719">
    <cfRule type="cellIs" dxfId="13070" priority="324" operator="equal">
      <formula>"LỖI LINK FB"</formula>
    </cfRule>
  </conditionalFormatting>
  <conditionalFormatting sqref="B1719">
    <cfRule type="cellIs" dxfId="13069" priority="325" operator="equal">
      <formula>"LỖI LINK FB"</formula>
    </cfRule>
  </conditionalFormatting>
  <conditionalFormatting sqref="B1719">
    <cfRule type="cellIs" dxfId="13068" priority="326" operator="equal">
      <formula>"LỖI LINK FB"</formula>
    </cfRule>
  </conditionalFormatting>
  <conditionalFormatting sqref="B1719">
    <cfRule type="cellIs" dxfId="13067" priority="327" operator="equal">
      <formula>"LỖI LINK FB"</formula>
    </cfRule>
  </conditionalFormatting>
  <conditionalFormatting sqref="B1719">
    <cfRule type="cellIs" dxfId="13066" priority="328" operator="equal">
      <formula>"LỖI LINK FB"</formula>
    </cfRule>
  </conditionalFormatting>
  <conditionalFormatting sqref="B1719">
    <cfRule type="cellIs" dxfId="13065" priority="329" operator="equal">
      <formula>"LỖI LINK FB"</formula>
    </cfRule>
  </conditionalFormatting>
  <conditionalFormatting sqref="B1719">
    <cfRule type="cellIs" dxfId="13064" priority="330" operator="equal">
      <formula>"LỖI LINK FB"</formula>
    </cfRule>
  </conditionalFormatting>
  <conditionalFormatting sqref="B1719">
    <cfRule type="cellIs" dxfId="13063" priority="331" operator="equal">
      <formula>"LỖI LINK FB"</formula>
    </cfRule>
  </conditionalFormatting>
  <conditionalFormatting sqref="B1719">
    <cfRule type="cellIs" dxfId="13062" priority="332" operator="equal">
      <formula>"LỖI LINK FB"</formula>
    </cfRule>
  </conditionalFormatting>
  <conditionalFormatting sqref="B1719">
    <cfRule type="cellIs" dxfId="13061" priority="333" operator="equal">
      <formula>"LỖI LINK FB"</formula>
    </cfRule>
  </conditionalFormatting>
  <conditionalFormatting sqref="B1719">
    <cfRule type="cellIs" dxfId="13060" priority="334" operator="equal">
      <formula>"LỖI LINK FB"</formula>
    </cfRule>
  </conditionalFormatting>
  <conditionalFormatting sqref="B1719">
    <cfRule type="cellIs" dxfId="13059" priority="335" operator="equal">
      <formula>"LỖI LINK FB"</formula>
    </cfRule>
  </conditionalFormatting>
  <conditionalFormatting sqref="B1719">
    <cfRule type="cellIs" dxfId="13058" priority="336" operator="equal">
      <formula>"LỖI LINK FB"</formula>
    </cfRule>
  </conditionalFormatting>
  <conditionalFormatting sqref="B1719">
    <cfRule type="cellIs" dxfId="13057" priority="337" operator="equal">
      <formula>"LỖI LINK FB"</formula>
    </cfRule>
  </conditionalFormatting>
  <conditionalFormatting sqref="B1719">
    <cfRule type="cellIs" dxfId="13056" priority="338" operator="equal">
      <formula>"Chờ feedback"</formula>
    </cfRule>
  </conditionalFormatting>
  <conditionalFormatting sqref="B1719">
    <cfRule type="cellIs" dxfId="13055" priority="339" operator="equal">
      <formula>"Chờ lớp"</formula>
    </cfRule>
  </conditionalFormatting>
  <conditionalFormatting sqref="B1719">
    <cfRule type="cellIs" dxfId="13054" priority="340" operator="equal">
      <formula>"DONE"</formula>
    </cfRule>
  </conditionalFormatting>
  <conditionalFormatting sqref="B1719">
    <cfRule type="cellIs" dxfId="13053" priority="341" operator="equal">
      <formula>"LỖI LINK FB"</formula>
    </cfRule>
  </conditionalFormatting>
  <conditionalFormatting sqref="B1719">
    <cfRule type="cellIs" dxfId="13052" priority="342" operator="equal">
      <formula>"Chờ feedback"</formula>
    </cfRule>
  </conditionalFormatting>
  <conditionalFormatting sqref="B1719">
    <cfRule type="cellIs" dxfId="13051" priority="343" operator="equal">
      <formula>"Chờ lớp"</formula>
    </cfRule>
  </conditionalFormatting>
  <conditionalFormatting sqref="B1719">
    <cfRule type="cellIs" dxfId="13050" priority="344" operator="equal">
      <formula>"DONE"</formula>
    </cfRule>
  </conditionalFormatting>
  <conditionalFormatting sqref="B1719">
    <cfRule type="cellIs" dxfId="13049" priority="345" operator="equal">
      <formula>"LỖI LINK FB"</formula>
    </cfRule>
  </conditionalFormatting>
  <conditionalFormatting sqref="B1719">
    <cfRule type="cellIs" dxfId="13048" priority="346" operator="equal">
      <formula>"Chờ feedback"</formula>
    </cfRule>
  </conditionalFormatting>
  <conditionalFormatting sqref="B1719">
    <cfRule type="cellIs" dxfId="13047" priority="347" operator="equal">
      <formula>"Chờ lớp"</formula>
    </cfRule>
  </conditionalFormatting>
  <conditionalFormatting sqref="B1719">
    <cfRule type="cellIs" dxfId="13046" priority="348" operator="equal">
      <formula>"DONE"</formula>
    </cfRule>
  </conditionalFormatting>
  <conditionalFormatting sqref="B1719">
    <cfRule type="cellIs" dxfId="13045" priority="349" operator="equal">
      <formula>"LỖI LINK FB"</formula>
    </cfRule>
  </conditionalFormatting>
  <conditionalFormatting sqref="B1719">
    <cfRule type="cellIs" dxfId="13044" priority="350" operator="equal">
      <formula>"Chờ feedback"</formula>
    </cfRule>
  </conditionalFormatting>
  <conditionalFormatting sqref="B1719">
    <cfRule type="cellIs" dxfId="13043" priority="351" operator="equal">
      <formula>"Chờ lớp"</formula>
    </cfRule>
  </conditionalFormatting>
  <conditionalFormatting sqref="B1719">
    <cfRule type="cellIs" dxfId="13042" priority="352" operator="equal">
      <formula>"DONE"</formula>
    </cfRule>
  </conditionalFormatting>
  <conditionalFormatting sqref="B1719">
    <cfRule type="cellIs" dxfId="13041" priority="353" operator="equal">
      <formula>"DONE"</formula>
    </cfRule>
  </conditionalFormatting>
  <conditionalFormatting sqref="B1719">
    <cfRule type="cellIs" dxfId="13040" priority="354" operator="equal">
      <formula>"Chờ lớp"</formula>
    </cfRule>
  </conditionalFormatting>
  <conditionalFormatting sqref="B1719">
    <cfRule type="cellIs" dxfId="13039" priority="355" operator="equal">
      <formula>"Chờ feedback"</formula>
    </cfRule>
  </conditionalFormatting>
  <conditionalFormatting sqref="B1719">
    <cfRule type="cellIs" dxfId="13038" priority="356" operator="equal">
      <formula>"LỖI LINK FB"</formula>
    </cfRule>
  </conditionalFormatting>
  <conditionalFormatting sqref="B1719">
    <cfRule type="cellIs" dxfId="13037" priority="357" operator="equal">
      <formula>"DONE"</formula>
    </cfRule>
  </conditionalFormatting>
  <conditionalFormatting sqref="B1719">
    <cfRule type="cellIs" dxfId="13036" priority="358" operator="equal">
      <formula>"Chờ lớp"</formula>
    </cfRule>
  </conditionalFormatting>
  <conditionalFormatting sqref="B1719">
    <cfRule type="cellIs" dxfId="13035" priority="359" operator="equal">
      <formula>"Chờ feedback"</formula>
    </cfRule>
  </conditionalFormatting>
  <conditionalFormatting sqref="B1719">
    <cfRule type="cellIs" dxfId="13034" priority="360" operator="equal">
      <formula>"LỖI LINK FB"</formula>
    </cfRule>
  </conditionalFormatting>
  <conditionalFormatting sqref="B1719">
    <cfRule type="cellIs" dxfId="13033" priority="361" operator="equal">
      <formula>"DONE"</formula>
    </cfRule>
  </conditionalFormatting>
  <conditionalFormatting sqref="B1719">
    <cfRule type="cellIs" dxfId="13032" priority="362" operator="equal">
      <formula>"Chờ lớp"</formula>
    </cfRule>
  </conditionalFormatting>
  <conditionalFormatting sqref="B1719">
    <cfRule type="cellIs" dxfId="13031" priority="363" operator="equal">
      <formula>"Chờ feedback"</formula>
    </cfRule>
  </conditionalFormatting>
  <conditionalFormatting sqref="B1719">
    <cfRule type="cellIs" dxfId="13030" priority="364" operator="equal">
      <formula>"LỖI LINK FB"</formula>
    </cfRule>
  </conditionalFormatting>
  <conditionalFormatting sqref="B1719">
    <cfRule type="cellIs" dxfId="13029" priority="365" operator="equal">
      <formula>"DONE"</formula>
    </cfRule>
  </conditionalFormatting>
  <conditionalFormatting sqref="B1719">
    <cfRule type="cellIs" dxfId="13028" priority="366" operator="equal">
      <formula>"Chờ lớp"</formula>
    </cfRule>
  </conditionalFormatting>
  <conditionalFormatting sqref="B1719">
    <cfRule type="cellIs" dxfId="13027" priority="367" operator="equal">
      <formula>"Chờ feedback"</formula>
    </cfRule>
  </conditionalFormatting>
  <conditionalFormatting sqref="B1719">
    <cfRule type="cellIs" dxfId="13026" priority="368" operator="equal">
      <formula>"LỖI LINK FB"</formula>
    </cfRule>
  </conditionalFormatting>
  <conditionalFormatting sqref="B1719">
    <cfRule type="cellIs" dxfId="13025" priority="369" operator="equal">
      <formula>"LỖI LINK FB"</formula>
    </cfRule>
  </conditionalFormatting>
  <conditionalFormatting sqref="B1719">
    <cfRule type="cellIs" dxfId="13024" priority="370" operator="equal">
      <formula>"Chờ feedback"</formula>
    </cfRule>
  </conditionalFormatting>
  <conditionalFormatting sqref="B1719">
    <cfRule type="cellIs" dxfId="13023" priority="371" operator="equal">
      <formula>"Chờ lớp"</formula>
    </cfRule>
  </conditionalFormatting>
  <conditionalFormatting sqref="B1719">
    <cfRule type="cellIs" dxfId="13022" priority="372" operator="equal">
      <formula>"DONE"</formula>
    </cfRule>
  </conditionalFormatting>
  <conditionalFormatting sqref="B1719">
    <cfRule type="cellIs" dxfId="13021" priority="373" operator="equal">
      <formula>"DONE"</formula>
    </cfRule>
  </conditionalFormatting>
  <conditionalFormatting sqref="B1719">
    <cfRule type="cellIs" dxfId="13020" priority="374" operator="equal">
      <formula>"Chờ lớp"</formula>
    </cfRule>
  </conditionalFormatting>
  <conditionalFormatting sqref="B1719">
    <cfRule type="cellIs" dxfId="13019" priority="375" operator="equal">
      <formula>"Chờ feedback"</formula>
    </cfRule>
  </conditionalFormatting>
  <conditionalFormatting sqref="B1719">
    <cfRule type="cellIs" dxfId="13018" priority="376" operator="equal">
      <formula>"LỖI LINK FB"</formula>
    </cfRule>
  </conditionalFormatting>
  <conditionalFormatting sqref="B1719">
    <cfRule type="cellIs" dxfId="13017" priority="377" operator="equal">
      <formula>"DONE"</formula>
    </cfRule>
  </conditionalFormatting>
  <conditionalFormatting sqref="B1719">
    <cfRule type="cellIs" dxfId="13016" priority="378" operator="equal">
      <formula>"Chờ lớp"</formula>
    </cfRule>
  </conditionalFormatting>
  <conditionalFormatting sqref="B1719">
    <cfRule type="cellIs" dxfId="13015" priority="379" operator="equal">
      <formula>"Chờ feedback"</formula>
    </cfRule>
  </conditionalFormatting>
  <conditionalFormatting sqref="B1719">
    <cfRule type="cellIs" dxfId="13014" priority="380" operator="equal">
      <formula>"LỖI LINK FB"</formula>
    </cfRule>
  </conditionalFormatting>
  <conditionalFormatting sqref="B1719">
    <cfRule type="cellIs" dxfId="13013" priority="381" operator="equal">
      <formula>"LỖI LINK FB"</formula>
    </cfRule>
  </conditionalFormatting>
  <conditionalFormatting sqref="B1719">
    <cfRule type="cellIs" dxfId="13012" priority="382" operator="equal">
      <formula>"Chờ feedback"</formula>
    </cfRule>
  </conditionalFormatting>
  <conditionalFormatting sqref="B1719">
    <cfRule type="cellIs" dxfId="13011" priority="383" operator="equal">
      <formula>"Chờ lớp"</formula>
    </cfRule>
  </conditionalFormatting>
  <conditionalFormatting sqref="B1719">
    <cfRule type="cellIs" dxfId="13010" priority="384" operator="equal">
      <formula>"DONE"</formula>
    </cfRule>
  </conditionalFormatting>
  <conditionalFormatting sqref="B1719">
    <cfRule type="cellIs" dxfId="13009" priority="385" operator="equal">
      <formula>"LỖI LINK FB"</formula>
    </cfRule>
  </conditionalFormatting>
  <conditionalFormatting sqref="B1719">
    <cfRule type="cellIs" dxfId="13008" priority="386" operator="equal">
      <formula>"Chờ feedback"</formula>
    </cfRule>
  </conditionalFormatting>
  <conditionalFormatting sqref="B1719">
    <cfRule type="cellIs" dxfId="13007" priority="387" operator="equal">
      <formula>"Chờ lớp"</formula>
    </cfRule>
  </conditionalFormatting>
  <conditionalFormatting sqref="B1719">
    <cfRule type="cellIs" dxfId="13006" priority="388" operator="equal">
      <formula>"DONE"</formula>
    </cfRule>
  </conditionalFormatting>
  <conditionalFormatting sqref="B1719">
    <cfRule type="cellIs" dxfId="13005" priority="389" operator="equal">
      <formula>"DONE"</formula>
    </cfRule>
  </conditionalFormatting>
  <conditionalFormatting sqref="B1719">
    <cfRule type="cellIs" dxfId="13004" priority="390" operator="equal">
      <formula>"Chờ lớp"</formula>
    </cfRule>
  </conditionalFormatting>
  <conditionalFormatting sqref="B1719">
    <cfRule type="cellIs" dxfId="13003" priority="391" operator="equal">
      <formula>"Chờ feedback"</formula>
    </cfRule>
  </conditionalFormatting>
  <conditionalFormatting sqref="B1719">
    <cfRule type="cellIs" dxfId="13002" priority="392" operator="equal">
      <formula>"LỖI LINK FB"</formula>
    </cfRule>
  </conditionalFormatting>
  <conditionalFormatting sqref="B1719">
    <cfRule type="cellIs" dxfId="13001" priority="393" operator="equal">
      <formula>"LỖI LINK FB"</formula>
    </cfRule>
  </conditionalFormatting>
  <conditionalFormatting sqref="B1719">
    <cfRule type="cellIs" dxfId="13000" priority="394" operator="equal">
      <formula>"Chờ feedback"</formula>
    </cfRule>
  </conditionalFormatting>
  <conditionalFormatting sqref="B1719">
    <cfRule type="cellIs" dxfId="12999" priority="395" operator="equal">
      <formula>"Chờ lớp"</formula>
    </cfRule>
  </conditionalFormatting>
  <conditionalFormatting sqref="B1719">
    <cfRule type="cellIs" dxfId="12998" priority="396" operator="equal">
      <formula>"DONE"</formula>
    </cfRule>
  </conditionalFormatting>
  <conditionalFormatting sqref="B1719">
    <cfRule type="cellIs" dxfId="12997" priority="397" operator="equal">
      <formula>"DONE"</formula>
    </cfRule>
  </conditionalFormatting>
  <conditionalFormatting sqref="B1719">
    <cfRule type="cellIs" dxfId="12996" priority="398" operator="equal">
      <formula>"Chờ lớp"</formula>
    </cfRule>
  </conditionalFormatting>
  <conditionalFormatting sqref="B1719">
    <cfRule type="cellIs" dxfId="12995" priority="399" operator="equal">
      <formula>"Chờ feedback"</formula>
    </cfRule>
  </conditionalFormatting>
  <conditionalFormatting sqref="B1719">
    <cfRule type="cellIs" dxfId="12994" priority="400" operator="equal">
      <formula>"LỖI LINK FB"</formula>
    </cfRule>
  </conditionalFormatting>
  <conditionalFormatting sqref="B1719">
    <cfRule type="cellIs" dxfId="12993" priority="401" operator="equal">
      <formula>"DONE"</formula>
    </cfRule>
  </conditionalFormatting>
  <conditionalFormatting sqref="B1719">
    <cfRule type="cellIs" dxfId="12992" priority="402" operator="equal">
      <formula>"Chờ lớp"</formula>
    </cfRule>
  </conditionalFormatting>
  <conditionalFormatting sqref="B1719">
    <cfRule type="cellIs" dxfId="12991" priority="403" operator="equal">
      <formula>"Chờ feedback"</formula>
    </cfRule>
  </conditionalFormatting>
  <conditionalFormatting sqref="B1719">
    <cfRule type="cellIs" dxfId="12990" priority="404" operator="equal">
      <formula>"LỖI LINK FB"</formula>
    </cfRule>
  </conditionalFormatting>
  <conditionalFormatting sqref="B1719">
    <cfRule type="cellIs" dxfId="12989" priority="405" operator="equal">
      <formula>"DONE"</formula>
    </cfRule>
  </conditionalFormatting>
  <conditionalFormatting sqref="B1719">
    <cfRule type="cellIs" dxfId="12988" priority="406" operator="equal">
      <formula>"Chờ lớp"</formula>
    </cfRule>
  </conditionalFormatting>
  <conditionalFormatting sqref="B1719">
    <cfRule type="cellIs" dxfId="12987" priority="407" operator="equal">
      <formula>"Chờ feedback"</formula>
    </cfRule>
  </conditionalFormatting>
  <conditionalFormatting sqref="B1719">
    <cfRule type="cellIs" dxfId="12986" priority="408" operator="equal">
      <formula>"LỖI LINK FB"</formula>
    </cfRule>
  </conditionalFormatting>
  <conditionalFormatting sqref="B1719">
    <cfRule type="cellIs" dxfId="12985" priority="409" operator="equal">
      <formula>"LỖI LINK FB"</formula>
    </cfRule>
  </conditionalFormatting>
  <conditionalFormatting sqref="B1719">
    <cfRule type="cellIs" dxfId="12984" priority="410" operator="equal">
      <formula>"LỖI LINK FB"</formula>
    </cfRule>
  </conditionalFormatting>
  <conditionalFormatting sqref="B1719">
    <cfRule type="cellIs" dxfId="12983" priority="411" operator="equal">
      <formula>"LỖI LINK FB"</formula>
    </cfRule>
  </conditionalFormatting>
  <conditionalFormatting sqref="B1719">
    <cfRule type="cellIs" dxfId="12982" priority="412" operator="equal">
      <formula>"LỖI LINK FB"</formula>
    </cfRule>
  </conditionalFormatting>
  <conditionalFormatting sqref="B1719">
    <cfRule type="cellIs" dxfId="12981" priority="413" operator="equal">
      <formula>"LỖI LINK FB"</formula>
    </cfRule>
  </conditionalFormatting>
  <conditionalFormatting sqref="B1719">
    <cfRule type="cellIs" dxfId="12980" priority="414" operator="equal">
      <formula>"LỖI LINK FB"</formula>
    </cfRule>
  </conditionalFormatting>
  <conditionalFormatting sqref="B1719">
    <cfRule type="cellIs" dxfId="12979" priority="415" operator="equal">
      <formula>"LỖI LINK FB"</formula>
    </cfRule>
  </conditionalFormatting>
  <conditionalFormatting sqref="B1719">
    <cfRule type="cellIs" dxfId="12978" priority="416" operator="equal">
      <formula>"LỖI LINK FB"</formula>
    </cfRule>
  </conditionalFormatting>
  <conditionalFormatting sqref="B1719">
    <cfRule type="cellIs" dxfId="12977" priority="417" operator="equal">
      <formula>"LỖI LINK FB"</formula>
    </cfRule>
  </conditionalFormatting>
  <conditionalFormatting sqref="B1719">
    <cfRule type="cellIs" dxfId="12976" priority="418" operator="equal">
      <formula>"LỖI LINK FB"</formula>
    </cfRule>
  </conditionalFormatting>
  <conditionalFormatting sqref="B1719">
    <cfRule type="cellIs" dxfId="12975" priority="419" operator="equal">
      <formula>"LỖI LINK FB"</formula>
    </cfRule>
  </conditionalFormatting>
  <conditionalFormatting sqref="B1719">
    <cfRule type="cellIs" dxfId="12974" priority="420" operator="equal">
      <formula>"LỖI LINK FB"</formula>
    </cfRule>
  </conditionalFormatting>
  <conditionalFormatting sqref="B1719">
    <cfRule type="cellIs" dxfId="12973" priority="421" operator="equal">
      <formula>"LỖI LINK FB"</formula>
    </cfRule>
  </conditionalFormatting>
  <conditionalFormatting sqref="B1719">
    <cfRule type="cellIs" dxfId="12972" priority="422" operator="equal">
      <formula>"DONE"</formula>
    </cfRule>
  </conditionalFormatting>
  <conditionalFormatting sqref="B1719">
    <cfRule type="cellIs" dxfId="12971" priority="423" operator="equal">
      <formula>"Chờ lớp"</formula>
    </cfRule>
  </conditionalFormatting>
  <conditionalFormatting sqref="B1719">
    <cfRule type="cellIs" dxfId="12970" priority="424" operator="equal">
      <formula>"Chờ feedback"</formula>
    </cfRule>
  </conditionalFormatting>
  <conditionalFormatting sqref="B1719">
    <cfRule type="cellIs" dxfId="12969" priority="425" operator="equal">
      <formula>"LỖI LINK FB"</formula>
    </cfRule>
  </conditionalFormatting>
  <conditionalFormatting sqref="B1719 F1737">
    <cfRule type="cellIs" dxfId="12968" priority="426" operator="equal">
      <formula>"V"</formula>
    </cfRule>
  </conditionalFormatting>
  <conditionalFormatting sqref="B1719">
    <cfRule type="cellIs" dxfId="12967" priority="427" operator="equal">
      <formula>"V"</formula>
    </cfRule>
  </conditionalFormatting>
  <conditionalFormatting sqref="B1719">
    <cfRule type="cellIs" dxfId="12966" priority="428" operator="equal">
      <formula>"V"</formula>
    </cfRule>
  </conditionalFormatting>
  <conditionalFormatting sqref="B1719">
    <cfRule type="cellIs" dxfId="12965" priority="429" operator="equal">
      <formula>"V"</formula>
    </cfRule>
  </conditionalFormatting>
  <conditionalFormatting sqref="B1719 F1737">
    <cfRule type="cellIs" dxfId="12964" priority="430" operator="equal">
      <formula>"T"</formula>
    </cfRule>
  </conditionalFormatting>
  <conditionalFormatting sqref="B1719 F1737">
    <cfRule type="cellIs" dxfId="12963" priority="431" operator="equal">
      <formula>"C"</formula>
    </cfRule>
  </conditionalFormatting>
  <conditionalFormatting sqref="B1719 F1737">
    <cfRule type="cellIs" dxfId="12962" priority="432" operator="equal">
      <formula>"B"</formula>
    </cfRule>
  </conditionalFormatting>
  <conditionalFormatting sqref="B1719 F1737">
    <cfRule type="cellIs" dxfId="12961" priority="433" operator="equal">
      <formula>"A"</formula>
    </cfRule>
  </conditionalFormatting>
  <conditionalFormatting sqref="B1719">
    <cfRule type="cellIs" dxfId="12960" priority="434" operator="equal">
      <formula>"LỖI LINK FB"</formula>
    </cfRule>
  </conditionalFormatting>
  <conditionalFormatting sqref="B1719">
    <cfRule type="cellIs" dxfId="12959" priority="435" operator="equal">
      <formula>"Chờ feedback"</formula>
    </cfRule>
  </conditionalFormatting>
  <conditionalFormatting sqref="B1719">
    <cfRule type="cellIs" dxfId="12958" priority="436" operator="equal">
      <formula>"Chờ lớp"</formula>
    </cfRule>
  </conditionalFormatting>
  <conditionalFormatting sqref="B1719">
    <cfRule type="cellIs" dxfId="12957" priority="437" operator="equal">
      <formula>"DONE"</formula>
    </cfRule>
  </conditionalFormatting>
  <conditionalFormatting sqref="B1719">
    <cfRule type="cellIs" dxfId="12956" priority="438" operator="equal">
      <formula>"LỖI LINK FB"</formula>
    </cfRule>
  </conditionalFormatting>
  <conditionalFormatting sqref="B1719">
    <cfRule type="cellIs" dxfId="12955" priority="439" operator="equal">
      <formula>"Chờ feedback"</formula>
    </cfRule>
  </conditionalFormatting>
  <conditionalFormatting sqref="B1719">
    <cfRule type="cellIs" dxfId="12954" priority="440" operator="equal">
      <formula>"Chờ lớp"</formula>
    </cfRule>
  </conditionalFormatting>
  <conditionalFormatting sqref="B1719">
    <cfRule type="cellIs" dxfId="12953" priority="441" operator="equal">
      <formula>"DONE"</formula>
    </cfRule>
  </conditionalFormatting>
  <conditionalFormatting sqref="B1719 F1719 H1719">
    <cfRule type="colorScale" priority="442">
      <colorScale>
        <cfvo type="min"/>
        <cfvo type="max"/>
        <color rgb="FF57BB8A"/>
        <color rgb="FFFFFFFF"/>
      </colorScale>
    </cfRule>
  </conditionalFormatting>
  <conditionalFormatting sqref="F1719:H1719">
    <cfRule type="cellIs" dxfId="12952" priority="443" operator="equal">
      <formula>"V"</formula>
    </cfRule>
  </conditionalFormatting>
  <conditionalFormatting sqref="F1719:H1719">
    <cfRule type="cellIs" dxfId="12951" priority="444" operator="equal">
      <formula>"T"</formula>
    </cfRule>
  </conditionalFormatting>
  <conditionalFormatting sqref="F1719:H1719">
    <cfRule type="cellIs" dxfId="12950" priority="445" operator="equal">
      <formula>"C"</formula>
    </cfRule>
  </conditionalFormatting>
  <conditionalFormatting sqref="F1719:H1719">
    <cfRule type="cellIs" dxfId="12949" priority="446" operator="equal">
      <formula>"B"</formula>
    </cfRule>
  </conditionalFormatting>
  <conditionalFormatting sqref="F1719:H1719">
    <cfRule type="cellIs" dxfId="12948" priority="447" operator="equal">
      <formula>"A"</formula>
    </cfRule>
  </conditionalFormatting>
  <conditionalFormatting sqref="N1719">
    <cfRule type="cellIs" dxfId="12947" priority="448" operator="equal">
      <formula>"TIẾN"</formula>
    </cfRule>
  </conditionalFormatting>
  <conditionalFormatting sqref="X1719 Y1719:Y1734">
    <cfRule type="endsWith" dxfId="12946" priority="449" operator="endsWith" text=" ">
      <formula>RIGHT((X1719),LEN(" "))=(" ")</formula>
    </cfRule>
  </conditionalFormatting>
  <conditionalFormatting sqref="AC1719:AD1719">
    <cfRule type="cellIs" dxfId="12945" priority="450" operator="equal">
      <formula>"Đã nhận"</formula>
    </cfRule>
  </conditionalFormatting>
  <conditionalFormatting sqref="R1719">
    <cfRule type="containsText" dxfId="12944" priority="451" operator="containsText" text="Chung">
      <formula>NOT(ISERROR(SEARCH(("Chung"),(R1719))))</formula>
    </cfRule>
  </conditionalFormatting>
  <conditionalFormatting sqref="Z1719">
    <cfRule type="cellIs" dxfId="12943" priority="452" operator="equal">
      <formula>"Đã tính lương"</formula>
    </cfRule>
  </conditionalFormatting>
  <conditionalFormatting sqref="Z1719">
    <cfRule type="cellIs" dxfId="12942" priority="453" operator="equal">
      <formula>"R-Thiếu"</formula>
    </cfRule>
  </conditionalFormatting>
  <conditionalFormatting sqref="Z1719">
    <cfRule type="cellIs" dxfId="12941" priority="454" operator="equal">
      <formula>"R"</formula>
    </cfRule>
  </conditionalFormatting>
  <conditionalFormatting sqref="C1719">
    <cfRule type="cellIs" dxfId="12940" priority="455" operator="equal">
      <formula>"Up quá trình"</formula>
    </cfRule>
  </conditionalFormatting>
  <conditionalFormatting sqref="C1719">
    <cfRule type="cellIs" dxfId="12939" priority="456" operator="equal">
      <formula>"Đã tính lương"</formula>
    </cfRule>
  </conditionalFormatting>
  <conditionalFormatting sqref="C1719">
    <cfRule type="cellIs" dxfId="12938" priority="457" operator="equal">
      <formula>"Up Level"</formula>
    </cfRule>
  </conditionalFormatting>
  <conditionalFormatting sqref="C1719">
    <cfRule type="cellIs" dxfId="12937" priority="458" operator="equal">
      <formula>"Mới"</formula>
    </cfRule>
  </conditionalFormatting>
  <conditionalFormatting sqref="D1719:E1719">
    <cfRule type="containsText" dxfId="12936" priority="459" operator="containsText" text="Combo">
      <formula>NOT(ISERROR(SEARCH(("Combo"),(D1719))))</formula>
    </cfRule>
  </conditionalFormatting>
  <conditionalFormatting sqref="D1719:E1719">
    <cfRule type="cellIs" dxfId="12935" priority="460" operator="equal">
      <formula>"Toeic Lv2"</formula>
    </cfRule>
  </conditionalFormatting>
  <conditionalFormatting sqref="D1719:E1719">
    <cfRule type="cellIs" dxfId="12934" priority="461" operator="equal">
      <formula>"Toeic Lv1"</formula>
    </cfRule>
  </conditionalFormatting>
  <conditionalFormatting sqref="D1719:E1719">
    <cfRule type="cellIs" dxfId="12933" priority="462" operator="equal">
      <formula>"GT Lv3"</formula>
    </cfRule>
  </conditionalFormatting>
  <conditionalFormatting sqref="D1719:E1719">
    <cfRule type="cellIs" dxfId="12932" priority="463" operator="equal">
      <formula>"GT Lv2"</formula>
    </cfRule>
  </conditionalFormatting>
  <conditionalFormatting sqref="D1719:E1719">
    <cfRule type="cellIs" dxfId="12931" priority="464" operator="equal">
      <formula>"GT Lv1"</formula>
    </cfRule>
  </conditionalFormatting>
  <conditionalFormatting sqref="W1719:X1719">
    <cfRule type="cellIs" dxfId="12930" priority="465" operator="equal">
      <formula>"Sách"</formula>
    </cfRule>
  </conditionalFormatting>
  <conditionalFormatting sqref="Y1719:Y1734">
    <cfRule type="endsWith" dxfId="12929" priority="466" operator="endsWith" text=" ">
      <formula>RIGHT((Y1719),LEN(" "))=(" ")</formula>
    </cfRule>
  </conditionalFormatting>
  <conditionalFormatting sqref="Y1719:Y1734">
    <cfRule type="endsWith" dxfId="12928" priority="467" operator="endsWith" text=" ">
      <formula>RIGHT((Y1719),LEN(" "))=(" ")</formula>
    </cfRule>
  </conditionalFormatting>
  <conditionalFormatting sqref="F1718 B1718 H1718">
    <cfRule type="colorScale" priority="468">
      <colorScale>
        <cfvo type="min"/>
        <cfvo type="max"/>
        <color rgb="FF57BB8A"/>
        <color rgb="FFFFFFFF"/>
      </colorScale>
    </cfRule>
  </conditionalFormatting>
  <conditionalFormatting sqref="B1718">
    <cfRule type="cellIs" dxfId="12927" priority="469" operator="equal">
      <formula>"V"</formula>
    </cfRule>
  </conditionalFormatting>
  <conditionalFormatting sqref="B1718">
    <cfRule type="cellIs" dxfId="12926" priority="470" operator="equal">
      <formula>"V"</formula>
    </cfRule>
  </conditionalFormatting>
  <conditionalFormatting sqref="B1718">
    <cfRule type="cellIs" dxfId="12925" priority="471" operator="equal">
      <formula>"V"</formula>
    </cfRule>
  </conditionalFormatting>
  <conditionalFormatting sqref="B1718">
    <cfRule type="cellIs" dxfId="12924" priority="472" operator="equal">
      <formula>"V"</formula>
    </cfRule>
  </conditionalFormatting>
  <conditionalFormatting sqref="B1718">
    <cfRule type="cellIs" dxfId="12923" priority="473" operator="equal">
      <formula>"T"</formula>
    </cfRule>
  </conditionalFormatting>
  <conditionalFormatting sqref="B1718">
    <cfRule type="cellIs" dxfId="12922" priority="474" operator="equal">
      <formula>"C"</formula>
    </cfRule>
  </conditionalFormatting>
  <conditionalFormatting sqref="B1718">
    <cfRule type="cellIs" dxfId="12921" priority="475" operator="equal">
      <formula>"B"</formula>
    </cfRule>
  </conditionalFormatting>
  <conditionalFormatting sqref="B1718">
    <cfRule type="cellIs" dxfId="12920" priority="476" operator="equal">
      <formula>"A"</formula>
    </cfRule>
  </conditionalFormatting>
  <conditionalFormatting sqref="B1718">
    <cfRule type="cellIs" dxfId="12919" priority="477" operator="equal">
      <formula>"LỖI LINK FB"</formula>
    </cfRule>
  </conditionalFormatting>
  <conditionalFormatting sqref="B1718">
    <cfRule type="cellIs" dxfId="12918" priority="478" operator="equal">
      <formula>"Chờ feedback"</formula>
    </cfRule>
  </conditionalFormatting>
  <conditionalFormatting sqref="B1718">
    <cfRule type="cellIs" dxfId="12917" priority="479" operator="equal">
      <formula>"Chờ lớp"</formula>
    </cfRule>
  </conditionalFormatting>
  <conditionalFormatting sqref="B1718">
    <cfRule type="cellIs" dxfId="12916" priority="480" operator="equal">
      <formula>"DONE"</formula>
    </cfRule>
  </conditionalFormatting>
  <conditionalFormatting sqref="B1718">
    <cfRule type="cellIs" dxfId="12915" priority="481" operator="equal">
      <formula>"LỖI LINK FB"</formula>
    </cfRule>
  </conditionalFormatting>
  <conditionalFormatting sqref="B1718">
    <cfRule type="cellIs" dxfId="12914" priority="482" operator="equal">
      <formula>"Chờ feedback"</formula>
    </cfRule>
  </conditionalFormatting>
  <conditionalFormatting sqref="B1718">
    <cfRule type="cellIs" dxfId="12913" priority="483" operator="equal">
      <formula>"Chờ lớp"</formula>
    </cfRule>
  </conditionalFormatting>
  <conditionalFormatting sqref="B1718">
    <cfRule type="cellIs" dxfId="12912" priority="484" operator="equal">
      <formula>"DONE"</formula>
    </cfRule>
  </conditionalFormatting>
  <conditionalFormatting sqref="B1718">
    <cfRule type="cellIs" dxfId="12911" priority="485" operator="equal">
      <formula>"LỖI LINK FB"</formula>
    </cfRule>
  </conditionalFormatting>
  <conditionalFormatting sqref="B1718">
    <cfRule type="cellIs" dxfId="12910" priority="486" operator="equal">
      <formula>"Chờ feedback"</formula>
    </cfRule>
  </conditionalFormatting>
  <conditionalFormatting sqref="B1718">
    <cfRule type="cellIs" dxfId="12909" priority="487" operator="equal">
      <formula>"Chờ lớp"</formula>
    </cfRule>
  </conditionalFormatting>
  <conditionalFormatting sqref="B1718">
    <cfRule type="cellIs" dxfId="12908" priority="488" operator="equal">
      <formula>"DONE"</formula>
    </cfRule>
  </conditionalFormatting>
  <conditionalFormatting sqref="B1718">
    <cfRule type="cellIs" dxfId="12907" priority="489" operator="equal">
      <formula>"LỖI LINK FB"</formula>
    </cfRule>
  </conditionalFormatting>
  <conditionalFormatting sqref="B1718">
    <cfRule type="cellIs" dxfId="12906" priority="490" operator="equal">
      <formula>"Chờ feedback"</formula>
    </cfRule>
  </conditionalFormatting>
  <conditionalFormatting sqref="B1718">
    <cfRule type="cellIs" dxfId="12905" priority="491" operator="equal">
      <formula>"Chờ lớp"</formula>
    </cfRule>
  </conditionalFormatting>
  <conditionalFormatting sqref="B1718">
    <cfRule type="cellIs" dxfId="12904" priority="492" operator="equal">
      <formula>"DONE"</formula>
    </cfRule>
  </conditionalFormatting>
  <conditionalFormatting sqref="B1718">
    <cfRule type="cellIs" dxfId="12903" priority="493" operator="equal">
      <formula>"DONE"</formula>
    </cfRule>
  </conditionalFormatting>
  <conditionalFormatting sqref="B1718">
    <cfRule type="cellIs" dxfId="12902" priority="494" operator="equal">
      <formula>"Chờ lớp"</formula>
    </cfRule>
  </conditionalFormatting>
  <conditionalFormatting sqref="B1718">
    <cfRule type="cellIs" dxfId="12901" priority="495" operator="equal">
      <formula>"Chờ feedback"</formula>
    </cfRule>
  </conditionalFormatting>
  <conditionalFormatting sqref="B1718">
    <cfRule type="cellIs" dxfId="12900" priority="496" operator="equal">
      <formula>"LỖI LINK FB"</formula>
    </cfRule>
  </conditionalFormatting>
  <conditionalFormatting sqref="B1718">
    <cfRule type="cellIs" dxfId="12899" priority="497" operator="equal">
      <formula>"LỖI LINK FB"</formula>
    </cfRule>
  </conditionalFormatting>
  <conditionalFormatting sqref="B1718">
    <cfRule type="cellIs" dxfId="12898" priority="498" operator="equal">
      <formula>"Chờ feedback"</formula>
    </cfRule>
  </conditionalFormatting>
  <conditionalFormatting sqref="B1718">
    <cfRule type="cellIs" dxfId="12897" priority="499" operator="equal">
      <formula>"Chờ lớp"</formula>
    </cfRule>
  </conditionalFormatting>
  <conditionalFormatting sqref="B1718">
    <cfRule type="cellIs" dxfId="12896" priority="500" operator="equal">
      <formula>"DONE"</formula>
    </cfRule>
  </conditionalFormatting>
  <conditionalFormatting sqref="B1718">
    <cfRule type="cellIs" dxfId="12895" priority="501" operator="equal">
      <formula>"DONE"</formula>
    </cfRule>
  </conditionalFormatting>
  <conditionalFormatting sqref="B1718">
    <cfRule type="cellIs" dxfId="12894" priority="502" operator="equal">
      <formula>"Chờ lớp"</formula>
    </cfRule>
  </conditionalFormatting>
  <conditionalFormatting sqref="B1718">
    <cfRule type="cellIs" dxfId="12893" priority="503" operator="equal">
      <formula>"Chờ feedback"</formula>
    </cfRule>
  </conditionalFormatting>
  <conditionalFormatting sqref="B1718">
    <cfRule type="cellIs" dxfId="12892" priority="504" operator="equal">
      <formula>"LỖI LINK FB"</formula>
    </cfRule>
  </conditionalFormatting>
  <conditionalFormatting sqref="B1718">
    <cfRule type="cellIs" dxfId="12891" priority="505" operator="equal">
      <formula>"DONE"</formula>
    </cfRule>
  </conditionalFormatting>
  <conditionalFormatting sqref="B1718">
    <cfRule type="cellIs" dxfId="12890" priority="506" operator="equal">
      <formula>"Chờ lớp"</formula>
    </cfRule>
  </conditionalFormatting>
  <conditionalFormatting sqref="B1718">
    <cfRule type="cellIs" dxfId="12889" priority="507" operator="equal">
      <formula>"Chờ feedback"</formula>
    </cfRule>
  </conditionalFormatting>
  <conditionalFormatting sqref="B1718">
    <cfRule type="cellIs" dxfId="12888" priority="508" operator="equal">
      <formula>"LỖI LINK FB"</formula>
    </cfRule>
  </conditionalFormatting>
  <conditionalFormatting sqref="B1718">
    <cfRule type="cellIs" dxfId="12887" priority="509" operator="equal">
      <formula>"LỖI LINK FB"</formula>
    </cfRule>
  </conditionalFormatting>
  <conditionalFormatting sqref="B1718">
    <cfRule type="cellIs" dxfId="12886" priority="510" operator="equal">
      <formula>"Chờ feedback"</formula>
    </cfRule>
  </conditionalFormatting>
  <conditionalFormatting sqref="B1718">
    <cfRule type="cellIs" dxfId="12885" priority="511" operator="equal">
      <formula>"Chờ lớp"</formula>
    </cfRule>
  </conditionalFormatting>
  <conditionalFormatting sqref="B1718">
    <cfRule type="cellIs" dxfId="12884" priority="512" operator="equal">
      <formula>"DONE"</formula>
    </cfRule>
  </conditionalFormatting>
  <conditionalFormatting sqref="B1718">
    <cfRule type="cellIs" dxfId="12883" priority="513" operator="equal">
      <formula>"LỖI LINK FB"</formula>
    </cfRule>
  </conditionalFormatting>
  <conditionalFormatting sqref="B1718">
    <cfRule type="cellIs" dxfId="12882" priority="514" operator="equal">
      <formula>"Chờ feedback"</formula>
    </cfRule>
  </conditionalFormatting>
  <conditionalFormatting sqref="B1718">
    <cfRule type="cellIs" dxfId="12881" priority="515" operator="equal">
      <formula>"Chờ lớp"</formula>
    </cfRule>
  </conditionalFormatting>
  <conditionalFormatting sqref="B1718">
    <cfRule type="cellIs" dxfId="12880" priority="516" operator="equal">
      <formula>"DONE"</formula>
    </cfRule>
  </conditionalFormatting>
  <conditionalFormatting sqref="B1718">
    <cfRule type="cellIs" dxfId="12879" priority="517" operator="equal">
      <formula>"DONE"</formula>
    </cfRule>
  </conditionalFormatting>
  <conditionalFormatting sqref="B1718">
    <cfRule type="cellIs" dxfId="12878" priority="518" operator="equal">
      <formula>"Chờ lớp"</formula>
    </cfRule>
  </conditionalFormatting>
  <conditionalFormatting sqref="B1718">
    <cfRule type="cellIs" dxfId="12877" priority="519" operator="equal">
      <formula>"Chờ feedback"</formula>
    </cfRule>
  </conditionalFormatting>
  <conditionalFormatting sqref="B1718">
    <cfRule type="cellIs" dxfId="12876" priority="520" operator="equal">
      <formula>"LỖI LINK FB"</formula>
    </cfRule>
  </conditionalFormatting>
  <conditionalFormatting sqref="B1718">
    <cfRule type="cellIs" dxfId="12875" priority="521" operator="equal">
      <formula>"LỖI LINK FB"</formula>
    </cfRule>
  </conditionalFormatting>
  <conditionalFormatting sqref="B1718">
    <cfRule type="cellIs" dxfId="12874" priority="522" operator="equal">
      <formula>"Chờ feedback"</formula>
    </cfRule>
  </conditionalFormatting>
  <conditionalFormatting sqref="B1718">
    <cfRule type="cellIs" dxfId="12873" priority="523" operator="equal">
      <formula>"Chờ lớp"</formula>
    </cfRule>
  </conditionalFormatting>
  <conditionalFormatting sqref="B1718">
    <cfRule type="cellIs" dxfId="12872" priority="524" operator="equal">
      <formula>"DONE"</formula>
    </cfRule>
  </conditionalFormatting>
  <conditionalFormatting sqref="B1718">
    <cfRule type="cellIs" dxfId="12871" priority="525" operator="equal">
      <formula>"LỖI LINK FB"</formula>
    </cfRule>
  </conditionalFormatting>
  <conditionalFormatting sqref="B1718">
    <cfRule type="cellIs" dxfId="12870" priority="526" operator="equal">
      <formula>"Chờ feedback"</formula>
    </cfRule>
  </conditionalFormatting>
  <conditionalFormatting sqref="B1718">
    <cfRule type="cellIs" dxfId="12869" priority="527" operator="equal">
      <formula>"Chờ lớp"</formula>
    </cfRule>
  </conditionalFormatting>
  <conditionalFormatting sqref="B1718">
    <cfRule type="cellIs" dxfId="12868" priority="528" operator="equal">
      <formula>"DONE"</formula>
    </cfRule>
  </conditionalFormatting>
  <conditionalFormatting sqref="B1718">
    <cfRule type="cellIs" dxfId="12867" priority="529" operator="equal">
      <formula>"LỖI LINK FB"</formula>
    </cfRule>
  </conditionalFormatting>
  <conditionalFormatting sqref="B1718">
    <cfRule type="cellIs" dxfId="12866" priority="530" operator="equal">
      <formula>"Chờ feedback"</formula>
    </cfRule>
  </conditionalFormatting>
  <conditionalFormatting sqref="B1718">
    <cfRule type="cellIs" dxfId="12865" priority="531" operator="equal">
      <formula>"Chờ lớp"</formula>
    </cfRule>
  </conditionalFormatting>
  <conditionalFormatting sqref="B1718">
    <cfRule type="cellIs" dxfId="12864" priority="532" operator="equal">
      <formula>"DONE"</formula>
    </cfRule>
  </conditionalFormatting>
  <conditionalFormatting sqref="B1718">
    <cfRule type="cellIs" dxfId="12863" priority="533" operator="equal">
      <formula>"LỖI LINK FB"</formula>
    </cfRule>
  </conditionalFormatting>
  <conditionalFormatting sqref="B1718">
    <cfRule type="cellIs" dxfId="12862" priority="534" operator="equal">
      <formula>"Chờ feedback"</formula>
    </cfRule>
  </conditionalFormatting>
  <conditionalFormatting sqref="B1718">
    <cfRule type="cellIs" dxfId="12861" priority="535" operator="equal">
      <formula>"Chờ lớp"</formula>
    </cfRule>
  </conditionalFormatting>
  <conditionalFormatting sqref="B1718">
    <cfRule type="cellIs" dxfId="12860" priority="536" operator="equal">
      <formula>"DONE"</formula>
    </cfRule>
  </conditionalFormatting>
  <conditionalFormatting sqref="B1718">
    <cfRule type="cellIs" dxfId="12859" priority="537" operator="equal">
      <formula>"LỖI LINK FB"</formula>
    </cfRule>
  </conditionalFormatting>
  <conditionalFormatting sqref="B1718">
    <cfRule type="cellIs" dxfId="12858" priority="538" operator="equal">
      <formula>"Chờ feedback"</formula>
    </cfRule>
  </conditionalFormatting>
  <conditionalFormatting sqref="B1718">
    <cfRule type="cellIs" dxfId="12857" priority="539" operator="equal">
      <formula>"Chờ lớp"</formula>
    </cfRule>
  </conditionalFormatting>
  <conditionalFormatting sqref="B1718">
    <cfRule type="cellIs" dxfId="12856" priority="540" operator="equal">
      <formula>"DONE"</formula>
    </cfRule>
  </conditionalFormatting>
  <conditionalFormatting sqref="B1718">
    <cfRule type="cellIs" dxfId="12855" priority="541" operator="equal">
      <formula>"LỖI LINK FB"</formula>
    </cfRule>
  </conditionalFormatting>
  <conditionalFormatting sqref="B1718">
    <cfRule type="cellIs" dxfId="12854" priority="542" operator="equal">
      <formula>"LỖI LINK FB"</formula>
    </cfRule>
  </conditionalFormatting>
  <conditionalFormatting sqref="B1718">
    <cfRule type="cellIs" dxfId="12853" priority="543" operator="equal">
      <formula>"LỖI LINK FB"</formula>
    </cfRule>
  </conditionalFormatting>
  <conditionalFormatting sqref="B1718">
    <cfRule type="cellIs" dxfId="12852" priority="544" operator="equal">
      <formula>"LỖI LINK FB"</formula>
    </cfRule>
  </conditionalFormatting>
  <conditionalFormatting sqref="B1718">
    <cfRule type="cellIs" dxfId="12851" priority="545" operator="equal">
      <formula>"LỖI LINK FB"</formula>
    </cfRule>
  </conditionalFormatting>
  <conditionalFormatting sqref="B1718">
    <cfRule type="cellIs" dxfId="12850" priority="546" operator="equal">
      <formula>"LỖI LINK FB"</formula>
    </cfRule>
  </conditionalFormatting>
  <conditionalFormatting sqref="B1718">
    <cfRule type="cellIs" dxfId="12849" priority="547" operator="equal">
      <formula>"LỖI LINK FB"</formula>
    </cfRule>
  </conditionalFormatting>
  <conditionalFormatting sqref="B1718">
    <cfRule type="cellIs" dxfId="12848" priority="548" operator="equal">
      <formula>"LỖI LINK FB"</formula>
    </cfRule>
  </conditionalFormatting>
  <conditionalFormatting sqref="B1718">
    <cfRule type="cellIs" dxfId="12847" priority="549" operator="equal">
      <formula>"LỖI LINK FB"</formula>
    </cfRule>
  </conditionalFormatting>
  <conditionalFormatting sqref="B1718">
    <cfRule type="cellIs" dxfId="12846" priority="550" operator="equal">
      <formula>"LỖI LINK FB"</formula>
    </cfRule>
  </conditionalFormatting>
  <conditionalFormatting sqref="B1718">
    <cfRule type="cellIs" dxfId="12845" priority="551" operator="equal">
      <formula>"LỖI LINK FB"</formula>
    </cfRule>
  </conditionalFormatting>
  <conditionalFormatting sqref="B1718">
    <cfRule type="cellIs" dxfId="12844" priority="552" operator="equal">
      <formula>"LỖI LINK FB"</formula>
    </cfRule>
  </conditionalFormatting>
  <conditionalFormatting sqref="B1718">
    <cfRule type="cellIs" dxfId="12843" priority="553" operator="equal">
      <formula>"LỖI LINK FB"</formula>
    </cfRule>
  </conditionalFormatting>
  <conditionalFormatting sqref="B1718">
    <cfRule type="cellIs" dxfId="12842" priority="554" operator="equal">
      <formula>"LỖI LINK FB"</formula>
    </cfRule>
  </conditionalFormatting>
  <conditionalFormatting sqref="B1718">
    <cfRule type="cellIs" dxfId="12841" priority="555" operator="equal">
      <formula>"Chờ feedback"</formula>
    </cfRule>
  </conditionalFormatting>
  <conditionalFormatting sqref="B1718">
    <cfRule type="cellIs" dxfId="12840" priority="556" operator="equal">
      <formula>"Chờ lớp"</formula>
    </cfRule>
  </conditionalFormatting>
  <conditionalFormatting sqref="B1718">
    <cfRule type="cellIs" dxfId="12839" priority="557" operator="equal">
      <formula>"DONE"</formula>
    </cfRule>
  </conditionalFormatting>
  <conditionalFormatting sqref="B1718">
    <cfRule type="cellIs" dxfId="12838" priority="558" operator="equal">
      <formula>"LỖI LINK FB"</formula>
    </cfRule>
  </conditionalFormatting>
  <conditionalFormatting sqref="B1718">
    <cfRule type="cellIs" dxfId="12837" priority="559" operator="equal">
      <formula>"Chờ feedback"</formula>
    </cfRule>
  </conditionalFormatting>
  <conditionalFormatting sqref="B1718">
    <cfRule type="cellIs" dxfId="12836" priority="560" operator="equal">
      <formula>"Chờ lớp"</formula>
    </cfRule>
  </conditionalFormatting>
  <conditionalFormatting sqref="B1718">
    <cfRule type="cellIs" dxfId="12835" priority="561" operator="equal">
      <formula>"DONE"</formula>
    </cfRule>
  </conditionalFormatting>
  <conditionalFormatting sqref="B1718">
    <cfRule type="colorScale" priority="562">
      <colorScale>
        <cfvo type="min"/>
        <cfvo type="max"/>
        <color rgb="FF57BB8A"/>
        <color rgb="FFFFFFFF"/>
      </colorScale>
    </cfRule>
  </conditionalFormatting>
  <conditionalFormatting sqref="B1718">
    <cfRule type="cellIs" dxfId="12834" priority="563" operator="equal">
      <formula>"LỖI LINK FB"</formula>
    </cfRule>
  </conditionalFormatting>
  <conditionalFormatting sqref="B1718">
    <cfRule type="cellIs" dxfId="12833" priority="564" operator="equal">
      <formula>"Chờ feedback"</formula>
    </cfRule>
  </conditionalFormatting>
  <conditionalFormatting sqref="B1718">
    <cfRule type="cellIs" dxfId="12832" priority="565" operator="equal">
      <formula>"Chờ lớp"</formula>
    </cfRule>
  </conditionalFormatting>
  <conditionalFormatting sqref="B1718">
    <cfRule type="cellIs" dxfId="12831" priority="566" operator="equal">
      <formula>"DONE"</formula>
    </cfRule>
  </conditionalFormatting>
  <conditionalFormatting sqref="B1718">
    <cfRule type="cellIs" dxfId="12830" priority="567" operator="equal">
      <formula>"LỖI LINK FB"</formula>
    </cfRule>
  </conditionalFormatting>
  <conditionalFormatting sqref="B1718">
    <cfRule type="cellIs" dxfId="12829" priority="568" operator="equal">
      <formula>"LỖI LINK FB"</formula>
    </cfRule>
  </conditionalFormatting>
  <conditionalFormatting sqref="B1718">
    <cfRule type="cellIs" dxfId="12828" priority="569" operator="equal">
      <formula>"LỖI LINK FB"</formula>
    </cfRule>
  </conditionalFormatting>
  <conditionalFormatting sqref="B1718">
    <cfRule type="cellIs" dxfId="12827" priority="570" operator="equal">
      <formula>"LỖI LINK FB"</formula>
    </cfRule>
  </conditionalFormatting>
  <conditionalFormatting sqref="B1718">
    <cfRule type="cellIs" dxfId="12826" priority="571" operator="equal">
      <formula>"LỖI LINK FB"</formula>
    </cfRule>
  </conditionalFormatting>
  <conditionalFormatting sqref="B1718">
    <cfRule type="cellIs" dxfId="12825" priority="572" operator="equal">
      <formula>"LỖI LINK FB"</formula>
    </cfRule>
  </conditionalFormatting>
  <conditionalFormatting sqref="B1718">
    <cfRule type="cellIs" dxfId="12824" priority="573" operator="equal">
      <formula>"LỖI LINK FB"</formula>
    </cfRule>
  </conditionalFormatting>
  <conditionalFormatting sqref="B1718">
    <cfRule type="cellIs" dxfId="12823" priority="574" operator="equal">
      <formula>"LỖI LINK FB"</formula>
    </cfRule>
  </conditionalFormatting>
  <conditionalFormatting sqref="B1718">
    <cfRule type="cellIs" dxfId="12822" priority="575" operator="equal">
      <formula>"LỖI LINK FB"</formula>
    </cfRule>
  </conditionalFormatting>
  <conditionalFormatting sqref="B1718">
    <cfRule type="cellIs" dxfId="12821" priority="576" operator="equal">
      <formula>"LỖI LINK FB"</formula>
    </cfRule>
  </conditionalFormatting>
  <conditionalFormatting sqref="B1718">
    <cfRule type="cellIs" dxfId="12820" priority="577" operator="equal">
      <formula>"LỖI LINK FB"</formula>
    </cfRule>
  </conditionalFormatting>
  <conditionalFormatting sqref="B1718">
    <cfRule type="cellIs" dxfId="12819" priority="578" operator="equal">
      <formula>"LỖI LINK FB"</formula>
    </cfRule>
  </conditionalFormatting>
  <conditionalFormatting sqref="B1718">
    <cfRule type="cellIs" dxfId="12818" priority="579" operator="equal">
      <formula>"LỖI LINK FB"</formula>
    </cfRule>
  </conditionalFormatting>
  <conditionalFormatting sqref="B1718">
    <cfRule type="cellIs" dxfId="12817" priority="580" operator="equal">
      <formula>"LỖI LINK FB"</formula>
    </cfRule>
  </conditionalFormatting>
  <conditionalFormatting sqref="B1718">
    <cfRule type="cellIs" dxfId="12816" priority="581" operator="equal">
      <formula>"Chờ feedback"</formula>
    </cfRule>
  </conditionalFormatting>
  <conditionalFormatting sqref="B1718">
    <cfRule type="cellIs" dxfId="12815" priority="582" operator="equal">
      <formula>"Chờ lớp"</formula>
    </cfRule>
  </conditionalFormatting>
  <conditionalFormatting sqref="B1718">
    <cfRule type="cellIs" dxfId="12814" priority="583" operator="equal">
      <formula>"DONE"</formula>
    </cfRule>
  </conditionalFormatting>
  <conditionalFormatting sqref="B1718">
    <cfRule type="cellIs" dxfId="12813" priority="584" operator="equal">
      <formula>"LỖI LINK FB"</formula>
    </cfRule>
  </conditionalFormatting>
  <conditionalFormatting sqref="B1718">
    <cfRule type="cellIs" dxfId="12812" priority="585" operator="equal">
      <formula>"Chờ feedback"</formula>
    </cfRule>
  </conditionalFormatting>
  <conditionalFormatting sqref="B1718">
    <cfRule type="cellIs" dxfId="12811" priority="586" operator="equal">
      <formula>"Chờ lớp"</formula>
    </cfRule>
  </conditionalFormatting>
  <conditionalFormatting sqref="B1718">
    <cfRule type="cellIs" dxfId="12810" priority="587" operator="equal">
      <formula>"DONE"</formula>
    </cfRule>
  </conditionalFormatting>
  <conditionalFormatting sqref="B1718">
    <cfRule type="cellIs" dxfId="12809" priority="588" operator="equal">
      <formula>"LỖI LINK FB"</formula>
    </cfRule>
  </conditionalFormatting>
  <conditionalFormatting sqref="B1718">
    <cfRule type="cellIs" dxfId="12808" priority="589" operator="equal">
      <formula>"Chờ feedback"</formula>
    </cfRule>
  </conditionalFormatting>
  <conditionalFormatting sqref="B1718">
    <cfRule type="cellIs" dxfId="12807" priority="590" operator="equal">
      <formula>"Chờ lớp"</formula>
    </cfRule>
  </conditionalFormatting>
  <conditionalFormatting sqref="B1718">
    <cfRule type="cellIs" dxfId="12806" priority="591" operator="equal">
      <formula>"DONE"</formula>
    </cfRule>
  </conditionalFormatting>
  <conditionalFormatting sqref="B1718">
    <cfRule type="cellIs" dxfId="12805" priority="592" operator="equal">
      <formula>"LỖI LINK FB"</formula>
    </cfRule>
  </conditionalFormatting>
  <conditionalFormatting sqref="B1718">
    <cfRule type="cellIs" dxfId="12804" priority="593" operator="equal">
      <formula>"Chờ feedback"</formula>
    </cfRule>
  </conditionalFormatting>
  <conditionalFormatting sqref="B1718">
    <cfRule type="cellIs" dxfId="12803" priority="594" operator="equal">
      <formula>"Chờ lớp"</formula>
    </cfRule>
  </conditionalFormatting>
  <conditionalFormatting sqref="B1718">
    <cfRule type="cellIs" dxfId="12802" priority="595" operator="equal">
      <formula>"DONE"</formula>
    </cfRule>
  </conditionalFormatting>
  <conditionalFormatting sqref="B1718">
    <cfRule type="cellIs" dxfId="12801" priority="596" operator="equal">
      <formula>"DONE"</formula>
    </cfRule>
  </conditionalFormatting>
  <conditionalFormatting sqref="B1718">
    <cfRule type="cellIs" dxfId="12800" priority="597" operator="equal">
      <formula>"Chờ lớp"</formula>
    </cfRule>
  </conditionalFormatting>
  <conditionalFormatting sqref="B1718">
    <cfRule type="cellIs" dxfId="12799" priority="598" operator="equal">
      <formula>"Chờ feedback"</formula>
    </cfRule>
  </conditionalFormatting>
  <conditionalFormatting sqref="B1718">
    <cfRule type="cellIs" dxfId="12798" priority="599" operator="equal">
      <formula>"LỖI LINK FB"</formula>
    </cfRule>
  </conditionalFormatting>
  <conditionalFormatting sqref="B1718">
    <cfRule type="cellIs" dxfId="12797" priority="600" operator="equal">
      <formula>"LỖI LINK FB"</formula>
    </cfRule>
  </conditionalFormatting>
  <conditionalFormatting sqref="B1718">
    <cfRule type="cellIs" dxfId="12796" priority="601" operator="equal">
      <formula>"Chờ feedback"</formula>
    </cfRule>
  </conditionalFormatting>
  <conditionalFormatting sqref="B1718">
    <cfRule type="cellIs" dxfId="12795" priority="602" operator="equal">
      <formula>"Chờ lớp"</formula>
    </cfRule>
  </conditionalFormatting>
  <conditionalFormatting sqref="B1718">
    <cfRule type="cellIs" dxfId="12794" priority="603" operator="equal">
      <formula>"DONE"</formula>
    </cfRule>
  </conditionalFormatting>
  <conditionalFormatting sqref="B1718">
    <cfRule type="cellIs" dxfId="12793" priority="604" operator="equal">
      <formula>"DONE"</formula>
    </cfRule>
  </conditionalFormatting>
  <conditionalFormatting sqref="B1718">
    <cfRule type="cellIs" dxfId="12792" priority="605" operator="equal">
      <formula>"Chờ lớp"</formula>
    </cfRule>
  </conditionalFormatting>
  <conditionalFormatting sqref="B1718">
    <cfRule type="cellIs" dxfId="12791" priority="606" operator="equal">
      <formula>"Chờ feedback"</formula>
    </cfRule>
  </conditionalFormatting>
  <conditionalFormatting sqref="B1718">
    <cfRule type="cellIs" dxfId="12790" priority="607" operator="equal">
      <formula>"LỖI LINK FB"</formula>
    </cfRule>
  </conditionalFormatting>
  <conditionalFormatting sqref="B1718">
    <cfRule type="cellIs" dxfId="12789" priority="608" operator="equal">
      <formula>"DONE"</formula>
    </cfRule>
  </conditionalFormatting>
  <conditionalFormatting sqref="B1718">
    <cfRule type="cellIs" dxfId="12788" priority="609" operator="equal">
      <formula>"Chờ lớp"</formula>
    </cfRule>
  </conditionalFormatting>
  <conditionalFormatting sqref="B1718">
    <cfRule type="cellIs" dxfId="12787" priority="610" operator="equal">
      <formula>"Chờ feedback"</formula>
    </cfRule>
  </conditionalFormatting>
  <conditionalFormatting sqref="B1718">
    <cfRule type="cellIs" dxfId="12786" priority="611" operator="equal">
      <formula>"LỖI LINK FB"</formula>
    </cfRule>
  </conditionalFormatting>
  <conditionalFormatting sqref="B1718">
    <cfRule type="cellIs" dxfId="12785" priority="612" operator="equal">
      <formula>"LỖI LINK FB"</formula>
    </cfRule>
  </conditionalFormatting>
  <conditionalFormatting sqref="B1718">
    <cfRule type="cellIs" dxfId="12784" priority="613" operator="equal">
      <formula>"Chờ feedback"</formula>
    </cfRule>
  </conditionalFormatting>
  <conditionalFormatting sqref="B1718">
    <cfRule type="cellIs" dxfId="12783" priority="614" operator="equal">
      <formula>"Chờ lớp"</formula>
    </cfRule>
  </conditionalFormatting>
  <conditionalFormatting sqref="B1718">
    <cfRule type="cellIs" dxfId="12782" priority="615" operator="equal">
      <formula>"DONE"</formula>
    </cfRule>
  </conditionalFormatting>
  <conditionalFormatting sqref="B1718">
    <cfRule type="cellIs" dxfId="12781" priority="616" operator="equal">
      <formula>"LỖI LINK FB"</formula>
    </cfRule>
  </conditionalFormatting>
  <conditionalFormatting sqref="B1718">
    <cfRule type="cellIs" dxfId="12780" priority="617" operator="equal">
      <formula>"Chờ feedback"</formula>
    </cfRule>
  </conditionalFormatting>
  <conditionalFormatting sqref="B1718">
    <cfRule type="cellIs" dxfId="12779" priority="618" operator="equal">
      <formula>"Chờ lớp"</formula>
    </cfRule>
  </conditionalFormatting>
  <conditionalFormatting sqref="B1718">
    <cfRule type="cellIs" dxfId="12778" priority="619" operator="equal">
      <formula>"DONE"</formula>
    </cfRule>
  </conditionalFormatting>
  <conditionalFormatting sqref="B1718">
    <cfRule type="cellIs" dxfId="12777" priority="620" operator="equal">
      <formula>"DONE"</formula>
    </cfRule>
  </conditionalFormatting>
  <conditionalFormatting sqref="B1718">
    <cfRule type="cellIs" dxfId="12776" priority="621" operator="equal">
      <formula>"Chờ lớp"</formula>
    </cfRule>
  </conditionalFormatting>
  <conditionalFormatting sqref="B1718">
    <cfRule type="cellIs" dxfId="12775" priority="622" operator="equal">
      <formula>"Chờ feedback"</formula>
    </cfRule>
  </conditionalFormatting>
  <conditionalFormatting sqref="B1718">
    <cfRule type="cellIs" dxfId="12774" priority="623" operator="equal">
      <formula>"LỖI LINK FB"</formula>
    </cfRule>
  </conditionalFormatting>
  <conditionalFormatting sqref="B1718">
    <cfRule type="cellIs" dxfId="12773" priority="624" operator="equal">
      <formula>"LỖI LINK FB"</formula>
    </cfRule>
  </conditionalFormatting>
  <conditionalFormatting sqref="B1718">
    <cfRule type="cellIs" dxfId="12772" priority="625" operator="equal">
      <formula>"Chờ feedback"</formula>
    </cfRule>
  </conditionalFormatting>
  <conditionalFormatting sqref="B1718">
    <cfRule type="cellIs" dxfId="12771" priority="626" operator="equal">
      <formula>"Chờ lớp"</formula>
    </cfRule>
  </conditionalFormatting>
  <conditionalFormatting sqref="B1718">
    <cfRule type="cellIs" dxfId="12770" priority="627" operator="equal">
      <formula>"DONE"</formula>
    </cfRule>
  </conditionalFormatting>
  <conditionalFormatting sqref="B1718">
    <cfRule type="cellIs" dxfId="12769" priority="628" operator="equal">
      <formula>"LỖI LINK FB"</formula>
    </cfRule>
  </conditionalFormatting>
  <conditionalFormatting sqref="B1718">
    <cfRule type="cellIs" dxfId="12768" priority="629" operator="equal">
      <formula>"Chờ feedback"</formula>
    </cfRule>
  </conditionalFormatting>
  <conditionalFormatting sqref="B1718">
    <cfRule type="cellIs" dxfId="12767" priority="630" operator="equal">
      <formula>"Chờ lớp"</formula>
    </cfRule>
  </conditionalFormatting>
  <conditionalFormatting sqref="B1718">
    <cfRule type="cellIs" dxfId="12766" priority="631" operator="equal">
      <formula>"DONE"</formula>
    </cfRule>
  </conditionalFormatting>
  <conditionalFormatting sqref="B1718">
    <cfRule type="cellIs" dxfId="12765" priority="632" operator="equal">
      <formula>"LỖI LINK FB"</formula>
    </cfRule>
  </conditionalFormatting>
  <conditionalFormatting sqref="B1718">
    <cfRule type="cellIs" dxfId="12764" priority="633" operator="equal">
      <formula>"Chờ feedback"</formula>
    </cfRule>
  </conditionalFormatting>
  <conditionalFormatting sqref="B1718">
    <cfRule type="cellIs" dxfId="12763" priority="634" operator="equal">
      <formula>"Chờ lớp"</formula>
    </cfRule>
  </conditionalFormatting>
  <conditionalFormatting sqref="B1718">
    <cfRule type="cellIs" dxfId="12762" priority="635" operator="equal">
      <formula>"DONE"</formula>
    </cfRule>
  </conditionalFormatting>
  <conditionalFormatting sqref="B1718">
    <cfRule type="cellIs" dxfId="12761" priority="636" operator="equal">
      <formula>"LỖI LINK FB"</formula>
    </cfRule>
  </conditionalFormatting>
  <conditionalFormatting sqref="B1718">
    <cfRule type="cellIs" dxfId="12760" priority="637" operator="equal">
      <formula>"Chờ feedback"</formula>
    </cfRule>
  </conditionalFormatting>
  <conditionalFormatting sqref="B1718">
    <cfRule type="cellIs" dxfId="12759" priority="638" operator="equal">
      <formula>"Chờ lớp"</formula>
    </cfRule>
  </conditionalFormatting>
  <conditionalFormatting sqref="B1718">
    <cfRule type="cellIs" dxfId="12758" priority="639" operator="equal">
      <formula>"DONE"</formula>
    </cfRule>
  </conditionalFormatting>
  <conditionalFormatting sqref="B1718">
    <cfRule type="cellIs" dxfId="12757" priority="640" operator="equal">
      <formula>"LỖI LINK FB"</formula>
    </cfRule>
  </conditionalFormatting>
  <conditionalFormatting sqref="B1718">
    <cfRule type="cellIs" dxfId="12756" priority="641" operator="equal">
      <formula>"LỖI LINK FB"</formula>
    </cfRule>
  </conditionalFormatting>
  <conditionalFormatting sqref="B1718">
    <cfRule type="cellIs" dxfId="12755" priority="642" operator="equal">
      <formula>"LỖI LINK FB"</formula>
    </cfRule>
  </conditionalFormatting>
  <conditionalFormatting sqref="B1718">
    <cfRule type="cellIs" dxfId="12754" priority="643" operator="equal">
      <formula>"LỖI LINK FB"</formula>
    </cfRule>
  </conditionalFormatting>
  <conditionalFormatting sqref="B1718">
    <cfRule type="cellIs" dxfId="12753" priority="644" operator="equal">
      <formula>"LỖI LINK FB"</formula>
    </cfRule>
  </conditionalFormatting>
  <conditionalFormatting sqref="B1718">
    <cfRule type="cellIs" dxfId="12752" priority="645" operator="equal">
      <formula>"LỖI LINK FB"</formula>
    </cfRule>
  </conditionalFormatting>
  <conditionalFormatting sqref="B1718">
    <cfRule type="cellIs" dxfId="12751" priority="646" operator="equal">
      <formula>"LỖI LINK FB"</formula>
    </cfRule>
  </conditionalFormatting>
  <conditionalFormatting sqref="B1718">
    <cfRule type="cellIs" dxfId="12750" priority="647" operator="equal">
      <formula>"LỖI LINK FB"</formula>
    </cfRule>
  </conditionalFormatting>
  <conditionalFormatting sqref="B1718">
    <cfRule type="cellIs" dxfId="12749" priority="648" operator="equal">
      <formula>"LỖI LINK FB"</formula>
    </cfRule>
  </conditionalFormatting>
  <conditionalFormatting sqref="B1718">
    <cfRule type="cellIs" dxfId="12748" priority="649" operator="equal">
      <formula>"LỖI LINK FB"</formula>
    </cfRule>
  </conditionalFormatting>
  <conditionalFormatting sqref="B1718">
    <cfRule type="cellIs" dxfId="12747" priority="650" operator="equal">
      <formula>"LỖI LINK FB"</formula>
    </cfRule>
  </conditionalFormatting>
  <conditionalFormatting sqref="B1718">
    <cfRule type="cellIs" dxfId="12746" priority="651" operator="equal">
      <formula>"LỖI LINK FB"</formula>
    </cfRule>
  </conditionalFormatting>
  <conditionalFormatting sqref="B1718">
    <cfRule type="cellIs" dxfId="12745" priority="652" operator="equal">
      <formula>"LỖI LINK FB"</formula>
    </cfRule>
  </conditionalFormatting>
  <conditionalFormatting sqref="B1718">
    <cfRule type="cellIs" dxfId="12744" priority="653" operator="equal">
      <formula>"LỖI LINK FB"</formula>
    </cfRule>
  </conditionalFormatting>
  <conditionalFormatting sqref="B1718">
    <cfRule type="cellIs" dxfId="12743" priority="654" operator="equal">
      <formula>"Chờ feedback"</formula>
    </cfRule>
  </conditionalFormatting>
  <conditionalFormatting sqref="B1718">
    <cfRule type="cellIs" dxfId="12742" priority="655" operator="equal">
      <formula>"Chờ lớp"</formula>
    </cfRule>
  </conditionalFormatting>
  <conditionalFormatting sqref="B1718">
    <cfRule type="cellIs" dxfId="12741" priority="656" operator="equal">
      <formula>"DONE"</formula>
    </cfRule>
  </conditionalFormatting>
  <conditionalFormatting sqref="B1718">
    <cfRule type="cellIs" dxfId="12740" priority="657" operator="equal">
      <formula>"DONE"</formula>
    </cfRule>
  </conditionalFormatting>
  <conditionalFormatting sqref="B1718">
    <cfRule type="cellIs" dxfId="12739" priority="658" operator="equal">
      <formula>"Chờ lớp"</formula>
    </cfRule>
  </conditionalFormatting>
  <conditionalFormatting sqref="B1718">
    <cfRule type="cellIs" dxfId="12738" priority="659" operator="equal">
      <formula>"Chờ feedback"</formula>
    </cfRule>
  </conditionalFormatting>
  <conditionalFormatting sqref="B1718">
    <cfRule type="cellIs" dxfId="12737" priority="660" operator="equal">
      <formula>"LỖI LINK FB"</formula>
    </cfRule>
  </conditionalFormatting>
  <conditionalFormatting sqref="B1718">
    <cfRule type="cellIs" dxfId="12736" priority="661" operator="equal">
      <formula>"LỖI LINK FB"</formula>
    </cfRule>
  </conditionalFormatting>
  <conditionalFormatting sqref="B1718">
    <cfRule type="cellIs" dxfId="12735" priority="662" operator="equal">
      <formula>"Chờ feedback"</formula>
    </cfRule>
  </conditionalFormatting>
  <conditionalFormatting sqref="B1718">
    <cfRule type="cellIs" dxfId="12734" priority="663" operator="equal">
      <formula>"Chờ lớp"</formula>
    </cfRule>
  </conditionalFormatting>
  <conditionalFormatting sqref="B1718">
    <cfRule type="cellIs" dxfId="12733" priority="664" operator="equal">
      <formula>"DONE"</formula>
    </cfRule>
  </conditionalFormatting>
  <conditionalFormatting sqref="B1718">
    <cfRule type="cellIs" dxfId="12732" priority="665" operator="equal">
      <formula>"LỖI LINK FB"</formula>
    </cfRule>
  </conditionalFormatting>
  <conditionalFormatting sqref="B1718">
    <cfRule type="cellIs" dxfId="12731" priority="666" operator="equal">
      <formula>"LỖI LINK FB"</formula>
    </cfRule>
  </conditionalFormatting>
  <conditionalFormatting sqref="B1718">
    <cfRule type="cellIs" dxfId="12730" priority="667" operator="equal">
      <formula>"LỖI LINK FB"</formula>
    </cfRule>
  </conditionalFormatting>
  <conditionalFormatting sqref="B1718">
    <cfRule type="cellIs" dxfId="12729" priority="668" operator="equal">
      <formula>"LỖI LINK FB"</formula>
    </cfRule>
  </conditionalFormatting>
  <conditionalFormatting sqref="B1718">
    <cfRule type="cellIs" dxfId="12728" priority="669" operator="equal">
      <formula>"LỖI LINK FB"</formula>
    </cfRule>
  </conditionalFormatting>
  <conditionalFormatting sqref="B1718">
    <cfRule type="cellIs" dxfId="12727" priority="670" operator="equal">
      <formula>"LỖI LINK FB"</formula>
    </cfRule>
  </conditionalFormatting>
  <conditionalFormatting sqref="B1718">
    <cfRule type="cellIs" dxfId="12726" priority="671" operator="equal">
      <formula>"LỖI LINK FB"</formula>
    </cfRule>
  </conditionalFormatting>
  <conditionalFormatting sqref="B1718">
    <cfRule type="cellIs" dxfId="12725" priority="672" operator="equal">
      <formula>"LỖI LINK FB"</formula>
    </cfRule>
  </conditionalFormatting>
  <conditionalFormatting sqref="B1718">
    <cfRule type="cellIs" dxfId="12724" priority="673" operator="equal">
      <formula>"LỖI LINK FB"</formula>
    </cfRule>
  </conditionalFormatting>
  <conditionalFormatting sqref="B1718">
    <cfRule type="cellIs" dxfId="12723" priority="674" operator="equal">
      <formula>"LỖI LINK FB"</formula>
    </cfRule>
  </conditionalFormatting>
  <conditionalFormatting sqref="B1718">
    <cfRule type="cellIs" dxfId="12722" priority="675" operator="equal">
      <formula>"LỖI LINK FB"</formula>
    </cfRule>
  </conditionalFormatting>
  <conditionalFormatting sqref="B1718">
    <cfRule type="cellIs" dxfId="12721" priority="676" operator="equal">
      <formula>"LỖI LINK FB"</formula>
    </cfRule>
  </conditionalFormatting>
  <conditionalFormatting sqref="B1718">
    <cfRule type="cellIs" dxfId="12720" priority="677" operator="equal">
      <formula>"LỖI LINK FB"</formula>
    </cfRule>
  </conditionalFormatting>
  <conditionalFormatting sqref="B1718">
    <cfRule type="cellIs" dxfId="12719" priority="678" operator="equal">
      <formula>"LỖI LINK FB"</formula>
    </cfRule>
  </conditionalFormatting>
  <conditionalFormatting sqref="B1718">
    <cfRule type="cellIs" dxfId="12718" priority="679" operator="equal">
      <formula>"LỖI LINK FB"</formula>
    </cfRule>
  </conditionalFormatting>
  <conditionalFormatting sqref="B1718">
    <cfRule type="cellIs" dxfId="12717" priority="680" operator="equal">
      <formula>"LỖI LINK FB"</formula>
    </cfRule>
  </conditionalFormatting>
  <conditionalFormatting sqref="B1718">
    <cfRule type="cellIs" dxfId="12716" priority="681" operator="equal">
      <formula>"LỖI LINK FB"</formula>
    </cfRule>
  </conditionalFormatting>
  <conditionalFormatting sqref="B1718">
    <cfRule type="cellIs" dxfId="12715" priority="682" operator="equal">
      <formula>"Chờ feedback"</formula>
    </cfRule>
  </conditionalFormatting>
  <conditionalFormatting sqref="B1718">
    <cfRule type="cellIs" dxfId="12714" priority="683" operator="equal">
      <formula>"Chờ lớp"</formula>
    </cfRule>
  </conditionalFormatting>
  <conditionalFormatting sqref="B1718">
    <cfRule type="cellIs" dxfId="12713" priority="684" operator="equal">
      <formula>"DONE"</formula>
    </cfRule>
  </conditionalFormatting>
  <conditionalFormatting sqref="B1718">
    <cfRule type="cellIs" dxfId="12712" priority="685" operator="equal">
      <formula>"LỖI LINK FB"</formula>
    </cfRule>
  </conditionalFormatting>
  <conditionalFormatting sqref="B1718">
    <cfRule type="cellIs" dxfId="12711" priority="686" operator="equal">
      <formula>"Chờ feedback"</formula>
    </cfRule>
  </conditionalFormatting>
  <conditionalFormatting sqref="B1718">
    <cfRule type="cellIs" dxfId="12710" priority="687" operator="equal">
      <formula>"Chờ lớp"</formula>
    </cfRule>
  </conditionalFormatting>
  <conditionalFormatting sqref="B1718">
    <cfRule type="cellIs" dxfId="12709" priority="688" operator="equal">
      <formula>"DONE"</formula>
    </cfRule>
  </conditionalFormatting>
  <conditionalFormatting sqref="B1718">
    <cfRule type="cellIs" dxfId="12708" priority="689" operator="equal">
      <formula>"LỖI LINK FB"</formula>
    </cfRule>
  </conditionalFormatting>
  <conditionalFormatting sqref="B1718">
    <cfRule type="cellIs" dxfId="12707" priority="690" operator="equal">
      <formula>"Chờ feedback"</formula>
    </cfRule>
  </conditionalFormatting>
  <conditionalFormatting sqref="B1718">
    <cfRule type="cellIs" dxfId="12706" priority="691" operator="equal">
      <formula>"Chờ lớp"</formula>
    </cfRule>
  </conditionalFormatting>
  <conditionalFormatting sqref="B1718">
    <cfRule type="cellIs" dxfId="12705" priority="692" operator="equal">
      <formula>"DONE"</formula>
    </cfRule>
  </conditionalFormatting>
  <conditionalFormatting sqref="B1718">
    <cfRule type="cellIs" dxfId="12704" priority="693" operator="equal">
      <formula>"DONE"</formula>
    </cfRule>
  </conditionalFormatting>
  <conditionalFormatting sqref="B1718">
    <cfRule type="cellIs" dxfId="12703" priority="694" operator="equal">
      <formula>"Chờ lớp"</formula>
    </cfRule>
  </conditionalFormatting>
  <conditionalFormatting sqref="B1718">
    <cfRule type="cellIs" dxfId="12702" priority="695" operator="equal">
      <formula>"Chờ feedback"</formula>
    </cfRule>
  </conditionalFormatting>
  <conditionalFormatting sqref="B1718">
    <cfRule type="cellIs" dxfId="12701" priority="696" operator="equal">
      <formula>"LỖI LINK FB"</formula>
    </cfRule>
  </conditionalFormatting>
  <conditionalFormatting sqref="B1718">
    <cfRule type="cellIs" dxfId="12700" priority="697" operator="equal">
      <formula>"LỖI LINK FB"</formula>
    </cfRule>
  </conditionalFormatting>
  <conditionalFormatting sqref="B1718">
    <cfRule type="cellIs" dxfId="12699" priority="698" operator="equal">
      <formula>"Chờ feedback"</formula>
    </cfRule>
  </conditionalFormatting>
  <conditionalFormatting sqref="B1718">
    <cfRule type="cellIs" dxfId="12698" priority="699" operator="equal">
      <formula>"Chờ lớp"</formula>
    </cfRule>
  </conditionalFormatting>
  <conditionalFormatting sqref="B1718">
    <cfRule type="cellIs" dxfId="12697" priority="700" operator="equal">
      <formula>"DONE"</formula>
    </cfRule>
  </conditionalFormatting>
  <conditionalFormatting sqref="B1718">
    <cfRule type="cellIs" dxfId="12696" priority="701" operator="equal">
      <formula>"DONE"</formula>
    </cfRule>
  </conditionalFormatting>
  <conditionalFormatting sqref="B1718">
    <cfRule type="cellIs" dxfId="12695" priority="702" operator="equal">
      <formula>"Chờ lớp"</formula>
    </cfRule>
  </conditionalFormatting>
  <conditionalFormatting sqref="B1718">
    <cfRule type="cellIs" dxfId="12694" priority="703" operator="equal">
      <formula>"Chờ feedback"</formula>
    </cfRule>
  </conditionalFormatting>
  <conditionalFormatting sqref="B1718">
    <cfRule type="cellIs" dxfId="12693" priority="704" operator="equal">
      <formula>"LỖI LINK FB"</formula>
    </cfRule>
  </conditionalFormatting>
  <conditionalFormatting sqref="B1718">
    <cfRule type="cellIs" dxfId="12692" priority="705" operator="equal">
      <formula>"DONE"</formula>
    </cfRule>
  </conditionalFormatting>
  <conditionalFormatting sqref="B1718">
    <cfRule type="cellIs" dxfId="12691" priority="706" operator="equal">
      <formula>"Chờ lớp"</formula>
    </cfRule>
  </conditionalFormatting>
  <conditionalFormatting sqref="B1718">
    <cfRule type="cellIs" dxfId="12690" priority="707" operator="equal">
      <formula>"Chờ feedback"</formula>
    </cfRule>
  </conditionalFormatting>
  <conditionalFormatting sqref="B1718">
    <cfRule type="cellIs" dxfId="12689" priority="708" operator="equal">
      <formula>"LỖI LINK FB"</formula>
    </cfRule>
  </conditionalFormatting>
  <conditionalFormatting sqref="B1718">
    <cfRule type="cellIs" dxfId="12688" priority="709" operator="equal">
      <formula>"LỖI LINK FB"</formula>
    </cfRule>
  </conditionalFormatting>
  <conditionalFormatting sqref="B1718">
    <cfRule type="cellIs" dxfId="12687" priority="710" operator="equal">
      <formula>"Chờ feedback"</formula>
    </cfRule>
  </conditionalFormatting>
  <conditionalFormatting sqref="B1718">
    <cfRule type="cellIs" dxfId="12686" priority="711" operator="equal">
      <formula>"Chờ lớp"</formula>
    </cfRule>
  </conditionalFormatting>
  <conditionalFormatting sqref="B1718">
    <cfRule type="cellIs" dxfId="12685" priority="712" operator="equal">
      <formula>"DONE"</formula>
    </cfRule>
  </conditionalFormatting>
  <conditionalFormatting sqref="B1718">
    <cfRule type="cellIs" dxfId="12684" priority="713" operator="equal">
      <formula>"LỖI LINK FB"</formula>
    </cfRule>
  </conditionalFormatting>
  <conditionalFormatting sqref="B1718">
    <cfRule type="cellIs" dxfId="12683" priority="714" operator="equal">
      <formula>"Chờ feedback"</formula>
    </cfRule>
  </conditionalFormatting>
  <conditionalFormatting sqref="B1718">
    <cfRule type="cellIs" dxfId="12682" priority="715" operator="equal">
      <formula>"Chờ lớp"</formula>
    </cfRule>
  </conditionalFormatting>
  <conditionalFormatting sqref="B1718">
    <cfRule type="cellIs" dxfId="12681" priority="716" operator="equal">
      <formula>"DONE"</formula>
    </cfRule>
  </conditionalFormatting>
  <conditionalFormatting sqref="B1718">
    <cfRule type="cellIs" dxfId="12680" priority="717" operator="equal">
      <formula>"DONE"</formula>
    </cfRule>
  </conditionalFormatting>
  <conditionalFormatting sqref="B1718">
    <cfRule type="cellIs" dxfId="12679" priority="718" operator="equal">
      <formula>"Chờ lớp"</formula>
    </cfRule>
  </conditionalFormatting>
  <conditionalFormatting sqref="B1718">
    <cfRule type="cellIs" dxfId="12678" priority="719" operator="equal">
      <formula>"Chờ feedback"</formula>
    </cfRule>
  </conditionalFormatting>
  <conditionalFormatting sqref="B1718">
    <cfRule type="cellIs" dxfId="12677" priority="720" operator="equal">
      <formula>"LỖI LINK FB"</formula>
    </cfRule>
  </conditionalFormatting>
  <conditionalFormatting sqref="B1718">
    <cfRule type="cellIs" dxfId="12676" priority="721" operator="equal">
      <formula>"LỖI LINK FB"</formula>
    </cfRule>
  </conditionalFormatting>
  <conditionalFormatting sqref="B1718">
    <cfRule type="cellIs" dxfId="12675" priority="722" operator="equal">
      <formula>"Chờ feedback"</formula>
    </cfRule>
  </conditionalFormatting>
  <conditionalFormatting sqref="B1718">
    <cfRule type="cellIs" dxfId="12674" priority="723" operator="equal">
      <formula>"Chờ lớp"</formula>
    </cfRule>
  </conditionalFormatting>
  <conditionalFormatting sqref="B1718">
    <cfRule type="cellIs" dxfId="12673" priority="724" operator="equal">
      <formula>"DONE"</formula>
    </cfRule>
  </conditionalFormatting>
  <conditionalFormatting sqref="B1718">
    <cfRule type="cellIs" dxfId="12672" priority="725" operator="equal">
      <formula>"LỖI LINK FB"</formula>
    </cfRule>
  </conditionalFormatting>
  <conditionalFormatting sqref="B1718">
    <cfRule type="cellIs" dxfId="12671" priority="726" operator="equal">
      <formula>"Chờ feedback"</formula>
    </cfRule>
  </conditionalFormatting>
  <conditionalFormatting sqref="B1718">
    <cfRule type="cellIs" dxfId="12670" priority="727" operator="equal">
      <formula>"Chờ lớp"</formula>
    </cfRule>
  </conditionalFormatting>
  <conditionalFormatting sqref="B1718">
    <cfRule type="cellIs" dxfId="12669" priority="728" operator="equal">
      <formula>"DONE"</formula>
    </cfRule>
  </conditionalFormatting>
  <conditionalFormatting sqref="B1718">
    <cfRule type="cellIs" dxfId="12668" priority="729" operator="equal">
      <formula>"LỖI LINK FB"</formula>
    </cfRule>
  </conditionalFormatting>
  <conditionalFormatting sqref="B1718">
    <cfRule type="cellIs" dxfId="12667" priority="730" operator="equal">
      <formula>"Chờ feedback"</formula>
    </cfRule>
  </conditionalFormatting>
  <conditionalFormatting sqref="B1718">
    <cfRule type="cellIs" dxfId="12666" priority="731" operator="equal">
      <formula>"Chờ lớp"</formula>
    </cfRule>
  </conditionalFormatting>
  <conditionalFormatting sqref="B1718">
    <cfRule type="cellIs" dxfId="12665" priority="732" operator="equal">
      <formula>"DONE"</formula>
    </cfRule>
  </conditionalFormatting>
  <conditionalFormatting sqref="B1718">
    <cfRule type="cellIs" dxfId="12664" priority="733" operator="equal">
      <formula>"LỖI LINK FB"</formula>
    </cfRule>
  </conditionalFormatting>
  <conditionalFormatting sqref="B1718">
    <cfRule type="cellIs" dxfId="12663" priority="734" operator="equal">
      <formula>"Chờ feedback"</formula>
    </cfRule>
  </conditionalFormatting>
  <conditionalFormatting sqref="B1718">
    <cfRule type="cellIs" dxfId="12662" priority="735" operator="equal">
      <formula>"Chờ lớp"</formula>
    </cfRule>
  </conditionalFormatting>
  <conditionalFormatting sqref="B1718">
    <cfRule type="cellIs" dxfId="12661" priority="736" operator="equal">
      <formula>"DONE"</formula>
    </cfRule>
  </conditionalFormatting>
  <conditionalFormatting sqref="B1718">
    <cfRule type="cellIs" dxfId="12660" priority="737" operator="equal">
      <formula>"LỖI LINK FB"</formula>
    </cfRule>
  </conditionalFormatting>
  <conditionalFormatting sqref="B1718">
    <cfRule type="cellIs" dxfId="12659" priority="738" operator="equal">
      <formula>"LỖI LINK FB"</formula>
    </cfRule>
  </conditionalFormatting>
  <conditionalFormatting sqref="B1718">
    <cfRule type="cellIs" dxfId="12658" priority="739" operator="equal">
      <formula>"LỖI LINK FB"</formula>
    </cfRule>
  </conditionalFormatting>
  <conditionalFormatting sqref="B1718">
    <cfRule type="cellIs" dxfId="12657" priority="740" operator="equal">
      <formula>"LỖI LINK FB"</formula>
    </cfRule>
  </conditionalFormatting>
  <conditionalFormatting sqref="B1718">
    <cfRule type="cellIs" dxfId="12656" priority="741" operator="equal">
      <formula>"LỖI LINK FB"</formula>
    </cfRule>
  </conditionalFormatting>
  <conditionalFormatting sqref="B1718">
    <cfRule type="cellIs" dxfId="12655" priority="742" operator="equal">
      <formula>"LỖI LINK FB"</formula>
    </cfRule>
  </conditionalFormatting>
  <conditionalFormatting sqref="B1718">
    <cfRule type="cellIs" dxfId="12654" priority="743" operator="equal">
      <formula>"LỖI LINK FB"</formula>
    </cfRule>
  </conditionalFormatting>
  <conditionalFormatting sqref="B1718">
    <cfRule type="cellIs" dxfId="12653" priority="744" operator="equal">
      <formula>"LỖI LINK FB"</formula>
    </cfRule>
  </conditionalFormatting>
  <conditionalFormatting sqref="B1718">
    <cfRule type="cellIs" dxfId="12652" priority="745" operator="equal">
      <formula>"LỖI LINK FB"</formula>
    </cfRule>
  </conditionalFormatting>
  <conditionalFormatting sqref="B1718">
    <cfRule type="cellIs" dxfId="12651" priority="746" operator="equal">
      <formula>"LỖI LINK FB"</formula>
    </cfRule>
  </conditionalFormatting>
  <conditionalFormatting sqref="B1718">
    <cfRule type="cellIs" dxfId="12650" priority="747" operator="equal">
      <formula>"LỖI LINK FB"</formula>
    </cfRule>
  </conditionalFormatting>
  <conditionalFormatting sqref="B1718">
    <cfRule type="cellIs" dxfId="12649" priority="748" operator="equal">
      <formula>"LỖI LINK FB"</formula>
    </cfRule>
  </conditionalFormatting>
  <conditionalFormatting sqref="B1718">
    <cfRule type="cellIs" dxfId="12648" priority="749" operator="equal">
      <formula>"LỖI LINK FB"</formula>
    </cfRule>
  </conditionalFormatting>
  <conditionalFormatting sqref="B1718">
    <cfRule type="cellIs" dxfId="12647" priority="750" operator="equal">
      <formula>"LỖI LINK FB"</formula>
    </cfRule>
  </conditionalFormatting>
  <conditionalFormatting sqref="B1718">
    <cfRule type="cellIs" dxfId="12646" priority="751" operator="equal">
      <formula>"Chờ feedback"</formula>
    </cfRule>
  </conditionalFormatting>
  <conditionalFormatting sqref="B1718">
    <cfRule type="cellIs" dxfId="12645" priority="752" operator="equal">
      <formula>"Chờ lớp"</formula>
    </cfRule>
  </conditionalFormatting>
  <conditionalFormatting sqref="B1718">
    <cfRule type="cellIs" dxfId="12644" priority="753" operator="equal">
      <formula>"DONE"</formula>
    </cfRule>
  </conditionalFormatting>
  <conditionalFormatting sqref="B1718">
    <cfRule type="cellIs" dxfId="12643" priority="754" operator="equal">
      <formula>"LỖI LINK FB"</formula>
    </cfRule>
  </conditionalFormatting>
  <conditionalFormatting sqref="B1718">
    <cfRule type="cellIs" dxfId="12642" priority="755" operator="equal">
      <formula>"Chờ feedback"</formula>
    </cfRule>
  </conditionalFormatting>
  <conditionalFormatting sqref="B1718">
    <cfRule type="cellIs" dxfId="12641" priority="756" operator="equal">
      <formula>"Chờ lớp"</formula>
    </cfRule>
  </conditionalFormatting>
  <conditionalFormatting sqref="B1718">
    <cfRule type="cellIs" dxfId="12640" priority="757" operator="equal">
      <formula>"DONE"</formula>
    </cfRule>
  </conditionalFormatting>
  <conditionalFormatting sqref="B1718">
    <cfRule type="cellIs" dxfId="12639" priority="758" operator="equal">
      <formula>"LỖI LINK FB"</formula>
    </cfRule>
  </conditionalFormatting>
  <conditionalFormatting sqref="B1718">
    <cfRule type="cellIs" dxfId="12638" priority="759" operator="equal">
      <formula>"Chờ feedback"</formula>
    </cfRule>
  </conditionalFormatting>
  <conditionalFormatting sqref="B1718">
    <cfRule type="cellIs" dxfId="12637" priority="760" operator="equal">
      <formula>"Chờ lớp"</formula>
    </cfRule>
  </conditionalFormatting>
  <conditionalFormatting sqref="B1718">
    <cfRule type="cellIs" dxfId="12636" priority="761" operator="equal">
      <formula>"DONE"</formula>
    </cfRule>
  </conditionalFormatting>
  <conditionalFormatting sqref="B1718">
    <cfRule type="cellIs" dxfId="12635" priority="762" operator="equal">
      <formula>"LỖI LINK FB"</formula>
    </cfRule>
  </conditionalFormatting>
  <conditionalFormatting sqref="B1718">
    <cfRule type="cellIs" dxfId="12634" priority="763" operator="equal">
      <formula>"Chờ feedback"</formula>
    </cfRule>
  </conditionalFormatting>
  <conditionalFormatting sqref="B1718">
    <cfRule type="cellIs" dxfId="12633" priority="764" operator="equal">
      <formula>"Chờ lớp"</formula>
    </cfRule>
  </conditionalFormatting>
  <conditionalFormatting sqref="B1718">
    <cfRule type="cellIs" dxfId="12632" priority="765" operator="equal">
      <formula>"DONE"</formula>
    </cfRule>
  </conditionalFormatting>
  <conditionalFormatting sqref="B1718">
    <cfRule type="cellIs" dxfId="12631" priority="766" operator="equal">
      <formula>"DONE"</formula>
    </cfRule>
  </conditionalFormatting>
  <conditionalFormatting sqref="B1718">
    <cfRule type="cellIs" dxfId="12630" priority="767" operator="equal">
      <formula>"Chờ lớp"</formula>
    </cfRule>
  </conditionalFormatting>
  <conditionalFormatting sqref="B1718">
    <cfRule type="cellIs" dxfId="12629" priority="768" operator="equal">
      <formula>"Chờ feedback"</formula>
    </cfRule>
  </conditionalFormatting>
  <conditionalFormatting sqref="B1718">
    <cfRule type="cellIs" dxfId="12628" priority="769" operator="equal">
      <formula>"LỖI LINK FB"</formula>
    </cfRule>
  </conditionalFormatting>
  <conditionalFormatting sqref="B1718">
    <cfRule type="cellIs" dxfId="12627" priority="770" operator="equal">
      <formula>"DONE"</formula>
    </cfRule>
  </conditionalFormatting>
  <conditionalFormatting sqref="B1718">
    <cfRule type="cellIs" dxfId="12626" priority="771" operator="equal">
      <formula>"Chờ lớp"</formula>
    </cfRule>
  </conditionalFormatting>
  <conditionalFormatting sqref="B1718">
    <cfRule type="cellIs" dxfId="12625" priority="772" operator="equal">
      <formula>"Chờ feedback"</formula>
    </cfRule>
  </conditionalFormatting>
  <conditionalFormatting sqref="B1718">
    <cfRule type="cellIs" dxfId="12624" priority="773" operator="equal">
      <formula>"LỖI LINK FB"</formula>
    </cfRule>
  </conditionalFormatting>
  <conditionalFormatting sqref="B1718">
    <cfRule type="cellIs" dxfId="12623" priority="774" operator="equal">
      <formula>"DONE"</formula>
    </cfRule>
  </conditionalFormatting>
  <conditionalFormatting sqref="B1718">
    <cfRule type="cellIs" dxfId="12622" priority="775" operator="equal">
      <formula>"Chờ lớp"</formula>
    </cfRule>
  </conditionalFormatting>
  <conditionalFormatting sqref="B1718">
    <cfRule type="cellIs" dxfId="12621" priority="776" operator="equal">
      <formula>"Chờ feedback"</formula>
    </cfRule>
  </conditionalFormatting>
  <conditionalFormatting sqref="B1718">
    <cfRule type="cellIs" dxfId="12620" priority="777" operator="equal">
      <formula>"LỖI LINK FB"</formula>
    </cfRule>
  </conditionalFormatting>
  <conditionalFormatting sqref="B1718">
    <cfRule type="cellIs" dxfId="12619" priority="778" operator="equal">
      <formula>"DONE"</formula>
    </cfRule>
  </conditionalFormatting>
  <conditionalFormatting sqref="B1718">
    <cfRule type="cellIs" dxfId="12618" priority="779" operator="equal">
      <formula>"Chờ lớp"</formula>
    </cfRule>
  </conditionalFormatting>
  <conditionalFormatting sqref="B1718">
    <cfRule type="cellIs" dxfId="12617" priority="780" operator="equal">
      <formula>"Chờ feedback"</formula>
    </cfRule>
  </conditionalFormatting>
  <conditionalFormatting sqref="B1718">
    <cfRule type="cellIs" dxfId="12616" priority="781" operator="equal">
      <formula>"LỖI LINK FB"</formula>
    </cfRule>
  </conditionalFormatting>
  <conditionalFormatting sqref="B1718">
    <cfRule type="cellIs" dxfId="12615" priority="782" operator="equal">
      <formula>"LỖI LINK FB"</formula>
    </cfRule>
  </conditionalFormatting>
  <conditionalFormatting sqref="B1718">
    <cfRule type="cellIs" dxfId="12614" priority="783" operator="equal">
      <formula>"Chờ feedback"</formula>
    </cfRule>
  </conditionalFormatting>
  <conditionalFormatting sqref="B1718">
    <cfRule type="cellIs" dxfId="12613" priority="784" operator="equal">
      <formula>"Chờ lớp"</formula>
    </cfRule>
  </conditionalFormatting>
  <conditionalFormatting sqref="B1718">
    <cfRule type="cellIs" dxfId="12612" priority="785" operator="equal">
      <formula>"DONE"</formula>
    </cfRule>
  </conditionalFormatting>
  <conditionalFormatting sqref="B1718">
    <cfRule type="cellIs" dxfId="12611" priority="786" operator="equal">
      <formula>"DONE"</formula>
    </cfRule>
  </conditionalFormatting>
  <conditionalFormatting sqref="B1718">
    <cfRule type="cellIs" dxfId="12610" priority="787" operator="equal">
      <formula>"Chờ lớp"</formula>
    </cfRule>
  </conditionalFormatting>
  <conditionalFormatting sqref="B1718">
    <cfRule type="cellIs" dxfId="12609" priority="788" operator="equal">
      <formula>"Chờ feedback"</formula>
    </cfRule>
  </conditionalFormatting>
  <conditionalFormatting sqref="B1718">
    <cfRule type="cellIs" dxfId="12608" priority="789" operator="equal">
      <formula>"LỖI LINK FB"</formula>
    </cfRule>
  </conditionalFormatting>
  <conditionalFormatting sqref="B1718">
    <cfRule type="cellIs" dxfId="12607" priority="790" operator="equal">
      <formula>"DONE"</formula>
    </cfRule>
  </conditionalFormatting>
  <conditionalFormatting sqref="B1718">
    <cfRule type="cellIs" dxfId="12606" priority="791" operator="equal">
      <formula>"Chờ lớp"</formula>
    </cfRule>
  </conditionalFormatting>
  <conditionalFormatting sqref="B1718">
    <cfRule type="cellIs" dxfId="12605" priority="792" operator="equal">
      <formula>"Chờ feedback"</formula>
    </cfRule>
  </conditionalFormatting>
  <conditionalFormatting sqref="B1718">
    <cfRule type="cellIs" dxfId="12604" priority="793" operator="equal">
      <formula>"LỖI LINK FB"</formula>
    </cfRule>
  </conditionalFormatting>
  <conditionalFormatting sqref="B1718">
    <cfRule type="cellIs" dxfId="12603" priority="794" operator="equal">
      <formula>"LỖI LINK FB"</formula>
    </cfRule>
  </conditionalFormatting>
  <conditionalFormatting sqref="B1718">
    <cfRule type="cellIs" dxfId="12602" priority="795" operator="equal">
      <formula>"Chờ feedback"</formula>
    </cfRule>
  </conditionalFormatting>
  <conditionalFormatting sqref="B1718">
    <cfRule type="cellIs" dxfId="12601" priority="796" operator="equal">
      <formula>"Chờ lớp"</formula>
    </cfRule>
  </conditionalFormatting>
  <conditionalFormatting sqref="B1718">
    <cfRule type="cellIs" dxfId="12600" priority="797" operator="equal">
      <formula>"DONE"</formula>
    </cfRule>
  </conditionalFormatting>
  <conditionalFormatting sqref="B1718">
    <cfRule type="cellIs" dxfId="12599" priority="798" operator="equal">
      <formula>"LỖI LINK FB"</formula>
    </cfRule>
  </conditionalFormatting>
  <conditionalFormatting sqref="B1718">
    <cfRule type="cellIs" dxfId="12598" priority="799" operator="equal">
      <formula>"Chờ feedback"</formula>
    </cfRule>
  </conditionalFormatting>
  <conditionalFormatting sqref="B1718">
    <cfRule type="cellIs" dxfId="12597" priority="800" operator="equal">
      <formula>"Chờ lớp"</formula>
    </cfRule>
  </conditionalFormatting>
  <conditionalFormatting sqref="B1718">
    <cfRule type="cellIs" dxfId="12596" priority="801" operator="equal">
      <formula>"DONE"</formula>
    </cfRule>
  </conditionalFormatting>
  <conditionalFormatting sqref="B1718">
    <cfRule type="cellIs" dxfId="12595" priority="802" operator="equal">
      <formula>"DONE"</formula>
    </cfRule>
  </conditionalFormatting>
  <conditionalFormatting sqref="B1718">
    <cfRule type="cellIs" dxfId="12594" priority="803" operator="equal">
      <formula>"Chờ lớp"</formula>
    </cfRule>
  </conditionalFormatting>
  <conditionalFormatting sqref="B1718">
    <cfRule type="cellIs" dxfId="12593" priority="804" operator="equal">
      <formula>"Chờ feedback"</formula>
    </cfRule>
  </conditionalFormatting>
  <conditionalFormatting sqref="B1718">
    <cfRule type="cellIs" dxfId="12592" priority="805" operator="equal">
      <formula>"LỖI LINK FB"</formula>
    </cfRule>
  </conditionalFormatting>
  <conditionalFormatting sqref="B1718">
    <cfRule type="cellIs" dxfId="12591" priority="806" operator="equal">
      <formula>"LỖI LINK FB"</formula>
    </cfRule>
  </conditionalFormatting>
  <conditionalFormatting sqref="B1718">
    <cfRule type="cellIs" dxfId="12590" priority="807" operator="equal">
      <formula>"Chờ feedback"</formula>
    </cfRule>
  </conditionalFormatting>
  <conditionalFormatting sqref="B1718">
    <cfRule type="cellIs" dxfId="12589" priority="808" operator="equal">
      <formula>"Chờ lớp"</formula>
    </cfRule>
  </conditionalFormatting>
  <conditionalFormatting sqref="B1718">
    <cfRule type="cellIs" dxfId="12588" priority="809" operator="equal">
      <formula>"DONE"</formula>
    </cfRule>
  </conditionalFormatting>
  <conditionalFormatting sqref="B1718">
    <cfRule type="cellIs" dxfId="12587" priority="810" operator="equal">
      <formula>"DONE"</formula>
    </cfRule>
  </conditionalFormatting>
  <conditionalFormatting sqref="B1718">
    <cfRule type="cellIs" dxfId="12586" priority="811" operator="equal">
      <formula>"Chờ lớp"</formula>
    </cfRule>
  </conditionalFormatting>
  <conditionalFormatting sqref="B1718">
    <cfRule type="cellIs" dxfId="12585" priority="812" operator="equal">
      <formula>"Chờ feedback"</formula>
    </cfRule>
  </conditionalFormatting>
  <conditionalFormatting sqref="B1718">
    <cfRule type="cellIs" dxfId="12584" priority="813" operator="equal">
      <formula>"LỖI LINK FB"</formula>
    </cfRule>
  </conditionalFormatting>
  <conditionalFormatting sqref="B1718">
    <cfRule type="cellIs" dxfId="12583" priority="814" operator="equal">
      <formula>"DONE"</formula>
    </cfRule>
  </conditionalFormatting>
  <conditionalFormatting sqref="B1718">
    <cfRule type="cellIs" dxfId="12582" priority="815" operator="equal">
      <formula>"Chờ lớp"</formula>
    </cfRule>
  </conditionalFormatting>
  <conditionalFormatting sqref="B1718">
    <cfRule type="cellIs" dxfId="12581" priority="816" operator="equal">
      <formula>"Chờ feedback"</formula>
    </cfRule>
  </conditionalFormatting>
  <conditionalFormatting sqref="B1718">
    <cfRule type="cellIs" dxfId="12580" priority="817" operator="equal">
      <formula>"LỖI LINK FB"</formula>
    </cfRule>
  </conditionalFormatting>
  <conditionalFormatting sqref="B1718">
    <cfRule type="cellIs" dxfId="12579" priority="818" operator="equal">
      <formula>"DONE"</formula>
    </cfRule>
  </conditionalFormatting>
  <conditionalFormatting sqref="B1718">
    <cfRule type="cellIs" dxfId="12578" priority="819" operator="equal">
      <formula>"Chờ lớp"</formula>
    </cfRule>
  </conditionalFormatting>
  <conditionalFormatting sqref="B1718">
    <cfRule type="cellIs" dxfId="12577" priority="820" operator="equal">
      <formula>"Chờ feedback"</formula>
    </cfRule>
  </conditionalFormatting>
  <conditionalFormatting sqref="B1718">
    <cfRule type="cellIs" dxfId="12576" priority="821" operator="equal">
      <formula>"LỖI LINK FB"</formula>
    </cfRule>
  </conditionalFormatting>
  <conditionalFormatting sqref="B1718">
    <cfRule type="cellIs" dxfId="12575" priority="822" operator="equal">
      <formula>"LỖI LINK FB"</formula>
    </cfRule>
  </conditionalFormatting>
  <conditionalFormatting sqref="B1718">
    <cfRule type="cellIs" dxfId="12574" priority="823" operator="equal">
      <formula>"LỖI LINK FB"</formula>
    </cfRule>
  </conditionalFormatting>
  <conditionalFormatting sqref="B1718">
    <cfRule type="cellIs" dxfId="12573" priority="824" operator="equal">
      <formula>"LỖI LINK FB"</formula>
    </cfRule>
  </conditionalFormatting>
  <conditionalFormatting sqref="B1718">
    <cfRule type="cellIs" dxfId="12572" priority="825" operator="equal">
      <formula>"LỖI LINK FB"</formula>
    </cfRule>
  </conditionalFormatting>
  <conditionalFormatting sqref="B1718">
    <cfRule type="cellIs" dxfId="12571" priority="826" operator="equal">
      <formula>"LỖI LINK FB"</formula>
    </cfRule>
  </conditionalFormatting>
  <conditionalFormatting sqref="B1718">
    <cfRule type="cellIs" dxfId="12570" priority="827" operator="equal">
      <formula>"LỖI LINK FB"</formula>
    </cfRule>
  </conditionalFormatting>
  <conditionalFormatting sqref="B1718">
    <cfRule type="cellIs" dxfId="12569" priority="828" operator="equal">
      <formula>"LỖI LINK FB"</formula>
    </cfRule>
  </conditionalFormatting>
  <conditionalFormatting sqref="B1718">
    <cfRule type="cellIs" dxfId="12568" priority="829" operator="equal">
      <formula>"LỖI LINK FB"</formula>
    </cfRule>
  </conditionalFormatting>
  <conditionalFormatting sqref="B1718">
    <cfRule type="cellIs" dxfId="12567" priority="830" operator="equal">
      <formula>"LỖI LINK FB"</formula>
    </cfRule>
  </conditionalFormatting>
  <conditionalFormatting sqref="B1718">
    <cfRule type="cellIs" dxfId="12566" priority="831" operator="equal">
      <formula>"LỖI LINK FB"</formula>
    </cfRule>
  </conditionalFormatting>
  <conditionalFormatting sqref="B1718">
    <cfRule type="cellIs" dxfId="12565" priority="832" operator="equal">
      <formula>"LỖI LINK FB"</formula>
    </cfRule>
  </conditionalFormatting>
  <conditionalFormatting sqref="B1718">
    <cfRule type="cellIs" dxfId="12564" priority="833" operator="equal">
      <formula>"LỖI LINK FB"</formula>
    </cfRule>
  </conditionalFormatting>
  <conditionalFormatting sqref="B1718">
    <cfRule type="cellIs" dxfId="12563" priority="834" operator="equal">
      <formula>"LỖI LINK FB"</formula>
    </cfRule>
  </conditionalFormatting>
  <conditionalFormatting sqref="B1718">
    <cfRule type="cellIs" dxfId="12562" priority="835" operator="equal">
      <formula>"DONE"</formula>
    </cfRule>
  </conditionalFormatting>
  <conditionalFormatting sqref="B1718">
    <cfRule type="cellIs" dxfId="12561" priority="836" operator="equal">
      <formula>"Chờ lớp"</formula>
    </cfRule>
  </conditionalFormatting>
  <conditionalFormatting sqref="B1718">
    <cfRule type="cellIs" dxfId="12560" priority="837" operator="equal">
      <formula>"Chờ feedback"</formula>
    </cfRule>
  </conditionalFormatting>
  <conditionalFormatting sqref="B1718">
    <cfRule type="cellIs" dxfId="12559" priority="838" operator="equal">
      <formula>"LỖI LINK FB"</formula>
    </cfRule>
  </conditionalFormatting>
  <conditionalFormatting sqref="B1718">
    <cfRule type="colorScale" priority="839">
      <colorScale>
        <cfvo type="min"/>
        <cfvo type="max"/>
        <color rgb="FF57BB8A"/>
        <color rgb="FFFFFFFF"/>
      </colorScale>
    </cfRule>
  </conditionalFormatting>
  <conditionalFormatting sqref="F1718:H1718">
    <cfRule type="cellIs" dxfId="12558" priority="840" operator="equal">
      <formula>"V"</formula>
    </cfRule>
  </conditionalFormatting>
  <conditionalFormatting sqref="F1718:H1718">
    <cfRule type="cellIs" dxfId="12557" priority="841" operator="equal">
      <formula>"T"</formula>
    </cfRule>
  </conditionalFormatting>
  <conditionalFormatting sqref="F1718:H1718">
    <cfRule type="cellIs" dxfId="12556" priority="842" operator="equal">
      <formula>"C"</formula>
    </cfRule>
  </conditionalFormatting>
  <conditionalFormatting sqref="F1718:H1718">
    <cfRule type="cellIs" dxfId="12555" priority="843" operator="equal">
      <formula>"B"</formula>
    </cfRule>
  </conditionalFormatting>
  <conditionalFormatting sqref="F1718:H1718">
    <cfRule type="cellIs" dxfId="12554" priority="844" operator="equal">
      <formula>"A"</formula>
    </cfRule>
  </conditionalFormatting>
  <conditionalFormatting sqref="AC1718:AD1718">
    <cfRule type="cellIs" dxfId="12553" priority="845" operator="equal">
      <formula>"Đã nhận"</formula>
    </cfRule>
  </conditionalFormatting>
  <conditionalFormatting sqref="D1718 E1718:E1719">
    <cfRule type="containsText" dxfId="12552" priority="846" operator="containsText" text="Combo">
      <formula>NOT(ISERROR(SEARCH(("Combo"),(D1718))))</formula>
    </cfRule>
  </conditionalFormatting>
  <conditionalFormatting sqref="D1718 E1718:E1719">
    <cfRule type="cellIs" dxfId="12551" priority="847" operator="equal">
      <formula>"Toeic Lv2"</formula>
    </cfRule>
  </conditionalFormatting>
  <conditionalFormatting sqref="D1718 E1718:E1719">
    <cfRule type="cellIs" dxfId="12550" priority="848" operator="equal">
      <formula>"Toeic Lv1"</formula>
    </cfRule>
  </conditionalFormatting>
  <conditionalFormatting sqref="D1718 E1718:E1719">
    <cfRule type="cellIs" dxfId="12549" priority="849" operator="equal">
      <formula>"GT Lv3"</formula>
    </cfRule>
  </conditionalFormatting>
  <conditionalFormatting sqref="D1718 E1718:E1719">
    <cfRule type="cellIs" dxfId="12548" priority="850" operator="equal">
      <formula>"GT Lv2"</formula>
    </cfRule>
  </conditionalFormatting>
  <conditionalFormatting sqref="D1718 E1718:E1719">
    <cfRule type="cellIs" dxfId="12547" priority="851" operator="equal">
      <formula>"GT Lv1"</formula>
    </cfRule>
  </conditionalFormatting>
  <conditionalFormatting sqref="R1718">
    <cfRule type="containsText" dxfId="12546" priority="852" operator="containsText" text="Chung">
      <formula>NOT(ISERROR(SEARCH(("Chung"),(R1718))))</formula>
    </cfRule>
  </conditionalFormatting>
  <conditionalFormatting sqref="N1718">
    <cfRule type="cellIs" dxfId="12545" priority="853" operator="equal">
      <formula>"TIẾN"</formula>
    </cfRule>
  </conditionalFormatting>
  <conditionalFormatting sqref="Z1718">
    <cfRule type="cellIs" dxfId="12544" priority="854" operator="equal">
      <formula>"Đã tính lương"</formula>
    </cfRule>
  </conditionalFormatting>
  <conditionalFormatting sqref="Z1718">
    <cfRule type="cellIs" dxfId="12543" priority="855" operator="equal">
      <formula>"R-Thiếu"</formula>
    </cfRule>
  </conditionalFormatting>
  <conditionalFormatting sqref="Z1718">
    <cfRule type="cellIs" dxfId="12542" priority="856" operator="equal">
      <formula>"R"</formula>
    </cfRule>
  </conditionalFormatting>
  <conditionalFormatting sqref="W1718:X1718">
    <cfRule type="cellIs" dxfId="12541" priority="857" operator="equal">
      <formula>"Sách"</formula>
    </cfRule>
  </conditionalFormatting>
  <conditionalFormatting sqref="X1718:Y1718">
    <cfRule type="endsWith" dxfId="12540" priority="858" operator="endsWith" text=" ">
      <formula>RIGHT((X1718),LEN(" "))=(" ")</formula>
    </cfRule>
  </conditionalFormatting>
  <conditionalFormatting sqref="Y1718">
    <cfRule type="endsWith" dxfId="12539" priority="859" operator="endsWith" text=" ">
      <formula>RIGHT((Y1718),LEN(" "))=(" ")</formula>
    </cfRule>
  </conditionalFormatting>
  <conditionalFormatting sqref="Y1718">
    <cfRule type="endsWith" dxfId="12538" priority="860" operator="endsWith" text=" ">
      <formula>RIGHT((Y1718),LEN(" "))=(" ")</formula>
    </cfRule>
  </conditionalFormatting>
  <conditionalFormatting sqref="C1718:C1719">
    <cfRule type="cellIs" dxfId="12537" priority="861" operator="equal">
      <formula>"Up quá trình"</formula>
    </cfRule>
  </conditionalFormatting>
  <conditionalFormatting sqref="C1718:C1719">
    <cfRule type="cellIs" dxfId="12536" priority="862" operator="equal">
      <formula>"Đã tính lương"</formula>
    </cfRule>
  </conditionalFormatting>
  <conditionalFormatting sqref="C1718:C1719">
    <cfRule type="cellIs" dxfId="12535" priority="863" operator="equal">
      <formula>"Up Level"</formula>
    </cfRule>
  </conditionalFormatting>
  <conditionalFormatting sqref="C1718:C1719">
    <cfRule type="cellIs" dxfId="12534" priority="864" operator="equal">
      <formula>"Mới"</formula>
    </cfRule>
  </conditionalFormatting>
  <conditionalFormatting sqref="B1718">
    <cfRule type="cellIs" dxfId="12533" priority="865" operator="equal">
      <formula>"LỖI LINK FB"</formula>
    </cfRule>
  </conditionalFormatting>
  <conditionalFormatting sqref="B1718">
    <cfRule type="cellIs" dxfId="12532" priority="866" operator="equal">
      <formula>"Chờ feedback"</formula>
    </cfRule>
  </conditionalFormatting>
  <conditionalFormatting sqref="B1718">
    <cfRule type="cellIs" dxfId="12531" priority="867" operator="equal">
      <formula>"Chờ lớp"</formula>
    </cfRule>
  </conditionalFormatting>
  <conditionalFormatting sqref="B1718">
    <cfRule type="cellIs" dxfId="12530" priority="868" operator="equal">
      <formula>"DONE"</formula>
    </cfRule>
  </conditionalFormatting>
  <conditionalFormatting sqref="B1718">
    <cfRule type="cellIs" dxfId="12529" priority="869" operator="equal">
      <formula>"LỖI LINK FB"</formula>
    </cfRule>
  </conditionalFormatting>
  <conditionalFormatting sqref="B1718">
    <cfRule type="cellIs" dxfId="12528" priority="870" operator="equal">
      <formula>"Chờ feedback"</formula>
    </cfRule>
  </conditionalFormatting>
  <conditionalFormatting sqref="B1718">
    <cfRule type="cellIs" dxfId="12527" priority="871" operator="equal">
      <formula>"Chờ lớp"</formula>
    </cfRule>
  </conditionalFormatting>
  <conditionalFormatting sqref="B1718">
    <cfRule type="cellIs" dxfId="12526" priority="872" operator="equal">
      <formula>"DONE"</formula>
    </cfRule>
  </conditionalFormatting>
  <conditionalFormatting sqref="AC1559:AD1559">
    <cfRule type="cellIs" dxfId="12525" priority="873" operator="equal">
      <formula>"Đã nhận"</formula>
    </cfRule>
  </conditionalFormatting>
  <conditionalFormatting sqref="H1559 F1559">
    <cfRule type="colorScale" priority="874">
      <colorScale>
        <cfvo type="min"/>
        <cfvo type="max"/>
        <color rgb="FF57BB8A"/>
        <color rgb="FFFFFFFF"/>
      </colorScale>
    </cfRule>
  </conditionalFormatting>
  <conditionalFormatting sqref="AC1559:AD1559">
    <cfRule type="cellIs" dxfId="12524" priority="875" operator="equal">
      <formula>"Đã nhận"</formula>
    </cfRule>
  </conditionalFormatting>
  <conditionalFormatting sqref="Z1559">
    <cfRule type="cellIs" dxfId="12523" priority="876" operator="equal">
      <formula>"Đã tính lương"</formula>
    </cfRule>
  </conditionalFormatting>
  <conditionalFormatting sqref="Z1559">
    <cfRule type="cellIs" dxfId="12522" priority="877" operator="equal">
      <formula>"R"</formula>
    </cfRule>
  </conditionalFormatting>
  <conditionalFormatting sqref="Z1559">
    <cfRule type="cellIs" dxfId="12521" priority="878" operator="equal">
      <formula>"R-Thiếu"</formula>
    </cfRule>
  </conditionalFormatting>
  <conditionalFormatting sqref="W1559:X1559">
    <cfRule type="cellIs" dxfId="12520" priority="879" operator="equal">
      <formula>"Sách"</formula>
    </cfRule>
  </conditionalFormatting>
  <conditionalFormatting sqref="X1559:Y1559">
    <cfRule type="endsWith" dxfId="12519" priority="880" operator="endsWith" text=" ">
      <formula>RIGHT((X1559),LEN(" "))=(" ")</formula>
    </cfRule>
  </conditionalFormatting>
  <conditionalFormatting sqref="Y1559">
    <cfRule type="endsWith" dxfId="12518" priority="881" operator="endsWith" text=" ">
      <formula>RIGHT((Y1559),LEN(" "))=(" ")</formula>
    </cfRule>
  </conditionalFormatting>
  <conditionalFormatting sqref="N1559">
    <cfRule type="cellIs" dxfId="12517" priority="882" operator="equal">
      <formula>"TIẾN"</formula>
    </cfRule>
  </conditionalFormatting>
  <conditionalFormatting sqref="R1559">
    <cfRule type="containsText" dxfId="12516" priority="883" operator="containsText" text="Chung">
      <formula>NOT(ISERROR(SEARCH(("Chung"),(R1559))))</formula>
    </cfRule>
  </conditionalFormatting>
  <conditionalFormatting sqref="X1559:Y1559">
    <cfRule type="endsWith" dxfId="12515" priority="884" operator="endsWith" text=" ">
      <formula>RIGHT((X1559),LEN(" "))=(" ")</formula>
    </cfRule>
  </conditionalFormatting>
  <conditionalFormatting sqref="F1559:H1559">
    <cfRule type="cellIs" dxfId="12514" priority="885" operator="equal">
      <formula>"A"</formula>
    </cfRule>
  </conditionalFormatting>
  <conditionalFormatting sqref="F1559:H1559">
    <cfRule type="cellIs" dxfId="12513" priority="886" operator="equal">
      <formula>"B"</formula>
    </cfRule>
  </conditionalFormatting>
  <conditionalFormatting sqref="F1559:H1559">
    <cfRule type="cellIs" dxfId="12512" priority="887" operator="equal">
      <formula>"C"</formula>
    </cfRule>
  </conditionalFormatting>
  <conditionalFormatting sqref="F1559:H1559">
    <cfRule type="cellIs" dxfId="12511" priority="888" operator="equal">
      <formula>"T"</formula>
    </cfRule>
  </conditionalFormatting>
  <conditionalFormatting sqref="F1559:H1559">
    <cfRule type="cellIs" dxfId="12510" priority="889" operator="equal">
      <formula>"V"</formula>
    </cfRule>
  </conditionalFormatting>
  <conditionalFormatting sqref="D1559:E1559">
    <cfRule type="cellIs" dxfId="12509" priority="890" operator="equal">
      <formula>"GT Lv1"</formula>
    </cfRule>
  </conditionalFormatting>
  <conditionalFormatting sqref="D1559:E1559">
    <cfRule type="cellIs" dxfId="12508" priority="891" operator="equal">
      <formula>"GT Lv2"</formula>
    </cfRule>
  </conditionalFormatting>
  <conditionalFormatting sqref="D1559:E1559">
    <cfRule type="cellIs" dxfId="12507" priority="892" operator="equal">
      <formula>"GT Lv3"</formula>
    </cfRule>
  </conditionalFormatting>
  <conditionalFormatting sqref="D1559:E1559">
    <cfRule type="cellIs" dxfId="12506" priority="893" operator="equal">
      <formula>"Toeic Lv1"</formula>
    </cfRule>
  </conditionalFormatting>
  <conditionalFormatting sqref="D1559:E1559">
    <cfRule type="cellIs" dxfId="12505" priority="894" operator="equal">
      <formula>"Toeic Lv2"</formula>
    </cfRule>
  </conditionalFormatting>
  <conditionalFormatting sqref="D1559:E1559">
    <cfRule type="containsText" dxfId="12504" priority="895" operator="containsText" text="Combo">
      <formula>NOT(ISERROR(SEARCH(("Combo"),(D1559))))</formula>
    </cfRule>
  </conditionalFormatting>
  <conditionalFormatting sqref="C1559">
    <cfRule type="cellIs" dxfId="12503" priority="896" operator="equal">
      <formula>"Mới"</formula>
    </cfRule>
  </conditionalFormatting>
  <conditionalFormatting sqref="C1559">
    <cfRule type="cellIs" dxfId="12502" priority="897" operator="equal">
      <formula>"Up Level"</formula>
    </cfRule>
  </conditionalFormatting>
  <conditionalFormatting sqref="C1559">
    <cfRule type="cellIs" dxfId="12501" priority="898" operator="equal">
      <formula>"Đã tính lương"</formula>
    </cfRule>
  </conditionalFormatting>
  <conditionalFormatting sqref="C1559">
    <cfRule type="cellIs" dxfId="12500" priority="899" operator="equal">
      <formula>"Up quá trình"</formula>
    </cfRule>
  </conditionalFormatting>
  <conditionalFormatting sqref="B1167 B1559">
    <cfRule type="cellIs" dxfId="12499" priority="900" operator="equal">
      <formula>"DONE"</formula>
    </cfRule>
  </conditionalFormatting>
  <conditionalFormatting sqref="B1167 B1559">
    <cfRule type="cellIs" dxfId="12498" priority="901" operator="equal">
      <formula>"Chờ lớp"</formula>
    </cfRule>
  </conditionalFormatting>
  <conditionalFormatting sqref="B1167 B1559">
    <cfRule type="cellIs" dxfId="12497" priority="902" operator="equal">
      <formula>"Chờ feedback"</formula>
    </cfRule>
  </conditionalFormatting>
  <conditionalFormatting sqref="B1167 B1559">
    <cfRule type="cellIs" dxfId="12496" priority="903" operator="equal">
      <formula>"LỖI LINK FB"</formula>
    </cfRule>
  </conditionalFormatting>
  <conditionalFormatting sqref="B1167 B1559">
    <cfRule type="cellIs" dxfId="12495" priority="904" operator="equal">
      <formula>"DONE"</formula>
    </cfRule>
  </conditionalFormatting>
  <conditionalFormatting sqref="B1167 B1559">
    <cfRule type="cellIs" dxfId="12494" priority="905" operator="equal">
      <formula>"Chờ lớp"</formula>
    </cfRule>
  </conditionalFormatting>
  <conditionalFormatting sqref="B1167 B1559">
    <cfRule type="cellIs" dxfId="12493" priority="906" operator="equal">
      <formula>"Chờ feedback"</formula>
    </cfRule>
  </conditionalFormatting>
  <conditionalFormatting sqref="B1167 B1559">
    <cfRule type="cellIs" dxfId="12492" priority="907" operator="equal">
      <formula>"LỖI LINK FB"</formula>
    </cfRule>
  </conditionalFormatting>
  <conditionalFormatting sqref="B1511 B1513 B1515 B1517:B1521 H1518:H1519">
    <cfRule type="colorScale" priority="908">
      <colorScale>
        <cfvo type="min"/>
        <cfvo type="max"/>
        <color rgb="FF57BB8A"/>
        <color rgb="FFFFFFFF"/>
      </colorScale>
    </cfRule>
  </conditionalFormatting>
  <conditionalFormatting sqref="G1518:G2801 H1518:H1519">
    <cfRule type="cellIs" dxfId="12491" priority="909" operator="equal">
      <formula>"V"</formula>
    </cfRule>
  </conditionalFormatting>
  <conditionalFormatting sqref="G1518:G2801 H1518:H1519">
    <cfRule type="cellIs" dxfId="12490" priority="910" operator="equal">
      <formula>"T"</formula>
    </cfRule>
  </conditionalFormatting>
  <conditionalFormatting sqref="G1518:G2801 H1518:H1519">
    <cfRule type="cellIs" dxfId="12489" priority="911" operator="equal">
      <formula>"C"</formula>
    </cfRule>
  </conditionalFormatting>
  <conditionalFormatting sqref="G1518:G2801 H1518:H1519">
    <cfRule type="cellIs" dxfId="12488" priority="912" operator="equal">
      <formula>"B"</formula>
    </cfRule>
  </conditionalFormatting>
  <conditionalFormatting sqref="G1518:G2801 H1518:H1519">
    <cfRule type="cellIs" dxfId="12487" priority="913" operator="equal">
      <formula>"A"</formula>
    </cfRule>
  </conditionalFormatting>
  <conditionalFormatting sqref="N1518:N1519">
    <cfRule type="cellIs" dxfId="12486" priority="914" operator="equal">
      <formula>"TIẾN"</formula>
    </cfRule>
  </conditionalFormatting>
  <conditionalFormatting sqref="C1515 C1518:C1519">
    <cfRule type="cellIs" dxfId="12485" priority="915" operator="equal">
      <formula>"Up quá trình"</formula>
    </cfRule>
  </conditionalFormatting>
  <conditionalFormatting sqref="C1515 C1518:C1519">
    <cfRule type="cellIs" dxfId="12484" priority="916" operator="equal">
      <formula>"Đã tính lương"</formula>
    </cfRule>
  </conditionalFormatting>
  <conditionalFormatting sqref="C1515 C1518:C1519">
    <cfRule type="cellIs" dxfId="12483" priority="917" operator="equal">
      <formula>"Up Level"</formula>
    </cfRule>
  </conditionalFormatting>
  <conditionalFormatting sqref="C1515 C1518:C1519">
    <cfRule type="cellIs" dxfId="12482" priority="918" operator="equal">
      <formula>"Mới"</formula>
    </cfRule>
  </conditionalFormatting>
  <conditionalFormatting sqref="B1511 B1513 B1515 B1517:B1521">
    <cfRule type="cellIs" dxfId="12481" priority="919" operator="equal">
      <formula>"LỖI LINK FB"</formula>
    </cfRule>
  </conditionalFormatting>
  <conditionalFormatting sqref="B1511 B1513 B1515 B1517:B1521">
    <cfRule type="cellIs" dxfId="12480" priority="920" operator="equal">
      <formula>"Chờ feedback"</formula>
    </cfRule>
  </conditionalFormatting>
  <conditionalFormatting sqref="B1511 B1513 B1515 B1517:B1521">
    <cfRule type="cellIs" dxfId="12479" priority="921" operator="equal">
      <formula>"Chờ lớp"</formula>
    </cfRule>
  </conditionalFormatting>
  <conditionalFormatting sqref="B1511 B1513 B1515 B1517:B1521">
    <cfRule type="cellIs" dxfId="12478" priority="922" operator="equal">
      <formula>"DONE"</formula>
    </cfRule>
  </conditionalFormatting>
  <conditionalFormatting sqref="B1511 B1513 B1515 B1517:B1521">
    <cfRule type="cellIs" dxfId="12477" priority="923" operator="equal">
      <formula>"LỖI LINK FB"</formula>
    </cfRule>
  </conditionalFormatting>
  <conditionalFormatting sqref="B1511 B1513 B1515 B1517:B1521">
    <cfRule type="cellIs" dxfId="12476" priority="924" operator="equal">
      <formula>"Chờ feedback"</formula>
    </cfRule>
  </conditionalFormatting>
  <conditionalFormatting sqref="B1511 B1513 B1515 B1517:B1521">
    <cfRule type="cellIs" dxfId="12475" priority="925" operator="equal">
      <formula>"Chờ lớp"</formula>
    </cfRule>
  </conditionalFormatting>
  <conditionalFormatting sqref="B1511 B1513 B1515 B1517:B1521">
    <cfRule type="cellIs" dxfId="12474" priority="926" operator="equal">
      <formula>"DONE"</formula>
    </cfRule>
  </conditionalFormatting>
  <conditionalFormatting sqref="E1515 D1518:E1519">
    <cfRule type="containsText" dxfId="12473" priority="927" operator="containsText" text="Combo">
      <formula>NOT(ISERROR(SEARCH(("Combo"),(E1515))))</formula>
    </cfRule>
  </conditionalFormatting>
  <conditionalFormatting sqref="E1515 D1518:E1519">
    <cfRule type="cellIs" dxfId="12472" priority="928" operator="equal">
      <formula>"Toeic Lv2"</formula>
    </cfRule>
  </conditionalFormatting>
  <conditionalFormatting sqref="E1515 D1518:E1519">
    <cfRule type="cellIs" dxfId="12471" priority="929" operator="equal">
      <formula>"Toeic Lv1"</formula>
    </cfRule>
  </conditionalFormatting>
  <conditionalFormatting sqref="E1515 D1518:E1519">
    <cfRule type="cellIs" dxfId="12470" priority="930" operator="equal">
      <formula>"GT Lv3"</formula>
    </cfRule>
  </conditionalFormatting>
  <conditionalFormatting sqref="E1515 D1518:E1519">
    <cfRule type="cellIs" dxfId="12469" priority="931" operator="equal">
      <formula>"GT Lv2"</formula>
    </cfRule>
  </conditionalFormatting>
  <conditionalFormatting sqref="E1515 D1518:E1519">
    <cfRule type="cellIs" dxfId="12468" priority="932" operator="equal">
      <formula>"GT Lv1"</formula>
    </cfRule>
  </conditionalFormatting>
  <conditionalFormatting sqref="Z1515 Z1518:Z1519">
    <cfRule type="cellIs" dxfId="12467" priority="933" operator="equal">
      <formula>"Đã tính lương"</formula>
    </cfRule>
  </conditionalFormatting>
  <conditionalFormatting sqref="Z1515 Z1518:Z1519">
    <cfRule type="cellIs" dxfId="12466" priority="934" operator="equal">
      <formula>"R-Thiếu"</formula>
    </cfRule>
  </conditionalFormatting>
  <conditionalFormatting sqref="Z1515 Z1518:Z1519">
    <cfRule type="cellIs" dxfId="12465" priority="935" operator="equal">
      <formula>"R"</formula>
    </cfRule>
  </conditionalFormatting>
  <conditionalFormatting sqref="R1518:R1519">
    <cfRule type="containsText" dxfId="12464" priority="936" operator="containsText" text="Chung">
      <formula>NOT(ISERROR(SEARCH(("Chung"),(R1518))))</formula>
    </cfRule>
  </conditionalFormatting>
  <conditionalFormatting sqref="W1518:X1519">
    <cfRule type="cellIs" dxfId="12463" priority="937" operator="equal">
      <formula>"Sách"</formula>
    </cfRule>
  </conditionalFormatting>
  <conditionalFormatting sqref="X1518:Y1519">
    <cfRule type="endsWith" dxfId="12462" priority="938" operator="endsWith" text=" ">
      <formula>RIGHT((X1518),LEN(" "))=(" ")</formula>
    </cfRule>
  </conditionalFormatting>
  <conditionalFormatting sqref="AC1518:AD1519">
    <cfRule type="cellIs" dxfId="12461" priority="939" operator="equal">
      <formula>"Đã nhận"</formula>
    </cfRule>
  </conditionalFormatting>
  <conditionalFormatting sqref="Y1518:Y1519">
    <cfRule type="endsWith" dxfId="12460" priority="940" operator="endsWith" text=" ">
      <formula>RIGHT((Y1518),LEN(" "))=(" ")</formula>
    </cfRule>
  </conditionalFormatting>
  <conditionalFormatting sqref="Y1518:Y1519">
    <cfRule type="endsWith" dxfId="12459" priority="941" operator="endsWith" text=" ">
      <formula>RIGHT((Y1518),LEN(" "))=(" ")</formula>
    </cfRule>
  </conditionalFormatting>
  <conditionalFormatting sqref="Z1515 Z1517:Z1519">
    <cfRule type="cellIs" dxfId="12458" priority="942" operator="equal">
      <formula>"R"</formula>
    </cfRule>
  </conditionalFormatting>
  <conditionalFormatting sqref="Z1515 Z1517:Z1519">
    <cfRule type="cellIs" dxfId="12457" priority="943" operator="equal">
      <formula>"R-Thiếu"</formula>
    </cfRule>
  </conditionalFormatting>
  <conditionalFormatting sqref="Z1515 Z1517:Z1519">
    <cfRule type="cellIs" dxfId="12456" priority="944" operator="equal">
      <formula>"Đã tính lương"</formula>
    </cfRule>
  </conditionalFormatting>
  <conditionalFormatting sqref="Y1517">
    <cfRule type="endsWith" dxfId="12455" priority="945" operator="endsWith" text=" ">
      <formula>RIGHT((Y1517),LEN(" "))=(" ")</formula>
    </cfRule>
  </conditionalFormatting>
  <conditionalFormatting sqref="Y1517">
    <cfRule type="endsWith" dxfId="12454" priority="946" operator="endsWith" text=" ">
      <formula>RIGHT((Y1517),LEN(" "))=(" ")</formula>
    </cfRule>
  </conditionalFormatting>
  <conditionalFormatting sqref="X1517:Y1517">
    <cfRule type="endsWith" dxfId="12453" priority="947" operator="endsWith" text=" ">
      <formula>RIGHT((X1517),LEN(" "))=(" ")</formula>
    </cfRule>
  </conditionalFormatting>
  <conditionalFormatting sqref="W1517:X1517">
    <cfRule type="cellIs" dxfId="12452" priority="948" operator="equal">
      <formula>"Sách"</formula>
    </cfRule>
  </conditionalFormatting>
  <conditionalFormatting sqref="AC1517:AD1517">
    <cfRule type="cellIs" dxfId="12451" priority="949" operator="equal">
      <formula>"Đã nhận"</formula>
    </cfRule>
  </conditionalFormatting>
  <conditionalFormatting sqref="N1517">
    <cfRule type="cellIs" dxfId="12450" priority="950" operator="equal">
      <formula>"TIẾN"</formula>
    </cfRule>
  </conditionalFormatting>
  <conditionalFormatting sqref="R1517">
    <cfRule type="containsText" dxfId="12449" priority="951" operator="containsText" text="Chung">
      <formula>NOT(ISERROR(SEARCH(("Chung"),(R1517))))</formula>
    </cfRule>
  </conditionalFormatting>
  <conditionalFormatting sqref="B1517">
    <cfRule type="cellIs" dxfId="12448" priority="952" operator="equal">
      <formula>"DONE"</formula>
    </cfRule>
  </conditionalFormatting>
  <conditionalFormatting sqref="B1517">
    <cfRule type="cellIs" dxfId="12447" priority="953" operator="equal">
      <formula>"Chờ lớp"</formula>
    </cfRule>
  </conditionalFormatting>
  <conditionalFormatting sqref="B1517">
    <cfRule type="cellIs" dxfId="12446" priority="954" operator="equal">
      <formula>"Chờ feedback"</formula>
    </cfRule>
  </conditionalFormatting>
  <conditionalFormatting sqref="B1517">
    <cfRule type="cellIs" dxfId="12445" priority="955" operator="equal">
      <formula>"LỖI LINK FB"</formula>
    </cfRule>
  </conditionalFormatting>
  <conditionalFormatting sqref="B1517">
    <cfRule type="cellIs" dxfId="12444" priority="956" operator="equal">
      <formula>"DONE"</formula>
    </cfRule>
  </conditionalFormatting>
  <conditionalFormatting sqref="B1517">
    <cfRule type="cellIs" dxfId="12443" priority="957" operator="equal">
      <formula>"Chờ lớp"</formula>
    </cfRule>
  </conditionalFormatting>
  <conditionalFormatting sqref="B1517">
    <cfRule type="cellIs" dxfId="12442" priority="958" operator="equal">
      <formula>"Chờ feedback"</formula>
    </cfRule>
  </conditionalFormatting>
  <conditionalFormatting sqref="B1517">
    <cfRule type="cellIs" dxfId="12441" priority="959" operator="equal">
      <formula>"LỖI LINK FB"</formula>
    </cfRule>
  </conditionalFormatting>
  <conditionalFormatting sqref="F1517 B1517 H1517">
    <cfRule type="colorScale" priority="960">
      <colorScale>
        <cfvo type="min"/>
        <cfvo type="max"/>
        <color rgb="FF57BB8A"/>
        <color rgb="FFFFFFFF"/>
      </colorScale>
    </cfRule>
  </conditionalFormatting>
  <conditionalFormatting sqref="F1517:H1517">
    <cfRule type="cellIs" dxfId="12440" priority="961" operator="equal">
      <formula>"A"</formula>
    </cfRule>
  </conditionalFormatting>
  <conditionalFormatting sqref="F1517:H1517">
    <cfRule type="cellIs" dxfId="12439" priority="962" operator="equal">
      <formula>"B"</formula>
    </cfRule>
  </conditionalFormatting>
  <conditionalFormatting sqref="F1517:H1517">
    <cfRule type="cellIs" dxfId="12438" priority="963" operator="equal">
      <formula>"C"</formula>
    </cfRule>
  </conditionalFormatting>
  <conditionalFormatting sqref="F1517:H1517">
    <cfRule type="cellIs" dxfId="12437" priority="964" operator="equal">
      <formula>"T"</formula>
    </cfRule>
  </conditionalFormatting>
  <conditionalFormatting sqref="F1517:H1517">
    <cfRule type="cellIs" dxfId="12436" priority="965" operator="equal">
      <formula>"V"</formula>
    </cfRule>
  </conditionalFormatting>
  <conditionalFormatting sqref="C1515 C1517:C1519">
    <cfRule type="cellIs" dxfId="12435" priority="966" operator="equal">
      <formula>"Mới"</formula>
    </cfRule>
  </conditionalFormatting>
  <conditionalFormatting sqref="C1515 C1517:C1519">
    <cfRule type="cellIs" dxfId="12434" priority="967" operator="equal">
      <formula>"Up Level"</formula>
    </cfRule>
  </conditionalFormatting>
  <conditionalFormatting sqref="C1515 C1517:C1519">
    <cfRule type="cellIs" dxfId="12433" priority="968" operator="equal">
      <formula>"Đã tính lương"</formula>
    </cfRule>
  </conditionalFormatting>
  <conditionalFormatting sqref="C1515 C1517:C1519">
    <cfRule type="cellIs" dxfId="12432" priority="969" operator="equal">
      <formula>"Up quá trình"</formula>
    </cfRule>
  </conditionalFormatting>
  <conditionalFormatting sqref="E1515 D1517:E1519">
    <cfRule type="cellIs" dxfId="12431" priority="970" operator="equal">
      <formula>"GT Lv1"</formula>
    </cfRule>
  </conditionalFormatting>
  <conditionalFormatting sqref="E1515 D1517:E1519">
    <cfRule type="cellIs" dxfId="12430" priority="971" operator="equal">
      <formula>"GT Lv2"</formula>
    </cfRule>
  </conditionalFormatting>
  <conditionalFormatting sqref="E1515 D1517:E1519">
    <cfRule type="cellIs" dxfId="12429" priority="972" operator="equal">
      <formula>"GT Lv3"</formula>
    </cfRule>
  </conditionalFormatting>
  <conditionalFormatting sqref="E1515 D1517:E1519">
    <cfRule type="cellIs" dxfId="12428" priority="973" operator="equal">
      <formula>"Toeic Lv1"</formula>
    </cfRule>
  </conditionalFormatting>
  <conditionalFormatting sqref="E1515 D1517:E1519">
    <cfRule type="cellIs" dxfId="12427" priority="974" operator="equal">
      <formula>"Toeic Lv2"</formula>
    </cfRule>
  </conditionalFormatting>
  <conditionalFormatting sqref="E1515 D1517:E1519">
    <cfRule type="containsText" dxfId="12426" priority="975" operator="containsText" text="Combo">
      <formula>NOT(ISERROR(SEARCH(("Combo"),(E1515))))</formula>
    </cfRule>
  </conditionalFormatting>
  <conditionalFormatting sqref="B1517">
    <cfRule type="colorScale" priority="976">
      <colorScale>
        <cfvo type="min"/>
        <cfvo type="max"/>
        <color rgb="FF57BB8A"/>
        <color rgb="FFFFFFFF"/>
      </colorScale>
    </cfRule>
  </conditionalFormatting>
  <conditionalFormatting sqref="B1517">
    <cfRule type="cellIs" dxfId="12425" priority="977" operator="equal">
      <formula>"LỖI LINK FB"</formula>
    </cfRule>
  </conditionalFormatting>
  <conditionalFormatting sqref="B1517">
    <cfRule type="cellIs" dxfId="12424" priority="978" operator="equal">
      <formula>"Chờ feedback"</formula>
    </cfRule>
  </conditionalFormatting>
  <conditionalFormatting sqref="B1517">
    <cfRule type="cellIs" dxfId="12423" priority="979" operator="equal">
      <formula>"Chờ lớp"</formula>
    </cfRule>
  </conditionalFormatting>
  <conditionalFormatting sqref="B1517">
    <cfRule type="cellIs" dxfId="12422" priority="980" operator="equal">
      <formula>"DONE"</formula>
    </cfRule>
  </conditionalFormatting>
  <conditionalFormatting sqref="B1517">
    <cfRule type="cellIs" dxfId="12421" priority="981" operator="equal">
      <formula>"LỖI LINK FB"</formula>
    </cfRule>
  </conditionalFormatting>
  <conditionalFormatting sqref="B1517">
    <cfRule type="cellIs" dxfId="12420" priority="982" operator="equal">
      <formula>"LỖI LINK FB"</formula>
    </cfRule>
  </conditionalFormatting>
  <conditionalFormatting sqref="B1517">
    <cfRule type="cellIs" dxfId="12419" priority="983" operator="equal">
      <formula>"LỖI LINK FB"</formula>
    </cfRule>
  </conditionalFormatting>
  <conditionalFormatting sqref="B1517">
    <cfRule type="cellIs" dxfId="12418" priority="984" operator="equal">
      <formula>"LỖI LINK FB"</formula>
    </cfRule>
  </conditionalFormatting>
  <conditionalFormatting sqref="B1517">
    <cfRule type="cellIs" dxfId="12417" priority="985" operator="equal">
      <formula>"LỖI LINK FB"</formula>
    </cfRule>
  </conditionalFormatting>
  <conditionalFormatting sqref="B1517">
    <cfRule type="cellIs" dxfId="12416" priority="986" operator="equal">
      <formula>"LỖI LINK FB"</formula>
    </cfRule>
  </conditionalFormatting>
  <conditionalFormatting sqref="B1517">
    <cfRule type="cellIs" dxfId="12415" priority="987" operator="equal">
      <formula>"LỖI LINK FB"</formula>
    </cfRule>
  </conditionalFormatting>
  <conditionalFormatting sqref="B1517">
    <cfRule type="cellIs" dxfId="12414" priority="988" operator="equal">
      <formula>"LỖI LINK FB"</formula>
    </cfRule>
  </conditionalFormatting>
  <conditionalFormatting sqref="B1517">
    <cfRule type="cellIs" dxfId="12413" priority="989" operator="equal">
      <formula>"LỖI LINK FB"</formula>
    </cfRule>
  </conditionalFormatting>
  <conditionalFormatting sqref="B1517">
    <cfRule type="cellIs" dxfId="12412" priority="990" operator="equal">
      <formula>"LỖI LINK FB"</formula>
    </cfRule>
  </conditionalFormatting>
  <conditionalFormatting sqref="B1517">
    <cfRule type="cellIs" dxfId="12411" priority="991" operator="equal">
      <formula>"LỖI LINK FB"</formula>
    </cfRule>
  </conditionalFormatting>
  <conditionalFormatting sqref="B1517">
    <cfRule type="cellIs" dxfId="12410" priority="992" operator="equal">
      <formula>"LỖI LINK FB"</formula>
    </cfRule>
  </conditionalFormatting>
  <conditionalFormatting sqref="B1517">
    <cfRule type="cellIs" dxfId="12409" priority="993" operator="equal">
      <formula>"LỖI LINK FB"</formula>
    </cfRule>
  </conditionalFormatting>
  <conditionalFormatting sqref="B1517">
    <cfRule type="cellIs" dxfId="12408" priority="994" operator="equal">
      <formula>"LỖI LINK FB"</formula>
    </cfRule>
  </conditionalFormatting>
  <conditionalFormatting sqref="B1517">
    <cfRule type="cellIs" dxfId="12407" priority="995" operator="equal">
      <formula>"Chờ feedback"</formula>
    </cfRule>
  </conditionalFormatting>
  <conditionalFormatting sqref="B1517">
    <cfRule type="cellIs" dxfId="12406" priority="996" operator="equal">
      <formula>"Chờ lớp"</formula>
    </cfRule>
  </conditionalFormatting>
  <conditionalFormatting sqref="B1517">
    <cfRule type="cellIs" dxfId="12405" priority="997" operator="equal">
      <formula>"DONE"</formula>
    </cfRule>
  </conditionalFormatting>
  <conditionalFormatting sqref="B1517">
    <cfRule type="cellIs" dxfId="12404" priority="998" operator="equal">
      <formula>"LỖI LINK FB"</formula>
    </cfRule>
  </conditionalFormatting>
  <conditionalFormatting sqref="B1517">
    <cfRule type="cellIs" dxfId="12403" priority="999" operator="equal">
      <formula>"Chờ feedback"</formula>
    </cfRule>
  </conditionalFormatting>
  <conditionalFormatting sqref="B1517">
    <cfRule type="cellIs" dxfId="12402" priority="1000" operator="equal">
      <formula>"Chờ lớp"</formula>
    </cfRule>
  </conditionalFormatting>
  <conditionalFormatting sqref="B1517">
    <cfRule type="cellIs" dxfId="12401" priority="1001" operator="equal">
      <formula>"DONE"</formula>
    </cfRule>
  </conditionalFormatting>
  <conditionalFormatting sqref="B1517">
    <cfRule type="cellIs" dxfId="12400" priority="1002" operator="equal">
      <formula>"LỖI LINK FB"</formula>
    </cfRule>
  </conditionalFormatting>
  <conditionalFormatting sqref="B1517">
    <cfRule type="cellIs" dxfId="12399" priority="1003" operator="equal">
      <formula>"Chờ feedback"</formula>
    </cfRule>
  </conditionalFormatting>
  <conditionalFormatting sqref="B1517">
    <cfRule type="cellIs" dxfId="12398" priority="1004" operator="equal">
      <formula>"Chờ lớp"</formula>
    </cfRule>
  </conditionalFormatting>
  <conditionalFormatting sqref="B1517">
    <cfRule type="cellIs" dxfId="12397" priority="1005" operator="equal">
      <formula>"DONE"</formula>
    </cfRule>
  </conditionalFormatting>
  <conditionalFormatting sqref="B1517">
    <cfRule type="cellIs" dxfId="12396" priority="1006" operator="equal">
      <formula>"DONE"</formula>
    </cfRule>
  </conditionalFormatting>
  <conditionalFormatting sqref="B1517">
    <cfRule type="cellIs" dxfId="12395" priority="1007" operator="equal">
      <formula>"Chờ lớp"</formula>
    </cfRule>
  </conditionalFormatting>
  <conditionalFormatting sqref="B1517">
    <cfRule type="cellIs" dxfId="12394" priority="1008" operator="equal">
      <formula>"Chờ feedback"</formula>
    </cfRule>
  </conditionalFormatting>
  <conditionalFormatting sqref="B1517">
    <cfRule type="cellIs" dxfId="12393" priority="1009" operator="equal">
      <formula>"LỖI LINK FB"</formula>
    </cfRule>
  </conditionalFormatting>
  <conditionalFormatting sqref="B1517">
    <cfRule type="cellIs" dxfId="12392" priority="1010" operator="equal">
      <formula>"LỖI LINK FB"</formula>
    </cfRule>
  </conditionalFormatting>
  <conditionalFormatting sqref="B1517">
    <cfRule type="cellIs" dxfId="12391" priority="1011" operator="equal">
      <formula>"Chờ feedback"</formula>
    </cfRule>
  </conditionalFormatting>
  <conditionalFormatting sqref="B1517">
    <cfRule type="cellIs" dxfId="12390" priority="1012" operator="equal">
      <formula>"Chờ lớp"</formula>
    </cfRule>
  </conditionalFormatting>
  <conditionalFormatting sqref="B1517">
    <cfRule type="cellIs" dxfId="12389" priority="1013" operator="equal">
      <formula>"DONE"</formula>
    </cfRule>
  </conditionalFormatting>
  <conditionalFormatting sqref="B1517">
    <cfRule type="cellIs" dxfId="12388" priority="1014" operator="equal">
      <formula>"DONE"</formula>
    </cfRule>
  </conditionalFormatting>
  <conditionalFormatting sqref="B1517">
    <cfRule type="cellIs" dxfId="12387" priority="1015" operator="equal">
      <formula>"Chờ lớp"</formula>
    </cfRule>
  </conditionalFormatting>
  <conditionalFormatting sqref="B1517">
    <cfRule type="cellIs" dxfId="12386" priority="1016" operator="equal">
      <formula>"Chờ feedback"</formula>
    </cfRule>
  </conditionalFormatting>
  <conditionalFormatting sqref="B1517">
    <cfRule type="cellIs" dxfId="12385" priority="1017" operator="equal">
      <formula>"LỖI LINK FB"</formula>
    </cfRule>
  </conditionalFormatting>
  <conditionalFormatting sqref="B1517">
    <cfRule type="cellIs" dxfId="12384" priority="1018" operator="equal">
      <formula>"DONE"</formula>
    </cfRule>
  </conditionalFormatting>
  <conditionalFormatting sqref="B1517">
    <cfRule type="cellIs" dxfId="12383" priority="1019" operator="equal">
      <formula>"Chờ lớp"</formula>
    </cfRule>
  </conditionalFormatting>
  <conditionalFormatting sqref="B1517">
    <cfRule type="cellIs" dxfId="12382" priority="1020" operator="equal">
      <formula>"Chờ feedback"</formula>
    </cfRule>
  </conditionalFormatting>
  <conditionalFormatting sqref="B1517">
    <cfRule type="cellIs" dxfId="12381" priority="1021" operator="equal">
      <formula>"LỖI LINK FB"</formula>
    </cfRule>
  </conditionalFormatting>
  <conditionalFormatting sqref="B1517">
    <cfRule type="cellIs" dxfId="12380" priority="1022" operator="equal">
      <formula>"LỖI LINK FB"</formula>
    </cfRule>
  </conditionalFormatting>
  <conditionalFormatting sqref="B1517">
    <cfRule type="cellIs" dxfId="12379" priority="1023" operator="equal">
      <formula>"Chờ feedback"</formula>
    </cfRule>
  </conditionalFormatting>
  <conditionalFormatting sqref="B1517">
    <cfRule type="cellIs" dxfId="12378" priority="1024" operator="equal">
      <formula>"Chờ lớp"</formula>
    </cfRule>
  </conditionalFormatting>
  <conditionalFormatting sqref="B1517">
    <cfRule type="cellIs" dxfId="12377" priority="1025" operator="equal">
      <formula>"DONE"</formula>
    </cfRule>
  </conditionalFormatting>
  <conditionalFormatting sqref="B1517">
    <cfRule type="cellIs" dxfId="12376" priority="1026" operator="equal">
      <formula>"LỖI LINK FB"</formula>
    </cfRule>
  </conditionalFormatting>
  <conditionalFormatting sqref="B1517">
    <cfRule type="cellIs" dxfId="12375" priority="1027" operator="equal">
      <formula>"Chờ feedback"</formula>
    </cfRule>
  </conditionalFormatting>
  <conditionalFormatting sqref="B1517">
    <cfRule type="cellIs" dxfId="12374" priority="1028" operator="equal">
      <formula>"Chờ lớp"</formula>
    </cfRule>
  </conditionalFormatting>
  <conditionalFormatting sqref="B1517">
    <cfRule type="cellIs" dxfId="12373" priority="1029" operator="equal">
      <formula>"DONE"</formula>
    </cfRule>
  </conditionalFormatting>
  <conditionalFormatting sqref="B1517">
    <cfRule type="cellIs" dxfId="12372" priority="1030" operator="equal">
      <formula>"DONE"</formula>
    </cfRule>
  </conditionalFormatting>
  <conditionalFormatting sqref="B1517">
    <cfRule type="cellIs" dxfId="12371" priority="1031" operator="equal">
      <formula>"Chờ lớp"</formula>
    </cfRule>
  </conditionalFormatting>
  <conditionalFormatting sqref="B1517">
    <cfRule type="cellIs" dxfId="12370" priority="1032" operator="equal">
      <formula>"Chờ feedback"</formula>
    </cfRule>
  </conditionalFormatting>
  <conditionalFormatting sqref="B1517">
    <cfRule type="cellIs" dxfId="12369" priority="1033" operator="equal">
      <formula>"LỖI LINK FB"</formula>
    </cfRule>
  </conditionalFormatting>
  <conditionalFormatting sqref="B1517">
    <cfRule type="cellIs" dxfId="12368" priority="1034" operator="equal">
      <formula>"LỖI LINK FB"</formula>
    </cfRule>
  </conditionalFormatting>
  <conditionalFormatting sqref="B1517">
    <cfRule type="cellIs" dxfId="12367" priority="1035" operator="equal">
      <formula>"Chờ feedback"</formula>
    </cfRule>
  </conditionalFormatting>
  <conditionalFormatting sqref="B1517">
    <cfRule type="cellIs" dxfId="12366" priority="1036" operator="equal">
      <formula>"Chờ lớp"</formula>
    </cfRule>
  </conditionalFormatting>
  <conditionalFormatting sqref="B1517">
    <cfRule type="cellIs" dxfId="12365" priority="1037" operator="equal">
      <formula>"DONE"</formula>
    </cfRule>
  </conditionalFormatting>
  <conditionalFormatting sqref="B1517">
    <cfRule type="cellIs" dxfId="12364" priority="1038" operator="equal">
      <formula>"LỖI LINK FB"</formula>
    </cfRule>
  </conditionalFormatting>
  <conditionalFormatting sqref="B1517">
    <cfRule type="cellIs" dxfId="12363" priority="1039" operator="equal">
      <formula>"Chờ feedback"</formula>
    </cfRule>
  </conditionalFormatting>
  <conditionalFormatting sqref="B1517">
    <cfRule type="cellIs" dxfId="12362" priority="1040" operator="equal">
      <formula>"Chờ lớp"</formula>
    </cfRule>
  </conditionalFormatting>
  <conditionalFormatting sqref="B1517">
    <cfRule type="cellIs" dxfId="12361" priority="1041" operator="equal">
      <formula>"DONE"</formula>
    </cfRule>
  </conditionalFormatting>
  <conditionalFormatting sqref="B1517">
    <cfRule type="cellIs" dxfId="12360" priority="1042" operator="equal">
      <formula>"LỖI LINK FB"</formula>
    </cfRule>
  </conditionalFormatting>
  <conditionalFormatting sqref="B1517">
    <cfRule type="cellIs" dxfId="12359" priority="1043" operator="equal">
      <formula>"Chờ feedback"</formula>
    </cfRule>
  </conditionalFormatting>
  <conditionalFormatting sqref="B1517">
    <cfRule type="cellIs" dxfId="12358" priority="1044" operator="equal">
      <formula>"Chờ lớp"</formula>
    </cfRule>
  </conditionalFormatting>
  <conditionalFormatting sqref="B1517">
    <cfRule type="cellIs" dxfId="12357" priority="1045" operator="equal">
      <formula>"DONE"</formula>
    </cfRule>
  </conditionalFormatting>
  <conditionalFormatting sqref="B1517">
    <cfRule type="cellIs" dxfId="12356" priority="1046" operator="equal">
      <formula>"LỖI LINK FB"</formula>
    </cfRule>
  </conditionalFormatting>
  <conditionalFormatting sqref="B1517">
    <cfRule type="cellIs" dxfId="12355" priority="1047" operator="equal">
      <formula>"Chờ feedback"</formula>
    </cfRule>
  </conditionalFormatting>
  <conditionalFormatting sqref="B1517">
    <cfRule type="cellIs" dxfId="12354" priority="1048" operator="equal">
      <formula>"Chờ lớp"</formula>
    </cfRule>
  </conditionalFormatting>
  <conditionalFormatting sqref="B1517">
    <cfRule type="cellIs" dxfId="12353" priority="1049" operator="equal">
      <formula>"DONE"</formula>
    </cfRule>
  </conditionalFormatting>
  <conditionalFormatting sqref="B1517">
    <cfRule type="cellIs" dxfId="12352" priority="1050" operator="equal">
      <formula>"DONE"</formula>
    </cfRule>
  </conditionalFormatting>
  <conditionalFormatting sqref="B1517">
    <cfRule type="cellIs" dxfId="12351" priority="1051" operator="equal">
      <formula>"Chờ lớp"</formula>
    </cfRule>
  </conditionalFormatting>
  <conditionalFormatting sqref="B1517">
    <cfRule type="cellIs" dxfId="12350" priority="1052" operator="equal">
      <formula>"Chờ feedback"</formula>
    </cfRule>
  </conditionalFormatting>
  <conditionalFormatting sqref="B1517">
    <cfRule type="cellIs" dxfId="12349" priority="1053" operator="equal">
      <formula>"LỖI LINK FB"</formula>
    </cfRule>
  </conditionalFormatting>
  <conditionalFormatting sqref="B1517">
    <cfRule type="cellIs" dxfId="12348" priority="1054" operator="equal">
      <formula>"DONE"</formula>
    </cfRule>
  </conditionalFormatting>
  <conditionalFormatting sqref="B1517">
    <cfRule type="cellIs" dxfId="12347" priority="1055" operator="equal">
      <formula>"Chờ lớp"</formula>
    </cfRule>
  </conditionalFormatting>
  <conditionalFormatting sqref="B1517">
    <cfRule type="cellIs" dxfId="12346" priority="1056" operator="equal">
      <formula>"Chờ feedback"</formula>
    </cfRule>
  </conditionalFormatting>
  <conditionalFormatting sqref="B1517">
    <cfRule type="cellIs" dxfId="12345" priority="1057" operator="equal">
      <formula>"LỖI LINK FB"</formula>
    </cfRule>
  </conditionalFormatting>
  <conditionalFormatting sqref="B1517">
    <cfRule type="cellIs" dxfId="12344" priority="1058" operator="equal">
      <formula>"DONE"</formula>
    </cfRule>
  </conditionalFormatting>
  <conditionalFormatting sqref="B1517">
    <cfRule type="cellIs" dxfId="12343" priority="1059" operator="equal">
      <formula>"Chờ lớp"</formula>
    </cfRule>
  </conditionalFormatting>
  <conditionalFormatting sqref="B1517">
    <cfRule type="cellIs" dxfId="12342" priority="1060" operator="equal">
      <formula>"Chờ feedback"</formula>
    </cfRule>
  </conditionalFormatting>
  <conditionalFormatting sqref="B1517">
    <cfRule type="cellIs" dxfId="12341" priority="1061" operator="equal">
      <formula>"LỖI LINK FB"</formula>
    </cfRule>
  </conditionalFormatting>
  <conditionalFormatting sqref="B1517">
    <cfRule type="cellIs" dxfId="12340" priority="1062" operator="equal">
      <formula>"DONE"</formula>
    </cfRule>
  </conditionalFormatting>
  <conditionalFormatting sqref="B1517">
    <cfRule type="cellIs" dxfId="12339" priority="1063" operator="equal">
      <formula>"Chờ lớp"</formula>
    </cfRule>
  </conditionalFormatting>
  <conditionalFormatting sqref="B1517">
    <cfRule type="cellIs" dxfId="12338" priority="1064" operator="equal">
      <formula>"Chờ feedback"</formula>
    </cfRule>
  </conditionalFormatting>
  <conditionalFormatting sqref="B1517">
    <cfRule type="cellIs" dxfId="12337" priority="1065" operator="equal">
      <formula>"LỖI LINK FB"</formula>
    </cfRule>
  </conditionalFormatting>
  <conditionalFormatting sqref="B1517">
    <cfRule type="cellIs" dxfId="12336" priority="1066" operator="equal">
      <formula>"LỖI LINK FB"</formula>
    </cfRule>
  </conditionalFormatting>
  <conditionalFormatting sqref="B1517">
    <cfRule type="cellIs" dxfId="12335" priority="1067" operator="equal">
      <formula>"LỖI LINK FB"</formula>
    </cfRule>
  </conditionalFormatting>
  <conditionalFormatting sqref="B1517">
    <cfRule type="cellIs" dxfId="12334" priority="1068" operator="equal">
      <formula>"LỖI LINK FB"</formula>
    </cfRule>
  </conditionalFormatting>
  <conditionalFormatting sqref="B1517">
    <cfRule type="cellIs" dxfId="12333" priority="1069" operator="equal">
      <formula>"LỖI LINK FB"</formula>
    </cfRule>
  </conditionalFormatting>
  <conditionalFormatting sqref="B1517">
    <cfRule type="cellIs" dxfId="12332" priority="1070" operator="equal">
      <formula>"LỖI LINK FB"</formula>
    </cfRule>
  </conditionalFormatting>
  <conditionalFormatting sqref="B1517">
    <cfRule type="cellIs" dxfId="12331" priority="1071" operator="equal">
      <formula>"LỖI LINK FB"</formula>
    </cfRule>
  </conditionalFormatting>
  <conditionalFormatting sqref="B1517">
    <cfRule type="cellIs" dxfId="12330" priority="1072" operator="equal">
      <formula>"LỖI LINK FB"</formula>
    </cfRule>
  </conditionalFormatting>
  <conditionalFormatting sqref="B1517">
    <cfRule type="cellIs" dxfId="12329" priority="1073" operator="equal">
      <formula>"LỖI LINK FB"</formula>
    </cfRule>
  </conditionalFormatting>
  <conditionalFormatting sqref="B1517">
    <cfRule type="cellIs" dxfId="12328" priority="1074" operator="equal">
      <formula>"LỖI LINK FB"</formula>
    </cfRule>
  </conditionalFormatting>
  <conditionalFormatting sqref="B1517">
    <cfRule type="cellIs" dxfId="12327" priority="1075" operator="equal">
      <formula>"LỖI LINK FB"</formula>
    </cfRule>
  </conditionalFormatting>
  <conditionalFormatting sqref="B1517">
    <cfRule type="cellIs" dxfId="12326" priority="1076" operator="equal">
      <formula>"LỖI LINK FB"</formula>
    </cfRule>
  </conditionalFormatting>
  <conditionalFormatting sqref="B1517">
    <cfRule type="cellIs" dxfId="12325" priority="1077" operator="equal">
      <formula>"LỖI LINK FB"</formula>
    </cfRule>
  </conditionalFormatting>
  <conditionalFormatting sqref="B1517">
    <cfRule type="cellIs" dxfId="12324" priority="1078" operator="equal">
      <formula>"LỖI LINK FB"</formula>
    </cfRule>
  </conditionalFormatting>
  <conditionalFormatting sqref="B1517">
    <cfRule type="cellIs" dxfId="12323" priority="1079" operator="equal">
      <formula>"DONE"</formula>
    </cfRule>
  </conditionalFormatting>
  <conditionalFormatting sqref="B1517">
    <cfRule type="cellIs" dxfId="12322" priority="1080" operator="equal">
      <formula>"Chờ lớp"</formula>
    </cfRule>
  </conditionalFormatting>
  <conditionalFormatting sqref="B1517">
    <cfRule type="cellIs" dxfId="12321" priority="1081" operator="equal">
      <formula>"Chờ feedback"</formula>
    </cfRule>
  </conditionalFormatting>
  <conditionalFormatting sqref="B1517">
    <cfRule type="cellIs" dxfId="12320" priority="1082" operator="equal">
      <formula>"LỖI LINK FB"</formula>
    </cfRule>
  </conditionalFormatting>
  <conditionalFormatting sqref="B1517">
    <cfRule type="cellIs" dxfId="12319" priority="1083" operator="equal">
      <formula>"DONE"</formula>
    </cfRule>
  </conditionalFormatting>
  <conditionalFormatting sqref="B1517">
    <cfRule type="cellIs" dxfId="12318" priority="1084" operator="equal">
      <formula>"Chờ lớp"</formula>
    </cfRule>
  </conditionalFormatting>
  <conditionalFormatting sqref="B1517">
    <cfRule type="cellIs" dxfId="12317" priority="1085" operator="equal">
      <formula>"Chờ feedback"</formula>
    </cfRule>
  </conditionalFormatting>
  <conditionalFormatting sqref="B1517">
    <cfRule type="cellIs" dxfId="12316" priority="1086" operator="equal">
      <formula>"LỖI LINK FB"</formula>
    </cfRule>
  </conditionalFormatting>
  <conditionalFormatting sqref="B1517">
    <cfRule type="cellIs" dxfId="12315" priority="1087" operator="equal">
      <formula>"DONE"</formula>
    </cfRule>
  </conditionalFormatting>
  <conditionalFormatting sqref="B1517">
    <cfRule type="cellIs" dxfId="12314" priority="1088" operator="equal">
      <formula>"Chờ lớp"</formula>
    </cfRule>
  </conditionalFormatting>
  <conditionalFormatting sqref="B1517">
    <cfRule type="cellIs" dxfId="12313" priority="1089" operator="equal">
      <formula>"Chờ feedback"</formula>
    </cfRule>
  </conditionalFormatting>
  <conditionalFormatting sqref="B1517">
    <cfRule type="cellIs" dxfId="12312" priority="1090" operator="equal">
      <formula>"LỖI LINK FB"</formula>
    </cfRule>
  </conditionalFormatting>
  <conditionalFormatting sqref="B1517">
    <cfRule type="cellIs" dxfId="12311" priority="1091" operator="equal">
      <formula>"DONE"</formula>
    </cfRule>
  </conditionalFormatting>
  <conditionalFormatting sqref="B1517">
    <cfRule type="cellIs" dxfId="12310" priority="1092" operator="equal">
      <formula>"Chờ lớp"</formula>
    </cfRule>
  </conditionalFormatting>
  <conditionalFormatting sqref="B1517">
    <cfRule type="cellIs" dxfId="12309" priority="1093" operator="equal">
      <formula>"Chờ feedback"</formula>
    </cfRule>
  </conditionalFormatting>
  <conditionalFormatting sqref="B1517">
    <cfRule type="cellIs" dxfId="12308" priority="1094" operator="equal">
      <formula>"LỖI LINK FB"</formula>
    </cfRule>
  </conditionalFormatting>
  <conditionalFormatting sqref="B1517">
    <cfRule type="cellIs" dxfId="12307" priority="1095" operator="equal">
      <formula>"LỖI LINK FB"</formula>
    </cfRule>
  </conditionalFormatting>
  <conditionalFormatting sqref="B1517">
    <cfRule type="cellIs" dxfId="12306" priority="1096" operator="equal">
      <formula>"Chờ feedback"</formula>
    </cfRule>
  </conditionalFormatting>
  <conditionalFormatting sqref="B1517">
    <cfRule type="cellIs" dxfId="12305" priority="1097" operator="equal">
      <formula>"Chờ lớp"</formula>
    </cfRule>
  </conditionalFormatting>
  <conditionalFormatting sqref="B1517">
    <cfRule type="cellIs" dxfId="12304" priority="1098" operator="equal">
      <formula>"DONE"</formula>
    </cfRule>
  </conditionalFormatting>
  <conditionalFormatting sqref="B1517">
    <cfRule type="cellIs" dxfId="12303" priority="1099" operator="equal">
      <formula>"DONE"</formula>
    </cfRule>
  </conditionalFormatting>
  <conditionalFormatting sqref="B1517">
    <cfRule type="cellIs" dxfId="12302" priority="1100" operator="equal">
      <formula>"Chờ lớp"</formula>
    </cfRule>
  </conditionalFormatting>
  <conditionalFormatting sqref="B1517">
    <cfRule type="cellIs" dxfId="12301" priority="1101" operator="equal">
      <formula>"Chờ feedback"</formula>
    </cfRule>
  </conditionalFormatting>
  <conditionalFormatting sqref="B1517">
    <cfRule type="cellIs" dxfId="12300" priority="1102" operator="equal">
      <formula>"LỖI LINK FB"</formula>
    </cfRule>
  </conditionalFormatting>
  <conditionalFormatting sqref="B1517">
    <cfRule type="cellIs" dxfId="12299" priority="1103" operator="equal">
      <formula>"DONE"</formula>
    </cfRule>
  </conditionalFormatting>
  <conditionalFormatting sqref="B1517">
    <cfRule type="cellIs" dxfId="12298" priority="1104" operator="equal">
      <formula>"Chờ lớp"</formula>
    </cfRule>
  </conditionalFormatting>
  <conditionalFormatting sqref="B1517">
    <cfRule type="cellIs" dxfId="12297" priority="1105" operator="equal">
      <formula>"Chờ feedback"</formula>
    </cfRule>
  </conditionalFormatting>
  <conditionalFormatting sqref="B1517">
    <cfRule type="cellIs" dxfId="12296" priority="1106" operator="equal">
      <formula>"LỖI LINK FB"</formula>
    </cfRule>
  </conditionalFormatting>
  <conditionalFormatting sqref="B1517">
    <cfRule type="cellIs" dxfId="12295" priority="1107" operator="equal">
      <formula>"LỖI LINK FB"</formula>
    </cfRule>
  </conditionalFormatting>
  <conditionalFormatting sqref="B1517">
    <cfRule type="cellIs" dxfId="12294" priority="1108" operator="equal">
      <formula>"Chờ feedback"</formula>
    </cfRule>
  </conditionalFormatting>
  <conditionalFormatting sqref="B1517">
    <cfRule type="cellIs" dxfId="12293" priority="1109" operator="equal">
      <formula>"Chờ lớp"</formula>
    </cfRule>
  </conditionalFormatting>
  <conditionalFormatting sqref="B1517">
    <cfRule type="cellIs" dxfId="12292" priority="1110" operator="equal">
      <formula>"DONE"</formula>
    </cfRule>
  </conditionalFormatting>
  <conditionalFormatting sqref="B1517">
    <cfRule type="cellIs" dxfId="12291" priority="1111" operator="equal">
      <formula>"LỖI LINK FB"</formula>
    </cfRule>
  </conditionalFormatting>
  <conditionalFormatting sqref="B1517">
    <cfRule type="cellIs" dxfId="12290" priority="1112" operator="equal">
      <formula>"Chờ feedback"</formula>
    </cfRule>
  </conditionalFormatting>
  <conditionalFormatting sqref="B1517">
    <cfRule type="cellIs" dxfId="12289" priority="1113" operator="equal">
      <formula>"Chờ lớp"</formula>
    </cfRule>
  </conditionalFormatting>
  <conditionalFormatting sqref="B1517">
    <cfRule type="cellIs" dxfId="12288" priority="1114" operator="equal">
      <formula>"DONE"</formula>
    </cfRule>
  </conditionalFormatting>
  <conditionalFormatting sqref="B1517">
    <cfRule type="cellIs" dxfId="12287" priority="1115" operator="equal">
      <formula>"DONE"</formula>
    </cfRule>
  </conditionalFormatting>
  <conditionalFormatting sqref="B1517">
    <cfRule type="cellIs" dxfId="12286" priority="1116" operator="equal">
      <formula>"Chờ lớp"</formula>
    </cfRule>
  </conditionalFormatting>
  <conditionalFormatting sqref="B1517">
    <cfRule type="cellIs" dxfId="12285" priority="1117" operator="equal">
      <formula>"Chờ feedback"</formula>
    </cfRule>
  </conditionalFormatting>
  <conditionalFormatting sqref="B1517">
    <cfRule type="cellIs" dxfId="12284" priority="1118" operator="equal">
      <formula>"LỖI LINK FB"</formula>
    </cfRule>
  </conditionalFormatting>
  <conditionalFormatting sqref="B1517">
    <cfRule type="cellIs" dxfId="12283" priority="1119" operator="equal">
      <formula>"LỖI LINK FB"</formula>
    </cfRule>
  </conditionalFormatting>
  <conditionalFormatting sqref="B1517">
    <cfRule type="cellIs" dxfId="12282" priority="1120" operator="equal">
      <formula>"Chờ feedback"</formula>
    </cfRule>
  </conditionalFormatting>
  <conditionalFormatting sqref="B1517">
    <cfRule type="cellIs" dxfId="12281" priority="1121" operator="equal">
      <formula>"Chờ lớp"</formula>
    </cfRule>
  </conditionalFormatting>
  <conditionalFormatting sqref="B1517">
    <cfRule type="cellIs" dxfId="12280" priority="1122" operator="equal">
      <formula>"DONE"</formula>
    </cfRule>
  </conditionalFormatting>
  <conditionalFormatting sqref="B1517">
    <cfRule type="cellIs" dxfId="12279" priority="1123" operator="equal">
      <formula>"DONE"</formula>
    </cfRule>
  </conditionalFormatting>
  <conditionalFormatting sqref="B1517">
    <cfRule type="cellIs" dxfId="12278" priority="1124" operator="equal">
      <formula>"Chờ lớp"</formula>
    </cfRule>
  </conditionalFormatting>
  <conditionalFormatting sqref="B1517">
    <cfRule type="cellIs" dxfId="12277" priority="1125" operator="equal">
      <formula>"Chờ feedback"</formula>
    </cfRule>
  </conditionalFormatting>
  <conditionalFormatting sqref="B1517">
    <cfRule type="cellIs" dxfId="12276" priority="1126" operator="equal">
      <formula>"LỖI LINK FB"</formula>
    </cfRule>
  </conditionalFormatting>
  <conditionalFormatting sqref="B1517">
    <cfRule type="cellIs" dxfId="12275" priority="1127" operator="equal">
      <formula>"DONE"</formula>
    </cfRule>
  </conditionalFormatting>
  <conditionalFormatting sqref="B1517">
    <cfRule type="cellIs" dxfId="12274" priority="1128" operator="equal">
      <formula>"Chờ lớp"</formula>
    </cfRule>
  </conditionalFormatting>
  <conditionalFormatting sqref="B1517">
    <cfRule type="cellIs" dxfId="12273" priority="1129" operator="equal">
      <formula>"Chờ feedback"</formula>
    </cfRule>
  </conditionalFormatting>
  <conditionalFormatting sqref="B1517">
    <cfRule type="cellIs" dxfId="12272" priority="1130" operator="equal">
      <formula>"LỖI LINK FB"</formula>
    </cfRule>
  </conditionalFormatting>
  <conditionalFormatting sqref="B1517">
    <cfRule type="cellIs" dxfId="12271" priority="1131" operator="equal">
      <formula>"DONE"</formula>
    </cfRule>
  </conditionalFormatting>
  <conditionalFormatting sqref="B1517">
    <cfRule type="cellIs" dxfId="12270" priority="1132" operator="equal">
      <formula>"Chờ lớp"</formula>
    </cfRule>
  </conditionalFormatting>
  <conditionalFormatting sqref="B1517">
    <cfRule type="cellIs" dxfId="12269" priority="1133" operator="equal">
      <formula>"Chờ feedback"</formula>
    </cfRule>
  </conditionalFormatting>
  <conditionalFormatting sqref="B1517">
    <cfRule type="cellIs" dxfId="12268" priority="1134" operator="equal">
      <formula>"LỖI LINK FB"</formula>
    </cfRule>
  </conditionalFormatting>
  <conditionalFormatting sqref="B1517">
    <cfRule type="cellIs" dxfId="12267" priority="1135" operator="equal">
      <formula>"LỖI LINK FB"</formula>
    </cfRule>
  </conditionalFormatting>
  <conditionalFormatting sqref="B1517">
    <cfRule type="cellIs" dxfId="12266" priority="1136" operator="equal">
      <formula>"LỖI LINK FB"</formula>
    </cfRule>
  </conditionalFormatting>
  <conditionalFormatting sqref="B1517">
    <cfRule type="cellIs" dxfId="12265" priority="1137" operator="equal">
      <formula>"LỖI LINK FB"</formula>
    </cfRule>
  </conditionalFormatting>
  <conditionalFormatting sqref="B1517">
    <cfRule type="cellIs" dxfId="12264" priority="1138" operator="equal">
      <formula>"LỖI LINK FB"</formula>
    </cfRule>
  </conditionalFormatting>
  <conditionalFormatting sqref="B1517">
    <cfRule type="cellIs" dxfId="12263" priority="1139" operator="equal">
      <formula>"LỖI LINK FB"</formula>
    </cfRule>
  </conditionalFormatting>
  <conditionalFormatting sqref="B1517">
    <cfRule type="cellIs" dxfId="12262" priority="1140" operator="equal">
      <formula>"LỖI LINK FB"</formula>
    </cfRule>
  </conditionalFormatting>
  <conditionalFormatting sqref="B1517">
    <cfRule type="cellIs" dxfId="12261" priority="1141" operator="equal">
      <formula>"LỖI LINK FB"</formula>
    </cfRule>
  </conditionalFormatting>
  <conditionalFormatting sqref="B1517">
    <cfRule type="cellIs" dxfId="12260" priority="1142" operator="equal">
      <formula>"LỖI LINK FB"</formula>
    </cfRule>
  </conditionalFormatting>
  <conditionalFormatting sqref="B1517">
    <cfRule type="cellIs" dxfId="12259" priority="1143" operator="equal">
      <formula>"LỖI LINK FB"</formula>
    </cfRule>
  </conditionalFormatting>
  <conditionalFormatting sqref="B1517">
    <cfRule type="cellIs" dxfId="12258" priority="1144" operator="equal">
      <formula>"LỖI LINK FB"</formula>
    </cfRule>
  </conditionalFormatting>
  <conditionalFormatting sqref="B1517">
    <cfRule type="cellIs" dxfId="12257" priority="1145" operator="equal">
      <formula>"LỖI LINK FB"</formula>
    </cfRule>
  </conditionalFormatting>
  <conditionalFormatting sqref="B1517">
    <cfRule type="cellIs" dxfId="12256" priority="1146" operator="equal">
      <formula>"LỖI LINK FB"</formula>
    </cfRule>
  </conditionalFormatting>
  <conditionalFormatting sqref="B1517">
    <cfRule type="cellIs" dxfId="12255" priority="1147" operator="equal">
      <formula>"LỖI LINK FB"</formula>
    </cfRule>
  </conditionalFormatting>
  <conditionalFormatting sqref="B1517">
    <cfRule type="cellIs" dxfId="12254" priority="1148" operator="equal">
      <formula>"LỖI LINK FB"</formula>
    </cfRule>
  </conditionalFormatting>
  <conditionalFormatting sqref="B1517">
    <cfRule type="cellIs" dxfId="12253" priority="1149" operator="equal">
      <formula>"LỖI LINK FB"</formula>
    </cfRule>
  </conditionalFormatting>
  <conditionalFormatting sqref="B1517">
    <cfRule type="cellIs" dxfId="12252" priority="1150" operator="equal">
      <formula>"LỖI LINK FB"</formula>
    </cfRule>
  </conditionalFormatting>
  <conditionalFormatting sqref="B1517">
    <cfRule type="cellIs" dxfId="12251" priority="1151" operator="equal">
      <formula>"DONE"</formula>
    </cfRule>
  </conditionalFormatting>
  <conditionalFormatting sqref="B1517">
    <cfRule type="cellIs" dxfId="12250" priority="1152" operator="equal">
      <formula>"Chờ lớp"</formula>
    </cfRule>
  </conditionalFormatting>
  <conditionalFormatting sqref="B1517">
    <cfRule type="cellIs" dxfId="12249" priority="1153" operator="equal">
      <formula>"Chờ feedback"</formula>
    </cfRule>
  </conditionalFormatting>
  <conditionalFormatting sqref="B1517">
    <cfRule type="cellIs" dxfId="12248" priority="1154" operator="equal">
      <formula>"LỖI LINK FB"</formula>
    </cfRule>
  </conditionalFormatting>
  <conditionalFormatting sqref="B1517">
    <cfRule type="cellIs" dxfId="12247" priority="1155" operator="equal">
      <formula>"LỖI LINK FB"</formula>
    </cfRule>
  </conditionalFormatting>
  <conditionalFormatting sqref="B1517">
    <cfRule type="cellIs" dxfId="12246" priority="1156" operator="equal">
      <formula>"Chờ feedback"</formula>
    </cfRule>
  </conditionalFormatting>
  <conditionalFormatting sqref="B1517">
    <cfRule type="cellIs" dxfId="12245" priority="1157" operator="equal">
      <formula>"Chờ lớp"</formula>
    </cfRule>
  </conditionalFormatting>
  <conditionalFormatting sqref="B1517">
    <cfRule type="cellIs" dxfId="12244" priority="1158" operator="equal">
      <formula>"DONE"</formula>
    </cfRule>
  </conditionalFormatting>
  <conditionalFormatting sqref="B1517">
    <cfRule type="cellIs" dxfId="12243" priority="1159" operator="equal">
      <formula>"DONE"</formula>
    </cfRule>
  </conditionalFormatting>
  <conditionalFormatting sqref="B1517">
    <cfRule type="cellIs" dxfId="12242" priority="1160" operator="equal">
      <formula>"Chờ lớp"</formula>
    </cfRule>
  </conditionalFormatting>
  <conditionalFormatting sqref="B1517">
    <cfRule type="cellIs" dxfId="12241" priority="1161" operator="equal">
      <formula>"Chờ feedback"</formula>
    </cfRule>
  </conditionalFormatting>
  <conditionalFormatting sqref="B1517">
    <cfRule type="cellIs" dxfId="12240" priority="1162" operator="equal">
      <formula>"LỖI LINK FB"</formula>
    </cfRule>
  </conditionalFormatting>
  <conditionalFormatting sqref="B1517">
    <cfRule type="cellIs" dxfId="12239" priority="1163" operator="equal">
      <formula>"LỖI LINK FB"</formula>
    </cfRule>
  </conditionalFormatting>
  <conditionalFormatting sqref="B1517">
    <cfRule type="cellIs" dxfId="12238" priority="1164" operator="equal">
      <formula>"LỖI LINK FB"</formula>
    </cfRule>
  </conditionalFormatting>
  <conditionalFormatting sqref="B1517">
    <cfRule type="cellIs" dxfId="12237" priority="1165" operator="equal">
      <formula>"LỖI LINK FB"</formula>
    </cfRule>
  </conditionalFormatting>
  <conditionalFormatting sqref="B1517">
    <cfRule type="cellIs" dxfId="12236" priority="1166" operator="equal">
      <formula>"LỖI LINK FB"</formula>
    </cfRule>
  </conditionalFormatting>
  <conditionalFormatting sqref="B1517">
    <cfRule type="cellIs" dxfId="12235" priority="1167" operator="equal">
      <formula>"LỖI LINK FB"</formula>
    </cfRule>
  </conditionalFormatting>
  <conditionalFormatting sqref="B1517">
    <cfRule type="cellIs" dxfId="12234" priority="1168" operator="equal">
      <formula>"LỖI LINK FB"</formula>
    </cfRule>
  </conditionalFormatting>
  <conditionalFormatting sqref="B1517">
    <cfRule type="cellIs" dxfId="12233" priority="1169" operator="equal">
      <formula>"LỖI LINK FB"</formula>
    </cfRule>
  </conditionalFormatting>
  <conditionalFormatting sqref="B1517">
    <cfRule type="cellIs" dxfId="12232" priority="1170" operator="equal">
      <formula>"LỖI LINK FB"</formula>
    </cfRule>
  </conditionalFormatting>
  <conditionalFormatting sqref="B1517">
    <cfRule type="cellIs" dxfId="12231" priority="1171" operator="equal">
      <formula>"LỖI LINK FB"</formula>
    </cfRule>
  </conditionalFormatting>
  <conditionalFormatting sqref="B1517">
    <cfRule type="cellIs" dxfId="12230" priority="1172" operator="equal">
      <formula>"LỖI LINK FB"</formula>
    </cfRule>
  </conditionalFormatting>
  <conditionalFormatting sqref="B1517">
    <cfRule type="cellIs" dxfId="12229" priority="1173" operator="equal">
      <formula>"LỖI LINK FB"</formula>
    </cfRule>
  </conditionalFormatting>
  <conditionalFormatting sqref="B1517">
    <cfRule type="cellIs" dxfId="12228" priority="1174" operator="equal">
      <formula>"LỖI LINK FB"</formula>
    </cfRule>
  </conditionalFormatting>
  <conditionalFormatting sqref="B1517">
    <cfRule type="cellIs" dxfId="12227" priority="1175" operator="equal">
      <formula>"LỖI LINK FB"</formula>
    </cfRule>
  </conditionalFormatting>
  <conditionalFormatting sqref="B1517">
    <cfRule type="cellIs" dxfId="12226" priority="1176" operator="equal">
      <formula>"DONE"</formula>
    </cfRule>
  </conditionalFormatting>
  <conditionalFormatting sqref="B1517">
    <cfRule type="cellIs" dxfId="12225" priority="1177" operator="equal">
      <formula>"Chờ lớp"</formula>
    </cfRule>
  </conditionalFormatting>
  <conditionalFormatting sqref="B1517">
    <cfRule type="cellIs" dxfId="12224" priority="1178" operator="equal">
      <formula>"Chờ feedback"</formula>
    </cfRule>
  </conditionalFormatting>
  <conditionalFormatting sqref="B1517">
    <cfRule type="cellIs" dxfId="12223" priority="1179" operator="equal">
      <formula>"LỖI LINK FB"</formula>
    </cfRule>
  </conditionalFormatting>
  <conditionalFormatting sqref="B1517">
    <cfRule type="cellIs" dxfId="12222" priority="1180" operator="equal">
      <formula>"DONE"</formula>
    </cfRule>
  </conditionalFormatting>
  <conditionalFormatting sqref="B1517">
    <cfRule type="cellIs" dxfId="12221" priority="1181" operator="equal">
      <formula>"Chờ lớp"</formula>
    </cfRule>
  </conditionalFormatting>
  <conditionalFormatting sqref="B1517">
    <cfRule type="cellIs" dxfId="12220" priority="1182" operator="equal">
      <formula>"Chờ feedback"</formula>
    </cfRule>
  </conditionalFormatting>
  <conditionalFormatting sqref="B1517">
    <cfRule type="cellIs" dxfId="12219" priority="1183" operator="equal">
      <formula>"LỖI LINK FB"</formula>
    </cfRule>
  </conditionalFormatting>
  <conditionalFormatting sqref="B1517">
    <cfRule type="cellIs" dxfId="12218" priority="1184" operator="equal">
      <formula>"DONE"</formula>
    </cfRule>
  </conditionalFormatting>
  <conditionalFormatting sqref="B1517">
    <cfRule type="cellIs" dxfId="12217" priority="1185" operator="equal">
      <formula>"Chờ lớp"</formula>
    </cfRule>
  </conditionalFormatting>
  <conditionalFormatting sqref="B1517">
    <cfRule type="cellIs" dxfId="12216" priority="1186" operator="equal">
      <formula>"Chờ feedback"</formula>
    </cfRule>
  </conditionalFormatting>
  <conditionalFormatting sqref="B1517">
    <cfRule type="cellIs" dxfId="12215" priority="1187" operator="equal">
      <formula>"LỖI LINK FB"</formula>
    </cfRule>
  </conditionalFormatting>
  <conditionalFormatting sqref="B1517">
    <cfRule type="cellIs" dxfId="12214" priority="1188" operator="equal">
      <formula>"DONE"</formula>
    </cfRule>
  </conditionalFormatting>
  <conditionalFormatting sqref="B1517">
    <cfRule type="cellIs" dxfId="12213" priority="1189" operator="equal">
      <formula>"Chờ lớp"</formula>
    </cfRule>
  </conditionalFormatting>
  <conditionalFormatting sqref="B1517">
    <cfRule type="cellIs" dxfId="12212" priority="1190" operator="equal">
      <formula>"Chờ feedback"</formula>
    </cfRule>
  </conditionalFormatting>
  <conditionalFormatting sqref="B1517">
    <cfRule type="cellIs" dxfId="12211" priority="1191" operator="equal">
      <formula>"LỖI LINK FB"</formula>
    </cfRule>
  </conditionalFormatting>
  <conditionalFormatting sqref="B1517">
    <cfRule type="cellIs" dxfId="12210" priority="1192" operator="equal">
      <formula>"LỖI LINK FB"</formula>
    </cfRule>
  </conditionalFormatting>
  <conditionalFormatting sqref="B1517">
    <cfRule type="cellIs" dxfId="12209" priority="1193" operator="equal">
      <formula>"Chờ feedback"</formula>
    </cfRule>
  </conditionalFormatting>
  <conditionalFormatting sqref="B1517">
    <cfRule type="cellIs" dxfId="12208" priority="1194" operator="equal">
      <formula>"Chờ lớp"</formula>
    </cfRule>
  </conditionalFormatting>
  <conditionalFormatting sqref="B1517">
    <cfRule type="cellIs" dxfId="12207" priority="1195" operator="equal">
      <formula>"DONE"</formula>
    </cfRule>
  </conditionalFormatting>
  <conditionalFormatting sqref="B1517">
    <cfRule type="cellIs" dxfId="12206" priority="1196" operator="equal">
      <formula>"DONE"</formula>
    </cfRule>
  </conditionalFormatting>
  <conditionalFormatting sqref="B1517">
    <cfRule type="cellIs" dxfId="12205" priority="1197" operator="equal">
      <formula>"Chờ lớp"</formula>
    </cfRule>
  </conditionalFormatting>
  <conditionalFormatting sqref="B1517">
    <cfRule type="cellIs" dxfId="12204" priority="1198" operator="equal">
      <formula>"Chờ feedback"</formula>
    </cfRule>
  </conditionalFormatting>
  <conditionalFormatting sqref="B1517">
    <cfRule type="cellIs" dxfId="12203" priority="1199" operator="equal">
      <formula>"LỖI LINK FB"</formula>
    </cfRule>
  </conditionalFormatting>
  <conditionalFormatting sqref="B1517">
    <cfRule type="cellIs" dxfId="12202" priority="1200" operator="equal">
      <formula>"DONE"</formula>
    </cfRule>
  </conditionalFormatting>
  <conditionalFormatting sqref="B1517">
    <cfRule type="cellIs" dxfId="12201" priority="1201" operator="equal">
      <formula>"Chờ lớp"</formula>
    </cfRule>
  </conditionalFormatting>
  <conditionalFormatting sqref="B1517">
    <cfRule type="cellIs" dxfId="12200" priority="1202" operator="equal">
      <formula>"Chờ feedback"</formula>
    </cfRule>
  </conditionalFormatting>
  <conditionalFormatting sqref="B1517">
    <cfRule type="cellIs" dxfId="12199" priority="1203" operator="equal">
      <formula>"LỖI LINK FB"</formula>
    </cfRule>
  </conditionalFormatting>
  <conditionalFormatting sqref="B1517">
    <cfRule type="cellIs" dxfId="12198" priority="1204" operator="equal">
      <formula>"LỖI LINK FB"</formula>
    </cfRule>
  </conditionalFormatting>
  <conditionalFormatting sqref="B1517">
    <cfRule type="cellIs" dxfId="12197" priority="1205" operator="equal">
      <formula>"Chờ feedback"</formula>
    </cfRule>
  </conditionalFormatting>
  <conditionalFormatting sqref="B1517">
    <cfRule type="cellIs" dxfId="12196" priority="1206" operator="equal">
      <formula>"Chờ lớp"</formula>
    </cfRule>
  </conditionalFormatting>
  <conditionalFormatting sqref="B1517">
    <cfRule type="cellIs" dxfId="12195" priority="1207" operator="equal">
      <formula>"DONE"</formula>
    </cfRule>
  </conditionalFormatting>
  <conditionalFormatting sqref="B1517">
    <cfRule type="cellIs" dxfId="12194" priority="1208" operator="equal">
      <formula>"LỖI LINK FB"</formula>
    </cfRule>
  </conditionalFormatting>
  <conditionalFormatting sqref="B1517">
    <cfRule type="cellIs" dxfId="12193" priority="1209" operator="equal">
      <formula>"Chờ feedback"</formula>
    </cfRule>
  </conditionalFormatting>
  <conditionalFormatting sqref="B1517">
    <cfRule type="cellIs" dxfId="12192" priority="1210" operator="equal">
      <formula>"Chờ lớp"</formula>
    </cfRule>
  </conditionalFormatting>
  <conditionalFormatting sqref="B1517">
    <cfRule type="cellIs" dxfId="12191" priority="1211" operator="equal">
      <formula>"DONE"</formula>
    </cfRule>
  </conditionalFormatting>
  <conditionalFormatting sqref="B1517">
    <cfRule type="cellIs" dxfId="12190" priority="1212" operator="equal">
      <formula>"DONE"</formula>
    </cfRule>
  </conditionalFormatting>
  <conditionalFormatting sqref="B1517">
    <cfRule type="cellIs" dxfId="12189" priority="1213" operator="equal">
      <formula>"Chờ lớp"</formula>
    </cfRule>
  </conditionalFormatting>
  <conditionalFormatting sqref="B1517">
    <cfRule type="cellIs" dxfId="12188" priority="1214" operator="equal">
      <formula>"Chờ feedback"</formula>
    </cfRule>
  </conditionalFormatting>
  <conditionalFormatting sqref="B1517">
    <cfRule type="cellIs" dxfId="12187" priority="1215" operator="equal">
      <formula>"LỖI LINK FB"</formula>
    </cfRule>
  </conditionalFormatting>
  <conditionalFormatting sqref="B1517">
    <cfRule type="cellIs" dxfId="12186" priority="1216" operator="equal">
      <formula>"LỖI LINK FB"</formula>
    </cfRule>
  </conditionalFormatting>
  <conditionalFormatting sqref="B1517">
    <cfRule type="cellIs" dxfId="12185" priority="1217" operator="equal">
      <formula>"Chờ feedback"</formula>
    </cfRule>
  </conditionalFormatting>
  <conditionalFormatting sqref="B1517">
    <cfRule type="cellIs" dxfId="12184" priority="1218" operator="equal">
      <formula>"Chờ lớp"</formula>
    </cfRule>
  </conditionalFormatting>
  <conditionalFormatting sqref="B1517">
    <cfRule type="cellIs" dxfId="12183" priority="1219" operator="equal">
      <formula>"DONE"</formula>
    </cfRule>
  </conditionalFormatting>
  <conditionalFormatting sqref="B1517">
    <cfRule type="cellIs" dxfId="12182" priority="1220" operator="equal">
      <formula>"DONE"</formula>
    </cfRule>
  </conditionalFormatting>
  <conditionalFormatting sqref="B1517">
    <cfRule type="cellIs" dxfId="12181" priority="1221" operator="equal">
      <formula>"Chờ lớp"</formula>
    </cfRule>
  </conditionalFormatting>
  <conditionalFormatting sqref="B1517">
    <cfRule type="cellIs" dxfId="12180" priority="1222" operator="equal">
      <formula>"Chờ feedback"</formula>
    </cfRule>
  </conditionalFormatting>
  <conditionalFormatting sqref="B1517">
    <cfRule type="cellIs" dxfId="12179" priority="1223" operator="equal">
      <formula>"LỖI LINK FB"</formula>
    </cfRule>
  </conditionalFormatting>
  <conditionalFormatting sqref="B1517">
    <cfRule type="cellIs" dxfId="12178" priority="1224" operator="equal">
      <formula>"DONE"</formula>
    </cfRule>
  </conditionalFormatting>
  <conditionalFormatting sqref="B1517">
    <cfRule type="cellIs" dxfId="12177" priority="1225" operator="equal">
      <formula>"Chờ lớp"</formula>
    </cfRule>
  </conditionalFormatting>
  <conditionalFormatting sqref="B1517">
    <cfRule type="cellIs" dxfId="12176" priority="1226" operator="equal">
      <formula>"Chờ feedback"</formula>
    </cfRule>
  </conditionalFormatting>
  <conditionalFormatting sqref="B1517">
    <cfRule type="cellIs" dxfId="12175" priority="1227" operator="equal">
      <formula>"LỖI LINK FB"</formula>
    </cfRule>
  </conditionalFormatting>
  <conditionalFormatting sqref="B1517">
    <cfRule type="cellIs" dxfId="12174" priority="1228" operator="equal">
      <formula>"DONE"</formula>
    </cfRule>
  </conditionalFormatting>
  <conditionalFormatting sqref="B1517">
    <cfRule type="cellIs" dxfId="12173" priority="1229" operator="equal">
      <formula>"Chờ lớp"</formula>
    </cfRule>
  </conditionalFormatting>
  <conditionalFormatting sqref="B1517">
    <cfRule type="cellIs" dxfId="12172" priority="1230" operator="equal">
      <formula>"Chờ feedback"</formula>
    </cfRule>
  </conditionalFormatting>
  <conditionalFormatting sqref="B1517">
    <cfRule type="cellIs" dxfId="12171" priority="1231" operator="equal">
      <formula>"LỖI LINK FB"</formula>
    </cfRule>
  </conditionalFormatting>
  <conditionalFormatting sqref="B1517">
    <cfRule type="cellIs" dxfId="12170" priority="1232" operator="equal">
      <formula>"DONE"</formula>
    </cfRule>
  </conditionalFormatting>
  <conditionalFormatting sqref="B1517">
    <cfRule type="cellIs" dxfId="12169" priority="1233" operator="equal">
      <formula>"Chờ lớp"</formula>
    </cfRule>
  </conditionalFormatting>
  <conditionalFormatting sqref="B1517">
    <cfRule type="cellIs" dxfId="12168" priority="1234" operator="equal">
      <formula>"Chờ feedback"</formula>
    </cfRule>
  </conditionalFormatting>
  <conditionalFormatting sqref="B1517">
    <cfRule type="cellIs" dxfId="12167" priority="1235" operator="equal">
      <formula>"LỖI LINK FB"</formula>
    </cfRule>
  </conditionalFormatting>
  <conditionalFormatting sqref="B1517">
    <cfRule type="cellIs" dxfId="12166" priority="1236" operator="equal">
      <formula>"LỖI LINK FB"</formula>
    </cfRule>
  </conditionalFormatting>
  <conditionalFormatting sqref="B1517">
    <cfRule type="cellIs" dxfId="12165" priority="1237" operator="equal">
      <formula>"LỖI LINK FB"</formula>
    </cfRule>
  </conditionalFormatting>
  <conditionalFormatting sqref="B1517">
    <cfRule type="cellIs" dxfId="12164" priority="1238" operator="equal">
      <formula>"LỖI LINK FB"</formula>
    </cfRule>
  </conditionalFormatting>
  <conditionalFormatting sqref="B1517">
    <cfRule type="cellIs" dxfId="12163" priority="1239" operator="equal">
      <formula>"LỖI LINK FB"</formula>
    </cfRule>
  </conditionalFormatting>
  <conditionalFormatting sqref="B1517">
    <cfRule type="cellIs" dxfId="12162" priority="1240" operator="equal">
      <formula>"LỖI LINK FB"</formula>
    </cfRule>
  </conditionalFormatting>
  <conditionalFormatting sqref="B1517">
    <cfRule type="cellIs" dxfId="12161" priority="1241" operator="equal">
      <formula>"LỖI LINK FB"</formula>
    </cfRule>
  </conditionalFormatting>
  <conditionalFormatting sqref="B1517">
    <cfRule type="cellIs" dxfId="12160" priority="1242" operator="equal">
      <formula>"LỖI LINK FB"</formula>
    </cfRule>
  </conditionalFormatting>
  <conditionalFormatting sqref="B1517">
    <cfRule type="cellIs" dxfId="12159" priority="1243" operator="equal">
      <formula>"LỖI LINK FB"</formula>
    </cfRule>
  </conditionalFormatting>
  <conditionalFormatting sqref="B1517">
    <cfRule type="cellIs" dxfId="12158" priority="1244" operator="equal">
      <formula>"LỖI LINK FB"</formula>
    </cfRule>
  </conditionalFormatting>
  <conditionalFormatting sqref="B1517">
    <cfRule type="cellIs" dxfId="12157" priority="1245" operator="equal">
      <formula>"LỖI LINK FB"</formula>
    </cfRule>
  </conditionalFormatting>
  <conditionalFormatting sqref="B1517">
    <cfRule type="cellIs" dxfId="12156" priority="1246" operator="equal">
      <formula>"LỖI LINK FB"</formula>
    </cfRule>
  </conditionalFormatting>
  <conditionalFormatting sqref="B1517">
    <cfRule type="cellIs" dxfId="12155" priority="1247" operator="equal">
      <formula>"LỖI LINK FB"</formula>
    </cfRule>
  </conditionalFormatting>
  <conditionalFormatting sqref="B1517">
    <cfRule type="cellIs" dxfId="12154" priority="1248" operator="equal">
      <formula>"LỖI LINK FB"</formula>
    </cfRule>
  </conditionalFormatting>
  <conditionalFormatting sqref="B1517">
    <cfRule type="cellIs" dxfId="12153" priority="1249" operator="equal">
      <formula>"DONE"</formula>
    </cfRule>
  </conditionalFormatting>
  <conditionalFormatting sqref="B1517">
    <cfRule type="cellIs" dxfId="12152" priority="1250" operator="equal">
      <formula>"Chờ lớp"</formula>
    </cfRule>
  </conditionalFormatting>
  <conditionalFormatting sqref="B1517">
    <cfRule type="cellIs" dxfId="12151" priority="1251" operator="equal">
      <formula>"Chờ feedback"</formula>
    </cfRule>
  </conditionalFormatting>
  <conditionalFormatting sqref="B1517">
    <cfRule type="cellIs" dxfId="12150" priority="1252" operator="equal">
      <formula>"LỖI LINK FB"</formula>
    </cfRule>
  </conditionalFormatting>
  <conditionalFormatting sqref="B1517">
    <cfRule type="colorScale" priority="1253">
      <colorScale>
        <cfvo type="min"/>
        <cfvo type="max"/>
        <color rgb="FF57BB8A"/>
        <color rgb="FFFFFFFF"/>
      </colorScale>
    </cfRule>
  </conditionalFormatting>
  <conditionalFormatting sqref="B1517">
    <cfRule type="cellIs" dxfId="12149" priority="1254" operator="equal">
      <formula>"DONE"</formula>
    </cfRule>
  </conditionalFormatting>
  <conditionalFormatting sqref="B1517">
    <cfRule type="cellIs" dxfId="12148" priority="1255" operator="equal">
      <formula>"Chờ lớp"</formula>
    </cfRule>
  </conditionalFormatting>
  <conditionalFormatting sqref="B1517">
    <cfRule type="cellIs" dxfId="12147" priority="1256" operator="equal">
      <formula>"Chờ feedback"</formula>
    </cfRule>
  </conditionalFormatting>
  <conditionalFormatting sqref="B1517">
    <cfRule type="cellIs" dxfId="12146" priority="1257" operator="equal">
      <formula>"LỖI LINK FB"</formula>
    </cfRule>
  </conditionalFormatting>
  <conditionalFormatting sqref="B1517">
    <cfRule type="cellIs" dxfId="12145" priority="1258" operator="equal">
      <formula>"DONE"</formula>
    </cfRule>
  </conditionalFormatting>
  <conditionalFormatting sqref="B1517">
    <cfRule type="cellIs" dxfId="12144" priority="1259" operator="equal">
      <formula>"Chờ lớp"</formula>
    </cfRule>
  </conditionalFormatting>
  <conditionalFormatting sqref="B1517">
    <cfRule type="cellIs" dxfId="12143" priority="1260" operator="equal">
      <formula>"Chờ feedback"</formula>
    </cfRule>
  </conditionalFormatting>
  <conditionalFormatting sqref="B1517">
    <cfRule type="cellIs" dxfId="12142" priority="1261" operator="equal">
      <formula>"LỖI LINK FB"</formula>
    </cfRule>
  </conditionalFormatting>
  <conditionalFormatting sqref="B1517">
    <cfRule type="cellIs" dxfId="12141" priority="1262" operator="equal">
      <formula>"LỖI LINK FB"</formula>
    </cfRule>
  </conditionalFormatting>
  <conditionalFormatting sqref="B1517">
    <cfRule type="cellIs" dxfId="12140" priority="1263" operator="equal">
      <formula>"LỖI LINK FB"</formula>
    </cfRule>
  </conditionalFormatting>
  <conditionalFormatting sqref="B1517">
    <cfRule type="cellIs" dxfId="12139" priority="1264" operator="equal">
      <formula>"LỖI LINK FB"</formula>
    </cfRule>
  </conditionalFormatting>
  <conditionalFormatting sqref="B1517">
    <cfRule type="cellIs" dxfId="12138" priority="1265" operator="equal">
      <formula>"LỖI LINK FB"</formula>
    </cfRule>
  </conditionalFormatting>
  <conditionalFormatting sqref="B1517">
    <cfRule type="cellIs" dxfId="12137" priority="1266" operator="equal">
      <formula>"LỖI LINK FB"</formula>
    </cfRule>
  </conditionalFormatting>
  <conditionalFormatting sqref="B1517">
    <cfRule type="cellIs" dxfId="12136" priority="1267" operator="equal">
      <formula>"LỖI LINK FB"</formula>
    </cfRule>
  </conditionalFormatting>
  <conditionalFormatting sqref="B1517">
    <cfRule type="cellIs" dxfId="12135" priority="1268" operator="equal">
      <formula>"LỖI LINK FB"</formula>
    </cfRule>
  </conditionalFormatting>
  <conditionalFormatting sqref="B1517">
    <cfRule type="cellIs" dxfId="12134" priority="1269" operator="equal">
      <formula>"LỖI LINK FB"</formula>
    </cfRule>
  </conditionalFormatting>
  <conditionalFormatting sqref="B1517">
    <cfRule type="cellIs" dxfId="12133" priority="1270" operator="equal">
      <formula>"LỖI LINK FB"</formula>
    </cfRule>
  </conditionalFormatting>
  <conditionalFormatting sqref="B1517">
    <cfRule type="cellIs" dxfId="12132" priority="1271" operator="equal">
      <formula>"LỖI LINK FB"</formula>
    </cfRule>
  </conditionalFormatting>
  <conditionalFormatting sqref="B1517">
    <cfRule type="cellIs" dxfId="12131" priority="1272" operator="equal">
      <formula>"LỖI LINK FB"</formula>
    </cfRule>
  </conditionalFormatting>
  <conditionalFormatting sqref="B1517">
    <cfRule type="cellIs" dxfId="12130" priority="1273" operator="equal">
      <formula>"LỖI LINK FB"</formula>
    </cfRule>
  </conditionalFormatting>
  <conditionalFormatting sqref="B1517">
    <cfRule type="cellIs" dxfId="12129" priority="1274" operator="equal">
      <formula>"LỖI LINK FB"</formula>
    </cfRule>
  </conditionalFormatting>
  <conditionalFormatting sqref="B1517">
    <cfRule type="cellIs" dxfId="12128" priority="1275" operator="equal">
      <formula>"DONE"</formula>
    </cfRule>
  </conditionalFormatting>
  <conditionalFormatting sqref="B1517">
    <cfRule type="cellIs" dxfId="12127" priority="1276" operator="equal">
      <formula>"Chờ lớp"</formula>
    </cfRule>
  </conditionalFormatting>
  <conditionalFormatting sqref="B1517">
    <cfRule type="cellIs" dxfId="12126" priority="1277" operator="equal">
      <formula>"Chờ feedback"</formula>
    </cfRule>
  </conditionalFormatting>
  <conditionalFormatting sqref="B1517">
    <cfRule type="cellIs" dxfId="12125" priority="1278" operator="equal">
      <formula>"LỖI LINK FB"</formula>
    </cfRule>
  </conditionalFormatting>
  <conditionalFormatting sqref="B1517">
    <cfRule type="cellIs" dxfId="12124" priority="1279" operator="equal">
      <formula>"DONE"</formula>
    </cfRule>
  </conditionalFormatting>
  <conditionalFormatting sqref="B1517">
    <cfRule type="cellIs" dxfId="12123" priority="1280" operator="equal">
      <formula>"Chờ lớp"</formula>
    </cfRule>
  </conditionalFormatting>
  <conditionalFormatting sqref="B1517">
    <cfRule type="cellIs" dxfId="12122" priority="1281" operator="equal">
      <formula>"Chờ feedback"</formula>
    </cfRule>
  </conditionalFormatting>
  <conditionalFormatting sqref="B1517">
    <cfRule type="cellIs" dxfId="12121" priority="1282" operator="equal">
      <formula>"LỖI LINK FB"</formula>
    </cfRule>
  </conditionalFormatting>
  <conditionalFormatting sqref="B1517">
    <cfRule type="cellIs" dxfId="12120" priority="1283" operator="equal">
      <formula>"DONE"</formula>
    </cfRule>
  </conditionalFormatting>
  <conditionalFormatting sqref="B1517">
    <cfRule type="cellIs" dxfId="12119" priority="1284" operator="equal">
      <formula>"Chờ lớp"</formula>
    </cfRule>
  </conditionalFormatting>
  <conditionalFormatting sqref="B1517">
    <cfRule type="cellIs" dxfId="12118" priority="1285" operator="equal">
      <formula>"Chờ feedback"</formula>
    </cfRule>
  </conditionalFormatting>
  <conditionalFormatting sqref="B1517">
    <cfRule type="cellIs" dxfId="12117" priority="1286" operator="equal">
      <formula>"LỖI LINK FB"</formula>
    </cfRule>
  </conditionalFormatting>
  <conditionalFormatting sqref="B1517">
    <cfRule type="cellIs" dxfId="12116" priority="1287" operator="equal">
      <formula>"DONE"</formula>
    </cfRule>
  </conditionalFormatting>
  <conditionalFormatting sqref="B1517">
    <cfRule type="cellIs" dxfId="12115" priority="1288" operator="equal">
      <formula>"Chờ lớp"</formula>
    </cfRule>
  </conditionalFormatting>
  <conditionalFormatting sqref="B1517">
    <cfRule type="cellIs" dxfId="12114" priority="1289" operator="equal">
      <formula>"Chờ feedback"</formula>
    </cfRule>
  </conditionalFormatting>
  <conditionalFormatting sqref="B1517">
    <cfRule type="cellIs" dxfId="12113" priority="1290" operator="equal">
      <formula>"LỖI LINK FB"</formula>
    </cfRule>
  </conditionalFormatting>
  <conditionalFormatting sqref="B1517">
    <cfRule type="cellIs" dxfId="12112" priority="1291" operator="equal">
      <formula>"DONE"</formula>
    </cfRule>
  </conditionalFormatting>
  <conditionalFormatting sqref="B1517">
    <cfRule type="cellIs" dxfId="12111" priority="1292" operator="equal">
      <formula>"Chờ lớp"</formula>
    </cfRule>
  </conditionalFormatting>
  <conditionalFormatting sqref="B1517">
    <cfRule type="cellIs" dxfId="12110" priority="1293" operator="equal">
      <formula>"Chờ feedback"</formula>
    </cfRule>
  </conditionalFormatting>
  <conditionalFormatting sqref="B1517">
    <cfRule type="cellIs" dxfId="12109" priority="1294" operator="equal">
      <formula>"LỖI LINK FB"</formula>
    </cfRule>
  </conditionalFormatting>
  <conditionalFormatting sqref="B1517">
    <cfRule type="cellIs" dxfId="12108" priority="1295" operator="equal">
      <formula>"LỖI LINK FB"</formula>
    </cfRule>
  </conditionalFormatting>
  <conditionalFormatting sqref="B1517">
    <cfRule type="cellIs" dxfId="12107" priority="1296" operator="equal">
      <formula>"Chờ feedback"</formula>
    </cfRule>
  </conditionalFormatting>
  <conditionalFormatting sqref="B1517">
    <cfRule type="cellIs" dxfId="12106" priority="1297" operator="equal">
      <formula>"Chờ lớp"</formula>
    </cfRule>
  </conditionalFormatting>
  <conditionalFormatting sqref="B1517">
    <cfRule type="cellIs" dxfId="12105" priority="1298" operator="equal">
      <formula>"DONE"</formula>
    </cfRule>
  </conditionalFormatting>
  <conditionalFormatting sqref="B1517">
    <cfRule type="cellIs" dxfId="12104" priority="1299" operator="equal">
      <formula>"DONE"</formula>
    </cfRule>
  </conditionalFormatting>
  <conditionalFormatting sqref="B1517">
    <cfRule type="cellIs" dxfId="12103" priority="1300" operator="equal">
      <formula>"Chờ lớp"</formula>
    </cfRule>
  </conditionalFormatting>
  <conditionalFormatting sqref="B1517">
    <cfRule type="cellIs" dxfId="12102" priority="1301" operator="equal">
      <formula>"Chờ feedback"</formula>
    </cfRule>
  </conditionalFormatting>
  <conditionalFormatting sqref="B1517">
    <cfRule type="cellIs" dxfId="12101" priority="1302" operator="equal">
      <formula>"LỖI LINK FB"</formula>
    </cfRule>
  </conditionalFormatting>
  <conditionalFormatting sqref="B1517">
    <cfRule type="cellIs" dxfId="12100" priority="1303" operator="equal">
      <formula>"DONE"</formula>
    </cfRule>
  </conditionalFormatting>
  <conditionalFormatting sqref="B1517">
    <cfRule type="cellIs" dxfId="12099" priority="1304" operator="equal">
      <formula>"Chờ lớp"</formula>
    </cfRule>
  </conditionalFormatting>
  <conditionalFormatting sqref="B1517">
    <cfRule type="cellIs" dxfId="12098" priority="1305" operator="equal">
      <formula>"Chờ feedback"</formula>
    </cfRule>
  </conditionalFormatting>
  <conditionalFormatting sqref="B1517">
    <cfRule type="cellIs" dxfId="12097" priority="1306" operator="equal">
      <formula>"LỖI LINK FB"</formula>
    </cfRule>
  </conditionalFormatting>
  <conditionalFormatting sqref="B1517">
    <cfRule type="cellIs" dxfId="12096" priority="1307" operator="equal">
      <formula>"LỖI LINK FB"</formula>
    </cfRule>
  </conditionalFormatting>
  <conditionalFormatting sqref="B1517">
    <cfRule type="cellIs" dxfId="12095" priority="1308" operator="equal">
      <formula>"Chờ feedback"</formula>
    </cfRule>
  </conditionalFormatting>
  <conditionalFormatting sqref="B1517">
    <cfRule type="cellIs" dxfId="12094" priority="1309" operator="equal">
      <formula>"Chờ lớp"</formula>
    </cfRule>
  </conditionalFormatting>
  <conditionalFormatting sqref="B1517">
    <cfRule type="cellIs" dxfId="12093" priority="1310" operator="equal">
      <formula>"DONE"</formula>
    </cfRule>
  </conditionalFormatting>
  <conditionalFormatting sqref="B1517">
    <cfRule type="cellIs" dxfId="12092" priority="1311" operator="equal">
      <formula>"LỖI LINK FB"</formula>
    </cfRule>
  </conditionalFormatting>
  <conditionalFormatting sqref="B1517">
    <cfRule type="cellIs" dxfId="12091" priority="1312" operator="equal">
      <formula>"Chờ feedback"</formula>
    </cfRule>
  </conditionalFormatting>
  <conditionalFormatting sqref="B1517">
    <cfRule type="cellIs" dxfId="12090" priority="1313" operator="equal">
      <formula>"Chờ lớp"</formula>
    </cfRule>
  </conditionalFormatting>
  <conditionalFormatting sqref="B1517">
    <cfRule type="cellIs" dxfId="12089" priority="1314" operator="equal">
      <formula>"DONE"</formula>
    </cfRule>
  </conditionalFormatting>
  <conditionalFormatting sqref="B1517">
    <cfRule type="cellIs" dxfId="12088" priority="1315" operator="equal">
      <formula>"DONE"</formula>
    </cfRule>
  </conditionalFormatting>
  <conditionalFormatting sqref="B1517">
    <cfRule type="cellIs" dxfId="12087" priority="1316" operator="equal">
      <formula>"Chờ lớp"</formula>
    </cfRule>
  </conditionalFormatting>
  <conditionalFormatting sqref="B1517">
    <cfRule type="cellIs" dxfId="12086" priority="1317" operator="equal">
      <formula>"Chờ feedback"</formula>
    </cfRule>
  </conditionalFormatting>
  <conditionalFormatting sqref="B1517">
    <cfRule type="cellIs" dxfId="12085" priority="1318" operator="equal">
      <formula>"LỖI LINK FB"</formula>
    </cfRule>
  </conditionalFormatting>
  <conditionalFormatting sqref="B1517">
    <cfRule type="cellIs" dxfId="12084" priority="1319" operator="equal">
      <formula>"LỖI LINK FB"</formula>
    </cfRule>
  </conditionalFormatting>
  <conditionalFormatting sqref="B1517">
    <cfRule type="cellIs" dxfId="12083" priority="1320" operator="equal">
      <formula>"Chờ feedback"</formula>
    </cfRule>
  </conditionalFormatting>
  <conditionalFormatting sqref="B1517">
    <cfRule type="cellIs" dxfId="12082" priority="1321" operator="equal">
      <formula>"Chờ lớp"</formula>
    </cfRule>
  </conditionalFormatting>
  <conditionalFormatting sqref="B1517">
    <cfRule type="cellIs" dxfId="12081" priority="1322" operator="equal">
      <formula>"DONE"</formula>
    </cfRule>
  </conditionalFormatting>
  <conditionalFormatting sqref="B1517">
    <cfRule type="cellIs" dxfId="12080" priority="1323" operator="equal">
      <formula>"DONE"</formula>
    </cfRule>
  </conditionalFormatting>
  <conditionalFormatting sqref="B1517">
    <cfRule type="cellIs" dxfId="12079" priority="1324" operator="equal">
      <formula>"Chờ lớp"</formula>
    </cfRule>
  </conditionalFormatting>
  <conditionalFormatting sqref="B1517">
    <cfRule type="cellIs" dxfId="12078" priority="1325" operator="equal">
      <formula>"Chờ feedback"</formula>
    </cfRule>
  </conditionalFormatting>
  <conditionalFormatting sqref="B1517">
    <cfRule type="cellIs" dxfId="12077" priority="1326" operator="equal">
      <formula>"LỖI LINK FB"</formula>
    </cfRule>
  </conditionalFormatting>
  <conditionalFormatting sqref="B1517">
    <cfRule type="cellIs" dxfId="12076" priority="1327" operator="equal">
      <formula>"DONE"</formula>
    </cfRule>
  </conditionalFormatting>
  <conditionalFormatting sqref="B1517">
    <cfRule type="cellIs" dxfId="12075" priority="1328" operator="equal">
      <formula>"Chờ lớp"</formula>
    </cfRule>
  </conditionalFormatting>
  <conditionalFormatting sqref="B1517">
    <cfRule type="cellIs" dxfId="12074" priority="1329" operator="equal">
      <formula>"Chờ feedback"</formula>
    </cfRule>
  </conditionalFormatting>
  <conditionalFormatting sqref="B1517">
    <cfRule type="cellIs" dxfId="12073" priority="1330" operator="equal">
      <formula>"LỖI LINK FB"</formula>
    </cfRule>
  </conditionalFormatting>
  <conditionalFormatting sqref="B1517">
    <cfRule type="cellIs" dxfId="12072" priority="1331" operator="equal">
      <formula>"DONE"</formula>
    </cfRule>
  </conditionalFormatting>
  <conditionalFormatting sqref="B1517">
    <cfRule type="cellIs" dxfId="12071" priority="1332" operator="equal">
      <formula>"Chờ lớp"</formula>
    </cfRule>
  </conditionalFormatting>
  <conditionalFormatting sqref="B1517">
    <cfRule type="cellIs" dxfId="12070" priority="1333" operator="equal">
      <formula>"Chờ feedback"</formula>
    </cfRule>
  </conditionalFormatting>
  <conditionalFormatting sqref="B1517">
    <cfRule type="cellIs" dxfId="12069" priority="1334" operator="equal">
      <formula>"LỖI LINK FB"</formula>
    </cfRule>
  </conditionalFormatting>
  <conditionalFormatting sqref="B1517">
    <cfRule type="cellIs" dxfId="12068" priority="1335" operator="equal">
      <formula>"DONE"</formula>
    </cfRule>
  </conditionalFormatting>
  <conditionalFormatting sqref="B1517">
    <cfRule type="cellIs" dxfId="12067" priority="1336" operator="equal">
      <formula>"Chờ lớp"</formula>
    </cfRule>
  </conditionalFormatting>
  <conditionalFormatting sqref="B1517">
    <cfRule type="cellIs" dxfId="12066" priority="1337" operator="equal">
      <formula>"Chờ feedback"</formula>
    </cfRule>
  </conditionalFormatting>
  <conditionalFormatting sqref="B1517">
    <cfRule type="cellIs" dxfId="12065" priority="1338" operator="equal">
      <formula>"LỖI LINK FB"</formula>
    </cfRule>
  </conditionalFormatting>
  <conditionalFormatting sqref="B1517">
    <cfRule type="cellIs" dxfId="12064" priority="1339" operator="equal">
      <formula>"A"</formula>
    </cfRule>
  </conditionalFormatting>
  <conditionalFormatting sqref="B1517">
    <cfRule type="cellIs" dxfId="12063" priority="1340" operator="equal">
      <formula>"B"</formula>
    </cfRule>
  </conditionalFormatting>
  <conditionalFormatting sqref="B1517">
    <cfRule type="cellIs" dxfId="12062" priority="1341" operator="equal">
      <formula>"C"</formula>
    </cfRule>
  </conditionalFormatting>
  <conditionalFormatting sqref="B1517">
    <cfRule type="cellIs" dxfId="12061" priority="1342" operator="equal">
      <formula>"T"</formula>
    </cfRule>
  </conditionalFormatting>
  <conditionalFormatting sqref="B1517">
    <cfRule type="cellIs" dxfId="12060" priority="1343" operator="equal">
      <formula>"V"</formula>
    </cfRule>
  </conditionalFormatting>
  <conditionalFormatting sqref="B1517">
    <cfRule type="cellIs" dxfId="12059" priority="1344" operator="equal">
      <formula>"V"</formula>
    </cfRule>
  </conditionalFormatting>
  <conditionalFormatting sqref="B1517">
    <cfRule type="cellIs" dxfId="12058" priority="1345" operator="equal">
      <formula>"V"</formula>
    </cfRule>
  </conditionalFormatting>
  <conditionalFormatting sqref="B1517">
    <cfRule type="cellIs" dxfId="12057" priority="1346" operator="equal">
      <formula>"V"</formula>
    </cfRule>
  </conditionalFormatting>
  <conditionalFormatting sqref="AC1511:AD1514">
    <cfRule type="cellIs" dxfId="12056" priority="1347" operator="equal">
      <formula>"Đã nhận"</formula>
    </cfRule>
  </conditionalFormatting>
  <conditionalFormatting sqref="B1511:B1516 F806 F1511:F1515 H1511:H1515 B1520:B1673 B1759 B1937">
    <cfRule type="colorScale" priority="1348">
      <colorScale>
        <cfvo type="min"/>
        <cfvo type="max"/>
        <color rgb="FF57BB8A"/>
        <color rgb="FFFFFFFF"/>
      </colorScale>
    </cfRule>
  </conditionalFormatting>
  <conditionalFormatting sqref="R1511:R1514">
    <cfRule type="containsText" dxfId="12055" priority="1349" operator="containsText" text="Chung">
      <formula>NOT(ISERROR(SEARCH(("Chung"),(R1511))))</formula>
    </cfRule>
  </conditionalFormatting>
  <conditionalFormatting sqref="N1511:N1515 N1517:N1519">
    <cfRule type="cellIs" dxfId="12054" priority="1350" operator="equal">
      <formula>"TIẾN"</formula>
    </cfRule>
  </conditionalFormatting>
  <conditionalFormatting sqref="F806 G1364 G1378 F1511:H1515 G1518">
    <cfRule type="cellIs" dxfId="12053" priority="1351" operator="equal">
      <formula>"V"</formula>
    </cfRule>
  </conditionalFormatting>
  <conditionalFormatting sqref="F806 G1364 G1378 F1511:H1515 G1518">
    <cfRule type="cellIs" dxfId="12052" priority="1352" operator="equal">
      <formula>"T"</formula>
    </cfRule>
  </conditionalFormatting>
  <conditionalFormatting sqref="F806 G1364 G1378 F1511:H1515 G1518">
    <cfRule type="cellIs" dxfId="12051" priority="1353" operator="equal">
      <formula>"C"</formula>
    </cfRule>
  </conditionalFormatting>
  <conditionalFormatting sqref="F806 G1364 G1378 F1511:H1515 G1518">
    <cfRule type="cellIs" dxfId="12050" priority="1354" operator="equal">
      <formula>"B"</formula>
    </cfRule>
  </conditionalFormatting>
  <conditionalFormatting sqref="F806 G1364 G1378 F1511:H1515 G1518">
    <cfRule type="cellIs" dxfId="12049" priority="1355" operator="equal">
      <formula>"A"</formula>
    </cfRule>
  </conditionalFormatting>
  <conditionalFormatting sqref="D1511:E1514">
    <cfRule type="containsText" dxfId="12048" priority="1356" operator="containsText" text="Combo">
      <formula>NOT(ISERROR(SEARCH(("Combo"),(D1511))))</formula>
    </cfRule>
  </conditionalFormatting>
  <conditionalFormatting sqref="D1511:E1514">
    <cfRule type="cellIs" dxfId="12047" priority="1357" operator="equal">
      <formula>"Toeic Lv2"</formula>
    </cfRule>
  </conditionalFormatting>
  <conditionalFormatting sqref="D1511:E1514">
    <cfRule type="cellIs" dxfId="12046" priority="1358" operator="equal">
      <formula>"Toeic Lv1"</formula>
    </cfRule>
  </conditionalFormatting>
  <conditionalFormatting sqref="D1511:E1514">
    <cfRule type="cellIs" dxfId="12045" priority="1359" operator="equal">
      <formula>"GT Lv3"</formula>
    </cfRule>
  </conditionalFormatting>
  <conditionalFormatting sqref="D1511:E1514">
    <cfRule type="cellIs" dxfId="12044" priority="1360" operator="equal">
      <formula>"GT Lv2"</formula>
    </cfRule>
  </conditionalFormatting>
  <conditionalFormatting sqref="D1511:E1514">
    <cfRule type="cellIs" dxfId="12043" priority="1361" operator="equal">
      <formula>"GT Lv1"</formula>
    </cfRule>
  </conditionalFormatting>
  <conditionalFormatting sqref="C1511:C1514">
    <cfRule type="cellIs" dxfId="12042" priority="1362" operator="equal">
      <formula>"Up quá trình"</formula>
    </cfRule>
  </conditionalFormatting>
  <conditionalFormatting sqref="C1511:C1514">
    <cfRule type="cellIs" dxfId="12041" priority="1363" operator="equal">
      <formula>"Đã tính lương"</formula>
    </cfRule>
  </conditionalFormatting>
  <conditionalFormatting sqref="C1511:C1514">
    <cfRule type="cellIs" dxfId="12040" priority="1364" operator="equal">
      <formula>"Up Level"</formula>
    </cfRule>
  </conditionalFormatting>
  <conditionalFormatting sqref="C1511:C1514">
    <cfRule type="cellIs" dxfId="12039" priority="1365" operator="equal">
      <formula>"Mới"</formula>
    </cfRule>
  </conditionalFormatting>
  <conditionalFormatting sqref="B1511:B1516 B1520:B1673 B1759 B1937">
    <cfRule type="cellIs" dxfId="12038" priority="1366" operator="equal">
      <formula>"LỖI LINK FB"</formula>
    </cfRule>
  </conditionalFormatting>
  <conditionalFormatting sqref="B1511:B1516 B1520:B1673 B1759 B1937">
    <cfRule type="cellIs" dxfId="12037" priority="1367" operator="equal">
      <formula>"Chờ feedback"</formula>
    </cfRule>
  </conditionalFormatting>
  <conditionalFormatting sqref="B1511:B1516 B1520:B1673 B1759 B1937">
    <cfRule type="cellIs" dxfId="12036" priority="1368" operator="equal">
      <formula>"Chờ lớp"</formula>
    </cfRule>
  </conditionalFormatting>
  <conditionalFormatting sqref="B1511:B1516 B1520:B1673 B1759 B1937">
    <cfRule type="cellIs" dxfId="12035" priority="1369" operator="equal">
      <formula>"DONE"</formula>
    </cfRule>
  </conditionalFormatting>
  <conditionalFormatting sqref="B1511:B1516 B1520:B1673 B1759 B1937">
    <cfRule type="cellIs" dxfId="12034" priority="1370" operator="equal">
      <formula>"LỖI LINK FB"</formula>
    </cfRule>
  </conditionalFormatting>
  <conditionalFormatting sqref="B1511:B1516 B1520:B1673 B1759 B1937">
    <cfRule type="cellIs" dxfId="12033" priority="1371" operator="equal">
      <formula>"Chờ feedback"</formula>
    </cfRule>
  </conditionalFormatting>
  <conditionalFormatting sqref="B1511:B1516 B1520:B1673 B1759 B1937">
    <cfRule type="cellIs" dxfId="12032" priority="1372" operator="equal">
      <formula>"Chờ lớp"</formula>
    </cfRule>
  </conditionalFormatting>
  <conditionalFormatting sqref="B1511:B1516 B1520:B1673 B1759 B1937">
    <cfRule type="cellIs" dxfId="12031" priority="1373" operator="equal">
      <formula>"DONE"</formula>
    </cfRule>
  </conditionalFormatting>
  <conditionalFormatting sqref="W1511:X1514">
    <cfRule type="cellIs" dxfId="12030" priority="1374" operator="equal">
      <formula>"Sách"</formula>
    </cfRule>
  </conditionalFormatting>
  <conditionalFormatting sqref="Z1511:Z1514">
    <cfRule type="cellIs" dxfId="12029" priority="1375" operator="equal">
      <formula>"Đã tính lương"</formula>
    </cfRule>
  </conditionalFormatting>
  <conditionalFormatting sqref="Z1511:Z1514">
    <cfRule type="cellIs" dxfId="12028" priority="1376" operator="equal">
      <formula>"R-Thiếu"</formula>
    </cfRule>
  </conditionalFormatting>
  <conditionalFormatting sqref="Z1511:Z1514">
    <cfRule type="cellIs" dxfId="12027" priority="1377" operator="equal">
      <formula>"R"</formula>
    </cfRule>
  </conditionalFormatting>
  <conditionalFormatting sqref="X1511:Y1514">
    <cfRule type="endsWith" dxfId="12026" priority="1378" operator="endsWith" text=" ">
      <formula>RIGHT((X1511),LEN(" "))=(" ")</formula>
    </cfRule>
  </conditionalFormatting>
  <conditionalFormatting sqref="Y1511:Y1514">
    <cfRule type="endsWith" dxfId="12025" priority="1379" operator="endsWith" text=" ">
      <formula>RIGHT((Y1511),LEN(" "))=(" ")</formula>
    </cfRule>
  </conditionalFormatting>
  <conditionalFormatting sqref="Y1511:Y1514">
    <cfRule type="endsWith" dxfId="12024" priority="1380" operator="endsWith" text=" ">
      <formula>RIGHT((Y1511),LEN(" "))=(" ")</formula>
    </cfRule>
  </conditionalFormatting>
  <conditionalFormatting sqref="AC1511:AD1514">
    <cfRule type="cellIs" dxfId="12023" priority="1381" operator="equal">
      <formula>"Đã nhận"</formula>
    </cfRule>
  </conditionalFormatting>
  <conditionalFormatting sqref="B1510 F1510 H1510">
    <cfRule type="colorScale" priority="1382">
      <colorScale>
        <cfvo type="min"/>
        <cfvo type="max"/>
        <color rgb="FF57BB8A"/>
        <color rgb="FFFFFFFF"/>
      </colorScale>
    </cfRule>
  </conditionalFormatting>
  <conditionalFormatting sqref="F1510:H1510">
    <cfRule type="cellIs" dxfId="12022" priority="1383" operator="equal">
      <formula>"V"</formula>
    </cfRule>
  </conditionalFormatting>
  <conditionalFormatting sqref="F1510:H1510">
    <cfRule type="cellIs" dxfId="12021" priority="1384" operator="equal">
      <formula>"T"</formula>
    </cfRule>
  </conditionalFormatting>
  <conditionalFormatting sqref="F1510:H1510">
    <cfRule type="cellIs" dxfId="12020" priority="1385" operator="equal">
      <formula>"C"</formula>
    </cfRule>
  </conditionalFormatting>
  <conditionalFormatting sqref="F1510:H1510">
    <cfRule type="cellIs" dxfId="12019" priority="1386" operator="equal">
      <formula>"B"</formula>
    </cfRule>
  </conditionalFormatting>
  <conditionalFormatting sqref="F1510:H1510">
    <cfRule type="cellIs" dxfId="12018" priority="1387" operator="equal">
      <formula>"A"</formula>
    </cfRule>
  </conditionalFormatting>
  <conditionalFormatting sqref="AC1510:AD1510">
    <cfRule type="cellIs" dxfId="12017" priority="1388" operator="equal">
      <formula>"Đã nhận"</formula>
    </cfRule>
  </conditionalFormatting>
  <conditionalFormatting sqref="R1510">
    <cfRule type="containsText" dxfId="12016" priority="1389" operator="containsText" text="Chung">
      <formula>NOT(ISERROR(SEARCH(("Chung"),(R1510))))</formula>
    </cfRule>
  </conditionalFormatting>
  <conditionalFormatting sqref="W1510:X1510">
    <cfRule type="cellIs" dxfId="12015" priority="1390" operator="equal">
      <formula>"Sách"</formula>
    </cfRule>
  </conditionalFormatting>
  <conditionalFormatting sqref="Z1510">
    <cfRule type="cellIs" dxfId="12014" priority="1391" operator="equal">
      <formula>"Đã tính lương"</formula>
    </cfRule>
  </conditionalFormatting>
  <conditionalFormatting sqref="Z1510">
    <cfRule type="cellIs" dxfId="12013" priority="1392" operator="equal">
      <formula>"R-Thiếu"</formula>
    </cfRule>
  </conditionalFormatting>
  <conditionalFormatting sqref="Z1510">
    <cfRule type="cellIs" dxfId="12012" priority="1393" operator="equal">
      <formula>"R"</formula>
    </cfRule>
  </conditionalFormatting>
  <conditionalFormatting sqref="C1510:C1514">
    <cfRule type="cellIs" dxfId="12011" priority="1394" operator="equal">
      <formula>"Up quá trình"</formula>
    </cfRule>
  </conditionalFormatting>
  <conditionalFormatting sqref="C1510:C1514">
    <cfRule type="cellIs" dxfId="12010" priority="1395" operator="equal">
      <formula>"Đã tính lương"</formula>
    </cfRule>
  </conditionalFormatting>
  <conditionalFormatting sqref="C1510:C1514">
    <cfRule type="cellIs" dxfId="12009" priority="1396" operator="equal">
      <formula>"Up Level"</formula>
    </cfRule>
  </conditionalFormatting>
  <conditionalFormatting sqref="C1510:C1514">
    <cfRule type="cellIs" dxfId="12008" priority="1397" operator="equal">
      <formula>"Mới"</formula>
    </cfRule>
  </conditionalFormatting>
  <conditionalFormatting sqref="D1510 E1510:E1514">
    <cfRule type="containsText" dxfId="12007" priority="1398" operator="containsText" text="Combo">
      <formula>NOT(ISERROR(SEARCH(("Combo"),(D1510))))</formula>
    </cfRule>
  </conditionalFormatting>
  <conditionalFormatting sqref="D1510 E1510:E1514">
    <cfRule type="cellIs" dxfId="12006" priority="1399" operator="equal">
      <formula>"Toeic Lv2"</formula>
    </cfRule>
  </conditionalFormatting>
  <conditionalFormatting sqref="D1510 E1510:E1514">
    <cfRule type="cellIs" dxfId="12005" priority="1400" operator="equal">
      <formula>"Toeic Lv1"</formula>
    </cfRule>
  </conditionalFormatting>
  <conditionalFormatting sqref="D1510 E1510:E1514">
    <cfRule type="cellIs" dxfId="12004" priority="1401" operator="equal">
      <formula>"GT Lv3"</formula>
    </cfRule>
  </conditionalFormatting>
  <conditionalFormatting sqref="D1510 E1510:E1514">
    <cfRule type="cellIs" dxfId="12003" priority="1402" operator="equal">
      <formula>"GT Lv2"</formula>
    </cfRule>
  </conditionalFormatting>
  <conditionalFormatting sqref="D1510 E1510:E1514">
    <cfRule type="cellIs" dxfId="12002" priority="1403" operator="equal">
      <formula>"GT Lv1"</formula>
    </cfRule>
  </conditionalFormatting>
  <conditionalFormatting sqref="N1510:N1515 N1517:N1519">
    <cfRule type="cellIs" dxfId="12001" priority="1404" operator="equal">
      <formula>"TIẾN"</formula>
    </cfRule>
  </conditionalFormatting>
  <conditionalFormatting sqref="AC1510:AD1510">
    <cfRule type="cellIs" dxfId="12000" priority="1405" operator="equal">
      <formula>"Đã nhận"</formula>
    </cfRule>
  </conditionalFormatting>
  <conditionalFormatting sqref="B1510">
    <cfRule type="cellIs" dxfId="11999" priority="1406" operator="equal">
      <formula>"LỖI LINK FB"</formula>
    </cfRule>
  </conditionalFormatting>
  <conditionalFormatting sqref="B1510">
    <cfRule type="cellIs" dxfId="11998" priority="1407" operator="equal">
      <formula>"Chờ feedback"</formula>
    </cfRule>
  </conditionalFormatting>
  <conditionalFormatting sqref="B1510">
    <cfRule type="cellIs" dxfId="11997" priority="1408" operator="equal">
      <formula>"Chờ lớp"</formula>
    </cfRule>
  </conditionalFormatting>
  <conditionalFormatting sqref="B1510">
    <cfRule type="cellIs" dxfId="11996" priority="1409" operator="equal">
      <formula>"DONE"</formula>
    </cfRule>
  </conditionalFormatting>
  <conditionalFormatting sqref="B1510">
    <cfRule type="cellIs" dxfId="11995" priority="1410" operator="equal">
      <formula>"LỖI LINK FB"</formula>
    </cfRule>
  </conditionalFormatting>
  <conditionalFormatting sqref="B1510">
    <cfRule type="cellIs" dxfId="11994" priority="1411" operator="equal">
      <formula>"Chờ feedback"</formula>
    </cfRule>
  </conditionalFormatting>
  <conditionalFormatting sqref="B1510">
    <cfRule type="cellIs" dxfId="11993" priority="1412" operator="equal">
      <formula>"Chờ lớp"</formula>
    </cfRule>
  </conditionalFormatting>
  <conditionalFormatting sqref="B1510">
    <cfRule type="cellIs" dxfId="11992" priority="1413" operator="equal">
      <formula>"DONE"</formula>
    </cfRule>
  </conditionalFormatting>
  <conditionalFormatting sqref="X1510:Y1510">
    <cfRule type="endsWith" dxfId="11991" priority="1414" operator="endsWith" text=" ">
      <formula>RIGHT((X1510),LEN(" "))=(" ")</formula>
    </cfRule>
  </conditionalFormatting>
  <conditionalFormatting sqref="Y1510">
    <cfRule type="endsWith" dxfId="11990" priority="1415" operator="endsWith" text=" ">
      <formula>RIGHT((Y1510),LEN(" "))=(" ")</formula>
    </cfRule>
  </conditionalFormatting>
  <conditionalFormatting sqref="Y1510">
    <cfRule type="endsWith" dxfId="11989" priority="1416" operator="endsWith" text=" ">
      <formula>RIGHT((Y1510),LEN(" "))=(" ")</formula>
    </cfRule>
  </conditionalFormatting>
  <conditionalFormatting sqref="B675 B677:B678 B680:B2801 C695">
    <cfRule type="cellIs" dxfId="11988" priority="1417" operator="equal">
      <formula>"LỖI LINK FB"</formula>
    </cfRule>
  </conditionalFormatting>
  <conditionalFormatting sqref="B675 B677:B678 B680:B2801 C695">
    <cfRule type="cellIs" dxfId="11987" priority="1418" operator="equal">
      <formula>"Chờ feedback"</formula>
    </cfRule>
  </conditionalFormatting>
  <conditionalFormatting sqref="B675 B677:B678 B680:B2801 C695">
    <cfRule type="cellIs" dxfId="11986" priority="1419" operator="equal">
      <formula>"Chờ lớp"</formula>
    </cfRule>
  </conditionalFormatting>
  <conditionalFormatting sqref="B675 B677:B678 B680:B2801 C695">
    <cfRule type="cellIs" dxfId="11985" priority="1420" operator="equal">
      <formula>"DONE"</formula>
    </cfRule>
  </conditionalFormatting>
  <conditionalFormatting sqref="B675 B677:B678 B680:B2801 C695">
    <cfRule type="cellIs" dxfId="11984" priority="1421" operator="equal">
      <formula>"LỖI LINK FB"</formula>
    </cfRule>
  </conditionalFormatting>
  <conditionalFormatting sqref="B675 B677:B678 B680:B2801 C695">
    <cfRule type="cellIs" dxfId="11983" priority="1422" operator="equal">
      <formula>"Chờ feedback"</formula>
    </cfRule>
  </conditionalFormatting>
  <conditionalFormatting sqref="B675 B677:B678 B680:B2801 C695">
    <cfRule type="cellIs" dxfId="11982" priority="1423" operator="equal">
      <formula>"Chờ lớp"</formula>
    </cfRule>
  </conditionalFormatting>
  <conditionalFormatting sqref="B675 B677:B678 B680:B2801 C695">
    <cfRule type="cellIs" dxfId="11981" priority="1424" operator="equal">
      <formula>"DONE"</formula>
    </cfRule>
  </conditionalFormatting>
  <conditionalFormatting sqref="C675">
    <cfRule type="cellIs" dxfId="11980" priority="1425" operator="equal">
      <formula>"Up quá trình"</formula>
    </cfRule>
  </conditionalFormatting>
  <conditionalFormatting sqref="C675">
    <cfRule type="cellIs" dxfId="11979" priority="1426" operator="equal">
      <formula>"Đã tính lương"</formula>
    </cfRule>
  </conditionalFormatting>
  <conditionalFormatting sqref="C675">
    <cfRule type="cellIs" dxfId="11978" priority="1427" operator="equal">
      <formula>"Up Level"</formula>
    </cfRule>
  </conditionalFormatting>
  <conditionalFormatting sqref="C675">
    <cfRule type="cellIs" dxfId="11977" priority="1428" operator="equal">
      <formula>"Mới"</formula>
    </cfRule>
  </conditionalFormatting>
  <conditionalFormatting sqref="D675:E675 E700 E732">
    <cfRule type="containsText" dxfId="11976" priority="1429" operator="containsText" text="Combo">
      <formula>NOT(ISERROR(SEARCH(("Combo"),(D675))))</formula>
    </cfRule>
  </conditionalFormatting>
  <conditionalFormatting sqref="D675:E675 E700 E732">
    <cfRule type="cellIs" dxfId="11975" priority="1430" operator="equal">
      <formula>"Toeic Lv2"</formula>
    </cfRule>
  </conditionalFormatting>
  <conditionalFormatting sqref="D675:E675 E700 E732">
    <cfRule type="cellIs" dxfId="11974" priority="1431" operator="equal">
      <formula>"Toeic Lv1"</formula>
    </cfRule>
  </conditionalFormatting>
  <conditionalFormatting sqref="D675:E675 E700 E732">
    <cfRule type="cellIs" dxfId="11973" priority="1432" operator="equal">
      <formula>"GT Lv3"</formula>
    </cfRule>
  </conditionalFormatting>
  <conditionalFormatting sqref="D675:E675 E700 E732">
    <cfRule type="cellIs" dxfId="11972" priority="1433" operator="equal">
      <formula>"GT Lv2"</formula>
    </cfRule>
  </conditionalFormatting>
  <conditionalFormatting sqref="D675:E675 E700 E732">
    <cfRule type="cellIs" dxfId="11971" priority="1434" operator="equal">
      <formula>"GT Lv1"</formula>
    </cfRule>
  </conditionalFormatting>
  <conditionalFormatting sqref="Z675">
    <cfRule type="cellIs" dxfId="11970" priority="1435" operator="equal">
      <formula>"Đã tính lương"</formula>
    </cfRule>
  </conditionalFormatting>
  <conditionalFormatting sqref="Z675">
    <cfRule type="cellIs" dxfId="11969" priority="1436" operator="equal">
      <formula>"R-Thiếu"</formula>
    </cfRule>
  </conditionalFormatting>
  <conditionalFormatting sqref="Z675">
    <cfRule type="cellIs" dxfId="11968" priority="1437" operator="equal">
      <formula>"R"</formula>
    </cfRule>
  </conditionalFormatting>
  <conditionalFormatting sqref="R675">
    <cfRule type="containsText" dxfId="11967" priority="1438" operator="containsText" text="Chung">
      <formula>NOT(ISERROR(SEARCH(("Chung"),(R675))))</formula>
    </cfRule>
  </conditionalFormatting>
  <conditionalFormatting sqref="W675:X675">
    <cfRule type="cellIs" dxfId="11966" priority="1439" operator="equal">
      <formula>"Sách"</formula>
    </cfRule>
  </conditionalFormatting>
  <conditionalFormatting sqref="N675">
    <cfRule type="cellIs" dxfId="11965" priority="1440" operator="equal">
      <formula>"TIẾN"</formula>
    </cfRule>
  </conditionalFormatting>
  <conditionalFormatting sqref="X675:Y675">
    <cfRule type="endsWith" dxfId="11964" priority="1441" operator="endsWith" text=" ">
      <formula>RIGHT((X675),LEN(" "))=(" ")</formula>
    </cfRule>
  </conditionalFormatting>
  <conditionalFormatting sqref="Y675">
    <cfRule type="endsWith" dxfId="11963" priority="1442" operator="endsWith" text=" ">
      <formula>RIGHT((Y675),LEN(" "))=(" ")</formula>
    </cfRule>
  </conditionalFormatting>
  <conditionalFormatting sqref="Y675">
    <cfRule type="endsWith" dxfId="11962" priority="1443" operator="endsWith" text=" ">
      <formula>RIGHT((Y675),LEN(" "))=(" ")</formula>
    </cfRule>
  </conditionalFormatting>
  <conditionalFormatting sqref="AC675:AD675">
    <cfRule type="cellIs" dxfId="11961" priority="1444" operator="equal">
      <formula>"Đã nhận"</formula>
    </cfRule>
  </conditionalFormatting>
  <conditionalFormatting sqref="H675">
    <cfRule type="colorScale" priority="1445">
      <colorScale>
        <cfvo type="min"/>
        <cfvo type="max"/>
        <color rgb="FF57BB8A"/>
        <color rgb="FFFFFFFF"/>
      </colorScale>
    </cfRule>
  </conditionalFormatting>
  <conditionalFormatting sqref="G675:H675">
    <cfRule type="cellIs" dxfId="11960" priority="1446" operator="equal">
      <formula>"V"</formula>
    </cfRule>
  </conditionalFormatting>
  <conditionalFormatting sqref="G675:H675">
    <cfRule type="cellIs" dxfId="11959" priority="1447" operator="equal">
      <formula>"T"</formula>
    </cfRule>
  </conditionalFormatting>
  <conditionalFormatting sqref="G675:H675">
    <cfRule type="cellIs" dxfId="11958" priority="1448" operator="equal">
      <formula>"C"</formula>
    </cfRule>
  </conditionalFormatting>
  <conditionalFormatting sqref="G675:H675">
    <cfRule type="cellIs" dxfId="11957" priority="1449" operator="equal">
      <formula>"B"</formula>
    </cfRule>
  </conditionalFormatting>
  <conditionalFormatting sqref="G675:H675">
    <cfRule type="cellIs" dxfId="11956" priority="1450" operator="equal">
      <formula>"A"</formula>
    </cfRule>
  </conditionalFormatting>
  <conditionalFormatting sqref="H1011">
    <cfRule type="cellIs" dxfId="11955" priority="1451" operator="equal">
      <formula>"A"</formula>
    </cfRule>
  </conditionalFormatting>
  <conditionalFormatting sqref="H1011">
    <cfRule type="cellIs" dxfId="11954" priority="1452" operator="equal">
      <formula>"B"</formula>
    </cfRule>
  </conditionalFormatting>
  <conditionalFormatting sqref="H1011">
    <cfRule type="cellIs" dxfId="11953" priority="1453" operator="equal">
      <formula>"C"</formula>
    </cfRule>
  </conditionalFormatting>
  <conditionalFormatting sqref="H1011">
    <cfRule type="cellIs" dxfId="11952" priority="1454" operator="equal">
      <formula>"T"</formula>
    </cfRule>
  </conditionalFormatting>
  <conditionalFormatting sqref="H1011">
    <cfRule type="cellIs" dxfId="11951" priority="1455" operator="equal">
      <formula>"V"</formula>
    </cfRule>
  </conditionalFormatting>
  <conditionalFormatting sqref="B641:B645 B647:B648 B650:B2801 C695 H1011">
    <cfRule type="colorScale" priority="1456">
      <colorScale>
        <cfvo type="min"/>
        <cfvo type="max"/>
        <color rgb="FF57BB8A"/>
        <color rgb="FFFFFFFF"/>
      </colorScale>
    </cfRule>
  </conditionalFormatting>
  <conditionalFormatting sqref="B641:B645 B647:B648 B650:B2801 C695">
    <cfRule type="colorScale" priority="1457">
      <colorScale>
        <cfvo type="min"/>
        <cfvo type="max"/>
        <color rgb="FF57BB8A"/>
        <color rgb="FFFFFFFF"/>
      </colorScale>
    </cfRule>
  </conditionalFormatting>
  <conditionalFormatting sqref="B641:B645 B647:B648 B650:B2801 C695">
    <cfRule type="cellIs" dxfId="11950" priority="1458" operator="equal">
      <formula>"DONE"</formula>
    </cfRule>
  </conditionalFormatting>
  <conditionalFormatting sqref="B641:B645 B647:B648 B650:B2801 C695">
    <cfRule type="cellIs" dxfId="11949" priority="1459" operator="equal">
      <formula>"Chờ lớp"</formula>
    </cfRule>
  </conditionalFormatting>
  <conditionalFormatting sqref="B641:B645 B647:B648 B650:B2801 C695">
    <cfRule type="cellIs" dxfId="11948" priority="1460" operator="equal">
      <formula>"Chờ feedback"</formula>
    </cfRule>
  </conditionalFormatting>
  <conditionalFormatting sqref="B641:B645 B647:B648 B650:B2801 C695">
    <cfRule type="cellIs" dxfId="11947" priority="1461" operator="equal">
      <formula>"LỖI LINK FB"</formula>
    </cfRule>
  </conditionalFormatting>
  <conditionalFormatting sqref="B641:B645 B647:B648 B650:B2801 C695">
    <cfRule type="cellIs" dxfId="11946" priority="1462" operator="equal">
      <formula>"DONE"</formula>
    </cfRule>
  </conditionalFormatting>
  <conditionalFormatting sqref="B641:B645 B647:B648 B650:B2801 C695">
    <cfRule type="cellIs" dxfId="11945" priority="1463" operator="equal">
      <formula>"Chờ lớp"</formula>
    </cfRule>
  </conditionalFormatting>
  <conditionalFormatting sqref="B641:B645 B647:B648 B650:B2801 C695">
    <cfRule type="cellIs" dxfId="11944" priority="1464" operator="equal">
      <formula>"Chờ feedback"</formula>
    </cfRule>
  </conditionalFormatting>
  <conditionalFormatting sqref="B641:B645 B647:B648 B650:B2801 C695">
    <cfRule type="cellIs" dxfId="11943" priority="1465" operator="equal">
      <formula>"LỖI LINK FB"</formula>
    </cfRule>
  </conditionalFormatting>
  <conditionalFormatting sqref="B640:B2801 H640 C695 H968 H1010">
    <cfRule type="colorScale" priority="1466">
      <colorScale>
        <cfvo type="min"/>
        <cfvo type="max"/>
        <color rgb="FF57BB8A"/>
        <color rgb="FFFFFFFF"/>
      </colorScale>
    </cfRule>
  </conditionalFormatting>
  <conditionalFormatting sqref="G640:H640 G966:G968 H968 H1010">
    <cfRule type="cellIs" dxfId="11942" priority="1467" operator="equal">
      <formula>"A"</formula>
    </cfRule>
  </conditionalFormatting>
  <conditionalFormatting sqref="G640:H640 G966:G968 H968 H1010">
    <cfRule type="cellIs" dxfId="11941" priority="1468" operator="equal">
      <formula>"B"</formula>
    </cfRule>
  </conditionalFormatting>
  <conditionalFormatting sqref="G640:H640 G966:G968 H968 H1010">
    <cfRule type="cellIs" dxfId="11940" priority="1469" operator="equal">
      <formula>"C"</formula>
    </cfRule>
  </conditionalFormatting>
  <conditionalFormatting sqref="G640:H640 G966:G968 H968 H1010">
    <cfRule type="cellIs" dxfId="11939" priority="1470" operator="equal">
      <formula>"T"</formula>
    </cfRule>
  </conditionalFormatting>
  <conditionalFormatting sqref="G640:H640 G966:G968 H968 H1010">
    <cfRule type="cellIs" dxfId="11938" priority="1471" operator="equal">
      <formula>"V"</formula>
    </cfRule>
  </conditionalFormatting>
  <conditionalFormatting sqref="C640 C968:C973 C976:C992">
    <cfRule type="cellIs" dxfId="11937" priority="1472" operator="equal">
      <formula>"Mới"</formula>
    </cfRule>
  </conditionalFormatting>
  <conditionalFormatting sqref="C640 C968:C973 C976:C992">
    <cfRule type="cellIs" dxfId="11936" priority="1473" operator="equal">
      <formula>"Up Level"</formula>
    </cfRule>
  </conditionalFormatting>
  <conditionalFormatting sqref="C640 C968:C973 C976:C992">
    <cfRule type="cellIs" dxfId="11935" priority="1474" operator="equal">
      <formula>"Đã tính lương"</formula>
    </cfRule>
  </conditionalFormatting>
  <conditionalFormatting sqref="C640 C968:C973 C976:C992">
    <cfRule type="cellIs" dxfId="11934" priority="1475" operator="equal">
      <formula>"Up quá trình"</formula>
    </cfRule>
  </conditionalFormatting>
  <conditionalFormatting sqref="D640:E640 D969:E973 D976:E992">
    <cfRule type="cellIs" dxfId="11933" priority="1476" operator="equal">
      <formula>"GT Lv1"</formula>
    </cfRule>
  </conditionalFormatting>
  <conditionalFormatting sqref="D640:E640 D969:E973 D976:E992">
    <cfRule type="cellIs" dxfId="11932" priority="1477" operator="equal">
      <formula>"GT Lv2"</formula>
    </cfRule>
  </conditionalFormatting>
  <conditionalFormatting sqref="D640:E640 D969:E973 D976:E992">
    <cfRule type="cellIs" dxfId="11931" priority="1478" operator="equal">
      <formula>"GT Lv3"</formula>
    </cfRule>
  </conditionalFormatting>
  <conditionalFormatting sqref="D640:E640 D969:E973 D976:E992">
    <cfRule type="cellIs" dxfId="11930" priority="1479" operator="equal">
      <formula>"Toeic Lv1"</formula>
    </cfRule>
  </conditionalFormatting>
  <conditionalFormatting sqref="D640:E640 D969:E973 D976:E992">
    <cfRule type="cellIs" dxfId="11929" priority="1480" operator="equal">
      <formula>"Toeic Lv2"</formula>
    </cfRule>
  </conditionalFormatting>
  <conditionalFormatting sqref="D640:E640 D969:E973 D976:E992">
    <cfRule type="containsText" dxfId="11928" priority="1481" operator="containsText" text="Combo">
      <formula>NOT(ISERROR(SEARCH(("Combo"),(D640))))</formula>
    </cfRule>
  </conditionalFormatting>
  <conditionalFormatting sqref="B640:B2801 C695">
    <cfRule type="cellIs" dxfId="11927" priority="1482" operator="equal">
      <formula>"DONE"</formula>
    </cfRule>
  </conditionalFormatting>
  <conditionalFormatting sqref="B640:B2801 C695">
    <cfRule type="cellIs" dxfId="11926" priority="1483" operator="equal">
      <formula>"Chờ lớp"</formula>
    </cfRule>
  </conditionalFormatting>
  <conditionalFormatting sqref="B640:B2801 C695">
    <cfRule type="cellIs" dxfId="11925" priority="1484" operator="equal">
      <formula>"Chờ feedback"</formula>
    </cfRule>
  </conditionalFormatting>
  <conditionalFormatting sqref="B640:B2801 C695">
    <cfRule type="cellIs" dxfId="11924" priority="1485" operator="equal">
      <formula>"LỖI LINK FB"</formula>
    </cfRule>
  </conditionalFormatting>
  <conditionalFormatting sqref="B640:B2801 C695">
    <cfRule type="cellIs" dxfId="11923" priority="1486" operator="equal">
      <formula>"DONE"</formula>
    </cfRule>
  </conditionalFormatting>
  <conditionalFormatting sqref="B640:B2801 C695">
    <cfRule type="cellIs" dxfId="11922" priority="1487" operator="equal">
      <formula>"Chờ lớp"</formula>
    </cfRule>
  </conditionalFormatting>
  <conditionalFormatting sqref="B640:B2801 C695">
    <cfRule type="cellIs" dxfId="11921" priority="1488" operator="equal">
      <formula>"Chờ feedback"</formula>
    </cfRule>
  </conditionalFormatting>
  <conditionalFormatting sqref="B640:B2801 C695">
    <cfRule type="cellIs" dxfId="11920" priority="1489" operator="equal">
      <formula>"LỖI LINK FB"</formula>
    </cfRule>
  </conditionalFormatting>
  <conditionalFormatting sqref="AC640:AD640">
    <cfRule type="cellIs" dxfId="11919" priority="1490" operator="equal">
      <formula>"Đã nhận"</formula>
    </cfRule>
  </conditionalFormatting>
  <conditionalFormatting sqref="G640 G966:G968">
    <cfRule type="cellIs" dxfId="11918" priority="1491" operator="equal">
      <formula>"A"</formula>
    </cfRule>
  </conditionalFormatting>
  <conditionalFormatting sqref="G640 G966:G968">
    <cfRule type="cellIs" dxfId="11917" priority="1492" operator="equal">
      <formula>"B"</formula>
    </cfRule>
  </conditionalFormatting>
  <conditionalFormatting sqref="G640 G966:G968">
    <cfRule type="cellIs" dxfId="11916" priority="1493" operator="equal">
      <formula>"C"</formula>
    </cfRule>
  </conditionalFormatting>
  <conditionalFormatting sqref="G640 G966:G968">
    <cfRule type="cellIs" dxfId="11915" priority="1494" operator="equal">
      <formula>"T"</formula>
    </cfRule>
  </conditionalFormatting>
  <conditionalFormatting sqref="G640 G966:G968">
    <cfRule type="cellIs" dxfId="11914" priority="1495" operator="equal">
      <formula>"V"</formula>
    </cfRule>
  </conditionalFormatting>
  <conditionalFormatting sqref="G640 G966:G968">
    <cfRule type="cellIs" dxfId="11913" priority="1496" operator="equal">
      <formula>"V"</formula>
    </cfRule>
  </conditionalFormatting>
  <conditionalFormatting sqref="G640 G966:G968">
    <cfRule type="cellIs" dxfId="11912" priority="1497" operator="equal">
      <formula>"V"</formula>
    </cfRule>
  </conditionalFormatting>
  <conditionalFormatting sqref="G640 G966:G968">
    <cfRule type="cellIs" dxfId="11911" priority="1498" operator="equal">
      <formula>"V"</formula>
    </cfRule>
  </conditionalFormatting>
  <conditionalFormatting sqref="G640 G966:G968">
    <cfRule type="cellIs" dxfId="11910" priority="1499" operator="equal">
      <formula>"A"</formula>
    </cfRule>
  </conditionalFormatting>
  <conditionalFormatting sqref="G640 G966:G968">
    <cfRule type="cellIs" dxfId="11909" priority="1500" operator="equal">
      <formula>"B"</formula>
    </cfRule>
  </conditionalFormatting>
  <conditionalFormatting sqref="G640 G966:G968">
    <cfRule type="cellIs" dxfId="11908" priority="1501" operator="equal">
      <formula>"C"</formula>
    </cfRule>
  </conditionalFormatting>
  <conditionalFormatting sqref="G640 G966:G968">
    <cfRule type="cellIs" dxfId="11907" priority="1502" operator="equal">
      <formula>"T"</formula>
    </cfRule>
  </conditionalFormatting>
  <conditionalFormatting sqref="G640 G966:G968">
    <cfRule type="cellIs" dxfId="11906" priority="1503" operator="equal">
      <formula>"V"</formula>
    </cfRule>
  </conditionalFormatting>
  <conditionalFormatting sqref="G640 G966:G968">
    <cfRule type="cellIs" dxfId="11905" priority="1504" operator="equal">
      <formula>"A"</formula>
    </cfRule>
  </conditionalFormatting>
  <conditionalFormatting sqref="G640 G966:G968">
    <cfRule type="cellIs" dxfId="11904" priority="1505" operator="equal">
      <formula>"B"</formula>
    </cfRule>
  </conditionalFormatting>
  <conditionalFormatting sqref="G640 G966:G968">
    <cfRule type="cellIs" dxfId="11903" priority="1506" operator="equal">
      <formula>"C"</formula>
    </cfRule>
  </conditionalFormatting>
  <conditionalFormatting sqref="G640 G966:G968">
    <cfRule type="cellIs" dxfId="11902" priority="1507" operator="equal">
      <formula>"T"</formula>
    </cfRule>
  </conditionalFormatting>
  <conditionalFormatting sqref="G640 G966:G968">
    <cfRule type="cellIs" dxfId="11901" priority="1508" operator="equal">
      <formula>"V"</formula>
    </cfRule>
  </conditionalFormatting>
  <conditionalFormatting sqref="G640 G966:G968">
    <cfRule type="cellIs" dxfId="11900" priority="1509" operator="equal">
      <formula>"V"</formula>
    </cfRule>
  </conditionalFormatting>
  <conditionalFormatting sqref="G640 G966:G968">
    <cfRule type="cellIs" dxfId="11899" priority="1510" operator="equal">
      <formula>"V"</formula>
    </cfRule>
  </conditionalFormatting>
  <conditionalFormatting sqref="G640 G966:G968">
    <cfRule type="cellIs" dxfId="11898" priority="1511" operator="equal">
      <formula>"V"</formula>
    </cfRule>
  </conditionalFormatting>
  <conditionalFormatting sqref="X640:Y640">
    <cfRule type="endsWith" dxfId="11897" priority="1512" operator="endsWith" text=" ">
      <formula>RIGHT((X640),LEN(" "))=(" ")</formula>
    </cfRule>
  </conditionalFormatting>
  <conditionalFormatting sqref="Y640">
    <cfRule type="endsWith" dxfId="11896" priority="1513" operator="endsWith" text=" ">
      <formula>RIGHT((Y640),LEN(" "))=(" ")</formula>
    </cfRule>
  </conditionalFormatting>
  <conditionalFormatting sqref="Y640">
    <cfRule type="endsWith" dxfId="11895" priority="1514" operator="endsWith" text=" ">
      <formula>RIGHT((Y640),LEN(" "))=(" ")</formula>
    </cfRule>
  </conditionalFormatting>
  <conditionalFormatting sqref="W640:X640">
    <cfRule type="cellIs" dxfId="11894" priority="1515" operator="equal">
      <formula>"Sách"</formula>
    </cfRule>
  </conditionalFormatting>
  <conditionalFormatting sqref="N640">
    <cfRule type="cellIs" dxfId="11893" priority="1516" operator="equal">
      <formula>"TIẾN"</formula>
    </cfRule>
  </conditionalFormatting>
  <conditionalFormatting sqref="R640">
    <cfRule type="containsText" dxfId="11892" priority="1517" operator="containsText" text="Chung">
      <formula>NOT(ISERROR(SEARCH(("Chung"),(R640))))</formula>
    </cfRule>
  </conditionalFormatting>
  <conditionalFormatting sqref="Z640">
    <cfRule type="cellIs" dxfId="11891" priority="1518" operator="equal">
      <formula>"Đã tính lương"</formula>
    </cfRule>
  </conditionalFormatting>
  <conditionalFormatting sqref="Z640">
    <cfRule type="cellIs" dxfId="11890" priority="1519" operator="equal">
      <formula>"R"</formula>
    </cfRule>
  </conditionalFormatting>
  <conditionalFormatting sqref="Z640">
    <cfRule type="cellIs" dxfId="11889" priority="1520" operator="equal">
      <formula>"R-Thiếu"</formula>
    </cfRule>
  </conditionalFormatting>
  <conditionalFormatting sqref="B622 B635:B2801 C695">
    <cfRule type="cellIs" dxfId="11888" priority="1521" operator="equal">
      <formula>"LỖI LINK FB"</formula>
    </cfRule>
  </conditionalFormatting>
  <conditionalFormatting sqref="B622 B635:B2801 C695">
    <cfRule type="cellIs" dxfId="11887" priority="1522" operator="equal">
      <formula>"Chờ feedback"</formula>
    </cfRule>
  </conditionalFormatting>
  <conditionalFormatting sqref="B622 B635:B2801 C695">
    <cfRule type="cellIs" dxfId="11886" priority="1523" operator="equal">
      <formula>"Chờ lớp"</formula>
    </cfRule>
  </conditionalFormatting>
  <conditionalFormatting sqref="B622 B635:B2801 C695">
    <cfRule type="cellIs" dxfId="11885" priority="1524" operator="equal">
      <formula>"DONE"</formula>
    </cfRule>
  </conditionalFormatting>
  <conditionalFormatting sqref="B622 B635:B2801 C695">
    <cfRule type="cellIs" dxfId="11884" priority="1525" operator="equal">
      <formula>"LỖI LINK FB"</formula>
    </cfRule>
  </conditionalFormatting>
  <conditionalFormatting sqref="B622 B635:B2801 C695">
    <cfRule type="cellIs" dxfId="11883" priority="1526" operator="equal">
      <formula>"Chờ feedback"</formula>
    </cfRule>
  </conditionalFormatting>
  <conditionalFormatting sqref="B622 B635:B2801 C695">
    <cfRule type="cellIs" dxfId="11882" priority="1527" operator="equal">
      <formula>"Chờ lớp"</formula>
    </cfRule>
  </conditionalFormatting>
  <conditionalFormatting sqref="B622 B635:B2801 C695">
    <cfRule type="cellIs" dxfId="11881" priority="1528" operator="equal">
      <formula>"DONE"</formula>
    </cfRule>
  </conditionalFormatting>
  <conditionalFormatting sqref="F630:H630 B630">
    <cfRule type="colorScale" priority="1529">
      <colorScale>
        <cfvo type="min"/>
        <cfvo type="max"/>
        <color rgb="FF57BB8A"/>
        <color rgb="FFFFFFFF"/>
      </colorScale>
    </cfRule>
  </conditionalFormatting>
  <conditionalFormatting sqref="F630:H630">
    <cfRule type="cellIs" dxfId="11880" priority="1530" operator="equal">
      <formula>"V"</formula>
    </cfRule>
  </conditionalFormatting>
  <conditionalFormatting sqref="F630:H630">
    <cfRule type="cellIs" dxfId="11879" priority="1531" operator="equal">
      <formula>"T"</formula>
    </cfRule>
  </conditionalFormatting>
  <conditionalFormatting sqref="F630:H630">
    <cfRule type="cellIs" dxfId="11878" priority="1532" operator="equal">
      <formula>"C"</formula>
    </cfRule>
  </conditionalFormatting>
  <conditionalFormatting sqref="F630:H630">
    <cfRule type="cellIs" dxfId="11877" priority="1533" operator="equal">
      <formula>"B"</formula>
    </cfRule>
  </conditionalFormatting>
  <conditionalFormatting sqref="F630:H630">
    <cfRule type="cellIs" dxfId="11876" priority="1534" operator="equal">
      <formula>"A"</formula>
    </cfRule>
  </conditionalFormatting>
  <conditionalFormatting sqref="C630">
    <cfRule type="cellIs" dxfId="11875" priority="1535" operator="equal">
      <formula>"Up quá trình"</formula>
    </cfRule>
  </conditionalFormatting>
  <conditionalFormatting sqref="C630">
    <cfRule type="cellIs" dxfId="11874" priority="1536" operator="equal">
      <formula>"Đã tính lương"</formula>
    </cfRule>
  </conditionalFormatting>
  <conditionalFormatting sqref="C630">
    <cfRule type="cellIs" dxfId="11873" priority="1537" operator="equal">
      <formula>"Up Level"</formula>
    </cfRule>
  </conditionalFormatting>
  <conditionalFormatting sqref="C630">
    <cfRule type="cellIs" dxfId="11872" priority="1538" operator="equal">
      <formula>"Mới"</formula>
    </cfRule>
  </conditionalFormatting>
  <conditionalFormatting sqref="D630:E630">
    <cfRule type="containsText" dxfId="11871" priority="1539" operator="containsText" text="Combo">
      <formula>NOT(ISERROR(SEARCH(("Combo"),(D630))))</formula>
    </cfRule>
  </conditionalFormatting>
  <conditionalFormatting sqref="D630:E630">
    <cfRule type="cellIs" dxfId="11870" priority="1540" operator="equal">
      <formula>"Toeic Lv2"</formula>
    </cfRule>
  </conditionalFormatting>
  <conditionalFormatting sqref="D630:E630">
    <cfRule type="cellIs" dxfId="11869" priority="1541" operator="equal">
      <formula>"Toeic Lv1"</formula>
    </cfRule>
  </conditionalFormatting>
  <conditionalFormatting sqref="D630:E630">
    <cfRule type="cellIs" dxfId="11868" priority="1542" operator="equal">
      <formula>"GT Lv3"</formula>
    </cfRule>
  </conditionalFormatting>
  <conditionalFormatting sqref="D630:E630">
    <cfRule type="cellIs" dxfId="11867" priority="1543" operator="equal">
      <formula>"GT Lv2"</formula>
    </cfRule>
  </conditionalFormatting>
  <conditionalFormatting sqref="D630:E630">
    <cfRule type="cellIs" dxfId="11866" priority="1544" operator="equal">
      <formula>"GT Lv1"</formula>
    </cfRule>
  </conditionalFormatting>
  <conditionalFormatting sqref="B630">
    <cfRule type="cellIs" dxfId="11865" priority="1545" operator="equal">
      <formula>"LỖI LINK FB"</formula>
    </cfRule>
  </conditionalFormatting>
  <conditionalFormatting sqref="B630">
    <cfRule type="cellIs" dxfId="11864" priority="1546" operator="equal">
      <formula>"Chờ feedback"</formula>
    </cfRule>
  </conditionalFormatting>
  <conditionalFormatting sqref="B630">
    <cfRule type="cellIs" dxfId="11863" priority="1547" operator="equal">
      <formula>"Chờ lớp"</formula>
    </cfRule>
  </conditionalFormatting>
  <conditionalFormatting sqref="B630">
    <cfRule type="cellIs" dxfId="11862" priority="1548" operator="equal">
      <formula>"DONE"</formula>
    </cfRule>
  </conditionalFormatting>
  <conditionalFormatting sqref="B630">
    <cfRule type="cellIs" dxfId="11861" priority="1549" operator="equal">
      <formula>"LỖI LINK FB"</formula>
    </cfRule>
  </conditionalFormatting>
  <conditionalFormatting sqref="B630">
    <cfRule type="cellIs" dxfId="11860" priority="1550" operator="equal">
      <formula>"Chờ feedback"</formula>
    </cfRule>
  </conditionalFormatting>
  <conditionalFormatting sqref="B630">
    <cfRule type="cellIs" dxfId="11859" priority="1551" operator="equal">
      <formula>"Chờ lớp"</formula>
    </cfRule>
  </conditionalFormatting>
  <conditionalFormatting sqref="B630">
    <cfRule type="cellIs" dxfId="11858" priority="1552" operator="equal">
      <formula>"DONE"</formula>
    </cfRule>
  </conditionalFormatting>
  <conditionalFormatting sqref="R630">
    <cfRule type="containsText" dxfId="11857" priority="1553" operator="containsText" text="Chung">
      <formula>NOT(ISERROR(SEARCH(("Chung"),(R630))))</formula>
    </cfRule>
  </conditionalFormatting>
  <conditionalFormatting sqref="N630">
    <cfRule type="cellIs" dxfId="11856" priority="1554" operator="equal">
      <formula>"TIẾN"</formula>
    </cfRule>
  </conditionalFormatting>
  <conditionalFormatting sqref="W630:X630">
    <cfRule type="cellIs" dxfId="11855" priority="1555" operator="equal">
      <formula>"Sách"</formula>
    </cfRule>
  </conditionalFormatting>
  <conditionalFormatting sqref="AC630:AD630">
    <cfRule type="cellIs" dxfId="11854" priority="1556" operator="equal">
      <formula>"Đã nhận"</formula>
    </cfRule>
  </conditionalFormatting>
  <conditionalFormatting sqref="Z630">
    <cfRule type="cellIs" dxfId="11853" priority="1557" operator="equal">
      <formula>"Đã tính lương"</formula>
    </cfRule>
  </conditionalFormatting>
  <conditionalFormatting sqref="Z630">
    <cfRule type="cellIs" dxfId="11852" priority="1558" operator="equal">
      <formula>"R-Thiếu"</formula>
    </cfRule>
  </conditionalFormatting>
  <conditionalFormatting sqref="Z630">
    <cfRule type="cellIs" dxfId="11851" priority="1559" operator="equal">
      <formula>"R"</formula>
    </cfRule>
  </conditionalFormatting>
  <conditionalFormatting sqref="X630:Y630">
    <cfRule type="endsWith" dxfId="11850" priority="1560" operator="endsWith" text=" ">
      <formula>RIGHT((X630),LEN(" "))=(" ")</formula>
    </cfRule>
  </conditionalFormatting>
  <conditionalFormatting sqref="Y630">
    <cfRule type="endsWith" dxfId="11849" priority="1561" operator="endsWith" text=" ">
      <formula>RIGHT((Y630),LEN(" "))=(" ")</formula>
    </cfRule>
  </conditionalFormatting>
  <conditionalFormatting sqref="Y630">
    <cfRule type="endsWith" dxfId="11848" priority="1562" operator="endsWith" text=" ">
      <formula>RIGHT((Y630),LEN(" "))=(" ")</formula>
    </cfRule>
  </conditionalFormatting>
  <conditionalFormatting sqref="B626:B628 F626:F628 H626:H628">
    <cfRule type="colorScale" priority="1563">
      <colorScale>
        <cfvo type="min"/>
        <cfvo type="max"/>
        <color rgb="FF57BB8A"/>
        <color rgb="FFFFFFFF"/>
      </colorScale>
    </cfRule>
  </conditionalFormatting>
  <conditionalFormatting sqref="B626:B628 F626:H628">
    <cfRule type="cellIs" dxfId="11847" priority="1564" operator="equal">
      <formula>"V"</formula>
    </cfRule>
  </conditionalFormatting>
  <conditionalFormatting sqref="B626:B628 F626:H628">
    <cfRule type="cellIs" dxfId="11846" priority="1565" operator="equal">
      <formula>"T"</formula>
    </cfRule>
  </conditionalFormatting>
  <conditionalFormatting sqref="B626:B628 F626:H628">
    <cfRule type="cellIs" dxfId="11845" priority="1566" operator="equal">
      <formula>"C"</formula>
    </cfRule>
  </conditionalFormatting>
  <conditionalFormatting sqref="B626:B628 F626:H628">
    <cfRule type="cellIs" dxfId="11844" priority="1567" operator="equal">
      <formula>"B"</formula>
    </cfRule>
  </conditionalFormatting>
  <conditionalFormatting sqref="B626:B628 F626:H628">
    <cfRule type="cellIs" dxfId="11843" priority="1568" operator="equal">
      <formula>"A"</formula>
    </cfRule>
  </conditionalFormatting>
  <conditionalFormatting sqref="Z626:Z628">
    <cfRule type="cellIs" dxfId="11842" priority="1569" operator="equal">
      <formula>"Đã tính lương"</formula>
    </cfRule>
  </conditionalFormatting>
  <conditionalFormatting sqref="Z626:Z628">
    <cfRule type="cellIs" dxfId="11841" priority="1570" operator="equal">
      <formula>"R-Thiếu"</formula>
    </cfRule>
  </conditionalFormatting>
  <conditionalFormatting sqref="Z626:Z628">
    <cfRule type="cellIs" dxfId="11840" priority="1571" operator="equal">
      <formula>"R"</formula>
    </cfRule>
  </conditionalFormatting>
  <conditionalFormatting sqref="C626:C628">
    <cfRule type="cellIs" dxfId="11839" priority="1572" operator="equal">
      <formula>"Up quá trình"</formula>
    </cfRule>
  </conditionalFormatting>
  <conditionalFormatting sqref="C626:C628">
    <cfRule type="cellIs" dxfId="11838" priority="1573" operator="equal">
      <formula>"Đã tính lương"</formula>
    </cfRule>
  </conditionalFormatting>
  <conditionalFormatting sqref="C626:C628">
    <cfRule type="cellIs" dxfId="11837" priority="1574" operator="equal">
      <formula>"Up Level"</formula>
    </cfRule>
  </conditionalFormatting>
  <conditionalFormatting sqref="C626:C628">
    <cfRule type="cellIs" dxfId="11836" priority="1575" operator="equal">
      <formula>"Mới"</formula>
    </cfRule>
  </conditionalFormatting>
  <conditionalFormatting sqref="B626:B628">
    <cfRule type="cellIs" dxfId="11835" priority="1576" operator="equal">
      <formula>"LỖI LINK FB"</formula>
    </cfRule>
  </conditionalFormatting>
  <conditionalFormatting sqref="B626:B628">
    <cfRule type="cellIs" dxfId="11834" priority="1577" operator="equal">
      <formula>"Chờ feedback"</formula>
    </cfRule>
  </conditionalFormatting>
  <conditionalFormatting sqref="B626:B628">
    <cfRule type="cellIs" dxfId="11833" priority="1578" operator="equal">
      <formula>"Chờ lớp"</formula>
    </cfRule>
  </conditionalFormatting>
  <conditionalFormatting sqref="B626:B628">
    <cfRule type="cellIs" dxfId="11832" priority="1579" operator="equal">
      <formula>"DONE"</formula>
    </cfRule>
  </conditionalFormatting>
  <conditionalFormatting sqref="B626:B628">
    <cfRule type="cellIs" dxfId="11831" priority="1580" operator="equal">
      <formula>"LỖI LINK FB"</formula>
    </cfRule>
  </conditionalFormatting>
  <conditionalFormatting sqref="B626:B628">
    <cfRule type="cellIs" dxfId="11830" priority="1581" operator="equal">
      <formula>"Chờ feedback"</formula>
    </cfRule>
  </conditionalFormatting>
  <conditionalFormatting sqref="B626:B628">
    <cfRule type="cellIs" dxfId="11829" priority="1582" operator="equal">
      <formula>"Chờ lớp"</formula>
    </cfRule>
  </conditionalFormatting>
  <conditionalFormatting sqref="B626:B628">
    <cfRule type="cellIs" dxfId="11828" priority="1583" operator="equal">
      <formula>"DONE"</formula>
    </cfRule>
  </conditionalFormatting>
  <conditionalFormatting sqref="D626:E628">
    <cfRule type="containsText" dxfId="11827" priority="1584" operator="containsText" text="Combo">
      <formula>NOT(ISERROR(SEARCH(("Combo"),(D626))))</formula>
    </cfRule>
  </conditionalFormatting>
  <conditionalFormatting sqref="D626:E628">
    <cfRule type="cellIs" dxfId="11826" priority="1585" operator="equal">
      <formula>"Toeic Lv2"</formula>
    </cfRule>
  </conditionalFormatting>
  <conditionalFormatting sqref="D626:E628">
    <cfRule type="cellIs" dxfId="11825" priority="1586" operator="equal">
      <formula>"Toeic Lv1"</formula>
    </cfRule>
  </conditionalFormatting>
  <conditionalFormatting sqref="D626:E628">
    <cfRule type="cellIs" dxfId="11824" priority="1587" operator="equal">
      <formula>"GT Lv3"</formula>
    </cfRule>
  </conditionalFormatting>
  <conditionalFormatting sqref="D626:E628">
    <cfRule type="cellIs" dxfId="11823" priority="1588" operator="equal">
      <formula>"GT Lv2"</formula>
    </cfRule>
  </conditionalFormatting>
  <conditionalFormatting sqref="D626:E628">
    <cfRule type="cellIs" dxfId="11822" priority="1589" operator="equal">
      <formula>"GT Lv1"</formula>
    </cfRule>
  </conditionalFormatting>
  <conditionalFormatting sqref="X626:Y628">
    <cfRule type="endsWith" dxfId="11821" priority="1590" operator="endsWith" text=" ">
      <formula>RIGHT((X626),LEN(" "))=(" ")</formula>
    </cfRule>
  </conditionalFormatting>
  <conditionalFormatting sqref="X626:Y628">
    <cfRule type="endsWith" dxfId="11820" priority="1591" operator="endsWith" text=" ">
      <formula>RIGHT((X626),LEN(" "))=(" ")</formula>
    </cfRule>
  </conditionalFormatting>
  <conditionalFormatting sqref="Y626:Y628">
    <cfRule type="endsWith" dxfId="11819" priority="1592" operator="endsWith" text=" ">
      <formula>RIGHT((Y626),LEN(" "))=(" ")</formula>
    </cfRule>
  </conditionalFormatting>
  <conditionalFormatting sqref="AB626:AD628">
    <cfRule type="cellIs" dxfId="11818" priority="1593" operator="equal">
      <formula>"Đã nhận"</formula>
    </cfRule>
  </conditionalFormatting>
  <conditionalFormatting sqref="AC626:AD628">
    <cfRule type="cellIs" dxfId="11817" priority="1594" operator="equal">
      <formula>"Đã nhận"</formula>
    </cfRule>
  </conditionalFormatting>
  <conditionalFormatting sqref="B626:B628 F626:F628 H626:H628">
    <cfRule type="colorScale" priority="1595">
      <colorScale>
        <cfvo type="min"/>
        <cfvo type="max"/>
        <color rgb="FF57BB8A"/>
        <color rgb="FFFFFFFF"/>
      </colorScale>
    </cfRule>
  </conditionalFormatting>
  <conditionalFormatting sqref="W626:X628">
    <cfRule type="cellIs" dxfId="11816" priority="1596" operator="equal">
      <formula>"Sách"</formula>
    </cfRule>
  </conditionalFormatting>
  <conditionalFormatting sqref="R626:R628">
    <cfRule type="containsText" dxfId="11815" priority="1597" operator="containsText" text="Chung">
      <formula>NOT(ISERROR(SEARCH(("Chung"),(R626))))</formula>
    </cfRule>
  </conditionalFormatting>
  <conditionalFormatting sqref="N626:N628">
    <cfRule type="cellIs" dxfId="11814" priority="1598" operator="equal">
      <formula>"TIẾN"</formula>
    </cfRule>
  </conditionalFormatting>
  <conditionalFormatting sqref="R621">
    <cfRule type="containsText" dxfId="11813" priority="1599" operator="containsText" text="Chung">
      <formula>NOT(ISERROR(SEARCH(("Chung"),(R621))))</formula>
    </cfRule>
  </conditionalFormatting>
  <conditionalFormatting sqref="C621">
    <cfRule type="cellIs" dxfId="11812" priority="1600" operator="equal">
      <formula>"Up quá trình"</formula>
    </cfRule>
  </conditionalFormatting>
  <conditionalFormatting sqref="C621">
    <cfRule type="cellIs" dxfId="11811" priority="1601" operator="equal">
      <formula>"Đã tính lương"</formula>
    </cfRule>
  </conditionalFormatting>
  <conditionalFormatting sqref="C621">
    <cfRule type="cellIs" dxfId="11810" priority="1602" operator="equal">
      <formula>"Up Level"</formula>
    </cfRule>
  </conditionalFormatting>
  <conditionalFormatting sqref="C621">
    <cfRule type="cellIs" dxfId="11809" priority="1603" operator="equal">
      <formula>"Mới"</formula>
    </cfRule>
  </conditionalFormatting>
  <conditionalFormatting sqref="B621 B648 B698:B2801">
    <cfRule type="cellIs" dxfId="11808" priority="1604" operator="equal">
      <formula>"LỖI LINK FB"</formula>
    </cfRule>
  </conditionalFormatting>
  <conditionalFormatting sqref="B621 B648 B698:B2801">
    <cfRule type="cellIs" dxfId="11807" priority="1605" operator="equal">
      <formula>"Chờ feedback"</formula>
    </cfRule>
  </conditionalFormatting>
  <conditionalFormatting sqref="B621 B648 B698:B2801">
    <cfRule type="cellIs" dxfId="11806" priority="1606" operator="equal">
      <formula>"Chờ lớp"</formula>
    </cfRule>
  </conditionalFormatting>
  <conditionalFormatting sqref="B621 B648 B698:B2801">
    <cfRule type="cellIs" dxfId="11805" priority="1607" operator="equal">
      <formula>"DONE"</formula>
    </cfRule>
  </conditionalFormatting>
  <conditionalFormatting sqref="B621 B648 B698:B2801">
    <cfRule type="cellIs" dxfId="11804" priority="1608" operator="equal">
      <formula>"LỖI LINK FB"</formula>
    </cfRule>
  </conditionalFormatting>
  <conditionalFormatting sqref="B621 B648 B698:B2801">
    <cfRule type="cellIs" dxfId="11803" priority="1609" operator="equal">
      <formula>"Chờ feedback"</formula>
    </cfRule>
  </conditionalFormatting>
  <conditionalFormatting sqref="B621 B648 B698:B2801">
    <cfRule type="cellIs" dxfId="11802" priority="1610" operator="equal">
      <formula>"Chờ lớp"</formula>
    </cfRule>
  </conditionalFormatting>
  <conditionalFormatting sqref="B621 B648 B698:B2801">
    <cfRule type="cellIs" dxfId="11801" priority="1611" operator="equal">
      <formula>"DONE"</formula>
    </cfRule>
  </conditionalFormatting>
  <conditionalFormatting sqref="Z621">
    <cfRule type="cellIs" dxfId="11800" priority="1612" operator="equal">
      <formula>"Đã tính lương"</formula>
    </cfRule>
  </conditionalFormatting>
  <conditionalFormatting sqref="Z621">
    <cfRule type="cellIs" dxfId="11799" priority="1613" operator="equal">
      <formula>"R-Thiếu"</formula>
    </cfRule>
  </conditionalFormatting>
  <conditionalFormatting sqref="Z621">
    <cfRule type="cellIs" dxfId="11798" priority="1614" operator="equal">
      <formula>"R"</formula>
    </cfRule>
  </conditionalFormatting>
  <conditionalFormatting sqref="H621">
    <cfRule type="colorScale" priority="1615">
      <colorScale>
        <cfvo type="min"/>
        <cfvo type="max"/>
        <color rgb="FF57BB8A"/>
        <color rgb="FFFFFFFF"/>
      </colorScale>
    </cfRule>
  </conditionalFormatting>
  <conditionalFormatting sqref="H621 B621 B648 B698:B2801">
    <cfRule type="colorScale" priority="1616">
      <colorScale>
        <cfvo type="min"/>
        <cfvo type="max"/>
        <color rgb="FF57BB8A"/>
        <color rgb="FFFFFFFF"/>
      </colorScale>
    </cfRule>
  </conditionalFormatting>
  <conditionalFormatting sqref="G621:H621">
    <cfRule type="cellIs" dxfId="11797" priority="1617" operator="equal">
      <formula>"V"</formula>
    </cfRule>
  </conditionalFormatting>
  <conditionalFormatting sqref="G621:H621">
    <cfRule type="cellIs" dxfId="11796" priority="1618" operator="equal">
      <formula>"T"</formula>
    </cfRule>
  </conditionalFormatting>
  <conditionalFormatting sqref="G621:H621">
    <cfRule type="cellIs" dxfId="11795" priority="1619" operator="equal">
      <formula>"C"</formula>
    </cfRule>
  </conditionalFormatting>
  <conditionalFormatting sqref="G621:H621">
    <cfRule type="cellIs" dxfId="11794" priority="1620" operator="equal">
      <formula>"B"</formula>
    </cfRule>
  </conditionalFormatting>
  <conditionalFormatting sqref="G621:H621">
    <cfRule type="cellIs" dxfId="11793" priority="1621" operator="equal">
      <formula>"A"</formula>
    </cfRule>
  </conditionalFormatting>
  <conditionalFormatting sqref="Y621">
    <cfRule type="endsWith" dxfId="11792" priority="1622" operator="endsWith" text=" ">
      <formula>RIGHT((Y621),LEN(" "))=(" ")</formula>
    </cfRule>
  </conditionalFormatting>
  <conditionalFormatting sqref="AC621:AD621">
    <cfRule type="cellIs" dxfId="11791" priority="1623" operator="equal">
      <formula>"Đã nhận"</formula>
    </cfRule>
  </conditionalFormatting>
  <conditionalFormatting sqref="W621:X621">
    <cfRule type="cellIs" dxfId="11790" priority="1624" operator="equal">
      <formula>"Sách"</formula>
    </cfRule>
  </conditionalFormatting>
  <conditionalFormatting sqref="X621:Y621">
    <cfRule type="endsWith" dxfId="11789" priority="1625" operator="endsWith" text=" ">
      <formula>RIGHT((X621),LEN(" "))=(" ")</formula>
    </cfRule>
  </conditionalFormatting>
  <conditionalFormatting sqref="Y621">
    <cfRule type="endsWith" dxfId="11788" priority="1626" operator="endsWith" text=" ">
      <formula>RIGHT((Y621),LEN(" "))=(" ")</formula>
    </cfRule>
  </conditionalFormatting>
  <conditionalFormatting sqref="N621">
    <cfRule type="cellIs" dxfId="11787" priority="1627" operator="equal">
      <formula>"TIẾN"</formula>
    </cfRule>
  </conditionalFormatting>
  <conditionalFormatting sqref="D621:E621">
    <cfRule type="containsText" dxfId="11786" priority="1628" operator="containsText" text="Combo">
      <formula>NOT(ISERROR(SEARCH(("Combo"),(D621))))</formula>
    </cfRule>
  </conditionalFormatting>
  <conditionalFormatting sqref="D621:E621">
    <cfRule type="cellIs" dxfId="11785" priority="1629" operator="equal">
      <formula>"Toeic Lv2"</formula>
    </cfRule>
  </conditionalFormatting>
  <conditionalFormatting sqref="D621:E621">
    <cfRule type="cellIs" dxfId="11784" priority="1630" operator="equal">
      <formula>"Toeic Lv1"</formula>
    </cfRule>
  </conditionalFormatting>
  <conditionalFormatting sqref="D621:E621">
    <cfRule type="cellIs" dxfId="11783" priority="1631" operator="equal">
      <formula>"GT Lv3"</formula>
    </cfRule>
  </conditionalFormatting>
  <conditionalFormatting sqref="D621:E621">
    <cfRule type="cellIs" dxfId="11782" priority="1632" operator="equal">
      <formula>"GT Lv2"</formula>
    </cfRule>
  </conditionalFormatting>
  <conditionalFormatting sqref="D621:E621">
    <cfRule type="cellIs" dxfId="11781" priority="1633" operator="equal">
      <formula>"GT Lv1"</formula>
    </cfRule>
  </conditionalFormatting>
  <conditionalFormatting sqref="B620:B621 H620 B648 B678 B698:B2801">
    <cfRule type="colorScale" priority="1634">
      <colorScale>
        <cfvo type="min"/>
        <cfvo type="max"/>
        <color rgb="FF57BB8A"/>
        <color rgb="FFFFFFFF"/>
      </colorScale>
    </cfRule>
  </conditionalFormatting>
  <conditionalFormatting sqref="B620:B621 B648 B678 B698:B2801">
    <cfRule type="cellIs" dxfId="11780" priority="1635" operator="equal">
      <formula>"LỖI LINK FB"</formula>
    </cfRule>
  </conditionalFormatting>
  <conditionalFormatting sqref="B620:B621 B648 B678 B698:B2801">
    <cfRule type="cellIs" dxfId="11779" priority="1636" operator="equal">
      <formula>"Chờ feedback"</formula>
    </cfRule>
  </conditionalFormatting>
  <conditionalFormatting sqref="B620:B621 B648 B678 B698:B2801">
    <cfRule type="cellIs" dxfId="11778" priority="1637" operator="equal">
      <formula>"Chờ lớp"</formula>
    </cfRule>
  </conditionalFormatting>
  <conditionalFormatting sqref="B620:B621 B648 B678 B698:B2801">
    <cfRule type="cellIs" dxfId="11777" priority="1638" operator="equal">
      <formula>"DONE"</formula>
    </cfRule>
  </conditionalFormatting>
  <conditionalFormatting sqref="B620:B621 B648 B678 B698:B2801">
    <cfRule type="cellIs" dxfId="11776" priority="1639" operator="equal">
      <formula>"LỖI LINK FB"</formula>
    </cfRule>
  </conditionalFormatting>
  <conditionalFormatting sqref="B620:B621 B648 B678 B698:B2801">
    <cfRule type="cellIs" dxfId="11775" priority="1640" operator="equal">
      <formula>"Chờ feedback"</formula>
    </cfRule>
  </conditionalFormatting>
  <conditionalFormatting sqref="B620:B621 B648 B678 B698:B2801">
    <cfRule type="cellIs" dxfId="11774" priority="1641" operator="equal">
      <formula>"Chờ lớp"</formula>
    </cfRule>
  </conditionalFormatting>
  <conditionalFormatting sqref="B620:B621 B648 B678 B698:B2801">
    <cfRule type="cellIs" dxfId="11773" priority="1642" operator="equal">
      <formula>"DONE"</formula>
    </cfRule>
  </conditionalFormatting>
  <conditionalFormatting sqref="C620">
    <cfRule type="cellIs" dxfId="11772" priority="1643" operator="equal">
      <formula>"Up quá trình"</formula>
    </cfRule>
  </conditionalFormatting>
  <conditionalFormatting sqref="C620">
    <cfRule type="cellIs" dxfId="11771" priority="1644" operator="equal">
      <formula>"Đã tính lương"</formula>
    </cfRule>
  </conditionalFormatting>
  <conditionalFormatting sqref="C620">
    <cfRule type="cellIs" dxfId="11770" priority="1645" operator="equal">
      <formula>"Up Level"</formula>
    </cfRule>
  </conditionalFormatting>
  <conditionalFormatting sqref="C620">
    <cfRule type="cellIs" dxfId="11769" priority="1646" operator="equal">
      <formula>"Mới"</formula>
    </cfRule>
  </conditionalFormatting>
  <conditionalFormatting sqref="Z620">
    <cfRule type="cellIs" dxfId="11768" priority="1647" operator="equal">
      <formula>"Đã tính lương"</formula>
    </cfRule>
  </conditionalFormatting>
  <conditionalFormatting sqref="Z620">
    <cfRule type="cellIs" dxfId="11767" priority="1648" operator="equal">
      <formula>"R-Thiếu"</formula>
    </cfRule>
  </conditionalFormatting>
  <conditionalFormatting sqref="Z620">
    <cfRule type="cellIs" dxfId="11766" priority="1649" operator="equal">
      <formula>"R"</formula>
    </cfRule>
  </conditionalFormatting>
  <conditionalFormatting sqref="H620">
    <cfRule type="colorScale" priority="1650">
      <colorScale>
        <cfvo type="min"/>
        <cfvo type="max"/>
        <color rgb="FF57BB8A"/>
        <color rgb="FFFFFFFF"/>
      </colorScale>
    </cfRule>
  </conditionalFormatting>
  <conditionalFormatting sqref="G620:H620">
    <cfRule type="cellIs" dxfId="11765" priority="1651" operator="equal">
      <formula>"V"</formula>
    </cfRule>
  </conditionalFormatting>
  <conditionalFormatting sqref="G620:H620">
    <cfRule type="cellIs" dxfId="11764" priority="1652" operator="equal">
      <formula>"T"</formula>
    </cfRule>
  </conditionalFormatting>
  <conditionalFormatting sqref="G620:H620">
    <cfRule type="cellIs" dxfId="11763" priority="1653" operator="equal">
      <formula>"C"</formula>
    </cfRule>
  </conditionalFormatting>
  <conditionalFormatting sqref="G620:H620">
    <cfRule type="cellIs" dxfId="11762" priority="1654" operator="equal">
      <formula>"B"</formula>
    </cfRule>
  </conditionalFormatting>
  <conditionalFormatting sqref="G620:H620">
    <cfRule type="cellIs" dxfId="11761" priority="1655" operator="equal">
      <formula>"A"</formula>
    </cfRule>
  </conditionalFormatting>
  <conditionalFormatting sqref="R620">
    <cfRule type="containsText" dxfId="11760" priority="1656" operator="containsText" text="Chung">
      <formula>NOT(ISERROR(SEARCH(("Chung"),(R620))))</formula>
    </cfRule>
  </conditionalFormatting>
  <conditionalFormatting sqref="N620">
    <cfRule type="cellIs" dxfId="11759" priority="1657" operator="equal">
      <formula>"TIẾN"</formula>
    </cfRule>
  </conditionalFormatting>
  <conditionalFormatting sqref="D620 E620:E621">
    <cfRule type="containsText" dxfId="11758" priority="1658" operator="containsText" text="Combo">
      <formula>NOT(ISERROR(SEARCH(("Combo"),(D620))))</formula>
    </cfRule>
  </conditionalFormatting>
  <conditionalFormatting sqref="D620 E620:E621">
    <cfRule type="cellIs" dxfId="11757" priority="1659" operator="equal">
      <formula>"Toeic Lv2"</formula>
    </cfRule>
  </conditionalFormatting>
  <conditionalFormatting sqref="D620 E620:E621">
    <cfRule type="cellIs" dxfId="11756" priority="1660" operator="equal">
      <formula>"Toeic Lv1"</formula>
    </cfRule>
  </conditionalFormatting>
  <conditionalFormatting sqref="D620 E620:E621">
    <cfRule type="cellIs" dxfId="11755" priority="1661" operator="equal">
      <formula>"GT Lv3"</formula>
    </cfRule>
  </conditionalFormatting>
  <conditionalFormatting sqref="D620 E620:E621">
    <cfRule type="cellIs" dxfId="11754" priority="1662" operator="equal">
      <formula>"GT Lv2"</formula>
    </cfRule>
  </conditionalFormatting>
  <conditionalFormatting sqref="D620 E620:E621">
    <cfRule type="cellIs" dxfId="11753" priority="1663" operator="equal">
      <formula>"GT Lv1"</formula>
    </cfRule>
  </conditionalFormatting>
  <conditionalFormatting sqref="Y620">
    <cfRule type="endsWith" dxfId="11752" priority="1664" operator="endsWith" text=" ">
      <formula>RIGHT((Y620),LEN(" "))=(" ")</formula>
    </cfRule>
  </conditionalFormatting>
  <conditionalFormatting sqref="Y620">
    <cfRule type="endsWith" dxfId="11751" priority="1665" operator="endsWith" text=" ">
      <formula>RIGHT((Y620),LEN(" "))=(" ")</formula>
    </cfRule>
  </conditionalFormatting>
  <conditionalFormatting sqref="W620:X620">
    <cfRule type="cellIs" dxfId="11750" priority="1666" operator="equal">
      <formula>"Sách"</formula>
    </cfRule>
  </conditionalFormatting>
  <conditionalFormatting sqref="AC620:AD620">
    <cfRule type="cellIs" dxfId="11749" priority="1667" operator="equal">
      <formula>"Đã nhận"</formula>
    </cfRule>
  </conditionalFormatting>
  <conditionalFormatting sqref="X620:Y620">
    <cfRule type="endsWith" dxfId="11748" priority="1668" operator="endsWith" text=" ">
      <formula>RIGHT((X620),LEN(" "))=(" ")</formula>
    </cfRule>
  </conditionalFormatting>
  <conditionalFormatting sqref="H607 F607">
    <cfRule type="colorScale" priority="1669">
      <colorScale>
        <cfvo type="min"/>
        <cfvo type="max"/>
        <color rgb="FF57BB8A"/>
        <color rgb="FFFFFFFF"/>
      </colorScale>
    </cfRule>
  </conditionalFormatting>
  <conditionalFormatting sqref="F607:H607">
    <cfRule type="cellIs" dxfId="11747" priority="1670" operator="equal">
      <formula>"V"</formula>
    </cfRule>
  </conditionalFormatting>
  <conditionalFormatting sqref="F607:H607">
    <cfRule type="cellIs" dxfId="11746" priority="1671" operator="equal">
      <formula>"T"</formula>
    </cfRule>
  </conditionalFormatting>
  <conditionalFormatting sqref="F607:H607">
    <cfRule type="cellIs" dxfId="11745" priority="1672" operator="equal">
      <formula>"C"</formula>
    </cfRule>
  </conditionalFormatting>
  <conditionalFormatting sqref="F607:H607">
    <cfRule type="cellIs" dxfId="11744" priority="1673" operator="equal">
      <formula>"B"</formula>
    </cfRule>
  </conditionalFormatting>
  <conditionalFormatting sqref="F607:H607">
    <cfRule type="cellIs" dxfId="11743" priority="1674" operator="equal">
      <formula>"A"</formula>
    </cfRule>
  </conditionalFormatting>
  <conditionalFormatting sqref="AC607:AD607">
    <cfRule type="cellIs" dxfId="11742" priority="1675" operator="equal">
      <formula>"Đã nhận"</formula>
    </cfRule>
  </conditionalFormatting>
  <conditionalFormatting sqref="C607">
    <cfRule type="cellIs" dxfId="11741" priority="1676" operator="equal">
      <formula>"Up quá trình"</formula>
    </cfRule>
  </conditionalFormatting>
  <conditionalFormatting sqref="C607">
    <cfRule type="cellIs" dxfId="11740" priority="1677" operator="equal">
      <formula>"Đã tính lương"</formula>
    </cfRule>
  </conditionalFormatting>
  <conditionalFormatting sqref="C607">
    <cfRule type="cellIs" dxfId="11739" priority="1678" operator="equal">
      <formula>"Up Level"</formula>
    </cfRule>
  </conditionalFormatting>
  <conditionalFormatting sqref="C607">
    <cfRule type="cellIs" dxfId="11738" priority="1679" operator="equal">
      <formula>"Mới"</formula>
    </cfRule>
  </conditionalFormatting>
  <conditionalFormatting sqref="B607">
    <cfRule type="cellIs" dxfId="11737" priority="1680" operator="equal">
      <formula>"LỖI LINK FB"</formula>
    </cfRule>
  </conditionalFormatting>
  <conditionalFormatting sqref="B607">
    <cfRule type="cellIs" dxfId="11736" priority="1681" operator="equal">
      <formula>"Chờ feedback"</formula>
    </cfRule>
  </conditionalFormatting>
  <conditionalFormatting sqref="B607">
    <cfRule type="cellIs" dxfId="11735" priority="1682" operator="equal">
      <formula>"Chờ lớp"</formula>
    </cfRule>
  </conditionalFormatting>
  <conditionalFormatting sqref="B607">
    <cfRule type="cellIs" dxfId="11734" priority="1683" operator="equal">
      <formula>"DONE"</formula>
    </cfRule>
  </conditionalFormatting>
  <conditionalFormatting sqref="B607">
    <cfRule type="cellIs" dxfId="11733" priority="1684" operator="equal">
      <formula>"LỖI LINK FB"</formula>
    </cfRule>
  </conditionalFormatting>
  <conditionalFormatting sqref="B607">
    <cfRule type="cellIs" dxfId="11732" priority="1685" operator="equal">
      <formula>"Chờ feedback"</formula>
    </cfRule>
  </conditionalFormatting>
  <conditionalFormatting sqref="B607">
    <cfRule type="cellIs" dxfId="11731" priority="1686" operator="equal">
      <formula>"Chờ lớp"</formula>
    </cfRule>
  </conditionalFormatting>
  <conditionalFormatting sqref="B607">
    <cfRule type="cellIs" dxfId="11730" priority="1687" operator="equal">
      <formula>"DONE"</formula>
    </cfRule>
  </conditionalFormatting>
  <conditionalFormatting sqref="D607:E607">
    <cfRule type="containsText" dxfId="11729" priority="1688" operator="containsText" text="Combo">
      <formula>NOT(ISERROR(SEARCH(("Combo"),(D607))))</formula>
    </cfRule>
  </conditionalFormatting>
  <conditionalFormatting sqref="D607:E607">
    <cfRule type="cellIs" dxfId="11728" priority="1689" operator="equal">
      <formula>"Toeic Lv2"</formula>
    </cfRule>
  </conditionalFormatting>
  <conditionalFormatting sqref="D607:E607">
    <cfRule type="cellIs" dxfId="11727" priority="1690" operator="equal">
      <formula>"Toeic Lv1"</formula>
    </cfRule>
  </conditionalFormatting>
  <conditionalFormatting sqref="D607:E607">
    <cfRule type="cellIs" dxfId="11726" priority="1691" operator="equal">
      <formula>"GT Lv3"</formula>
    </cfRule>
  </conditionalFormatting>
  <conditionalFormatting sqref="D607:E607">
    <cfRule type="cellIs" dxfId="11725" priority="1692" operator="equal">
      <formula>"GT Lv2"</formula>
    </cfRule>
  </conditionalFormatting>
  <conditionalFormatting sqref="D607:E607">
    <cfRule type="cellIs" dxfId="11724" priority="1693" operator="equal">
      <formula>"GT Lv1"</formula>
    </cfRule>
  </conditionalFormatting>
  <conditionalFormatting sqref="R607">
    <cfRule type="containsText" dxfId="11723" priority="1694" operator="containsText" text="Chung">
      <formula>NOT(ISERROR(SEARCH(("Chung"),(R607))))</formula>
    </cfRule>
  </conditionalFormatting>
  <conditionalFormatting sqref="N607">
    <cfRule type="cellIs" dxfId="11722" priority="1695" operator="equal">
      <formula>"TIẾN"</formula>
    </cfRule>
  </conditionalFormatting>
  <conditionalFormatting sqref="Z607">
    <cfRule type="cellIs" dxfId="11721" priority="1696" operator="equal">
      <formula>"Đã tính lương"</formula>
    </cfRule>
  </conditionalFormatting>
  <conditionalFormatting sqref="Z607">
    <cfRule type="cellIs" dxfId="11720" priority="1697" operator="equal">
      <formula>"R-Thiếu"</formula>
    </cfRule>
  </conditionalFormatting>
  <conditionalFormatting sqref="Z607">
    <cfRule type="cellIs" dxfId="11719" priority="1698" operator="equal">
      <formula>"R"</formula>
    </cfRule>
  </conditionalFormatting>
  <conditionalFormatting sqref="W607:X607">
    <cfRule type="cellIs" dxfId="11718" priority="1699" operator="equal">
      <formula>"Sách"</formula>
    </cfRule>
  </conditionalFormatting>
  <conditionalFormatting sqref="X607:Y607">
    <cfRule type="endsWith" dxfId="11717" priority="1700" operator="endsWith" text=" ">
      <formula>RIGHT((X607),LEN(" "))=(" ")</formula>
    </cfRule>
  </conditionalFormatting>
  <conditionalFormatting sqref="Y607">
    <cfRule type="endsWith" dxfId="11716" priority="1701" operator="endsWith" text=" ">
      <formula>RIGHT((Y607),LEN(" "))=(" ")</formula>
    </cfRule>
  </conditionalFormatting>
  <conditionalFormatting sqref="Y607">
    <cfRule type="endsWith" dxfId="11715" priority="1702" operator="endsWith" text=" ">
      <formula>RIGHT((Y607),LEN(" "))=(" ")</formula>
    </cfRule>
  </conditionalFormatting>
  <conditionalFormatting sqref="F606:H606">
    <cfRule type="cellIs" dxfId="11714" priority="1703" operator="equal">
      <formula>"A"</formula>
    </cfRule>
  </conditionalFormatting>
  <conditionalFormatting sqref="F606:H606">
    <cfRule type="cellIs" dxfId="11713" priority="1704" operator="equal">
      <formula>"B"</formula>
    </cfRule>
  </conditionalFormatting>
  <conditionalFormatting sqref="F606:H606">
    <cfRule type="cellIs" dxfId="11712" priority="1705" operator="equal">
      <formula>"C"</formula>
    </cfRule>
  </conditionalFormatting>
  <conditionalFormatting sqref="F606:H606">
    <cfRule type="cellIs" dxfId="11711" priority="1706" operator="equal">
      <formula>"T"</formula>
    </cfRule>
  </conditionalFormatting>
  <conditionalFormatting sqref="F606:H606">
    <cfRule type="cellIs" dxfId="11710" priority="1707" operator="equal">
      <formula>"V"</formula>
    </cfRule>
  </conditionalFormatting>
  <conditionalFormatting sqref="H606 F606">
    <cfRule type="colorScale" priority="1708">
      <colorScale>
        <cfvo type="min"/>
        <cfvo type="max"/>
        <color rgb="FF57BB8A"/>
        <color rgb="FFFFFFFF"/>
      </colorScale>
    </cfRule>
  </conditionalFormatting>
  <conditionalFormatting sqref="N606">
    <cfRule type="cellIs" dxfId="11709" priority="1709" operator="equal">
      <formula>"TIẾN"</formula>
    </cfRule>
  </conditionalFormatting>
  <conditionalFormatting sqref="R606:R607">
    <cfRule type="containsText" dxfId="11708" priority="1710" operator="containsText" text="Chung">
      <formula>NOT(ISERROR(SEARCH(("Chung"),(R606))))</formula>
    </cfRule>
  </conditionalFormatting>
  <conditionalFormatting sqref="C606:C607">
    <cfRule type="cellIs" dxfId="11707" priority="1711" operator="equal">
      <formula>"Mới"</formula>
    </cfRule>
  </conditionalFormatting>
  <conditionalFormatting sqref="C606:C607">
    <cfRule type="cellIs" dxfId="11706" priority="1712" operator="equal">
      <formula>"Up Level"</formula>
    </cfRule>
  </conditionalFormatting>
  <conditionalFormatting sqref="C606:C607">
    <cfRule type="cellIs" dxfId="11705" priority="1713" operator="equal">
      <formula>"Đã tính lương"</formula>
    </cfRule>
  </conditionalFormatting>
  <conditionalFormatting sqref="C606:C607">
    <cfRule type="cellIs" dxfId="11704" priority="1714" operator="equal">
      <formula>"Up quá trình"</formula>
    </cfRule>
  </conditionalFormatting>
  <conditionalFormatting sqref="D606:E607">
    <cfRule type="cellIs" dxfId="11703" priority="1715" operator="equal">
      <formula>"GT Lv1"</formula>
    </cfRule>
  </conditionalFormatting>
  <conditionalFormatting sqref="D606:E607">
    <cfRule type="cellIs" dxfId="11702" priority="1716" operator="equal">
      <formula>"GT Lv2"</formula>
    </cfRule>
  </conditionalFormatting>
  <conditionalFormatting sqref="D606:E607">
    <cfRule type="cellIs" dxfId="11701" priority="1717" operator="equal">
      <formula>"GT Lv3"</formula>
    </cfRule>
  </conditionalFormatting>
  <conditionalFormatting sqref="D606:E607">
    <cfRule type="cellIs" dxfId="11700" priority="1718" operator="equal">
      <formula>"Toeic Lv1"</formula>
    </cfRule>
  </conditionalFormatting>
  <conditionalFormatting sqref="D606:E607">
    <cfRule type="cellIs" dxfId="11699" priority="1719" operator="equal">
      <formula>"Toeic Lv2"</formula>
    </cfRule>
  </conditionalFormatting>
  <conditionalFormatting sqref="D606:E607">
    <cfRule type="containsText" dxfId="11698" priority="1720" operator="containsText" text="Combo">
      <formula>NOT(ISERROR(SEARCH(("Combo"),(D606))))</formula>
    </cfRule>
  </conditionalFormatting>
  <conditionalFormatting sqref="B606">
    <cfRule type="cellIs" dxfId="11697" priority="1721" operator="equal">
      <formula>"DONE"</formula>
    </cfRule>
  </conditionalFormatting>
  <conditionalFormatting sqref="B606">
    <cfRule type="cellIs" dxfId="11696" priority="1722" operator="equal">
      <formula>"Chờ lớp"</formula>
    </cfRule>
  </conditionalFormatting>
  <conditionalFormatting sqref="B606">
    <cfRule type="cellIs" dxfId="11695" priority="1723" operator="equal">
      <formula>"Chờ feedback"</formula>
    </cfRule>
  </conditionalFormatting>
  <conditionalFormatting sqref="B606">
    <cfRule type="cellIs" dxfId="11694" priority="1724" operator="equal">
      <formula>"LỖI LINK FB"</formula>
    </cfRule>
  </conditionalFormatting>
  <conditionalFormatting sqref="B606">
    <cfRule type="cellIs" dxfId="11693" priority="1725" operator="equal">
      <formula>"DONE"</formula>
    </cfRule>
  </conditionalFormatting>
  <conditionalFormatting sqref="B606">
    <cfRule type="cellIs" dxfId="11692" priority="1726" operator="equal">
      <formula>"Chờ lớp"</formula>
    </cfRule>
  </conditionalFormatting>
  <conditionalFormatting sqref="B606">
    <cfRule type="cellIs" dxfId="11691" priority="1727" operator="equal">
      <formula>"Chờ feedback"</formula>
    </cfRule>
  </conditionalFormatting>
  <conditionalFormatting sqref="B606">
    <cfRule type="cellIs" dxfId="11690" priority="1728" operator="equal">
      <formula>"LỖI LINK FB"</formula>
    </cfRule>
  </conditionalFormatting>
  <conditionalFormatting sqref="W606:X606">
    <cfRule type="cellIs" dxfId="11689" priority="1729" operator="equal">
      <formula>"Sách"</formula>
    </cfRule>
  </conditionalFormatting>
  <conditionalFormatting sqref="X606:Y606">
    <cfRule type="endsWith" dxfId="11688" priority="1730" operator="endsWith" text=" ">
      <formula>RIGHT((X606),LEN(" "))=(" ")</formula>
    </cfRule>
  </conditionalFormatting>
  <conditionalFormatting sqref="Z606:Z607">
    <cfRule type="cellIs" dxfId="11687" priority="1731" operator="equal">
      <formula>"Đã tính lương"</formula>
    </cfRule>
  </conditionalFormatting>
  <conditionalFormatting sqref="Z606:Z607">
    <cfRule type="cellIs" dxfId="11686" priority="1732" operator="equal">
      <formula>"R"</formula>
    </cfRule>
  </conditionalFormatting>
  <conditionalFormatting sqref="Z606:Z607">
    <cfRule type="cellIs" dxfId="11685" priority="1733" operator="equal">
      <formula>"R-Thiếu"</formula>
    </cfRule>
  </conditionalFormatting>
  <conditionalFormatting sqref="Y606">
    <cfRule type="endsWith" dxfId="11684" priority="1734" operator="endsWith" text=" ">
      <formula>RIGHT((Y606),LEN(" "))=(" ")</formula>
    </cfRule>
  </conditionalFormatting>
  <conditionalFormatting sqref="Y606">
    <cfRule type="endsWith" dxfId="11683" priority="1735" operator="endsWith" text=" ">
      <formula>RIGHT((Y606),LEN(" "))=(" ")</formula>
    </cfRule>
  </conditionalFormatting>
  <conditionalFormatting sqref="AC606:AD606">
    <cfRule type="cellIs" dxfId="11682" priority="1736" operator="equal">
      <formula>"Đã nhận"</formula>
    </cfRule>
  </conditionalFormatting>
  <conditionalFormatting sqref="G604:G605">
    <cfRule type="cellIs" dxfId="11681" priority="1737" operator="equal">
      <formula>"A"</formula>
    </cfRule>
  </conditionalFormatting>
  <conditionalFormatting sqref="G604:G605">
    <cfRule type="cellIs" dxfId="11680" priority="1738" operator="equal">
      <formula>"B"</formula>
    </cfRule>
  </conditionalFormatting>
  <conditionalFormatting sqref="G604:G605">
    <cfRule type="cellIs" dxfId="11679" priority="1739" operator="equal">
      <formula>"C"</formula>
    </cfRule>
  </conditionalFormatting>
  <conditionalFormatting sqref="G604:G605">
    <cfRule type="cellIs" dxfId="11678" priority="1740" operator="equal">
      <formula>"T"</formula>
    </cfRule>
  </conditionalFormatting>
  <conditionalFormatting sqref="G604:G605">
    <cfRule type="cellIs" dxfId="11677" priority="1741" operator="equal">
      <formula>"V"</formula>
    </cfRule>
  </conditionalFormatting>
  <conditionalFormatting sqref="F604:F605 H604:H605">
    <cfRule type="colorScale" priority="1742">
      <colorScale>
        <cfvo type="min"/>
        <cfvo type="max"/>
        <color rgb="FF57BB8A"/>
        <color rgb="FFFFFFFF"/>
      </colorScale>
    </cfRule>
  </conditionalFormatting>
  <conditionalFormatting sqref="N604:N605">
    <cfRule type="cellIs" dxfId="11676" priority="1743" operator="equal">
      <formula>"TIẾN"</formula>
    </cfRule>
  </conditionalFormatting>
  <conditionalFormatting sqref="N604:N605">
    <cfRule type="cellIs" dxfId="11675" priority="1744" operator="equal">
      <formula>"TIẾN"</formula>
    </cfRule>
  </conditionalFormatting>
  <conditionalFormatting sqref="AB604:AD605">
    <cfRule type="cellIs" dxfId="11674" priority="1745" operator="equal">
      <formula>"Đã nhận"</formula>
    </cfRule>
  </conditionalFormatting>
  <conditionalFormatting sqref="F604:H605">
    <cfRule type="cellIs" dxfId="11673" priority="1746" operator="equal">
      <formula>"A"</formula>
    </cfRule>
  </conditionalFormatting>
  <conditionalFormatting sqref="F604:H605">
    <cfRule type="cellIs" dxfId="11672" priority="1747" operator="equal">
      <formula>"B"</formula>
    </cfRule>
  </conditionalFormatting>
  <conditionalFormatting sqref="F604:H605">
    <cfRule type="cellIs" dxfId="11671" priority="1748" operator="equal">
      <formula>"C"</formula>
    </cfRule>
  </conditionalFormatting>
  <conditionalFormatting sqref="F604:H605">
    <cfRule type="cellIs" dxfId="11670" priority="1749" operator="equal">
      <formula>"T"</formula>
    </cfRule>
  </conditionalFormatting>
  <conditionalFormatting sqref="F604:H605">
    <cfRule type="cellIs" dxfId="11669" priority="1750" operator="equal">
      <formula>"V"</formula>
    </cfRule>
  </conditionalFormatting>
  <conditionalFormatting sqref="F604:H605">
    <cfRule type="cellIs" dxfId="11668" priority="1751" operator="equal">
      <formula>"V"</formula>
    </cfRule>
  </conditionalFormatting>
  <conditionalFormatting sqref="F604:H605">
    <cfRule type="cellIs" dxfId="11667" priority="1752" operator="equal">
      <formula>"V"</formula>
    </cfRule>
  </conditionalFormatting>
  <conditionalFormatting sqref="F604:H605">
    <cfRule type="cellIs" dxfId="11666" priority="1753" operator="equal">
      <formula>"V"</formula>
    </cfRule>
  </conditionalFormatting>
  <conditionalFormatting sqref="Z604:Z605">
    <cfRule type="cellIs" dxfId="11665" priority="1754" operator="equal">
      <formula>"Đã tính lương"</formula>
    </cfRule>
  </conditionalFormatting>
  <conditionalFormatting sqref="Z604:Z605">
    <cfRule type="cellIs" dxfId="11664" priority="1755" operator="equal">
      <formula>"R"</formula>
    </cfRule>
  </conditionalFormatting>
  <conditionalFormatting sqref="Z604:Z605">
    <cfRule type="cellIs" dxfId="11663" priority="1756" operator="equal">
      <formula>"R-Thiếu"</formula>
    </cfRule>
  </conditionalFormatting>
  <conditionalFormatting sqref="C604:C605 Z604:Z605">
    <cfRule type="cellIs" dxfId="11662" priority="1757" operator="equal">
      <formula>"Đã tính lương"</formula>
    </cfRule>
  </conditionalFormatting>
  <conditionalFormatting sqref="B604:B605">
    <cfRule type="cellIs" dxfId="11661" priority="1758" operator="equal">
      <formula>"DONE"</formula>
    </cfRule>
  </conditionalFormatting>
  <conditionalFormatting sqref="B604:B605">
    <cfRule type="cellIs" dxfId="11660" priority="1759" operator="equal">
      <formula>"Chờ lớp"</formula>
    </cfRule>
  </conditionalFormatting>
  <conditionalFormatting sqref="B604:B605">
    <cfRule type="cellIs" dxfId="11659" priority="1760" operator="equal">
      <formula>"Chờ feedback"</formula>
    </cfRule>
  </conditionalFormatting>
  <conditionalFormatting sqref="B604:B605">
    <cfRule type="cellIs" dxfId="11658" priority="1761" operator="equal">
      <formula>"LỖI LINK FB"</formula>
    </cfRule>
  </conditionalFormatting>
  <conditionalFormatting sqref="B604:B605">
    <cfRule type="cellIs" dxfId="11657" priority="1762" operator="equal">
      <formula>"LỖI LINK FB"</formula>
    </cfRule>
  </conditionalFormatting>
  <conditionalFormatting sqref="B604:B605">
    <cfRule type="cellIs" dxfId="11656" priority="1763" operator="equal">
      <formula>"LỖI LINK FB"</formula>
    </cfRule>
  </conditionalFormatting>
  <conditionalFormatting sqref="B604:B605">
    <cfRule type="cellIs" dxfId="11655" priority="1764" operator="equal">
      <formula>"LỖI LINK FB"</formula>
    </cfRule>
  </conditionalFormatting>
  <conditionalFormatting sqref="B604:B605">
    <cfRule type="cellIs" dxfId="11654" priority="1765" operator="equal">
      <formula>"LỖI LINK FB"</formula>
    </cfRule>
  </conditionalFormatting>
  <conditionalFormatting sqref="B604:B605">
    <cfRule type="cellIs" dxfId="11653" priority="1766" operator="equal">
      <formula>"LỖI LINK FB"</formula>
    </cfRule>
  </conditionalFormatting>
  <conditionalFormatting sqref="B604:B605">
    <cfRule type="cellIs" dxfId="11652" priority="1767" operator="equal">
      <formula>"LỖI LINK FB"</formula>
    </cfRule>
  </conditionalFormatting>
  <conditionalFormatting sqref="B604:B605">
    <cfRule type="cellIs" dxfId="11651" priority="1768" operator="equal">
      <formula>"LỖI LINK FB"</formula>
    </cfRule>
  </conditionalFormatting>
  <conditionalFormatting sqref="B604:B605">
    <cfRule type="cellIs" dxfId="11650" priority="1769" operator="equal">
      <formula>"LỖI LINK FB"</formula>
    </cfRule>
  </conditionalFormatting>
  <conditionalFormatting sqref="B604:B605">
    <cfRule type="cellIs" dxfId="11649" priority="1770" operator="equal">
      <formula>"LỖI LINK FB"</formula>
    </cfRule>
  </conditionalFormatting>
  <conditionalFormatting sqref="B604:B605">
    <cfRule type="cellIs" dxfId="11648" priority="1771" operator="equal">
      <formula>"LỖI LINK FB"</formula>
    </cfRule>
  </conditionalFormatting>
  <conditionalFormatting sqref="B604:B605">
    <cfRule type="cellIs" dxfId="11647" priority="1772" operator="equal">
      <formula>"LỖI LINK FB"</formula>
    </cfRule>
  </conditionalFormatting>
  <conditionalFormatting sqref="B604:B605">
    <cfRule type="cellIs" dxfId="11646" priority="1773" operator="equal">
      <formula>"LỖI LINK FB"</formula>
    </cfRule>
  </conditionalFormatting>
  <conditionalFormatting sqref="B604:B605">
    <cfRule type="cellIs" dxfId="11645" priority="1774" operator="equal">
      <formula>"LỖI LINK FB"</formula>
    </cfRule>
  </conditionalFormatting>
  <conditionalFormatting sqref="B604:B605">
    <cfRule type="cellIs" dxfId="11644" priority="1775" operator="equal">
      <formula>"LỖI LINK FB"</formula>
    </cfRule>
  </conditionalFormatting>
  <conditionalFormatting sqref="B604:B605">
    <cfRule type="cellIs" dxfId="11643" priority="1776" operator="equal">
      <formula>"LỖI LINK FB"</formula>
    </cfRule>
  </conditionalFormatting>
  <conditionalFormatting sqref="B604:B605">
    <cfRule type="cellIs" dxfId="11642" priority="1777" operator="equal">
      <formula>"LỖI LINK FB"</formula>
    </cfRule>
  </conditionalFormatting>
  <conditionalFormatting sqref="B604:B605">
    <cfRule type="cellIs" dxfId="11641" priority="1778" operator="equal">
      <formula>"DONE"</formula>
    </cfRule>
  </conditionalFormatting>
  <conditionalFormatting sqref="B604:B605">
    <cfRule type="cellIs" dxfId="11640" priority="1779" operator="equal">
      <formula>"Chờ lớp"</formula>
    </cfRule>
  </conditionalFormatting>
  <conditionalFormatting sqref="B604:B605">
    <cfRule type="cellIs" dxfId="11639" priority="1780" operator="equal">
      <formula>"Chờ feedback"</formula>
    </cfRule>
  </conditionalFormatting>
  <conditionalFormatting sqref="B604:B605">
    <cfRule type="cellIs" dxfId="11638" priority="1781" operator="equal">
      <formula>"LỖI LINK FB"</formula>
    </cfRule>
  </conditionalFormatting>
  <conditionalFormatting sqref="G604:G605">
    <cfRule type="cellIs" dxfId="11637" priority="1782" operator="equal">
      <formula>"V"</formula>
    </cfRule>
  </conditionalFormatting>
  <conditionalFormatting sqref="G604:G605">
    <cfRule type="cellIs" dxfId="11636" priority="1783" operator="equal">
      <formula>"V"</formula>
    </cfRule>
  </conditionalFormatting>
  <conditionalFormatting sqref="G604:G605">
    <cfRule type="cellIs" dxfId="11635" priority="1784" operator="equal">
      <formula>"V"</formula>
    </cfRule>
  </conditionalFormatting>
  <conditionalFormatting sqref="G604:G605">
    <cfRule type="cellIs" dxfId="11634" priority="1785" operator="equal">
      <formula>"A"</formula>
    </cfRule>
  </conditionalFormatting>
  <conditionalFormatting sqref="G604:G605">
    <cfRule type="cellIs" dxfId="11633" priority="1786" operator="equal">
      <formula>"B"</formula>
    </cfRule>
  </conditionalFormatting>
  <conditionalFormatting sqref="G604:G605">
    <cfRule type="cellIs" dxfId="11632" priority="1787" operator="equal">
      <formula>"C"</formula>
    </cfRule>
  </conditionalFormatting>
  <conditionalFormatting sqref="G604:G605">
    <cfRule type="cellIs" dxfId="11631" priority="1788" operator="equal">
      <formula>"T"</formula>
    </cfRule>
  </conditionalFormatting>
  <conditionalFormatting sqref="G604:G605">
    <cfRule type="cellIs" dxfId="11630" priority="1789" operator="equal">
      <formula>"V"</formula>
    </cfRule>
  </conditionalFormatting>
  <conditionalFormatting sqref="D604:E605">
    <cfRule type="cellIs" dxfId="11629" priority="1790" operator="equal">
      <formula>"GT Lv1"</formula>
    </cfRule>
  </conditionalFormatting>
  <conditionalFormatting sqref="D604:E605">
    <cfRule type="cellIs" dxfId="11628" priority="1791" operator="equal">
      <formula>"GT Lv2"</formula>
    </cfRule>
  </conditionalFormatting>
  <conditionalFormatting sqref="D604:E605">
    <cfRule type="cellIs" dxfId="11627" priority="1792" operator="equal">
      <formula>"GT Lv3"</formula>
    </cfRule>
  </conditionalFormatting>
  <conditionalFormatting sqref="D604:E605">
    <cfRule type="cellIs" dxfId="11626" priority="1793" operator="equal">
      <formula>"Toeic Lv1"</formula>
    </cfRule>
  </conditionalFormatting>
  <conditionalFormatting sqref="D604:E605">
    <cfRule type="cellIs" dxfId="11625" priority="1794" operator="equal">
      <formula>"Toeic Lv2"</formula>
    </cfRule>
  </conditionalFormatting>
  <conditionalFormatting sqref="D604:E605">
    <cfRule type="containsText" dxfId="11624" priority="1795" operator="containsText" text="Combo">
      <formula>NOT(ISERROR(SEARCH(("Combo"),(D604))))</formula>
    </cfRule>
  </conditionalFormatting>
  <conditionalFormatting sqref="D604:E605">
    <cfRule type="containsText" dxfId="11623" priority="1796" operator="containsText" text="Combo">
      <formula>NOT(ISERROR(SEARCH(("Combo"),(D604))))</formula>
    </cfRule>
  </conditionalFormatting>
  <conditionalFormatting sqref="D604:E605">
    <cfRule type="containsText" dxfId="11622" priority="1797" operator="containsText" text="Combo">
      <formula>NOT(ISERROR(SEARCH(("Combo"),(D604))))</formula>
    </cfRule>
  </conditionalFormatting>
  <conditionalFormatting sqref="D604:E605">
    <cfRule type="containsText" dxfId="11621" priority="1798" operator="containsText" text="Combo">
      <formula>NOT(ISERROR(SEARCH(("Combo"),(D604))))</formula>
    </cfRule>
  </conditionalFormatting>
  <conditionalFormatting sqref="C604:C605">
    <cfRule type="cellIs" dxfId="11620" priority="1799" operator="equal">
      <formula>"Mới"</formula>
    </cfRule>
  </conditionalFormatting>
  <conditionalFormatting sqref="C604:C605">
    <cfRule type="cellIs" dxfId="11619" priority="1800" operator="equal">
      <formula>"Up Level"</formula>
    </cfRule>
  </conditionalFormatting>
  <conditionalFormatting sqref="C604:C605">
    <cfRule type="cellIs" dxfId="11618" priority="1801" operator="equal">
      <formula>"Up quá trình"</formula>
    </cfRule>
  </conditionalFormatting>
  <conditionalFormatting sqref="C604:C605">
    <cfRule type="cellIs" dxfId="11617" priority="1802" operator="equal">
      <formula>"Mới"</formula>
    </cfRule>
  </conditionalFormatting>
  <conditionalFormatting sqref="C604:C605">
    <cfRule type="cellIs" dxfId="11616" priority="1803" operator="equal">
      <formula>"Up Level"</formula>
    </cfRule>
  </conditionalFormatting>
  <conditionalFormatting sqref="C604:C605">
    <cfRule type="cellIs" dxfId="11615" priority="1804" operator="equal">
      <formula>"Đã tính lương"</formula>
    </cfRule>
  </conditionalFormatting>
  <conditionalFormatting sqref="C604:C605">
    <cfRule type="cellIs" dxfId="11614" priority="1805" operator="equal">
      <formula>"Up quá trình"</formula>
    </cfRule>
  </conditionalFormatting>
  <conditionalFormatting sqref="X604:Y605">
    <cfRule type="endsWith" dxfId="11613" priority="1806" operator="endsWith" text=" ">
      <formula>RIGHT((X604),LEN(" "))=(" ")</formula>
    </cfRule>
  </conditionalFormatting>
  <conditionalFormatting sqref="X604:Y605">
    <cfRule type="endsWith" dxfId="11612" priority="1807" operator="endsWith" text=" ">
      <formula>RIGHT((X604),LEN(" "))=(" ")</formula>
    </cfRule>
  </conditionalFormatting>
  <conditionalFormatting sqref="W604:X605">
    <cfRule type="cellIs" dxfId="11611" priority="1808" operator="equal">
      <formula>"Sách"</formula>
    </cfRule>
  </conditionalFormatting>
  <conditionalFormatting sqref="W604:X605">
    <cfRule type="cellIs" dxfId="11610" priority="1809" operator="equal">
      <formula>"Sách"</formula>
    </cfRule>
  </conditionalFormatting>
  <conditionalFormatting sqref="R604:R605">
    <cfRule type="containsText" dxfId="11609" priority="1810" operator="containsText" text="Chung">
      <formula>NOT(ISERROR(SEARCH(("Chung"),(R604))))</formula>
    </cfRule>
  </conditionalFormatting>
  <conditionalFormatting sqref="R604:R605">
    <cfRule type="containsText" dxfId="11608" priority="1811" operator="containsText" text="Chung">
      <formula>NOT(ISERROR(SEARCH(("Chung"),(R604))))</formula>
    </cfRule>
  </conditionalFormatting>
  <conditionalFormatting sqref="B629:B630 B648 B650:B2801 C695 H1020">
    <cfRule type="colorScale" priority="1812">
      <colorScale>
        <cfvo type="min"/>
        <cfvo type="max"/>
        <color rgb="FF57BB8A"/>
        <color rgb="FFFFFFFF"/>
      </colorScale>
    </cfRule>
  </conditionalFormatting>
  <conditionalFormatting sqref="AC1515:AD1515 AB2519:AD2519">
    <cfRule type="cellIs" dxfId="11607" priority="1813" operator="equal">
      <formula>"Đã nhận"</formula>
    </cfRule>
  </conditionalFormatting>
  <conditionalFormatting sqref="D598:E598">
    <cfRule type="cellIs" dxfId="11606" priority="1814" operator="equal">
      <formula>"GT Lv1"</formula>
    </cfRule>
  </conditionalFormatting>
  <conditionalFormatting sqref="D598:E598">
    <cfRule type="cellIs" dxfId="11605" priority="1815" operator="equal">
      <formula>"GT Lv2"</formula>
    </cfRule>
  </conditionalFormatting>
  <conditionalFormatting sqref="D598:E598">
    <cfRule type="cellIs" dxfId="11604" priority="1816" operator="equal">
      <formula>"GT Lv3"</formula>
    </cfRule>
  </conditionalFormatting>
  <conditionalFormatting sqref="D598:E598">
    <cfRule type="cellIs" dxfId="11603" priority="1817" operator="equal">
      <formula>"Toeic Lv1"</formula>
    </cfRule>
  </conditionalFormatting>
  <conditionalFormatting sqref="D598:E598">
    <cfRule type="cellIs" dxfId="11602" priority="1818" operator="equal">
      <formula>"Toeic Lv2"</formula>
    </cfRule>
  </conditionalFormatting>
  <conditionalFormatting sqref="D598:E598">
    <cfRule type="containsText" dxfId="11601" priority="1819" operator="containsText" text="Combo">
      <formula>NOT(ISERROR(SEARCH(("Combo"),(D598))))</formula>
    </cfRule>
  </conditionalFormatting>
  <conditionalFormatting sqref="D598:E598">
    <cfRule type="containsText" dxfId="11600" priority="1820" operator="containsText" text="Combo">
      <formula>NOT(ISERROR(SEARCH(("Combo"),(D598))))</formula>
    </cfRule>
  </conditionalFormatting>
  <conditionalFormatting sqref="D598:E598">
    <cfRule type="containsText" dxfId="11599" priority="1821" operator="containsText" text="Combo">
      <formula>NOT(ISERROR(SEARCH(("Combo"),(D598))))</formula>
    </cfRule>
  </conditionalFormatting>
  <conditionalFormatting sqref="D598:E598">
    <cfRule type="containsText" dxfId="11598" priority="1822" operator="containsText" text="Combo">
      <formula>NOT(ISERROR(SEARCH(("Combo"),(D598))))</formula>
    </cfRule>
  </conditionalFormatting>
  <conditionalFormatting sqref="N598">
    <cfRule type="cellIs" dxfId="11597" priority="1823" operator="equal">
      <formula>"TIẾN"</formula>
    </cfRule>
  </conditionalFormatting>
  <conditionalFormatting sqref="N598">
    <cfRule type="cellIs" dxfId="11596" priority="1824" operator="equal">
      <formula>"TIẾN"</formula>
    </cfRule>
  </conditionalFormatting>
  <conditionalFormatting sqref="F598 H598">
    <cfRule type="colorScale" priority="1825">
      <colorScale>
        <cfvo type="min"/>
        <cfvo type="max"/>
        <color rgb="FF57BB8A"/>
        <color rgb="FFFFFFFF"/>
      </colorScale>
    </cfRule>
  </conditionalFormatting>
  <conditionalFormatting sqref="R598">
    <cfRule type="containsText" dxfId="11595" priority="1826" operator="containsText" text="Chung">
      <formula>NOT(ISERROR(SEARCH(("Chung"),(R598))))</formula>
    </cfRule>
  </conditionalFormatting>
  <conditionalFormatting sqref="R598">
    <cfRule type="containsText" dxfId="11594" priority="1827" operator="containsText" text="Chung">
      <formula>NOT(ISERROR(SEARCH(("Chung"),(R598))))</formula>
    </cfRule>
  </conditionalFormatting>
  <conditionalFormatting sqref="X598:Y598">
    <cfRule type="endsWith" dxfId="11593" priority="1828" operator="endsWith" text=" ">
      <formula>RIGHT((X598),LEN(" "))=(" ")</formula>
    </cfRule>
  </conditionalFormatting>
  <conditionalFormatting sqref="X598:Y598">
    <cfRule type="endsWith" dxfId="11592" priority="1829" operator="endsWith" text=" ">
      <formula>RIGHT((X598),LEN(" "))=(" ")</formula>
    </cfRule>
  </conditionalFormatting>
  <conditionalFormatting sqref="W598:X598">
    <cfRule type="cellIs" dxfId="11591" priority="1830" operator="equal">
      <formula>"Sách"</formula>
    </cfRule>
  </conditionalFormatting>
  <conditionalFormatting sqref="W598:X598">
    <cfRule type="cellIs" dxfId="11590" priority="1831" operator="equal">
      <formula>"Sách"</formula>
    </cfRule>
  </conditionalFormatting>
  <conditionalFormatting sqref="Z598">
    <cfRule type="cellIs" dxfId="11589" priority="1832" operator="equal">
      <formula>"Đã tính lương"</formula>
    </cfRule>
  </conditionalFormatting>
  <conditionalFormatting sqref="Z598">
    <cfRule type="cellIs" dxfId="11588" priority="1833" operator="equal">
      <formula>"R"</formula>
    </cfRule>
  </conditionalFormatting>
  <conditionalFormatting sqref="Z598">
    <cfRule type="cellIs" dxfId="11587" priority="1834" operator="equal">
      <formula>"R-Thiếu"</formula>
    </cfRule>
  </conditionalFormatting>
  <conditionalFormatting sqref="C598 Z598">
    <cfRule type="cellIs" dxfId="11586" priority="1835" operator="equal">
      <formula>"Đã tính lương"</formula>
    </cfRule>
  </conditionalFormatting>
  <conditionalFormatting sqref="G598">
    <cfRule type="cellIs" dxfId="11585" priority="1836" operator="equal">
      <formula>"V"</formula>
    </cfRule>
  </conditionalFormatting>
  <conditionalFormatting sqref="G598">
    <cfRule type="cellIs" dxfId="11584" priority="1837" operator="equal">
      <formula>"V"</formula>
    </cfRule>
  </conditionalFormatting>
  <conditionalFormatting sqref="G598">
    <cfRule type="cellIs" dxfId="11583" priority="1838" operator="equal">
      <formula>"V"</formula>
    </cfRule>
  </conditionalFormatting>
  <conditionalFormatting sqref="G598">
    <cfRule type="cellIs" dxfId="11582" priority="1839" operator="equal">
      <formula>"A"</formula>
    </cfRule>
  </conditionalFormatting>
  <conditionalFormatting sqref="G598">
    <cfRule type="cellIs" dxfId="11581" priority="1840" operator="equal">
      <formula>"B"</formula>
    </cfRule>
  </conditionalFormatting>
  <conditionalFormatting sqref="G598">
    <cfRule type="cellIs" dxfId="11580" priority="1841" operator="equal">
      <formula>"C"</formula>
    </cfRule>
  </conditionalFormatting>
  <conditionalFormatting sqref="G598">
    <cfRule type="cellIs" dxfId="11579" priority="1842" operator="equal">
      <formula>"T"</formula>
    </cfRule>
  </conditionalFormatting>
  <conditionalFormatting sqref="G598">
    <cfRule type="cellIs" dxfId="11578" priority="1843" operator="equal">
      <formula>"V"</formula>
    </cfRule>
  </conditionalFormatting>
  <conditionalFormatting sqref="F598:H598">
    <cfRule type="cellIs" dxfId="11577" priority="1844" operator="equal">
      <formula>"A"</formula>
    </cfRule>
  </conditionalFormatting>
  <conditionalFormatting sqref="F598:H598">
    <cfRule type="cellIs" dxfId="11576" priority="1845" operator="equal">
      <formula>"B"</formula>
    </cfRule>
  </conditionalFormatting>
  <conditionalFormatting sqref="F598:H598">
    <cfRule type="cellIs" dxfId="11575" priority="1846" operator="equal">
      <formula>"C"</formula>
    </cfRule>
  </conditionalFormatting>
  <conditionalFormatting sqref="F598:H598">
    <cfRule type="cellIs" dxfId="11574" priority="1847" operator="equal">
      <formula>"T"</formula>
    </cfRule>
  </conditionalFormatting>
  <conditionalFormatting sqref="F598:H598">
    <cfRule type="cellIs" dxfId="11573" priority="1848" operator="equal">
      <formula>"V"</formula>
    </cfRule>
  </conditionalFormatting>
  <conditionalFormatting sqref="F598:H598">
    <cfRule type="cellIs" dxfId="11572" priority="1849" operator="equal">
      <formula>"V"</formula>
    </cfRule>
  </conditionalFormatting>
  <conditionalFormatting sqref="F598:H598">
    <cfRule type="cellIs" dxfId="11571" priority="1850" operator="equal">
      <formula>"V"</formula>
    </cfRule>
  </conditionalFormatting>
  <conditionalFormatting sqref="F598:H598">
    <cfRule type="cellIs" dxfId="11570" priority="1851" operator="equal">
      <formula>"V"</formula>
    </cfRule>
  </conditionalFormatting>
  <conditionalFormatting sqref="C598">
    <cfRule type="cellIs" dxfId="11569" priority="1852" operator="equal">
      <formula>"Mới"</formula>
    </cfRule>
  </conditionalFormatting>
  <conditionalFormatting sqref="C598">
    <cfRule type="cellIs" dxfId="11568" priority="1853" operator="equal">
      <formula>"Up Level"</formula>
    </cfRule>
  </conditionalFormatting>
  <conditionalFormatting sqref="C598">
    <cfRule type="cellIs" dxfId="11567" priority="1854" operator="equal">
      <formula>"Up quá trình"</formula>
    </cfRule>
  </conditionalFormatting>
  <conditionalFormatting sqref="C598">
    <cfRule type="cellIs" dxfId="11566" priority="1855" operator="equal">
      <formula>"Mới"</formula>
    </cfRule>
  </conditionalFormatting>
  <conditionalFormatting sqref="C598">
    <cfRule type="cellIs" dxfId="11565" priority="1856" operator="equal">
      <formula>"Up Level"</formula>
    </cfRule>
  </conditionalFormatting>
  <conditionalFormatting sqref="C598">
    <cfRule type="cellIs" dxfId="11564" priority="1857" operator="equal">
      <formula>"Đã tính lương"</formula>
    </cfRule>
  </conditionalFormatting>
  <conditionalFormatting sqref="C598">
    <cfRule type="cellIs" dxfId="11563" priority="1858" operator="equal">
      <formula>"Up quá trình"</formula>
    </cfRule>
  </conditionalFormatting>
  <conditionalFormatting sqref="B598">
    <cfRule type="cellIs" dxfId="11562" priority="1859" operator="equal">
      <formula>"DONE"</formula>
    </cfRule>
  </conditionalFormatting>
  <conditionalFormatting sqref="B598">
    <cfRule type="cellIs" dxfId="11561" priority="1860" operator="equal">
      <formula>"Chờ lớp"</formula>
    </cfRule>
  </conditionalFormatting>
  <conditionalFormatting sqref="B598">
    <cfRule type="cellIs" dxfId="11560" priority="1861" operator="equal">
      <formula>"Chờ feedback"</formula>
    </cfRule>
  </conditionalFormatting>
  <conditionalFormatting sqref="B598">
    <cfRule type="cellIs" dxfId="11559" priority="1862" operator="equal">
      <formula>"LỖI LINK FB"</formula>
    </cfRule>
  </conditionalFormatting>
  <conditionalFormatting sqref="B598">
    <cfRule type="cellIs" dxfId="11558" priority="1863" operator="equal">
      <formula>"LỖI LINK FB"</formula>
    </cfRule>
  </conditionalFormatting>
  <conditionalFormatting sqref="B598">
    <cfRule type="cellIs" dxfId="11557" priority="1864" operator="equal">
      <formula>"LỖI LINK FB"</formula>
    </cfRule>
  </conditionalFormatting>
  <conditionalFormatting sqref="B598">
    <cfRule type="cellIs" dxfId="11556" priority="1865" operator="equal">
      <formula>"LỖI LINK FB"</formula>
    </cfRule>
  </conditionalFormatting>
  <conditionalFormatting sqref="B598">
    <cfRule type="cellIs" dxfId="11555" priority="1866" operator="equal">
      <formula>"LỖI LINK FB"</formula>
    </cfRule>
  </conditionalFormatting>
  <conditionalFormatting sqref="B598">
    <cfRule type="cellIs" dxfId="11554" priority="1867" operator="equal">
      <formula>"LỖI LINK FB"</formula>
    </cfRule>
  </conditionalFormatting>
  <conditionalFormatting sqref="B598">
    <cfRule type="cellIs" dxfId="11553" priority="1868" operator="equal">
      <formula>"LỖI LINK FB"</formula>
    </cfRule>
  </conditionalFormatting>
  <conditionalFormatting sqref="B598">
    <cfRule type="cellIs" dxfId="11552" priority="1869" operator="equal">
      <formula>"LỖI LINK FB"</formula>
    </cfRule>
  </conditionalFormatting>
  <conditionalFormatting sqref="B598">
    <cfRule type="cellIs" dxfId="11551" priority="1870" operator="equal">
      <formula>"LỖI LINK FB"</formula>
    </cfRule>
  </conditionalFormatting>
  <conditionalFormatting sqref="B598">
    <cfRule type="cellIs" dxfId="11550" priority="1871" operator="equal">
      <formula>"LỖI LINK FB"</formula>
    </cfRule>
  </conditionalFormatting>
  <conditionalFormatting sqref="B598">
    <cfRule type="cellIs" dxfId="11549" priority="1872" operator="equal">
      <formula>"LỖI LINK FB"</formula>
    </cfRule>
  </conditionalFormatting>
  <conditionalFormatting sqref="B598">
    <cfRule type="cellIs" dxfId="11548" priority="1873" operator="equal">
      <formula>"LỖI LINK FB"</formula>
    </cfRule>
  </conditionalFormatting>
  <conditionalFormatting sqref="B598">
    <cfRule type="cellIs" dxfId="11547" priority="1874" operator="equal">
      <formula>"LỖI LINK FB"</formula>
    </cfRule>
  </conditionalFormatting>
  <conditionalFormatting sqref="B598">
    <cfRule type="cellIs" dxfId="11546" priority="1875" operator="equal">
      <formula>"LỖI LINK FB"</formula>
    </cfRule>
  </conditionalFormatting>
  <conditionalFormatting sqref="B598">
    <cfRule type="cellIs" dxfId="11545" priority="1876" operator="equal">
      <formula>"LỖI LINK FB"</formula>
    </cfRule>
  </conditionalFormatting>
  <conditionalFormatting sqref="B598">
    <cfRule type="cellIs" dxfId="11544" priority="1877" operator="equal">
      <formula>"LỖI LINK FB"</formula>
    </cfRule>
  </conditionalFormatting>
  <conditionalFormatting sqref="B598">
    <cfRule type="cellIs" dxfId="11543" priority="1878" operator="equal">
      <formula>"LỖI LINK FB"</formula>
    </cfRule>
  </conditionalFormatting>
  <conditionalFormatting sqref="B598">
    <cfRule type="cellIs" dxfId="11542" priority="1879" operator="equal">
      <formula>"DONE"</formula>
    </cfRule>
  </conditionalFormatting>
  <conditionalFormatting sqref="B598">
    <cfRule type="cellIs" dxfId="11541" priority="1880" operator="equal">
      <formula>"Chờ lớp"</formula>
    </cfRule>
  </conditionalFormatting>
  <conditionalFormatting sqref="B598">
    <cfRule type="cellIs" dxfId="11540" priority="1881" operator="equal">
      <formula>"Chờ feedback"</formula>
    </cfRule>
  </conditionalFormatting>
  <conditionalFormatting sqref="B598">
    <cfRule type="cellIs" dxfId="11539" priority="1882" operator="equal">
      <formula>"LỖI LINK FB"</formula>
    </cfRule>
  </conditionalFormatting>
  <conditionalFormatting sqref="AB598:AD598">
    <cfRule type="cellIs" dxfId="11538" priority="1883" operator="equal">
      <formula>"Đã nhận"</formula>
    </cfRule>
  </conditionalFormatting>
  <conditionalFormatting sqref="C598">
    <cfRule type="cellIs" dxfId="11537" priority="1884" operator="equal">
      <formula>"Up quá trình"</formula>
    </cfRule>
  </conditionalFormatting>
  <conditionalFormatting sqref="C598">
    <cfRule type="cellIs" dxfId="11536" priority="1885" operator="equal">
      <formula>"Đã tính lương"</formula>
    </cfRule>
  </conditionalFormatting>
  <conditionalFormatting sqref="C598">
    <cfRule type="cellIs" dxfId="11535" priority="1886" operator="equal">
      <formula>"Up Level"</formula>
    </cfRule>
  </conditionalFormatting>
  <conditionalFormatting sqref="C598">
    <cfRule type="cellIs" dxfId="11534" priority="1887" operator="equal">
      <formula>"Mới"</formula>
    </cfRule>
  </conditionalFormatting>
  <conditionalFormatting sqref="C598">
    <cfRule type="cellIs" dxfId="11533" priority="1888" operator="equal">
      <formula>"Up quá trình"</formula>
    </cfRule>
  </conditionalFormatting>
  <conditionalFormatting sqref="C598">
    <cfRule type="cellIs" dxfId="11532" priority="1889" operator="equal">
      <formula>"Đã tính lương"</formula>
    </cfRule>
  </conditionalFormatting>
  <conditionalFormatting sqref="C598">
    <cfRule type="cellIs" dxfId="11531" priority="1890" operator="equal">
      <formula>"Up Level"</formula>
    </cfRule>
  </conditionalFormatting>
  <conditionalFormatting sqref="C598">
    <cfRule type="cellIs" dxfId="11530" priority="1891" operator="equal">
      <formula>"Mới"</formula>
    </cfRule>
  </conditionalFormatting>
  <conditionalFormatting sqref="B598">
    <cfRule type="cellIs" dxfId="11529" priority="1892" operator="equal">
      <formula>"V"</formula>
    </cfRule>
  </conditionalFormatting>
  <conditionalFormatting sqref="B598">
    <cfRule type="cellIs" dxfId="11528" priority="1893" operator="equal">
      <formula>"V"</formula>
    </cfRule>
  </conditionalFormatting>
  <conditionalFormatting sqref="B598">
    <cfRule type="cellIs" dxfId="11527" priority="1894" operator="equal">
      <formula>"V"</formula>
    </cfRule>
  </conditionalFormatting>
  <conditionalFormatting sqref="B598">
    <cfRule type="cellIs" dxfId="11526" priority="1895" operator="equal">
      <formula>"V"</formula>
    </cfRule>
  </conditionalFormatting>
  <conditionalFormatting sqref="B598">
    <cfRule type="cellIs" dxfId="11525" priority="1896" operator="equal">
      <formula>"T"</formula>
    </cfRule>
  </conditionalFormatting>
  <conditionalFormatting sqref="B598">
    <cfRule type="cellIs" dxfId="11524" priority="1897" operator="equal">
      <formula>"C"</formula>
    </cfRule>
  </conditionalFormatting>
  <conditionalFormatting sqref="B598">
    <cfRule type="cellIs" dxfId="11523" priority="1898" operator="equal">
      <formula>"B"</formula>
    </cfRule>
  </conditionalFormatting>
  <conditionalFormatting sqref="B598">
    <cfRule type="cellIs" dxfId="11522" priority="1899" operator="equal">
      <formula>"A"</formula>
    </cfRule>
  </conditionalFormatting>
  <conditionalFormatting sqref="B598">
    <cfRule type="colorScale" priority="1900">
      <colorScale>
        <cfvo type="min"/>
        <cfvo type="max"/>
        <color rgb="FF57BB8A"/>
        <color rgb="FFFFFFFF"/>
      </colorScale>
    </cfRule>
  </conditionalFormatting>
  <conditionalFormatting sqref="B598">
    <cfRule type="cellIs" dxfId="11521" priority="1901" operator="equal">
      <formula>"LỖI LINK FB"</formula>
    </cfRule>
  </conditionalFormatting>
  <conditionalFormatting sqref="B598">
    <cfRule type="cellIs" dxfId="11520" priority="1902" operator="equal">
      <formula>"Chờ feedback"</formula>
    </cfRule>
  </conditionalFormatting>
  <conditionalFormatting sqref="B598">
    <cfRule type="cellIs" dxfId="11519" priority="1903" operator="equal">
      <formula>"Chờ lớp"</formula>
    </cfRule>
  </conditionalFormatting>
  <conditionalFormatting sqref="B598">
    <cfRule type="cellIs" dxfId="11518" priority="1904" operator="equal">
      <formula>"DONE"</formula>
    </cfRule>
  </conditionalFormatting>
  <conditionalFormatting sqref="B598">
    <cfRule type="cellIs" dxfId="11517" priority="1905" operator="equal">
      <formula>"LỖI LINK FB"</formula>
    </cfRule>
  </conditionalFormatting>
  <conditionalFormatting sqref="B598">
    <cfRule type="cellIs" dxfId="11516" priority="1906" operator="equal">
      <formula>"Chờ feedback"</formula>
    </cfRule>
  </conditionalFormatting>
  <conditionalFormatting sqref="B598">
    <cfRule type="cellIs" dxfId="11515" priority="1907" operator="equal">
      <formula>"Chờ lớp"</formula>
    </cfRule>
  </conditionalFormatting>
  <conditionalFormatting sqref="B598">
    <cfRule type="cellIs" dxfId="11514" priority="1908" operator="equal">
      <formula>"DONE"</formula>
    </cfRule>
  </conditionalFormatting>
  <conditionalFormatting sqref="B598">
    <cfRule type="cellIs" dxfId="11513" priority="1909" operator="equal">
      <formula>"LỖI LINK FB"</formula>
    </cfRule>
  </conditionalFormatting>
  <conditionalFormatting sqref="B598">
    <cfRule type="cellIs" dxfId="11512" priority="1910" operator="equal">
      <formula>"Chờ feedback"</formula>
    </cfRule>
  </conditionalFormatting>
  <conditionalFormatting sqref="B598">
    <cfRule type="cellIs" dxfId="11511" priority="1911" operator="equal">
      <formula>"Chờ lớp"</formula>
    </cfRule>
  </conditionalFormatting>
  <conditionalFormatting sqref="B598">
    <cfRule type="cellIs" dxfId="11510" priority="1912" operator="equal">
      <formula>"DONE"</formula>
    </cfRule>
  </conditionalFormatting>
  <conditionalFormatting sqref="B598">
    <cfRule type="cellIs" dxfId="11509" priority="1913" operator="equal">
      <formula>"LỖI LINK FB"</formula>
    </cfRule>
  </conditionalFormatting>
  <conditionalFormatting sqref="B598">
    <cfRule type="cellIs" dxfId="11508" priority="1914" operator="equal">
      <formula>"LỖI LINK FB"</formula>
    </cfRule>
  </conditionalFormatting>
  <conditionalFormatting sqref="B598">
    <cfRule type="cellIs" dxfId="11507" priority="1915" operator="equal">
      <formula>"LỖI LINK FB"</formula>
    </cfRule>
  </conditionalFormatting>
  <conditionalFormatting sqref="B598">
    <cfRule type="cellIs" dxfId="11506" priority="1916" operator="equal">
      <formula>"LỖI LINK FB"</formula>
    </cfRule>
  </conditionalFormatting>
  <conditionalFormatting sqref="B598">
    <cfRule type="cellIs" dxfId="11505" priority="1917" operator="equal">
      <formula>"LỖI LINK FB"</formula>
    </cfRule>
  </conditionalFormatting>
  <conditionalFormatting sqref="B598">
    <cfRule type="cellIs" dxfId="11504" priority="1918" operator="equal">
      <formula>"LỖI LINK FB"</formula>
    </cfRule>
  </conditionalFormatting>
  <conditionalFormatting sqref="B598">
    <cfRule type="cellIs" dxfId="11503" priority="1919" operator="equal">
      <formula>"LỖI LINK FB"</formula>
    </cfRule>
  </conditionalFormatting>
  <conditionalFormatting sqref="B598">
    <cfRule type="cellIs" dxfId="11502" priority="1920" operator="equal">
      <formula>"LỖI LINK FB"</formula>
    </cfRule>
  </conditionalFormatting>
  <conditionalFormatting sqref="B598">
    <cfRule type="cellIs" dxfId="11501" priority="1921" operator="equal">
      <formula>"LỖI LINK FB"</formula>
    </cfRule>
  </conditionalFormatting>
  <conditionalFormatting sqref="B598">
    <cfRule type="cellIs" dxfId="11500" priority="1922" operator="equal">
      <formula>"LỖI LINK FB"</formula>
    </cfRule>
  </conditionalFormatting>
  <conditionalFormatting sqref="B598">
    <cfRule type="cellIs" dxfId="11499" priority="1923" operator="equal">
      <formula>"LỖI LINK FB"</formula>
    </cfRule>
  </conditionalFormatting>
  <conditionalFormatting sqref="B598">
    <cfRule type="cellIs" dxfId="11498" priority="1924" operator="equal">
      <formula>"LỖI LINK FB"</formula>
    </cfRule>
  </conditionalFormatting>
  <conditionalFormatting sqref="B598">
    <cfRule type="cellIs" dxfId="11497" priority="1925" operator="equal">
      <formula>"LỖI LINK FB"</formula>
    </cfRule>
  </conditionalFormatting>
  <conditionalFormatting sqref="B598">
    <cfRule type="cellIs" dxfId="11496" priority="1926" operator="equal">
      <formula>"LỖI LINK FB"</formula>
    </cfRule>
  </conditionalFormatting>
  <conditionalFormatting sqref="B598">
    <cfRule type="cellIs" dxfId="11495" priority="1927" operator="equal">
      <formula>"LỖI LINK FB"</formula>
    </cfRule>
  </conditionalFormatting>
  <conditionalFormatting sqref="B598">
    <cfRule type="cellIs" dxfId="11494" priority="1928" operator="equal">
      <formula>"LỖI LINK FB"</formula>
    </cfRule>
  </conditionalFormatting>
  <conditionalFormatting sqref="B598">
    <cfRule type="cellIs" dxfId="11493" priority="1929" operator="equal">
      <formula>"LỖI LINK FB"</formula>
    </cfRule>
  </conditionalFormatting>
  <conditionalFormatting sqref="B598">
    <cfRule type="cellIs" dxfId="11492" priority="1930" operator="equal">
      <formula>"Chờ feedback"</formula>
    </cfRule>
  </conditionalFormatting>
  <conditionalFormatting sqref="B598">
    <cfRule type="cellIs" dxfId="11491" priority="1931" operator="equal">
      <formula>"Chờ lớp"</formula>
    </cfRule>
  </conditionalFormatting>
  <conditionalFormatting sqref="B598">
    <cfRule type="cellIs" dxfId="11490" priority="1932" operator="equal">
      <formula>"DONE"</formula>
    </cfRule>
  </conditionalFormatting>
  <conditionalFormatting sqref="B598">
    <cfRule type="cellIs" dxfId="11489" priority="1933" operator="equal">
      <formula>"LỖI LINK FB"</formula>
    </cfRule>
  </conditionalFormatting>
  <conditionalFormatting sqref="B598">
    <cfRule type="cellIs" dxfId="11488" priority="1934" operator="equal">
      <formula>"Chờ feedback"</formula>
    </cfRule>
  </conditionalFormatting>
  <conditionalFormatting sqref="B598">
    <cfRule type="cellIs" dxfId="11487" priority="1935" operator="equal">
      <formula>"Chờ lớp"</formula>
    </cfRule>
  </conditionalFormatting>
  <conditionalFormatting sqref="B598">
    <cfRule type="cellIs" dxfId="11486" priority="1936" operator="equal">
      <formula>"DONE"</formula>
    </cfRule>
  </conditionalFormatting>
  <conditionalFormatting sqref="B598">
    <cfRule type="cellIs" dxfId="11485" priority="1937" operator="equal">
      <formula>"LỖI LINK FB"</formula>
    </cfRule>
  </conditionalFormatting>
  <conditionalFormatting sqref="B598">
    <cfRule type="cellIs" dxfId="11484" priority="1938" operator="equal">
      <formula>"Chờ feedback"</formula>
    </cfRule>
  </conditionalFormatting>
  <conditionalFormatting sqref="B598">
    <cfRule type="cellIs" dxfId="11483" priority="1939" operator="equal">
      <formula>"Chờ lớp"</formula>
    </cfRule>
  </conditionalFormatting>
  <conditionalFormatting sqref="B598">
    <cfRule type="cellIs" dxfId="11482" priority="1940" operator="equal">
      <formula>"DONE"</formula>
    </cfRule>
  </conditionalFormatting>
  <conditionalFormatting sqref="B598">
    <cfRule type="cellIs" dxfId="11481" priority="1941" operator="equal">
      <formula>"DONE"</formula>
    </cfRule>
  </conditionalFormatting>
  <conditionalFormatting sqref="B598">
    <cfRule type="cellIs" dxfId="11480" priority="1942" operator="equal">
      <formula>"Chờ lớp"</formula>
    </cfRule>
  </conditionalFormatting>
  <conditionalFormatting sqref="B598">
    <cfRule type="cellIs" dxfId="11479" priority="1943" operator="equal">
      <formula>"Chờ feedback"</formula>
    </cfRule>
  </conditionalFormatting>
  <conditionalFormatting sqref="B598">
    <cfRule type="cellIs" dxfId="11478" priority="1944" operator="equal">
      <formula>"LỖI LINK FB"</formula>
    </cfRule>
  </conditionalFormatting>
  <conditionalFormatting sqref="B598">
    <cfRule type="cellIs" dxfId="11477" priority="1945" operator="equal">
      <formula>"LỖI LINK FB"</formula>
    </cfRule>
  </conditionalFormatting>
  <conditionalFormatting sqref="B598">
    <cfRule type="cellIs" dxfId="11476" priority="1946" operator="equal">
      <formula>"Chờ feedback"</formula>
    </cfRule>
  </conditionalFormatting>
  <conditionalFormatting sqref="B598">
    <cfRule type="cellIs" dxfId="11475" priority="1947" operator="equal">
      <formula>"Chờ lớp"</formula>
    </cfRule>
  </conditionalFormatting>
  <conditionalFormatting sqref="B598">
    <cfRule type="cellIs" dxfId="11474" priority="1948" operator="equal">
      <formula>"DONE"</formula>
    </cfRule>
  </conditionalFormatting>
  <conditionalFormatting sqref="B598">
    <cfRule type="cellIs" dxfId="11473" priority="1949" operator="equal">
      <formula>"DONE"</formula>
    </cfRule>
  </conditionalFormatting>
  <conditionalFormatting sqref="B598">
    <cfRule type="cellIs" dxfId="11472" priority="1950" operator="equal">
      <formula>"Chờ lớp"</formula>
    </cfRule>
  </conditionalFormatting>
  <conditionalFormatting sqref="B598">
    <cfRule type="cellIs" dxfId="11471" priority="1951" operator="equal">
      <formula>"Chờ feedback"</formula>
    </cfRule>
  </conditionalFormatting>
  <conditionalFormatting sqref="B598">
    <cfRule type="cellIs" dxfId="11470" priority="1952" operator="equal">
      <formula>"LỖI LINK FB"</formula>
    </cfRule>
  </conditionalFormatting>
  <conditionalFormatting sqref="B598">
    <cfRule type="cellIs" dxfId="11469" priority="1953" operator="equal">
      <formula>"DONE"</formula>
    </cfRule>
  </conditionalFormatting>
  <conditionalFormatting sqref="B598">
    <cfRule type="cellIs" dxfId="11468" priority="1954" operator="equal">
      <formula>"Chờ lớp"</formula>
    </cfRule>
  </conditionalFormatting>
  <conditionalFormatting sqref="B598">
    <cfRule type="cellIs" dxfId="11467" priority="1955" operator="equal">
      <formula>"Chờ feedback"</formula>
    </cfRule>
  </conditionalFormatting>
  <conditionalFormatting sqref="B598">
    <cfRule type="cellIs" dxfId="11466" priority="1956" operator="equal">
      <formula>"LỖI LINK FB"</formula>
    </cfRule>
  </conditionalFormatting>
  <conditionalFormatting sqref="B598">
    <cfRule type="cellIs" dxfId="11465" priority="1957" operator="equal">
      <formula>"LỖI LINK FB"</formula>
    </cfRule>
  </conditionalFormatting>
  <conditionalFormatting sqref="B598">
    <cfRule type="cellIs" dxfId="11464" priority="1958" operator="equal">
      <formula>"Chờ feedback"</formula>
    </cfRule>
  </conditionalFormatting>
  <conditionalFormatting sqref="B598">
    <cfRule type="cellIs" dxfId="11463" priority="1959" operator="equal">
      <formula>"Chờ lớp"</formula>
    </cfRule>
  </conditionalFormatting>
  <conditionalFormatting sqref="B598">
    <cfRule type="cellIs" dxfId="11462" priority="1960" operator="equal">
      <formula>"DONE"</formula>
    </cfRule>
  </conditionalFormatting>
  <conditionalFormatting sqref="B598">
    <cfRule type="cellIs" dxfId="11461" priority="1961" operator="equal">
      <formula>"LỖI LINK FB"</formula>
    </cfRule>
  </conditionalFormatting>
  <conditionalFormatting sqref="B598">
    <cfRule type="cellIs" dxfId="11460" priority="1962" operator="equal">
      <formula>"Chờ feedback"</formula>
    </cfRule>
  </conditionalFormatting>
  <conditionalFormatting sqref="B598">
    <cfRule type="cellIs" dxfId="11459" priority="1963" operator="equal">
      <formula>"Chờ lớp"</formula>
    </cfRule>
  </conditionalFormatting>
  <conditionalFormatting sqref="B598">
    <cfRule type="cellIs" dxfId="11458" priority="1964" operator="equal">
      <formula>"DONE"</formula>
    </cfRule>
  </conditionalFormatting>
  <conditionalFormatting sqref="B598">
    <cfRule type="cellIs" dxfId="11457" priority="1965" operator="equal">
      <formula>"DONE"</formula>
    </cfRule>
  </conditionalFormatting>
  <conditionalFormatting sqref="B598">
    <cfRule type="cellIs" dxfId="11456" priority="1966" operator="equal">
      <formula>"Chờ lớp"</formula>
    </cfRule>
  </conditionalFormatting>
  <conditionalFormatting sqref="B598">
    <cfRule type="cellIs" dxfId="11455" priority="1967" operator="equal">
      <formula>"Chờ feedback"</formula>
    </cfRule>
  </conditionalFormatting>
  <conditionalFormatting sqref="B598">
    <cfRule type="cellIs" dxfId="11454" priority="1968" operator="equal">
      <formula>"LỖI LINK FB"</formula>
    </cfRule>
  </conditionalFormatting>
  <conditionalFormatting sqref="B598">
    <cfRule type="cellIs" dxfId="11453" priority="1969" operator="equal">
      <formula>"LỖI LINK FB"</formula>
    </cfRule>
  </conditionalFormatting>
  <conditionalFormatting sqref="B598">
    <cfRule type="cellIs" dxfId="11452" priority="1970" operator="equal">
      <formula>"Chờ feedback"</formula>
    </cfRule>
  </conditionalFormatting>
  <conditionalFormatting sqref="B598">
    <cfRule type="cellIs" dxfId="11451" priority="1971" operator="equal">
      <formula>"Chờ lớp"</formula>
    </cfRule>
  </conditionalFormatting>
  <conditionalFormatting sqref="B598">
    <cfRule type="cellIs" dxfId="11450" priority="1972" operator="equal">
      <formula>"DONE"</formula>
    </cfRule>
  </conditionalFormatting>
  <conditionalFormatting sqref="B598">
    <cfRule type="cellIs" dxfId="11449" priority="1973" operator="equal">
      <formula>"LỖI LINK FB"</formula>
    </cfRule>
  </conditionalFormatting>
  <conditionalFormatting sqref="B598">
    <cfRule type="cellIs" dxfId="11448" priority="1974" operator="equal">
      <formula>"Chờ feedback"</formula>
    </cfRule>
  </conditionalFormatting>
  <conditionalFormatting sqref="B598">
    <cfRule type="cellIs" dxfId="11447" priority="1975" operator="equal">
      <formula>"Chờ lớp"</formula>
    </cfRule>
  </conditionalFormatting>
  <conditionalFormatting sqref="B598">
    <cfRule type="cellIs" dxfId="11446" priority="1976" operator="equal">
      <formula>"DONE"</formula>
    </cfRule>
  </conditionalFormatting>
  <conditionalFormatting sqref="B598">
    <cfRule type="cellIs" dxfId="11445" priority="1977" operator="equal">
      <formula>"LỖI LINK FB"</formula>
    </cfRule>
  </conditionalFormatting>
  <conditionalFormatting sqref="B598">
    <cfRule type="cellIs" dxfId="11444" priority="1978" operator="equal">
      <formula>"Chờ feedback"</formula>
    </cfRule>
  </conditionalFormatting>
  <conditionalFormatting sqref="B598">
    <cfRule type="cellIs" dxfId="11443" priority="1979" operator="equal">
      <formula>"Chờ lớp"</formula>
    </cfRule>
  </conditionalFormatting>
  <conditionalFormatting sqref="B598">
    <cfRule type="cellIs" dxfId="11442" priority="1980" operator="equal">
      <formula>"DONE"</formula>
    </cfRule>
  </conditionalFormatting>
  <conditionalFormatting sqref="B598">
    <cfRule type="cellIs" dxfId="11441" priority="1981" operator="equal">
      <formula>"LỖI LINK FB"</formula>
    </cfRule>
  </conditionalFormatting>
  <conditionalFormatting sqref="B598">
    <cfRule type="cellIs" dxfId="11440" priority="1982" operator="equal">
      <formula>"Chờ feedback"</formula>
    </cfRule>
  </conditionalFormatting>
  <conditionalFormatting sqref="B598">
    <cfRule type="cellIs" dxfId="11439" priority="1983" operator="equal">
      <formula>"Chờ lớp"</formula>
    </cfRule>
  </conditionalFormatting>
  <conditionalFormatting sqref="B598">
    <cfRule type="cellIs" dxfId="11438" priority="1984" operator="equal">
      <formula>"DONE"</formula>
    </cfRule>
  </conditionalFormatting>
  <conditionalFormatting sqref="B598">
    <cfRule type="cellIs" dxfId="11437" priority="1985" operator="equal">
      <formula>"LỖI LINK FB"</formula>
    </cfRule>
  </conditionalFormatting>
  <conditionalFormatting sqref="B598">
    <cfRule type="cellIs" dxfId="11436" priority="1986" operator="equal">
      <formula>"LỖI LINK FB"</formula>
    </cfRule>
  </conditionalFormatting>
  <conditionalFormatting sqref="B598">
    <cfRule type="cellIs" dxfId="11435" priority="1987" operator="equal">
      <formula>"LỖI LINK FB"</formula>
    </cfRule>
  </conditionalFormatting>
  <conditionalFormatting sqref="B598">
    <cfRule type="cellIs" dxfId="11434" priority="1988" operator="equal">
      <formula>"LỖI LINK FB"</formula>
    </cfRule>
  </conditionalFormatting>
  <conditionalFormatting sqref="B598">
    <cfRule type="cellIs" dxfId="11433" priority="1989" operator="equal">
      <formula>"LỖI LINK FB"</formula>
    </cfRule>
  </conditionalFormatting>
  <conditionalFormatting sqref="B598">
    <cfRule type="cellIs" dxfId="11432" priority="1990" operator="equal">
      <formula>"LỖI LINK FB"</formula>
    </cfRule>
  </conditionalFormatting>
  <conditionalFormatting sqref="B598">
    <cfRule type="cellIs" dxfId="11431" priority="1991" operator="equal">
      <formula>"LỖI LINK FB"</formula>
    </cfRule>
  </conditionalFormatting>
  <conditionalFormatting sqref="B598">
    <cfRule type="cellIs" dxfId="11430" priority="1992" operator="equal">
      <formula>"LỖI LINK FB"</formula>
    </cfRule>
  </conditionalFormatting>
  <conditionalFormatting sqref="B598">
    <cfRule type="cellIs" dxfId="11429" priority="1993" operator="equal">
      <formula>"LỖI LINK FB"</formula>
    </cfRule>
  </conditionalFormatting>
  <conditionalFormatting sqref="B598">
    <cfRule type="cellIs" dxfId="11428" priority="1994" operator="equal">
      <formula>"LỖI LINK FB"</formula>
    </cfRule>
  </conditionalFormatting>
  <conditionalFormatting sqref="B598">
    <cfRule type="cellIs" dxfId="11427" priority="1995" operator="equal">
      <formula>"LỖI LINK FB"</formula>
    </cfRule>
  </conditionalFormatting>
  <conditionalFormatting sqref="B598">
    <cfRule type="cellIs" dxfId="11426" priority="1996" operator="equal">
      <formula>"LỖI LINK FB"</formula>
    </cfRule>
  </conditionalFormatting>
  <conditionalFormatting sqref="B598">
    <cfRule type="cellIs" dxfId="11425" priority="1997" operator="equal">
      <formula>"LỖI LINK FB"</formula>
    </cfRule>
  </conditionalFormatting>
  <conditionalFormatting sqref="B598">
    <cfRule type="cellIs" dxfId="11424" priority="1998" operator="equal">
      <formula>"LỖI LINK FB"</formula>
    </cfRule>
  </conditionalFormatting>
  <conditionalFormatting sqref="B598">
    <cfRule type="cellIs" dxfId="11423" priority="1999" operator="equal">
      <formula>"Chờ feedback"</formula>
    </cfRule>
  </conditionalFormatting>
  <conditionalFormatting sqref="B598">
    <cfRule type="cellIs" dxfId="11422" priority="2000" operator="equal">
      <formula>"Chờ lớp"</formula>
    </cfRule>
  </conditionalFormatting>
  <conditionalFormatting sqref="B598">
    <cfRule type="cellIs" dxfId="11421" priority="2001" operator="equal">
      <formula>"DONE"</formula>
    </cfRule>
  </conditionalFormatting>
  <conditionalFormatting sqref="B598">
    <cfRule type="cellIs" dxfId="11420" priority="2002" operator="equal">
      <formula>"LỖI LINK FB"</formula>
    </cfRule>
  </conditionalFormatting>
  <conditionalFormatting sqref="B598">
    <cfRule type="cellIs" dxfId="11419" priority="2003" operator="equal">
      <formula>"Chờ feedback"</formula>
    </cfRule>
  </conditionalFormatting>
  <conditionalFormatting sqref="B598">
    <cfRule type="cellIs" dxfId="11418" priority="2004" operator="equal">
      <formula>"Chờ lớp"</formula>
    </cfRule>
  </conditionalFormatting>
  <conditionalFormatting sqref="B598">
    <cfRule type="cellIs" dxfId="11417" priority="2005" operator="equal">
      <formula>"DONE"</formula>
    </cfRule>
  </conditionalFormatting>
  <conditionalFormatting sqref="B598">
    <cfRule type="cellIs" dxfId="11416" priority="2006" operator="equal">
      <formula>"LỖI LINK FB"</formula>
    </cfRule>
  </conditionalFormatting>
  <conditionalFormatting sqref="B598">
    <cfRule type="cellIs" dxfId="11415" priority="2007" operator="equal">
      <formula>"Chờ feedback"</formula>
    </cfRule>
  </conditionalFormatting>
  <conditionalFormatting sqref="B598">
    <cfRule type="cellIs" dxfId="11414" priority="2008" operator="equal">
      <formula>"Chờ lớp"</formula>
    </cfRule>
  </conditionalFormatting>
  <conditionalFormatting sqref="B598">
    <cfRule type="cellIs" dxfId="11413" priority="2009" operator="equal">
      <formula>"DONE"</formula>
    </cfRule>
  </conditionalFormatting>
  <conditionalFormatting sqref="B598">
    <cfRule type="cellIs" dxfId="11412" priority="2010" operator="equal">
      <formula>"LỖI LINK FB"</formula>
    </cfRule>
  </conditionalFormatting>
  <conditionalFormatting sqref="B598">
    <cfRule type="cellIs" dxfId="11411" priority="2011" operator="equal">
      <formula>"Chờ feedback"</formula>
    </cfRule>
  </conditionalFormatting>
  <conditionalFormatting sqref="B598">
    <cfRule type="cellIs" dxfId="11410" priority="2012" operator="equal">
      <formula>"Chờ lớp"</formula>
    </cfRule>
  </conditionalFormatting>
  <conditionalFormatting sqref="B598">
    <cfRule type="cellIs" dxfId="11409" priority="2013" operator="equal">
      <formula>"DONE"</formula>
    </cfRule>
  </conditionalFormatting>
  <conditionalFormatting sqref="B598">
    <cfRule type="cellIs" dxfId="11408" priority="2014" operator="equal">
      <formula>"DONE"</formula>
    </cfRule>
  </conditionalFormatting>
  <conditionalFormatting sqref="B598">
    <cfRule type="cellIs" dxfId="11407" priority="2015" operator="equal">
      <formula>"Chờ lớp"</formula>
    </cfRule>
  </conditionalFormatting>
  <conditionalFormatting sqref="B598">
    <cfRule type="cellIs" dxfId="11406" priority="2016" operator="equal">
      <formula>"Chờ feedback"</formula>
    </cfRule>
  </conditionalFormatting>
  <conditionalFormatting sqref="B598">
    <cfRule type="cellIs" dxfId="11405" priority="2017" operator="equal">
      <formula>"LỖI LINK FB"</formula>
    </cfRule>
  </conditionalFormatting>
  <conditionalFormatting sqref="B598">
    <cfRule type="cellIs" dxfId="11404" priority="2018" operator="equal">
      <formula>"DONE"</formula>
    </cfRule>
  </conditionalFormatting>
  <conditionalFormatting sqref="B598">
    <cfRule type="cellIs" dxfId="11403" priority="2019" operator="equal">
      <formula>"Chờ lớp"</formula>
    </cfRule>
  </conditionalFormatting>
  <conditionalFormatting sqref="B598">
    <cfRule type="cellIs" dxfId="11402" priority="2020" operator="equal">
      <formula>"Chờ feedback"</formula>
    </cfRule>
  </conditionalFormatting>
  <conditionalFormatting sqref="B598">
    <cfRule type="cellIs" dxfId="11401" priority="2021" operator="equal">
      <formula>"LỖI LINK FB"</formula>
    </cfRule>
  </conditionalFormatting>
  <conditionalFormatting sqref="B598">
    <cfRule type="cellIs" dxfId="11400" priority="2022" operator="equal">
      <formula>"DONE"</formula>
    </cfRule>
  </conditionalFormatting>
  <conditionalFormatting sqref="B598">
    <cfRule type="cellIs" dxfId="11399" priority="2023" operator="equal">
      <formula>"Chờ lớp"</formula>
    </cfRule>
  </conditionalFormatting>
  <conditionalFormatting sqref="B598">
    <cfRule type="cellIs" dxfId="11398" priority="2024" operator="equal">
      <formula>"Chờ feedback"</formula>
    </cfRule>
  </conditionalFormatting>
  <conditionalFormatting sqref="B598">
    <cfRule type="cellIs" dxfId="11397" priority="2025" operator="equal">
      <formula>"LỖI LINK FB"</formula>
    </cfRule>
  </conditionalFormatting>
  <conditionalFormatting sqref="B598">
    <cfRule type="cellIs" dxfId="11396" priority="2026" operator="equal">
      <formula>"DONE"</formula>
    </cfRule>
  </conditionalFormatting>
  <conditionalFormatting sqref="B598">
    <cfRule type="cellIs" dxfId="11395" priority="2027" operator="equal">
      <formula>"Chờ lớp"</formula>
    </cfRule>
  </conditionalFormatting>
  <conditionalFormatting sqref="B598">
    <cfRule type="cellIs" dxfId="11394" priority="2028" operator="equal">
      <formula>"Chờ feedback"</formula>
    </cfRule>
  </conditionalFormatting>
  <conditionalFormatting sqref="B598">
    <cfRule type="cellIs" dxfId="11393" priority="2029" operator="equal">
      <formula>"LỖI LINK FB"</formula>
    </cfRule>
  </conditionalFormatting>
  <conditionalFormatting sqref="B598">
    <cfRule type="cellIs" dxfId="11392" priority="2030" operator="equal">
      <formula>"LỖI LINK FB"</formula>
    </cfRule>
  </conditionalFormatting>
  <conditionalFormatting sqref="B598">
    <cfRule type="cellIs" dxfId="11391" priority="2031" operator="equal">
      <formula>"Chờ feedback"</formula>
    </cfRule>
  </conditionalFormatting>
  <conditionalFormatting sqref="B598">
    <cfRule type="cellIs" dxfId="11390" priority="2032" operator="equal">
      <formula>"Chờ lớp"</formula>
    </cfRule>
  </conditionalFormatting>
  <conditionalFormatting sqref="B598">
    <cfRule type="cellIs" dxfId="11389" priority="2033" operator="equal">
      <formula>"DONE"</formula>
    </cfRule>
  </conditionalFormatting>
  <conditionalFormatting sqref="B598">
    <cfRule type="cellIs" dxfId="11388" priority="2034" operator="equal">
      <formula>"DONE"</formula>
    </cfRule>
  </conditionalFormatting>
  <conditionalFormatting sqref="B598">
    <cfRule type="cellIs" dxfId="11387" priority="2035" operator="equal">
      <formula>"Chờ lớp"</formula>
    </cfRule>
  </conditionalFormatting>
  <conditionalFormatting sqref="B598">
    <cfRule type="cellIs" dxfId="11386" priority="2036" operator="equal">
      <formula>"Chờ feedback"</formula>
    </cfRule>
  </conditionalFormatting>
  <conditionalFormatting sqref="B598">
    <cfRule type="cellIs" dxfId="11385" priority="2037" operator="equal">
      <formula>"LỖI LINK FB"</formula>
    </cfRule>
  </conditionalFormatting>
  <conditionalFormatting sqref="B598">
    <cfRule type="cellIs" dxfId="11384" priority="2038" operator="equal">
      <formula>"DONE"</formula>
    </cfRule>
  </conditionalFormatting>
  <conditionalFormatting sqref="B598">
    <cfRule type="cellIs" dxfId="11383" priority="2039" operator="equal">
      <formula>"Chờ lớp"</formula>
    </cfRule>
  </conditionalFormatting>
  <conditionalFormatting sqref="B598">
    <cfRule type="cellIs" dxfId="11382" priority="2040" operator="equal">
      <formula>"Chờ feedback"</formula>
    </cfRule>
  </conditionalFormatting>
  <conditionalFormatting sqref="B598">
    <cfRule type="cellIs" dxfId="11381" priority="2041" operator="equal">
      <formula>"LỖI LINK FB"</formula>
    </cfRule>
  </conditionalFormatting>
  <conditionalFormatting sqref="B598">
    <cfRule type="cellIs" dxfId="11380" priority="2042" operator="equal">
      <formula>"LỖI LINK FB"</formula>
    </cfRule>
  </conditionalFormatting>
  <conditionalFormatting sqref="B598">
    <cfRule type="cellIs" dxfId="11379" priority="2043" operator="equal">
      <formula>"Chờ feedback"</formula>
    </cfRule>
  </conditionalFormatting>
  <conditionalFormatting sqref="B598">
    <cfRule type="cellIs" dxfId="11378" priority="2044" operator="equal">
      <formula>"Chờ lớp"</formula>
    </cfRule>
  </conditionalFormatting>
  <conditionalFormatting sqref="B598">
    <cfRule type="cellIs" dxfId="11377" priority="2045" operator="equal">
      <formula>"DONE"</formula>
    </cfRule>
  </conditionalFormatting>
  <conditionalFormatting sqref="B598">
    <cfRule type="cellIs" dxfId="11376" priority="2046" operator="equal">
      <formula>"LỖI LINK FB"</formula>
    </cfRule>
  </conditionalFormatting>
  <conditionalFormatting sqref="B598">
    <cfRule type="cellIs" dxfId="11375" priority="2047" operator="equal">
      <formula>"Chờ feedback"</formula>
    </cfRule>
  </conditionalFormatting>
  <conditionalFormatting sqref="B598">
    <cfRule type="cellIs" dxfId="11374" priority="2048" operator="equal">
      <formula>"Chờ lớp"</formula>
    </cfRule>
  </conditionalFormatting>
  <conditionalFormatting sqref="B598">
    <cfRule type="cellIs" dxfId="11373" priority="2049" operator="equal">
      <formula>"DONE"</formula>
    </cfRule>
  </conditionalFormatting>
  <conditionalFormatting sqref="B598">
    <cfRule type="cellIs" dxfId="11372" priority="2050" operator="equal">
      <formula>"DONE"</formula>
    </cfRule>
  </conditionalFormatting>
  <conditionalFormatting sqref="B598">
    <cfRule type="cellIs" dxfId="11371" priority="2051" operator="equal">
      <formula>"Chờ lớp"</formula>
    </cfRule>
  </conditionalFormatting>
  <conditionalFormatting sqref="B598">
    <cfRule type="cellIs" dxfId="11370" priority="2052" operator="equal">
      <formula>"Chờ feedback"</formula>
    </cfRule>
  </conditionalFormatting>
  <conditionalFormatting sqref="B598">
    <cfRule type="cellIs" dxfId="11369" priority="2053" operator="equal">
      <formula>"LỖI LINK FB"</formula>
    </cfRule>
  </conditionalFormatting>
  <conditionalFormatting sqref="B598">
    <cfRule type="cellIs" dxfId="11368" priority="2054" operator="equal">
      <formula>"LỖI LINK FB"</formula>
    </cfRule>
  </conditionalFormatting>
  <conditionalFormatting sqref="B598">
    <cfRule type="cellIs" dxfId="11367" priority="2055" operator="equal">
      <formula>"Chờ feedback"</formula>
    </cfRule>
  </conditionalFormatting>
  <conditionalFormatting sqref="B598">
    <cfRule type="cellIs" dxfId="11366" priority="2056" operator="equal">
      <formula>"Chờ lớp"</formula>
    </cfRule>
  </conditionalFormatting>
  <conditionalFormatting sqref="B598">
    <cfRule type="cellIs" dxfId="11365" priority="2057" operator="equal">
      <formula>"DONE"</formula>
    </cfRule>
  </conditionalFormatting>
  <conditionalFormatting sqref="B598">
    <cfRule type="cellIs" dxfId="11364" priority="2058" operator="equal">
      <formula>"DONE"</formula>
    </cfRule>
  </conditionalFormatting>
  <conditionalFormatting sqref="B598">
    <cfRule type="cellIs" dxfId="11363" priority="2059" operator="equal">
      <formula>"Chờ lớp"</formula>
    </cfRule>
  </conditionalFormatting>
  <conditionalFormatting sqref="B598">
    <cfRule type="cellIs" dxfId="11362" priority="2060" operator="equal">
      <formula>"Chờ feedback"</formula>
    </cfRule>
  </conditionalFormatting>
  <conditionalFormatting sqref="B598">
    <cfRule type="cellIs" dxfId="11361" priority="2061" operator="equal">
      <formula>"LỖI LINK FB"</formula>
    </cfRule>
  </conditionalFormatting>
  <conditionalFormatting sqref="B598">
    <cfRule type="cellIs" dxfId="11360" priority="2062" operator="equal">
      <formula>"DONE"</formula>
    </cfRule>
  </conditionalFormatting>
  <conditionalFormatting sqref="B598">
    <cfRule type="cellIs" dxfId="11359" priority="2063" operator="equal">
      <formula>"Chờ lớp"</formula>
    </cfRule>
  </conditionalFormatting>
  <conditionalFormatting sqref="B598">
    <cfRule type="cellIs" dxfId="11358" priority="2064" operator="equal">
      <formula>"Chờ feedback"</formula>
    </cfRule>
  </conditionalFormatting>
  <conditionalFormatting sqref="B598">
    <cfRule type="cellIs" dxfId="11357" priority="2065" operator="equal">
      <formula>"LỖI LINK FB"</formula>
    </cfRule>
  </conditionalFormatting>
  <conditionalFormatting sqref="B598">
    <cfRule type="cellIs" dxfId="11356" priority="2066" operator="equal">
      <formula>"DONE"</formula>
    </cfRule>
  </conditionalFormatting>
  <conditionalFormatting sqref="B598">
    <cfRule type="cellIs" dxfId="11355" priority="2067" operator="equal">
      <formula>"Chờ lớp"</formula>
    </cfRule>
  </conditionalFormatting>
  <conditionalFormatting sqref="B598">
    <cfRule type="cellIs" dxfId="11354" priority="2068" operator="equal">
      <formula>"Chờ feedback"</formula>
    </cfRule>
  </conditionalFormatting>
  <conditionalFormatting sqref="B598">
    <cfRule type="cellIs" dxfId="11353" priority="2069" operator="equal">
      <formula>"LỖI LINK FB"</formula>
    </cfRule>
  </conditionalFormatting>
  <conditionalFormatting sqref="B598">
    <cfRule type="cellIs" dxfId="11352" priority="2070" operator="equal">
      <formula>"LỖI LINK FB"</formula>
    </cfRule>
  </conditionalFormatting>
  <conditionalFormatting sqref="B598">
    <cfRule type="cellIs" dxfId="11351" priority="2071" operator="equal">
      <formula>"LỖI LINK FB"</formula>
    </cfRule>
  </conditionalFormatting>
  <conditionalFormatting sqref="B598">
    <cfRule type="cellIs" dxfId="11350" priority="2072" operator="equal">
      <formula>"LỖI LINK FB"</formula>
    </cfRule>
  </conditionalFormatting>
  <conditionalFormatting sqref="B598">
    <cfRule type="cellIs" dxfId="11349" priority="2073" operator="equal">
      <formula>"LỖI LINK FB"</formula>
    </cfRule>
  </conditionalFormatting>
  <conditionalFormatting sqref="B598">
    <cfRule type="cellIs" dxfId="11348" priority="2074" operator="equal">
      <formula>"LỖI LINK FB"</formula>
    </cfRule>
  </conditionalFormatting>
  <conditionalFormatting sqref="B598">
    <cfRule type="cellIs" dxfId="11347" priority="2075" operator="equal">
      <formula>"LỖI LINK FB"</formula>
    </cfRule>
  </conditionalFormatting>
  <conditionalFormatting sqref="B598">
    <cfRule type="cellIs" dxfId="11346" priority="2076" operator="equal">
      <formula>"LỖI LINK FB"</formula>
    </cfRule>
  </conditionalFormatting>
  <conditionalFormatting sqref="B598">
    <cfRule type="cellIs" dxfId="11345" priority="2077" operator="equal">
      <formula>"LỖI LINK FB"</formula>
    </cfRule>
  </conditionalFormatting>
  <conditionalFormatting sqref="B598">
    <cfRule type="cellIs" dxfId="11344" priority="2078" operator="equal">
      <formula>"LỖI LINK FB"</formula>
    </cfRule>
  </conditionalFormatting>
  <conditionalFormatting sqref="B598">
    <cfRule type="cellIs" dxfId="11343" priority="2079" operator="equal">
      <formula>"LỖI LINK FB"</formula>
    </cfRule>
  </conditionalFormatting>
  <conditionalFormatting sqref="B598">
    <cfRule type="cellIs" dxfId="11342" priority="2080" operator="equal">
      <formula>"LỖI LINK FB"</formula>
    </cfRule>
  </conditionalFormatting>
  <conditionalFormatting sqref="B598">
    <cfRule type="cellIs" dxfId="11341" priority="2081" operator="equal">
      <formula>"LỖI LINK FB"</formula>
    </cfRule>
  </conditionalFormatting>
  <conditionalFormatting sqref="B598">
    <cfRule type="cellIs" dxfId="11340" priority="2082" operator="equal">
      <formula>"LỖI LINK FB"</formula>
    </cfRule>
  </conditionalFormatting>
  <conditionalFormatting sqref="B598">
    <cfRule type="cellIs" dxfId="11339" priority="2083" operator="equal">
      <formula>"DONE"</formula>
    </cfRule>
  </conditionalFormatting>
  <conditionalFormatting sqref="B598">
    <cfRule type="cellIs" dxfId="11338" priority="2084" operator="equal">
      <formula>"Chờ lớp"</formula>
    </cfRule>
  </conditionalFormatting>
  <conditionalFormatting sqref="B598">
    <cfRule type="cellIs" dxfId="11337" priority="2085" operator="equal">
      <formula>"Chờ feedback"</formula>
    </cfRule>
  </conditionalFormatting>
  <conditionalFormatting sqref="B598">
    <cfRule type="cellIs" dxfId="11336" priority="2086" operator="equal">
      <formula>"LỖI LINK FB"</formula>
    </cfRule>
  </conditionalFormatting>
  <conditionalFormatting sqref="B598">
    <cfRule type="cellIs" dxfId="11335" priority="2087" operator="equal">
      <formula>"LỖI LINK FB"</formula>
    </cfRule>
  </conditionalFormatting>
  <conditionalFormatting sqref="B598">
    <cfRule type="cellIs" dxfId="11334" priority="2088" operator="equal">
      <formula>"Chờ feedback"</formula>
    </cfRule>
  </conditionalFormatting>
  <conditionalFormatting sqref="B598">
    <cfRule type="cellIs" dxfId="11333" priority="2089" operator="equal">
      <formula>"Chờ lớp"</formula>
    </cfRule>
  </conditionalFormatting>
  <conditionalFormatting sqref="B598">
    <cfRule type="cellIs" dxfId="11332" priority="2090" operator="equal">
      <formula>"DONE"</formula>
    </cfRule>
  </conditionalFormatting>
  <conditionalFormatting sqref="B598">
    <cfRule type="cellIs" dxfId="11331" priority="2091" operator="equal">
      <formula>"LỖI LINK FB"</formula>
    </cfRule>
  </conditionalFormatting>
  <conditionalFormatting sqref="B598">
    <cfRule type="cellIs" dxfId="11330" priority="2092" operator="equal">
      <formula>"LỖI LINK FB"</formula>
    </cfRule>
  </conditionalFormatting>
  <conditionalFormatting sqref="B598">
    <cfRule type="cellIs" dxfId="11329" priority="2093" operator="equal">
      <formula>"LỖI LINK FB"</formula>
    </cfRule>
  </conditionalFormatting>
  <conditionalFormatting sqref="B598">
    <cfRule type="cellIs" dxfId="11328" priority="2094" operator="equal">
      <formula>"LỖI LINK FB"</formula>
    </cfRule>
  </conditionalFormatting>
  <conditionalFormatting sqref="B598">
    <cfRule type="cellIs" dxfId="11327" priority="2095" operator="equal">
      <formula>"LỖI LINK FB"</formula>
    </cfRule>
  </conditionalFormatting>
  <conditionalFormatting sqref="B598">
    <cfRule type="cellIs" dxfId="11326" priority="2096" operator="equal">
      <formula>"LỖI LINK FB"</formula>
    </cfRule>
  </conditionalFormatting>
  <conditionalFormatting sqref="B598">
    <cfRule type="cellIs" dxfId="11325" priority="2097" operator="equal">
      <formula>"LỖI LINK FB"</formula>
    </cfRule>
  </conditionalFormatting>
  <conditionalFormatting sqref="B598">
    <cfRule type="cellIs" dxfId="11324" priority="2098" operator="equal">
      <formula>"LỖI LINK FB"</formula>
    </cfRule>
  </conditionalFormatting>
  <conditionalFormatting sqref="B598">
    <cfRule type="cellIs" dxfId="11323" priority="2099" operator="equal">
      <formula>"LỖI LINK FB"</formula>
    </cfRule>
  </conditionalFormatting>
  <conditionalFormatting sqref="B598">
    <cfRule type="cellIs" dxfId="11322" priority="2100" operator="equal">
      <formula>"LỖI LINK FB"</formula>
    </cfRule>
  </conditionalFormatting>
  <conditionalFormatting sqref="B598">
    <cfRule type="cellIs" dxfId="11321" priority="2101" operator="equal">
      <formula>"LỖI LINK FB"</formula>
    </cfRule>
  </conditionalFormatting>
  <conditionalFormatting sqref="B598">
    <cfRule type="cellIs" dxfId="11320" priority="2102" operator="equal">
      <formula>"LỖI LINK FB"</formula>
    </cfRule>
  </conditionalFormatting>
  <conditionalFormatting sqref="B598">
    <cfRule type="cellIs" dxfId="11319" priority="2103" operator="equal">
      <formula>"LỖI LINK FB"</formula>
    </cfRule>
  </conditionalFormatting>
  <conditionalFormatting sqref="B598">
    <cfRule type="cellIs" dxfId="11318" priority="2104" operator="equal">
      <formula>"LỖI LINK FB"</formula>
    </cfRule>
  </conditionalFormatting>
  <conditionalFormatting sqref="B598">
    <cfRule type="cellIs" dxfId="11317" priority="2105" operator="equal">
      <formula>"Chờ feedback"</formula>
    </cfRule>
  </conditionalFormatting>
  <conditionalFormatting sqref="B598">
    <cfRule type="cellIs" dxfId="11316" priority="2106" operator="equal">
      <formula>"Chờ lớp"</formula>
    </cfRule>
  </conditionalFormatting>
  <conditionalFormatting sqref="B598">
    <cfRule type="cellIs" dxfId="11315" priority="2107" operator="equal">
      <formula>"DONE"</formula>
    </cfRule>
  </conditionalFormatting>
  <conditionalFormatting sqref="B598">
    <cfRule type="cellIs" dxfId="11314" priority="2108" operator="equal">
      <formula>"LỖI LINK FB"</formula>
    </cfRule>
  </conditionalFormatting>
  <conditionalFormatting sqref="B598">
    <cfRule type="cellIs" dxfId="11313" priority="2109" operator="equal">
      <formula>"Chờ feedback"</formula>
    </cfRule>
  </conditionalFormatting>
  <conditionalFormatting sqref="B598">
    <cfRule type="cellIs" dxfId="11312" priority="2110" operator="equal">
      <formula>"Chờ lớp"</formula>
    </cfRule>
  </conditionalFormatting>
  <conditionalFormatting sqref="B598">
    <cfRule type="cellIs" dxfId="11311" priority="2111" operator="equal">
      <formula>"DONE"</formula>
    </cfRule>
  </conditionalFormatting>
  <conditionalFormatting sqref="B598">
    <cfRule type="cellIs" dxfId="11310" priority="2112" operator="equal">
      <formula>"LỖI LINK FB"</formula>
    </cfRule>
  </conditionalFormatting>
  <conditionalFormatting sqref="B598">
    <cfRule type="cellIs" dxfId="11309" priority="2113" operator="equal">
      <formula>"Chờ feedback"</formula>
    </cfRule>
  </conditionalFormatting>
  <conditionalFormatting sqref="B598">
    <cfRule type="cellIs" dxfId="11308" priority="2114" operator="equal">
      <formula>"Chờ lớp"</formula>
    </cfRule>
  </conditionalFormatting>
  <conditionalFormatting sqref="B598">
    <cfRule type="cellIs" dxfId="11307" priority="2115" operator="equal">
      <formula>"DONE"</formula>
    </cfRule>
  </conditionalFormatting>
  <conditionalFormatting sqref="B598">
    <cfRule type="cellIs" dxfId="11306" priority="2116" operator="equal">
      <formula>"DONE"</formula>
    </cfRule>
  </conditionalFormatting>
  <conditionalFormatting sqref="B598">
    <cfRule type="cellIs" dxfId="11305" priority="2117" operator="equal">
      <formula>"Chờ lớp"</formula>
    </cfRule>
  </conditionalFormatting>
  <conditionalFormatting sqref="B598">
    <cfRule type="cellIs" dxfId="11304" priority="2118" operator="equal">
      <formula>"Chờ feedback"</formula>
    </cfRule>
  </conditionalFormatting>
  <conditionalFormatting sqref="B598">
    <cfRule type="cellIs" dxfId="11303" priority="2119" operator="equal">
      <formula>"LỖI LINK FB"</formula>
    </cfRule>
  </conditionalFormatting>
  <conditionalFormatting sqref="B598">
    <cfRule type="cellIs" dxfId="11302" priority="2120" operator="equal">
      <formula>"LỖI LINK FB"</formula>
    </cfRule>
  </conditionalFormatting>
  <conditionalFormatting sqref="B598">
    <cfRule type="cellIs" dxfId="11301" priority="2121" operator="equal">
      <formula>"Chờ feedback"</formula>
    </cfRule>
  </conditionalFormatting>
  <conditionalFormatting sqref="B598">
    <cfRule type="cellIs" dxfId="11300" priority="2122" operator="equal">
      <formula>"Chờ lớp"</formula>
    </cfRule>
  </conditionalFormatting>
  <conditionalFormatting sqref="B598">
    <cfRule type="cellIs" dxfId="11299" priority="2123" operator="equal">
      <formula>"DONE"</formula>
    </cfRule>
  </conditionalFormatting>
  <conditionalFormatting sqref="B598">
    <cfRule type="cellIs" dxfId="11298" priority="2124" operator="equal">
      <formula>"DONE"</formula>
    </cfRule>
  </conditionalFormatting>
  <conditionalFormatting sqref="B598">
    <cfRule type="cellIs" dxfId="11297" priority="2125" operator="equal">
      <formula>"Chờ lớp"</formula>
    </cfRule>
  </conditionalFormatting>
  <conditionalFormatting sqref="B598">
    <cfRule type="cellIs" dxfId="11296" priority="2126" operator="equal">
      <formula>"Chờ feedback"</formula>
    </cfRule>
  </conditionalFormatting>
  <conditionalFormatting sqref="B598">
    <cfRule type="cellIs" dxfId="11295" priority="2127" operator="equal">
      <formula>"LỖI LINK FB"</formula>
    </cfRule>
  </conditionalFormatting>
  <conditionalFormatting sqref="B598">
    <cfRule type="cellIs" dxfId="11294" priority="2128" operator="equal">
      <formula>"DONE"</formula>
    </cfRule>
  </conditionalFormatting>
  <conditionalFormatting sqref="B598">
    <cfRule type="cellIs" dxfId="11293" priority="2129" operator="equal">
      <formula>"Chờ lớp"</formula>
    </cfRule>
  </conditionalFormatting>
  <conditionalFormatting sqref="B598">
    <cfRule type="cellIs" dxfId="11292" priority="2130" operator="equal">
      <formula>"Chờ feedback"</formula>
    </cfRule>
  </conditionalFormatting>
  <conditionalFormatting sqref="B598">
    <cfRule type="cellIs" dxfId="11291" priority="2131" operator="equal">
      <formula>"LỖI LINK FB"</formula>
    </cfRule>
  </conditionalFormatting>
  <conditionalFormatting sqref="B598">
    <cfRule type="cellIs" dxfId="11290" priority="2132" operator="equal">
      <formula>"LỖI LINK FB"</formula>
    </cfRule>
  </conditionalFormatting>
  <conditionalFormatting sqref="B598">
    <cfRule type="cellIs" dxfId="11289" priority="2133" operator="equal">
      <formula>"Chờ feedback"</formula>
    </cfRule>
  </conditionalFormatting>
  <conditionalFormatting sqref="B598">
    <cfRule type="cellIs" dxfId="11288" priority="2134" operator="equal">
      <formula>"Chờ lớp"</formula>
    </cfRule>
  </conditionalFormatting>
  <conditionalFormatting sqref="B598">
    <cfRule type="cellIs" dxfId="11287" priority="2135" operator="equal">
      <formula>"DONE"</formula>
    </cfRule>
  </conditionalFormatting>
  <conditionalFormatting sqref="B598">
    <cfRule type="cellIs" dxfId="11286" priority="2136" operator="equal">
      <formula>"LỖI LINK FB"</formula>
    </cfRule>
  </conditionalFormatting>
  <conditionalFormatting sqref="B598">
    <cfRule type="cellIs" dxfId="11285" priority="2137" operator="equal">
      <formula>"Chờ feedback"</formula>
    </cfRule>
  </conditionalFormatting>
  <conditionalFormatting sqref="B598">
    <cfRule type="cellIs" dxfId="11284" priority="2138" operator="equal">
      <formula>"Chờ lớp"</formula>
    </cfRule>
  </conditionalFormatting>
  <conditionalFormatting sqref="B598">
    <cfRule type="cellIs" dxfId="11283" priority="2139" operator="equal">
      <formula>"DONE"</formula>
    </cfRule>
  </conditionalFormatting>
  <conditionalFormatting sqref="B598">
    <cfRule type="cellIs" dxfId="11282" priority="2140" operator="equal">
      <formula>"DONE"</formula>
    </cfRule>
  </conditionalFormatting>
  <conditionalFormatting sqref="B598">
    <cfRule type="cellIs" dxfId="11281" priority="2141" operator="equal">
      <formula>"Chờ lớp"</formula>
    </cfRule>
  </conditionalFormatting>
  <conditionalFormatting sqref="B598">
    <cfRule type="cellIs" dxfId="11280" priority="2142" operator="equal">
      <formula>"Chờ feedback"</formula>
    </cfRule>
  </conditionalFormatting>
  <conditionalFormatting sqref="B598">
    <cfRule type="cellIs" dxfId="11279" priority="2143" operator="equal">
      <formula>"LỖI LINK FB"</formula>
    </cfRule>
  </conditionalFormatting>
  <conditionalFormatting sqref="B598">
    <cfRule type="cellIs" dxfId="11278" priority="2144" operator="equal">
      <formula>"LỖI LINK FB"</formula>
    </cfRule>
  </conditionalFormatting>
  <conditionalFormatting sqref="B598">
    <cfRule type="cellIs" dxfId="11277" priority="2145" operator="equal">
      <formula>"Chờ feedback"</formula>
    </cfRule>
  </conditionalFormatting>
  <conditionalFormatting sqref="B598">
    <cfRule type="cellIs" dxfId="11276" priority="2146" operator="equal">
      <formula>"Chờ lớp"</formula>
    </cfRule>
  </conditionalFormatting>
  <conditionalFormatting sqref="B598">
    <cfRule type="cellIs" dxfId="11275" priority="2147" operator="equal">
      <formula>"DONE"</formula>
    </cfRule>
  </conditionalFormatting>
  <conditionalFormatting sqref="B598">
    <cfRule type="cellIs" dxfId="11274" priority="2148" operator="equal">
      <formula>"LỖI LINK FB"</formula>
    </cfRule>
  </conditionalFormatting>
  <conditionalFormatting sqref="B598">
    <cfRule type="cellIs" dxfId="11273" priority="2149" operator="equal">
      <formula>"Chờ feedback"</formula>
    </cfRule>
  </conditionalFormatting>
  <conditionalFormatting sqref="B598">
    <cfRule type="cellIs" dxfId="11272" priority="2150" operator="equal">
      <formula>"Chờ lớp"</formula>
    </cfRule>
  </conditionalFormatting>
  <conditionalFormatting sqref="B598">
    <cfRule type="cellIs" dxfId="11271" priority="2151" operator="equal">
      <formula>"DONE"</formula>
    </cfRule>
  </conditionalFormatting>
  <conditionalFormatting sqref="B598">
    <cfRule type="cellIs" dxfId="11270" priority="2152" operator="equal">
      <formula>"LỖI LINK FB"</formula>
    </cfRule>
  </conditionalFormatting>
  <conditionalFormatting sqref="B598">
    <cfRule type="cellIs" dxfId="11269" priority="2153" operator="equal">
      <formula>"Chờ feedback"</formula>
    </cfRule>
  </conditionalFormatting>
  <conditionalFormatting sqref="B598">
    <cfRule type="cellIs" dxfId="11268" priority="2154" operator="equal">
      <formula>"Chờ lớp"</formula>
    </cfRule>
  </conditionalFormatting>
  <conditionalFormatting sqref="B598">
    <cfRule type="cellIs" dxfId="11267" priority="2155" operator="equal">
      <formula>"DONE"</formula>
    </cfRule>
  </conditionalFormatting>
  <conditionalFormatting sqref="B598">
    <cfRule type="cellIs" dxfId="11266" priority="2156" operator="equal">
      <formula>"LỖI LINK FB"</formula>
    </cfRule>
  </conditionalFormatting>
  <conditionalFormatting sqref="B598">
    <cfRule type="cellIs" dxfId="11265" priority="2157" operator="equal">
      <formula>"Chờ feedback"</formula>
    </cfRule>
  </conditionalFormatting>
  <conditionalFormatting sqref="B598">
    <cfRule type="cellIs" dxfId="11264" priority="2158" operator="equal">
      <formula>"Chờ lớp"</formula>
    </cfRule>
  </conditionalFormatting>
  <conditionalFormatting sqref="B598">
    <cfRule type="cellIs" dxfId="11263" priority="2159" operator="equal">
      <formula>"DONE"</formula>
    </cfRule>
  </conditionalFormatting>
  <conditionalFormatting sqref="B598">
    <cfRule type="cellIs" dxfId="11262" priority="2160" operator="equal">
      <formula>"LỖI LINK FB"</formula>
    </cfRule>
  </conditionalFormatting>
  <conditionalFormatting sqref="B598">
    <cfRule type="cellIs" dxfId="11261" priority="2161" operator="equal">
      <formula>"Chờ feedback"</formula>
    </cfRule>
  </conditionalFormatting>
  <conditionalFormatting sqref="B598">
    <cfRule type="cellIs" dxfId="11260" priority="2162" operator="equal">
      <formula>"Chờ lớp"</formula>
    </cfRule>
  </conditionalFormatting>
  <conditionalFormatting sqref="B598">
    <cfRule type="cellIs" dxfId="11259" priority="2163" operator="equal">
      <formula>"DONE"</formula>
    </cfRule>
  </conditionalFormatting>
  <conditionalFormatting sqref="B598">
    <cfRule type="cellIs" dxfId="11258" priority="2164" operator="equal">
      <formula>"LỖI LINK FB"</formula>
    </cfRule>
  </conditionalFormatting>
  <conditionalFormatting sqref="B598">
    <cfRule type="cellIs" dxfId="11257" priority="2165" operator="equal">
      <formula>"LỖI LINK FB"</formula>
    </cfRule>
  </conditionalFormatting>
  <conditionalFormatting sqref="B598">
    <cfRule type="cellIs" dxfId="11256" priority="2166" operator="equal">
      <formula>"LỖI LINK FB"</formula>
    </cfRule>
  </conditionalFormatting>
  <conditionalFormatting sqref="B598">
    <cfRule type="cellIs" dxfId="11255" priority="2167" operator="equal">
      <formula>"LỖI LINK FB"</formula>
    </cfRule>
  </conditionalFormatting>
  <conditionalFormatting sqref="B598">
    <cfRule type="cellIs" dxfId="11254" priority="2168" operator="equal">
      <formula>"LỖI LINK FB"</formula>
    </cfRule>
  </conditionalFormatting>
  <conditionalFormatting sqref="B598">
    <cfRule type="cellIs" dxfId="11253" priority="2169" operator="equal">
      <formula>"LỖI LINK FB"</formula>
    </cfRule>
  </conditionalFormatting>
  <conditionalFormatting sqref="B598">
    <cfRule type="cellIs" dxfId="11252" priority="2170" operator="equal">
      <formula>"LỖI LINK FB"</formula>
    </cfRule>
  </conditionalFormatting>
  <conditionalFormatting sqref="B598">
    <cfRule type="cellIs" dxfId="11251" priority="2171" operator="equal">
      <formula>"LỖI LINK FB"</formula>
    </cfRule>
  </conditionalFormatting>
  <conditionalFormatting sqref="B598">
    <cfRule type="cellIs" dxfId="11250" priority="2172" operator="equal">
      <formula>"LỖI LINK FB"</formula>
    </cfRule>
  </conditionalFormatting>
  <conditionalFormatting sqref="B598">
    <cfRule type="cellIs" dxfId="11249" priority="2173" operator="equal">
      <formula>"LỖI LINK FB"</formula>
    </cfRule>
  </conditionalFormatting>
  <conditionalFormatting sqref="B598">
    <cfRule type="cellIs" dxfId="11248" priority="2174" operator="equal">
      <formula>"LỖI LINK FB"</formula>
    </cfRule>
  </conditionalFormatting>
  <conditionalFormatting sqref="B598">
    <cfRule type="cellIs" dxfId="11247" priority="2175" operator="equal">
      <formula>"LỖI LINK FB"</formula>
    </cfRule>
  </conditionalFormatting>
  <conditionalFormatting sqref="B598">
    <cfRule type="cellIs" dxfId="11246" priority="2176" operator="equal">
      <formula>"LỖI LINK FB"</formula>
    </cfRule>
  </conditionalFormatting>
  <conditionalFormatting sqref="B598">
    <cfRule type="cellIs" dxfId="11245" priority="2177" operator="equal">
      <formula>"LỖI LINK FB"</formula>
    </cfRule>
  </conditionalFormatting>
  <conditionalFormatting sqref="B598">
    <cfRule type="cellIs" dxfId="11244" priority="2178" operator="equal">
      <formula>"Chờ feedback"</formula>
    </cfRule>
  </conditionalFormatting>
  <conditionalFormatting sqref="B598">
    <cfRule type="cellIs" dxfId="11243" priority="2179" operator="equal">
      <formula>"Chờ lớp"</formula>
    </cfRule>
  </conditionalFormatting>
  <conditionalFormatting sqref="B598">
    <cfRule type="cellIs" dxfId="11242" priority="2180" operator="equal">
      <formula>"DONE"</formula>
    </cfRule>
  </conditionalFormatting>
  <conditionalFormatting sqref="B598">
    <cfRule type="cellIs" dxfId="11241" priority="2181" operator="equal">
      <formula>"LỖI LINK FB"</formula>
    </cfRule>
  </conditionalFormatting>
  <conditionalFormatting sqref="B598">
    <cfRule type="cellIs" dxfId="11240" priority="2182" operator="equal">
      <formula>"Chờ feedback"</formula>
    </cfRule>
  </conditionalFormatting>
  <conditionalFormatting sqref="B598">
    <cfRule type="cellIs" dxfId="11239" priority="2183" operator="equal">
      <formula>"Chờ lớp"</formula>
    </cfRule>
  </conditionalFormatting>
  <conditionalFormatting sqref="B598">
    <cfRule type="cellIs" dxfId="11238" priority="2184" operator="equal">
      <formula>"DONE"</formula>
    </cfRule>
  </conditionalFormatting>
  <conditionalFormatting sqref="AC597:AD597">
    <cfRule type="cellIs" dxfId="11237" priority="2185" operator="equal">
      <formula>"Đã nhận"</formula>
    </cfRule>
  </conditionalFormatting>
  <conditionalFormatting sqref="F597 H597">
    <cfRule type="colorScale" priority="2186">
      <colorScale>
        <cfvo type="min"/>
        <cfvo type="max"/>
        <color rgb="FF57BB8A"/>
        <color rgb="FFFFFFFF"/>
      </colorScale>
    </cfRule>
  </conditionalFormatting>
  <conditionalFormatting sqref="F597:H597">
    <cfRule type="cellIs" dxfId="11236" priority="2187" operator="equal">
      <formula>"A"</formula>
    </cfRule>
  </conditionalFormatting>
  <conditionalFormatting sqref="F597:H597">
    <cfRule type="cellIs" dxfId="11235" priority="2188" operator="equal">
      <formula>"B"</formula>
    </cfRule>
  </conditionalFormatting>
  <conditionalFormatting sqref="F597:H597">
    <cfRule type="cellIs" dxfId="11234" priority="2189" operator="equal">
      <formula>"C"</formula>
    </cfRule>
  </conditionalFormatting>
  <conditionalFormatting sqref="F597:H597">
    <cfRule type="cellIs" dxfId="11233" priority="2190" operator="equal">
      <formula>"T"</formula>
    </cfRule>
  </conditionalFormatting>
  <conditionalFormatting sqref="F597:H597">
    <cfRule type="cellIs" dxfId="11232" priority="2191" operator="equal">
      <formula>"V"</formula>
    </cfRule>
  </conditionalFormatting>
  <conditionalFormatting sqref="F597:H597">
    <cfRule type="cellIs" dxfId="11231" priority="2192" operator="equal">
      <formula>"V"</formula>
    </cfRule>
  </conditionalFormatting>
  <conditionalFormatting sqref="F597:H597">
    <cfRule type="cellIs" dxfId="11230" priority="2193" operator="equal">
      <formula>"V"</formula>
    </cfRule>
  </conditionalFormatting>
  <conditionalFormatting sqref="F597:H597">
    <cfRule type="cellIs" dxfId="11229" priority="2194" operator="equal">
      <formula>"V"</formula>
    </cfRule>
  </conditionalFormatting>
  <conditionalFormatting sqref="B597 B613">
    <cfRule type="cellIs" dxfId="11228" priority="2195" operator="equal">
      <formula>"LỖI LINK FB"</formula>
    </cfRule>
  </conditionalFormatting>
  <conditionalFormatting sqref="B597 B613">
    <cfRule type="cellIs" dxfId="11227" priority="2196" operator="equal">
      <formula>"Chờ feedback"</formula>
    </cfRule>
  </conditionalFormatting>
  <conditionalFormatting sqref="B597 B613">
    <cfRule type="cellIs" dxfId="11226" priority="2197" operator="equal">
      <formula>"Chờ lớp"</formula>
    </cfRule>
  </conditionalFormatting>
  <conditionalFormatting sqref="B597 B613">
    <cfRule type="cellIs" dxfId="11225" priority="2198" operator="equal">
      <formula>"DONE"</formula>
    </cfRule>
  </conditionalFormatting>
  <conditionalFormatting sqref="B597 B613">
    <cfRule type="cellIs" dxfId="11224" priority="2199" operator="equal">
      <formula>"LỖI LINK FB"</formula>
    </cfRule>
  </conditionalFormatting>
  <conditionalFormatting sqref="B597 B613">
    <cfRule type="cellIs" dxfId="11223" priority="2200" operator="equal">
      <formula>"LỖI LINK FB"</formula>
    </cfRule>
  </conditionalFormatting>
  <conditionalFormatting sqref="B597 B613">
    <cfRule type="cellIs" dxfId="11222" priority="2201" operator="equal">
      <formula>"LỖI LINK FB"</formula>
    </cfRule>
  </conditionalFormatting>
  <conditionalFormatting sqref="B597 B613">
    <cfRule type="cellIs" dxfId="11221" priority="2202" operator="equal">
      <formula>"LỖI LINK FB"</formula>
    </cfRule>
  </conditionalFormatting>
  <conditionalFormatting sqref="B597 B613">
    <cfRule type="cellIs" dxfId="11220" priority="2203" operator="equal">
      <formula>"LỖI LINK FB"</formula>
    </cfRule>
  </conditionalFormatting>
  <conditionalFormatting sqref="B597 B613">
    <cfRule type="cellIs" dxfId="11219" priority="2204" operator="equal">
      <formula>"LỖI LINK FB"</formula>
    </cfRule>
  </conditionalFormatting>
  <conditionalFormatting sqref="B597 B613">
    <cfRule type="cellIs" dxfId="11218" priority="2205" operator="equal">
      <formula>"LỖI LINK FB"</formula>
    </cfRule>
  </conditionalFormatting>
  <conditionalFormatting sqref="B597 B613">
    <cfRule type="cellIs" dxfId="11217" priority="2206" operator="equal">
      <formula>"LỖI LINK FB"</formula>
    </cfRule>
  </conditionalFormatting>
  <conditionalFormatting sqref="B597 B613">
    <cfRule type="cellIs" dxfId="11216" priority="2207" operator="equal">
      <formula>"LỖI LINK FB"</formula>
    </cfRule>
  </conditionalFormatting>
  <conditionalFormatting sqref="B597 B613">
    <cfRule type="cellIs" dxfId="11215" priority="2208" operator="equal">
      <formula>"LỖI LINK FB"</formula>
    </cfRule>
  </conditionalFormatting>
  <conditionalFormatting sqref="B597 B613">
    <cfRule type="cellIs" dxfId="11214" priority="2209" operator="equal">
      <formula>"LỖI LINK FB"</formula>
    </cfRule>
  </conditionalFormatting>
  <conditionalFormatting sqref="B597 B613">
    <cfRule type="cellIs" dxfId="11213" priority="2210" operator="equal">
      <formula>"LỖI LINK FB"</formula>
    </cfRule>
  </conditionalFormatting>
  <conditionalFormatting sqref="B597 B613">
    <cfRule type="cellIs" dxfId="11212" priority="2211" operator="equal">
      <formula>"LỖI LINK FB"</formula>
    </cfRule>
  </conditionalFormatting>
  <conditionalFormatting sqref="B597 B613">
    <cfRule type="cellIs" dxfId="11211" priority="2212" operator="equal">
      <formula>"LỖI LINK FB"</formula>
    </cfRule>
  </conditionalFormatting>
  <conditionalFormatting sqref="B597 B613">
    <cfRule type="cellIs" dxfId="11210" priority="2213" operator="equal">
      <formula>"Chờ feedback"</formula>
    </cfRule>
  </conditionalFormatting>
  <conditionalFormatting sqref="B597 B613">
    <cfRule type="cellIs" dxfId="11209" priority="2214" operator="equal">
      <formula>"Chờ lớp"</formula>
    </cfRule>
  </conditionalFormatting>
  <conditionalFormatting sqref="B597 B613">
    <cfRule type="cellIs" dxfId="11208" priority="2215" operator="equal">
      <formula>"DONE"</formula>
    </cfRule>
  </conditionalFormatting>
  <conditionalFormatting sqref="B597 B613">
    <cfRule type="cellIs" dxfId="11207" priority="2216" operator="equal">
      <formula>"LỖI LINK FB"</formula>
    </cfRule>
  </conditionalFormatting>
  <conditionalFormatting sqref="B597 B613">
    <cfRule type="cellIs" dxfId="11206" priority="2217" operator="equal">
      <formula>"Chờ feedback"</formula>
    </cfRule>
  </conditionalFormatting>
  <conditionalFormatting sqref="B597 B613">
    <cfRule type="cellIs" dxfId="11205" priority="2218" operator="equal">
      <formula>"Chờ lớp"</formula>
    </cfRule>
  </conditionalFormatting>
  <conditionalFormatting sqref="B597 B613">
    <cfRule type="cellIs" dxfId="11204" priority="2219" operator="equal">
      <formula>"DONE"</formula>
    </cfRule>
  </conditionalFormatting>
  <conditionalFormatting sqref="B597 B613">
    <cfRule type="cellIs" dxfId="11203" priority="2220" operator="equal">
      <formula>"LỖI LINK FB"</formula>
    </cfRule>
  </conditionalFormatting>
  <conditionalFormatting sqref="B597 B613">
    <cfRule type="cellIs" dxfId="11202" priority="2221" operator="equal">
      <formula>"Chờ feedback"</formula>
    </cfRule>
  </conditionalFormatting>
  <conditionalFormatting sqref="B597 B613">
    <cfRule type="cellIs" dxfId="11201" priority="2222" operator="equal">
      <formula>"Chờ lớp"</formula>
    </cfRule>
  </conditionalFormatting>
  <conditionalFormatting sqref="B597 B613">
    <cfRule type="cellIs" dxfId="11200" priority="2223" operator="equal">
      <formula>"DONE"</formula>
    </cfRule>
  </conditionalFormatting>
  <conditionalFormatting sqref="B597 B613">
    <cfRule type="cellIs" dxfId="11199" priority="2224" operator="equal">
      <formula>"DONE"</formula>
    </cfRule>
  </conditionalFormatting>
  <conditionalFormatting sqref="B597 B613">
    <cfRule type="cellIs" dxfId="11198" priority="2225" operator="equal">
      <formula>"Chờ lớp"</formula>
    </cfRule>
  </conditionalFormatting>
  <conditionalFormatting sqref="B597 B613">
    <cfRule type="cellIs" dxfId="11197" priority="2226" operator="equal">
      <formula>"Chờ feedback"</formula>
    </cfRule>
  </conditionalFormatting>
  <conditionalFormatting sqref="B597 B613">
    <cfRule type="cellIs" dxfId="11196" priority="2227" operator="equal">
      <formula>"LỖI LINK FB"</formula>
    </cfRule>
  </conditionalFormatting>
  <conditionalFormatting sqref="B597 B613">
    <cfRule type="cellIs" dxfId="11195" priority="2228" operator="equal">
      <formula>"LỖI LINK FB"</formula>
    </cfRule>
  </conditionalFormatting>
  <conditionalFormatting sqref="B597 B613">
    <cfRule type="cellIs" dxfId="11194" priority="2229" operator="equal">
      <formula>"Chờ feedback"</formula>
    </cfRule>
  </conditionalFormatting>
  <conditionalFormatting sqref="B597 B613">
    <cfRule type="cellIs" dxfId="11193" priority="2230" operator="equal">
      <formula>"Chờ lớp"</formula>
    </cfRule>
  </conditionalFormatting>
  <conditionalFormatting sqref="B597 B613">
    <cfRule type="cellIs" dxfId="11192" priority="2231" operator="equal">
      <formula>"DONE"</formula>
    </cfRule>
  </conditionalFormatting>
  <conditionalFormatting sqref="B597 B613">
    <cfRule type="cellIs" dxfId="11191" priority="2232" operator="equal">
      <formula>"DONE"</formula>
    </cfRule>
  </conditionalFormatting>
  <conditionalFormatting sqref="B597 B613">
    <cfRule type="cellIs" dxfId="11190" priority="2233" operator="equal">
      <formula>"Chờ lớp"</formula>
    </cfRule>
  </conditionalFormatting>
  <conditionalFormatting sqref="B597 B613">
    <cfRule type="cellIs" dxfId="11189" priority="2234" operator="equal">
      <formula>"Chờ feedback"</formula>
    </cfRule>
  </conditionalFormatting>
  <conditionalFormatting sqref="B597 B613">
    <cfRule type="cellIs" dxfId="11188" priority="2235" operator="equal">
      <formula>"LỖI LINK FB"</formula>
    </cfRule>
  </conditionalFormatting>
  <conditionalFormatting sqref="B597 B613">
    <cfRule type="cellIs" dxfId="11187" priority="2236" operator="equal">
      <formula>"DONE"</formula>
    </cfRule>
  </conditionalFormatting>
  <conditionalFormatting sqref="B597 B613">
    <cfRule type="cellIs" dxfId="11186" priority="2237" operator="equal">
      <formula>"Chờ lớp"</formula>
    </cfRule>
  </conditionalFormatting>
  <conditionalFormatting sqref="B597 B613">
    <cfRule type="cellIs" dxfId="11185" priority="2238" operator="equal">
      <formula>"Chờ feedback"</formula>
    </cfRule>
  </conditionalFormatting>
  <conditionalFormatting sqref="B597 B613">
    <cfRule type="cellIs" dxfId="11184" priority="2239" operator="equal">
      <formula>"LỖI LINK FB"</formula>
    </cfRule>
  </conditionalFormatting>
  <conditionalFormatting sqref="B597 B613">
    <cfRule type="cellIs" dxfId="11183" priority="2240" operator="equal">
      <formula>"LỖI LINK FB"</formula>
    </cfRule>
  </conditionalFormatting>
  <conditionalFormatting sqref="B597 B613">
    <cfRule type="cellIs" dxfId="11182" priority="2241" operator="equal">
      <formula>"Chờ feedback"</formula>
    </cfRule>
  </conditionalFormatting>
  <conditionalFormatting sqref="B597 B613">
    <cfRule type="cellIs" dxfId="11181" priority="2242" operator="equal">
      <formula>"Chờ lớp"</formula>
    </cfRule>
  </conditionalFormatting>
  <conditionalFormatting sqref="B597 B613">
    <cfRule type="cellIs" dxfId="11180" priority="2243" operator="equal">
      <formula>"DONE"</formula>
    </cfRule>
  </conditionalFormatting>
  <conditionalFormatting sqref="B597 B613">
    <cfRule type="cellIs" dxfId="11179" priority="2244" operator="equal">
      <formula>"LỖI LINK FB"</formula>
    </cfRule>
  </conditionalFormatting>
  <conditionalFormatting sqref="B597 B613">
    <cfRule type="cellIs" dxfId="11178" priority="2245" operator="equal">
      <formula>"Chờ feedback"</formula>
    </cfRule>
  </conditionalFormatting>
  <conditionalFormatting sqref="B597 B613">
    <cfRule type="cellIs" dxfId="11177" priority="2246" operator="equal">
      <formula>"Chờ lớp"</formula>
    </cfRule>
  </conditionalFormatting>
  <conditionalFormatting sqref="B597 B613">
    <cfRule type="cellIs" dxfId="11176" priority="2247" operator="equal">
      <formula>"DONE"</formula>
    </cfRule>
  </conditionalFormatting>
  <conditionalFormatting sqref="B597 B613">
    <cfRule type="cellIs" dxfId="11175" priority="2248" operator="equal">
      <formula>"DONE"</formula>
    </cfRule>
  </conditionalFormatting>
  <conditionalFormatting sqref="B597 B613">
    <cfRule type="cellIs" dxfId="11174" priority="2249" operator="equal">
      <formula>"Chờ lớp"</formula>
    </cfRule>
  </conditionalFormatting>
  <conditionalFormatting sqref="B597 B613">
    <cfRule type="cellIs" dxfId="11173" priority="2250" operator="equal">
      <formula>"Chờ feedback"</formula>
    </cfRule>
  </conditionalFormatting>
  <conditionalFormatting sqref="B597 B613">
    <cfRule type="cellIs" dxfId="11172" priority="2251" operator="equal">
      <formula>"LỖI LINK FB"</formula>
    </cfRule>
  </conditionalFormatting>
  <conditionalFormatting sqref="B597 B613">
    <cfRule type="cellIs" dxfId="11171" priority="2252" operator="equal">
      <formula>"LỖI LINK FB"</formula>
    </cfRule>
  </conditionalFormatting>
  <conditionalFormatting sqref="B597 B613">
    <cfRule type="cellIs" dxfId="11170" priority="2253" operator="equal">
      <formula>"Chờ feedback"</formula>
    </cfRule>
  </conditionalFormatting>
  <conditionalFormatting sqref="B597 B613">
    <cfRule type="cellIs" dxfId="11169" priority="2254" operator="equal">
      <formula>"Chờ lớp"</formula>
    </cfRule>
  </conditionalFormatting>
  <conditionalFormatting sqref="B597 B613">
    <cfRule type="cellIs" dxfId="11168" priority="2255" operator="equal">
      <formula>"DONE"</formula>
    </cfRule>
  </conditionalFormatting>
  <conditionalFormatting sqref="B597 B613">
    <cfRule type="cellIs" dxfId="11167" priority="2256" operator="equal">
      <formula>"LỖI LINK FB"</formula>
    </cfRule>
  </conditionalFormatting>
  <conditionalFormatting sqref="B597 B613">
    <cfRule type="cellIs" dxfId="11166" priority="2257" operator="equal">
      <formula>"Chờ feedback"</formula>
    </cfRule>
  </conditionalFormatting>
  <conditionalFormatting sqref="B597 B613">
    <cfRule type="cellIs" dxfId="11165" priority="2258" operator="equal">
      <formula>"Chờ lớp"</formula>
    </cfRule>
  </conditionalFormatting>
  <conditionalFormatting sqref="B597 B613">
    <cfRule type="cellIs" dxfId="11164" priority="2259" operator="equal">
      <formula>"DONE"</formula>
    </cfRule>
  </conditionalFormatting>
  <conditionalFormatting sqref="B597 B613">
    <cfRule type="cellIs" dxfId="11163" priority="2260" operator="equal">
      <formula>"LỖI LINK FB"</formula>
    </cfRule>
  </conditionalFormatting>
  <conditionalFormatting sqref="B597 B613">
    <cfRule type="cellIs" dxfId="11162" priority="2261" operator="equal">
      <formula>"Chờ feedback"</formula>
    </cfRule>
  </conditionalFormatting>
  <conditionalFormatting sqref="B597 B613">
    <cfRule type="cellIs" dxfId="11161" priority="2262" operator="equal">
      <formula>"Chờ lớp"</formula>
    </cfRule>
  </conditionalFormatting>
  <conditionalFormatting sqref="B597 B613">
    <cfRule type="cellIs" dxfId="11160" priority="2263" operator="equal">
      <formula>"DONE"</formula>
    </cfRule>
  </conditionalFormatting>
  <conditionalFormatting sqref="B597 B613">
    <cfRule type="cellIs" dxfId="11159" priority="2264" operator="equal">
      <formula>"LỖI LINK FB"</formula>
    </cfRule>
  </conditionalFormatting>
  <conditionalFormatting sqref="B597 B613">
    <cfRule type="cellIs" dxfId="11158" priority="2265" operator="equal">
      <formula>"Chờ feedback"</formula>
    </cfRule>
  </conditionalFormatting>
  <conditionalFormatting sqref="B597 B613">
    <cfRule type="cellIs" dxfId="11157" priority="2266" operator="equal">
      <formula>"Chờ lớp"</formula>
    </cfRule>
  </conditionalFormatting>
  <conditionalFormatting sqref="B597 B613">
    <cfRule type="cellIs" dxfId="11156" priority="2267" operator="equal">
      <formula>"DONE"</formula>
    </cfRule>
  </conditionalFormatting>
  <conditionalFormatting sqref="B597 B613">
    <cfRule type="cellIs" dxfId="11155" priority="2268" operator="equal">
      <formula>"DONE"</formula>
    </cfRule>
  </conditionalFormatting>
  <conditionalFormatting sqref="B597 B613">
    <cfRule type="cellIs" dxfId="11154" priority="2269" operator="equal">
      <formula>"Chờ lớp"</formula>
    </cfRule>
  </conditionalFormatting>
  <conditionalFormatting sqref="B597 B613">
    <cfRule type="cellIs" dxfId="11153" priority="2270" operator="equal">
      <formula>"Chờ feedback"</formula>
    </cfRule>
  </conditionalFormatting>
  <conditionalFormatting sqref="B597 B613">
    <cfRule type="cellIs" dxfId="11152" priority="2271" operator="equal">
      <formula>"LỖI LINK FB"</formula>
    </cfRule>
  </conditionalFormatting>
  <conditionalFormatting sqref="B597 B613">
    <cfRule type="cellIs" dxfId="11151" priority="2272" operator="equal">
      <formula>"DONE"</formula>
    </cfRule>
  </conditionalFormatting>
  <conditionalFormatting sqref="B597 B613">
    <cfRule type="cellIs" dxfId="11150" priority="2273" operator="equal">
      <formula>"Chờ lớp"</formula>
    </cfRule>
  </conditionalFormatting>
  <conditionalFormatting sqref="B597 B613">
    <cfRule type="cellIs" dxfId="11149" priority="2274" operator="equal">
      <formula>"Chờ feedback"</formula>
    </cfRule>
  </conditionalFormatting>
  <conditionalFormatting sqref="B597 B613">
    <cfRule type="cellIs" dxfId="11148" priority="2275" operator="equal">
      <formula>"LỖI LINK FB"</formula>
    </cfRule>
  </conditionalFormatting>
  <conditionalFormatting sqref="B597 B613">
    <cfRule type="cellIs" dxfId="11147" priority="2276" operator="equal">
      <formula>"LỖI LINK FB"</formula>
    </cfRule>
  </conditionalFormatting>
  <conditionalFormatting sqref="B597 B613">
    <cfRule type="cellIs" dxfId="11146" priority="2277" operator="equal">
      <formula>"LỖI LINK FB"</formula>
    </cfRule>
  </conditionalFormatting>
  <conditionalFormatting sqref="B597 B613">
    <cfRule type="cellIs" dxfId="11145" priority="2278" operator="equal">
      <formula>"LỖI LINK FB"</formula>
    </cfRule>
  </conditionalFormatting>
  <conditionalFormatting sqref="B597 B613">
    <cfRule type="cellIs" dxfId="11144" priority="2279" operator="equal">
      <formula>"LỖI LINK FB"</formula>
    </cfRule>
  </conditionalFormatting>
  <conditionalFormatting sqref="B597 B613">
    <cfRule type="cellIs" dxfId="11143" priority="2280" operator="equal">
      <formula>"LỖI LINK FB"</formula>
    </cfRule>
  </conditionalFormatting>
  <conditionalFormatting sqref="B597 B613">
    <cfRule type="cellIs" dxfId="11142" priority="2281" operator="equal">
      <formula>"LỖI LINK FB"</formula>
    </cfRule>
  </conditionalFormatting>
  <conditionalFormatting sqref="B597 B613">
    <cfRule type="cellIs" dxfId="11141" priority="2282" operator="equal">
      <formula>"LỖI LINK FB"</formula>
    </cfRule>
  </conditionalFormatting>
  <conditionalFormatting sqref="B597 B613">
    <cfRule type="cellIs" dxfId="11140" priority="2283" operator="equal">
      <formula>"LỖI LINK FB"</formula>
    </cfRule>
  </conditionalFormatting>
  <conditionalFormatting sqref="B597 B613">
    <cfRule type="cellIs" dxfId="11139" priority="2284" operator="equal">
      <formula>"LỖI LINK FB"</formula>
    </cfRule>
  </conditionalFormatting>
  <conditionalFormatting sqref="B597 B613">
    <cfRule type="cellIs" dxfId="11138" priority="2285" operator="equal">
      <formula>"LỖI LINK FB"</formula>
    </cfRule>
  </conditionalFormatting>
  <conditionalFormatting sqref="B597 B613">
    <cfRule type="cellIs" dxfId="11137" priority="2286" operator="equal">
      <formula>"LỖI LINK FB"</formula>
    </cfRule>
  </conditionalFormatting>
  <conditionalFormatting sqref="B597 B613">
    <cfRule type="cellIs" dxfId="11136" priority="2287" operator="equal">
      <formula>"LỖI LINK FB"</formula>
    </cfRule>
  </conditionalFormatting>
  <conditionalFormatting sqref="B597 B613">
    <cfRule type="cellIs" dxfId="11135" priority="2288" operator="equal">
      <formula>"LỖI LINK FB"</formula>
    </cfRule>
  </conditionalFormatting>
  <conditionalFormatting sqref="B597 B613">
    <cfRule type="cellIs" dxfId="11134" priority="2289" operator="equal">
      <formula>"DONE"</formula>
    </cfRule>
  </conditionalFormatting>
  <conditionalFormatting sqref="B597 B613">
    <cfRule type="cellIs" dxfId="11133" priority="2290" operator="equal">
      <formula>"Chờ lớp"</formula>
    </cfRule>
  </conditionalFormatting>
  <conditionalFormatting sqref="B597 B613">
    <cfRule type="cellIs" dxfId="11132" priority="2291" operator="equal">
      <formula>"Chờ feedback"</formula>
    </cfRule>
  </conditionalFormatting>
  <conditionalFormatting sqref="B597 B613">
    <cfRule type="cellIs" dxfId="11131" priority="2292" operator="equal">
      <formula>"LỖI LINK FB"</formula>
    </cfRule>
  </conditionalFormatting>
  <conditionalFormatting sqref="B597 B613">
    <cfRule type="cellIs" dxfId="11130" priority="2293" operator="equal">
      <formula>"DONE"</formula>
    </cfRule>
  </conditionalFormatting>
  <conditionalFormatting sqref="B597 B613">
    <cfRule type="cellIs" dxfId="11129" priority="2294" operator="equal">
      <formula>"Chờ lớp"</formula>
    </cfRule>
  </conditionalFormatting>
  <conditionalFormatting sqref="B597 B613">
    <cfRule type="cellIs" dxfId="11128" priority="2295" operator="equal">
      <formula>"Chờ feedback"</formula>
    </cfRule>
  </conditionalFormatting>
  <conditionalFormatting sqref="B597 B613">
    <cfRule type="cellIs" dxfId="11127" priority="2296" operator="equal">
      <formula>"LỖI LINK FB"</formula>
    </cfRule>
  </conditionalFormatting>
  <conditionalFormatting sqref="B597 B613">
    <cfRule type="cellIs" dxfId="11126" priority="2297" operator="equal">
      <formula>"DONE"</formula>
    </cfRule>
  </conditionalFormatting>
  <conditionalFormatting sqref="B597 B613">
    <cfRule type="cellIs" dxfId="11125" priority="2298" operator="equal">
      <formula>"Chờ lớp"</formula>
    </cfRule>
  </conditionalFormatting>
  <conditionalFormatting sqref="B597 B613">
    <cfRule type="cellIs" dxfId="11124" priority="2299" operator="equal">
      <formula>"Chờ feedback"</formula>
    </cfRule>
  </conditionalFormatting>
  <conditionalFormatting sqref="B597 B613">
    <cfRule type="cellIs" dxfId="11123" priority="2300" operator="equal">
      <formula>"LỖI LINK FB"</formula>
    </cfRule>
  </conditionalFormatting>
  <conditionalFormatting sqref="B597 B613">
    <cfRule type="cellIs" dxfId="11122" priority="2301" operator="equal">
      <formula>"LỖI LINK FB"</formula>
    </cfRule>
  </conditionalFormatting>
  <conditionalFormatting sqref="B597 B613">
    <cfRule type="cellIs" dxfId="11121" priority="2302" operator="equal">
      <formula>"LỖI LINK FB"</formula>
    </cfRule>
  </conditionalFormatting>
  <conditionalFormatting sqref="B597 B613">
    <cfRule type="cellIs" dxfId="11120" priority="2303" operator="equal">
      <formula>"LỖI LINK FB"</formula>
    </cfRule>
  </conditionalFormatting>
  <conditionalFormatting sqref="B597 B613">
    <cfRule type="cellIs" dxfId="11119" priority="2304" operator="equal">
      <formula>"LỖI LINK FB"</formula>
    </cfRule>
  </conditionalFormatting>
  <conditionalFormatting sqref="B597 B613">
    <cfRule type="cellIs" dxfId="11118" priority="2305" operator="equal">
      <formula>"LỖI LINK FB"</formula>
    </cfRule>
  </conditionalFormatting>
  <conditionalFormatting sqref="B597 B613">
    <cfRule type="cellIs" dxfId="11117" priority="2306" operator="equal">
      <formula>"LỖI LINK FB"</formula>
    </cfRule>
  </conditionalFormatting>
  <conditionalFormatting sqref="B597 B613">
    <cfRule type="cellIs" dxfId="11116" priority="2307" operator="equal">
      <formula>"LỖI LINK FB"</formula>
    </cfRule>
  </conditionalFormatting>
  <conditionalFormatting sqref="B597 B613">
    <cfRule type="cellIs" dxfId="11115" priority="2308" operator="equal">
      <formula>"LỖI LINK FB"</formula>
    </cfRule>
  </conditionalFormatting>
  <conditionalFormatting sqref="B597 B613">
    <cfRule type="cellIs" dxfId="11114" priority="2309" operator="equal">
      <formula>"LỖI LINK FB"</formula>
    </cfRule>
  </conditionalFormatting>
  <conditionalFormatting sqref="B597 B613">
    <cfRule type="cellIs" dxfId="11113" priority="2310" operator="equal">
      <formula>"LỖI LINK FB"</formula>
    </cfRule>
  </conditionalFormatting>
  <conditionalFormatting sqref="B597 B613">
    <cfRule type="cellIs" dxfId="11112" priority="2311" operator="equal">
      <formula>"LỖI LINK FB"</formula>
    </cfRule>
  </conditionalFormatting>
  <conditionalFormatting sqref="B597 B613">
    <cfRule type="cellIs" dxfId="11111" priority="2312" operator="equal">
      <formula>"LỖI LINK FB"</formula>
    </cfRule>
  </conditionalFormatting>
  <conditionalFormatting sqref="B597 B613">
    <cfRule type="cellIs" dxfId="11110" priority="2313" operator="equal">
      <formula>"LỖI LINK FB"</formula>
    </cfRule>
  </conditionalFormatting>
  <conditionalFormatting sqref="B597 B613">
    <cfRule type="cellIs" dxfId="11109" priority="2314" operator="equal">
      <formula>"DONE"</formula>
    </cfRule>
  </conditionalFormatting>
  <conditionalFormatting sqref="B597 B613">
    <cfRule type="cellIs" dxfId="11108" priority="2315" operator="equal">
      <formula>"Chờ lớp"</formula>
    </cfRule>
  </conditionalFormatting>
  <conditionalFormatting sqref="B597 B613">
    <cfRule type="cellIs" dxfId="11107" priority="2316" operator="equal">
      <formula>"Chờ feedback"</formula>
    </cfRule>
  </conditionalFormatting>
  <conditionalFormatting sqref="B597 B613">
    <cfRule type="cellIs" dxfId="11106" priority="2317" operator="equal">
      <formula>"LỖI LINK FB"</formula>
    </cfRule>
  </conditionalFormatting>
  <conditionalFormatting sqref="B597 B613">
    <cfRule type="cellIs" dxfId="11105" priority="2318" operator="equal">
      <formula>"DONE"</formula>
    </cfRule>
  </conditionalFormatting>
  <conditionalFormatting sqref="B597 B613">
    <cfRule type="cellIs" dxfId="11104" priority="2319" operator="equal">
      <formula>"Chờ lớp"</formula>
    </cfRule>
  </conditionalFormatting>
  <conditionalFormatting sqref="B597 B613">
    <cfRule type="cellIs" dxfId="11103" priority="2320" operator="equal">
      <formula>"Chờ feedback"</formula>
    </cfRule>
  </conditionalFormatting>
  <conditionalFormatting sqref="B597 B613">
    <cfRule type="cellIs" dxfId="11102" priority="2321" operator="equal">
      <formula>"LỖI LINK FB"</formula>
    </cfRule>
  </conditionalFormatting>
  <conditionalFormatting sqref="B597 B613">
    <cfRule type="cellIs" dxfId="11101" priority="2322" operator="equal">
      <formula>"DONE"</formula>
    </cfRule>
  </conditionalFormatting>
  <conditionalFormatting sqref="B597 B613">
    <cfRule type="cellIs" dxfId="11100" priority="2323" operator="equal">
      <formula>"Chờ lớp"</formula>
    </cfRule>
  </conditionalFormatting>
  <conditionalFormatting sqref="B597 B613">
    <cfRule type="cellIs" dxfId="11099" priority="2324" operator="equal">
      <formula>"Chờ feedback"</formula>
    </cfRule>
  </conditionalFormatting>
  <conditionalFormatting sqref="B597 B613">
    <cfRule type="cellIs" dxfId="11098" priority="2325" operator="equal">
      <formula>"LỖI LINK FB"</formula>
    </cfRule>
  </conditionalFormatting>
  <conditionalFormatting sqref="B597 B613">
    <cfRule type="cellIs" dxfId="11097" priority="2326" operator="equal">
      <formula>"DONE"</formula>
    </cfRule>
  </conditionalFormatting>
  <conditionalFormatting sqref="B597 B613">
    <cfRule type="cellIs" dxfId="11096" priority="2327" operator="equal">
      <formula>"Chờ lớp"</formula>
    </cfRule>
  </conditionalFormatting>
  <conditionalFormatting sqref="B597 B613">
    <cfRule type="cellIs" dxfId="11095" priority="2328" operator="equal">
      <formula>"Chờ feedback"</formula>
    </cfRule>
  </conditionalFormatting>
  <conditionalFormatting sqref="B597 B613">
    <cfRule type="cellIs" dxfId="11094" priority="2329" operator="equal">
      <formula>"LỖI LINK FB"</formula>
    </cfRule>
  </conditionalFormatting>
  <conditionalFormatting sqref="B597 B613">
    <cfRule type="cellIs" dxfId="11093" priority="2330" operator="equal">
      <formula>"DONE"</formula>
    </cfRule>
  </conditionalFormatting>
  <conditionalFormatting sqref="B597 B613">
    <cfRule type="cellIs" dxfId="11092" priority="2331" operator="equal">
      <formula>"Chờ lớp"</formula>
    </cfRule>
  </conditionalFormatting>
  <conditionalFormatting sqref="B597 B613">
    <cfRule type="cellIs" dxfId="11091" priority="2332" operator="equal">
      <formula>"Chờ feedback"</formula>
    </cfRule>
  </conditionalFormatting>
  <conditionalFormatting sqref="B597 B613">
    <cfRule type="cellIs" dxfId="11090" priority="2333" operator="equal">
      <formula>"LỖI LINK FB"</formula>
    </cfRule>
  </conditionalFormatting>
  <conditionalFormatting sqref="B597 B613">
    <cfRule type="cellIs" dxfId="11089" priority="2334" operator="equal">
      <formula>"LỖI LINK FB"</formula>
    </cfRule>
  </conditionalFormatting>
  <conditionalFormatting sqref="B597 B613">
    <cfRule type="cellIs" dxfId="11088" priority="2335" operator="equal">
      <formula>"Chờ feedback"</formula>
    </cfRule>
  </conditionalFormatting>
  <conditionalFormatting sqref="B597 B613">
    <cfRule type="cellIs" dxfId="11087" priority="2336" operator="equal">
      <formula>"Chờ lớp"</formula>
    </cfRule>
  </conditionalFormatting>
  <conditionalFormatting sqref="B597 B613">
    <cfRule type="cellIs" dxfId="11086" priority="2337" operator="equal">
      <formula>"DONE"</formula>
    </cfRule>
  </conditionalFormatting>
  <conditionalFormatting sqref="B597 B613">
    <cfRule type="cellIs" dxfId="11085" priority="2338" operator="equal">
      <formula>"DONE"</formula>
    </cfRule>
  </conditionalFormatting>
  <conditionalFormatting sqref="B597 B613">
    <cfRule type="cellIs" dxfId="11084" priority="2339" operator="equal">
      <formula>"Chờ lớp"</formula>
    </cfRule>
  </conditionalFormatting>
  <conditionalFormatting sqref="B597 B613">
    <cfRule type="cellIs" dxfId="11083" priority="2340" operator="equal">
      <formula>"Chờ feedback"</formula>
    </cfRule>
  </conditionalFormatting>
  <conditionalFormatting sqref="B597 B613">
    <cfRule type="cellIs" dxfId="11082" priority="2341" operator="equal">
      <formula>"LỖI LINK FB"</formula>
    </cfRule>
  </conditionalFormatting>
  <conditionalFormatting sqref="B597 B613">
    <cfRule type="cellIs" dxfId="11081" priority="2342" operator="equal">
      <formula>"DONE"</formula>
    </cfRule>
  </conditionalFormatting>
  <conditionalFormatting sqref="B597 B613">
    <cfRule type="cellIs" dxfId="11080" priority="2343" operator="equal">
      <formula>"Chờ lớp"</formula>
    </cfRule>
  </conditionalFormatting>
  <conditionalFormatting sqref="B597 B613">
    <cfRule type="cellIs" dxfId="11079" priority="2344" operator="equal">
      <formula>"Chờ feedback"</formula>
    </cfRule>
  </conditionalFormatting>
  <conditionalFormatting sqref="B597 B613">
    <cfRule type="cellIs" dxfId="11078" priority="2345" operator="equal">
      <formula>"LỖI LINK FB"</formula>
    </cfRule>
  </conditionalFormatting>
  <conditionalFormatting sqref="B597 B613">
    <cfRule type="cellIs" dxfId="11077" priority="2346" operator="equal">
      <formula>"LỖI LINK FB"</formula>
    </cfRule>
  </conditionalFormatting>
  <conditionalFormatting sqref="B597 B613">
    <cfRule type="cellIs" dxfId="11076" priority="2347" operator="equal">
      <formula>"Chờ feedback"</formula>
    </cfRule>
  </conditionalFormatting>
  <conditionalFormatting sqref="B597 B613">
    <cfRule type="cellIs" dxfId="11075" priority="2348" operator="equal">
      <formula>"Chờ lớp"</formula>
    </cfRule>
  </conditionalFormatting>
  <conditionalFormatting sqref="B597 B613">
    <cfRule type="cellIs" dxfId="11074" priority="2349" operator="equal">
      <formula>"DONE"</formula>
    </cfRule>
  </conditionalFormatting>
  <conditionalFormatting sqref="B597 B613">
    <cfRule type="cellIs" dxfId="11073" priority="2350" operator="equal">
      <formula>"LỖI LINK FB"</formula>
    </cfRule>
  </conditionalFormatting>
  <conditionalFormatting sqref="B597 B613">
    <cfRule type="cellIs" dxfId="11072" priority="2351" operator="equal">
      <formula>"Chờ feedback"</formula>
    </cfRule>
  </conditionalFormatting>
  <conditionalFormatting sqref="B597 B613">
    <cfRule type="cellIs" dxfId="11071" priority="2352" operator="equal">
      <formula>"Chờ lớp"</formula>
    </cfRule>
  </conditionalFormatting>
  <conditionalFormatting sqref="B597 B613">
    <cfRule type="cellIs" dxfId="11070" priority="2353" operator="equal">
      <formula>"DONE"</formula>
    </cfRule>
  </conditionalFormatting>
  <conditionalFormatting sqref="B597 B613">
    <cfRule type="cellIs" dxfId="11069" priority="2354" operator="equal">
      <formula>"DONE"</formula>
    </cfRule>
  </conditionalFormatting>
  <conditionalFormatting sqref="B597 B613">
    <cfRule type="cellIs" dxfId="11068" priority="2355" operator="equal">
      <formula>"Chờ lớp"</formula>
    </cfRule>
  </conditionalFormatting>
  <conditionalFormatting sqref="B597 B613">
    <cfRule type="cellIs" dxfId="11067" priority="2356" operator="equal">
      <formula>"Chờ feedback"</formula>
    </cfRule>
  </conditionalFormatting>
  <conditionalFormatting sqref="B597 B613">
    <cfRule type="cellIs" dxfId="11066" priority="2357" operator="equal">
      <formula>"LỖI LINK FB"</formula>
    </cfRule>
  </conditionalFormatting>
  <conditionalFormatting sqref="B597 B613">
    <cfRule type="cellIs" dxfId="11065" priority="2358" operator="equal">
      <formula>"LỖI LINK FB"</formula>
    </cfRule>
  </conditionalFormatting>
  <conditionalFormatting sqref="B597 B613">
    <cfRule type="cellIs" dxfId="11064" priority="2359" operator="equal">
      <formula>"Chờ feedback"</formula>
    </cfRule>
  </conditionalFormatting>
  <conditionalFormatting sqref="B597 B613">
    <cfRule type="cellIs" dxfId="11063" priority="2360" operator="equal">
      <formula>"Chờ lớp"</formula>
    </cfRule>
  </conditionalFormatting>
  <conditionalFormatting sqref="B597 B613">
    <cfRule type="cellIs" dxfId="11062" priority="2361" operator="equal">
      <formula>"DONE"</formula>
    </cfRule>
  </conditionalFormatting>
  <conditionalFormatting sqref="B597 B613">
    <cfRule type="cellIs" dxfId="11061" priority="2362" operator="equal">
      <formula>"DONE"</formula>
    </cfRule>
  </conditionalFormatting>
  <conditionalFormatting sqref="B597 B613">
    <cfRule type="cellIs" dxfId="11060" priority="2363" operator="equal">
      <formula>"Chờ lớp"</formula>
    </cfRule>
  </conditionalFormatting>
  <conditionalFormatting sqref="B597 B613">
    <cfRule type="cellIs" dxfId="11059" priority="2364" operator="equal">
      <formula>"Chờ feedback"</formula>
    </cfRule>
  </conditionalFormatting>
  <conditionalFormatting sqref="B597 B613">
    <cfRule type="cellIs" dxfId="11058" priority="2365" operator="equal">
      <formula>"LỖI LINK FB"</formula>
    </cfRule>
  </conditionalFormatting>
  <conditionalFormatting sqref="B597 B613">
    <cfRule type="cellIs" dxfId="11057" priority="2366" operator="equal">
      <formula>"DONE"</formula>
    </cfRule>
  </conditionalFormatting>
  <conditionalFormatting sqref="B597 B613">
    <cfRule type="cellIs" dxfId="11056" priority="2367" operator="equal">
      <formula>"Chờ lớp"</formula>
    </cfRule>
  </conditionalFormatting>
  <conditionalFormatting sqref="B597 B613">
    <cfRule type="cellIs" dxfId="11055" priority="2368" operator="equal">
      <formula>"Chờ feedback"</formula>
    </cfRule>
  </conditionalFormatting>
  <conditionalFormatting sqref="B597 B613">
    <cfRule type="cellIs" dxfId="11054" priority="2369" operator="equal">
      <formula>"LỖI LINK FB"</formula>
    </cfRule>
  </conditionalFormatting>
  <conditionalFormatting sqref="B597 B613">
    <cfRule type="cellIs" dxfId="11053" priority="2370" operator="equal">
      <formula>"DONE"</formula>
    </cfRule>
  </conditionalFormatting>
  <conditionalFormatting sqref="B597 B613">
    <cfRule type="cellIs" dxfId="11052" priority="2371" operator="equal">
      <formula>"Chờ lớp"</formula>
    </cfRule>
  </conditionalFormatting>
  <conditionalFormatting sqref="B597 B613">
    <cfRule type="cellIs" dxfId="11051" priority="2372" operator="equal">
      <formula>"Chờ feedback"</formula>
    </cfRule>
  </conditionalFormatting>
  <conditionalFormatting sqref="B597 B613">
    <cfRule type="cellIs" dxfId="11050" priority="2373" operator="equal">
      <formula>"LỖI LINK FB"</formula>
    </cfRule>
  </conditionalFormatting>
  <conditionalFormatting sqref="B597 B613">
    <cfRule type="cellIs" dxfId="11049" priority="2374" operator="equal">
      <formula>"LỖI LINK FB"</formula>
    </cfRule>
  </conditionalFormatting>
  <conditionalFormatting sqref="B597 B613">
    <cfRule type="cellIs" dxfId="11048" priority="2375" operator="equal">
      <formula>"LỖI LINK FB"</formula>
    </cfRule>
  </conditionalFormatting>
  <conditionalFormatting sqref="B597 B613">
    <cfRule type="cellIs" dxfId="11047" priority="2376" operator="equal">
      <formula>"LỖI LINK FB"</formula>
    </cfRule>
  </conditionalFormatting>
  <conditionalFormatting sqref="B597 B613">
    <cfRule type="cellIs" dxfId="11046" priority="2377" operator="equal">
      <formula>"LỖI LINK FB"</formula>
    </cfRule>
  </conditionalFormatting>
  <conditionalFormatting sqref="B597 B613">
    <cfRule type="cellIs" dxfId="11045" priority="2378" operator="equal">
      <formula>"LỖI LINK FB"</formula>
    </cfRule>
  </conditionalFormatting>
  <conditionalFormatting sqref="B597 B613">
    <cfRule type="cellIs" dxfId="11044" priority="2379" operator="equal">
      <formula>"LỖI LINK FB"</formula>
    </cfRule>
  </conditionalFormatting>
  <conditionalFormatting sqref="B597 B613">
    <cfRule type="cellIs" dxfId="11043" priority="2380" operator="equal">
      <formula>"LỖI LINK FB"</formula>
    </cfRule>
  </conditionalFormatting>
  <conditionalFormatting sqref="B597 B613">
    <cfRule type="cellIs" dxfId="11042" priority="2381" operator="equal">
      <formula>"LỖI LINK FB"</formula>
    </cfRule>
  </conditionalFormatting>
  <conditionalFormatting sqref="B597 B613">
    <cfRule type="cellIs" dxfId="11041" priority="2382" operator="equal">
      <formula>"LỖI LINK FB"</formula>
    </cfRule>
  </conditionalFormatting>
  <conditionalFormatting sqref="B597 B613">
    <cfRule type="cellIs" dxfId="11040" priority="2383" operator="equal">
      <formula>"LỖI LINK FB"</formula>
    </cfRule>
  </conditionalFormatting>
  <conditionalFormatting sqref="B597 B613">
    <cfRule type="cellIs" dxfId="11039" priority="2384" operator="equal">
      <formula>"LỖI LINK FB"</formula>
    </cfRule>
  </conditionalFormatting>
  <conditionalFormatting sqref="B597 B613">
    <cfRule type="cellIs" dxfId="11038" priority="2385" operator="equal">
      <formula>"LỖI LINK FB"</formula>
    </cfRule>
  </conditionalFormatting>
  <conditionalFormatting sqref="B597 B613">
    <cfRule type="cellIs" dxfId="11037" priority="2386" operator="equal">
      <formula>"LỖI LINK FB"</formula>
    </cfRule>
  </conditionalFormatting>
  <conditionalFormatting sqref="B597 B613">
    <cfRule type="cellIs" dxfId="11036" priority="2387" operator="equal">
      <formula>"LỖI LINK FB"</formula>
    </cfRule>
  </conditionalFormatting>
  <conditionalFormatting sqref="B597 B613">
    <cfRule type="cellIs" dxfId="11035" priority="2388" operator="equal">
      <formula>"LỖI LINK FB"</formula>
    </cfRule>
  </conditionalFormatting>
  <conditionalFormatting sqref="B597 B613">
    <cfRule type="cellIs" dxfId="11034" priority="2389" operator="equal">
      <formula>"LỖI LINK FB"</formula>
    </cfRule>
  </conditionalFormatting>
  <conditionalFormatting sqref="B597 B613">
    <cfRule type="cellIs" dxfId="11033" priority="2390" operator="equal">
      <formula>"DONE"</formula>
    </cfRule>
  </conditionalFormatting>
  <conditionalFormatting sqref="B597 B613">
    <cfRule type="cellIs" dxfId="11032" priority="2391" operator="equal">
      <formula>"Chờ lớp"</formula>
    </cfRule>
  </conditionalFormatting>
  <conditionalFormatting sqref="B597 B613">
    <cfRule type="cellIs" dxfId="11031" priority="2392" operator="equal">
      <formula>"Chờ feedback"</formula>
    </cfRule>
  </conditionalFormatting>
  <conditionalFormatting sqref="B597 B613">
    <cfRule type="cellIs" dxfId="11030" priority="2393" operator="equal">
      <formula>"LỖI LINK FB"</formula>
    </cfRule>
  </conditionalFormatting>
  <conditionalFormatting sqref="B597 B613">
    <cfRule type="cellIs" dxfId="11029" priority="2394" operator="equal">
      <formula>"DONE"</formula>
    </cfRule>
  </conditionalFormatting>
  <conditionalFormatting sqref="B597 B613">
    <cfRule type="cellIs" dxfId="11028" priority="2395" operator="equal">
      <formula>"Chờ lớp"</formula>
    </cfRule>
  </conditionalFormatting>
  <conditionalFormatting sqref="B597 B613">
    <cfRule type="cellIs" dxfId="11027" priority="2396" operator="equal">
      <formula>"Chờ feedback"</formula>
    </cfRule>
  </conditionalFormatting>
  <conditionalFormatting sqref="B597 B613">
    <cfRule type="cellIs" dxfId="11026" priority="2397" operator="equal">
      <formula>"LỖI LINK FB"</formula>
    </cfRule>
  </conditionalFormatting>
  <conditionalFormatting sqref="B597 B613">
    <cfRule type="cellIs" dxfId="11025" priority="2398" operator="equal">
      <formula>"DONE"</formula>
    </cfRule>
  </conditionalFormatting>
  <conditionalFormatting sqref="B597 B613">
    <cfRule type="cellIs" dxfId="11024" priority="2399" operator="equal">
      <formula>"Chờ lớp"</formula>
    </cfRule>
  </conditionalFormatting>
  <conditionalFormatting sqref="B597 B613">
    <cfRule type="cellIs" dxfId="11023" priority="2400" operator="equal">
      <formula>"Chờ feedback"</formula>
    </cfRule>
  </conditionalFormatting>
  <conditionalFormatting sqref="B597 B613">
    <cfRule type="cellIs" dxfId="11022" priority="2401" operator="equal">
      <formula>"LỖI LINK FB"</formula>
    </cfRule>
  </conditionalFormatting>
  <conditionalFormatting sqref="B597 B613">
    <cfRule type="cellIs" dxfId="11021" priority="2402" operator="equal">
      <formula>"DONE"</formula>
    </cfRule>
  </conditionalFormatting>
  <conditionalFormatting sqref="B597 B613">
    <cfRule type="cellIs" dxfId="11020" priority="2403" operator="equal">
      <formula>"Chờ lớp"</formula>
    </cfRule>
  </conditionalFormatting>
  <conditionalFormatting sqref="B597 B613">
    <cfRule type="cellIs" dxfId="11019" priority="2404" operator="equal">
      <formula>"Chờ feedback"</formula>
    </cfRule>
  </conditionalFormatting>
  <conditionalFormatting sqref="B597 B613">
    <cfRule type="cellIs" dxfId="11018" priority="2405" operator="equal">
      <formula>"LỖI LINK FB"</formula>
    </cfRule>
  </conditionalFormatting>
  <conditionalFormatting sqref="B597 B613">
    <cfRule type="cellIs" dxfId="11017" priority="2406" operator="equal">
      <formula>"LỖI LINK FB"</formula>
    </cfRule>
  </conditionalFormatting>
  <conditionalFormatting sqref="B597 B613">
    <cfRule type="cellIs" dxfId="11016" priority="2407" operator="equal">
      <formula>"LỖI LINK FB"</formula>
    </cfRule>
  </conditionalFormatting>
  <conditionalFormatting sqref="B597 B613">
    <cfRule type="cellIs" dxfId="11015" priority="2408" operator="equal">
      <formula>"LỖI LINK FB"</formula>
    </cfRule>
  </conditionalFormatting>
  <conditionalFormatting sqref="B597 B613">
    <cfRule type="cellIs" dxfId="11014" priority="2409" operator="equal">
      <formula>"LỖI LINK FB"</formula>
    </cfRule>
  </conditionalFormatting>
  <conditionalFormatting sqref="B597 B613">
    <cfRule type="cellIs" dxfId="11013" priority="2410" operator="equal">
      <formula>"LỖI LINK FB"</formula>
    </cfRule>
  </conditionalFormatting>
  <conditionalFormatting sqref="B597 B613">
    <cfRule type="cellIs" dxfId="11012" priority="2411" operator="equal">
      <formula>"LỖI LINK FB"</formula>
    </cfRule>
  </conditionalFormatting>
  <conditionalFormatting sqref="B597 B613">
    <cfRule type="cellIs" dxfId="11011" priority="2412" operator="equal">
      <formula>"LỖI LINK FB"</formula>
    </cfRule>
  </conditionalFormatting>
  <conditionalFormatting sqref="B597 B613">
    <cfRule type="cellIs" dxfId="11010" priority="2413" operator="equal">
      <formula>"LỖI LINK FB"</formula>
    </cfRule>
  </conditionalFormatting>
  <conditionalFormatting sqref="B597 B613">
    <cfRule type="cellIs" dxfId="11009" priority="2414" operator="equal">
      <formula>"LỖI LINK FB"</formula>
    </cfRule>
  </conditionalFormatting>
  <conditionalFormatting sqref="B597 B613">
    <cfRule type="cellIs" dxfId="11008" priority="2415" operator="equal">
      <formula>"LỖI LINK FB"</formula>
    </cfRule>
  </conditionalFormatting>
  <conditionalFormatting sqref="B597 B613">
    <cfRule type="cellIs" dxfId="11007" priority="2416" operator="equal">
      <formula>"LỖI LINK FB"</formula>
    </cfRule>
  </conditionalFormatting>
  <conditionalFormatting sqref="B597 B613">
    <cfRule type="cellIs" dxfId="11006" priority="2417" operator="equal">
      <formula>"LỖI LINK FB"</formula>
    </cfRule>
  </conditionalFormatting>
  <conditionalFormatting sqref="B597 B613">
    <cfRule type="cellIs" dxfId="11005" priority="2418" operator="equal">
      <formula>"LỖI LINK FB"</formula>
    </cfRule>
  </conditionalFormatting>
  <conditionalFormatting sqref="B597 B613">
    <cfRule type="cellIs" dxfId="11004" priority="2419" operator="equal">
      <formula>"DONE"</formula>
    </cfRule>
  </conditionalFormatting>
  <conditionalFormatting sqref="B597 B613">
    <cfRule type="cellIs" dxfId="11003" priority="2420" operator="equal">
      <formula>"Chờ lớp"</formula>
    </cfRule>
  </conditionalFormatting>
  <conditionalFormatting sqref="B597 B613">
    <cfRule type="cellIs" dxfId="11002" priority="2421" operator="equal">
      <formula>"Chờ feedback"</formula>
    </cfRule>
  </conditionalFormatting>
  <conditionalFormatting sqref="B597 B613">
    <cfRule type="cellIs" dxfId="11001" priority="2422" operator="equal">
      <formula>"LỖI LINK FB"</formula>
    </cfRule>
  </conditionalFormatting>
  <conditionalFormatting sqref="B597 B613">
    <cfRule type="cellIs" dxfId="11000" priority="2423" operator="equal">
      <formula>"DONE"</formula>
    </cfRule>
  </conditionalFormatting>
  <conditionalFormatting sqref="B597 B613">
    <cfRule type="cellIs" dxfId="10999" priority="2424" operator="equal">
      <formula>"Chờ lớp"</formula>
    </cfRule>
  </conditionalFormatting>
  <conditionalFormatting sqref="B597 B613">
    <cfRule type="cellIs" dxfId="10998" priority="2425" operator="equal">
      <formula>"Chờ feedback"</formula>
    </cfRule>
  </conditionalFormatting>
  <conditionalFormatting sqref="B597 B613">
    <cfRule type="cellIs" dxfId="10997" priority="2426" operator="equal">
      <formula>"LỖI LINK FB"</formula>
    </cfRule>
  </conditionalFormatting>
  <conditionalFormatting sqref="B597 B613">
    <cfRule type="cellIs" dxfId="10996" priority="2427" operator="equal">
      <formula>"DONE"</formula>
    </cfRule>
  </conditionalFormatting>
  <conditionalFormatting sqref="B597 B613">
    <cfRule type="cellIs" dxfId="10995" priority="2428" operator="equal">
      <formula>"Chờ lớp"</formula>
    </cfRule>
  </conditionalFormatting>
  <conditionalFormatting sqref="B597 B613">
    <cfRule type="cellIs" dxfId="10994" priority="2429" operator="equal">
      <formula>"Chờ feedback"</formula>
    </cfRule>
  </conditionalFormatting>
  <conditionalFormatting sqref="B597 B613">
    <cfRule type="cellIs" dxfId="10993" priority="2430" operator="equal">
      <formula>"LỖI LINK FB"</formula>
    </cfRule>
  </conditionalFormatting>
  <conditionalFormatting sqref="B597 B613">
    <cfRule type="cellIs" dxfId="10992" priority="2431" operator="equal">
      <formula>"DONE"</formula>
    </cfRule>
  </conditionalFormatting>
  <conditionalFormatting sqref="B597 B613">
    <cfRule type="cellIs" dxfId="10991" priority="2432" operator="equal">
      <formula>"Chờ lớp"</formula>
    </cfRule>
  </conditionalFormatting>
  <conditionalFormatting sqref="B597 B613">
    <cfRule type="cellIs" dxfId="10990" priority="2433" operator="equal">
      <formula>"Chờ feedback"</formula>
    </cfRule>
  </conditionalFormatting>
  <conditionalFormatting sqref="B597 B613">
    <cfRule type="cellIs" dxfId="10989" priority="2434" operator="equal">
      <formula>"LỖI LINK FB"</formula>
    </cfRule>
  </conditionalFormatting>
  <conditionalFormatting sqref="B597 B613">
    <cfRule type="cellIs" dxfId="10988" priority="2435" operator="equal">
      <formula>"LỖI LINK FB"</formula>
    </cfRule>
  </conditionalFormatting>
  <conditionalFormatting sqref="B597 B613">
    <cfRule type="cellIs" dxfId="10987" priority="2436" operator="equal">
      <formula>"Chờ feedback"</formula>
    </cfRule>
  </conditionalFormatting>
  <conditionalFormatting sqref="B597 B613">
    <cfRule type="cellIs" dxfId="10986" priority="2437" operator="equal">
      <formula>"Chờ lớp"</formula>
    </cfRule>
  </conditionalFormatting>
  <conditionalFormatting sqref="B597 B613">
    <cfRule type="cellIs" dxfId="10985" priority="2438" operator="equal">
      <formula>"DONE"</formula>
    </cfRule>
  </conditionalFormatting>
  <conditionalFormatting sqref="B597 B613">
    <cfRule type="cellIs" dxfId="10984" priority="2439" operator="equal">
      <formula>"DONE"</formula>
    </cfRule>
  </conditionalFormatting>
  <conditionalFormatting sqref="B597 B613">
    <cfRule type="cellIs" dxfId="10983" priority="2440" operator="equal">
      <formula>"Chờ lớp"</formula>
    </cfRule>
  </conditionalFormatting>
  <conditionalFormatting sqref="B597 B613">
    <cfRule type="cellIs" dxfId="10982" priority="2441" operator="equal">
      <formula>"Chờ feedback"</formula>
    </cfRule>
  </conditionalFormatting>
  <conditionalFormatting sqref="B597 B613">
    <cfRule type="cellIs" dxfId="10981" priority="2442" operator="equal">
      <formula>"LỖI LINK FB"</formula>
    </cfRule>
  </conditionalFormatting>
  <conditionalFormatting sqref="B597 B613">
    <cfRule type="cellIs" dxfId="10980" priority="2443" operator="equal">
      <formula>"DONE"</formula>
    </cfRule>
  </conditionalFormatting>
  <conditionalFormatting sqref="B597 B613">
    <cfRule type="cellIs" dxfId="10979" priority="2444" operator="equal">
      <formula>"Chờ lớp"</formula>
    </cfRule>
  </conditionalFormatting>
  <conditionalFormatting sqref="B597 B613">
    <cfRule type="cellIs" dxfId="10978" priority="2445" operator="equal">
      <formula>"Chờ feedback"</formula>
    </cfRule>
  </conditionalFormatting>
  <conditionalFormatting sqref="B597 B613">
    <cfRule type="cellIs" dxfId="10977" priority="2446" operator="equal">
      <formula>"LỖI LINK FB"</formula>
    </cfRule>
  </conditionalFormatting>
  <conditionalFormatting sqref="B597 B613">
    <cfRule type="cellIs" dxfId="10976" priority="2447" operator="equal">
      <formula>"LỖI LINK FB"</formula>
    </cfRule>
  </conditionalFormatting>
  <conditionalFormatting sqref="B597 B613">
    <cfRule type="cellIs" dxfId="10975" priority="2448" operator="equal">
      <formula>"Chờ feedback"</formula>
    </cfRule>
  </conditionalFormatting>
  <conditionalFormatting sqref="B597 B613">
    <cfRule type="cellIs" dxfId="10974" priority="2449" operator="equal">
      <formula>"Chờ lớp"</formula>
    </cfRule>
  </conditionalFormatting>
  <conditionalFormatting sqref="B597 B613">
    <cfRule type="cellIs" dxfId="10973" priority="2450" operator="equal">
      <formula>"DONE"</formula>
    </cfRule>
  </conditionalFormatting>
  <conditionalFormatting sqref="B597 B613">
    <cfRule type="cellIs" dxfId="10972" priority="2451" operator="equal">
      <formula>"LỖI LINK FB"</formula>
    </cfRule>
  </conditionalFormatting>
  <conditionalFormatting sqref="B597 B613">
    <cfRule type="cellIs" dxfId="10971" priority="2452" operator="equal">
      <formula>"Chờ feedback"</formula>
    </cfRule>
  </conditionalFormatting>
  <conditionalFormatting sqref="B597 B613">
    <cfRule type="cellIs" dxfId="10970" priority="2453" operator="equal">
      <formula>"Chờ lớp"</formula>
    </cfRule>
  </conditionalFormatting>
  <conditionalFormatting sqref="B597 B613">
    <cfRule type="cellIs" dxfId="10969" priority="2454" operator="equal">
      <formula>"DONE"</formula>
    </cfRule>
  </conditionalFormatting>
  <conditionalFormatting sqref="B597 B613">
    <cfRule type="cellIs" dxfId="10968" priority="2455" operator="equal">
      <formula>"DONE"</formula>
    </cfRule>
  </conditionalFormatting>
  <conditionalFormatting sqref="B597 B613">
    <cfRule type="cellIs" dxfId="10967" priority="2456" operator="equal">
      <formula>"Chờ lớp"</formula>
    </cfRule>
  </conditionalFormatting>
  <conditionalFormatting sqref="B597 B613">
    <cfRule type="cellIs" dxfId="10966" priority="2457" operator="equal">
      <formula>"Chờ feedback"</formula>
    </cfRule>
  </conditionalFormatting>
  <conditionalFormatting sqref="B597 B613">
    <cfRule type="cellIs" dxfId="10965" priority="2458" operator="equal">
      <formula>"LỖI LINK FB"</formula>
    </cfRule>
  </conditionalFormatting>
  <conditionalFormatting sqref="B597 B613">
    <cfRule type="cellIs" dxfId="10964" priority="2459" operator="equal">
      <formula>"LỖI LINK FB"</formula>
    </cfRule>
  </conditionalFormatting>
  <conditionalFormatting sqref="B597 B613">
    <cfRule type="cellIs" dxfId="10963" priority="2460" operator="equal">
      <formula>"Chờ feedback"</formula>
    </cfRule>
  </conditionalFormatting>
  <conditionalFormatting sqref="B597 B613">
    <cfRule type="cellIs" dxfId="10962" priority="2461" operator="equal">
      <formula>"Chờ lớp"</formula>
    </cfRule>
  </conditionalFormatting>
  <conditionalFormatting sqref="B597 B613">
    <cfRule type="cellIs" dxfId="10961" priority="2462" operator="equal">
      <formula>"DONE"</formula>
    </cfRule>
  </conditionalFormatting>
  <conditionalFormatting sqref="B597 B613">
    <cfRule type="cellIs" dxfId="10960" priority="2463" operator="equal">
      <formula>"DONE"</formula>
    </cfRule>
  </conditionalFormatting>
  <conditionalFormatting sqref="B597 B613">
    <cfRule type="cellIs" dxfId="10959" priority="2464" operator="equal">
      <formula>"Chờ lớp"</formula>
    </cfRule>
  </conditionalFormatting>
  <conditionalFormatting sqref="B597 B613">
    <cfRule type="cellIs" dxfId="10958" priority="2465" operator="equal">
      <formula>"Chờ feedback"</formula>
    </cfRule>
  </conditionalFormatting>
  <conditionalFormatting sqref="B597 B613">
    <cfRule type="cellIs" dxfId="10957" priority="2466" operator="equal">
      <formula>"LỖI LINK FB"</formula>
    </cfRule>
  </conditionalFormatting>
  <conditionalFormatting sqref="B597 B613">
    <cfRule type="cellIs" dxfId="10956" priority="2467" operator="equal">
      <formula>"DONE"</formula>
    </cfRule>
  </conditionalFormatting>
  <conditionalFormatting sqref="B597 B613">
    <cfRule type="cellIs" dxfId="10955" priority="2468" operator="equal">
      <formula>"Chờ lớp"</formula>
    </cfRule>
  </conditionalFormatting>
  <conditionalFormatting sqref="B597 B613">
    <cfRule type="cellIs" dxfId="10954" priority="2469" operator="equal">
      <formula>"Chờ feedback"</formula>
    </cfRule>
  </conditionalFormatting>
  <conditionalFormatting sqref="B597 B613">
    <cfRule type="cellIs" dxfId="10953" priority="2470" operator="equal">
      <formula>"LỖI LINK FB"</formula>
    </cfRule>
  </conditionalFormatting>
  <conditionalFormatting sqref="D597:E597">
    <cfRule type="cellIs" dxfId="10952" priority="2471" operator="equal">
      <formula>"GT Lv1"</formula>
    </cfRule>
  </conditionalFormatting>
  <conditionalFormatting sqref="D597:E597">
    <cfRule type="cellIs" dxfId="10951" priority="2472" operator="equal">
      <formula>"GT Lv2"</formula>
    </cfRule>
  </conditionalFormatting>
  <conditionalFormatting sqref="D597:E597">
    <cfRule type="cellIs" dxfId="10950" priority="2473" operator="equal">
      <formula>"GT Lv3"</formula>
    </cfRule>
  </conditionalFormatting>
  <conditionalFormatting sqref="D597:E597">
    <cfRule type="cellIs" dxfId="10949" priority="2474" operator="equal">
      <formula>"Toeic Lv1"</formula>
    </cfRule>
  </conditionalFormatting>
  <conditionalFormatting sqref="D597:E597">
    <cfRule type="cellIs" dxfId="10948" priority="2475" operator="equal">
      <formula>"Toeic Lv2"</formula>
    </cfRule>
  </conditionalFormatting>
  <conditionalFormatting sqref="D597:E597">
    <cfRule type="containsText" dxfId="10947" priority="2476" operator="containsText" text="Combo">
      <formula>NOT(ISERROR(SEARCH(("Combo"),(D597))))</formula>
    </cfRule>
  </conditionalFormatting>
  <conditionalFormatting sqref="D597:E597">
    <cfRule type="containsText" dxfId="10946" priority="2477" operator="containsText" text="Combo">
      <formula>NOT(ISERROR(SEARCH(("Combo"),(D597))))</formula>
    </cfRule>
  </conditionalFormatting>
  <conditionalFormatting sqref="D597:E597">
    <cfRule type="containsText" dxfId="10945" priority="2478" operator="containsText" text="Combo">
      <formula>NOT(ISERROR(SEARCH(("Combo"),(D597))))</formula>
    </cfRule>
  </conditionalFormatting>
  <conditionalFormatting sqref="D597:E597">
    <cfRule type="containsText" dxfId="10944" priority="2479" operator="containsText" text="Combo">
      <formula>NOT(ISERROR(SEARCH(("Combo"),(D597))))</formula>
    </cfRule>
  </conditionalFormatting>
  <conditionalFormatting sqref="G597">
    <cfRule type="cellIs" dxfId="10943" priority="2480" operator="equal">
      <formula>"V"</formula>
    </cfRule>
  </conditionalFormatting>
  <conditionalFormatting sqref="G597">
    <cfRule type="cellIs" dxfId="10942" priority="2481" operator="equal">
      <formula>"V"</formula>
    </cfRule>
  </conditionalFormatting>
  <conditionalFormatting sqref="G597">
    <cfRule type="cellIs" dxfId="10941" priority="2482" operator="equal">
      <formula>"V"</formula>
    </cfRule>
  </conditionalFormatting>
  <conditionalFormatting sqref="G597">
    <cfRule type="cellIs" dxfId="10940" priority="2483" operator="equal">
      <formula>"A"</formula>
    </cfRule>
  </conditionalFormatting>
  <conditionalFormatting sqref="G597">
    <cfRule type="cellIs" dxfId="10939" priority="2484" operator="equal">
      <formula>"B"</formula>
    </cfRule>
  </conditionalFormatting>
  <conditionalFormatting sqref="G597">
    <cfRule type="cellIs" dxfId="10938" priority="2485" operator="equal">
      <formula>"C"</formula>
    </cfRule>
  </conditionalFormatting>
  <conditionalFormatting sqref="G597">
    <cfRule type="cellIs" dxfId="10937" priority="2486" operator="equal">
      <formula>"T"</formula>
    </cfRule>
  </conditionalFormatting>
  <conditionalFormatting sqref="G597">
    <cfRule type="cellIs" dxfId="10936" priority="2487" operator="equal">
      <formula>"V"</formula>
    </cfRule>
  </conditionalFormatting>
  <conditionalFormatting sqref="C597">
    <cfRule type="cellIs" dxfId="10935" priority="2488" operator="equal">
      <formula>"Mới"</formula>
    </cfRule>
  </conditionalFormatting>
  <conditionalFormatting sqref="C597">
    <cfRule type="cellIs" dxfId="10934" priority="2489" operator="equal">
      <formula>"Up Level"</formula>
    </cfRule>
  </conditionalFormatting>
  <conditionalFormatting sqref="C597 Z597">
    <cfRule type="cellIs" dxfId="10933" priority="2490" operator="equal">
      <formula>"Đã tính lương"</formula>
    </cfRule>
  </conditionalFormatting>
  <conditionalFormatting sqref="C597">
    <cfRule type="cellIs" dxfId="10932" priority="2491" operator="equal">
      <formula>"Up quá trình"</formula>
    </cfRule>
  </conditionalFormatting>
  <conditionalFormatting sqref="C597">
    <cfRule type="cellIs" dxfId="10931" priority="2492" operator="equal">
      <formula>"Mới"</formula>
    </cfRule>
  </conditionalFormatting>
  <conditionalFormatting sqref="C597">
    <cfRule type="cellIs" dxfId="10930" priority="2493" operator="equal">
      <formula>"Up Level"</formula>
    </cfRule>
  </conditionalFormatting>
  <conditionalFormatting sqref="C597">
    <cfRule type="cellIs" dxfId="10929" priority="2494" operator="equal">
      <formula>"Đã tính lương"</formula>
    </cfRule>
  </conditionalFormatting>
  <conditionalFormatting sqref="C597">
    <cfRule type="cellIs" dxfId="10928" priority="2495" operator="equal">
      <formula>"Up quá trình"</formula>
    </cfRule>
  </conditionalFormatting>
  <conditionalFormatting sqref="W597:X597">
    <cfRule type="cellIs" dxfId="10927" priority="2496" operator="equal">
      <formula>"Sách"</formula>
    </cfRule>
  </conditionalFormatting>
  <conditionalFormatting sqref="W597:X597">
    <cfRule type="cellIs" dxfId="10926" priority="2497" operator="equal">
      <formula>"Sách"</formula>
    </cfRule>
  </conditionalFormatting>
  <conditionalFormatting sqref="R597">
    <cfRule type="containsText" dxfId="10925" priority="2498" operator="containsText" text="Chung">
      <formula>NOT(ISERROR(SEARCH(("Chung"),(R597))))</formula>
    </cfRule>
  </conditionalFormatting>
  <conditionalFormatting sqref="R597">
    <cfRule type="containsText" dxfId="10924" priority="2499" operator="containsText" text="Chung">
      <formula>NOT(ISERROR(SEARCH(("Chung"),(R597))))</formula>
    </cfRule>
  </conditionalFormatting>
  <conditionalFormatting sqref="X597:Y597">
    <cfRule type="endsWith" dxfId="10923" priority="2500" operator="endsWith" text=" ">
      <formula>RIGHT((X597),LEN(" "))=(" ")</formula>
    </cfRule>
  </conditionalFormatting>
  <conditionalFormatting sqref="X597:Y597">
    <cfRule type="endsWith" dxfId="10922" priority="2501" operator="endsWith" text=" ">
      <formula>RIGHT((X597),LEN(" "))=(" ")</formula>
    </cfRule>
  </conditionalFormatting>
  <conditionalFormatting sqref="N597">
    <cfRule type="cellIs" dxfId="10921" priority="2502" operator="equal">
      <formula>"TIẾN"</formula>
    </cfRule>
  </conditionalFormatting>
  <conditionalFormatting sqref="N597">
    <cfRule type="cellIs" dxfId="10920" priority="2503" operator="equal">
      <formula>"TIẾN"</formula>
    </cfRule>
  </conditionalFormatting>
  <conditionalFormatting sqref="Z597">
    <cfRule type="cellIs" dxfId="10919" priority="2504" operator="equal">
      <formula>"Đã tính lương"</formula>
    </cfRule>
  </conditionalFormatting>
  <conditionalFormatting sqref="Z597">
    <cfRule type="cellIs" dxfId="10918" priority="2505" operator="equal">
      <formula>"R"</formula>
    </cfRule>
  </conditionalFormatting>
  <conditionalFormatting sqref="Z597">
    <cfRule type="cellIs" dxfId="10917" priority="2506" operator="equal">
      <formula>"R-Thiếu"</formula>
    </cfRule>
  </conditionalFormatting>
  <conditionalFormatting sqref="B592">
    <cfRule type="cellIs" dxfId="10916" priority="2507" operator="equal">
      <formula>"DONE"</formula>
    </cfRule>
  </conditionalFormatting>
  <conditionalFormatting sqref="B592">
    <cfRule type="cellIs" dxfId="10915" priority="2508" operator="equal">
      <formula>"Chờ lớp"</formula>
    </cfRule>
  </conditionalFormatting>
  <conditionalFormatting sqref="B592">
    <cfRule type="cellIs" dxfId="10914" priority="2509" operator="equal">
      <formula>"Chờ feedback"</formula>
    </cfRule>
  </conditionalFormatting>
  <conditionalFormatting sqref="B592">
    <cfRule type="cellIs" dxfId="10913" priority="2510" operator="equal">
      <formula>"LỖI LINK FB"</formula>
    </cfRule>
  </conditionalFormatting>
  <conditionalFormatting sqref="B592">
    <cfRule type="cellIs" dxfId="10912" priority="2511" operator="equal">
      <formula>"LỖI LINK FB"</formula>
    </cfRule>
  </conditionalFormatting>
  <conditionalFormatting sqref="B592">
    <cfRule type="cellIs" dxfId="10911" priority="2512" operator="equal">
      <formula>"LỖI LINK FB"</formula>
    </cfRule>
  </conditionalFormatting>
  <conditionalFormatting sqref="B592">
    <cfRule type="cellIs" dxfId="10910" priority="2513" operator="equal">
      <formula>"LỖI LINK FB"</formula>
    </cfRule>
  </conditionalFormatting>
  <conditionalFormatting sqref="B592">
    <cfRule type="cellIs" dxfId="10909" priority="2514" operator="equal">
      <formula>"LỖI LINK FB"</formula>
    </cfRule>
  </conditionalFormatting>
  <conditionalFormatting sqref="B592">
    <cfRule type="cellIs" dxfId="10908" priority="2515" operator="equal">
      <formula>"LỖI LINK FB"</formula>
    </cfRule>
  </conditionalFormatting>
  <conditionalFormatting sqref="B592">
    <cfRule type="cellIs" dxfId="10907" priority="2516" operator="equal">
      <formula>"LỖI LINK FB"</formula>
    </cfRule>
  </conditionalFormatting>
  <conditionalFormatting sqref="B592">
    <cfRule type="cellIs" dxfId="10906" priority="2517" operator="equal">
      <formula>"LỖI LINK FB"</formula>
    </cfRule>
  </conditionalFormatting>
  <conditionalFormatting sqref="B592">
    <cfRule type="cellIs" dxfId="10905" priority="2518" operator="equal">
      <formula>"LỖI LINK FB"</formula>
    </cfRule>
  </conditionalFormatting>
  <conditionalFormatting sqref="B592">
    <cfRule type="cellIs" dxfId="10904" priority="2519" operator="equal">
      <formula>"LỖI LINK FB"</formula>
    </cfRule>
  </conditionalFormatting>
  <conditionalFormatting sqref="B592">
    <cfRule type="cellIs" dxfId="10903" priority="2520" operator="equal">
      <formula>"LỖI LINK FB"</formula>
    </cfRule>
  </conditionalFormatting>
  <conditionalFormatting sqref="B592">
    <cfRule type="cellIs" dxfId="10902" priority="2521" operator="equal">
      <formula>"LỖI LINK FB"</formula>
    </cfRule>
  </conditionalFormatting>
  <conditionalFormatting sqref="B592">
    <cfRule type="cellIs" dxfId="10901" priority="2522" operator="equal">
      <formula>"LỖI LINK FB"</formula>
    </cfRule>
  </conditionalFormatting>
  <conditionalFormatting sqref="B592">
    <cfRule type="cellIs" dxfId="10900" priority="2523" operator="equal">
      <formula>"LỖI LINK FB"</formula>
    </cfRule>
  </conditionalFormatting>
  <conditionalFormatting sqref="B592">
    <cfRule type="cellIs" dxfId="10899" priority="2524" operator="equal">
      <formula>"DONE"</formula>
    </cfRule>
  </conditionalFormatting>
  <conditionalFormatting sqref="B592">
    <cfRule type="cellIs" dxfId="10898" priority="2525" operator="equal">
      <formula>"Chờ lớp"</formula>
    </cfRule>
  </conditionalFormatting>
  <conditionalFormatting sqref="B592">
    <cfRule type="cellIs" dxfId="10897" priority="2526" operator="equal">
      <formula>"Chờ feedback"</formula>
    </cfRule>
  </conditionalFormatting>
  <conditionalFormatting sqref="B592">
    <cfRule type="cellIs" dxfId="10896" priority="2527" operator="equal">
      <formula>"LỖI LINK FB"</formula>
    </cfRule>
  </conditionalFormatting>
  <conditionalFormatting sqref="B592">
    <cfRule type="cellIs" dxfId="10895" priority="2528" operator="equal">
      <formula>"DONE"</formula>
    </cfRule>
  </conditionalFormatting>
  <conditionalFormatting sqref="B592">
    <cfRule type="cellIs" dxfId="10894" priority="2529" operator="equal">
      <formula>"Chờ lớp"</formula>
    </cfRule>
  </conditionalFormatting>
  <conditionalFormatting sqref="B592">
    <cfRule type="cellIs" dxfId="10893" priority="2530" operator="equal">
      <formula>"Chờ feedback"</formula>
    </cfRule>
  </conditionalFormatting>
  <conditionalFormatting sqref="B592">
    <cfRule type="cellIs" dxfId="10892" priority="2531" operator="equal">
      <formula>"LỖI LINK FB"</formula>
    </cfRule>
  </conditionalFormatting>
  <conditionalFormatting sqref="B592">
    <cfRule type="cellIs" dxfId="10891" priority="2532" operator="equal">
      <formula>"DONE"</formula>
    </cfRule>
  </conditionalFormatting>
  <conditionalFormatting sqref="B592">
    <cfRule type="cellIs" dxfId="10890" priority="2533" operator="equal">
      <formula>"Chờ lớp"</formula>
    </cfRule>
  </conditionalFormatting>
  <conditionalFormatting sqref="B592">
    <cfRule type="cellIs" dxfId="10889" priority="2534" operator="equal">
      <formula>"Chờ feedback"</formula>
    </cfRule>
  </conditionalFormatting>
  <conditionalFormatting sqref="B592">
    <cfRule type="cellIs" dxfId="10888" priority="2535" operator="equal">
      <formula>"LỖI LINK FB"</formula>
    </cfRule>
  </conditionalFormatting>
  <conditionalFormatting sqref="B592">
    <cfRule type="cellIs" dxfId="10887" priority="2536" operator="equal">
      <formula>"DONE"</formula>
    </cfRule>
  </conditionalFormatting>
  <conditionalFormatting sqref="B592">
    <cfRule type="cellIs" dxfId="10886" priority="2537" operator="equal">
      <formula>"Chờ lớp"</formula>
    </cfRule>
  </conditionalFormatting>
  <conditionalFormatting sqref="B592">
    <cfRule type="cellIs" dxfId="10885" priority="2538" operator="equal">
      <formula>"Chờ feedback"</formula>
    </cfRule>
  </conditionalFormatting>
  <conditionalFormatting sqref="B592">
    <cfRule type="cellIs" dxfId="10884" priority="2539" operator="equal">
      <formula>"LỖI LINK FB"</formula>
    </cfRule>
  </conditionalFormatting>
  <conditionalFormatting sqref="B592">
    <cfRule type="cellIs" dxfId="10883" priority="2540" operator="equal">
      <formula>"DONE"</formula>
    </cfRule>
  </conditionalFormatting>
  <conditionalFormatting sqref="B592">
    <cfRule type="cellIs" dxfId="10882" priority="2541" operator="equal">
      <formula>"Chờ lớp"</formula>
    </cfRule>
  </conditionalFormatting>
  <conditionalFormatting sqref="B592">
    <cfRule type="cellIs" dxfId="10881" priority="2542" operator="equal">
      <formula>"Chờ feedback"</formula>
    </cfRule>
  </conditionalFormatting>
  <conditionalFormatting sqref="B592">
    <cfRule type="cellIs" dxfId="10880" priority="2543" operator="equal">
      <formula>"LỖI LINK FB"</formula>
    </cfRule>
  </conditionalFormatting>
  <conditionalFormatting sqref="B592">
    <cfRule type="cellIs" dxfId="10879" priority="2544" operator="equal">
      <formula>"LỖI LINK FB"</formula>
    </cfRule>
  </conditionalFormatting>
  <conditionalFormatting sqref="B592">
    <cfRule type="cellIs" dxfId="10878" priority="2545" operator="equal">
      <formula>"LỖI LINK FB"</formula>
    </cfRule>
  </conditionalFormatting>
  <conditionalFormatting sqref="B592">
    <cfRule type="cellIs" dxfId="10877" priority="2546" operator="equal">
      <formula>"LỖI LINK FB"</formula>
    </cfRule>
  </conditionalFormatting>
  <conditionalFormatting sqref="B592">
    <cfRule type="cellIs" dxfId="10876" priority="2547" operator="equal">
      <formula>"LỖI LINK FB"</formula>
    </cfRule>
  </conditionalFormatting>
  <conditionalFormatting sqref="B592">
    <cfRule type="cellIs" dxfId="10875" priority="2548" operator="equal">
      <formula>"LỖI LINK FB"</formula>
    </cfRule>
  </conditionalFormatting>
  <conditionalFormatting sqref="B592">
    <cfRule type="cellIs" dxfId="10874" priority="2549" operator="equal">
      <formula>"LỖI LINK FB"</formula>
    </cfRule>
  </conditionalFormatting>
  <conditionalFormatting sqref="B592">
    <cfRule type="cellIs" dxfId="10873" priority="2550" operator="equal">
      <formula>"LỖI LINK FB"</formula>
    </cfRule>
  </conditionalFormatting>
  <conditionalFormatting sqref="B592">
    <cfRule type="cellIs" dxfId="10872" priority="2551" operator="equal">
      <formula>"LỖI LINK FB"</formula>
    </cfRule>
  </conditionalFormatting>
  <conditionalFormatting sqref="B592">
    <cfRule type="cellIs" dxfId="10871" priority="2552" operator="equal">
      <formula>"LỖI LINK FB"</formula>
    </cfRule>
  </conditionalFormatting>
  <conditionalFormatting sqref="B592">
    <cfRule type="cellIs" dxfId="10870" priority="2553" operator="equal">
      <formula>"LỖI LINK FB"</formula>
    </cfRule>
  </conditionalFormatting>
  <conditionalFormatting sqref="B592">
    <cfRule type="cellIs" dxfId="10869" priority="2554" operator="equal">
      <formula>"LỖI LINK FB"</formula>
    </cfRule>
  </conditionalFormatting>
  <conditionalFormatting sqref="B592">
    <cfRule type="cellIs" dxfId="10868" priority="2555" operator="equal">
      <formula>"LỖI LINK FB"</formula>
    </cfRule>
  </conditionalFormatting>
  <conditionalFormatting sqref="B592">
    <cfRule type="cellIs" dxfId="10867" priority="2556" operator="equal">
      <formula>"LỖI LINK FB"</formula>
    </cfRule>
  </conditionalFormatting>
  <conditionalFormatting sqref="B592">
    <cfRule type="cellIs" dxfId="10866" priority="2557" operator="equal">
      <formula>"DONE"</formula>
    </cfRule>
  </conditionalFormatting>
  <conditionalFormatting sqref="B592">
    <cfRule type="cellIs" dxfId="10865" priority="2558" operator="equal">
      <formula>"Chờ lớp"</formula>
    </cfRule>
  </conditionalFormatting>
  <conditionalFormatting sqref="B592">
    <cfRule type="cellIs" dxfId="10864" priority="2559" operator="equal">
      <formula>"Chờ feedback"</formula>
    </cfRule>
  </conditionalFormatting>
  <conditionalFormatting sqref="B592">
    <cfRule type="cellIs" dxfId="10863" priority="2560" operator="equal">
      <formula>"LỖI LINK FB"</formula>
    </cfRule>
  </conditionalFormatting>
  <conditionalFormatting sqref="B592">
    <cfRule type="cellIs" dxfId="10862" priority="2561" operator="equal">
      <formula>"DONE"</formula>
    </cfRule>
  </conditionalFormatting>
  <conditionalFormatting sqref="B592">
    <cfRule type="cellIs" dxfId="10861" priority="2562" operator="equal">
      <formula>"Chờ lớp"</formula>
    </cfRule>
  </conditionalFormatting>
  <conditionalFormatting sqref="B592">
    <cfRule type="cellIs" dxfId="10860" priority="2563" operator="equal">
      <formula>"Chờ feedback"</formula>
    </cfRule>
  </conditionalFormatting>
  <conditionalFormatting sqref="B592">
    <cfRule type="cellIs" dxfId="10859" priority="2564" operator="equal">
      <formula>"LỖI LINK FB"</formula>
    </cfRule>
  </conditionalFormatting>
  <conditionalFormatting sqref="B592">
    <cfRule type="cellIs" dxfId="10858" priority="2565" operator="equal">
      <formula>"DONE"</formula>
    </cfRule>
  </conditionalFormatting>
  <conditionalFormatting sqref="B592">
    <cfRule type="cellIs" dxfId="10857" priority="2566" operator="equal">
      <formula>"Chờ lớp"</formula>
    </cfRule>
  </conditionalFormatting>
  <conditionalFormatting sqref="B592">
    <cfRule type="cellIs" dxfId="10856" priority="2567" operator="equal">
      <formula>"Chờ feedback"</formula>
    </cfRule>
  </conditionalFormatting>
  <conditionalFormatting sqref="B592">
    <cfRule type="cellIs" dxfId="10855" priority="2568" operator="equal">
      <formula>"LỖI LINK FB"</formula>
    </cfRule>
  </conditionalFormatting>
  <conditionalFormatting sqref="B592">
    <cfRule type="cellIs" dxfId="10854" priority="2569" operator="equal">
      <formula>"DONE"</formula>
    </cfRule>
  </conditionalFormatting>
  <conditionalFormatting sqref="B592">
    <cfRule type="cellIs" dxfId="10853" priority="2570" operator="equal">
      <formula>"Chờ lớp"</formula>
    </cfRule>
  </conditionalFormatting>
  <conditionalFormatting sqref="B592">
    <cfRule type="cellIs" dxfId="10852" priority="2571" operator="equal">
      <formula>"Chờ feedback"</formula>
    </cfRule>
  </conditionalFormatting>
  <conditionalFormatting sqref="B592">
    <cfRule type="cellIs" dxfId="10851" priority="2572" operator="equal">
      <formula>"LỖI LINK FB"</formula>
    </cfRule>
  </conditionalFormatting>
  <conditionalFormatting sqref="B592">
    <cfRule type="cellIs" dxfId="10850" priority="2573" operator="equal">
      <formula>"DONE"</formula>
    </cfRule>
  </conditionalFormatting>
  <conditionalFormatting sqref="B592">
    <cfRule type="cellIs" dxfId="10849" priority="2574" operator="equal">
      <formula>"Chờ lớp"</formula>
    </cfRule>
  </conditionalFormatting>
  <conditionalFormatting sqref="B592">
    <cfRule type="cellIs" dxfId="10848" priority="2575" operator="equal">
      <formula>"Chờ feedback"</formula>
    </cfRule>
  </conditionalFormatting>
  <conditionalFormatting sqref="B592">
    <cfRule type="cellIs" dxfId="10847" priority="2576" operator="equal">
      <formula>"LỖI LINK FB"</formula>
    </cfRule>
  </conditionalFormatting>
  <conditionalFormatting sqref="B592">
    <cfRule type="cellIs" dxfId="10846" priority="2577" operator="equal">
      <formula>"LỖI LINK FB"</formula>
    </cfRule>
  </conditionalFormatting>
  <conditionalFormatting sqref="B592">
    <cfRule type="cellIs" dxfId="10845" priority="2578" operator="equal">
      <formula>"Chờ feedback"</formula>
    </cfRule>
  </conditionalFormatting>
  <conditionalFormatting sqref="B592">
    <cfRule type="cellIs" dxfId="10844" priority="2579" operator="equal">
      <formula>"Chờ lớp"</formula>
    </cfRule>
  </conditionalFormatting>
  <conditionalFormatting sqref="B592">
    <cfRule type="cellIs" dxfId="10843" priority="2580" operator="equal">
      <formula>"DONE"</formula>
    </cfRule>
  </conditionalFormatting>
  <conditionalFormatting sqref="B592">
    <cfRule type="cellIs" dxfId="10842" priority="2581" operator="equal">
      <formula>"DONE"</formula>
    </cfRule>
  </conditionalFormatting>
  <conditionalFormatting sqref="B592">
    <cfRule type="cellIs" dxfId="10841" priority="2582" operator="equal">
      <formula>"Chờ lớp"</formula>
    </cfRule>
  </conditionalFormatting>
  <conditionalFormatting sqref="B592">
    <cfRule type="cellIs" dxfId="10840" priority="2583" operator="equal">
      <formula>"Chờ feedback"</formula>
    </cfRule>
  </conditionalFormatting>
  <conditionalFormatting sqref="B592">
    <cfRule type="cellIs" dxfId="10839" priority="2584" operator="equal">
      <formula>"LỖI LINK FB"</formula>
    </cfRule>
  </conditionalFormatting>
  <conditionalFormatting sqref="B592">
    <cfRule type="cellIs" dxfId="10838" priority="2585" operator="equal">
      <formula>"DONE"</formula>
    </cfRule>
  </conditionalFormatting>
  <conditionalFormatting sqref="B592">
    <cfRule type="cellIs" dxfId="10837" priority="2586" operator="equal">
      <formula>"Chờ lớp"</formula>
    </cfRule>
  </conditionalFormatting>
  <conditionalFormatting sqref="B592">
    <cfRule type="cellIs" dxfId="10836" priority="2587" operator="equal">
      <formula>"Chờ feedback"</formula>
    </cfRule>
  </conditionalFormatting>
  <conditionalFormatting sqref="B592">
    <cfRule type="cellIs" dxfId="10835" priority="2588" operator="equal">
      <formula>"LỖI LINK FB"</formula>
    </cfRule>
  </conditionalFormatting>
  <conditionalFormatting sqref="B592">
    <cfRule type="cellIs" dxfId="10834" priority="2589" operator="equal">
      <formula>"LỖI LINK FB"</formula>
    </cfRule>
  </conditionalFormatting>
  <conditionalFormatting sqref="B592">
    <cfRule type="cellIs" dxfId="10833" priority="2590" operator="equal">
      <formula>"Chờ feedback"</formula>
    </cfRule>
  </conditionalFormatting>
  <conditionalFormatting sqref="B592">
    <cfRule type="cellIs" dxfId="10832" priority="2591" operator="equal">
      <formula>"Chờ lớp"</formula>
    </cfRule>
  </conditionalFormatting>
  <conditionalFormatting sqref="B592">
    <cfRule type="cellIs" dxfId="10831" priority="2592" operator="equal">
      <formula>"DONE"</formula>
    </cfRule>
  </conditionalFormatting>
  <conditionalFormatting sqref="B592">
    <cfRule type="cellIs" dxfId="10830" priority="2593" operator="equal">
      <formula>"LỖI LINK FB"</formula>
    </cfRule>
  </conditionalFormatting>
  <conditionalFormatting sqref="B592">
    <cfRule type="cellIs" dxfId="10829" priority="2594" operator="equal">
      <formula>"Chờ feedback"</formula>
    </cfRule>
  </conditionalFormatting>
  <conditionalFormatting sqref="B592">
    <cfRule type="cellIs" dxfId="10828" priority="2595" operator="equal">
      <formula>"Chờ lớp"</formula>
    </cfRule>
  </conditionalFormatting>
  <conditionalFormatting sqref="B592">
    <cfRule type="cellIs" dxfId="10827" priority="2596" operator="equal">
      <formula>"DONE"</formula>
    </cfRule>
  </conditionalFormatting>
  <conditionalFormatting sqref="B592">
    <cfRule type="cellIs" dxfId="10826" priority="2597" operator="equal">
      <formula>"DONE"</formula>
    </cfRule>
  </conditionalFormatting>
  <conditionalFormatting sqref="B592">
    <cfRule type="cellIs" dxfId="10825" priority="2598" operator="equal">
      <formula>"Chờ lớp"</formula>
    </cfRule>
  </conditionalFormatting>
  <conditionalFormatting sqref="B592">
    <cfRule type="cellIs" dxfId="10824" priority="2599" operator="equal">
      <formula>"Chờ feedback"</formula>
    </cfRule>
  </conditionalFormatting>
  <conditionalFormatting sqref="B592">
    <cfRule type="cellIs" dxfId="10823" priority="2600" operator="equal">
      <formula>"LỖI LINK FB"</formula>
    </cfRule>
  </conditionalFormatting>
  <conditionalFormatting sqref="B592">
    <cfRule type="cellIs" dxfId="10822" priority="2601" operator="equal">
      <formula>"LỖI LINK FB"</formula>
    </cfRule>
  </conditionalFormatting>
  <conditionalFormatting sqref="B592">
    <cfRule type="cellIs" dxfId="10821" priority="2602" operator="equal">
      <formula>"Chờ feedback"</formula>
    </cfRule>
  </conditionalFormatting>
  <conditionalFormatting sqref="B592">
    <cfRule type="cellIs" dxfId="10820" priority="2603" operator="equal">
      <formula>"Chờ lớp"</formula>
    </cfRule>
  </conditionalFormatting>
  <conditionalFormatting sqref="B592">
    <cfRule type="cellIs" dxfId="10819" priority="2604" operator="equal">
      <formula>"DONE"</formula>
    </cfRule>
  </conditionalFormatting>
  <conditionalFormatting sqref="B592">
    <cfRule type="cellIs" dxfId="10818" priority="2605" operator="equal">
      <formula>"DONE"</formula>
    </cfRule>
  </conditionalFormatting>
  <conditionalFormatting sqref="B592">
    <cfRule type="cellIs" dxfId="10817" priority="2606" operator="equal">
      <formula>"Chờ lớp"</formula>
    </cfRule>
  </conditionalFormatting>
  <conditionalFormatting sqref="B592">
    <cfRule type="cellIs" dxfId="10816" priority="2607" operator="equal">
      <formula>"Chờ feedback"</formula>
    </cfRule>
  </conditionalFormatting>
  <conditionalFormatting sqref="B592">
    <cfRule type="cellIs" dxfId="10815" priority="2608" operator="equal">
      <formula>"LỖI LINK FB"</formula>
    </cfRule>
  </conditionalFormatting>
  <conditionalFormatting sqref="B592">
    <cfRule type="cellIs" dxfId="10814" priority="2609" operator="equal">
      <formula>"DONE"</formula>
    </cfRule>
  </conditionalFormatting>
  <conditionalFormatting sqref="B592">
    <cfRule type="cellIs" dxfId="10813" priority="2610" operator="equal">
      <formula>"Chờ lớp"</formula>
    </cfRule>
  </conditionalFormatting>
  <conditionalFormatting sqref="B592">
    <cfRule type="cellIs" dxfId="10812" priority="2611" operator="equal">
      <formula>"Chờ feedback"</formula>
    </cfRule>
  </conditionalFormatting>
  <conditionalFormatting sqref="B592">
    <cfRule type="cellIs" dxfId="10811" priority="2612" operator="equal">
      <formula>"LỖI LINK FB"</formula>
    </cfRule>
  </conditionalFormatting>
  <conditionalFormatting sqref="B592">
    <cfRule type="cellIs" dxfId="10810" priority="2613" operator="equal">
      <formula>"LỖI LINK FB"</formula>
    </cfRule>
  </conditionalFormatting>
  <conditionalFormatting sqref="B592">
    <cfRule type="cellIs" dxfId="10809" priority="2614" operator="equal">
      <formula>"Chờ feedback"</formula>
    </cfRule>
  </conditionalFormatting>
  <conditionalFormatting sqref="B592">
    <cfRule type="cellIs" dxfId="10808" priority="2615" operator="equal">
      <formula>"Chờ lớp"</formula>
    </cfRule>
  </conditionalFormatting>
  <conditionalFormatting sqref="B592">
    <cfRule type="cellIs" dxfId="10807" priority="2616" operator="equal">
      <formula>"DONE"</formula>
    </cfRule>
  </conditionalFormatting>
  <conditionalFormatting sqref="B592">
    <cfRule type="cellIs" dxfId="10806" priority="2617" operator="equal">
      <formula>"LỖI LINK FB"</formula>
    </cfRule>
  </conditionalFormatting>
  <conditionalFormatting sqref="B592">
    <cfRule type="cellIs" dxfId="10805" priority="2618" operator="equal">
      <formula>"LỖI LINK FB"</formula>
    </cfRule>
  </conditionalFormatting>
  <conditionalFormatting sqref="B592">
    <cfRule type="cellIs" dxfId="10804" priority="2619" operator="equal">
      <formula>"LỖI LINK FB"</formula>
    </cfRule>
  </conditionalFormatting>
  <conditionalFormatting sqref="B592">
    <cfRule type="cellIs" dxfId="10803" priority="2620" operator="equal">
      <formula>"LỖI LINK FB"</formula>
    </cfRule>
  </conditionalFormatting>
  <conditionalFormatting sqref="B592">
    <cfRule type="cellIs" dxfId="10802" priority="2621" operator="equal">
      <formula>"LỖI LINK FB"</formula>
    </cfRule>
  </conditionalFormatting>
  <conditionalFormatting sqref="B592">
    <cfRule type="cellIs" dxfId="10801" priority="2622" operator="equal">
      <formula>"LỖI LINK FB"</formula>
    </cfRule>
  </conditionalFormatting>
  <conditionalFormatting sqref="B592">
    <cfRule type="cellIs" dxfId="10800" priority="2623" operator="equal">
      <formula>"LỖI LINK FB"</formula>
    </cfRule>
  </conditionalFormatting>
  <conditionalFormatting sqref="B592">
    <cfRule type="cellIs" dxfId="10799" priority="2624" operator="equal">
      <formula>"LỖI LINK FB"</formula>
    </cfRule>
  </conditionalFormatting>
  <conditionalFormatting sqref="B592">
    <cfRule type="cellIs" dxfId="10798" priority="2625" operator="equal">
      <formula>"LỖI LINK FB"</formula>
    </cfRule>
  </conditionalFormatting>
  <conditionalFormatting sqref="B592">
    <cfRule type="cellIs" dxfId="10797" priority="2626" operator="equal">
      <formula>"LỖI LINK FB"</formula>
    </cfRule>
  </conditionalFormatting>
  <conditionalFormatting sqref="B592">
    <cfRule type="cellIs" dxfId="10796" priority="2627" operator="equal">
      <formula>"LỖI LINK FB"</formula>
    </cfRule>
  </conditionalFormatting>
  <conditionalFormatting sqref="B592">
    <cfRule type="cellIs" dxfId="10795" priority="2628" operator="equal">
      <formula>"LỖI LINK FB"</formula>
    </cfRule>
  </conditionalFormatting>
  <conditionalFormatting sqref="B592">
    <cfRule type="cellIs" dxfId="10794" priority="2629" operator="equal">
      <formula>"LỖI LINK FB"</formula>
    </cfRule>
  </conditionalFormatting>
  <conditionalFormatting sqref="B592">
    <cfRule type="cellIs" dxfId="10793" priority="2630" operator="equal">
      <formula>"LỖI LINK FB"</formula>
    </cfRule>
  </conditionalFormatting>
  <conditionalFormatting sqref="B592">
    <cfRule type="cellIs" dxfId="10792" priority="2631" operator="equal">
      <formula>"Chờ feedback"</formula>
    </cfRule>
  </conditionalFormatting>
  <conditionalFormatting sqref="B592">
    <cfRule type="cellIs" dxfId="10791" priority="2632" operator="equal">
      <formula>"Chờ lớp"</formula>
    </cfRule>
  </conditionalFormatting>
  <conditionalFormatting sqref="B592">
    <cfRule type="cellIs" dxfId="10790" priority="2633" operator="equal">
      <formula>"DONE"</formula>
    </cfRule>
  </conditionalFormatting>
  <conditionalFormatting sqref="B592">
    <cfRule type="cellIs" dxfId="10789" priority="2634" operator="equal">
      <formula>"LỖI LINK FB"</formula>
    </cfRule>
  </conditionalFormatting>
  <conditionalFormatting sqref="B592">
    <cfRule type="cellIs" dxfId="10788" priority="2635" operator="equal">
      <formula>"Chờ feedback"</formula>
    </cfRule>
  </conditionalFormatting>
  <conditionalFormatting sqref="B592">
    <cfRule type="cellIs" dxfId="10787" priority="2636" operator="equal">
      <formula>"Chờ lớp"</formula>
    </cfRule>
  </conditionalFormatting>
  <conditionalFormatting sqref="B592">
    <cfRule type="cellIs" dxfId="10786" priority="2637" operator="equal">
      <formula>"DONE"</formula>
    </cfRule>
  </conditionalFormatting>
  <conditionalFormatting sqref="B592">
    <cfRule type="cellIs" dxfId="10785" priority="2638" operator="equal">
      <formula>"LỖI LINK FB"</formula>
    </cfRule>
  </conditionalFormatting>
  <conditionalFormatting sqref="B592">
    <cfRule type="cellIs" dxfId="10784" priority="2639" operator="equal">
      <formula>"Chờ feedback"</formula>
    </cfRule>
  </conditionalFormatting>
  <conditionalFormatting sqref="B592">
    <cfRule type="cellIs" dxfId="10783" priority="2640" operator="equal">
      <formula>"Chờ lớp"</formula>
    </cfRule>
  </conditionalFormatting>
  <conditionalFormatting sqref="B592">
    <cfRule type="cellIs" dxfId="10782" priority="2641" operator="equal">
      <formula>"DONE"</formula>
    </cfRule>
  </conditionalFormatting>
  <conditionalFormatting sqref="B592">
    <cfRule type="cellIs" dxfId="10781" priority="2642" operator="equal">
      <formula>"DONE"</formula>
    </cfRule>
  </conditionalFormatting>
  <conditionalFormatting sqref="B592">
    <cfRule type="cellIs" dxfId="10780" priority="2643" operator="equal">
      <formula>"Chờ lớp"</formula>
    </cfRule>
  </conditionalFormatting>
  <conditionalFormatting sqref="B592">
    <cfRule type="cellIs" dxfId="10779" priority="2644" operator="equal">
      <formula>"Chờ feedback"</formula>
    </cfRule>
  </conditionalFormatting>
  <conditionalFormatting sqref="B592">
    <cfRule type="cellIs" dxfId="10778" priority="2645" operator="equal">
      <formula>"LỖI LINK FB"</formula>
    </cfRule>
  </conditionalFormatting>
  <conditionalFormatting sqref="B592">
    <cfRule type="cellIs" dxfId="10777" priority="2646" operator="equal">
      <formula>"LỖI LINK FB"</formula>
    </cfRule>
  </conditionalFormatting>
  <conditionalFormatting sqref="B592">
    <cfRule type="cellIs" dxfId="10776" priority="2647" operator="equal">
      <formula>"Chờ feedback"</formula>
    </cfRule>
  </conditionalFormatting>
  <conditionalFormatting sqref="B592">
    <cfRule type="cellIs" dxfId="10775" priority="2648" operator="equal">
      <formula>"Chờ lớp"</formula>
    </cfRule>
  </conditionalFormatting>
  <conditionalFormatting sqref="B592">
    <cfRule type="cellIs" dxfId="10774" priority="2649" operator="equal">
      <formula>"DONE"</formula>
    </cfRule>
  </conditionalFormatting>
  <conditionalFormatting sqref="B592">
    <cfRule type="cellIs" dxfId="10773" priority="2650" operator="equal">
      <formula>"DONE"</formula>
    </cfRule>
  </conditionalFormatting>
  <conditionalFormatting sqref="B592">
    <cfRule type="cellIs" dxfId="10772" priority="2651" operator="equal">
      <formula>"Chờ lớp"</formula>
    </cfRule>
  </conditionalFormatting>
  <conditionalFormatting sqref="B592">
    <cfRule type="cellIs" dxfId="10771" priority="2652" operator="equal">
      <formula>"Chờ feedback"</formula>
    </cfRule>
  </conditionalFormatting>
  <conditionalFormatting sqref="B592">
    <cfRule type="cellIs" dxfId="10770" priority="2653" operator="equal">
      <formula>"LỖI LINK FB"</formula>
    </cfRule>
  </conditionalFormatting>
  <conditionalFormatting sqref="B592">
    <cfRule type="cellIs" dxfId="10769" priority="2654" operator="equal">
      <formula>"DONE"</formula>
    </cfRule>
  </conditionalFormatting>
  <conditionalFormatting sqref="B592">
    <cfRule type="cellIs" dxfId="10768" priority="2655" operator="equal">
      <formula>"Chờ lớp"</formula>
    </cfRule>
  </conditionalFormatting>
  <conditionalFormatting sqref="B592">
    <cfRule type="cellIs" dxfId="10767" priority="2656" operator="equal">
      <formula>"Chờ feedback"</formula>
    </cfRule>
  </conditionalFormatting>
  <conditionalFormatting sqref="B592">
    <cfRule type="cellIs" dxfId="10766" priority="2657" operator="equal">
      <formula>"LỖI LINK FB"</formula>
    </cfRule>
  </conditionalFormatting>
  <conditionalFormatting sqref="B592">
    <cfRule type="cellIs" dxfId="10765" priority="2658" operator="equal">
      <formula>"LỖI LINK FB"</formula>
    </cfRule>
  </conditionalFormatting>
  <conditionalFormatting sqref="B592">
    <cfRule type="cellIs" dxfId="10764" priority="2659" operator="equal">
      <formula>"Chờ feedback"</formula>
    </cfRule>
  </conditionalFormatting>
  <conditionalFormatting sqref="B592">
    <cfRule type="cellIs" dxfId="10763" priority="2660" operator="equal">
      <formula>"Chờ lớp"</formula>
    </cfRule>
  </conditionalFormatting>
  <conditionalFormatting sqref="B592">
    <cfRule type="cellIs" dxfId="10762" priority="2661" operator="equal">
      <formula>"DONE"</formula>
    </cfRule>
  </conditionalFormatting>
  <conditionalFormatting sqref="B592">
    <cfRule type="cellIs" dxfId="10761" priority="2662" operator="equal">
      <formula>"LỖI LINK FB"</formula>
    </cfRule>
  </conditionalFormatting>
  <conditionalFormatting sqref="B592">
    <cfRule type="cellIs" dxfId="10760" priority="2663" operator="equal">
      <formula>"Chờ feedback"</formula>
    </cfRule>
  </conditionalFormatting>
  <conditionalFormatting sqref="B592">
    <cfRule type="cellIs" dxfId="10759" priority="2664" operator="equal">
      <formula>"Chờ lớp"</formula>
    </cfRule>
  </conditionalFormatting>
  <conditionalFormatting sqref="B592">
    <cfRule type="cellIs" dxfId="10758" priority="2665" operator="equal">
      <formula>"DONE"</formula>
    </cfRule>
  </conditionalFormatting>
  <conditionalFormatting sqref="B592">
    <cfRule type="cellIs" dxfId="10757" priority="2666" operator="equal">
      <formula>"DONE"</formula>
    </cfRule>
  </conditionalFormatting>
  <conditionalFormatting sqref="B592">
    <cfRule type="cellIs" dxfId="10756" priority="2667" operator="equal">
      <formula>"Chờ lớp"</formula>
    </cfRule>
  </conditionalFormatting>
  <conditionalFormatting sqref="B592">
    <cfRule type="cellIs" dxfId="10755" priority="2668" operator="equal">
      <formula>"Chờ feedback"</formula>
    </cfRule>
  </conditionalFormatting>
  <conditionalFormatting sqref="B592">
    <cfRule type="cellIs" dxfId="10754" priority="2669" operator="equal">
      <formula>"LỖI LINK FB"</formula>
    </cfRule>
  </conditionalFormatting>
  <conditionalFormatting sqref="B592">
    <cfRule type="cellIs" dxfId="10753" priority="2670" operator="equal">
      <formula>"LỖI LINK FB"</formula>
    </cfRule>
  </conditionalFormatting>
  <conditionalFormatting sqref="B592">
    <cfRule type="cellIs" dxfId="10752" priority="2671" operator="equal">
      <formula>"Chờ feedback"</formula>
    </cfRule>
  </conditionalFormatting>
  <conditionalFormatting sqref="B592">
    <cfRule type="cellIs" dxfId="10751" priority="2672" operator="equal">
      <formula>"Chờ lớp"</formula>
    </cfRule>
  </conditionalFormatting>
  <conditionalFormatting sqref="B592">
    <cfRule type="cellIs" dxfId="10750" priority="2673" operator="equal">
      <formula>"DONE"</formula>
    </cfRule>
  </conditionalFormatting>
  <conditionalFormatting sqref="B592">
    <cfRule type="cellIs" dxfId="10749" priority="2674" operator="equal">
      <formula>"LỖI LINK FB"</formula>
    </cfRule>
  </conditionalFormatting>
  <conditionalFormatting sqref="B592">
    <cfRule type="cellIs" dxfId="10748" priority="2675" operator="equal">
      <formula>"Chờ feedback"</formula>
    </cfRule>
  </conditionalFormatting>
  <conditionalFormatting sqref="B592">
    <cfRule type="cellIs" dxfId="10747" priority="2676" operator="equal">
      <formula>"Chờ lớp"</formula>
    </cfRule>
  </conditionalFormatting>
  <conditionalFormatting sqref="B592">
    <cfRule type="cellIs" dxfId="10746" priority="2677" operator="equal">
      <formula>"DONE"</formula>
    </cfRule>
  </conditionalFormatting>
  <conditionalFormatting sqref="B592">
    <cfRule type="cellIs" dxfId="10745" priority="2678" operator="equal">
      <formula>"LỖI LINK FB"</formula>
    </cfRule>
  </conditionalFormatting>
  <conditionalFormatting sqref="B592">
    <cfRule type="cellIs" dxfId="10744" priority="2679" operator="equal">
      <formula>"Chờ feedback"</formula>
    </cfRule>
  </conditionalFormatting>
  <conditionalFormatting sqref="B592">
    <cfRule type="cellIs" dxfId="10743" priority="2680" operator="equal">
      <formula>"Chờ lớp"</formula>
    </cfRule>
  </conditionalFormatting>
  <conditionalFormatting sqref="B592">
    <cfRule type="cellIs" dxfId="10742" priority="2681" operator="equal">
      <formula>"DONE"</formula>
    </cfRule>
  </conditionalFormatting>
  <conditionalFormatting sqref="B592">
    <cfRule type="cellIs" dxfId="10741" priority="2682" operator="equal">
      <formula>"LỖI LINK FB"</formula>
    </cfRule>
  </conditionalFormatting>
  <conditionalFormatting sqref="B592">
    <cfRule type="cellIs" dxfId="10740" priority="2683" operator="equal">
      <formula>"Chờ feedback"</formula>
    </cfRule>
  </conditionalFormatting>
  <conditionalFormatting sqref="B592">
    <cfRule type="cellIs" dxfId="10739" priority="2684" operator="equal">
      <formula>"Chờ lớp"</formula>
    </cfRule>
  </conditionalFormatting>
  <conditionalFormatting sqref="B592">
    <cfRule type="cellIs" dxfId="10738" priority="2685" operator="equal">
      <formula>"DONE"</formula>
    </cfRule>
  </conditionalFormatting>
  <conditionalFormatting sqref="B592">
    <cfRule type="cellIs" dxfId="10737" priority="2686" operator="equal">
      <formula>"DONE"</formula>
    </cfRule>
  </conditionalFormatting>
  <conditionalFormatting sqref="B592">
    <cfRule type="cellIs" dxfId="10736" priority="2687" operator="equal">
      <formula>"Chờ lớp"</formula>
    </cfRule>
  </conditionalFormatting>
  <conditionalFormatting sqref="B592">
    <cfRule type="cellIs" dxfId="10735" priority="2688" operator="equal">
      <formula>"Chờ feedback"</formula>
    </cfRule>
  </conditionalFormatting>
  <conditionalFormatting sqref="B592">
    <cfRule type="cellIs" dxfId="10734" priority="2689" operator="equal">
      <formula>"LỖI LINK FB"</formula>
    </cfRule>
  </conditionalFormatting>
  <conditionalFormatting sqref="B592">
    <cfRule type="cellIs" dxfId="10733" priority="2690" operator="equal">
      <formula>"DONE"</formula>
    </cfRule>
  </conditionalFormatting>
  <conditionalFormatting sqref="B592">
    <cfRule type="cellIs" dxfId="10732" priority="2691" operator="equal">
      <formula>"Chờ lớp"</formula>
    </cfRule>
  </conditionalFormatting>
  <conditionalFormatting sqref="B592">
    <cfRule type="cellIs" dxfId="10731" priority="2692" operator="equal">
      <formula>"Chờ feedback"</formula>
    </cfRule>
  </conditionalFormatting>
  <conditionalFormatting sqref="B592">
    <cfRule type="cellIs" dxfId="10730" priority="2693" operator="equal">
      <formula>"LỖI LINK FB"</formula>
    </cfRule>
  </conditionalFormatting>
  <conditionalFormatting sqref="B592">
    <cfRule type="cellIs" dxfId="10729" priority="2694" operator="equal">
      <formula>"DONE"</formula>
    </cfRule>
  </conditionalFormatting>
  <conditionalFormatting sqref="B592">
    <cfRule type="cellIs" dxfId="10728" priority="2695" operator="equal">
      <formula>"Chờ lớp"</formula>
    </cfRule>
  </conditionalFormatting>
  <conditionalFormatting sqref="B592">
    <cfRule type="cellIs" dxfId="10727" priority="2696" operator="equal">
      <formula>"Chờ feedback"</formula>
    </cfRule>
  </conditionalFormatting>
  <conditionalFormatting sqref="B592">
    <cfRule type="cellIs" dxfId="10726" priority="2697" operator="equal">
      <formula>"LỖI LINK FB"</formula>
    </cfRule>
  </conditionalFormatting>
  <conditionalFormatting sqref="B592">
    <cfRule type="cellIs" dxfId="10725" priority="2698" operator="equal">
      <formula>"DONE"</formula>
    </cfRule>
  </conditionalFormatting>
  <conditionalFormatting sqref="B592">
    <cfRule type="cellIs" dxfId="10724" priority="2699" operator="equal">
      <formula>"Chờ lớp"</formula>
    </cfRule>
  </conditionalFormatting>
  <conditionalFormatting sqref="B592">
    <cfRule type="cellIs" dxfId="10723" priority="2700" operator="equal">
      <formula>"Chờ feedback"</formula>
    </cfRule>
  </conditionalFormatting>
  <conditionalFormatting sqref="B592">
    <cfRule type="cellIs" dxfId="10722" priority="2701" operator="equal">
      <formula>"LỖI LINK FB"</formula>
    </cfRule>
  </conditionalFormatting>
  <conditionalFormatting sqref="B592">
    <cfRule type="cellIs" dxfId="10721" priority="2702" operator="equal">
      <formula>"LỖI LINK FB"</formula>
    </cfRule>
  </conditionalFormatting>
  <conditionalFormatting sqref="B592">
    <cfRule type="cellIs" dxfId="10720" priority="2703" operator="equal">
      <formula>"LỖI LINK FB"</formula>
    </cfRule>
  </conditionalFormatting>
  <conditionalFormatting sqref="B592">
    <cfRule type="cellIs" dxfId="10719" priority="2704" operator="equal">
      <formula>"LỖI LINK FB"</formula>
    </cfRule>
  </conditionalFormatting>
  <conditionalFormatting sqref="B592">
    <cfRule type="cellIs" dxfId="10718" priority="2705" operator="equal">
      <formula>"LỖI LINK FB"</formula>
    </cfRule>
  </conditionalFormatting>
  <conditionalFormatting sqref="B592">
    <cfRule type="cellIs" dxfId="10717" priority="2706" operator="equal">
      <formula>"LỖI LINK FB"</formula>
    </cfRule>
  </conditionalFormatting>
  <conditionalFormatting sqref="B592">
    <cfRule type="cellIs" dxfId="10716" priority="2707" operator="equal">
      <formula>"LỖI LINK FB"</formula>
    </cfRule>
  </conditionalFormatting>
  <conditionalFormatting sqref="B592">
    <cfRule type="cellIs" dxfId="10715" priority="2708" operator="equal">
      <formula>"LỖI LINK FB"</formula>
    </cfRule>
  </conditionalFormatting>
  <conditionalFormatting sqref="B592">
    <cfRule type="cellIs" dxfId="10714" priority="2709" operator="equal">
      <formula>"LỖI LINK FB"</formula>
    </cfRule>
  </conditionalFormatting>
  <conditionalFormatting sqref="B592">
    <cfRule type="cellIs" dxfId="10713" priority="2710" operator="equal">
      <formula>"LỖI LINK FB"</formula>
    </cfRule>
  </conditionalFormatting>
  <conditionalFormatting sqref="B592">
    <cfRule type="cellIs" dxfId="10712" priority="2711" operator="equal">
      <formula>"LỖI LINK FB"</formula>
    </cfRule>
  </conditionalFormatting>
  <conditionalFormatting sqref="B592">
    <cfRule type="cellIs" dxfId="10711" priority="2712" operator="equal">
      <formula>"LỖI LINK FB"</formula>
    </cfRule>
  </conditionalFormatting>
  <conditionalFormatting sqref="B592">
    <cfRule type="cellIs" dxfId="10710" priority="2713" operator="equal">
      <formula>"LỖI LINK FB"</formula>
    </cfRule>
  </conditionalFormatting>
  <conditionalFormatting sqref="B592">
    <cfRule type="cellIs" dxfId="10709" priority="2714" operator="equal">
      <formula>"LỖI LINK FB"</formula>
    </cfRule>
  </conditionalFormatting>
  <conditionalFormatting sqref="B592">
    <cfRule type="cellIs" dxfId="10708" priority="2715" operator="equal">
      <formula>"DONE"</formula>
    </cfRule>
  </conditionalFormatting>
  <conditionalFormatting sqref="B592">
    <cfRule type="cellIs" dxfId="10707" priority="2716" operator="equal">
      <formula>"Chờ lớp"</formula>
    </cfRule>
  </conditionalFormatting>
  <conditionalFormatting sqref="B592">
    <cfRule type="cellIs" dxfId="10706" priority="2717" operator="equal">
      <formula>"Chờ feedback"</formula>
    </cfRule>
  </conditionalFormatting>
  <conditionalFormatting sqref="B592">
    <cfRule type="cellIs" dxfId="10705" priority="2718" operator="equal">
      <formula>"LỖI LINK FB"</formula>
    </cfRule>
  </conditionalFormatting>
  <conditionalFormatting sqref="B592">
    <cfRule type="cellIs" dxfId="10704" priority="2719" operator="equal">
      <formula>"DONE"</formula>
    </cfRule>
  </conditionalFormatting>
  <conditionalFormatting sqref="B592">
    <cfRule type="cellIs" dxfId="10703" priority="2720" operator="equal">
      <formula>"Chờ lớp"</formula>
    </cfRule>
  </conditionalFormatting>
  <conditionalFormatting sqref="B592">
    <cfRule type="cellIs" dxfId="10702" priority="2721" operator="equal">
      <formula>"Chờ feedback"</formula>
    </cfRule>
  </conditionalFormatting>
  <conditionalFormatting sqref="B592">
    <cfRule type="cellIs" dxfId="10701" priority="2722" operator="equal">
      <formula>"LỖI LINK FB"</formula>
    </cfRule>
  </conditionalFormatting>
  <conditionalFormatting sqref="B592">
    <cfRule type="cellIs" dxfId="10700" priority="2723" operator="equal">
      <formula>"DONE"</formula>
    </cfRule>
  </conditionalFormatting>
  <conditionalFormatting sqref="B592">
    <cfRule type="cellIs" dxfId="10699" priority="2724" operator="equal">
      <formula>"Chờ lớp"</formula>
    </cfRule>
  </conditionalFormatting>
  <conditionalFormatting sqref="B592">
    <cfRule type="cellIs" dxfId="10698" priority="2725" operator="equal">
      <formula>"Chờ feedback"</formula>
    </cfRule>
  </conditionalFormatting>
  <conditionalFormatting sqref="B592">
    <cfRule type="cellIs" dxfId="10697" priority="2726" operator="equal">
      <formula>"LỖI LINK FB"</formula>
    </cfRule>
  </conditionalFormatting>
  <conditionalFormatting sqref="B592">
    <cfRule type="cellIs" dxfId="10696" priority="2727" operator="equal">
      <formula>"DONE"</formula>
    </cfRule>
  </conditionalFormatting>
  <conditionalFormatting sqref="B592">
    <cfRule type="cellIs" dxfId="10695" priority="2728" operator="equal">
      <formula>"Chờ lớp"</formula>
    </cfRule>
  </conditionalFormatting>
  <conditionalFormatting sqref="B592">
    <cfRule type="cellIs" dxfId="10694" priority="2729" operator="equal">
      <formula>"Chờ feedback"</formula>
    </cfRule>
  </conditionalFormatting>
  <conditionalFormatting sqref="B592">
    <cfRule type="cellIs" dxfId="10693" priority="2730" operator="equal">
      <formula>"LỖI LINK FB"</formula>
    </cfRule>
  </conditionalFormatting>
  <conditionalFormatting sqref="B592">
    <cfRule type="cellIs" dxfId="10692" priority="2731" operator="equal">
      <formula>"LỖI LINK FB"</formula>
    </cfRule>
  </conditionalFormatting>
  <conditionalFormatting sqref="B592">
    <cfRule type="cellIs" dxfId="10691" priority="2732" operator="equal">
      <formula>"Chờ feedback"</formula>
    </cfRule>
  </conditionalFormatting>
  <conditionalFormatting sqref="B592">
    <cfRule type="cellIs" dxfId="10690" priority="2733" operator="equal">
      <formula>"Chờ lớp"</formula>
    </cfRule>
  </conditionalFormatting>
  <conditionalFormatting sqref="B592">
    <cfRule type="cellIs" dxfId="10689" priority="2734" operator="equal">
      <formula>"DONE"</formula>
    </cfRule>
  </conditionalFormatting>
  <conditionalFormatting sqref="B592">
    <cfRule type="cellIs" dxfId="10688" priority="2735" operator="equal">
      <formula>"DONE"</formula>
    </cfRule>
  </conditionalFormatting>
  <conditionalFormatting sqref="B592">
    <cfRule type="cellIs" dxfId="10687" priority="2736" operator="equal">
      <formula>"Chờ lớp"</formula>
    </cfRule>
  </conditionalFormatting>
  <conditionalFormatting sqref="B592">
    <cfRule type="cellIs" dxfId="10686" priority="2737" operator="equal">
      <formula>"Chờ feedback"</formula>
    </cfRule>
  </conditionalFormatting>
  <conditionalFormatting sqref="B592">
    <cfRule type="cellIs" dxfId="10685" priority="2738" operator="equal">
      <formula>"LỖI LINK FB"</formula>
    </cfRule>
  </conditionalFormatting>
  <conditionalFormatting sqref="B592">
    <cfRule type="cellIs" dxfId="10684" priority="2739" operator="equal">
      <formula>"DONE"</formula>
    </cfRule>
  </conditionalFormatting>
  <conditionalFormatting sqref="B592">
    <cfRule type="cellIs" dxfId="10683" priority="2740" operator="equal">
      <formula>"Chờ lớp"</formula>
    </cfRule>
  </conditionalFormatting>
  <conditionalFormatting sqref="B592">
    <cfRule type="cellIs" dxfId="10682" priority="2741" operator="equal">
      <formula>"Chờ feedback"</formula>
    </cfRule>
  </conditionalFormatting>
  <conditionalFormatting sqref="B592">
    <cfRule type="cellIs" dxfId="10681" priority="2742" operator="equal">
      <formula>"LỖI LINK FB"</formula>
    </cfRule>
  </conditionalFormatting>
  <conditionalFormatting sqref="B592">
    <cfRule type="cellIs" dxfId="10680" priority="2743" operator="equal">
      <formula>"LỖI LINK FB"</formula>
    </cfRule>
  </conditionalFormatting>
  <conditionalFormatting sqref="B592">
    <cfRule type="cellIs" dxfId="10679" priority="2744" operator="equal">
      <formula>"Chờ feedback"</formula>
    </cfRule>
  </conditionalFormatting>
  <conditionalFormatting sqref="B592">
    <cfRule type="cellIs" dxfId="10678" priority="2745" operator="equal">
      <formula>"Chờ lớp"</formula>
    </cfRule>
  </conditionalFormatting>
  <conditionalFormatting sqref="B592">
    <cfRule type="cellIs" dxfId="10677" priority="2746" operator="equal">
      <formula>"DONE"</formula>
    </cfRule>
  </conditionalFormatting>
  <conditionalFormatting sqref="B592">
    <cfRule type="cellIs" dxfId="10676" priority="2747" operator="equal">
      <formula>"LỖI LINK FB"</formula>
    </cfRule>
  </conditionalFormatting>
  <conditionalFormatting sqref="B592">
    <cfRule type="cellIs" dxfId="10675" priority="2748" operator="equal">
      <formula>"Chờ feedback"</formula>
    </cfRule>
  </conditionalFormatting>
  <conditionalFormatting sqref="B592">
    <cfRule type="cellIs" dxfId="10674" priority="2749" operator="equal">
      <formula>"Chờ lớp"</formula>
    </cfRule>
  </conditionalFormatting>
  <conditionalFormatting sqref="B592">
    <cfRule type="cellIs" dxfId="10673" priority="2750" operator="equal">
      <formula>"DONE"</formula>
    </cfRule>
  </conditionalFormatting>
  <conditionalFormatting sqref="B592">
    <cfRule type="cellIs" dxfId="10672" priority="2751" operator="equal">
      <formula>"DONE"</formula>
    </cfRule>
  </conditionalFormatting>
  <conditionalFormatting sqref="B592">
    <cfRule type="cellIs" dxfId="10671" priority="2752" operator="equal">
      <formula>"Chờ lớp"</formula>
    </cfRule>
  </conditionalFormatting>
  <conditionalFormatting sqref="B592">
    <cfRule type="cellIs" dxfId="10670" priority="2753" operator="equal">
      <formula>"Chờ feedback"</formula>
    </cfRule>
  </conditionalFormatting>
  <conditionalFormatting sqref="B592">
    <cfRule type="cellIs" dxfId="10669" priority="2754" operator="equal">
      <formula>"LỖI LINK FB"</formula>
    </cfRule>
  </conditionalFormatting>
  <conditionalFormatting sqref="B592">
    <cfRule type="cellIs" dxfId="10668" priority="2755" operator="equal">
      <formula>"LỖI LINK FB"</formula>
    </cfRule>
  </conditionalFormatting>
  <conditionalFormatting sqref="B592">
    <cfRule type="cellIs" dxfId="10667" priority="2756" operator="equal">
      <formula>"Chờ feedback"</formula>
    </cfRule>
  </conditionalFormatting>
  <conditionalFormatting sqref="B592">
    <cfRule type="cellIs" dxfId="10666" priority="2757" operator="equal">
      <formula>"Chờ lớp"</formula>
    </cfRule>
  </conditionalFormatting>
  <conditionalFormatting sqref="B592">
    <cfRule type="cellIs" dxfId="10665" priority="2758" operator="equal">
      <formula>"DONE"</formula>
    </cfRule>
  </conditionalFormatting>
  <conditionalFormatting sqref="B592">
    <cfRule type="cellIs" dxfId="10664" priority="2759" operator="equal">
      <formula>"DONE"</formula>
    </cfRule>
  </conditionalFormatting>
  <conditionalFormatting sqref="B592">
    <cfRule type="cellIs" dxfId="10663" priority="2760" operator="equal">
      <formula>"Chờ lớp"</formula>
    </cfRule>
  </conditionalFormatting>
  <conditionalFormatting sqref="B592">
    <cfRule type="cellIs" dxfId="10662" priority="2761" operator="equal">
      <formula>"Chờ feedback"</formula>
    </cfRule>
  </conditionalFormatting>
  <conditionalFormatting sqref="B592">
    <cfRule type="cellIs" dxfId="10661" priority="2762" operator="equal">
      <formula>"LỖI LINK FB"</formula>
    </cfRule>
  </conditionalFormatting>
  <conditionalFormatting sqref="B592">
    <cfRule type="cellIs" dxfId="10660" priority="2763" operator="equal">
      <formula>"DONE"</formula>
    </cfRule>
  </conditionalFormatting>
  <conditionalFormatting sqref="B592">
    <cfRule type="cellIs" dxfId="10659" priority="2764" operator="equal">
      <formula>"Chờ lớp"</formula>
    </cfRule>
  </conditionalFormatting>
  <conditionalFormatting sqref="B592">
    <cfRule type="cellIs" dxfId="10658" priority="2765" operator="equal">
      <formula>"Chờ feedback"</formula>
    </cfRule>
  </conditionalFormatting>
  <conditionalFormatting sqref="B592">
    <cfRule type="cellIs" dxfId="10657" priority="2766" operator="equal">
      <formula>"LỖI LINK FB"</formula>
    </cfRule>
  </conditionalFormatting>
  <conditionalFormatting sqref="G592">
    <cfRule type="cellIs" dxfId="10656" priority="2767" operator="equal">
      <formula>"V"</formula>
    </cfRule>
  </conditionalFormatting>
  <conditionalFormatting sqref="G592">
    <cfRule type="cellIs" dxfId="10655" priority="2768" operator="equal">
      <formula>"V"</formula>
    </cfRule>
  </conditionalFormatting>
  <conditionalFormatting sqref="G592">
    <cfRule type="cellIs" dxfId="10654" priority="2769" operator="equal">
      <formula>"V"</formula>
    </cfRule>
  </conditionalFormatting>
  <conditionalFormatting sqref="G592">
    <cfRule type="cellIs" dxfId="10653" priority="2770" operator="equal">
      <formula>"A"</formula>
    </cfRule>
  </conditionalFormatting>
  <conditionalFormatting sqref="G592">
    <cfRule type="cellIs" dxfId="10652" priority="2771" operator="equal">
      <formula>"B"</formula>
    </cfRule>
  </conditionalFormatting>
  <conditionalFormatting sqref="G592">
    <cfRule type="cellIs" dxfId="10651" priority="2772" operator="equal">
      <formula>"C"</formula>
    </cfRule>
  </conditionalFormatting>
  <conditionalFormatting sqref="G592">
    <cfRule type="cellIs" dxfId="10650" priority="2773" operator="equal">
      <formula>"T"</formula>
    </cfRule>
  </conditionalFormatting>
  <conditionalFormatting sqref="G592">
    <cfRule type="cellIs" dxfId="10649" priority="2774" operator="equal">
      <formula>"V"</formula>
    </cfRule>
  </conditionalFormatting>
  <conditionalFormatting sqref="B592 F592:H592">
    <cfRule type="cellIs" dxfId="10648" priority="2775" operator="equal">
      <formula>"A"</formula>
    </cfRule>
  </conditionalFormatting>
  <conditionalFormatting sqref="B592 F592:H592">
    <cfRule type="cellIs" dxfId="10647" priority="2776" operator="equal">
      <formula>"B"</formula>
    </cfRule>
  </conditionalFormatting>
  <conditionalFormatting sqref="B592 F592:H592">
    <cfRule type="cellIs" dxfId="10646" priority="2777" operator="equal">
      <formula>"C"</formula>
    </cfRule>
  </conditionalFormatting>
  <conditionalFormatting sqref="B592 F592:H592">
    <cfRule type="cellIs" dxfId="10645" priority="2778" operator="equal">
      <formula>"T"</formula>
    </cfRule>
  </conditionalFormatting>
  <conditionalFormatting sqref="B592 F592:H592">
    <cfRule type="cellIs" dxfId="10644" priority="2779" operator="equal">
      <formula>"V"</formula>
    </cfRule>
  </conditionalFormatting>
  <conditionalFormatting sqref="B592 F592:H592">
    <cfRule type="cellIs" dxfId="10643" priority="2780" operator="equal">
      <formula>"V"</formula>
    </cfRule>
  </conditionalFormatting>
  <conditionalFormatting sqref="B592 F592:H592">
    <cfRule type="cellIs" dxfId="10642" priority="2781" operator="equal">
      <formula>"V"</formula>
    </cfRule>
  </conditionalFormatting>
  <conditionalFormatting sqref="B592 F592:H592">
    <cfRule type="cellIs" dxfId="10641" priority="2782" operator="equal">
      <formula>"V"</formula>
    </cfRule>
  </conditionalFormatting>
  <conditionalFormatting sqref="B592 F592 H592">
    <cfRule type="colorScale" priority="2783">
      <colorScale>
        <cfvo type="min"/>
        <cfvo type="max"/>
        <color rgb="FF57BB8A"/>
        <color rgb="FFFFFFFF"/>
      </colorScale>
    </cfRule>
  </conditionalFormatting>
  <conditionalFormatting sqref="AB592:AD592">
    <cfRule type="cellIs" dxfId="10640" priority="2784" operator="equal">
      <formula>"Đã nhận"</formula>
    </cfRule>
  </conditionalFormatting>
  <conditionalFormatting sqref="X592:Y592">
    <cfRule type="endsWith" dxfId="10639" priority="2785" operator="endsWith" text=" ">
      <formula>RIGHT((X592),LEN(" "))=(" ")</formula>
    </cfRule>
  </conditionalFormatting>
  <conditionalFormatting sqref="X592:Y592">
    <cfRule type="endsWith" dxfId="10638" priority="2786" operator="endsWith" text=" ">
      <formula>RIGHT((X592),LEN(" "))=(" ")</formula>
    </cfRule>
  </conditionalFormatting>
  <conditionalFormatting sqref="Z592">
    <cfRule type="cellIs" dxfId="10637" priority="2787" operator="equal">
      <formula>"R-Thiếu"</formula>
    </cfRule>
  </conditionalFormatting>
  <conditionalFormatting sqref="Z592">
    <cfRule type="cellIs" dxfId="10636" priority="2788" operator="equal">
      <formula>"R"</formula>
    </cfRule>
  </conditionalFormatting>
  <conditionalFormatting sqref="Z592">
    <cfRule type="cellIs" dxfId="10635" priority="2789" operator="equal">
      <formula>"Đã tính lương"</formula>
    </cfRule>
  </conditionalFormatting>
  <conditionalFormatting sqref="C592 Z592">
    <cfRule type="cellIs" dxfId="10634" priority="2790" operator="equal">
      <formula>"Đã tính lương"</formula>
    </cfRule>
  </conditionalFormatting>
  <conditionalFormatting sqref="R592">
    <cfRule type="containsText" dxfId="10633" priority="2791" operator="containsText" text="Chung">
      <formula>NOT(ISERROR(SEARCH(("Chung"),(R592))))</formula>
    </cfRule>
  </conditionalFormatting>
  <conditionalFormatting sqref="R592">
    <cfRule type="containsText" dxfId="10632" priority="2792" operator="containsText" text="Chung">
      <formula>NOT(ISERROR(SEARCH(("Chung"),(R592))))</formula>
    </cfRule>
  </conditionalFormatting>
  <conditionalFormatting sqref="N592">
    <cfRule type="cellIs" dxfId="10631" priority="2793" operator="equal">
      <formula>"TIẾN"</formula>
    </cfRule>
  </conditionalFormatting>
  <conditionalFormatting sqref="N592">
    <cfRule type="cellIs" dxfId="10630" priority="2794" operator="equal">
      <formula>"TIẾN"</formula>
    </cfRule>
  </conditionalFormatting>
  <conditionalFormatting sqref="W592:X592">
    <cfRule type="cellIs" dxfId="10629" priority="2795" operator="equal">
      <formula>"Sách"</formula>
    </cfRule>
  </conditionalFormatting>
  <conditionalFormatting sqref="W592:X592">
    <cfRule type="cellIs" dxfId="10628" priority="2796" operator="equal">
      <formula>"Sách"</formula>
    </cfRule>
  </conditionalFormatting>
  <conditionalFormatting sqref="C592">
    <cfRule type="cellIs" dxfId="10627" priority="2797" operator="equal">
      <formula>"Mới"</formula>
    </cfRule>
  </conditionalFormatting>
  <conditionalFormatting sqref="C592">
    <cfRule type="cellIs" dxfId="10626" priority="2798" operator="equal">
      <formula>"Up Level"</formula>
    </cfRule>
  </conditionalFormatting>
  <conditionalFormatting sqref="C592">
    <cfRule type="cellIs" dxfId="10625" priority="2799" operator="equal">
      <formula>"Up quá trình"</formula>
    </cfRule>
  </conditionalFormatting>
  <conditionalFormatting sqref="C592">
    <cfRule type="cellIs" dxfId="10624" priority="2800" operator="equal">
      <formula>"Mới"</formula>
    </cfRule>
  </conditionalFormatting>
  <conditionalFormatting sqref="C592">
    <cfRule type="cellIs" dxfId="10623" priority="2801" operator="equal">
      <formula>"Up Level"</formula>
    </cfRule>
  </conditionalFormatting>
  <conditionalFormatting sqref="C592">
    <cfRule type="cellIs" dxfId="10622" priority="2802" operator="equal">
      <formula>"Đã tính lương"</formula>
    </cfRule>
  </conditionalFormatting>
  <conditionalFormatting sqref="C592">
    <cfRule type="cellIs" dxfId="10621" priority="2803" operator="equal">
      <formula>"Up quá trình"</formula>
    </cfRule>
  </conditionalFormatting>
  <conditionalFormatting sqref="B592">
    <cfRule type="cellIs" dxfId="10620" priority="2804" operator="equal">
      <formula>"DONE"</formula>
    </cfRule>
  </conditionalFormatting>
  <conditionalFormatting sqref="B592">
    <cfRule type="cellIs" dxfId="10619" priority="2805" operator="equal">
      <formula>"Chờ lớp"</formula>
    </cfRule>
  </conditionalFormatting>
  <conditionalFormatting sqref="B592">
    <cfRule type="cellIs" dxfId="10618" priority="2806" operator="equal">
      <formula>"Chờ feedback"</formula>
    </cfRule>
  </conditionalFormatting>
  <conditionalFormatting sqref="B592">
    <cfRule type="cellIs" dxfId="10617" priority="2807" operator="equal">
      <formula>"LỖI LINK FB"</formula>
    </cfRule>
  </conditionalFormatting>
  <conditionalFormatting sqref="B592">
    <cfRule type="cellIs" dxfId="10616" priority="2808" operator="equal">
      <formula>"LỖI LINK FB"</formula>
    </cfRule>
  </conditionalFormatting>
  <conditionalFormatting sqref="B592">
    <cfRule type="cellIs" dxfId="10615" priority="2809" operator="equal">
      <formula>"LỖI LINK FB"</formula>
    </cfRule>
  </conditionalFormatting>
  <conditionalFormatting sqref="B592">
    <cfRule type="cellIs" dxfId="10614" priority="2810" operator="equal">
      <formula>"LỖI LINK FB"</formula>
    </cfRule>
  </conditionalFormatting>
  <conditionalFormatting sqref="B592">
    <cfRule type="cellIs" dxfId="10613" priority="2811" operator="equal">
      <formula>"LỖI LINK FB"</formula>
    </cfRule>
  </conditionalFormatting>
  <conditionalFormatting sqref="B592">
    <cfRule type="cellIs" dxfId="10612" priority="2812" operator="equal">
      <formula>"LỖI LINK FB"</formula>
    </cfRule>
  </conditionalFormatting>
  <conditionalFormatting sqref="B592">
    <cfRule type="cellIs" dxfId="10611" priority="2813" operator="equal">
      <formula>"LỖI LINK FB"</formula>
    </cfRule>
  </conditionalFormatting>
  <conditionalFormatting sqref="B592">
    <cfRule type="cellIs" dxfId="10610" priority="2814" operator="equal">
      <formula>"LỖI LINK FB"</formula>
    </cfRule>
  </conditionalFormatting>
  <conditionalFormatting sqref="B592">
    <cfRule type="cellIs" dxfId="10609" priority="2815" operator="equal">
      <formula>"LỖI LINK FB"</formula>
    </cfRule>
  </conditionalFormatting>
  <conditionalFormatting sqref="B592">
    <cfRule type="cellIs" dxfId="10608" priority="2816" operator="equal">
      <formula>"LỖI LINK FB"</formula>
    </cfRule>
  </conditionalFormatting>
  <conditionalFormatting sqref="B592">
    <cfRule type="cellIs" dxfId="10607" priority="2817" operator="equal">
      <formula>"LỖI LINK FB"</formula>
    </cfRule>
  </conditionalFormatting>
  <conditionalFormatting sqref="B592">
    <cfRule type="cellIs" dxfId="10606" priority="2818" operator="equal">
      <formula>"LỖI LINK FB"</formula>
    </cfRule>
  </conditionalFormatting>
  <conditionalFormatting sqref="B592">
    <cfRule type="cellIs" dxfId="10605" priority="2819" operator="equal">
      <formula>"LỖI LINK FB"</formula>
    </cfRule>
  </conditionalFormatting>
  <conditionalFormatting sqref="B592">
    <cfRule type="cellIs" dxfId="10604" priority="2820" operator="equal">
      <formula>"LỖI LINK FB"</formula>
    </cfRule>
  </conditionalFormatting>
  <conditionalFormatting sqref="B592">
    <cfRule type="cellIs" dxfId="10603" priority="2821" operator="equal">
      <formula>"LỖI LINK FB"</formula>
    </cfRule>
  </conditionalFormatting>
  <conditionalFormatting sqref="B592">
    <cfRule type="cellIs" dxfId="10602" priority="2822" operator="equal">
      <formula>"LỖI LINK FB"</formula>
    </cfRule>
  </conditionalFormatting>
  <conditionalFormatting sqref="B592">
    <cfRule type="cellIs" dxfId="10601" priority="2823" operator="equal">
      <formula>"LỖI LINK FB"</formula>
    </cfRule>
  </conditionalFormatting>
  <conditionalFormatting sqref="B592">
    <cfRule type="cellIs" dxfId="10600" priority="2824" operator="equal">
      <formula>"DONE"</formula>
    </cfRule>
  </conditionalFormatting>
  <conditionalFormatting sqref="B592">
    <cfRule type="cellIs" dxfId="10599" priority="2825" operator="equal">
      <formula>"Chờ lớp"</formula>
    </cfRule>
  </conditionalFormatting>
  <conditionalFormatting sqref="B592">
    <cfRule type="cellIs" dxfId="10598" priority="2826" operator="equal">
      <formula>"Chờ feedback"</formula>
    </cfRule>
  </conditionalFormatting>
  <conditionalFormatting sqref="B592">
    <cfRule type="cellIs" dxfId="10597" priority="2827" operator="equal">
      <formula>"LỖI LINK FB"</formula>
    </cfRule>
  </conditionalFormatting>
  <conditionalFormatting sqref="D592:E592">
    <cfRule type="containsText" dxfId="10596" priority="2828" operator="containsText" text="Combo">
      <formula>NOT(ISERROR(SEARCH(("Combo"),(D592))))</formula>
    </cfRule>
  </conditionalFormatting>
  <conditionalFormatting sqref="D592:E592">
    <cfRule type="containsText" dxfId="10595" priority="2829" operator="containsText" text="Combo">
      <formula>NOT(ISERROR(SEARCH(("Combo"),(D592))))</formula>
    </cfRule>
  </conditionalFormatting>
  <conditionalFormatting sqref="D592:E592">
    <cfRule type="containsText" dxfId="10594" priority="2830" operator="containsText" text="Combo">
      <formula>NOT(ISERROR(SEARCH(("Combo"),(D592))))</formula>
    </cfRule>
  </conditionalFormatting>
  <conditionalFormatting sqref="D592:E592">
    <cfRule type="containsText" dxfId="10593" priority="2831" operator="containsText" text="Combo">
      <formula>NOT(ISERROR(SEARCH(("Combo"),(D592))))</formula>
    </cfRule>
  </conditionalFormatting>
  <conditionalFormatting sqref="D592:E592">
    <cfRule type="cellIs" dxfId="10592" priority="2832" operator="equal">
      <formula>"Toeic Lv2"</formula>
    </cfRule>
  </conditionalFormatting>
  <conditionalFormatting sqref="D592:E592">
    <cfRule type="cellIs" dxfId="10591" priority="2833" operator="equal">
      <formula>"Toeic Lv1"</formula>
    </cfRule>
  </conditionalFormatting>
  <conditionalFormatting sqref="D592:E592">
    <cfRule type="cellIs" dxfId="10590" priority="2834" operator="equal">
      <formula>"GT Lv3"</formula>
    </cfRule>
  </conditionalFormatting>
  <conditionalFormatting sqref="D592:E592">
    <cfRule type="cellIs" dxfId="10589" priority="2835" operator="equal">
      <formula>"GT Lv2"</formula>
    </cfRule>
  </conditionalFormatting>
  <conditionalFormatting sqref="D592:E592">
    <cfRule type="cellIs" dxfId="10588" priority="2836" operator="equal">
      <formula>"GT Lv1"</formula>
    </cfRule>
  </conditionalFormatting>
  <conditionalFormatting sqref="AB577:AD577">
    <cfRule type="cellIs" dxfId="10587" priority="2837" operator="equal">
      <formula>"Đã nhận"</formula>
    </cfRule>
  </conditionalFormatting>
  <conditionalFormatting sqref="W577:X577">
    <cfRule type="cellIs" dxfId="10586" priority="2838" operator="equal">
      <formula>"Sách"</formula>
    </cfRule>
  </conditionalFormatting>
  <conditionalFormatting sqref="W577:X577">
    <cfRule type="cellIs" dxfId="10585" priority="2839" operator="equal">
      <formula>"Sách"</formula>
    </cfRule>
  </conditionalFormatting>
  <conditionalFormatting sqref="X577:Y577">
    <cfRule type="endsWith" dxfId="10584" priority="2840" operator="endsWith" text=" ">
      <formula>RIGHT((X577),LEN(" "))=(" ")</formula>
    </cfRule>
  </conditionalFormatting>
  <conditionalFormatting sqref="X577:Y577">
    <cfRule type="endsWith" dxfId="10583" priority="2841" operator="endsWith" text=" ">
      <formula>RIGHT((X577),LEN(" "))=(" ")</formula>
    </cfRule>
  </conditionalFormatting>
  <conditionalFormatting sqref="N576:N577">
    <cfRule type="cellIs" dxfId="10582" priority="2842" operator="equal">
      <formula>"TIẾN"</formula>
    </cfRule>
  </conditionalFormatting>
  <conditionalFormatting sqref="N576:N577">
    <cfRule type="cellIs" dxfId="10581" priority="2843" operator="equal">
      <formula>"TIẾN"</formula>
    </cfRule>
  </conditionalFormatting>
  <conditionalFormatting sqref="R577">
    <cfRule type="containsText" dxfId="10580" priority="2844" operator="containsText" text="Chung">
      <formula>NOT(ISERROR(SEARCH(("Chung"),(R577))))</formula>
    </cfRule>
  </conditionalFormatting>
  <conditionalFormatting sqref="R577">
    <cfRule type="containsText" dxfId="10579" priority="2845" operator="containsText" text="Chung">
      <formula>NOT(ISERROR(SEARCH(("Chung"),(R577))))</formula>
    </cfRule>
  </conditionalFormatting>
  <conditionalFormatting sqref="Z577">
    <cfRule type="cellIs" dxfId="10578" priority="2846" operator="equal">
      <formula>"Đã tính lương"</formula>
    </cfRule>
  </conditionalFormatting>
  <conditionalFormatting sqref="Z577">
    <cfRule type="cellIs" dxfId="10577" priority="2847" operator="equal">
      <formula>"R"</formula>
    </cfRule>
  </conditionalFormatting>
  <conditionalFormatting sqref="Z577">
    <cfRule type="cellIs" dxfId="10576" priority="2848" operator="equal">
      <formula>"R-Thiếu"</formula>
    </cfRule>
  </conditionalFormatting>
  <conditionalFormatting sqref="C577 Z577">
    <cfRule type="cellIs" dxfId="10575" priority="2849" operator="equal">
      <formula>"Đã tính lương"</formula>
    </cfRule>
  </conditionalFormatting>
  <conditionalFormatting sqref="H577">
    <cfRule type="colorScale" priority="2850">
      <colorScale>
        <cfvo type="min"/>
        <cfvo type="max"/>
        <color rgb="FF57BB8A"/>
        <color rgb="FFFFFFFF"/>
      </colorScale>
    </cfRule>
  </conditionalFormatting>
  <conditionalFormatting sqref="G577:H577">
    <cfRule type="cellIs" dxfId="10574" priority="2851" operator="equal">
      <formula>"A"</formula>
    </cfRule>
  </conditionalFormatting>
  <conditionalFormatting sqref="G577:H577">
    <cfRule type="cellIs" dxfId="10573" priority="2852" operator="equal">
      <formula>"B"</formula>
    </cfRule>
  </conditionalFormatting>
  <conditionalFormatting sqref="G577:H577">
    <cfRule type="cellIs" dxfId="10572" priority="2853" operator="equal">
      <formula>"C"</formula>
    </cfRule>
  </conditionalFormatting>
  <conditionalFormatting sqref="G577:H577">
    <cfRule type="cellIs" dxfId="10571" priority="2854" operator="equal">
      <formula>"T"</formula>
    </cfRule>
  </conditionalFormatting>
  <conditionalFormatting sqref="G577:H577">
    <cfRule type="cellIs" dxfId="10570" priority="2855" operator="equal">
      <formula>"V"</formula>
    </cfRule>
  </conditionalFormatting>
  <conditionalFormatting sqref="G577:H577">
    <cfRule type="cellIs" dxfId="10569" priority="2856" operator="equal">
      <formula>"V"</formula>
    </cfRule>
  </conditionalFormatting>
  <conditionalFormatting sqref="G577:H577">
    <cfRule type="cellIs" dxfId="10568" priority="2857" operator="equal">
      <formula>"V"</formula>
    </cfRule>
  </conditionalFormatting>
  <conditionalFormatting sqref="G577:H577">
    <cfRule type="cellIs" dxfId="10567" priority="2858" operator="equal">
      <formula>"V"</formula>
    </cfRule>
  </conditionalFormatting>
  <conditionalFormatting sqref="B577">
    <cfRule type="cellIs" dxfId="10566" priority="2859" operator="equal">
      <formula>"DONE"</formula>
    </cfRule>
  </conditionalFormatting>
  <conditionalFormatting sqref="B577">
    <cfRule type="cellIs" dxfId="10565" priority="2860" operator="equal">
      <formula>"Chờ lớp"</formula>
    </cfRule>
  </conditionalFormatting>
  <conditionalFormatting sqref="B577">
    <cfRule type="cellIs" dxfId="10564" priority="2861" operator="equal">
      <formula>"Chờ feedback"</formula>
    </cfRule>
  </conditionalFormatting>
  <conditionalFormatting sqref="B577">
    <cfRule type="cellIs" dxfId="10563" priority="2862" operator="equal">
      <formula>"LỖI LINK FB"</formula>
    </cfRule>
  </conditionalFormatting>
  <conditionalFormatting sqref="B577">
    <cfRule type="cellIs" dxfId="10562" priority="2863" operator="equal">
      <formula>"DONE"</formula>
    </cfRule>
  </conditionalFormatting>
  <conditionalFormatting sqref="B577">
    <cfRule type="cellIs" dxfId="10561" priority="2864" operator="equal">
      <formula>"Chờ lớp"</formula>
    </cfRule>
  </conditionalFormatting>
  <conditionalFormatting sqref="B577">
    <cfRule type="cellIs" dxfId="10560" priority="2865" operator="equal">
      <formula>"Chờ feedback"</formula>
    </cfRule>
  </conditionalFormatting>
  <conditionalFormatting sqref="B577">
    <cfRule type="cellIs" dxfId="10559" priority="2866" operator="equal">
      <formula>"LỖI LINK FB"</formula>
    </cfRule>
  </conditionalFormatting>
  <conditionalFormatting sqref="B577">
    <cfRule type="cellIs" dxfId="10558" priority="2867" operator="equal">
      <formula>"LỖI LINK FB"</formula>
    </cfRule>
  </conditionalFormatting>
  <conditionalFormatting sqref="B577">
    <cfRule type="cellIs" dxfId="10557" priority="2868" operator="equal">
      <formula>"LỖI LINK FB"</formula>
    </cfRule>
  </conditionalFormatting>
  <conditionalFormatting sqref="B577">
    <cfRule type="cellIs" dxfId="10556" priority="2869" operator="equal">
      <formula>"LỖI LINK FB"</formula>
    </cfRule>
  </conditionalFormatting>
  <conditionalFormatting sqref="B577">
    <cfRule type="cellIs" dxfId="10555" priority="2870" operator="equal">
      <formula>"LỖI LINK FB"</formula>
    </cfRule>
  </conditionalFormatting>
  <conditionalFormatting sqref="B577">
    <cfRule type="cellIs" dxfId="10554" priority="2871" operator="equal">
      <formula>"LỖI LINK FB"</formula>
    </cfRule>
  </conditionalFormatting>
  <conditionalFormatting sqref="B577">
    <cfRule type="cellIs" dxfId="10553" priority="2872" operator="equal">
      <formula>"LỖI LINK FB"</formula>
    </cfRule>
  </conditionalFormatting>
  <conditionalFormatting sqref="B577">
    <cfRule type="cellIs" dxfId="10552" priority="2873" operator="equal">
      <formula>"LỖI LINK FB"</formula>
    </cfRule>
  </conditionalFormatting>
  <conditionalFormatting sqref="B577">
    <cfRule type="cellIs" dxfId="10551" priority="2874" operator="equal">
      <formula>"LỖI LINK FB"</formula>
    </cfRule>
  </conditionalFormatting>
  <conditionalFormatting sqref="B577">
    <cfRule type="cellIs" dxfId="10550" priority="2875" operator="equal">
      <formula>"LỖI LINK FB"</formula>
    </cfRule>
  </conditionalFormatting>
  <conditionalFormatting sqref="B577">
    <cfRule type="cellIs" dxfId="10549" priority="2876" operator="equal">
      <formula>"LỖI LINK FB"</formula>
    </cfRule>
  </conditionalFormatting>
  <conditionalFormatting sqref="B577">
    <cfRule type="cellIs" dxfId="10548" priority="2877" operator="equal">
      <formula>"LỖI LINK FB"</formula>
    </cfRule>
  </conditionalFormatting>
  <conditionalFormatting sqref="B577">
    <cfRule type="cellIs" dxfId="10547" priority="2878" operator="equal">
      <formula>"LỖI LINK FB"</formula>
    </cfRule>
  </conditionalFormatting>
  <conditionalFormatting sqref="B577">
    <cfRule type="cellIs" dxfId="10546" priority="2879" operator="equal">
      <formula>"LỖI LINK FB"</formula>
    </cfRule>
  </conditionalFormatting>
  <conditionalFormatting sqref="B577">
    <cfRule type="cellIs" dxfId="10545" priority="2880" operator="equal">
      <formula>"DONE"</formula>
    </cfRule>
  </conditionalFormatting>
  <conditionalFormatting sqref="B577">
    <cfRule type="cellIs" dxfId="10544" priority="2881" operator="equal">
      <formula>"Chờ lớp"</formula>
    </cfRule>
  </conditionalFormatting>
  <conditionalFormatting sqref="B577">
    <cfRule type="cellIs" dxfId="10543" priority="2882" operator="equal">
      <formula>"Chờ feedback"</formula>
    </cfRule>
  </conditionalFormatting>
  <conditionalFormatting sqref="B577">
    <cfRule type="cellIs" dxfId="10542" priority="2883" operator="equal">
      <formula>"LỖI LINK FB"</formula>
    </cfRule>
  </conditionalFormatting>
  <conditionalFormatting sqref="B577">
    <cfRule type="cellIs" dxfId="10541" priority="2884" operator="equal">
      <formula>"DONE"</formula>
    </cfRule>
  </conditionalFormatting>
  <conditionalFormatting sqref="B577">
    <cfRule type="cellIs" dxfId="10540" priority="2885" operator="equal">
      <formula>"Chờ lớp"</formula>
    </cfRule>
  </conditionalFormatting>
  <conditionalFormatting sqref="B577">
    <cfRule type="cellIs" dxfId="10539" priority="2886" operator="equal">
      <formula>"Chờ feedback"</formula>
    </cfRule>
  </conditionalFormatting>
  <conditionalFormatting sqref="B577">
    <cfRule type="cellIs" dxfId="10538" priority="2887" operator="equal">
      <formula>"LỖI LINK FB"</formula>
    </cfRule>
  </conditionalFormatting>
  <conditionalFormatting sqref="B577">
    <cfRule type="cellIs" dxfId="10537" priority="2888" operator="equal">
      <formula>"DONE"</formula>
    </cfRule>
  </conditionalFormatting>
  <conditionalFormatting sqref="B577">
    <cfRule type="cellIs" dxfId="10536" priority="2889" operator="equal">
      <formula>"Chờ lớp"</formula>
    </cfRule>
  </conditionalFormatting>
  <conditionalFormatting sqref="B577">
    <cfRule type="cellIs" dxfId="10535" priority="2890" operator="equal">
      <formula>"Chờ feedback"</formula>
    </cfRule>
  </conditionalFormatting>
  <conditionalFormatting sqref="B577">
    <cfRule type="cellIs" dxfId="10534" priority="2891" operator="equal">
      <formula>"LỖI LINK FB"</formula>
    </cfRule>
  </conditionalFormatting>
  <conditionalFormatting sqref="B577">
    <cfRule type="cellIs" dxfId="10533" priority="2892" operator="equal">
      <formula>"DONE"</formula>
    </cfRule>
  </conditionalFormatting>
  <conditionalFormatting sqref="B577">
    <cfRule type="cellIs" dxfId="10532" priority="2893" operator="equal">
      <formula>"Chờ lớp"</formula>
    </cfRule>
  </conditionalFormatting>
  <conditionalFormatting sqref="B577">
    <cfRule type="cellIs" dxfId="10531" priority="2894" operator="equal">
      <formula>"Chờ feedback"</formula>
    </cfRule>
  </conditionalFormatting>
  <conditionalFormatting sqref="B577">
    <cfRule type="cellIs" dxfId="10530" priority="2895" operator="equal">
      <formula>"LỖI LINK FB"</formula>
    </cfRule>
  </conditionalFormatting>
  <conditionalFormatting sqref="B577">
    <cfRule type="cellIs" dxfId="10529" priority="2896" operator="equal">
      <formula>"DONE"</formula>
    </cfRule>
  </conditionalFormatting>
  <conditionalFormatting sqref="B577">
    <cfRule type="cellIs" dxfId="10528" priority="2897" operator="equal">
      <formula>"Chờ lớp"</formula>
    </cfRule>
  </conditionalFormatting>
  <conditionalFormatting sqref="B577">
    <cfRule type="cellIs" dxfId="10527" priority="2898" operator="equal">
      <formula>"Chờ feedback"</formula>
    </cfRule>
  </conditionalFormatting>
  <conditionalFormatting sqref="B577">
    <cfRule type="cellIs" dxfId="10526" priority="2899" operator="equal">
      <formula>"LỖI LINK FB"</formula>
    </cfRule>
  </conditionalFormatting>
  <conditionalFormatting sqref="B577">
    <cfRule type="cellIs" dxfId="10525" priority="2900" operator="equal">
      <formula>"LỖI LINK FB"</formula>
    </cfRule>
  </conditionalFormatting>
  <conditionalFormatting sqref="B577">
    <cfRule type="cellIs" dxfId="10524" priority="2901" operator="equal">
      <formula>"Chờ feedback"</formula>
    </cfRule>
  </conditionalFormatting>
  <conditionalFormatting sqref="B577">
    <cfRule type="cellIs" dxfId="10523" priority="2902" operator="equal">
      <formula>"Chờ lớp"</formula>
    </cfRule>
  </conditionalFormatting>
  <conditionalFormatting sqref="B577">
    <cfRule type="cellIs" dxfId="10522" priority="2903" operator="equal">
      <formula>"DONE"</formula>
    </cfRule>
  </conditionalFormatting>
  <conditionalFormatting sqref="B577">
    <cfRule type="cellIs" dxfId="10521" priority="2904" operator="equal">
      <formula>"DONE"</formula>
    </cfRule>
  </conditionalFormatting>
  <conditionalFormatting sqref="B577">
    <cfRule type="cellIs" dxfId="10520" priority="2905" operator="equal">
      <formula>"Chờ lớp"</formula>
    </cfRule>
  </conditionalFormatting>
  <conditionalFormatting sqref="B577">
    <cfRule type="cellIs" dxfId="10519" priority="2906" operator="equal">
      <formula>"Chờ feedback"</formula>
    </cfRule>
  </conditionalFormatting>
  <conditionalFormatting sqref="B577">
    <cfRule type="cellIs" dxfId="10518" priority="2907" operator="equal">
      <formula>"LỖI LINK FB"</formula>
    </cfRule>
  </conditionalFormatting>
  <conditionalFormatting sqref="B577">
    <cfRule type="cellIs" dxfId="10517" priority="2908" operator="equal">
      <formula>"DONE"</formula>
    </cfRule>
  </conditionalFormatting>
  <conditionalFormatting sqref="B577">
    <cfRule type="cellIs" dxfId="10516" priority="2909" operator="equal">
      <formula>"Chờ lớp"</formula>
    </cfRule>
  </conditionalFormatting>
  <conditionalFormatting sqref="B577">
    <cfRule type="cellIs" dxfId="10515" priority="2910" operator="equal">
      <formula>"Chờ feedback"</formula>
    </cfRule>
  </conditionalFormatting>
  <conditionalFormatting sqref="B577">
    <cfRule type="cellIs" dxfId="10514" priority="2911" operator="equal">
      <formula>"LỖI LINK FB"</formula>
    </cfRule>
  </conditionalFormatting>
  <conditionalFormatting sqref="B577">
    <cfRule type="cellIs" dxfId="10513" priority="2912" operator="equal">
      <formula>"LỖI LINK FB"</formula>
    </cfRule>
  </conditionalFormatting>
  <conditionalFormatting sqref="B577">
    <cfRule type="cellIs" dxfId="10512" priority="2913" operator="equal">
      <formula>"Chờ feedback"</formula>
    </cfRule>
  </conditionalFormatting>
  <conditionalFormatting sqref="B577">
    <cfRule type="cellIs" dxfId="10511" priority="2914" operator="equal">
      <formula>"Chờ lớp"</formula>
    </cfRule>
  </conditionalFormatting>
  <conditionalFormatting sqref="B577">
    <cfRule type="cellIs" dxfId="10510" priority="2915" operator="equal">
      <formula>"DONE"</formula>
    </cfRule>
  </conditionalFormatting>
  <conditionalFormatting sqref="B577">
    <cfRule type="cellIs" dxfId="10509" priority="2916" operator="equal">
      <formula>"LỖI LINK FB"</formula>
    </cfRule>
  </conditionalFormatting>
  <conditionalFormatting sqref="B577">
    <cfRule type="cellIs" dxfId="10508" priority="2917" operator="equal">
      <formula>"Chờ feedback"</formula>
    </cfRule>
  </conditionalFormatting>
  <conditionalFormatting sqref="B577">
    <cfRule type="cellIs" dxfId="10507" priority="2918" operator="equal">
      <formula>"Chờ lớp"</formula>
    </cfRule>
  </conditionalFormatting>
  <conditionalFormatting sqref="B577">
    <cfRule type="cellIs" dxfId="10506" priority="2919" operator="equal">
      <formula>"DONE"</formula>
    </cfRule>
  </conditionalFormatting>
  <conditionalFormatting sqref="B577">
    <cfRule type="cellIs" dxfId="10505" priority="2920" operator="equal">
      <formula>"DONE"</formula>
    </cfRule>
  </conditionalFormatting>
  <conditionalFormatting sqref="B577">
    <cfRule type="cellIs" dxfId="10504" priority="2921" operator="equal">
      <formula>"Chờ lớp"</formula>
    </cfRule>
  </conditionalFormatting>
  <conditionalFormatting sqref="B577">
    <cfRule type="cellIs" dxfId="10503" priority="2922" operator="equal">
      <formula>"Chờ feedback"</formula>
    </cfRule>
  </conditionalFormatting>
  <conditionalFormatting sqref="B577">
    <cfRule type="cellIs" dxfId="10502" priority="2923" operator="equal">
      <formula>"LỖI LINK FB"</formula>
    </cfRule>
  </conditionalFormatting>
  <conditionalFormatting sqref="B577">
    <cfRule type="cellIs" dxfId="10501" priority="2924" operator="equal">
      <formula>"LỖI LINK FB"</formula>
    </cfRule>
  </conditionalFormatting>
  <conditionalFormatting sqref="B577">
    <cfRule type="cellIs" dxfId="10500" priority="2925" operator="equal">
      <formula>"Chờ feedback"</formula>
    </cfRule>
  </conditionalFormatting>
  <conditionalFormatting sqref="B577">
    <cfRule type="cellIs" dxfId="10499" priority="2926" operator="equal">
      <formula>"Chờ lớp"</formula>
    </cfRule>
  </conditionalFormatting>
  <conditionalFormatting sqref="B577">
    <cfRule type="cellIs" dxfId="10498" priority="2927" operator="equal">
      <formula>"DONE"</formula>
    </cfRule>
  </conditionalFormatting>
  <conditionalFormatting sqref="B577">
    <cfRule type="cellIs" dxfId="10497" priority="2928" operator="equal">
      <formula>"DONE"</formula>
    </cfRule>
  </conditionalFormatting>
  <conditionalFormatting sqref="B577">
    <cfRule type="cellIs" dxfId="10496" priority="2929" operator="equal">
      <formula>"Chờ lớp"</formula>
    </cfRule>
  </conditionalFormatting>
  <conditionalFormatting sqref="B577">
    <cfRule type="cellIs" dxfId="10495" priority="2930" operator="equal">
      <formula>"Chờ feedback"</formula>
    </cfRule>
  </conditionalFormatting>
  <conditionalFormatting sqref="B577">
    <cfRule type="cellIs" dxfId="10494" priority="2931" operator="equal">
      <formula>"LỖI LINK FB"</formula>
    </cfRule>
  </conditionalFormatting>
  <conditionalFormatting sqref="B577">
    <cfRule type="cellIs" dxfId="10493" priority="2932" operator="equal">
      <formula>"DONE"</formula>
    </cfRule>
  </conditionalFormatting>
  <conditionalFormatting sqref="B577">
    <cfRule type="cellIs" dxfId="10492" priority="2933" operator="equal">
      <formula>"Chờ lớp"</formula>
    </cfRule>
  </conditionalFormatting>
  <conditionalFormatting sqref="B577">
    <cfRule type="cellIs" dxfId="10491" priority="2934" operator="equal">
      <formula>"Chờ feedback"</formula>
    </cfRule>
  </conditionalFormatting>
  <conditionalFormatting sqref="B577">
    <cfRule type="cellIs" dxfId="10490" priority="2935" operator="equal">
      <formula>"LỖI LINK FB"</formula>
    </cfRule>
  </conditionalFormatting>
  <conditionalFormatting sqref="G577">
    <cfRule type="cellIs" dxfId="10489" priority="2936" operator="equal">
      <formula>"V"</formula>
    </cfRule>
  </conditionalFormatting>
  <conditionalFormatting sqref="G577">
    <cfRule type="cellIs" dxfId="10488" priority="2937" operator="equal">
      <formula>"V"</formula>
    </cfRule>
  </conditionalFormatting>
  <conditionalFormatting sqref="G577">
    <cfRule type="cellIs" dxfId="10487" priority="2938" operator="equal">
      <formula>"V"</formula>
    </cfRule>
  </conditionalFormatting>
  <conditionalFormatting sqref="G577">
    <cfRule type="cellIs" dxfId="10486" priority="2939" operator="equal">
      <formula>"A"</formula>
    </cfRule>
  </conditionalFormatting>
  <conditionalFormatting sqref="G577">
    <cfRule type="cellIs" dxfId="10485" priority="2940" operator="equal">
      <formula>"B"</formula>
    </cfRule>
  </conditionalFormatting>
  <conditionalFormatting sqref="G577">
    <cfRule type="cellIs" dxfId="10484" priority="2941" operator="equal">
      <formula>"C"</formula>
    </cfRule>
  </conditionalFormatting>
  <conditionalFormatting sqref="G577">
    <cfRule type="cellIs" dxfId="10483" priority="2942" operator="equal">
      <formula>"T"</formula>
    </cfRule>
  </conditionalFormatting>
  <conditionalFormatting sqref="G577">
    <cfRule type="cellIs" dxfId="10482" priority="2943" operator="equal">
      <formula>"V"</formula>
    </cfRule>
  </conditionalFormatting>
  <conditionalFormatting sqref="B577">
    <cfRule type="cellIs" dxfId="10481" priority="2944" operator="equal">
      <formula>"DONE"</formula>
    </cfRule>
  </conditionalFormatting>
  <conditionalFormatting sqref="B577">
    <cfRule type="cellIs" dxfId="10480" priority="2945" operator="equal">
      <formula>"Chờ lớp"</formula>
    </cfRule>
  </conditionalFormatting>
  <conditionalFormatting sqref="B577">
    <cfRule type="cellIs" dxfId="10479" priority="2946" operator="equal">
      <formula>"Chờ feedback"</formula>
    </cfRule>
  </conditionalFormatting>
  <conditionalFormatting sqref="B577">
    <cfRule type="cellIs" dxfId="10478" priority="2947" operator="equal">
      <formula>"LỖI LINK FB"</formula>
    </cfRule>
  </conditionalFormatting>
  <conditionalFormatting sqref="B577">
    <cfRule type="cellIs" dxfId="10477" priority="2948" operator="equal">
      <formula>"LỖI LINK FB"</formula>
    </cfRule>
  </conditionalFormatting>
  <conditionalFormatting sqref="B577">
    <cfRule type="cellIs" dxfId="10476" priority="2949" operator="equal">
      <formula>"LỖI LINK FB"</formula>
    </cfRule>
  </conditionalFormatting>
  <conditionalFormatting sqref="B577">
    <cfRule type="cellIs" dxfId="10475" priority="2950" operator="equal">
      <formula>"LỖI LINK FB"</formula>
    </cfRule>
  </conditionalFormatting>
  <conditionalFormatting sqref="B577">
    <cfRule type="cellIs" dxfId="10474" priority="2951" operator="equal">
      <formula>"LỖI LINK FB"</formula>
    </cfRule>
  </conditionalFormatting>
  <conditionalFormatting sqref="B577">
    <cfRule type="cellIs" dxfId="10473" priority="2952" operator="equal">
      <formula>"LỖI LINK FB"</formula>
    </cfRule>
  </conditionalFormatting>
  <conditionalFormatting sqref="B577">
    <cfRule type="cellIs" dxfId="10472" priority="2953" operator="equal">
      <formula>"LỖI LINK FB"</formula>
    </cfRule>
  </conditionalFormatting>
  <conditionalFormatting sqref="B577">
    <cfRule type="cellIs" dxfId="10471" priority="2954" operator="equal">
      <formula>"LỖI LINK FB"</formula>
    </cfRule>
  </conditionalFormatting>
  <conditionalFormatting sqref="B577">
    <cfRule type="cellIs" dxfId="10470" priority="2955" operator="equal">
      <formula>"LỖI LINK FB"</formula>
    </cfRule>
  </conditionalFormatting>
  <conditionalFormatting sqref="B577">
    <cfRule type="cellIs" dxfId="10469" priority="2956" operator="equal">
      <formula>"LỖI LINK FB"</formula>
    </cfRule>
  </conditionalFormatting>
  <conditionalFormatting sqref="B577">
    <cfRule type="cellIs" dxfId="10468" priority="2957" operator="equal">
      <formula>"LỖI LINK FB"</formula>
    </cfRule>
  </conditionalFormatting>
  <conditionalFormatting sqref="B577">
    <cfRule type="cellIs" dxfId="10467" priority="2958" operator="equal">
      <formula>"LỖI LINK FB"</formula>
    </cfRule>
  </conditionalFormatting>
  <conditionalFormatting sqref="B577">
    <cfRule type="cellIs" dxfId="10466" priority="2959" operator="equal">
      <formula>"LỖI LINK FB"</formula>
    </cfRule>
  </conditionalFormatting>
  <conditionalFormatting sqref="B577">
    <cfRule type="cellIs" dxfId="10465" priority="2960" operator="equal">
      <formula>"LỖI LINK FB"</formula>
    </cfRule>
  </conditionalFormatting>
  <conditionalFormatting sqref="B577">
    <cfRule type="cellIs" dxfId="10464" priority="2961" operator="equal">
      <formula>"DONE"</formula>
    </cfRule>
  </conditionalFormatting>
  <conditionalFormatting sqref="B577">
    <cfRule type="cellIs" dxfId="10463" priority="2962" operator="equal">
      <formula>"Chờ lớp"</formula>
    </cfRule>
  </conditionalFormatting>
  <conditionalFormatting sqref="B577">
    <cfRule type="cellIs" dxfId="10462" priority="2963" operator="equal">
      <formula>"Chờ feedback"</formula>
    </cfRule>
  </conditionalFormatting>
  <conditionalFormatting sqref="B577">
    <cfRule type="cellIs" dxfId="10461" priority="2964" operator="equal">
      <formula>"LỖI LINK FB"</formula>
    </cfRule>
  </conditionalFormatting>
  <conditionalFormatting sqref="B577">
    <cfRule type="cellIs" dxfId="10460" priority="2965" operator="equal">
      <formula>"LỖI LINK FB"</formula>
    </cfRule>
  </conditionalFormatting>
  <conditionalFormatting sqref="B577">
    <cfRule type="cellIs" dxfId="10459" priority="2966" operator="equal">
      <formula>"Chờ feedback"</formula>
    </cfRule>
  </conditionalFormatting>
  <conditionalFormatting sqref="B577">
    <cfRule type="cellIs" dxfId="10458" priority="2967" operator="equal">
      <formula>"Chờ lớp"</formula>
    </cfRule>
  </conditionalFormatting>
  <conditionalFormatting sqref="B577">
    <cfRule type="cellIs" dxfId="10457" priority="2968" operator="equal">
      <formula>"DONE"</formula>
    </cfRule>
  </conditionalFormatting>
  <conditionalFormatting sqref="B577">
    <cfRule type="cellIs" dxfId="10456" priority="2969" operator="equal">
      <formula>"LỖI LINK FB"</formula>
    </cfRule>
  </conditionalFormatting>
  <conditionalFormatting sqref="B577">
    <cfRule type="cellIs" dxfId="10455" priority="2970" operator="equal">
      <formula>"LỖI LINK FB"</formula>
    </cfRule>
  </conditionalFormatting>
  <conditionalFormatting sqref="B577">
    <cfRule type="cellIs" dxfId="10454" priority="2971" operator="equal">
      <formula>"LỖI LINK FB"</formula>
    </cfRule>
  </conditionalFormatting>
  <conditionalFormatting sqref="B577">
    <cfRule type="cellIs" dxfId="10453" priority="2972" operator="equal">
      <formula>"LỖI LINK FB"</formula>
    </cfRule>
  </conditionalFormatting>
  <conditionalFormatting sqref="B577">
    <cfRule type="cellIs" dxfId="10452" priority="2973" operator="equal">
      <formula>"LỖI LINK FB"</formula>
    </cfRule>
  </conditionalFormatting>
  <conditionalFormatting sqref="B577">
    <cfRule type="cellIs" dxfId="10451" priority="2974" operator="equal">
      <formula>"LỖI LINK FB"</formula>
    </cfRule>
  </conditionalFormatting>
  <conditionalFormatting sqref="B577">
    <cfRule type="cellIs" dxfId="10450" priority="2975" operator="equal">
      <formula>"LỖI LINK FB"</formula>
    </cfRule>
  </conditionalFormatting>
  <conditionalFormatting sqref="B577">
    <cfRule type="cellIs" dxfId="10449" priority="2976" operator="equal">
      <formula>"LỖI LINK FB"</formula>
    </cfRule>
  </conditionalFormatting>
  <conditionalFormatting sqref="B577">
    <cfRule type="cellIs" dxfId="10448" priority="2977" operator="equal">
      <formula>"LỖI LINK FB"</formula>
    </cfRule>
  </conditionalFormatting>
  <conditionalFormatting sqref="B577">
    <cfRule type="cellIs" dxfId="10447" priority="2978" operator="equal">
      <formula>"LỖI LINK FB"</formula>
    </cfRule>
  </conditionalFormatting>
  <conditionalFormatting sqref="B577">
    <cfRule type="cellIs" dxfId="10446" priority="2979" operator="equal">
      <formula>"LỖI LINK FB"</formula>
    </cfRule>
  </conditionalFormatting>
  <conditionalFormatting sqref="B577">
    <cfRule type="cellIs" dxfId="10445" priority="2980" operator="equal">
      <formula>"LỖI LINK FB"</formula>
    </cfRule>
  </conditionalFormatting>
  <conditionalFormatting sqref="B577">
    <cfRule type="cellIs" dxfId="10444" priority="2981" operator="equal">
      <formula>"LỖI LINK FB"</formula>
    </cfRule>
  </conditionalFormatting>
  <conditionalFormatting sqref="B577">
    <cfRule type="cellIs" dxfId="10443" priority="2982" operator="equal">
      <formula>"LỖI LINK FB"</formula>
    </cfRule>
  </conditionalFormatting>
  <conditionalFormatting sqref="B577">
    <cfRule type="cellIs" dxfId="10442" priority="2983" operator="equal">
      <formula>"Chờ feedback"</formula>
    </cfRule>
  </conditionalFormatting>
  <conditionalFormatting sqref="B577">
    <cfRule type="cellIs" dxfId="10441" priority="2984" operator="equal">
      <formula>"Chờ lớp"</formula>
    </cfRule>
  </conditionalFormatting>
  <conditionalFormatting sqref="B577">
    <cfRule type="cellIs" dxfId="10440" priority="2985" operator="equal">
      <formula>"DONE"</formula>
    </cfRule>
  </conditionalFormatting>
  <conditionalFormatting sqref="B577">
    <cfRule type="cellIs" dxfId="10439" priority="2986" operator="equal">
      <formula>"LỖI LINK FB"</formula>
    </cfRule>
  </conditionalFormatting>
  <conditionalFormatting sqref="B577">
    <cfRule type="cellIs" dxfId="10438" priority="2987" operator="equal">
      <formula>"Chờ feedback"</formula>
    </cfRule>
  </conditionalFormatting>
  <conditionalFormatting sqref="B577">
    <cfRule type="cellIs" dxfId="10437" priority="2988" operator="equal">
      <formula>"Chờ lớp"</formula>
    </cfRule>
  </conditionalFormatting>
  <conditionalFormatting sqref="B577">
    <cfRule type="cellIs" dxfId="10436" priority="2989" operator="equal">
      <formula>"DONE"</formula>
    </cfRule>
  </conditionalFormatting>
  <conditionalFormatting sqref="B577">
    <cfRule type="cellIs" dxfId="10435" priority="2990" operator="equal">
      <formula>"LỖI LINK FB"</formula>
    </cfRule>
  </conditionalFormatting>
  <conditionalFormatting sqref="B577">
    <cfRule type="cellIs" dxfId="10434" priority="2991" operator="equal">
      <formula>"Chờ feedback"</formula>
    </cfRule>
  </conditionalFormatting>
  <conditionalFormatting sqref="B577">
    <cfRule type="cellIs" dxfId="10433" priority="2992" operator="equal">
      <formula>"Chờ lớp"</formula>
    </cfRule>
  </conditionalFormatting>
  <conditionalFormatting sqref="B577">
    <cfRule type="cellIs" dxfId="10432" priority="2993" operator="equal">
      <formula>"DONE"</formula>
    </cfRule>
  </conditionalFormatting>
  <conditionalFormatting sqref="B577">
    <cfRule type="cellIs" dxfId="10431" priority="2994" operator="equal">
      <formula>"DONE"</formula>
    </cfRule>
  </conditionalFormatting>
  <conditionalFormatting sqref="B577">
    <cfRule type="cellIs" dxfId="10430" priority="2995" operator="equal">
      <formula>"Chờ lớp"</formula>
    </cfRule>
  </conditionalFormatting>
  <conditionalFormatting sqref="B577">
    <cfRule type="cellIs" dxfId="10429" priority="2996" operator="equal">
      <formula>"Chờ feedback"</formula>
    </cfRule>
  </conditionalFormatting>
  <conditionalFormatting sqref="B577">
    <cfRule type="cellIs" dxfId="10428" priority="2997" operator="equal">
      <formula>"LỖI LINK FB"</formula>
    </cfRule>
  </conditionalFormatting>
  <conditionalFormatting sqref="B577">
    <cfRule type="cellIs" dxfId="10427" priority="2998" operator="equal">
      <formula>"LỖI LINK FB"</formula>
    </cfRule>
  </conditionalFormatting>
  <conditionalFormatting sqref="B577">
    <cfRule type="cellIs" dxfId="10426" priority="2999" operator="equal">
      <formula>"Chờ feedback"</formula>
    </cfRule>
  </conditionalFormatting>
  <conditionalFormatting sqref="B577">
    <cfRule type="cellIs" dxfId="10425" priority="3000" operator="equal">
      <formula>"Chờ lớp"</formula>
    </cfRule>
  </conditionalFormatting>
  <conditionalFormatting sqref="B577">
    <cfRule type="cellIs" dxfId="10424" priority="3001" operator="equal">
      <formula>"DONE"</formula>
    </cfRule>
  </conditionalFormatting>
  <conditionalFormatting sqref="B577">
    <cfRule type="cellIs" dxfId="10423" priority="3002" operator="equal">
      <formula>"DONE"</formula>
    </cfRule>
  </conditionalFormatting>
  <conditionalFormatting sqref="B577">
    <cfRule type="cellIs" dxfId="10422" priority="3003" operator="equal">
      <formula>"Chờ lớp"</formula>
    </cfRule>
  </conditionalFormatting>
  <conditionalFormatting sqref="B577">
    <cfRule type="cellIs" dxfId="10421" priority="3004" operator="equal">
      <formula>"Chờ feedback"</formula>
    </cfRule>
  </conditionalFormatting>
  <conditionalFormatting sqref="B577">
    <cfRule type="cellIs" dxfId="10420" priority="3005" operator="equal">
      <formula>"LỖI LINK FB"</formula>
    </cfRule>
  </conditionalFormatting>
  <conditionalFormatting sqref="B577">
    <cfRule type="cellIs" dxfId="10419" priority="3006" operator="equal">
      <formula>"DONE"</formula>
    </cfRule>
  </conditionalFormatting>
  <conditionalFormatting sqref="B577">
    <cfRule type="cellIs" dxfId="10418" priority="3007" operator="equal">
      <formula>"Chờ lớp"</formula>
    </cfRule>
  </conditionalFormatting>
  <conditionalFormatting sqref="B577">
    <cfRule type="cellIs" dxfId="10417" priority="3008" operator="equal">
      <formula>"Chờ feedback"</formula>
    </cfRule>
  </conditionalFormatting>
  <conditionalFormatting sqref="B577">
    <cfRule type="cellIs" dxfId="10416" priority="3009" operator="equal">
      <formula>"LỖI LINK FB"</formula>
    </cfRule>
  </conditionalFormatting>
  <conditionalFormatting sqref="B577">
    <cfRule type="cellIs" dxfId="10415" priority="3010" operator="equal">
      <formula>"LỖI LINK FB"</formula>
    </cfRule>
  </conditionalFormatting>
  <conditionalFormatting sqref="B577">
    <cfRule type="cellIs" dxfId="10414" priority="3011" operator="equal">
      <formula>"Chờ feedback"</formula>
    </cfRule>
  </conditionalFormatting>
  <conditionalFormatting sqref="B577">
    <cfRule type="cellIs" dxfId="10413" priority="3012" operator="equal">
      <formula>"Chờ lớp"</formula>
    </cfRule>
  </conditionalFormatting>
  <conditionalFormatting sqref="B577">
    <cfRule type="cellIs" dxfId="10412" priority="3013" operator="equal">
      <formula>"DONE"</formula>
    </cfRule>
  </conditionalFormatting>
  <conditionalFormatting sqref="B577">
    <cfRule type="cellIs" dxfId="10411" priority="3014" operator="equal">
      <formula>"LỖI LINK FB"</formula>
    </cfRule>
  </conditionalFormatting>
  <conditionalFormatting sqref="B577">
    <cfRule type="cellIs" dxfId="10410" priority="3015" operator="equal">
      <formula>"Chờ feedback"</formula>
    </cfRule>
  </conditionalFormatting>
  <conditionalFormatting sqref="B577">
    <cfRule type="cellIs" dxfId="10409" priority="3016" operator="equal">
      <formula>"Chờ lớp"</formula>
    </cfRule>
  </conditionalFormatting>
  <conditionalFormatting sqref="B577">
    <cfRule type="cellIs" dxfId="10408" priority="3017" operator="equal">
      <formula>"DONE"</formula>
    </cfRule>
  </conditionalFormatting>
  <conditionalFormatting sqref="B577">
    <cfRule type="cellIs" dxfId="10407" priority="3018" operator="equal">
      <formula>"DONE"</formula>
    </cfRule>
  </conditionalFormatting>
  <conditionalFormatting sqref="B577">
    <cfRule type="cellIs" dxfId="10406" priority="3019" operator="equal">
      <formula>"Chờ lớp"</formula>
    </cfRule>
  </conditionalFormatting>
  <conditionalFormatting sqref="B577">
    <cfRule type="cellIs" dxfId="10405" priority="3020" operator="equal">
      <formula>"Chờ feedback"</formula>
    </cfRule>
  </conditionalFormatting>
  <conditionalFormatting sqref="B577">
    <cfRule type="cellIs" dxfId="10404" priority="3021" operator="equal">
      <formula>"LỖI LINK FB"</formula>
    </cfRule>
  </conditionalFormatting>
  <conditionalFormatting sqref="B577">
    <cfRule type="cellIs" dxfId="10403" priority="3022" operator="equal">
      <formula>"LỖI LINK FB"</formula>
    </cfRule>
  </conditionalFormatting>
  <conditionalFormatting sqref="B577">
    <cfRule type="cellIs" dxfId="10402" priority="3023" operator="equal">
      <formula>"Chờ feedback"</formula>
    </cfRule>
  </conditionalFormatting>
  <conditionalFormatting sqref="B577">
    <cfRule type="cellIs" dxfId="10401" priority="3024" operator="equal">
      <formula>"Chờ lớp"</formula>
    </cfRule>
  </conditionalFormatting>
  <conditionalFormatting sqref="B577">
    <cfRule type="cellIs" dxfId="10400" priority="3025" operator="equal">
      <formula>"DONE"</formula>
    </cfRule>
  </conditionalFormatting>
  <conditionalFormatting sqref="B577">
    <cfRule type="cellIs" dxfId="10399" priority="3026" operator="equal">
      <formula>"LỖI LINK FB"</formula>
    </cfRule>
  </conditionalFormatting>
  <conditionalFormatting sqref="B577">
    <cfRule type="cellIs" dxfId="10398" priority="3027" operator="equal">
      <formula>"Chờ feedback"</formula>
    </cfRule>
  </conditionalFormatting>
  <conditionalFormatting sqref="B577">
    <cfRule type="cellIs" dxfId="10397" priority="3028" operator="equal">
      <formula>"Chờ lớp"</formula>
    </cfRule>
  </conditionalFormatting>
  <conditionalFormatting sqref="B577">
    <cfRule type="cellIs" dxfId="10396" priority="3029" operator="equal">
      <formula>"DONE"</formula>
    </cfRule>
  </conditionalFormatting>
  <conditionalFormatting sqref="B577">
    <cfRule type="cellIs" dxfId="10395" priority="3030" operator="equal">
      <formula>"LỖI LINK FB"</formula>
    </cfRule>
  </conditionalFormatting>
  <conditionalFormatting sqref="B577">
    <cfRule type="cellIs" dxfId="10394" priority="3031" operator="equal">
      <formula>"Chờ feedback"</formula>
    </cfRule>
  </conditionalFormatting>
  <conditionalFormatting sqref="B577">
    <cfRule type="cellIs" dxfId="10393" priority="3032" operator="equal">
      <formula>"Chờ lớp"</formula>
    </cfRule>
  </conditionalFormatting>
  <conditionalFormatting sqref="B577">
    <cfRule type="cellIs" dxfId="10392" priority="3033" operator="equal">
      <formula>"DONE"</formula>
    </cfRule>
  </conditionalFormatting>
  <conditionalFormatting sqref="B577">
    <cfRule type="cellIs" dxfId="10391" priority="3034" operator="equal">
      <formula>"LỖI LINK FB"</formula>
    </cfRule>
  </conditionalFormatting>
  <conditionalFormatting sqref="B577">
    <cfRule type="cellIs" dxfId="10390" priority="3035" operator="equal">
      <formula>"Chờ feedback"</formula>
    </cfRule>
  </conditionalFormatting>
  <conditionalFormatting sqref="B577">
    <cfRule type="cellIs" dxfId="10389" priority="3036" operator="equal">
      <formula>"Chờ lớp"</formula>
    </cfRule>
  </conditionalFormatting>
  <conditionalFormatting sqref="B577">
    <cfRule type="cellIs" dxfId="10388" priority="3037" operator="equal">
      <formula>"DONE"</formula>
    </cfRule>
  </conditionalFormatting>
  <conditionalFormatting sqref="B577">
    <cfRule type="cellIs" dxfId="10387" priority="3038" operator="equal">
      <formula>"DONE"</formula>
    </cfRule>
  </conditionalFormatting>
  <conditionalFormatting sqref="B577">
    <cfRule type="cellIs" dxfId="10386" priority="3039" operator="equal">
      <formula>"Chờ lớp"</formula>
    </cfRule>
  </conditionalFormatting>
  <conditionalFormatting sqref="B577">
    <cfRule type="cellIs" dxfId="10385" priority="3040" operator="equal">
      <formula>"Chờ feedback"</formula>
    </cfRule>
  </conditionalFormatting>
  <conditionalFormatting sqref="B577">
    <cfRule type="cellIs" dxfId="10384" priority="3041" operator="equal">
      <formula>"LỖI LINK FB"</formula>
    </cfRule>
  </conditionalFormatting>
  <conditionalFormatting sqref="B577">
    <cfRule type="cellIs" dxfId="10383" priority="3042" operator="equal">
      <formula>"DONE"</formula>
    </cfRule>
  </conditionalFormatting>
  <conditionalFormatting sqref="B577">
    <cfRule type="cellIs" dxfId="10382" priority="3043" operator="equal">
      <formula>"Chờ lớp"</formula>
    </cfRule>
  </conditionalFormatting>
  <conditionalFormatting sqref="B577">
    <cfRule type="cellIs" dxfId="10381" priority="3044" operator="equal">
      <formula>"Chờ feedback"</formula>
    </cfRule>
  </conditionalFormatting>
  <conditionalFormatting sqref="B577">
    <cfRule type="cellIs" dxfId="10380" priority="3045" operator="equal">
      <formula>"LỖI LINK FB"</formula>
    </cfRule>
  </conditionalFormatting>
  <conditionalFormatting sqref="B577">
    <cfRule type="cellIs" dxfId="10379" priority="3046" operator="equal">
      <formula>"DONE"</formula>
    </cfRule>
  </conditionalFormatting>
  <conditionalFormatting sqref="B577">
    <cfRule type="cellIs" dxfId="10378" priority="3047" operator="equal">
      <formula>"Chờ lớp"</formula>
    </cfRule>
  </conditionalFormatting>
  <conditionalFormatting sqref="B577">
    <cfRule type="cellIs" dxfId="10377" priority="3048" operator="equal">
      <formula>"Chờ feedback"</formula>
    </cfRule>
  </conditionalFormatting>
  <conditionalFormatting sqref="B577">
    <cfRule type="cellIs" dxfId="10376" priority="3049" operator="equal">
      <formula>"LỖI LINK FB"</formula>
    </cfRule>
  </conditionalFormatting>
  <conditionalFormatting sqref="B577">
    <cfRule type="cellIs" dxfId="10375" priority="3050" operator="equal">
      <formula>"DONE"</formula>
    </cfRule>
  </conditionalFormatting>
  <conditionalFormatting sqref="B577">
    <cfRule type="cellIs" dxfId="10374" priority="3051" operator="equal">
      <formula>"Chờ lớp"</formula>
    </cfRule>
  </conditionalFormatting>
  <conditionalFormatting sqref="B577">
    <cfRule type="cellIs" dxfId="10373" priority="3052" operator="equal">
      <formula>"Chờ feedback"</formula>
    </cfRule>
  </conditionalFormatting>
  <conditionalFormatting sqref="B577">
    <cfRule type="cellIs" dxfId="10372" priority="3053" operator="equal">
      <formula>"LỖI LINK FB"</formula>
    </cfRule>
  </conditionalFormatting>
  <conditionalFormatting sqref="B577">
    <cfRule type="cellIs" dxfId="10371" priority="3054" operator="equal">
      <formula>"LỖI LINK FB"</formula>
    </cfRule>
  </conditionalFormatting>
  <conditionalFormatting sqref="B577">
    <cfRule type="cellIs" dxfId="10370" priority="3055" operator="equal">
      <formula>"LỖI LINK FB"</formula>
    </cfRule>
  </conditionalFormatting>
  <conditionalFormatting sqref="B577">
    <cfRule type="cellIs" dxfId="10369" priority="3056" operator="equal">
      <formula>"LỖI LINK FB"</formula>
    </cfRule>
  </conditionalFormatting>
  <conditionalFormatting sqref="B577">
    <cfRule type="cellIs" dxfId="10368" priority="3057" operator="equal">
      <formula>"LỖI LINK FB"</formula>
    </cfRule>
  </conditionalFormatting>
  <conditionalFormatting sqref="B577">
    <cfRule type="cellIs" dxfId="10367" priority="3058" operator="equal">
      <formula>"LỖI LINK FB"</formula>
    </cfRule>
  </conditionalFormatting>
  <conditionalFormatting sqref="B577">
    <cfRule type="cellIs" dxfId="10366" priority="3059" operator="equal">
      <formula>"LỖI LINK FB"</formula>
    </cfRule>
  </conditionalFormatting>
  <conditionalFormatting sqref="B577">
    <cfRule type="cellIs" dxfId="10365" priority="3060" operator="equal">
      <formula>"LỖI LINK FB"</formula>
    </cfRule>
  </conditionalFormatting>
  <conditionalFormatting sqref="B577">
    <cfRule type="cellIs" dxfId="10364" priority="3061" operator="equal">
      <formula>"LỖI LINK FB"</formula>
    </cfRule>
  </conditionalFormatting>
  <conditionalFormatting sqref="B577">
    <cfRule type="cellIs" dxfId="10363" priority="3062" operator="equal">
      <formula>"LỖI LINK FB"</formula>
    </cfRule>
  </conditionalFormatting>
  <conditionalFormatting sqref="B577">
    <cfRule type="cellIs" dxfId="10362" priority="3063" operator="equal">
      <formula>"LỖI LINK FB"</formula>
    </cfRule>
  </conditionalFormatting>
  <conditionalFormatting sqref="B577">
    <cfRule type="cellIs" dxfId="10361" priority="3064" operator="equal">
      <formula>"LỖI LINK FB"</formula>
    </cfRule>
  </conditionalFormatting>
  <conditionalFormatting sqref="B577">
    <cfRule type="cellIs" dxfId="10360" priority="3065" operator="equal">
      <formula>"LỖI LINK FB"</formula>
    </cfRule>
  </conditionalFormatting>
  <conditionalFormatting sqref="B577">
    <cfRule type="cellIs" dxfId="10359" priority="3066" operator="equal">
      <formula>"LỖI LINK FB"</formula>
    </cfRule>
  </conditionalFormatting>
  <conditionalFormatting sqref="B577">
    <cfRule type="cellIs" dxfId="10358" priority="3067" operator="equal">
      <formula>"DONE"</formula>
    </cfRule>
  </conditionalFormatting>
  <conditionalFormatting sqref="B577">
    <cfRule type="cellIs" dxfId="10357" priority="3068" operator="equal">
      <formula>"Chờ lớp"</formula>
    </cfRule>
  </conditionalFormatting>
  <conditionalFormatting sqref="B577">
    <cfRule type="cellIs" dxfId="10356" priority="3069" operator="equal">
      <formula>"Chờ feedback"</formula>
    </cfRule>
  </conditionalFormatting>
  <conditionalFormatting sqref="B577">
    <cfRule type="cellIs" dxfId="10355" priority="3070" operator="equal">
      <formula>"LỖI LINK FB"</formula>
    </cfRule>
  </conditionalFormatting>
  <conditionalFormatting sqref="B577">
    <cfRule type="cellIs" dxfId="10354" priority="3071" operator="equal">
      <formula>"DONE"</formula>
    </cfRule>
  </conditionalFormatting>
  <conditionalFormatting sqref="B577">
    <cfRule type="cellIs" dxfId="10353" priority="3072" operator="equal">
      <formula>"Chờ lớp"</formula>
    </cfRule>
  </conditionalFormatting>
  <conditionalFormatting sqref="B577">
    <cfRule type="cellIs" dxfId="10352" priority="3073" operator="equal">
      <formula>"Chờ feedback"</formula>
    </cfRule>
  </conditionalFormatting>
  <conditionalFormatting sqref="B577">
    <cfRule type="cellIs" dxfId="10351" priority="3074" operator="equal">
      <formula>"LỖI LINK FB"</formula>
    </cfRule>
  </conditionalFormatting>
  <conditionalFormatting sqref="B577">
    <cfRule type="cellIs" dxfId="10350" priority="3075" operator="equal">
      <formula>"DONE"</formula>
    </cfRule>
  </conditionalFormatting>
  <conditionalFormatting sqref="B577">
    <cfRule type="cellIs" dxfId="10349" priority="3076" operator="equal">
      <formula>"Chờ lớp"</formula>
    </cfRule>
  </conditionalFormatting>
  <conditionalFormatting sqref="B577">
    <cfRule type="cellIs" dxfId="10348" priority="3077" operator="equal">
      <formula>"Chờ feedback"</formula>
    </cfRule>
  </conditionalFormatting>
  <conditionalFormatting sqref="B577">
    <cfRule type="cellIs" dxfId="10347" priority="3078" operator="equal">
      <formula>"LỖI LINK FB"</formula>
    </cfRule>
  </conditionalFormatting>
  <conditionalFormatting sqref="B577">
    <cfRule type="cellIs" dxfId="10346" priority="3079" operator="equal">
      <formula>"DONE"</formula>
    </cfRule>
  </conditionalFormatting>
  <conditionalFormatting sqref="B577">
    <cfRule type="cellIs" dxfId="10345" priority="3080" operator="equal">
      <formula>"Chờ lớp"</formula>
    </cfRule>
  </conditionalFormatting>
  <conditionalFormatting sqref="B577">
    <cfRule type="cellIs" dxfId="10344" priority="3081" operator="equal">
      <formula>"Chờ feedback"</formula>
    </cfRule>
  </conditionalFormatting>
  <conditionalFormatting sqref="B577">
    <cfRule type="cellIs" dxfId="10343" priority="3082" operator="equal">
      <formula>"LỖI LINK FB"</formula>
    </cfRule>
  </conditionalFormatting>
  <conditionalFormatting sqref="B577">
    <cfRule type="cellIs" dxfId="10342" priority="3083" operator="equal">
      <formula>"LỖI LINK FB"</formula>
    </cfRule>
  </conditionalFormatting>
  <conditionalFormatting sqref="B577">
    <cfRule type="cellIs" dxfId="10341" priority="3084" operator="equal">
      <formula>"Chờ feedback"</formula>
    </cfRule>
  </conditionalFormatting>
  <conditionalFormatting sqref="B577">
    <cfRule type="cellIs" dxfId="10340" priority="3085" operator="equal">
      <formula>"Chờ lớp"</formula>
    </cfRule>
  </conditionalFormatting>
  <conditionalFormatting sqref="B577">
    <cfRule type="cellIs" dxfId="10339" priority="3086" operator="equal">
      <formula>"DONE"</formula>
    </cfRule>
  </conditionalFormatting>
  <conditionalFormatting sqref="B577">
    <cfRule type="cellIs" dxfId="10338" priority="3087" operator="equal">
      <formula>"DONE"</formula>
    </cfRule>
  </conditionalFormatting>
  <conditionalFormatting sqref="B577">
    <cfRule type="cellIs" dxfId="10337" priority="3088" operator="equal">
      <formula>"Chờ lớp"</formula>
    </cfRule>
  </conditionalFormatting>
  <conditionalFormatting sqref="B577">
    <cfRule type="cellIs" dxfId="10336" priority="3089" operator="equal">
      <formula>"Chờ feedback"</formula>
    </cfRule>
  </conditionalFormatting>
  <conditionalFormatting sqref="B577">
    <cfRule type="cellIs" dxfId="10335" priority="3090" operator="equal">
      <formula>"LỖI LINK FB"</formula>
    </cfRule>
  </conditionalFormatting>
  <conditionalFormatting sqref="B577">
    <cfRule type="cellIs" dxfId="10334" priority="3091" operator="equal">
      <formula>"DONE"</formula>
    </cfRule>
  </conditionalFormatting>
  <conditionalFormatting sqref="B577">
    <cfRule type="cellIs" dxfId="10333" priority="3092" operator="equal">
      <formula>"Chờ lớp"</formula>
    </cfRule>
  </conditionalFormatting>
  <conditionalFormatting sqref="B577">
    <cfRule type="cellIs" dxfId="10332" priority="3093" operator="equal">
      <formula>"Chờ feedback"</formula>
    </cfRule>
  </conditionalFormatting>
  <conditionalFormatting sqref="B577">
    <cfRule type="cellIs" dxfId="10331" priority="3094" operator="equal">
      <formula>"LỖI LINK FB"</formula>
    </cfRule>
  </conditionalFormatting>
  <conditionalFormatting sqref="B577">
    <cfRule type="cellIs" dxfId="10330" priority="3095" operator="equal">
      <formula>"LỖI LINK FB"</formula>
    </cfRule>
  </conditionalFormatting>
  <conditionalFormatting sqref="B577">
    <cfRule type="cellIs" dxfId="10329" priority="3096" operator="equal">
      <formula>"Chờ feedback"</formula>
    </cfRule>
  </conditionalFormatting>
  <conditionalFormatting sqref="B577">
    <cfRule type="cellIs" dxfId="10328" priority="3097" operator="equal">
      <formula>"Chờ lớp"</formula>
    </cfRule>
  </conditionalFormatting>
  <conditionalFormatting sqref="B577">
    <cfRule type="cellIs" dxfId="10327" priority="3098" operator="equal">
      <formula>"DONE"</formula>
    </cfRule>
  </conditionalFormatting>
  <conditionalFormatting sqref="B577">
    <cfRule type="cellIs" dxfId="10326" priority="3099" operator="equal">
      <formula>"LỖI LINK FB"</formula>
    </cfRule>
  </conditionalFormatting>
  <conditionalFormatting sqref="B577">
    <cfRule type="cellIs" dxfId="10325" priority="3100" operator="equal">
      <formula>"Chờ feedback"</formula>
    </cfRule>
  </conditionalFormatting>
  <conditionalFormatting sqref="B577">
    <cfRule type="cellIs" dxfId="10324" priority="3101" operator="equal">
      <formula>"Chờ lớp"</formula>
    </cfRule>
  </conditionalFormatting>
  <conditionalFormatting sqref="B577">
    <cfRule type="cellIs" dxfId="10323" priority="3102" operator="equal">
      <formula>"DONE"</formula>
    </cfRule>
  </conditionalFormatting>
  <conditionalFormatting sqref="B577">
    <cfRule type="cellIs" dxfId="10322" priority="3103" operator="equal">
      <formula>"DONE"</formula>
    </cfRule>
  </conditionalFormatting>
  <conditionalFormatting sqref="B577">
    <cfRule type="cellIs" dxfId="10321" priority="3104" operator="equal">
      <formula>"Chờ lớp"</formula>
    </cfRule>
  </conditionalFormatting>
  <conditionalFormatting sqref="B577">
    <cfRule type="cellIs" dxfId="10320" priority="3105" operator="equal">
      <formula>"Chờ feedback"</formula>
    </cfRule>
  </conditionalFormatting>
  <conditionalFormatting sqref="B577">
    <cfRule type="cellIs" dxfId="10319" priority="3106" operator="equal">
      <formula>"LỖI LINK FB"</formula>
    </cfRule>
  </conditionalFormatting>
  <conditionalFormatting sqref="B577">
    <cfRule type="cellIs" dxfId="10318" priority="3107" operator="equal">
      <formula>"LỖI LINK FB"</formula>
    </cfRule>
  </conditionalFormatting>
  <conditionalFormatting sqref="B577">
    <cfRule type="cellIs" dxfId="10317" priority="3108" operator="equal">
      <formula>"Chờ feedback"</formula>
    </cfRule>
  </conditionalFormatting>
  <conditionalFormatting sqref="B577">
    <cfRule type="cellIs" dxfId="10316" priority="3109" operator="equal">
      <formula>"Chờ lớp"</formula>
    </cfRule>
  </conditionalFormatting>
  <conditionalFormatting sqref="B577">
    <cfRule type="cellIs" dxfId="10315" priority="3110" operator="equal">
      <formula>"DONE"</formula>
    </cfRule>
  </conditionalFormatting>
  <conditionalFormatting sqref="B577">
    <cfRule type="cellIs" dxfId="10314" priority="3111" operator="equal">
      <formula>"DONE"</formula>
    </cfRule>
  </conditionalFormatting>
  <conditionalFormatting sqref="B577">
    <cfRule type="cellIs" dxfId="10313" priority="3112" operator="equal">
      <formula>"Chờ lớp"</formula>
    </cfRule>
  </conditionalFormatting>
  <conditionalFormatting sqref="B577">
    <cfRule type="cellIs" dxfId="10312" priority="3113" operator="equal">
      <formula>"Chờ feedback"</formula>
    </cfRule>
  </conditionalFormatting>
  <conditionalFormatting sqref="B577">
    <cfRule type="cellIs" dxfId="10311" priority="3114" operator="equal">
      <formula>"LỖI LINK FB"</formula>
    </cfRule>
  </conditionalFormatting>
  <conditionalFormatting sqref="B577">
    <cfRule type="cellIs" dxfId="10310" priority="3115" operator="equal">
      <formula>"DONE"</formula>
    </cfRule>
  </conditionalFormatting>
  <conditionalFormatting sqref="B577">
    <cfRule type="cellIs" dxfId="10309" priority="3116" operator="equal">
      <formula>"Chờ lớp"</formula>
    </cfRule>
  </conditionalFormatting>
  <conditionalFormatting sqref="B577">
    <cfRule type="cellIs" dxfId="10308" priority="3117" operator="equal">
      <formula>"Chờ feedback"</formula>
    </cfRule>
  </conditionalFormatting>
  <conditionalFormatting sqref="B577">
    <cfRule type="cellIs" dxfId="10307" priority="3118" operator="equal">
      <formula>"LỖI LINK FB"</formula>
    </cfRule>
  </conditionalFormatting>
  <conditionalFormatting sqref="B577">
    <cfRule type="cellIs" dxfId="10306" priority="3119" operator="equal">
      <formula>"DONE"</formula>
    </cfRule>
  </conditionalFormatting>
  <conditionalFormatting sqref="B577">
    <cfRule type="cellIs" dxfId="10305" priority="3120" operator="equal">
      <formula>"Chờ lớp"</formula>
    </cfRule>
  </conditionalFormatting>
  <conditionalFormatting sqref="B577">
    <cfRule type="cellIs" dxfId="10304" priority="3121" operator="equal">
      <formula>"Chờ feedback"</formula>
    </cfRule>
  </conditionalFormatting>
  <conditionalFormatting sqref="B577">
    <cfRule type="cellIs" dxfId="10303" priority="3122" operator="equal">
      <formula>"LỖI LINK FB"</formula>
    </cfRule>
  </conditionalFormatting>
  <conditionalFormatting sqref="B577">
    <cfRule type="cellIs" dxfId="10302" priority="3123" operator="equal">
      <formula>"LỖI LINK FB"</formula>
    </cfRule>
  </conditionalFormatting>
  <conditionalFormatting sqref="B577">
    <cfRule type="cellIs" dxfId="10301" priority="3124" operator="equal">
      <formula>"LỖI LINK FB"</formula>
    </cfRule>
  </conditionalFormatting>
  <conditionalFormatting sqref="B577">
    <cfRule type="cellIs" dxfId="10300" priority="3125" operator="equal">
      <formula>"LỖI LINK FB"</formula>
    </cfRule>
  </conditionalFormatting>
  <conditionalFormatting sqref="B577">
    <cfRule type="cellIs" dxfId="10299" priority="3126" operator="equal">
      <formula>"LỖI LINK FB"</formula>
    </cfRule>
  </conditionalFormatting>
  <conditionalFormatting sqref="B577">
    <cfRule type="cellIs" dxfId="10298" priority="3127" operator="equal">
      <formula>"LỖI LINK FB"</formula>
    </cfRule>
  </conditionalFormatting>
  <conditionalFormatting sqref="B577">
    <cfRule type="cellIs" dxfId="10297" priority="3128" operator="equal">
      <formula>"LỖI LINK FB"</formula>
    </cfRule>
  </conditionalFormatting>
  <conditionalFormatting sqref="B577">
    <cfRule type="cellIs" dxfId="10296" priority="3129" operator="equal">
      <formula>"LỖI LINK FB"</formula>
    </cfRule>
  </conditionalFormatting>
  <conditionalFormatting sqref="B577">
    <cfRule type="cellIs" dxfId="10295" priority="3130" operator="equal">
      <formula>"LỖI LINK FB"</formula>
    </cfRule>
  </conditionalFormatting>
  <conditionalFormatting sqref="B577">
    <cfRule type="cellIs" dxfId="10294" priority="3131" operator="equal">
      <formula>"LỖI LINK FB"</formula>
    </cfRule>
  </conditionalFormatting>
  <conditionalFormatting sqref="B577">
    <cfRule type="cellIs" dxfId="10293" priority="3132" operator="equal">
      <formula>"LỖI LINK FB"</formula>
    </cfRule>
  </conditionalFormatting>
  <conditionalFormatting sqref="B577">
    <cfRule type="cellIs" dxfId="10292" priority="3133" operator="equal">
      <formula>"LỖI LINK FB"</formula>
    </cfRule>
  </conditionalFormatting>
  <conditionalFormatting sqref="B577">
    <cfRule type="cellIs" dxfId="10291" priority="3134" operator="equal">
      <formula>"LỖI LINK FB"</formula>
    </cfRule>
  </conditionalFormatting>
  <conditionalFormatting sqref="B577">
    <cfRule type="cellIs" dxfId="10290" priority="3135" operator="equal">
      <formula>"LỖI LINK FB"</formula>
    </cfRule>
  </conditionalFormatting>
  <conditionalFormatting sqref="B577">
    <cfRule type="cellIs" dxfId="10289" priority="3136" operator="equal">
      <formula>"LỖI LINK FB"</formula>
    </cfRule>
  </conditionalFormatting>
  <conditionalFormatting sqref="B577">
    <cfRule type="cellIs" dxfId="10288" priority="3137" operator="equal">
      <formula>"LỖI LINK FB"</formula>
    </cfRule>
  </conditionalFormatting>
  <conditionalFormatting sqref="B577">
    <cfRule type="cellIs" dxfId="10287" priority="3138" operator="equal">
      <formula>"LỖI LINK FB"</formula>
    </cfRule>
  </conditionalFormatting>
  <conditionalFormatting sqref="B577">
    <cfRule type="cellIs" dxfId="10286" priority="3139" operator="equal">
      <formula>"DONE"</formula>
    </cfRule>
  </conditionalFormatting>
  <conditionalFormatting sqref="B577">
    <cfRule type="cellIs" dxfId="10285" priority="3140" operator="equal">
      <formula>"Chờ lớp"</formula>
    </cfRule>
  </conditionalFormatting>
  <conditionalFormatting sqref="B577">
    <cfRule type="cellIs" dxfId="10284" priority="3141" operator="equal">
      <formula>"Chờ feedback"</formula>
    </cfRule>
  </conditionalFormatting>
  <conditionalFormatting sqref="B577">
    <cfRule type="cellIs" dxfId="10283" priority="3142" operator="equal">
      <formula>"LỖI LINK FB"</formula>
    </cfRule>
  </conditionalFormatting>
  <conditionalFormatting sqref="D577:E577">
    <cfRule type="cellIs" dxfId="10282" priority="3143" operator="equal">
      <formula>"GT Lv1"</formula>
    </cfRule>
  </conditionalFormatting>
  <conditionalFormatting sqref="D577:E577">
    <cfRule type="cellIs" dxfId="10281" priority="3144" operator="equal">
      <formula>"GT Lv2"</formula>
    </cfRule>
  </conditionalFormatting>
  <conditionalFormatting sqref="D577:E577">
    <cfRule type="cellIs" dxfId="10280" priority="3145" operator="equal">
      <formula>"GT Lv3"</formula>
    </cfRule>
  </conditionalFormatting>
  <conditionalFormatting sqref="D577:E577">
    <cfRule type="cellIs" dxfId="10279" priority="3146" operator="equal">
      <formula>"Toeic Lv1"</formula>
    </cfRule>
  </conditionalFormatting>
  <conditionalFormatting sqref="D577:E577">
    <cfRule type="cellIs" dxfId="10278" priority="3147" operator="equal">
      <formula>"Toeic Lv2"</formula>
    </cfRule>
  </conditionalFormatting>
  <conditionalFormatting sqref="D577:E577">
    <cfRule type="containsText" dxfId="10277" priority="3148" operator="containsText" text="Combo">
      <formula>NOT(ISERROR(SEARCH(("Combo"),(D577))))</formula>
    </cfRule>
  </conditionalFormatting>
  <conditionalFormatting sqref="D577:E577">
    <cfRule type="containsText" dxfId="10276" priority="3149" operator="containsText" text="Combo">
      <formula>NOT(ISERROR(SEARCH(("Combo"),(D577))))</formula>
    </cfRule>
  </conditionalFormatting>
  <conditionalFormatting sqref="D577:E577">
    <cfRule type="containsText" dxfId="10275" priority="3150" operator="containsText" text="Combo">
      <formula>NOT(ISERROR(SEARCH(("Combo"),(D577))))</formula>
    </cfRule>
  </conditionalFormatting>
  <conditionalFormatting sqref="D577:E577">
    <cfRule type="containsText" dxfId="10274" priority="3151" operator="containsText" text="Combo">
      <formula>NOT(ISERROR(SEARCH(("Combo"),(D577))))</formula>
    </cfRule>
  </conditionalFormatting>
  <conditionalFormatting sqref="C577">
    <cfRule type="cellIs" dxfId="10273" priority="3152" operator="equal">
      <formula>"Mới"</formula>
    </cfRule>
  </conditionalFormatting>
  <conditionalFormatting sqref="C577">
    <cfRule type="cellIs" dxfId="10272" priority="3153" operator="equal">
      <formula>"Up Level"</formula>
    </cfRule>
  </conditionalFormatting>
  <conditionalFormatting sqref="C577">
    <cfRule type="cellIs" dxfId="10271" priority="3154" operator="equal">
      <formula>"Up quá trình"</formula>
    </cfRule>
  </conditionalFormatting>
  <conditionalFormatting sqref="C577">
    <cfRule type="cellIs" dxfId="10270" priority="3155" operator="equal">
      <formula>"Mới"</formula>
    </cfRule>
  </conditionalFormatting>
  <conditionalFormatting sqref="C577">
    <cfRule type="cellIs" dxfId="10269" priority="3156" operator="equal">
      <formula>"Up Level"</formula>
    </cfRule>
  </conditionalFormatting>
  <conditionalFormatting sqref="C577">
    <cfRule type="cellIs" dxfId="10268" priority="3157" operator="equal">
      <formula>"Đã tính lương"</formula>
    </cfRule>
  </conditionalFormatting>
  <conditionalFormatting sqref="C577">
    <cfRule type="cellIs" dxfId="10267" priority="3158" operator="equal">
      <formula>"Up quá trình"</formula>
    </cfRule>
  </conditionalFormatting>
  <conditionalFormatting sqref="C576">
    <cfRule type="cellIs" dxfId="10266" priority="3159" operator="equal">
      <formula>"Up quá trình"</formula>
    </cfRule>
  </conditionalFormatting>
  <conditionalFormatting sqref="C576">
    <cfRule type="cellIs" dxfId="10265" priority="3160" operator="equal">
      <formula>"Đã tính lương"</formula>
    </cfRule>
  </conditionalFormatting>
  <conditionalFormatting sqref="C576">
    <cfRule type="cellIs" dxfId="10264" priority="3161" operator="equal">
      <formula>"Up Level"</formula>
    </cfRule>
  </conditionalFormatting>
  <conditionalFormatting sqref="C576">
    <cfRule type="cellIs" dxfId="10263" priority="3162" operator="equal">
      <formula>"Mới"</formula>
    </cfRule>
  </conditionalFormatting>
  <conditionalFormatting sqref="C576">
    <cfRule type="cellIs" dxfId="10262" priority="3163" operator="equal">
      <formula>"Up quá trình"</formula>
    </cfRule>
  </conditionalFormatting>
  <conditionalFormatting sqref="C576 Z576:Z577">
    <cfRule type="cellIs" dxfId="10261" priority="3164" operator="equal">
      <formula>"Đã tính lương"</formula>
    </cfRule>
  </conditionalFormatting>
  <conditionalFormatting sqref="C576">
    <cfRule type="cellIs" dxfId="10260" priority="3165" operator="equal">
      <formula>"Up Level"</formula>
    </cfRule>
  </conditionalFormatting>
  <conditionalFormatting sqref="C576">
    <cfRule type="cellIs" dxfId="10259" priority="3166" operator="equal">
      <formula>"Mới"</formula>
    </cfRule>
  </conditionalFormatting>
  <conditionalFormatting sqref="G576:H576">
    <cfRule type="cellIs" dxfId="10258" priority="3167" operator="equal">
      <formula>"V"</formula>
    </cfRule>
  </conditionalFormatting>
  <conditionalFormatting sqref="G576:H576">
    <cfRule type="cellIs" dxfId="10257" priority="3168" operator="equal">
      <formula>"V"</formula>
    </cfRule>
  </conditionalFormatting>
  <conditionalFormatting sqref="G576:H576">
    <cfRule type="cellIs" dxfId="10256" priority="3169" operator="equal">
      <formula>"V"</formula>
    </cfRule>
  </conditionalFormatting>
  <conditionalFormatting sqref="G576:H576">
    <cfRule type="cellIs" dxfId="10255" priority="3170" operator="equal">
      <formula>"V"</formula>
    </cfRule>
  </conditionalFormatting>
  <conditionalFormatting sqref="G576:H576">
    <cfRule type="cellIs" dxfId="10254" priority="3171" operator="equal">
      <formula>"T"</formula>
    </cfRule>
  </conditionalFormatting>
  <conditionalFormatting sqref="G576:H576">
    <cfRule type="cellIs" dxfId="10253" priority="3172" operator="equal">
      <formula>"C"</formula>
    </cfRule>
  </conditionalFormatting>
  <conditionalFormatting sqref="G576:H576">
    <cfRule type="cellIs" dxfId="10252" priority="3173" operator="equal">
      <formula>"B"</formula>
    </cfRule>
  </conditionalFormatting>
  <conditionalFormatting sqref="G576:H576">
    <cfRule type="cellIs" dxfId="10251" priority="3174" operator="equal">
      <formula>"A"</formula>
    </cfRule>
  </conditionalFormatting>
  <conditionalFormatting sqref="H576">
    <cfRule type="colorScale" priority="3175">
      <colorScale>
        <cfvo type="min"/>
        <cfvo type="max"/>
        <color rgb="FF57BB8A"/>
        <color rgb="FFFFFFFF"/>
      </colorScale>
    </cfRule>
  </conditionalFormatting>
  <conditionalFormatting sqref="D576:E576">
    <cfRule type="containsText" dxfId="10250" priority="3176" operator="containsText" text="Combo">
      <formula>NOT(ISERROR(SEARCH(("Combo"),(D576))))</formula>
    </cfRule>
  </conditionalFormatting>
  <conditionalFormatting sqref="D576:E576">
    <cfRule type="containsText" dxfId="10249" priority="3177" operator="containsText" text="Combo">
      <formula>NOT(ISERROR(SEARCH(("Combo"),(D576))))</formula>
    </cfRule>
  </conditionalFormatting>
  <conditionalFormatting sqref="D576:E576">
    <cfRule type="containsText" dxfId="10248" priority="3178" operator="containsText" text="Combo">
      <formula>NOT(ISERROR(SEARCH(("Combo"),(D576))))</formula>
    </cfRule>
  </conditionalFormatting>
  <conditionalFormatting sqref="D576:E576">
    <cfRule type="containsText" dxfId="10247" priority="3179" operator="containsText" text="Combo">
      <formula>NOT(ISERROR(SEARCH(("Combo"),(D576))))</formula>
    </cfRule>
  </conditionalFormatting>
  <conditionalFormatting sqref="D576:E576">
    <cfRule type="cellIs" dxfId="10246" priority="3180" operator="equal">
      <formula>"Toeic Lv2"</formula>
    </cfRule>
  </conditionalFormatting>
  <conditionalFormatting sqref="D576:E576">
    <cfRule type="cellIs" dxfId="10245" priority="3181" operator="equal">
      <formula>"Toeic Lv1"</formula>
    </cfRule>
  </conditionalFormatting>
  <conditionalFormatting sqref="D576:E576">
    <cfRule type="cellIs" dxfId="10244" priority="3182" operator="equal">
      <formula>"GT Lv3"</formula>
    </cfRule>
  </conditionalFormatting>
  <conditionalFormatting sqref="D576:E576">
    <cfRule type="cellIs" dxfId="10243" priority="3183" operator="equal">
      <formula>"GT Lv2"</formula>
    </cfRule>
  </conditionalFormatting>
  <conditionalFormatting sqref="D576:E576">
    <cfRule type="cellIs" dxfId="10242" priority="3184" operator="equal">
      <formula>"GT Lv1"</formula>
    </cfRule>
  </conditionalFormatting>
  <conditionalFormatting sqref="G576">
    <cfRule type="cellIs" dxfId="10241" priority="3185" operator="equal">
      <formula>"V"</formula>
    </cfRule>
  </conditionalFormatting>
  <conditionalFormatting sqref="G576">
    <cfRule type="cellIs" dxfId="10240" priority="3186" operator="equal">
      <formula>"T"</formula>
    </cfRule>
  </conditionalFormatting>
  <conditionalFormatting sqref="G576">
    <cfRule type="cellIs" dxfId="10239" priority="3187" operator="equal">
      <formula>"C"</formula>
    </cfRule>
  </conditionalFormatting>
  <conditionalFormatting sqref="G576">
    <cfRule type="cellIs" dxfId="10238" priority="3188" operator="equal">
      <formula>"B"</formula>
    </cfRule>
  </conditionalFormatting>
  <conditionalFormatting sqref="G576">
    <cfRule type="cellIs" dxfId="10237" priority="3189" operator="equal">
      <formula>"A"</formula>
    </cfRule>
  </conditionalFormatting>
  <conditionalFormatting sqref="G576">
    <cfRule type="cellIs" dxfId="10236" priority="3190" operator="equal">
      <formula>"V"</formula>
    </cfRule>
  </conditionalFormatting>
  <conditionalFormatting sqref="G576">
    <cfRule type="cellIs" dxfId="10235" priority="3191" operator="equal">
      <formula>"V"</formula>
    </cfRule>
  </conditionalFormatting>
  <conditionalFormatting sqref="G576">
    <cfRule type="cellIs" dxfId="10234" priority="3192" operator="equal">
      <formula>"V"</formula>
    </cfRule>
  </conditionalFormatting>
  <conditionalFormatting sqref="B576">
    <cfRule type="cellIs" dxfId="10233" priority="3193" operator="equal">
      <formula>"LỖI LINK FB"</formula>
    </cfRule>
  </conditionalFormatting>
  <conditionalFormatting sqref="B576">
    <cfRule type="cellIs" dxfId="10232" priority="3194" operator="equal">
      <formula>"Chờ feedback"</formula>
    </cfRule>
  </conditionalFormatting>
  <conditionalFormatting sqref="B576">
    <cfRule type="cellIs" dxfId="10231" priority="3195" operator="equal">
      <formula>"Chờ lớp"</formula>
    </cfRule>
  </conditionalFormatting>
  <conditionalFormatting sqref="B576">
    <cfRule type="cellIs" dxfId="10230" priority="3196" operator="equal">
      <formula>"DONE"</formula>
    </cfRule>
  </conditionalFormatting>
  <conditionalFormatting sqref="B576">
    <cfRule type="cellIs" dxfId="10229" priority="3197" operator="equal">
      <formula>"LỖI LINK FB"</formula>
    </cfRule>
  </conditionalFormatting>
  <conditionalFormatting sqref="B576">
    <cfRule type="cellIs" dxfId="10228" priority="3198" operator="equal">
      <formula>"LỖI LINK FB"</formula>
    </cfRule>
  </conditionalFormatting>
  <conditionalFormatting sqref="B576">
    <cfRule type="cellIs" dxfId="10227" priority="3199" operator="equal">
      <formula>"LỖI LINK FB"</formula>
    </cfRule>
  </conditionalFormatting>
  <conditionalFormatting sqref="B576">
    <cfRule type="cellIs" dxfId="10226" priority="3200" operator="equal">
      <formula>"LỖI LINK FB"</formula>
    </cfRule>
  </conditionalFormatting>
  <conditionalFormatting sqref="B576">
    <cfRule type="cellIs" dxfId="10225" priority="3201" operator="equal">
      <formula>"LỖI LINK FB"</formula>
    </cfRule>
  </conditionalFormatting>
  <conditionalFormatting sqref="B576">
    <cfRule type="cellIs" dxfId="10224" priority="3202" operator="equal">
      <formula>"LỖI LINK FB"</formula>
    </cfRule>
  </conditionalFormatting>
  <conditionalFormatting sqref="B576">
    <cfRule type="cellIs" dxfId="10223" priority="3203" operator="equal">
      <formula>"LỖI LINK FB"</formula>
    </cfRule>
  </conditionalFormatting>
  <conditionalFormatting sqref="B576">
    <cfRule type="cellIs" dxfId="10222" priority="3204" operator="equal">
      <formula>"LỖI LINK FB"</formula>
    </cfRule>
  </conditionalFormatting>
  <conditionalFormatting sqref="B576">
    <cfRule type="cellIs" dxfId="10221" priority="3205" operator="equal">
      <formula>"LỖI LINK FB"</formula>
    </cfRule>
  </conditionalFormatting>
  <conditionalFormatting sqref="B576">
    <cfRule type="cellIs" dxfId="10220" priority="3206" operator="equal">
      <formula>"LỖI LINK FB"</formula>
    </cfRule>
  </conditionalFormatting>
  <conditionalFormatting sqref="B576">
    <cfRule type="cellIs" dxfId="10219" priority="3207" operator="equal">
      <formula>"LỖI LINK FB"</formula>
    </cfRule>
  </conditionalFormatting>
  <conditionalFormatting sqref="B576">
    <cfRule type="cellIs" dxfId="10218" priority="3208" operator="equal">
      <formula>"LỖI LINK FB"</formula>
    </cfRule>
  </conditionalFormatting>
  <conditionalFormatting sqref="B576">
    <cfRule type="cellIs" dxfId="10217" priority="3209" operator="equal">
      <formula>"LỖI LINK FB"</formula>
    </cfRule>
  </conditionalFormatting>
  <conditionalFormatting sqref="B576">
    <cfRule type="cellIs" dxfId="10216" priority="3210" operator="equal">
      <formula>"LỖI LINK FB"</formula>
    </cfRule>
  </conditionalFormatting>
  <conditionalFormatting sqref="B576">
    <cfRule type="cellIs" dxfId="10215" priority="3211" operator="equal">
      <formula>"LỖI LINK FB"</formula>
    </cfRule>
  </conditionalFormatting>
  <conditionalFormatting sqref="B576">
    <cfRule type="cellIs" dxfId="10214" priority="3212" operator="equal">
      <formula>"LỖI LINK FB"</formula>
    </cfRule>
  </conditionalFormatting>
  <conditionalFormatting sqref="B576">
    <cfRule type="cellIs" dxfId="10213" priority="3213" operator="equal">
      <formula>"LỖI LINK FB"</formula>
    </cfRule>
  </conditionalFormatting>
  <conditionalFormatting sqref="B576">
    <cfRule type="cellIs" dxfId="10212" priority="3214" operator="equal">
      <formula>"Chờ feedback"</formula>
    </cfRule>
  </conditionalFormatting>
  <conditionalFormatting sqref="B576">
    <cfRule type="cellIs" dxfId="10211" priority="3215" operator="equal">
      <formula>"Chờ lớp"</formula>
    </cfRule>
  </conditionalFormatting>
  <conditionalFormatting sqref="B576">
    <cfRule type="cellIs" dxfId="10210" priority="3216" operator="equal">
      <formula>"DONE"</formula>
    </cfRule>
  </conditionalFormatting>
  <conditionalFormatting sqref="B576">
    <cfRule type="cellIs" dxfId="10209" priority="3217" operator="equal">
      <formula>"LỖI LINK FB"</formula>
    </cfRule>
  </conditionalFormatting>
  <conditionalFormatting sqref="B576">
    <cfRule type="cellIs" dxfId="10208" priority="3218" operator="equal">
      <formula>"Chờ feedback"</formula>
    </cfRule>
  </conditionalFormatting>
  <conditionalFormatting sqref="B576">
    <cfRule type="cellIs" dxfId="10207" priority="3219" operator="equal">
      <formula>"Chờ lớp"</formula>
    </cfRule>
  </conditionalFormatting>
  <conditionalFormatting sqref="B576">
    <cfRule type="cellIs" dxfId="10206" priority="3220" operator="equal">
      <formula>"DONE"</formula>
    </cfRule>
  </conditionalFormatting>
  <conditionalFormatting sqref="B576">
    <cfRule type="cellIs" dxfId="10205" priority="3221" operator="equal">
      <formula>"LỖI LINK FB"</formula>
    </cfRule>
  </conditionalFormatting>
  <conditionalFormatting sqref="B576">
    <cfRule type="cellIs" dxfId="10204" priority="3222" operator="equal">
      <formula>"Chờ feedback"</formula>
    </cfRule>
  </conditionalFormatting>
  <conditionalFormatting sqref="B576">
    <cfRule type="cellIs" dxfId="10203" priority="3223" operator="equal">
      <formula>"Chờ lớp"</formula>
    </cfRule>
  </conditionalFormatting>
  <conditionalFormatting sqref="B576">
    <cfRule type="cellIs" dxfId="10202" priority="3224" operator="equal">
      <formula>"DONE"</formula>
    </cfRule>
  </conditionalFormatting>
  <conditionalFormatting sqref="B576">
    <cfRule type="cellIs" dxfId="10201" priority="3225" operator="equal">
      <formula>"DONE"</formula>
    </cfRule>
  </conditionalFormatting>
  <conditionalFormatting sqref="B576">
    <cfRule type="cellIs" dxfId="10200" priority="3226" operator="equal">
      <formula>"Chờ lớp"</formula>
    </cfRule>
  </conditionalFormatting>
  <conditionalFormatting sqref="B576">
    <cfRule type="cellIs" dxfId="10199" priority="3227" operator="equal">
      <formula>"Chờ feedback"</formula>
    </cfRule>
  </conditionalFormatting>
  <conditionalFormatting sqref="B576">
    <cfRule type="cellIs" dxfId="10198" priority="3228" operator="equal">
      <formula>"LỖI LINK FB"</formula>
    </cfRule>
  </conditionalFormatting>
  <conditionalFormatting sqref="B576">
    <cfRule type="cellIs" dxfId="10197" priority="3229" operator="equal">
      <formula>"LỖI LINK FB"</formula>
    </cfRule>
  </conditionalFormatting>
  <conditionalFormatting sqref="B576">
    <cfRule type="cellIs" dxfId="10196" priority="3230" operator="equal">
      <formula>"Chờ feedback"</formula>
    </cfRule>
  </conditionalFormatting>
  <conditionalFormatting sqref="B576">
    <cfRule type="cellIs" dxfId="10195" priority="3231" operator="equal">
      <formula>"Chờ lớp"</formula>
    </cfRule>
  </conditionalFormatting>
  <conditionalFormatting sqref="B576">
    <cfRule type="cellIs" dxfId="10194" priority="3232" operator="equal">
      <formula>"DONE"</formula>
    </cfRule>
  </conditionalFormatting>
  <conditionalFormatting sqref="B576">
    <cfRule type="cellIs" dxfId="10193" priority="3233" operator="equal">
      <formula>"DONE"</formula>
    </cfRule>
  </conditionalFormatting>
  <conditionalFormatting sqref="B576">
    <cfRule type="cellIs" dxfId="10192" priority="3234" operator="equal">
      <formula>"Chờ lớp"</formula>
    </cfRule>
  </conditionalFormatting>
  <conditionalFormatting sqref="B576">
    <cfRule type="cellIs" dxfId="10191" priority="3235" operator="equal">
      <formula>"Chờ feedback"</formula>
    </cfRule>
  </conditionalFormatting>
  <conditionalFormatting sqref="B576">
    <cfRule type="cellIs" dxfId="10190" priority="3236" operator="equal">
      <formula>"LỖI LINK FB"</formula>
    </cfRule>
  </conditionalFormatting>
  <conditionalFormatting sqref="B576">
    <cfRule type="cellIs" dxfId="10189" priority="3237" operator="equal">
      <formula>"DONE"</formula>
    </cfRule>
  </conditionalFormatting>
  <conditionalFormatting sqref="B576">
    <cfRule type="cellIs" dxfId="10188" priority="3238" operator="equal">
      <formula>"Chờ lớp"</formula>
    </cfRule>
  </conditionalFormatting>
  <conditionalFormatting sqref="B576">
    <cfRule type="cellIs" dxfId="10187" priority="3239" operator="equal">
      <formula>"Chờ feedback"</formula>
    </cfRule>
  </conditionalFormatting>
  <conditionalFormatting sqref="B576">
    <cfRule type="cellIs" dxfId="10186" priority="3240" operator="equal">
      <formula>"LỖI LINK FB"</formula>
    </cfRule>
  </conditionalFormatting>
  <conditionalFormatting sqref="B576">
    <cfRule type="cellIs" dxfId="10185" priority="3241" operator="equal">
      <formula>"LỖI LINK FB"</formula>
    </cfRule>
  </conditionalFormatting>
  <conditionalFormatting sqref="B576">
    <cfRule type="cellIs" dxfId="10184" priority="3242" operator="equal">
      <formula>"Chờ feedback"</formula>
    </cfRule>
  </conditionalFormatting>
  <conditionalFormatting sqref="B576">
    <cfRule type="cellIs" dxfId="10183" priority="3243" operator="equal">
      <formula>"Chờ lớp"</formula>
    </cfRule>
  </conditionalFormatting>
  <conditionalFormatting sqref="B576">
    <cfRule type="cellIs" dxfId="10182" priority="3244" operator="equal">
      <formula>"DONE"</formula>
    </cfRule>
  </conditionalFormatting>
  <conditionalFormatting sqref="B576">
    <cfRule type="cellIs" dxfId="10181" priority="3245" operator="equal">
      <formula>"LỖI LINK FB"</formula>
    </cfRule>
  </conditionalFormatting>
  <conditionalFormatting sqref="B576">
    <cfRule type="cellIs" dxfId="10180" priority="3246" operator="equal">
      <formula>"Chờ feedback"</formula>
    </cfRule>
  </conditionalFormatting>
  <conditionalFormatting sqref="B576">
    <cfRule type="cellIs" dxfId="10179" priority="3247" operator="equal">
      <formula>"Chờ lớp"</formula>
    </cfRule>
  </conditionalFormatting>
  <conditionalFormatting sqref="B576">
    <cfRule type="cellIs" dxfId="10178" priority="3248" operator="equal">
      <formula>"DONE"</formula>
    </cfRule>
  </conditionalFormatting>
  <conditionalFormatting sqref="B576">
    <cfRule type="cellIs" dxfId="10177" priority="3249" operator="equal">
      <formula>"DONE"</formula>
    </cfRule>
  </conditionalFormatting>
  <conditionalFormatting sqref="B576">
    <cfRule type="cellIs" dxfId="10176" priority="3250" operator="equal">
      <formula>"Chờ lớp"</formula>
    </cfRule>
  </conditionalFormatting>
  <conditionalFormatting sqref="B576">
    <cfRule type="cellIs" dxfId="10175" priority="3251" operator="equal">
      <formula>"Chờ feedback"</formula>
    </cfRule>
  </conditionalFormatting>
  <conditionalFormatting sqref="B576">
    <cfRule type="cellIs" dxfId="10174" priority="3252" operator="equal">
      <formula>"LỖI LINK FB"</formula>
    </cfRule>
  </conditionalFormatting>
  <conditionalFormatting sqref="B576">
    <cfRule type="cellIs" dxfId="10173" priority="3253" operator="equal">
      <formula>"LỖI LINK FB"</formula>
    </cfRule>
  </conditionalFormatting>
  <conditionalFormatting sqref="B576">
    <cfRule type="cellIs" dxfId="10172" priority="3254" operator="equal">
      <formula>"Chờ feedback"</formula>
    </cfRule>
  </conditionalFormatting>
  <conditionalFormatting sqref="B576">
    <cfRule type="cellIs" dxfId="10171" priority="3255" operator="equal">
      <formula>"Chờ lớp"</formula>
    </cfRule>
  </conditionalFormatting>
  <conditionalFormatting sqref="B576">
    <cfRule type="cellIs" dxfId="10170" priority="3256" operator="equal">
      <formula>"DONE"</formula>
    </cfRule>
  </conditionalFormatting>
  <conditionalFormatting sqref="B576">
    <cfRule type="cellIs" dxfId="10169" priority="3257" operator="equal">
      <formula>"LỖI LINK FB"</formula>
    </cfRule>
  </conditionalFormatting>
  <conditionalFormatting sqref="B576">
    <cfRule type="cellIs" dxfId="10168" priority="3258" operator="equal">
      <formula>"Chờ feedback"</formula>
    </cfRule>
  </conditionalFormatting>
  <conditionalFormatting sqref="B576">
    <cfRule type="cellIs" dxfId="10167" priority="3259" operator="equal">
      <formula>"Chờ lớp"</formula>
    </cfRule>
  </conditionalFormatting>
  <conditionalFormatting sqref="B576">
    <cfRule type="cellIs" dxfId="10166" priority="3260" operator="equal">
      <formula>"DONE"</formula>
    </cfRule>
  </conditionalFormatting>
  <conditionalFormatting sqref="B576">
    <cfRule type="cellIs" dxfId="10165" priority="3261" operator="equal">
      <formula>"LỖI LINK FB"</formula>
    </cfRule>
  </conditionalFormatting>
  <conditionalFormatting sqref="B576">
    <cfRule type="cellIs" dxfId="10164" priority="3262" operator="equal">
      <formula>"Chờ feedback"</formula>
    </cfRule>
  </conditionalFormatting>
  <conditionalFormatting sqref="B576">
    <cfRule type="cellIs" dxfId="10163" priority="3263" operator="equal">
      <formula>"Chờ lớp"</formula>
    </cfRule>
  </conditionalFormatting>
  <conditionalFormatting sqref="B576">
    <cfRule type="cellIs" dxfId="10162" priority="3264" operator="equal">
      <formula>"DONE"</formula>
    </cfRule>
  </conditionalFormatting>
  <conditionalFormatting sqref="B576">
    <cfRule type="cellIs" dxfId="10161" priority="3265" operator="equal">
      <formula>"LỖI LINK FB"</formula>
    </cfRule>
  </conditionalFormatting>
  <conditionalFormatting sqref="B576">
    <cfRule type="cellIs" dxfId="10160" priority="3266" operator="equal">
      <formula>"Chờ feedback"</formula>
    </cfRule>
  </conditionalFormatting>
  <conditionalFormatting sqref="B576">
    <cfRule type="cellIs" dxfId="10159" priority="3267" operator="equal">
      <formula>"Chờ lớp"</formula>
    </cfRule>
  </conditionalFormatting>
  <conditionalFormatting sqref="B576">
    <cfRule type="cellIs" dxfId="10158" priority="3268" operator="equal">
      <formula>"DONE"</formula>
    </cfRule>
  </conditionalFormatting>
  <conditionalFormatting sqref="B576">
    <cfRule type="cellIs" dxfId="10157" priority="3269" operator="equal">
      <formula>"LỖI LINK FB"</formula>
    </cfRule>
  </conditionalFormatting>
  <conditionalFormatting sqref="B576">
    <cfRule type="cellIs" dxfId="10156" priority="3270" operator="equal">
      <formula>"LỖI LINK FB"</formula>
    </cfRule>
  </conditionalFormatting>
  <conditionalFormatting sqref="B576">
    <cfRule type="cellIs" dxfId="10155" priority="3271" operator="equal">
      <formula>"LỖI LINK FB"</formula>
    </cfRule>
  </conditionalFormatting>
  <conditionalFormatting sqref="B576">
    <cfRule type="cellIs" dxfId="10154" priority="3272" operator="equal">
      <formula>"LỖI LINK FB"</formula>
    </cfRule>
  </conditionalFormatting>
  <conditionalFormatting sqref="B576">
    <cfRule type="cellIs" dxfId="10153" priority="3273" operator="equal">
      <formula>"LỖI LINK FB"</formula>
    </cfRule>
  </conditionalFormatting>
  <conditionalFormatting sqref="B576">
    <cfRule type="cellIs" dxfId="10152" priority="3274" operator="equal">
      <formula>"LỖI LINK FB"</formula>
    </cfRule>
  </conditionalFormatting>
  <conditionalFormatting sqref="B576">
    <cfRule type="cellIs" dxfId="10151" priority="3275" operator="equal">
      <formula>"LỖI LINK FB"</formula>
    </cfRule>
  </conditionalFormatting>
  <conditionalFormatting sqref="B576">
    <cfRule type="cellIs" dxfId="10150" priority="3276" operator="equal">
      <formula>"LỖI LINK FB"</formula>
    </cfRule>
  </conditionalFormatting>
  <conditionalFormatting sqref="B576">
    <cfRule type="cellIs" dxfId="10149" priority="3277" operator="equal">
      <formula>"LỖI LINK FB"</formula>
    </cfRule>
  </conditionalFormatting>
  <conditionalFormatting sqref="B576">
    <cfRule type="cellIs" dxfId="10148" priority="3278" operator="equal">
      <formula>"LỖI LINK FB"</formula>
    </cfRule>
  </conditionalFormatting>
  <conditionalFormatting sqref="B576">
    <cfRule type="cellIs" dxfId="10147" priority="3279" operator="equal">
      <formula>"LỖI LINK FB"</formula>
    </cfRule>
  </conditionalFormatting>
  <conditionalFormatting sqref="B576">
    <cfRule type="cellIs" dxfId="10146" priority="3280" operator="equal">
      <formula>"LỖI LINK FB"</formula>
    </cfRule>
  </conditionalFormatting>
  <conditionalFormatting sqref="B576">
    <cfRule type="cellIs" dxfId="10145" priority="3281" operator="equal">
      <formula>"LỖI LINK FB"</formula>
    </cfRule>
  </conditionalFormatting>
  <conditionalFormatting sqref="B576">
    <cfRule type="cellIs" dxfId="10144" priority="3282" operator="equal">
      <formula>"LỖI LINK FB"</formula>
    </cfRule>
  </conditionalFormatting>
  <conditionalFormatting sqref="B576">
    <cfRule type="cellIs" dxfId="10143" priority="3283" operator="equal">
      <formula>"Chờ feedback"</formula>
    </cfRule>
  </conditionalFormatting>
  <conditionalFormatting sqref="B576">
    <cfRule type="cellIs" dxfId="10142" priority="3284" operator="equal">
      <formula>"Chờ lớp"</formula>
    </cfRule>
  </conditionalFormatting>
  <conditionalFormatting sqref="B576">
    <cfRule type="cellIs" dxfId="10141" priority="3285" operator="equal">
      <formula>"DONE"</formula>
    </cfRule>
  </conditionalFormatting>
  <conditionalFormatting sqref="B576">
    <cfRule type="cellIs" dxfId="10140" priority="3286" operator="equal">
      <formula>"LỖI LINK FB"</formula>
    </cfRule>
  </conditionalFormatting>
  <conditionalFormatting sqref="B576">
    <cfRule type="cellIs" dxfId="10139" priority="3287" operator="equal">
      <formula>"Chờ feedback"</formula>
    </cfRule>
  </conditionalFormatting>
  <conditionalFormatting sqref="B576">
    <cfRule type="cellIs" dxfId="10138" priority="3288" operator="equal">
      <formula>"Chờ lớp"</formula>
    </cfRule>
  </conditionalFormatting>
  <conditionalFormatting sqref="B576">
    <cfRule type="cellIs" dxfId="10137" priority="3289" operator="equal">
      <formula>"DONE"</formula>
    </cfRule>
  </conditionalFormatting>
  <conditionalFormatting sqref="B576">
    <cfRule type="cellIs" dxfId="10136" priority="3290" operator="equal">
      <formula>"LỖI LINK FB"</formula>
    </cfRule>
  </conditionalFormatting>
  <conditionalFormatting sqref="B576">
    <cfRule type="cellIs" dxfId="10135" priority="3291" operator="equal">
      <formula>"Chờ feedback"</formula>
    </cfRule>
  </conditionalFormatting>
  <conditionalFormatting sqref="B576">
    <cfRule type="cellIs" dxfId="10134" priority="3292" operator="equal">
      <formula>"Chờ lớp"</formula>
    </cfRule>
  </conditionalFormatting>
  <conditionalFormatting sqref="B576">
    <cfRule type="cellIs" dxfId="10133" priority="3293" operator="equal">
      <formula>"DONE"</formula>
    </cfRule>
  </conditionalFormatting>
  <conditionalFormatting sqref="B576">
    <cfRule type="cellIs" dxfId="10132" priority="3294" operator="equal">
      <formula>"LỖI LINK FB"</formula>
    </cfRule>
  </conditionalFormatting>
  <conditionalFormatting sqref="B576">
    <cfRule type="cellIs" dxfId="10131" priority="3295" operator="equal">
      <formula>"Chờ feedback"</formula>
    </cfRule>
  </conditionalFormatting>
  <conditionalFormatting sqref="B576">
    <cfRule type="cellIs" dxfId="10130" priority="3296" operator="equal">
      <formula>"Chờ lớp"</formula>
    </cfRule>
  </conditionalFormatting>
  <conditionalFormatting sqref="B576">
    <cfRule type="cellIs" dxfId="10129" priority="3297" operator="equal">
      <formula>"DONE"</formula>
    </cfRule>
  </conditionalFormatting>
  <conditionalFormatting sqref="B576">
    <cfRule type="cellIs" dxfId="10128" priority="3298" operator="equal">
      <formula>"DONE"</formula>
    </cfRule>
  </conditionalFormatting>
  <conditionalFormatting sqref="B576">
    <cfRule type="cellIs" dxfId="10127" priority="3299" operator="equal">
      <formula>"Chờ lớp"</formula>
    </cfRule>
  </conditionalFormatting>
  <conditionalFormatting sqref="B576">
    <cfRule type="cellIs" dxfId="10126" priority="3300" operator="equal">
      <formula>"Chờ feedback"</formula>
    </cfRule>
  </conditionalFormatting>
  <conditionalFormatting sqref="B576">
    <cfRule type="cellIs" dxfId="10125" priority="3301" operator="equal">
      <formula>"LỖI LINK FB"</formula>
    </cfRule>
  </conditionalFormatting>
  <conditionalFormatting sqref="B576">
    <cfRule type="cellIs" dxfId="10124" priority="3302" operator="equal">
      <formula>"DONE"</formula>
    </cfRule>
  </conditionalFormatting>
  <conditionalFormatting sqref="B576">
    <cfRule type="cellIs" dxfId="10123" priority="3303" operator="equal">
      <formula>"Chờ lớp"</formula>
    </cfRule>
  </conditionalFormatting>
  <conditionalFormatting sqref="B576">
    <cfRule type="cellIs" dxfId="10122" priority="3304" operator="equal">
      <formula>"Chờ feedback"</formula>
    </cfRule>
  </conditionalFormatting>
  <conditionalFormatting sqref="B576">
    <cfRule type="cellIs" dxfId="10121" priority="3305" operator="equal">
      <formula>"LỖI LINK FB"</formula>
    </cfRule>
  </conditionalFormatting>
  <conditionalFormatting sqref="B576">
    <cfRule type="cellIs" dxfId="10120" priority="3306" operator="equal">
      <formula>"DONE"</formula>
    </cfRule>
  </conditionalFormatting>
  <conditionalFormatting sqref="B576">
    <cfRule type="cellIs" dxfId="10119" priority="3307" operator="equal">
      <formula>"Chờ lớp"</formula>
    </cfRule>
  </conditionalFormatting>
  <conditionalFormatting sqref="B576">
    <cfRule type="cellIs" dxfId="10118" priority="3308" operator="equal">
      <formula>"Chờ feedback"</formula>
    </cfRule>
  </conditionalFormatting>
  <conditionalFormatting sqref="B576">
    <cfRule type="cellIs" dxfId="10117" priority="3309" operator="equal">
      <formula>"LỖI LINK FB"</formula>
    </cfRule>
  </conditionalFormatting>
  <conditionalFormatting sqref="B576">
    <cfRule type="cellIs" dxfId="10116" priority="3310" operator="equal">
      <formula>"DONE"</formula>
    </cfRule>
  </conditionalFormatting>
  <conditionalFormatting sqref="B576">
    <cfRule type="cellIs" dxfId="10115" priority="3311" operator="equal">
      <formula>"Chờ lớp"</formula>
    </cfRule>
  </conditionalFormatting>
  <conditionalFormatting sqref="B576">
    <cfRule type="cellIs" dxfId="10114" priority="3312" operator="equal">
      <formula>"Chờ feedback"</formula>
    </cfRule>
  </conditionalFormatting>
  <conditionalFormatting sqref="B576">
    <cfRule type="cellIs" dxfId="10113" priority="3313" operator="equal">
      <formula>"LỖI LINK FB"</formula>
    </cfRule>
  </conditionalFormatting>
  <conditionalFormatting sqref="B576">
    <cfRule type="cellIs" dxfId="10112" priority="3314" operator="equal">
      <formula>"LỖI LINK FB"</formula>
    </cfRule>
  </conditionalFormatting>
  <conditionalFormatting sqref="B576">
    <cfRule type="cellIs" dxfId="10111" priority="3315" operator="equal">
      <formula>"Chờ feedback"</formula>
    </cfRule>
  </conditionalFormatting>
  <conditionalFormatting sqref="B576">
    <cfRule type="cellIs" dxfId="10110" priority="3316" operator="equal">
      <formula>"Chờ lớp"</formula>
    </cfRule>
  </conditionalFormatting>
  <conditionalFormatting sqref="B576">
    <cfRule type="cellIs" dxfId="10109" priority="3317" operator="equal">
      <formula>"DONE"</formula>
    </cfRule>
  </conditionalFormatting>
  <conditionalFormatting sqref="B576">
    <cfRule type="cellIs" dxfId="10108" priority="3318" operator="equal">
      <formula>"DONE"</formula>
    </cfRule>
  </conditionalFormatting>
  <conditionalFormatting sqref="B576">
    <cfRule type="cellIs" dxfId="10107" priority="3319" operator="equal">
      <formula>"Chờ lớp"</formula>
    </cfRule>
  </conditionalFormatting>
  <conditionalFormatting sqref="B576">
    <cfRule type="cellIs" dxfId="10106" priority="3320" operator="equal">
      <formula>"Chờ feedback"</formula>
    </cfRule>
  </conditionalFormatting>
  <conditionalFormatting sqref="B576">
    <cfRule type="cellIs" dxfId="10105" priority="3321" operator="equal">
      <formula>"LỖI LINK FB"</formula>
    </cfRule>
  </conditionalFormatting>
  <conditionalFormatting sqref="B576">
    <cfRule type="cellIs" dxfId="10104" priority="3322" operator="equal">
      <formula>"DONE"</formula>
    </cfRule>
  </conditionalFormatting>
  <conditionalFormatting sqref="B576">
    <cfRule type="cellIs" dxfId="10103" priority="3323" operator="equal">
      <formula>"Chờ lớp"</formula>
    </cfRule>
  </conditionalFormatting>
  <conditionalFormatting sqref="B576">
    <cfRule type="cellIs" dxfId="10102" priority="3324" operator="equal">
      <formula>"Chờ feedback"</formula>
    </cfRule>
  </conditionalFormatting>
  <conditionalFormatting sqref="B576">
    <cfRule type="cellIs" dxfId="10101" priority="3325" operator="equal">
      <formula>"LỖI LINK FB"</formula>
    </cfRule>
  </conditionalFormatting>
  <conditionalFormatting sqref="B576">
    <cfRule type="cellIs" dxfId="10100" priority="3326" operator="equal">
      <formula>"LỖI LINK FB"</formula>
    </cfRule>
  </conditionalFormatting>
  <conditionalFormatting sqref="B576">
    <cfRule type="cellIs" dxfId="10099" priority="3327" operator="equal">
      <formula>"Chờ feedback"</formula>
    </cfRule>
  </conditionalFormatting>
  <conditionalFormatting sqref="B576">
    <cfRule type="cellIs" dxfId="10098" priority="3328" operator="equal">
      <formula>"Chờ lớp"</formula>
    </cfRule>
  </conditionalFormatting>
  <conditionalFormatting sqref="B576">
    <cfRule type="cellIs" dxfId="10097" priority="3329" operator="equal">
      <formula>"DONE"</formula>
    </cfRule>
  </conditionalFormatting>
  <conditionalFormatting sqref="B576">
    <cfRule type="cellIs" dxfId="10096" priority="3330" operator="equal">
      <formula>"LỖI LINK FB"</formula>
    </cfRule>
  </conditionalFormatting>
  <conditionalFormatting sqref="B576">
    <cfRule type="cellIs" dxfId="10095" priority="3331" operator="equal">
      <formula>"Chờ feedback"</formula>
    </cfRule>
  </conditionalFormatting>
  <conditionalFormatting sqref="B576">
    <cfRule type="cellIs" dxfId="10094" priority="3332" operator="equal">
      <formula>"Chờ lớp"</formula>
    </cfRule>
  </conditionalFormatting>
  <conditionalFormatting sqref="B576">
    <cfRule type="cellIs" dxfId="10093" priority="3333" operator="equal">
      <formula>"DONE"</formula>
    </cfRule>
  </conditionalFormatting>
  <conditionalFormatting sqref="B576">
    <cfRule type="cellIs" dxfId="10092" priority="3334" operator="equal">
      <formula>"DONE"</formula>
    </cfRule>
  </conditionalFormatting>
  <conditionalFormatting sqref="B576">
    <cfRule type="cellIs" dxfId="10091" priority="3335" operator="equal">
      <formula>"Chờ lớp"</formula>
    </cfRule>
  </conditionalFormatting>
  <conditionalFormatting sqref="B576">
    <cfRule type="cellIs" dxfId="10090" priority="3336" operator="equal">
      <formula>"Chờ feedback"</formula>
    </cfRule>
  </conditionalFormatting>
  <conditionalFormatting sqref="B576">
    <cfRule type="cellIs" dxfId="10089" priority="3337" operator="equal">
      <formula>"LỖI LINK FB"</formula>
    </cfRule>
  </conditionalFormatting>
  <conditionalFormatting sqref="B576">
    <cfRule type="cellIs" dxfId="10088" priority="3338" operator="equal">
      <formula>"LỖI LINK FB"</formula>
    </cfRule>
  </conditionalFormatting>
  <conditionalFormatting sqref="B576">
    <cfRule type="cellIs" dxfId="10087" priority="3339" operator="equal">
      <formula>"Chờ feedback"</formula>
    </cfRule>
  </conditionalFormatting>
  <conditionalFormatting sqref="B576">
    <cfRule type="cellIs" dxfId="10086" priority="3340" operator="equal">
      <formula>"Chờ lớp"</formula>
    </cfRule>
  </conditionalFormatting>
  <conditionalFormatting sqref="B576">
    <cfRule type="cellIs" dxfId="10085" priority="3341" operator="equal">
      <formula>"DONE"</formula>
    </cfRule>
  </conditionalFormatting>
  <conditionalFormatting sqref="B576">
    <cfRule type="cellIs" dxfId="10084" priority="3342" operator="equal">
      <formula>"DONE"</formula>
    </cfRule>
  </conditionalFormatting>
  <conditionalFormatting sqref="B576">
    <cfRule type="cellIs" dxfId="10083" priority="3343" operator="equal">
      <formula>"Chờ lớp"</formula>
    </cfRule>
  </conditionalFormatting>
  <conditionalFormatting sqref="B576">
    <cfRule type="cellIs" dxfId="10082" priority="3344" operator="equal">
      <formula>"Chờ feedback"</formula>
    </cfRule>
  </conditionalFormatting>
  <conditionalFormatting sqref="B576">
    <cfRule type="cellIs" dxfId="10081" priority="3345" operator="equal">
      <formula>"LỖI LINK FB"</formula>
    </cfRule>
  </conditionalFormatting>
  <conditionalFormatting sqref="B576">
    <cfRule type="cellIs" dxfId="10080" priority="3346" operator="equal">
      <formula>"DONE"</formula>
    </cfRule>
  </conditionalFormatting>
  <conditionalFormatting sqref="B576">
    <cfRule type="cellIs" dxfId="10079" priority="3347" operator="equal">
      <formula>"Chờ lớp"</formula>
    </cfRule>
  </conditionalFormatting>
  <conditionalFormatting sqref="B576">
    <cfRule type="cellIs" dxfId="10078" priority="3348" operator="equal">
      <formula>"Chờ feedback"</formula>
    </cfRule>
  </conditionalFormatting>
  <conditionalFormatting sqref="B576">
    <cfRule type="cellIs" dxfId="10077" priority="3349" operator="equal">
      <formula>"LỖI LINK FB"</formula>
    </cfRule>
  </conditionalFormatting>
  <conditionalFormatting sqref="B576">
    <cfRule type="cellIs" dxfId="10076" priority="3350" operator="equal">
      <formula>"DONE"</formula>
    </cfRule>
  </conditionalFormatting>
  <conditionalFormatting sqref="B576">
    <cfRule type="cellIs" dxfId="10075" priority="3351" operator="equal">
      <formula>"Chờ lớp"</formula>
    </cfRule>
  </conditionalFormatting>
  <conditionalFormatting sqref="B576">
    <cfRule type="cellIs" dxfId="10074" priority="3352" operator="equal">
      <formula>"Chờ feedback"</formula>
    </cfRule>
  </conditionalFormatting>
  <conditionalFormatting sqref="B576">
    <cfRule type="cellIs" dxfId="10073" priority="3353" operator="equal">
      <formula>"LỖI LINK FB"</formula>
    </cfRule>
  </conditionalFormatting>
  <conditionalFormatting sqref="B576">
    <cfRule type="cellIs" dxfId="10072" priority="3354" operator="equal">
      <formula>"LỖI LINK FB"</formula>
    </cfRule>
  </conditionalFormatting>
  <conditionalFormatting sqref="B576">
    <cfRule type="cellIs" dxfId="10071" priority="3355" operator="equal">
      <formula>"LỖI LINK FB"</formula>
    </cfRule>
  </conditionalFormatting>
  <conditionalFormatting sqref="B576">
    <cfRule type="cellIs" dxfId="10070" priority="3356" operator="equal">
      <formula>"LỖI LINK FB"</formula>
    </cfRule>
  </conditionalFormatting>
  <conditionalFormatting sqref="B576">
    <cfRule type="cellIs" dxfId="10069" priority="3357" operator="equal">
      <formula>"LỖI LINK FB"</formula>
    </cfRule>
  </conditionalFormatting>
  <conditionalFormatting sqref="B576">
    <cfRule type="cellIs" dxfId="10068" priority="3358" operator="equal">
      <formula>"LỖI LINK FB"</formula>
    </cfRule>
  </conditionalFormatting>
  <conditionalFormatting sqref="B576">
    <cfRule type="cellIs" dxfId="10067" priority="3359" operator="equal">
      <formula>"LỖI LINK FB"</formula>
    </cfRule>
  </conditionalFormatting>
  <conditionalFormatting sqref="B576">
    <cfRule type="cellIs" dxfId="10066" priority="3360" operator="equal">
      <formula>"LỖI LINK FB"</formula>
    </cfRule>
  </conditionalFormatting>
  <conditionalFormatting sqref="B576">
    <cfRule type="cellIs" dxfId="10065" priority="3361" operator="equal">
      <formula>"LỖI LINK FB"</formula>
    </cfRule>
  </conditionalFormatting>
  <conditionalFormatting sqref="B576">
    <cfRule type="cellIs" dxfId="10064" priority="3362" operator="equal">
      <formula>"LỖI LINK FB"</formula>
    </cfRule>
  </conditionalFormatting>
  <conditionalFormatting sqref="B576">
    <cfRule type="cellIs" dxfId="10063" priority="3363" operator="equal">
      <formula>"LỖI LINK FB"</formula>
    </cfRule>
  </conditionalFormatting>
  <conditionalFormatting sqref="B576">
    <cfRule type="cellIs" dxfId="10062" priority="3364" operator="equal">
      <formula>"LỖI LINK FB"</formula>
    </cfRule>
  </conditionalFormatting>
  <conditionalFormatting sqref="B576">
    <cfRule type="cellIs" dxfId="10061" priority="3365" operator="equal">
      <formula>"LỖI LINK FB"</formula>
    </cfRule>
  </conditionalFormatting>
  <conditionalFormatting sqref="B576">
    <cfRule type="cellIs" dxfId="10060" priority="3366" operator="equal">
      <formula>"LỖI LINK FB"</formula>
    </cfRule>
  </conditionalFormatting>
  <conditionalFormatting sqref="B576">
    <cfRule type="cellIs" dxfId="10059" priority="3367" operator="equal">
      <formula>"DONE"</formula>
    </cfRule>
  </conditionalFormatting>
  <conditionalFormatting sqref="B576">
    <cfRule type="cellIs" dxfId="10058" priority="3368" operator="equal">
      <formula>"Chờ lớp"</formula>
    </cfRule>
  </conditionalFormatting>
  <conditionalFormatting sqref="B576">
    <cfRule type="cellIs" dxfId="10057" priority="3369" operator="equal">
      <formula>"Chờ feedback"</formula>
    </cfRule>
  </conditionalFormatting>
  <conditionalFormatting sqref="B576">
    <cfRule type="cellIs" dxfId="10056" priority="3370" operator="equal">
      <formula>"LỖI LINK FB"</formula>
    </cfRule>
  </conditionalFormatting>
  <conditionalFormatting sqref="B576">
    <cfRule type="cellIs" dxfId="10055" priority="3371" operator="equal">
      <formula>"LỖI LINK FB"</formula>
    </cfRule>
  </conditionalFormatting>
  <conditionalFormatting sqref="B576">
    <cfRule type="cellIs" dxfId="10054" priority="3372" operator="equal">
      <formula>"Chờ feedback"</formula>
    </cfRule>
  </conditionalFormatting>
  <conditionalFormatting sqref="B576">
    <cfRule type="cellIs" dxfId="10053" priority="3373" operator="equal">
      <formula>"Chờ lớp"</formula>
    </cfRule>
  </conditionalFormatting>
  <conditionalFormatting sqref="B576">
    <cfRule type="cellIs" dxfId="10052" priority="3374" operator="equal">
      <formula>"DONE"</formula>
    </cfRule>
  </conditionalFormatting>
  <conditionalFormatting sqref="B576">
    <cfRule type="cellIs" dxfId="10051" priority="3375" operator="equal">
      <formula>"LỖI LINK FB"</formula>
    </cfRule>
  </conditionalFormatting>
  <conditionalFormatting sqref="B576">
    <cfRule type="cellIs" dxfId="10050" priority="3376" operator="equal">
      <formula>"LỖI LINK FB"</formula>
    </cfRule>
  </conditionalFormatting>
  <conditionalFormatting sqref="B576">
    <cfRule type="cellIs" dxfId="10049" priority="3377" operator="equal">
      <formula>"LỖI LINK FB"</formula>
    </cfRule>
  </conditionalFormatting>
  <conditionalFormatting sqref="B576">
    <cfRule type="cellIs" dxfId="10048" priority="3378" operator="equal">
      <formula>"LỖI LINK FB"</formula>
    </cfRule>
  </conditionalFormatting>
  <conditionalFormatting sqref="B576">
    <cfRule type="cellIs" dxfId="10047" priority="3379" operator="equal">
      <formula>"LỖI LINK FB"</formula>
    </cfRule>
  </conditionalFormatting>
  <conditionalFormatting sqref="B576">
    <cfRule type="cellIs" dxfId="10046" priority="3380" operator="equal">
      <formula>"LỖI LINK FB"</formula>
    </cfRule>
  </conditionalFormatting>
  <conditionalFormatting sqref="B576">
    <cfRule type="cellIs" dxfId="10045" priority="3381" operator="equal">
      <formula>"LỖI LINK FB"</formula>
    </cfRule>
  </conditionalFormatting>
  <conditionalFormatting sqref="B576">
    <cfRule type="cellIs" dxfId="10044" priority="3382" operator="equal">
      <formula>"LỖI LINK FB"</formula>
    </cfRule>
  </conditionalFormatting>
  <conditionalFormatting sqref="B576">
    <cfRule type="cellIs" dxfId="10043" priority="3383" operator="equal">
      <formula>"LỖI LINK FB"</formula>
    </cfRule>
  </conditionalFormatting>
  <conditionalFormatting sqref="B576">
    <cfRule type="cellIs" dxfId="10042" priority="3384" operator="equal">
      <formula>"LỖI LINK FB"</formula>
    </cfRule>
  </conditionalFormatting>
  <conditionalFormatting sqref="B576">
    <cfRule type="cellIs" dxfId="10041" priority="3385" operator="equal">
      <formula>"LỖI LINK FB"</formula>
    </cfRule>
  </conditionalFormatting>
  <conditionalFormatting sqref="B576">
    <cfRule type="cellIs" dxfId="10040" priority="3386" operator="equal">
      <formula>"LỖI LINK FB"</formula>
    </cfRule>
  </conditionalFormatting>
  <conditionalFormatting sqref="B576">
    <cfRule type="cellIs" dxfId="10039" priority="3387" operator="equal">
      <formula>"LỖI LINK FB"</formula>
    </cfRule>
  </conditionalFormatting>
  <conditionalFormatting sqref="B576">
    <cfRule type="cellIs" dxfId="10038" priority="3388" operator="equal">
      <formula>"LỖI LINK FB"</formula>
    </cfRule>
  </conditionalFormatting>
  <conditionalFormatting sqref="B576">
    <cfRule type="cellIs" dxfId="10037" priority="3389" operator="equal">
      <formula>"Chờ feedback"</formula>
    </cfRule>
  </conditionalFormatting>
  <conditionalFormatting sqref="B576">
    <cfRule type="cellIs" dxfId="10036" priority="3390" operator="equal">
      <formula>"Chờ lớp"</formula>
    </cfRule>
  </conditionalFormatting>
  <conditionalFormatting sqref="B576">
    <cfRule type="cellIs" dxfId="10035" priority="3391" operator="equal">
      <formula>"DONE"</formula>
    </cfRule>
  </conditionalFormatting>
  <conditionalFormatting sqref="B576">
    <cfRule type="cellIs" dxfId="10034" priority="3392" operator="equal">
      <formula>"LỖI LINK FB"</formula>
    </cfRule>
  </conditionalFormatting>
  <conditionalFormatting sqref="B576">
    <cfRule type="cellIs" dxfId="10033" priority="3393" operator="equal">
      <formula>"Chờ feedback"</formula>
    </cfRule>
  </conditionalFormatting>
  <conditionalFormatting sqref="B576">
    <cfRule type="cellIs" dxfId="10032" priority="3394" operator="equal">
      <formula>"Chờ lớp"</formula>
    </cfRule>
  </conditionalFormatting>
  <conditionalFormatting sqref="B576">
    <cfRule type="cellIs" dxfId="10031" priority="3395" operator="equal">
      <formula>"DONE"</formula>
    </cfRule>
  </conditionalFormatting>
  <conditionalFormatting sqref="B576">
    <cfRule type="cellIs" dxfId="10030" priority="3396" operator="equal">
      <formula>"LỖI LINK FB"</formula>
    </cfRule>
  </conditionalFormatting>
  <conditionalFormatting sqref="B576">
    <cfRule type="cellIs" dxfId="10029" priority="3397" operator="equal">
      <formula>"Chờ feedback"</formula>
    </cfRule>
  </conditionalFormatting>
  <conditionalFormatting sqref="B576">
    <cfRule type="cellIs" dxfId="10028" priority="3398" operator="equal">
      <formula>"Chờ lớp"</formula>
    </cfRule>
  </conditionalFormatting>
  <conditionalFormatting sqref="B576">
    <cfRule type="cellIs" dxfId="10027" priority="3399" operator="equal">
      <formula>"DONE"</formula>
    </cfRule>
  </conditionalFormatting>
  <conditionalFormatting sqref="B576">
    <cfRule type="cellIs" dxfId="10026" priority="3400" operator="equal">
      <formula>"DONE"</formula>
    </cfRule>
  </conditionalFormatting>
  <conditionalFormatting sqref="B576">
    <cfRule type="cellIs" dxfId="10025" priority="3401" operator="equal">
      <formula>"Chờ lớp"</formula>
    </cfRule>
  </conditionalFormatting>
  <conditionalFormatting sqref="B576">
    <cfRule type="cellIs" dxfId="10024" priority="3402" operator="equal">
      <formula>"Chờ feedback"</formula>
    </cfRule>
  </conditionalFormatting>
  <conditionalFormatting sqref="B576">
    <cfRule type="cellIs" dxfId="10023" priority="3403" operator="equal">
      <formula>"LỖI LINK FB"</formula>
    </cfRule>
  </conditionalFormatting>
  <conditionalFormatting sqref="B576">
    <cfRule type="cellIs" dxfId="10022" priority="3404" operator="equal">
      <formula>"LỖI LINK FB"</formula>
    </cfRule>
  </conditionalFormatting>
  <conditionalFormatting sqref="B576">
    <cfRule type="cellIs" dxfId="10021" priority="3405" operator="equal">
      <formula>"Chờ feedback"</formula>
    </cfRule>
  </conditionalFormatting>
  <conditionalFormatting sqref="B576">
    <cfRule type="cellIs" dxfId="10020" priority="3406" operator="equal">
      <formula>"Chờ lớp"</formula>
    </cfRule>
  </conditionalFormatting>
  <conditionalFormatting sqref="B576">
    <cfRule type="cellIs" dxfId="10019" priority="3407" operator="equal">
      <formula>"DONE"</formula>
    </cfRule>
  </conditionalFormatting>
  <conditionalFormatting sqref="B576">
    <cfRule type="cellIs" dxfId="10018" priority="3408" operator="equal">
      <formula>"DONE"</formula>
    </cfRule>
  </conditionalFormatting>
  <conditionalFormatting sqref="B576">
    <cfRule type="cellIs" dxfId="10017" priority="3409" operator="equal">
      <formula>"Chờ lớp"</formula>
    </cfRule>
  </conditionalFormatting>
  <conditionalFormatting sqref="B576">
    <cfRule type="cellIs" dxfId="10016" priority="3410" operator="equal">
      <formula>"Chờ feedback"</formula>
    </cfRule>
  </conditionalFormatting>
  <conditionalFormatting sqref="B576">
    <cfRule type="cellIs" dxfId="10015" priority="3411" operator="equal">
      <formula>"LỖI LINK FB"</formula>
    </cfRule>
  </conditionalFormatting>
  <conditionalFormatting sqref="B576">
    <cfRule type="cellIs" dxfId="10014" priority="3412" operator="equal">
      <formula>"DONE"</formula>
    </cfRule>
  </conditionalFormatting>
  <conditionalFormatting sqref="B576">
    <cfRule type="cellIs" dxfId="10013" priority="3413" operator="equal">
      <formula>"Chờ lớp"</formula>
    </cfRule>
  </conditionalFormatting>
  <conditionalFormatting sqref="B576">
    <cfRule type="cellIs" dxfId="10012" priority="3414" operator="equal">
      <formula>"Chờ feedback"</formula>
    </cfRule>
  </conditionalFormatting>
  <conditionalFormatting sqref="B576">
    <cfRule type="cellIs" dxfId="10011" priority="3415" operator="equal">
      <formula>"LỖI LINK FB"</formula>
    </cfRule>
  </conditionalFormatting>
  <conditionalFormatting sqref="B576">
    <cfRule type="cellIs" dxfId="10010" priority="3416" operator="equal">
      <formula>"LỖI LINK FB"</formula>
    </cfRule>
  </conditionalFormatting>
  <conditionalFormatting sqref="B576">
    <cfRule type="cellIs" dxfId="10009" priority="3417" operator="equal">
      <formula>"Chờ feedback"</formula>
    </cfRule>
  </conditionalFormatting>
  <conditionalFormatting sqref="B576">
    <cfRule type="cellIs" dxfId="10008" priority="3418" operator="equal">
      <formula>"Chờ lớp"</formula>
    </cfRule>
  </conditionalFormatting>
  <conditionalFormatting sqref="B576">
    <cfRule type="cellIs" dxfId="10007" priority="3419" operator="equal">
      <formula>"DONE"</formula>
    </cfRule>
  </conditionalFormatting>
  <conditionalFormatting sqref="B576">
    <cfRule type="cellIs" dxfId="10006" priority="3420" operator="equal">
      <formula>"LỖI LINK FB"</formula>
    </cfRule>
  </conditionalFormatting>
  <conditionalFormatting sqref="B576">
    <cfRule type="cellIs" dxfId="10005" priority="3421" operator="equal">
      <formula>"Chờ feedback"</formula>
    </cfRule>
  </conditionalFormatting>
  <conditionalFormatting sqref="B576">
    <cfRule type="cellIs" dxfId="10004" priority="3422" operator="equal">
      <formula>"Chờ lớp"</formula>
    </cfRule>
  </conditionalFormatting>
  <conditionalFormatting sqref="B576">
    <cfRule type="cellIs" dxfId="10003" priority="3423" operator="equal">
      <formula>"DONE"</formula>
    </cfRule>
  </conditionalFormatting>
  <conditionalFormatting sqref="B576">
    <cfRule type="cellIs" dxfId="10002" priority="3424" operator="equal">
      <formula>"DONE"</formula>
    </cfRule>
  </conditionalFormatting>
  <conditionalFormatting sqref="B576">
    <cfRule type="cellIs" dxfId="10001" priority="3425" operator="equal">
      <formula>"Chờ lớp"</formula>
    </cfRule>
  </conditionalFormatting>
  <conditionalFormatting sqref="B576">
    <cfRule type="cellIs" dxfId="10000" priority="3426" operator="equal">
      <formula>"Chờ feedback"</formula>
    </cfRule>
  </conditionalFormatting>
  <conditionalFormatting sqref="B576">
    <cfRule type="cellIs" dxfId="9999" priority="3427" operator="equal">
      <formula>"LỖI LINK FB"</formula>
    </cfRule>
  </conditionalFormatting>
  <conditionalFormatting sqref="B576">
    <cfRule type="cellIs" dxfId="9998" priority="3428" operator="equal">
      <formula>"LỖI LINK FB"</formula>
    </cfRule>
  </conditionalFormatting>
  <conditionalFormatting sqref="B576">
    <cfRule type="cellIs" dxfId="9997" priority="3429" operator="equal">
      <formula>"Chờ feedback"</formula>
    </cfRule>
  </conditionalFormatting>
  <conditionalFormatting sqref="B576">
    <cfRule type="cellIs" dxfId="9996" priority="3430" operator="equal">
      <formula>"Chờ lớp"</formula>
    </cfRule>
  </conditionalFormatting>
  <conditionalFormatting sqref="B576">
    <cfRule type="cellIs" dxfId="9995" priority="3431" operator="equal">
      <formula>"DONE"</formula>
    </cfRule>
  </conditionalFormatting>
  <conditionalFormatting sqref="B576">
    <cfRule type="cellIs" dxfId="9994" priority="3432" operator="equal">
      <formula>"LỖI LINK FB"</formula>
    </cfRule>
  </conditionalFormatting>
  <conditionalFormatting sqref="B576">
    <cfRule type="cellIs" dxfId="9993" priority="3433" operator="equal">
      <formula>"Chờ feedback"</formula>
    </cfRule>
  </conditionalFormatting>
  <conditionalFormatting sqref="B576">
    <cfRule type="cellIs" dxfId="9992" priority="3434" operator="equal">
      <formula>"Chờ lớp"</formula>
    </cfRule>
  </conditionalFormatting>
  <conditionalFormatting sqref="B576">
    <cfRule type="cellIs" dxfId="9991" priority="3435" operator="equal">
      <formula>"DONE"</formula>
    </cfRule>
  </conditionalFormatting>
  <conditionalFormatting sqref="B576">
    <cfRule type="cellIs" dxfId="9990" priority="3436" operator="equal">
      <formula>"LỖI LINK FB"</formula>
    </cfRule>
  </conditionalFormatting>
  <conditionalFormatting sqref="B576">
    <cfRule type="cellIs" dxfId="9989" priority="3437" operator="equal">
      <formula>"Chờ feedback"</formula>
    </cfRule>
  </conditionalFormatting>
  <conditionalFormatting sqref="B576">
    <cfRule type="cellIs" dxfId="9988" priority="3438" operator="equal">
      <formula>"Chờ lớp"</formula>
    </cfRule>
  </conditionalFormatting>
  <conditionalFormatting sqref="B576">
    <cfRule type="cellIs" dxfId="9987" priority="3439" operator="equal">
      <formula>"DONE"</formula>
    </cfRule>
  </conditionalFormatting>
  <conditionalFormatting sqref="B576">
    <cfRule type="cellIs" dxfId="9986" priority="3440" operator="equal">
      <formula>"LỖI LINK FB"</formula>
    </cfRule>
  </conditionalFormatting>
  <conditionalFormatting sqref="B576">
    <cfRule type="cellIs" dxfId="9985" priority="3441" operator="equal">
      <formula>"Chờ feedback"</formula>
    </cfRule>
  </conditionalFormatting>
  <conditionalFormatting sqref="B576">
    <cfRule type="cellIs" dxfId="9984" priority="3442" operator="equal">
      <formula>"Chờ lớp"</formula>
    </cfRule>
  </conditionalFormatting>
  <conditionalFormatting sqref="B576">
    <cfRule type="cellIs" dxfId="9983" priority="3443" operator="equal">
      <formula>"DONE"</formula>
    </cfRule>
  </conditionalFormatting>
  <conditionalFormatting sqref="B576">
    <cfRule type="cellIs" dxfId="9982" priority="3444" operator="equal">
      <formula>"LỖI LINK FB"</formula>
    </cfRule>
  </conditionalFormatting>
  <conditionalFormatting sqref="B576">
    <cfRule type="cellIs" dxfId="9981" priority="3445" operator="equal">
      <formula>"Chờ feedback"</formula>
    </cfRule>
  </conditionalFormatting>
  <conditionalFormatting sqref="B576">
    <cfRule type="cellIs" dxfId="9980" priority="3446" operator="equal">
      <formula>"Chờ lớp"</formula>
    </cfRule>
  </conditionalFormatting>
  <conditionalFormatting sqref="B576">
    <cfRule type="cellIs" dxfId="9979" priority="3447" operator="equal">
      <formula>"DONE"</formula>
    </cfRule>
  </conditionalFormatting>
  <conditionalFormatting sqref="B576">
    <cfRule type="cellIs" dxfId="9978" priority="3448" operator="equal">
      <formula>"LỖI LINK FB"</formula>
    </cfRule>
  </conditionalFormatting>
  <conditionalFormatting sqref="B576">
    <cfRule type="cellIs" dxfId="9977" priority="3449" operator="equal">
      <formula>"LỖI LINK FB"</formula>
    </cfRule>
  </conditionalFormatting>
  <conditionalFormatting sqref="B576">
    <cfRule type="cellIs" dxfId="9976" priority="3450" operator="equal">
      <formula>"LỖI LINK FB"</formula>
    </cfRule>
  </conditionalFormatting>
  <conditionalFormatting sqref="B576">
    <cfRule type="cellIs" dxfId="9975" priority="3451" operator="equal">
      <formula>"LỖI LINK FB"</formula>
    </cfRule>
  </conditionalFormatting>
  <conditionalFormatting sqref="B576">
    <cfRule type="cellIs" dxfId="9974" priority="3452" operator="equal">
      <formula>"LỖI LINK FB"</formula>
    </cfRule>
  </conditionalFormatting>
  <conditionalFormatting sqref="B576">
    <cfRule type="cellIs" dxfId="9973" priority="3453" operator="equal">
      <formula>"LỖI LINK FB"</formula>
    </cfRule>
  </conditionalFormatting>
  <conditionalFormatting sqref="B576">
    <cfRule type="cellIs" dxfId="9972" priority="3454" operator="equal">
      <formula>"LỖI LINK FB"</formula>
    </cfRule>
  </conditionalFormatting>
  <conditionalFormatting sqref="B576">
    <cfRule type="cellIs" dxfId="9971" priority="3455" operator="equal">
      <formula>"LỖI LINK FB"</formula>
    </cfRule>
  </conditionalFormatting>
  <conditionalFormatting sqref="B576">
    <cfRule type="cellIs" dxfId="9970" priority="3456" operator="equal">
      <formula>"LỖI LINK FB"</formula>
    </cfRule>
  </conditionalFormatting>
  <conditionalFormatting sqref="B576">
    <cfRule type="cellIs" dxfId="9969" priority="3457" operator="equal">
      <formula>"LỖI LINK FB"</formula>
    </cfRule>
  </conditionalFormatting>
  <conditionalFormatting sqref="B576">
    <cfRule type="cellIs" dxfId="9968" priority="3458" operator="equal">
      <formula>"LỖI LINK FB"</formula>
    </cfRule>
  </conditionalFormatting>
  <conditionalFormatting sqref="B576">
    <cfRule type="cellIs" dxfId="9967" priority="3459" operator="equal">
      <formula>"LỖI LINK FB"</formula>
    </cfRule>
  </conditionalFormatting>
  <conditionalFormatting sqref="B576">
    <cfRule type="cellIs" dxfId="9966" priority="3460" operator="equal">
      <formula>"LỖI LINK FB"</formula>
    </cfRule>
  </conditionalFormatting>
  <conditionalFormatting sqref="B576">
    <cfRule type="cellIs" dxfId="9965" priority="3461" operator="equal">
      <formula>"LỖI LINK FB"</formula>
    </cfRule>
  </conditionalFormatting>
  <conditionalFormatting sqref="B576">
    <cfRule type="cellIs" dxfId="9964" priority="3462" operator="equal">
      <formula>"Chờ feedback"</formula>
    </cfRule>
  </conditionalFormatting>
  <conditionalFormatting sqref="B576">
    <cfRule type="cellIs" dxfId="9963" priority="3463" operator="equal">
      <formula>"Chờ lớp"</formula>
    </cfRule>
  </conditionalFormatting>
  <conditionalFormatting sqref="B576">
    <cfRule type="cellIs" dxfId="9962" priority="3464" operator="equal">
      <formula>"DONE"</formula>
    </cfRule>
  </conditionalFormatting>
  <conditionalFormatting sqref="B576">
    <cfRule type="cellIs" dxfId="9961" priority="3465" operator="equal">
      <formula>"LỖI LINK FB"</formula>
    </cfRule>
  </conditionalFormatting>
  <conditionalFormatting sqref="B576">
    <cfRule type="cellIs" dxfId="9960" priority="3466" operator="equal">
      <formula>"Chờ feedback"</formula>
    </cfRule>
  </conditionalFormatting>
  <conditionalFormatting sqref="B576">
    <cfRule type="cellIs" dxfId="9959" priority="3467" operator="equal">
      <formula>"Chờ lớp"</formula>
    </cfRule>
  </conditionalFormatting>
  <conditionalFormatting sqref="B576">
    <cfRule type="cellIs" dxfId="9958" priority="3468" operator="equal">
      <formula>"DONE"</formula>
    </cfRule>
  </conditionalFormatting>
  <conditionalFormatting sqref="Z576:Z577">
    <cfRule type="cellIs" dxfId="9957" priority="3469" operator="equal">
      <formula>"R-Thiếu"</formula>
    </cfRule>
  </conditionalFormatting>
  <conditionalFormatting sqref="Z576:Z577">
    <cfRule type="cellIs" dxfId="9956" priority="3470" operator="equal">
      <formula>"R"</formula>
    </cfRule>
  </conditionalFormatting>
  <conditionalFormatting sqref="Z576:Z577">
    <cfRule type="cellIs" dxfId="9955" priority="3471" operator="equal">
      <formula>"Đã tính lương"</formula>
    </cfRule>
  </conditionalFormatting>
  <conditionalFormatting sqref="AB576:AD576">
    <cfRule type="cellIs" dxfId="9954" priority="3472" operator="equal">
      <formula>"Đã nhận"</formula>
    </cfRule>
  </conditionalFormatting>
  <conditionalFormatting sqref="X576:Y576">
    <cfRule type="endsWith" dxfId="9953" priority="3473" operator="endsWith" text=" ">
      <formula>RIGHT((X576),LEN(" "))=(" ")</formula>
    </cfRule>
  </conditionalFormatting>
  <conditionalFormatting sqref="X576:Y576">
    <cfRule type="endsWith" dxfId="9952" priority="3474" operator="endsWith" text=" ">
      <formula>RIGHT((X576),LEN(" "))=(" ")</formula>
    </cfRule>
  </conditionalFormatting>
  <conditionalFormatting sqref="W576:X576">
    <cfRule type="cellIs" dxfId="9951" priority="3475" operator="equal">
      <formula>"Sách"</formula>
    </cfRule>
  </conditionalFormatting>
  <conditionalFormatting sqref="W576:X576">
    <cfRule type="cellIs" dxfId="9950" priority="3476" operator="equal">
      <formula>"Sách"</formula>
    </cfRule>
  </conditionalFormatting>
  <conditionalFormatting sqref="R576">
    <cfRule type="containsText" dxfId="9949" priority="3477" operator="containsText" text="Chung">
      <formula>NOT(ISERROR(SEARCH(("Chung"),(R576))))</formula>
    </cfRule>
  </conditionalFormatting>
  <conditionalFormatting sqref="R576">
    <cfRule type="containsText" dxfId="9948" priority="3478" operator="containsText" text="Chung">
      <formula>NOT(ISERROR(SEARCH(("Chung"),(R576))))</formula>
    </cfRule>
  </conditionalFormatting>
  <conditionalFormatting sqref="N576">
    <cfRule type="cellIs" dxfId="9947" priority="3479" operator="equal">
      <formula>"TIẾN"</formula>
    </cfRule>
  </conditionalFormatting>
  <conditionalFormatting sqref="N576">
    <cfRule type="cellIs" dxfId="9946" priority="3480" operator="equal">
      <formula>"TIẾN"</formula>
    </cfRule>
  </conditionalFormatting>
  <conditionalFormatting sqref="X575:Y575">
    <cfRule type="endsWith" dxfId="9945" priority="3481" operator="endsWith" text=" ">
      <formula>RIGHT((X575),LEN(" "))=(" ")</formula>
    </cfRule>
  </conditionalFormatting>
  <conditionalFormatting sqref="X575:Y575">
    <cfRule type="endsWith" dxfId="9944" priority="3482" operator="endsWith" text=" ">
      <formula>RIGHT((X575),LEN(" "))=(" ")</formula>
    </cfRule>
  </conditionalFormatting>
  <conditionalFormatting sqref="R575">
    <cfRule type="containsText" dxfId="9943" priority="3483" operator="containsText" text="Chung">
      <formula>NOT(ISERROR(SEARCH(("Chung"),(R575))))</formula>
    </cfRule>
  </conditionalFormatting>
  <conditionalFormatting sqref="R575">
    <cfRule type="containsText" dxfId="9942" priority="3484" operator="containsText" text="Chung">
      <formula>NOT(ISERROR(SEARCH(("Chung"),(R575))))</formula>
    </cfRule>
  </conditionalFormatting>
  <conditionalFormatting sqref="W575:X575">
    <cfRule type="cellIs" dxfId="9941" priority="3485" operator="equal">
      <formula>"Sách"</formula>
    </cfRule>
  </conditionalFormatting>
  <conditionalFormatting sqref="W575:X575">
    <cfRule type="cellIs" dxfId="9940" priority="3486" operator="equal">
      <formula>"Sách"</formula>
    </cfRule>
  </conditionalFormatting>
  <conditionalFormatting sqref="C575:C576 Z575:Z577">
    <cfRule type="cellIs" dxfId="9939" priority="3487" operator="equal">
      <formula>"Đã tính lương"</formula>
    </cfRule>
  </conditionalFormatting>
  <conditionalFormatting sqref="Z575:Z577">
    <cfRule type="cellIs" dxfId="9938" priority="3488" operator="equal">
      <formula>"R-Thiếu"</formula>
    </cfRule>
  </conditionalFormatting>
  <conditionalFormatting sqref="Z575:Z577">
    <cfRule type="cellIs" dxfId="9937" priority="3489" operator="equal">
      <formula>"R"</formula>
    </cfRule>
  </conditionalFormatting>
  <conditionalFormatting sqref="Z575:Z577">
    <cfRule type="cellIs" dxfId="9936" priority="3490" operator="equal">
      <formula>"Đã tính lương"</formula>
    </cfRule>
  </conditionalFormatting>
  <conditionalFormatting sqref="N575">
    <cfRule type="cellIs" dxfId="9935" priority="3491" operator="equal">
      <formula>"TIẾN"</formula>
    </cfRule>
  </conditionalFormatting>
  <conditionalFormatting sqref="N575">
    <cfRule type="cellIs" dxfId="9934" priority="3492" operator="equal">
      <formula>"TIẾN"</formula>
    </cfRule>
  </conditionalFormatting>
  <conditionalFormatting sqref="G575:H575">
    <cfRule type="cellIs" dxfId="9933" priority="3493" operator="equal">
      <formula>"V"</formula>
    </cfRule>
  </conditionalFormatting>
  <conditionalFormatting sqref="G575:H575">
    <cfRule type="cellIs" dxfId="9932" priority="3494" operator="equal">
      <formula>"V"</formula>
    </cfRule>
  </conditionalFormatting>
  <conditionalFormatting sqref="G575:H575">
    <cfRule type="cellIs" dxfId="9931" priority="3495" operator="equal">
      <formula>"V"</formula>
    </cfRule>
  </conditionalFormatting>
  <conditionalFormatting sqref="G575:H575">
    <cfRule type="cellIs" dxfId="9930" priority="3496" operator="equal">
      <formula>"V"</formula>
    </cfRule>
  </conditionalFormatting>
  <conditionalFormatting sqref="G575:H575">
    <cfRule type="cellIs" dxfId="9929" priority="3497" operator="equal">
      <formula>"T"</formula>
    </cfRule>
  </conditionalFormatting>
  <conditionalFormatting sqref="G575:H575">
    <cfRule type="cellIs" dxfId="9928" priority="3498" operator="equal">
      <formula>"C"</formula>
    </cfRule>
  </conditionalFormatting>
  <conditionalFormatting sqref="G575:H575">
    <cfRule type="cellIs" dxfId="9927" priority="3499" operator="equal">
      <formula>"B"</formula>
    </cfRule>
  </conditionalFormatting>
  <conditionalFormatting sqref="G575:H575">
    <cfRule type="cellIs" dxfId="9926" priority="3500" operator="equal">
      <formula>"A"</formula>
    </cfRule>
  </conditionalFormatting>
  <conditionalFormatting sqref="H575">
    <cfRule type="colorScale" priority="3501">
      <colorScale>
        <cfvo type="min"/>
        <cfvo type="max"/>
        <color rgb="FF57BB8A"/>
        <color rgb="FFFFFFFF"/>
      </colorScale>
    </cfRule>
  </conditionalFormatting>
  <conditionalFormatting sqref="AB575:AD575">
    <cfRule type="cellIs" dxfId="9925" priority="3502" operator="equal">
      <formula>"Đã nhận"</formula>
    </cfRule>
  </conditionalFormatting>
  <conditionalFormatting sqref="C575:C576">
    <cfRule type="cellIs" dxfId="9924" priority="3503" operator="equal">
      <formula>"Up quá trình"</formula>
    </cfRule>
  </conditionalFormatting>
  <conditionalFormatting sqref="C575:C576">
    <cfRule type="cellIs" dxfId="9923" priority="3504" operator="equal">
      <formula>"Đã tính lương"</formula>
    </cfRule>
  </conditionalFormatting>
  <conditionalFormatting sqref="C575:C576">
    <cfRule type="cellIs" dxfId="9922" priority="3505" operator="equal">
      <formula>"Up Level"</formula>
    </cfRule>
  </conditionalFormatting>
  <conditionalFormatting sqref="C575:C576">
    <cfRule type="cellIs" dxfId="9921" priority="3506" operator="equal">
      <formula>"Mới"</formula>
    </cfRule>
  </conditionalFormatting>
  <conditionalFormatting sqref="C575:C576">
    <cfRule type="cellIs" dxfId="9920" priority="3507" operator="equal">
      <formula>"Up quá trình"</formula>
    </cfRule>
  </conditionalFormatting>
  <conditionalFormatting sqref="C575:C576">
    <cfRule type="cellIs" dxfId="9919" priority="3508" operator="equal">
      <formula>"Up Level"</formula>
    </cfRule>
  </conditionalFormatting>
  <conditionalFormatting sqref="C575:C576">
    <cfRule type="cellIs" dxfId="9918" priority="3509" operator="equal">
      <formula>"Mới"</formula>
    </cfRule>
  </conditionalFormatting>
  <conditionalFormatting sqref="D575:E576">
    <cfRule type="containsText" dxfId="9917" priority="3510" operator="containsText" text="Combo">
      <formula>NOT(ISERROR(SEARCH(("Combo"),(D575))))</formula>
    </cfRule>
  </conditionalFormatting>
  <conditionalFormatting sqref="D575:E576">
    <cfRule type="containsText" dxfId="9916" priority="3511" operator="containsText" text="Combo">
      <formula>NOT(ISERROR(SEARCH(("Combo"),(D575))))</formula>
    </cfRule>
  </conditionalFormatting>
  <conditionalFormatting sqref="D575:E576">
    <cfRule type="containsText" dxfId="9915" priority="3512" operator="containsText" text="Combo">
      <formula>NOT(ISERROR(SEARCH(("Combo"),(D575))))</formula>
    </cfRule>
  </conditionalFormatting>
  <conditionalFormatting sqref="D575:E576">
    <cfRule type="containsText" dxfId="9914" priority="3513" operator="containsText" text="Combo">
      <formula>NOT(ISERROR(SEARCH(("Combo"),(D575))))</formula>
    </cfRule>
  </conditionalFormatting>
  <conditionalFormatting sqref="D575:E576">
    <cfRule type="cellIs" dxfId="9913" priority="3514" operator="equal">
      <formula>"Toeic Lv2"</formula>
    </cfRule>
  </conditionalFormatting>
  <conditionalFormatting sqref="D575:E576">
    <cfRule type="cellIs" dxfId="9912" priority="3515" operator="equal">
      <formula>"Toeic Lv1"</formula>
    </cfRule>
  </conditionalFormatting>
  <conditionalFormatting sqref="D575:E576">
    <cfRule type="cellIs" dxfId="9911" priority="3516" operator="equal">
      <formula>"GT Lv3"</formula>
    </cfRule>
  </conditionalFormatting>
  <conditionalFormatting sqref="D575:E576">
    <cfRule type="cellIs" dxfId="9910" priority="3517" operator="equal">
      <formula>"GT Lv2"</formula>
    </cfRule>
  </conditionalFormatting>
  <conditionalFormatting sqref="D575:E576">
    <cfRule type="cellIs" dxfId="9909" priority="3518" operator="equal">
      <formula>"GT Lv1"</formula>
    </cfRule>
  </conditionalFormatting>
  <conditionalFormatting sqref="G575">
    <cfRule type="cellIs" dxfId="9908" priority="3519" operator="equal">
      <formula>"V"</formula>
    </cfRule>
  </conditionalFormatting>
  <conditionalFormatting sqref="G575">
    <cfRule type="cellIs" dxfId="9907" priority="3520" operator="equal">
      <formula>"T"</formula>
    </cfRule>
  </conditionalFormatting>
  <conditionalFormatting sqref="G575">
    <cfRule type="cellIs" dxfId="9906" priority="3521" operator="equal">
      <formula>"C"</formula>
    </cfRule>
  </conditionalFormatting>
  <conditionalFormatting sqref="G575">
    <cfRule type="cellIs" dxfId="9905" priority="3522" operator="equal">
      <formula>"B"</formula>
    </cfRule>
  </conditionalFormatting>
  <conditionalFormatting sqref="G575">
    <cfRule type="cellIs" dxfId="9904" priority="3523" operator="equal">
      <formula>"A"</formula>
    </cfRule>
  </conditionalFormatting>
  <conditionalFormatting sqref="G575">
    <cfRule type="cellIs" dxfId="9903" priority="3524" operator="equal">
      <formula>"V"</formula>
    </cfRule>
  </conditionalFormatting>
  <conditionalFormatting sqref="G575">
    <cfRule type="cellIs" dxfId="9902" priority="3525" operator="equal">
      <formula>"V"</formula>
    </cfRule>
  </conditionalFormatting>
  <conditionalFormatting sqref="G575">
    <cfRule type="cellIs" dxfId="9901" priority="3526" operator="equal">
      <formula>"V"</formula>
    </cfRule>
  </conditionalFormatting>
  <conditionalFormatting sqref="B575 B587:B2801">
    <cfRule type="cellIs" dxfId="9900" priority="3527" operator="equal">
      <formula>"LỖI LINK FB"</formula>
    </cfRule>
  </conditionalFormatting>
  <conditionalFormatting sqref="B575 B587:B2801">
    <cfRule type="cellIs" dxfId="9899" priority="3528" operator="equal">
      <formula>"Chờ feedback"</formula>
    </cfRule>
  </conditionalFormatting>
  <conditionalFormatting sqref="B575 B587:B2801">
    <cfRule type="cellIs" dxfId="9898" priority="3529" operator="equal">
      <formula>"Chờ lớp"</formula>
    </cfRule>
  </conditionalFormatting>
  <conditionalFormatting sqref="B575 B587:B2801">
    <cfRule type="cellIs" dxfId="9897" priority="3530" operator="equal">
      <formula>"DONE"</formula>
    </cfRule>
  </conditionalFormatting>
  <conditionalFormatting sqref="B575 B587:B2801">
    <cfRule type="cellIs" dxfId="9896" priority="3531" operator="equal">
      <formula>"LỖI LINK FB"</formula>
    </cfRule>
  </conditionalFormatting>
  <conditionalFormatting sqref="B575 B587:B2801">
    <cfRule type="cellIs" dxfId="9895" priority="3532" operator="equal">
      <formula>"LỖI LINK FB"</formula>
    </cfRule>
  </conditionalFormatting>
  <conditionalFormatting sqref="B575 B587:B2801">
    <cfRule type="cellIs" dxfId="9894" priority="3533" operator="equal">
      <formula>"LỖI LINK FB"</formula>
    </cfRule>
  </conditionalFormatting>
  <conditionalFormatting sqref="B575 B587:B2801">
    <cfRule type="cellIs" dxfId="9893" priority="3534" operator="equal">
      <formula>"LỖI LINK FB"</formula>
    </cfRule>
  </conditionalFormatting>
  <conditionalFormatting sqref="B575 B587:B2801">
    <cfRule type="cellIs" dxfId="9892" priority="3535" operator="equal">
      <formula>"LỖI LINK FB"</formula>
    </cfRule>
  </conditionalFormatting>
  <conditionalFormatting sqref="B575 B587:B2801">
    <cfRule type="cellIs" dxfId="9891" priority="3536" operator="equal">
      <formula>"LỖI LINK FB"</formula>
    </cfRule>
  </conditionalFormatting>
  <conditionalFormatting sqref="B575 B587:B2801">
    <cfRule type="cellIs" dxfId="9890" priority="3537" operator="equal">
      <formula>"LỖI LINK FB"</formula>
    </cfRule>
  </conditionalFormatting>
  <conditionalFormatting sqref="B575 B587:B2801">
    <cfRule type="cellIs" dxfId="9889" priority="3538" operator="equal">
      <formula>"LỖI LINK FB"</formula>
    </cfRule>
  </conditionalFormatting>
  <conditionalFormatting sqref="B575 B587:B2801">
    <cfRule type="cellIs" dxfId="9888" priority="3539" operator="equal">
      <formula>"LỖI LINK FB"</formula>
    </cfRule>
  </conditionalFormatting>
  <conditionalFormatting sqref="B575 B587:B2801">
    <cfRule type="cellIs" dxfId="9887" priority="3540" operator="equal">
      <formula>"LỖI LINK FB"</formula>
    </cfRule>
  </conditionalFormatting>
  <conditionalFormatting sqref="B575 B587:B2801">
    <cfRule type="cellIs" dxfId="9886" priority="3541" operator="equal">
      <formula>"LỖI LINK FB"</formula>
    </cfRule>
  </conditionalFormatting>
  <conditionalFormatting sqref="B575 B587:B2801">
    <cfRule type="cellIs" dxfId="9885" priority="3542" operator="equal">
      <formula>"LỖI LINK FB"</formula>
    </cfRule>
  </conditionalFormatting>
  <conditionalFormatting sqref="B575 B587:B2801">
    <cfRule type="cellIs" dxfId="9884" priority="3543" operator="equal">
      <formula>"LỖI LINK FB"</formula>
    </cfRule>
  </conditionalFormatting>
  <conditionalFormatting sqref="B575 B587:B2801">
    <cfRule type="cellIs" dxfId="9883" priority="3544" operator="equal">
      <formula>"LỖI LINK FB"</formula>
    </cfRule>
  </conditionalFormatting>
  <conditionalFormatting sqref="B575 B587:B2801">
    <cfRule type="cellIs" dxfId="9882" priority="3545" operator="equal">
      <formula>"LỖI LINK FB"</formula>
    </cfRule>
  </conditionalFormatting>
  <conditionalFormatting sqref="B575 B587:B2801">
    <cfRule type="cellIs" dxfId="9881" priority="3546" operator="equal">
      <formula>"LỖI LINK FB"</formula>
    </cfRule>
  </conditionalFormatting>
  <conditionalFormatting sqref="B575 B587:B2801">
    <cfRule type="cellIs" dxfId="9880" priority="3547" operator="equal">
      <formula>"LỖI LINK FB"</formula>
    </cfRule>
  </conditionalFormatting>
  <conditionalFormatting sqref="B575 B587:B2801">
    <cfRule type="cellIs" dxfId="9879" priority="3548" operator="equal">
      <formula>"Chờ feedback"</formula>
    </cfRule>
  </conditionalFormatting>
  <conditionalFormatting sqref="B575 B587:B2801">
    <cfRule type="cellIs" dxfId="9878" priority="3549" operator="equal">
      <formula>"Chờ lớp"</formula>
    </cfRule>
  </conditionalFormatting>
  <conditionalFormatting sqref="B575 B587:B2801">
    <cfRule type="cellIs" dxfId="9877" priority="3550" operator="equal">
      <formula>"DONE"</formula>
    </cfRule>
  </conditionalFormatting>
  <conditionalFormatting sqref="B575 B587:B2801">
    <cfRule type="cellIs" dxfId="9876" priority="3551" operator="equal">
      <formula>"LỖI LINK FB"</formula>
    </cfRule>
  </conditionalFormatting>
  <conditionalFormatting sqref="B575 B587:B2801">
    <cfRule type="cellIs" dxfId="9875" priority="3552" operator="equal">
      <formula>"Chờ feedback"</formula>
    </cfRule>
  </conditionalFormatting>
  <conditionalFormatting sqref="B575 B587:B2801">
    <cfRule type="cellIs" dxfId="9874" priority="3553" operator="equal">
      <formula>"Chờ lớp"</formula>
    </cfRule>
  </conditionalFormatting>
  <conditionalFormatting sqref="B575 B587:B2801">
    <cfRule type="cellIs" dxfId="9873" priority="3554" operator="equal">
      <formula>"DONE"</formula>
    </cfRule>
  </conditionalFormatting>
  <conditionalFormatting sqref="B575 B587:B2801">
    <cfRule type="cellIs" dxfId="9872" priority="3555" operator="equal">
      <formula>"LỖI LINK FB"</formula>
    </cfRule>
  </conditionalFormatting>
  <conditionalFormatting sqref="B575 B587:B2801">
    <cfRule type="cellIs" dxfId="9871" priority="3556" operator="equal">
      <formula>"Chờ feedback"</formula>
    </cfRule>
  </conditionalFormatting>
  <conditionalFormatting sqref="B575 B587:B2801">
    <cfRule type="cellIs" dxfId="9870" priority="3557" operator="equal">
      <formula>"Chờ lớp"</formula>
    </cfRule>
  </conditionalFormatting>
  <conditionalFormatting sqref="B575 B587:B2801">
    <cfRule type="cellIs" dxfId="9869" priority="3558" operator="equal">
      <formula>"DONE"</formula>
    </cfRule>
  </conditionalFormatting>
  <conditionalFormatting sqref="B575 B587:B2801">
    <cfRule type="cellIs" dxfId="9868" priority="3559" operator="equal">
      <formula>"DONE"</formula>
    </cfRule>
  </conditionalFormatting>
  <conditionalFormatting sqref="B575 B587:B2801">
    <cfRule type="cellIs" dxfId="9867" priority="3560" operator="equal">
      <formula>"Chờ lớp"</formula>
    </cfRule>
  </conditionalFormatting>
  <conditionalFormatting sqref="B575 B587:B2801">
    <cfRule type="cellIs" dxfId="9866" priority="3561" operator="equal">
      <formula>"Chờ feedback"</formula>
    </cfRule>
  </conditionalFormatting>
  <conditionalFormatting sqref="B575 B587:B2801">
    <cfRule type="cellIs" dxfId="9865" priority="3562" operator="equal">
      <formula>"LỖI LINK FB"</formula>
    </cfRule>
  </conditionalFormatting>
  <conditionalFormatting sqref="B575 B587:B2801">
    <cfRule type="cellIs" dxfId="9864" priority="3563" operator="equal">
      <formula>"LỖI LINK FB"</formula>
    </cfRule>
  </conditionalFormatting>
  <conditionalFormatting sqref="B575 B587:B2801">
    <cfRule type="cellIs" dxfId="9863" priority="3564" operator="equal">
      <formula>"Chờ feedback"</formula>
    </cfRule>
  </conditionalFormatting>
  <conditionalFormatting sqref="B575 B587:B2801">
    <cfRule type="cellIs" dxfId="9862" priority="3565" operator="equal">
      <formula>"Chờ lớp"</formula>
    </cfRule>
  </conditionalFormatting>
  <conditionalFormatting sqref="B575 B587:B2801">
    <cfRule type="cellIs" dxfId="9861" priority="3566" operator="equal">
      <formula>"DONE"</formula>
    </cfRule>
  </conditionalFormatting>
  <conditionalFormatting sqref="B575 B587:B2801">
    <cfRule type="cellIs" dxfId="9860" priority="3567" operator="equal">
      <formula>"DONE"</formula>
    </cfRule>
  </conditionalFormatting>
  <conditionalFormatting sqref="B575 B587:B2801">
    <cfRule type="cellIs" dxfId="9859" priority="3568" operator="equal">
      <formula>"Chờ lớp"</formula>
    </cfRule>
  </conditionalFormatting>
  <conditionalFormatting sqref="B575 B587:B2801">
    <cfRule type="cellIs" dxfId="9858" priority="3569" operator="equal">
      <formula>"Chờ feedback"</formula>
    </cfRule>
  </conditionalFormatting>
  <conditionalFormatting sqref="B575 B587:B2801">
    <cfRule type="cellIs" dxfId="9857" priority="3570" operator="equal">
      <formula>"LỖI LINK FB"</formula>
    </cfRule>
  </conditionalFormatting>
  <conditionalFormatting sqref="B575 B587:B2801">
    <cfRule type="cellIs" dxfId="9856" priority="3571" operator="equal">
      <formula>"DONE"</formula>
    </cfRule>
  </conditionalFormatting>
  <conditionalFormatting sqref="B575 B587:B2801">
    <cfRule type="cellIs" dxfId="9855" priority="3572" operator="equal">
      <formula>"Chờ lớp"</formula>
    </cfRule>
  </conditionalFormatting>
  <conditionalFormatting sqref="B575 B587:B2801">
    <cfRule type="cellIs" dxfId="9854" priority="3573" operator="equal">
      <formula>"Chờ feedback"</formula>
    </cfRule>
  </conditionalFormatting>
  <conditionalFormatting sqref="B575 B587:B2801">
    <cfRule type="cellIs" dxfId="9853" priority="3574" operator="equal">
      <formula>"LỖI LINK FB"</formula>
    </cfRule>
  </conditionalFormatting>
  <conditionalFormatting sqref="B575 B587:B2801">
    <cfRule type="cellIs" dxfId="9852" priority="3575" operator="equal">
      <formula>"LỖI LINK FB"</formula>
    </cfRule>
  </conditionalFormatting>
  <conditionalFormatting sqref="B575 B587:B2801">
    <cfRule type="cellIs" dxfId="9851" priority="3576" operator="equal">
      <formula>"Chờ feedback"</formula>
    </cfRule>
  </conditionalFormatting>
  <conditionalFormatting sqref="B575 B587:B2801">
    <cfRule type="cellIs" dxfId="9850" priority="3577" operator="equal">
      <formula>"Chờ lớp"</formula>
    </cfRule>
  </conditionalFormatting>
  <conditionalFormatting sqref="B575 B587:B2801">
    <cfRule type="cellIs" dxfId="9849" priority="3578" operator="equal">
      <formula>"DONE"</formula>
    </cfRule>
  </conditionalFormatting>
  <conditionalFormatting sqref="B575 B587:B2801">
    <cfRule type="cellIs" dxfId="9848" priority="3579" operator="equal">
      <formula>"LỖI LINK FB"</formula>
    </cfRule>
  </conditionalFormatting>
  <conditionalFormatting sqref="B575 B587:B2801">
    <cfRule type="cellIs" dxfId="9847" priority="3580" operator="equal">
      <formula>"Chờ feedback"</formula>
    </cfRule>
  </conditionalFormatting>
  <conditionalFormatting sqref="B575 B587:B2801">
    <cfRule type="cellIs" dxfId="9846" priority="3581" operator="equal">
      <formula>"Chờ lớp"</formula>
    </cfRule>
  </conditionalFormatting>
  <conditionalFormatting sqref="B575 B587:B2801">
    <cfRule type="cellIs" dxfId="9845" priority="3582" operator="equal">
      <formula>"DONE"</formula>
    </cfRule>
  </conditionalFormatting>
  <conditionalFormatting sqref="B575 B587:B2801">
    <cfRule type="cellIs" dxfId="9844" priority="3583" operator="equal">
      <formula>"DONE"</formula>
    </cfRule>
  </conditionalFormatting>
  <conditionalFormatting sqref="B575 B587:B2801">
    <cfRule type="cellIs" dxfId="9843" priority="3584" operator="equal">
      <formula>"Chờ lớp"</formula>
    </cfRule>
  </conditionalFormatting>
  <conditionalFormatting sqref="B575 B587:B2801">
    <cfRule type="cellIs" dxfId="9842" priority="3585" operator="equal">
      <formula>"Chờ feedback"</formula>
    </cfRule>
  </conditionalFormatting>
  <conditionalFormatting sqref="B575 B587:B2801">
    <cfRule type="cellIs" dxfId="9841" priority="3586" operator="equal">
      <formula>"LỖI LINK FB"</formula>
    </cfRule>
  </conditionalFormatting>
  <conditionalFormatting sqref="B575 B587:B2801">
    <cfRule type="cellIs" dxfId="9840" priority="3587" operator="equal">
      <formula>"LỖI LINK FB"</formula>
    </cfRule>
  </conditionalFormatting>
  <conditionalFormatting sqref="B575 B587:B2801">
    <cfRule type="cellIs" dxfId="9839" priority="3588" operator="equal">
      <formula>"Chờ feedback"</formula>
    </cfRule>
  </conditionalFormatting>
  <conditionalFormatting sqref="B575 B587:B2801">
    <cfRule type="cellIs" dxfId="9838" priority="3589" operator="equal">
      <formula>"Chờ lớp"</formula>
    </cfRule>
  </conditionalFormatting>
  <conditionalFormatting sqref="B575 B587:B2801">
    <cfRule type="cellIs" dxfId="9837" priority="3590" operator="equal">
      <formula>"DONE"</formula>
    </cfRule>
  </conditionalFormatting>
  <conditionalFormatting sqref="B575 B587:B2801">
    <cfRule type="cellIs" dxfId="9836" priority="3591" operator="equal">
      <formula>"LỖI LINK FB"</formula>
    </cfRule>
  </conditionalFormatting>
  <conditionalFormatting sqref="B575 B587:B2801">
    <cfRule type="cellIs" dxfId="9835" priority="3592" operator="equal">
      <formula>"Chờ feedback"</formula>
    </cfRule>
  </conditionalFormatting>
  <conditionalFormatting sqref="B575 B587:B2801">
    <cfRule type="cellIs" dxfId="9834" priority="3593" operator="equal">
      <formula>"Chờ lớp"</formula>
    </cfRule>
  </conditionalFormatting>
  <conditionalFormatting sqref="B575 B587:B2801">
    <cfRule type="cellIs" dxfId="9833" priority="3594" operator="equal">
      <formula>"DONE"</formula>
    </cfRule>
  </conditionalFormatting>
  <conditionalFormatting sqref="B575 B587:B2801">
    <cfRule type="cellIs" dxfId="9832" priority="3595" operator="equal">
      <formula>"LỖI LINK FB"</formula>
    </cfRule>
  </conditionalFormatting>
  <conditionalFormatting sqref="B575 B587:B2801">
    <cfRule type="cellIs" dxfId="9831" priority="3596" operator="equal">
      <formula>"Chờ feedback"</formula>
    </cfRule>
  </conditionalFormatting>
  <conditionalFormatting sqref="B575 B587:B2801">
    <cfRule type="cellIs" dxfId="9830" priority="3597" operator="equal">
      <formula>"Chờ lớp"</formula>
    </cfRule>
  </conditionalFormatting>
  <conditionalFormatting sqref="B575 B587:B2801">
    <cfRule type="cellIs" dxfId="9829" priority="3598" operator="equal">
      <formula>"DONE"</formula>
    </cfRule>
  </conditionalFormatting>
  <conditionalFormatting sqref="B575 B587:B2801">
    <cfRule type="cellIs" dxfId="9828" priority="3599" operator="equal">
      <formula>"LỖI LINK FB"</formula>
    </cfRule>
  </conditionalFormatting>
  <conditionalFormatting sqref="B575 B587:B2801">
    <cfRule type="cellIs" dxfId="9827" priority="3600" operator="equal">
      <formula>"Chờ feedback"</formula>
    </cfRule>
  </conditionalFormatting>
  <conditionalFormatting sqref="B575 B587:B2801">
    <cfRule type="cellIs" dxfId="9826" priority="3601" operator="equal">
      <formula>"Chờ lớp"</formula>
    </cfRule>
  </conditionalFormatting>
  <conditionalFormatting sqref="B575 B587:B2801">
    <cfRule type="cellIs" dxfId="9825" priority="3602" operator="equal">
      <formula>"DONE"</formula>
    </cfRule>
  </conditionalFormatting>
  <conditionalFormatting sqref="B575 B587:B2801">
    <cfRule type="cellIs" dxfId="9824" priority="3603" operator="equal">
      <formula>"LỖI LINK FB"</formula>
    </cfRule>
  </conditionalFormatting>
  <conditionalFormatting sqref="B575 B587:B2801">
    <cfRule type="cellIs" dxfId="9823" priority="3604" operator="equal">
      <formula>"LỖI LINK FB"</formula>
    </cfRule>
  </conditionalFormatting>
  <conditionalFormatting sqref="B575 B587:B2801">
    <cfRule type="cellIs" dxfId="9822" priority="3605" operator="equal">
      <formula>"LỖI LINK FB"</formula>
    </cfRule>
  </conditionalFormatting>
  <conditionalFormatting sqref="B575 B587:B2801">
    <cfRule type="cellIs" dxfId="9821" priority="3606" operator="equal">
      <formula>"LỖI LINK FB"</formula>
    </cfRule>
  </conditionalFormatting>
  <conditionalFormatting sqref="B575 B587:B2801">
    <cfRule type="cellIs" dxfId="9820" priority="3607" operator="equal">
      <formula>"LỖI LINK FB"</formula>
    </cfRule>
  </conditionalFormatting>
  <conditionalFormatting sqref="B575 B587:B2801">
    <cfRule type="cellIs" dxfId="9819" priority="3608" operator="equal">
      <formula>"LỖI LINK FB"</formula>
    </cfRule>
  </conditionalFormatting>
  <conditionalFormatting sqref="B575 B587:B2801">
    <cfRule type="cellIs" dxfId="9818" priority="3609" operator="equal">
      <formula>"LỖI LINK FB"</formula>
    </cfRule>
  </conditionalFormatting>
  <conditionalFormatting sqref="B575 B587:B2801">
    <cfRule type="cellIs" dxfId="9817" priority="3610" operator="equal">
      <formula>"LỖI LINK FB"</formula>
    </cfRule>
  </conditionalFormatting>
  <conditionalFormatting sqref="B575 B587:B2801">
    <cfRule type="cellIs" dxfId="9816" priority="3611" operator="equal">
      <formula>"LỖI LINK FB"</formula>
    </cfRule>
  </conditionalFormatting>
  <conditionalFormatting sqref="B575 B587:B2801">
    <cfRule type="cellIs" dxfId="9815" priority="3612" operator="equal">
      <formula>"LỖI LINK FB"</formula>
    </cfRule>
  </conditionalFormatting>
  <conditionalFormatting sqref="B575 B587:B2801">
    <cfRule type="cellIs" dxfId="9814" priority="3613" operator="equal">
      <formula>"LỖI LINK FB"</formula>
    </cfRule>
  </conditionalFormatting>
  <conditionalFormatting sqref="B575 B587:B2801">
    <cfRule type="cellIs" dxfId="9813" priority="3614" operator="equal">
      <formula>"LỖI LINK FB"</formula>
    </cfRule>
  </conditionalFormatting>
  <conditionalFormatting sqref="B575 B587:B2801">
    <cfRule type="cellIs" dxfId="9812" priority="3615" operator="equal">
      <formula>"LỖI LINK FB"</formula>
    </cfRule>
  </conditionalFormatting>
  <conditionalFormatting sqref="B575 B587:B2801">
    <cfRule type="cellIs" dxfId="9811" priority="3616" operator="equal">
      <formula>"LỖI LINK FB"</formula>
    </cfRule>
  </conditionalFormatting>
  <conditionalFormatting sqref="B575 B587:B2801">
    <cfRule type="cellIs" dxfId="9810" priority="3617" operator="equal">
      <formula>"Chờ feedback"</formula>
    </cfRule>
  </conditionalFormatting>
  <conditionalFormatting sqref="B575 B587:B2801">
    <cfRule type="cellIs" dxfId="9809" priority="3618" operator="equal">
      <formula>"Chờ lớp"</formula>
    </cfRule>
  </conditionalFormatting>
  <conditionalFormatting sqref="B575 B587:B2801">
    <cfRule type="cellIs" dxfId="9808" priority="3619" operator="equal">
      <formula>"DONE"</formula>
    </cfRule>
  </conditionalFormatting>
  <conditionalFormatting sqref="B575 B587:B2801">
    <cfRule type="cellIs" dxfId="9807" priority="3620" operator="equal">
      <formula>"LỖI LINK FB"</formula>
    </cfRule>
  </conditionalFormatting>
  <conditionalFormatting sqref="B575 B587:B2801">
    <cfRule type="cellIs" dxfId="9806" priority="3621" operator="equal">
      <formula>"Chờ feedback"</formula>
    </cfRule>
  </conditionalFormatting>
  <conditionalFormatting sqref="B575 B587:B2801">
    <cfRule type="cellIs" dxfId="9805" priority="3622" operator="equal">
      <formula>"Chờ lớp"</formula>
    </cfRule>
  </conditionalFormatting>
  <conditionalFormatting sqref="B575 B587:B2801">
    <cfRule type="cellIs" dxfId="9804" priority="3623" operator="equal">
      <formula>"DONE"</formula>
    </cfRule>
  </conditionalFormatting>
  <conditionalFormatting sqref="B575 B587:B2801">
    <cfRule type="cellIs" dxfId="9803" priority="3624" operator="equal">
      <formula>"LỖI LINK FB"</formula>
    </cfRule>
  </conditionalFormatting>
  <conditionalFormatting sqref="B575 B587:B2801">
    <cfRule type="cellIs" dxfId="9802" priority="3625" operator="equal">
      <formula>"Chờ feedback"</formula>
    </cfRule>
  </conditionalFormatting>
  <conditionalFormatting sqref="B575 B587:B2801">
    <cfRule type="cellIs" dxfId="9801" priority="3626" operator="equal">
      <formula>"Chờ lớp"</formula>
    </cfRule>
  </conditionalFormatting>
  <conditionalFormatting sqref="B575 B587:B2801">
    <cfRule type="cellIs" dxfId="9800" priority="3627" operator="equal">
      <formula>"DONE"</formula>
    </cfRule>
  </conditionalFormatting>
  <conditionalFormatting sqref="B575 B587:B2801">
    <cfRule type="cellIs" dxfId="9799" priority="3628" operator="equal">
      <formula>"LỖI LINK FB"</formula>
    </cfRule>
  </conditionalFormatting>
  <conditionalFormatting sqref="B575 B587:B2801">
    <cfRule type="cellIs" dxfId="9798" priority="3629" operator="equal">
      <formula>"Chờ feedback"</formula>
    </cfRule>
  </conditionalFormatting>
  <conditionalFormatting sqref="B575 B587:B2801">
    <cfRule type="cellIs" dxfId="9797" priority="3630" operator="equal">
      <formula>"Chờ lớp"</formula>
    </cfRule>
  </conditionalFormatting>
  <conditionalFormatting sqref="B575 B587:B2801">
    <cfRule type="cellIs" dxfId="9796" priority="3631" operator="equal">
      <formula>"DONE"</formula>
    </cfRule>
  </conditionalFormatting>
  <conditionalFormatting sqref="B575 B587:B2801">
    <cfRule type="cellIs" dxfId="9795" priority="3632" operator="equal">
      <formula>"DONE"</formula>
    </cfRule>
  </conditionalFormatting>
  <conditionalFormatting sqref="B575 B587:B2801">
    <cfRule type="cellIs" dxfId="9794" priority="3633" operator="equal">
      <formula>"Chờ lớp"</formula>
    </cfRule>
  </conditionalFormatting>
  <conditionalFormatting sqref="B575 B587:B2801">
    <cfRule type="cellIs" dxfId="9793" priority="3634" operator="equal">
      <formula>"Chờ feedback"</formula>
    </cfRule>
  </conditionalFormatting>
  <conditionalFormatting sqref="B575 B587:B2801">
    <cfRule type="cellIs" dxfId="9792" priority="3635" operator="equal">
      <formula>"LỖI LINK FB"</formula>
    </cfRule>
  </conditionalFormatting>
  <conditionalFormatting sqref="B575 B587:B2801">
    <cfRule type="cellIs" dxfId="9791" priority="3636" operator="equal">
      <formula>"DONE"</formula>
    </cfRule>
  </conditionalFormatting>
  <conditionalFormatting sqref="B575 B587:B2801">
    <cfRule type="cellIs" dxfId="9790" priority="3637" operator="equal">
      <formula>"Chờ lớp"</formula>
    </cfRule>
  </conditionalFormatting>
  <conditionalFormatting sqref="B575 B587:B2801">
    <cfRule type="cellIs" dxfId="9789" priority="3638" operator="equal">
      <formula>"Chờ feedback"</formula>
    </cfRule>
  </conditionalFormatting>
  <conditionalFormatting sqref="B575 B587:B2801">
    <cfRule type="cellIs" dxfId="9788" priority="3639" operator="equal">
      <formula>"LỖI LINK FB"</formula>
    </cfRule>
  </conditionalFormatting>
  <conditionalFormatting sqref="B575 B587:B2801">
    <cfRule type="cellIs" dxfId="9787" priority="3640" operator="equal">
      <formula>"DONE"</formula>
    </cfRule>
  </conditionalFormatting>
  <conditionalFormatting sqref="B575 B587:B2801">
    <cfRule type="cellIs" dxfId="9786" priority="3641" operator="equal">
      <formula>"Chờ lớp"</formula>
    </cfRule>
  </conditionalFormatting>
  <conditionalFormatting sqref="B575 B587:B2801">
    <cfRule type="cellIs" dxfId="9785" priority="3642" operator="equal">
      <formula>"Chờ feedback"</formula>
    </cfRule>
  </conditionalFormatting>
  <conditionalFormatting sqref="B575 B587:B2801">
    <cfRule type="cellIs" dxfId="9784" priority="3643" operator="equal">
      <formula>"LỖI LINK FB"</formula>
    </cfRule>
  </conditionalFormatting>
  <conditionalFormatting sqref="B575 B587:B2801">
    <cfRule type="cellIs" dxfId="9783" priority="3644" operator="equal">
      <formula>"DONE"</formula>
    </cfRule>
  </conditionalFormatting>
  <conditionalFormatting sqref="B575 B587:B2801">
    <cfRule type="cellIs" dxfId="9782" priority="3645" operator="equal">
      <formula>"Chờ lớp"</formula>
    </cfRule>
  </conditionalFormatting>
  <conditionalFormatting sqref="B575 B587:B2801">
    <cfRule type="cellIs" dxfId="9781" priority="3646" operator="equal">
      <formula>"Chờ feedback"</formula>
    </cfRule>
  </conditionalFormatting>
  <conditionalFormatting sqref="B575 B587:B2801">
    <cfRule type="cellIs" dxfId="9780" priority="3647" operator="equal">
      <formula>"LỖI LINK FB"</formula>
    </cfRule>
  </conditionalFormatting>
  <conditionalFormatting sqref="B575 B587:B2801">
    <cfRule type="cellIs" dxfId="9779" priority="3648" operator="equal">
      <formula>"LỖI LINK FB"</formula>
    </cfRule>
  </conditionalFormatting>
  <conditionalFormatting sqref="B575 B587:B2801">
    <cfRule type="cellIs" dxfId="9778" priority="3649" operator="equal">
      <formula>"Chờ feedback"</formula>
    </cfRule>
  </conditionalFormatting>
  <conditionalFormatting sqref="B575 B587:B2801">
    <cfRule type="cellIs" dxfId="9777" priority="3650" operator="equal">
      <formula>"Chờ lớp"</formula>
    </cfRule>
  </conditionalFormatting>
  <conditionalFormatting sqref="B575 B587:B2801">
    <cfRule type="cellIs" dxfId="9776" priority="3651" operator="equal">
      <formula>"DONE"</formula>
    </cfRule>
  </conditionalFormatting>
  <conditionalFormatting sqref="B575 B587:B2801">
    <cfRule type="cellIs" dxfId="9775" priority="3652" operator="equal">
      <formula>"DONE"</formula>
    </cfRule>
  </conditionalFormatting>
  <conditionalFormatting sqref="B575 B587:B2801">
    <cfRule type="cellIs" dxfId="9774" priority="3653" operator="equal">
      <formula>"Chờ lớp"</formula>
    </cfRule>
  </conditionalFormatting>
  <conditionalFormatting sqref="B575 B587:B2801">
    <cfRule type="cellIs" dxfId="9773" priority="3654" operator="equal">
      <formula>"Chờ feedback"</formula>
    </cfRule>
  </conditionalFormatting>
  <conditionalFormatting sqref="B575 B587:B2801">
    <cfRule type="cellIs" dxfId="9772" priority="3655" operator="equal">
      <formula>"LỖI LINK FB"</formula>
    </cfRule>
  </conditionalFormatting>
  <conditionalFormatting sqref="B575 B587:B2801">
    <cfRule type="cellIs" dxfId="9771" priority="3656" operator="equal">
      <formula>"DONE"</formula>
    </cfRule>
  </conditionalFormatting>
  <conditionalFormatting sqref="B575 B587:B2801">
    <cfRule type="cellIs" dxfId="9770" priority="3657" operator="equal">
      <formula>"Chờ lớp"</formula>
    </cfRule>
  </conditionalFormatting>
  <conditionalFormatting sqref="B575 B587:B2801">
    <cfRule type="cellIs" dxfId="9769" priority="3658" operator="equal">
      <formula>"Chờ feedback"</formula>
    </cfRule>
  </conditionalFormatting>
  <conditionalFormatting sqref="B575 B587:B2801">
    <cfRule type="cellIs" dxfId="9768" priority="3659" operator="equal">
      <formula>"LỖI LINK FB"</formula>
    </cfRule>
  </conditionalFormatting>
  <conditionalFormatting sqref="B575 B587:B2801">
    <cfRule type="cellIs" dxfId="9767" priority="3660" operator="equal">
      <formula>"LỖI LINK FB"</formula>
    </cfRule>
  </conditionalFormatting>
  <conditionalFormatting sqref="B575 B587:B2801">
    <cfRule type="cellIs" dxfId="9766" priority="3661" operator="equal">
      <formula>"Chờ feedback"</formula>
    </cfRule>
  </conditionalFormatting>
  <conditionalFormatting sqref="B575 B587:B2801">
    <cfRule type="cellIs" dxfId="9765" priority="3662" operator="equal">
      <formula>"Chờ lớp"</formula>
    </cfRule>
  </conditionalFormatting>
  <conditionalFormatting sqref="B575 B587:B2801">
    <cfRule type="cellIs" dxfId="9764" priority="3663" operator="equal">
      <formula>"DONE"</formula>
    </cfRule>
  </conditionalFormatting>
  <conditionalFormatting sqref="B575 B587:B2801">
    <cfRule type="cellIs" dxfId="9763" priority="3664" operator="equal">
      <formula>"LỖI LINK FB"</formula>
    </cfRule>
  </conditionalFormatting>
  <conditionalFormatting sqref="B575 B587:B2801">
    <cfRule type="cellIs" dxfId="9762" priority="3665" operator="equal">
      <formula>"Chờ feedback"</formula>
    </cfRule>
  </conditionalFormatting>
  <conditionalFormatting sqref="B575 B587:B2801">
    <cfRule type="cellIs" dxfId="9761" priority="3666" operator="equal">
      <formula>"Chờ lớp"</formula>
    </cfRule>
  </conditionalFormatting>
  <conditionalFormatting sqref="B575 B587:B2801">
    <cfRule type="cellIs" dxfId="9760" priority="3667" operator="equal">
      <formula>"DONE"</formula>
    </cfRule>
  </conditionalFormatting>
  <conditionalFormatting sqref="B575 B587:B2801">
    <cfRule type="cellIs" dxfId="9759" priority="3668" operator="equal">
      <formula>"DONE"</formula>
    </cfRule>
  </conditionalFormatting>
  <conditionalFormatting sqref="B575 B587:B2801">
    <cfRule type="cellIs" dxfId="9758" priority="3669" operator="equal">
      <formula>"Chờ lớp"</formula>
    </cfRule>
  </conditionalFormatting>
  <conditionalFormatting sqref="B575 B587:B2801">
    <cfRule type="cellIs" dxfId="9757" priority="3670" operator="equal">
      <formula>"Chờ feedback"</formula>
    </cfRule>
  </conditionalFormatting>
  <conditionalFormatting sqref="B575 B587:B2801">
    <cfRule type="cellIs" dxfId="9756" priority="3671" operator="equal">
      <formula>"LỖI LINK FB"</formula>
    </cfRule>
  </conditionalFormatting>
  <conditionalFormatting sqref="B575 B587:B2801">
    <cfRule type="cellIs" dxfId="9755" priority="3672" operator="equal">
      <formula>"LỖI LINK FB"</formula>
    </cfRule>
  </conditionalFormatting>
  <conditionalFormatting sqref="B575 B587:B2801">
    <cfRule type="cellIs" dxfId="9754" priority="3673" operator="equal">
      <formula>"Chờ feedback"</formula>
    </cfRule>
  </conditionalFormatting>
  <conditionalFormatting sqref="B575 B587:B2801">
    <cfRule type="cellIs" dxfId="9753" priority="3674" operator="equal">
      <formula>"Chờ lớp"</formula>
    </cfRule>
  </conditionalFormatting>
  <conditionalFormatting sqref="B575 B587:B2801">
    <cfRule type="cellIs" dxfId="9752" priority="3675" operator="equal">
      <formula>"DONE"</formula>
    </cfRule>
  </conditionalFormatting>
  <conditionalFormatting sqref="B575 B587:B2801">
    <cfRule type="cellIs" dxfId="9751" priority="3676" operator="equal">
      <formula>"DONE"</formula>
    </cfRule>
  </conditionalFormatting>
  <conditionalFormatting sqref="B575 B587:B2801">
    <cfRule type="cellIs" dxfId="9750" priority="3677" operator="equal">
      <formula>"Chờ lớp"</formula>
    </cfRule>
  </conditionalFormatting>
  <conditionalFormatting sqref="B575 B587:B2801">
    <cfRule type="cellIs" dxfId="9749" priority="3678" operator="equal">
      <formula>"Chờ feedback"</formula>
    </cfRule>
  </conditionalFormatting>
  <conditionalFormatting sqref="B575 B587:B2801">
    <cfRule type="cellIs" dxfId="9748" priority="3679" operator="equal">
      <formula>"LỖI LINK FB"</formula>
    </cfRule>
  </conditionalFormatting>
  <conditionalFormatting sqref="B575 B587:B2801">
    <cfRule type="cellIs" dxfId="9747" priority="3680" operator="equal">
      <formula>"DONE"</formula>
    </cfRule>
  </conditionalFormatting>
  <conditionalFormatting sqref="B575 B587:B2801">
    <cfRule type="cellIs" dxfId="9746" priority="3681" operator="equal">
      <formula>"Chờ lớp"</formula>
    </cfRule>
  </conditionalFormatting>
  <conditionalFormatting sqref="B575 B587:B2801">
    <cfRule type="cellIs" dxfId="9745" priority="3682" operator="equal">
      <formula>"Chờ feedback"</formula>
    </cfRule>
  </conditionalFormatting>
  <conditionalFormatting sqref="B575 B587:B2801">
    <cfRule type="cellIs" dxfId="9744" priority="3683" operator="equal">
      <formula>"LỖI LINK FB"</formula>
    </cfRule>
  </conditionalFormatting>
  <conditionalFormatting sqref="B575 B587:B2801">
    <cfRule type="cellIs" dxfId="9743" priority="3684" operator="equal">
      <formula>"DONE"</formula>
    </cfRule>
  </conditionalFormatting>
  <conditionalFormatting sqref="B575 B587:B2801">
    <cfRule type="cellIs" dxfId="9742" priority="3685" operator="equal">
      <formula>"Chờ lớp"</formula>
    </cfRule>
  </conditionalFormatting>
  <conditionalFormatting sqref="B575 B587:B2801">
    <cfRule type="cellIs" dxfId="9741" priority="3686" operator="equal">
      <formula>"Chờ feedback"</formula>
    </cfRule>
  </conditionalFormatting>
  <conditionalFormatting sqref="B575 B587:B2801">
    <cfRule type="cellIs" dxfId="9740" priority="3687" operator="equal">
      <formula>"LỖI LINK FB"</formula>
    </cfRule>
  </conditionalFormatting>
  <conditionalFormatting sqref="B575 B587:B2801">
    <cfRule type="cellIs" dxfId="9739" priority="3688" operator="equal">
      <formula>"LỖI LINK FB"</formula>
    </cfRule>
  </conditionalFormatting>
  <conditionalFormatting sqref="B575 B587:B2801">
    <cfRule type="cellIs" dxfId="9738" priority="3689" operator="equal">
      <formula>"LỖI LINK FB"</formula>
    </cfRule>
  </conditionalFormatting>
  <conditionalFormatting sqref="B575 B587:B2801">
    <cfRule type="cellIs" dxfId="9737" priority="3690" operator="equal">
      <formula>"LỖI LINK FB"</formula>
    </cfRule>
  </conditionalFormatting>
  <conditionalFormatting sqref="B575 B587:B2801">
    <cfRule type="cellIs" dxfId="9736" priority="3691" operator="equal">
      <formula>"LỖI LINK FB"</formula>
    </cfRule>
  </conditionalFormatting>
  <conditionalFormatting sqref="B575 B587:B2801">
    <cfRule type="cellIs" dxfId="9735" priority="3692" operator="equal">
      <formula>"LỖI LINK FB"</formula>
    </cfRule>
  </conditionalFormatting>
  <conditionalFormatting sqref="B575 B587:B2801">
    <cfRule type="cellIs" dxfId="9734" priority="3693" operator="equal">
      <formula>"LỖI LINK FB"</formula>
    </cfRule>
  </conditionalFormatting>
  <conditionalFormatting sqref="B575 B587:B2801">
    <cfRule type="cellIs" dxfId="9733" priority="3694" operator="equal">
      <formula>"LỖI LINK FB"</formula>
    </cfRule>
  </conditionalFormatting>
  <conditionalFormatting sqref="B575 B587:B2801">
    <cfRule type="cellIs" dxfId="9732" priority="3695" operator="equal">
      <formula>"LỖI LINK FB"</formula>
    </cfRule>
  </conditionalFormatting>
  <conditionalFormatting sqref="B575 B587:B2801">
    <cfRule type="cellIs" dxfId="9731" priority="3696" operator="equal">
      <formula>"LỖI LINK FB"</formula>
    </cfRule>
  </conditionalFormatting>
  <conditionalFormatting sqref="B575 B587:B2801">
    <cfRule type="cellIs" dxfId="9730" priority="3697" operator="equal">
      <formula>"LỖI LINK FB"</formula>
    </cfRule>
  </conditionalFormatting>
  <conditionalFormatting sqref="B575 B587:B2801">
    <cfRule type="cellIs" dxfId="9729" priority="3698" operator="equal">
      <formula>"LỖI LINK FB"</formula>
    </cfRule>
  </conditionalFormatting>
  <conditionalFormatting sqref="B575 B587:B2801">
    <cfRule type="cellIs" dxfId="9728" priority="3699" operator="equal">
      <formula>"LỖI LINK FB"</formula>
    </cfRule>
  </conditionalFormatting>
  <conditionalFormatting sqref="B575 B587:B2801">
    <cfRule type="cellIs" dxfId="9727" priority="3700" operator="equal">
      <formula>"LỖI LINK FB"</formula>
    </cfRule>
  </conditionalFormatting>
  <conditionalFormatting sqref="B575 B587:B2801">
    <cfRule type="cellIs" dxfId="9726" priority="3701" operator="equal">
      <formula>"DONE"</formula>
    </cfRule>
  </conditionalFormatting>
  <conditionalFormatting sqref="B575 B587:B2801">
    <cfRule type="cellIs" dxfId="9725" priority="3702" operator="equal">
      <formula>"Chờ lớp"</formula>
    </cfRule>
  </conditionalFormatting>
  <conditionalFormatting sqref="B575 B587:B2801">
    <cfRule type="cellIs" dxfId="9724" priority="3703" operator="equal">
      <formula>"Chờ feedback"</formula>
    </cfRule>
  </conditionalFormatting>
  <conditionalFormatting sqref="B575 B587:B2801">
    <cfRule type="cellIs" dxfId="9723" priority="3704" operator="equal">
      <formula>"LỖI LINK FB"</formula>
    </cfRule>
  </conditionalFormatting>
  <conditionalFormatting sqref="B575 B587:B2801">
    <cfRule type="cellIs" dxfId="9722" priority="3705" operator="equal">
      <formula>"LỖI LINK FB"</formula>
    </cfRule>
  </conditionalFormatting>
  <conditionalFormatting sqref="B575 B587:B2801">
    <cfRule type="cellIs" dxfId="9721" priority="3706" operator="equal">
      <formula>"Chờ feedback"</formula>
    </cfRule>
  </conditionalFormatting>
  <conditionalFormatting sqref="B575 B587:B2801">
    <cfRule type="cellIs" dxfId="9720" priority="3707" operator="equal">
      <formula>"Chờ lớp"</formula>
    </cfRule>
  </conditionalFormatting>
  <conditionalFormatting sqref="B575 B587:B2801">
    <cfRule type="cellIs" dxfId="9719" priority="3708" operator="equal">
      <formula>"DONE"</formula>
    </cfRule>
  </conditionalFormatting>
  <conditionalFormatting sqref="B575 B587:B2801">
    <cfRule type="cellIs" dxfId="9718" priority="3709" operator="equal">
      <formula>"LỖI LINK FB"</formula>
    </cfRule>
  </conditionalFormatting>
  <conditionalFormatting sqref="B575 B587:B2801">
    <cfRule type="cellIs" dxfId="9717" priority="3710" operator="equal">
      <formula>"LỖI LINK FB"</formula>
    </cfRule>
  </conditionalFormatting>
  <conditionalFormatting sqref="B575 B587:B2801">
    <cfRule type="cellIs" dxfId="9716" priority="3711" operator="equal">
      <formula>"LỖI LINK FB"</formula>
    </cfRule>
  </conditionalFormatting>
  <conditionalFormatting sqref="B575 B587:B2801">
    <cfRule type="cellIs" dxfId="9715" priority="3712" operator="equal">
      <formula>"LỖI LINK FB"</formula>
    </cfRule>
  </conditionalFormatting>
  <conditionalFormatting sqref="B575 B587:B2801">
    <cfRule type="cellIs" dxfId="9714" priority="3713" operator="equal">
      <formula>"LỖI LINK FB"</formula>
    </cfRule>
  </conditionalFormatting>
  <conditionalFormatting sqref="B575 B587:B2801">
    <cfRule type="cellIs" dxfId="9713" priority="3714" operator="equal">
      <formula>"LỖI LINK FB"</formula>
    </cfRule>
  </conditionalFormatting>
  <conditionalFormatting sqref="B575 B587:B2801">
    <cfRule type="cellIs" dxfId="9712" priority="3715" operator="equal">
      <formula>"LỖI LINK FB"</formula>
    </cfRule>
  </conditionalFormatting>
  <conditionalFormatting sqref="B575 B587:B2801">
    <cfRule type="cellIs" dxfId="9711" priority="3716" operator="equal">
      <formula>"LỖI LINK FB"</formula>
    </cfRule>
  </conditionalFormatting>
  <conditionalFormatting sqref="B575 B587:B2801">
    <cfRule type="cellIs" dxfId="9710" priority="3717" operator="equal">
      <formula>"LỖI LINK FB"</formula>
    </cfRule>
  </conditionalFormatting>
  <conditionalFormatting sqref="B575 B587:B2801">
    <cfRule type="cellIs" dxfId="9709" priority="3718" operator="equal">
      <formula>"LỖI LINK FB"</formula>
    </cfRule>
  </conditionalFormatting>
  <conditionalFormatting sqref="B575 B587:B2801">
    <cfRule type="cellIs" dxfId="9708" priority="3719" operator="equal">
      <formula>"LỖI LINK FB"</formula>
    </cfRule>
  </conditionalFormatting>
  <conditionalFormatting sqref="B575 B587:B2801">
    <cfRule type="cellIs" dxfId="9707" priority="3720" operator="equal">
      <formula>"LỖI LINK FB"</formula>
    </cfRule>
  </conditionalFormatting>
  <conditionalFormatting sqref="B575 B587:B2801">
    <cfRule type="cellIs" dxfId="9706" priority="3721" operator="equal">
      <formula>"LỖI LINK FB"</formula>
    </cfRule>
  </conditionalFormatting>
  <conditionalFormatting sqref="B575 B587:B2801">
    <cfRule type="cellIs" dxfId="9705" priority="3722" operator="equal">
      <formula>"LỖI LINK FB"</formula>
    </cfRule>
  </conditionalFormatting>
  <conditionalFormatting sqref="B575 B587:B2801">
    <cfRule type="cellIs" dxfId="9704" priority="3723" operator="equal">
      <formula>"Chờ feedback"</formula>
    </cfRule>
  </conditionalFormatting>
  <conditionalFormatting sqref="B575 B587:B2801">
    <cfRule type="cellIs" dxfId="9703" priority="3724" operator="equal">
      <formula>"Chờ lớp"</formula>
    </cfRule>
  </conditionalFormatting>
  <conditionalFormatting sqref="B575 B587:B2801">
    <cfRule type="cellIs" dxfId="9702" priority="3725" operator="equal">
      <formula>"DONE"</formula>
    </cfRule>
  </conditionalFormatting>
  <conditionalFormatting sqref="B575 B587:B2801">
    <cfRule type="cellIs" dxfId="9701" priority="3726" operator="equal">
      <formula>"LỖI LINK FB"</formula>
    </cfRule>
  </conditionalFormatting>
  <conditionalFormatting sqref="B575 B587:B2801">
    <cfRule type="cellIs" dxfId="9700" priority="3727" operator="equal">
      <formula>"Chờ feedback"</formula>
    </cfRule>
  </conditionalFormatting>
  <conditionalFormatting sqref="B575 B587:B2801">
    <cfRule type="cellIs" dxfId="9699" priority="3728" operator="equal">
      <formula>"Chờ lớp"</formula>
    </cfRule>
  </conditionalFormatting>
  <conditionalFormatting sqref="B575 B587:B2801">
    <cfRule type="cellIs" dxfId="9698" priority="3729" operator="equal">
      <formula>"DONE"</formula>
    </cfRule>
  </conditionalFormatting>
  <conditionalFormatting sqref="B575 B587:B2801">
    <cfRule type="cellIs" dxfId="9697" priority="3730" operator="equal">
      <formula>"LỖI LINK FB"</formula>
    </cfRule>
  </conditionalFormatting>
  <conditionalFormatting sqref="B575 B587:B2801">
    <cfRule type="cellIs" dxfId="9696" priority="3731" operator="equal">
      <formula>"Chờ feedback"</formula>
    </cfRule>
  </conditionalFormatting>
  <conditionalFormatting sqref="B575 B587:B2801">
    <cfRule type="cellIs" dxfId="9695" priority="3732" operator="equal">
      <formula>"Chờ lớp"</formula>
    </cfRule>
  </conditionalFormatting>
  <conditionalFormatting sqref="B575 B587:B2801">
    <cfRule type="cellIs" dxfId="9694" priority="3733" operator="equal">
      <formula>"DONE"</formula>
    </cfRule>
  </conditionalFormatting>
  <conditionalFormatting sqref="B575 B587:B2801">
    <cfRule type="cellIs" dxfId="9693" priority="3734" operator="equal">
      <formula>"DONE"</formula>
    </cfRule>
  </conditionalFormatting>
  <conditionalFormatting sqref="B575 B587:B2801">
    <cfRule type="cellIs" dxfId="9692" priority="3735" operator="equal">
      <formula>"Chờ lớp"</formula>
    </cfRule>
  </conditionalFormatting>
  <conditionalFormatting sqref="B575 B587:B2801">
    <cfRule type="cellIs" dxfId="9691" priority="3736" operator="equal">
      <formula>"Chờ feedback"</formula>
    </cfRule>
  </conditionalFormatting>
  <conditionalFormatting sqref="B575 B587:B2801">
    <cfRule type="cellIs" dxfId="9690" priority="3737" operator="equal">
      <formula>"LỖI LINK FB"</formula>
    </cfRule>
  </conditionalFormatting>
  <conditionalFormatting sqref="B575 B587:B2801">
    <cfRule type="cellIs" dxfId="9689" priority="3738" operator="equal">
      <formula>"LỖI LINK FB"</formula>
    </cfRule>
  </conditionalFormatting>
  <conditionalFormatting sqref="B575 B587:B2801">
    <cfRule type="cellIs" dxfId="9688" priority="3739" operator="equal">
      <formula>"Chờ feedback"</formula>
    </cfRule>
  </conditionalFormatting>
  <conditionalFormatting sqref="B575 B587:B2801">
    <cfRule type="cellIs" dxfId="9687" priority="3740" operator="equal">
      <formula>"Chờ lớp"</formula>
    </cfRule>
  </conditionalFormatting>
  <conditionalFormatting sqref="B575 B587:B2801">
    <cfRule type="cellIs" dxfId="9686" priority="3741" operator="equal">
      <formula>"DONE"</formula>
    </cfRule>
  </conditionalFormatting>
  <conditionalFormatting sqref="B575 B587:B2801">
    <cfRule type="cellIs" dxfId="9685" priority="3742" operator="equal">
      <formula>"DONE"</formula>
    </cfRule>
  </conditionalFormatting>
  <conditionalFormatting sqref="B575 B587:B2801">
    <cfRule type="cellIs" dxfId="9684" priority="3743" operator="equal">
      <formula>"Chờ lớp"</formula>
    </cfRule>
  </conditionalFormatting>
  <conditionalFormatting sqref="B575 B587:B2801">
    <cfRule type="cellIs" dxfId="9683" priority="3744" operator="equal">
      <formula>"Chờ feedback"</formula>
    </cfRule>
  </conditionalFormatting>
  <conditionalFormatting sqref="B575 B587:B2801">
    <cfRule type="cellIs" dxfId="9682" priority="3745" operator="equal">
      <formula>"LỖI LINK FB"</formula>
    </cfRule>
  </conditionalFormatting>
  <conditionalFormatting sqref="B575 B587:B2801">
    <cfRule type="cellIs" dxfId="9681" priority="3746" operator="equal">
      <formula>"DONE"</formula>
    </cfRule>
  </conditionalFormatting>
  <conditionalFormatting sqref="B575 B587:B2801">
    <cfRule type="cellIs" dxfId="9680" priority="3747" operator="equal">
      <formula>"Chờ lớp"</formula>
    </cfRule>
  </conditionalFormatting>
  <conditionalFormatting sqref="B575 B587:B2801">
    <cfRule type="cellIs" dxfId="9679" priority="3748" operator="equal">
      <formula>"Chờ feedback"</formula>
    </cfRule>
  </conditionalFormatting>
  <conditionalFormatting sqref="B575 B587:B2801">
    <cfRule type="cellIs" dxfId="9678" priority="3749" operator="equal">
      <formula>"LỖI LINK FB"</formula>
    </cfRule>
  </conditionalFormatting>
  <conditionalFormatting sqref="B575 B587:B2801">
    <cfRule type="cellIs" dxfId="9677" priority="3750" operator="equal">
      <formula>"LỖI LINK FB"</formula>
    </cfRule>
  </conditionalFormatting>
  <conditionalFormatting sqref="B575 B587:B2801">
    <cfRule type="cellIs" dxfId="9676" priority="3751" operator="equal">
      <formula>"Chờ feedback"</formula>
    </cfRule>
  </conditionalFormatting>
  <conditionalFormatting sqref="B575 B587:B2801">
    <cfRule type="cellIs" dxfId="9675" priority="3752" operator="equal">
      <formula>"Chờ lớp"</formula>
    </cfRule>
  </conditionalFormatting>
  <conditionalFormatting sqref="B575 B587:B2801">
    <cfRule type="cellIs" dxfId="9674" priority="3753" operator="equal">
      <formula>"DONE"</formula>
    </cfRule>
  </conditionalFormatting>
  <conditionalFormatting sqref="B575 B587:B2801">
    <cfRule type="cellIs" dxfId="9673" priority="3754" operator="equal">
      <formula>"LỖI LINK FB"</formula>
    </cfRule>
  </conditionalFormatting>
  <conditionalFormatting sqref="B575 B587:B2801">
    <cfRule type="cellIs" dxfId="9672" priority="3755" operator="equal">
      <formula>"Chờ feedback"</formula>
    </cfRule>
  </conditionalFormatting>
  <conditionalFormatting sqref="B575 B587:B2801">
    <cfRule type="cellIs" dxfId="9671" priority="3756" operator="equal">
      <formula>"Chờ lớp"</formula>
    </cfRule>
  </conditionalFormatting>
  <conditionalFormatting sqref="B575 B587:B2801">
    <cfRule type="cellIs" dxfId="9670" priority="3757" operator="equal">
      <formula>"DONE"</formula>
    </cfRule>
  </conditionalFormatting>
  <conditionalFormatting sqref="B575 B587:B2801">
    <cfRule type="cellIs" dxfId="9669" priority="3758" operator="equal">
      <formula>"DONE"</formula>
    </cfRule>
  </conditionalFormatting>
  <conditionalFormatting sqref="B575 B587:B2801">
    <cfRule type="cellIs" dxfId="9668" priority="3759" operator="equal">
      <formula>"Chờ lớp"</formula>
    </cfRule>
  </conditionalFormatting>
  <conditionalFormatting sqref="B575 B587:B2801">
    <cfRule type="cellIs" dxfId="9667" priority="3760" operator="equal">
      <formula>"Chờ feedback"</formula>
    </cfRule>
  </conditionalFormatting>
  <conditionalFormatting sqref="B575 B587:B2801">
    <cfRule type="cellIs" dxfId="9666" priority="3761" operator="equal">
      <formula>"LỖI LINK FB"</formula>
    </cfRule>
  </conditionalFormatting>
  <conditionalFormatting sqref="B575 B587:B2801">
    <cfRule type="cellIs" dxfId="9665" priority="3762" operator="equal">
      <formula>"LỖI LINK FB"</formula>
    </cfRule>
  </conditionalFormatting>
  <conditionalFormatting sqref="B575 B587:B2801">
    <cfRule type="cellIs" dxfId="9664" priority="3763" operator="equal">
      <formula>"Chờ feedback"</formula>
    </cfRule>
  </conditionalFormatting>
  <conditionalFormatting sqref="B575 B587:B2801">
    <cfRule type="cellIs" dxfId="9663" priority="3764" operator="equal">
      <formula>"Chờ lớp"</formula>
    </cfRule>
  </conditionalFormatting>
  <conditionalFormatting sqref="B575 B587:B2801">
    <cfRule type="cellIs" dxfId="9662" priority="3765" operator="equal">
      <formula>"DONE"</formula>
    </cfRule>
  </conditionalFormatting>
  <conditionalFormatting sqref="B575 B587:B2801">
    <cfRule type="cellIs" dxfId="9661" priority="3766" operator="equal">
      <formula>"LỖI LINK FB"</formula>
    </cfRule>
  </conditionalFormatting>
  <conditionalFormatting sqref="B575 B587:B2801">
    <cfRule type="cellIs" dxfId="9660" priority="3767" operator="equal">
      <formula>"Chờ feedback"</formula>
    </cfRule>
  </conditionalFormatting>
  <conditionalFormatting sqref="B575 B587:B2801">
    <cfRule type="cellIs" dxfId="9659" priority="3768" operator="equal">
      <formula>"Chờ lớp"</formula>
    </cfRule>
  </conditionalFormatting>
  <conditionalFormatting sqref="B575 B587:B2801">
    <cfRule type="cellIs" dxfId="9658" priority="3769" operator="equal">
      <formula>"DONE"</formula>
    </cfRule>
  </conditionalFormatting>
  <conditionalFormatting sqref="B575 B587:B2801">
    <cfRule type="cellIs" dxfId="9657" priority="3770" operator="equal">
      <formula>"LỖI LINK FB"</formula>
    </cfRule>
  </conditionalFormatting>
  <conditionalFormatting sqref="B575 B587:B2801">
    <cfRule type="cellIs" dxfId="9656" priority="3771" operator="equal">
      <formula>"Chờ feedback"</formula>
    </cfRule>
  </conditionalFormatting>
  <conditionalFormatting sqref="B575 B587:B2801">
    <cfRule type="cellIs" dxfId="9655" priority="3772" operator="equal">
      <formula>"Chờ lớp"</formula>
    </cfRule>
  </conditionalFormatting>
  <conditionalFormatting sqref="B575 B587:B2801">
    <cfRule type="cellIs" dxfId="9654" priority="3773" operator="equal">
      <formula>"DONE"</formula>
    </cfRule>
  </conditionalFormatting>
  <conditionalFormatting sqref="B575 B587:B2801">
    <cfRule type="cellIs" dxfId="9653" priority="3774" operator="equal">
      <formula>"LỖI LINK FB"</formula>
    </cfRule>
  </conditionalFormatting>
  <conditionalFormatting sqref="B575 B587:B2801">
    <cfRule type="cellIs" dxfId="9652" priority="3775" operator="equal">
      <formula>"Chờ feedback"</formula>
    </cfRule>
  </conditionalFormatting>
  <conditionalFormatting sqref="B575 B587:B2801">
    <cfRule type="cellIs" dxfId="9651" priority="3776" operator="equal">
      <formula>"Chờ lớp"</formula>
    </cfRule>
  </conditionalFormatting>
  <conditionalFormatting sqref="B575 B587:B2801">
    <cfRule type="cellIs" dxfId="9650" priority="3777" operator="equal">
      <formula>"DONE"</formula>
    </cfRule>
  </conditionalFormatting>
  <conditionalFormatting sqref="B575 B587:B2801">
    <cfRule type="cellIs" dxfId="9649" priority="3778" operator="equal">
      <formula>"LỖI LINK FB"</formula>
    </cfRule>
  </conditionalFormatting>
  <conditionalFormatting sqref="B575 B587:B2801">
    <cfRule type="cellIs" dxfId="9648" priority="3779" operator="equal">
      <formula>"Chờ feedback"</formula>
    </cfRule>
  </conditionalFormatting>
  <conditionalFormatting sqref="B575 B587:B2801">
    <cfRule type="cellIs" dxfId="9647" priority="3780" operator="equal">
      <formula>"Chờ lớp"</formula>
    </cfRule>
  </conditionalFormatting>
  <conditionalFormatting sqref="B575 B587:B2801">
    <cfRule type="cellIs" dxfId="9646" priority="3781" operator="equal">
      <formula>"DONE"</formula>
    </cfRule>
  </conditionalFormatting>
  <conditionalFormatting sqref="B575 B587:B2801">
    <cfRule type="cellIs" dxfId="9645" priority="3782" operator="equal">
      <formula>"LỖI LINK FB"</formula>
    </cfRule>
  </conditionalFormatting>
  <conditionalFormatting sqref="B575 B587:B2801">
    <cfRule type="cellIs" dxfId="9644" priority="3783" operator="equal">
      <formula>"LỖI LINK FB"</formula>
    </cfRule>
  </conditionalFormatting>
  <conditionalFormatting sqref="B575 B587:B2801">
    <cfRule type="cellIs" dxfId="9643" priority="3784" operator="equal">
      <formula>"LỖI LINK FB"</formula>
    </cfRule>
  </conditionalFormatting>
  <conditionalFormatting sqref="B575 B587:B2801">
    <cfRule type="cellIs" dxfId="9642" priority="3785" operator="equal">
      <formula>"LỖI LINK FB"</formula>
    </cfRule>
  </conditionalFormatting>
  <conditionalFormatting sqref="B575 B587:B2801">
    <cfRule type="cellIs" dxfId="9641" priority="3786" operator="equal">
      <formula>"LỖI LINK FB"</formula>
    </cfRule>
  </conditionalFormatting>
  <conditionalFormatting sqref="B575 B587:B2801">
    <cfRule type="cellIs" dxfId="9640" priority="3787" operator="equal">
      <formula>"LỖI LINK FB"</formula>
    </cfRule>
  </conditionalFormatting>
  <conditionalFormatting sqref="B575 B587:B2801">
    <cfRule type="cellIs" dxfId="9639" priority="3788" operator="equal">
      <formula>"LỖI LINK FB"</formula>
    </cfRule>
  </conditionalFormatting>
  <conditionalFormatting sqref="B575 B587:B2801">
    <cfRule type="cellIs" dxfId="9638" priority="3789" operator="equal">
      <formula>"LỖI LINK FB"</formula>
    </cfRule>
  </conditionalFormatting>
  <conditionalFormatting sqref="B575 B587:B2801">
    <cfRule type="cellIs" dxfId="9637" priority="3790" operator="equal">
      <formula>"LỖI LINK FB"</formula>
    </cfRule>
  </conditionalFormatting>
  <conditionalFormatting sqref="B575 B587:B2801">
    <cfRule type="cellIs" dxfId="9636" priority="3791" operator="equal">
      <formula>"LỖI LINK FB"</formula>
    </cfRule>
  </conditionalFormatting>
  <conditionalFormatting sqref="B575 B587:B2801">
    <cfRule type="cellIs" dxfId="9635" priority="3792" operator="equal">
      <formula>"LỖI LINK FB"</formula>
    </cfRule>
  </conditionalFormatting>
  <conditionalFormatting sqref="B575 B587:B2801">
    <cfRule type="cellIs" dxfId="9634" priority="3793" operator="equal">
      <formula>"LỖI LINK FB"</formula>
    </cfRule>
  </conditionalFormatting>
  <conditionalFormatting sqref="B575 B587:B2801">
    <cfRule type="cellIs" dxfId="9633" priority="3794" operator="equal">
      <formula>"LỖI LINK FB"</formula>
    </cfRule>
  </conditionalFormatting>
  <conditionalFormatting sqref="B575 B587:B2801">
    <cfRule type="cellIs" dxfId="9632" priority="3795" operator="equal">
      <formula>"LỖI LINK FB"</formula>
    </cfRule>
  </conditionalFormatting>
  <conditionalFormatting sqref="B575 B587:B2801">
    <cfRule type="cellIs" dxfId="9631" priority="3796" operator="equal">
      <formula>"Chờ feedback"</formula>
    </cfRule>
  </conditionalFormatting>
  <conditionalFormatting sqref="B575 B587:B2801">
    <cfRule type="cellIs" dxfId="9630" priority="3797" operator="equal">
      <formula>"Chờ lớp"</formula>
    </cfRule>
  </conditionalFormatting>
  <conditionalFormatting sqref="B575 B587:B2801">
    <cfRule type="cellIs" dxfId="9629" priority="3798" operator="equal">
      <formula>"DONE"</formula>
    </cfRule>
  </conditionalFormatting>
  <conditionalFormatting sqref="B575 B587:B2801">
    <cfRule type="cellIs" dxfId="9628" priority="3799" operator="equal">
      <formula>"LỖI LINK FB"</formula>
    </cfRule>
  </conditionalFormatting>
  <conditionalFormatting sqref="B575 B587:B2801">
    <cfRule type="cellIs" dxfId="9627" priority="3800" operator="equal">
      <formula>"Chờ feedback"</formula>
    </cfRule>
  </conditionalFormatting>
  <conditionalFormatting sqref="B575 B587:B2801">
    <cfRule type="cellIs" dxfId="9626" priority="3801" operator="equal">
      <formula>"Chờ lớp"</formula>
    </cfRule>
  </conditionalFormatting>
  <conditionalFormatting sqref="B575 B587:B2801">
    <cfRule type="cellIs" dxfId="9625" priority="3802" operator="equal">
      <formula>"DONE"</formula>
    </cfRule>
  </conditionalFormatting>
  <conditionalFormatting sqref="X573:Y574">
    <cfRule type="endsWith" dxfId="9624" priority="3803" operator="endsWith" text=" ">
      <formula>RIGHT((X573),LEN(" "))=(" ")</formula>
    </cfRule>
  </conditionalFormatting>
  <conditionalFormatting sqref="X573:Y574">
    <cfRule type="endsWith" dxfId="9623" priority="3804" operator="endsWith" text=" ">
      <formula>RIGHT((X573),LEN(" "))=(" ")</formula>
    </cfRule>
  </conditionalFormatting>
  <conditionalFormatting sqref="W573:X574">
    <cfRule type="cellIs" dxfId="9622" priority="3805" operator="equal">
      <formula>"Sách"</formula>
    </cfRule>
  </conditionalFormatting>
  <conditionalFormatting sqref="W573:X574">
    <cfRule type="cellIs" dxfId="9621" priority="3806" operator="equal">
      <formula>"Sách"</formula>
    </cfRule>
  </conditionalFormatting>
  <conditionalFormatting sqref="R573:R574">
    <cfRule type="containsText" dxfId="9620" priority="3807" operator="containsText" text="Chung">
      <formula>NOT(ISERROR(SEARCH(("Chung"),(R573))))</formula>
    </cfRule>
  </conditionalFormatting>
  <conditionalFormatting sqref="R573:R574">
    <cfRule type="containsText" dxfId="9619" priority="3808" operator="containsText" text="Chung">
      <formula>NOT(ISERROR(SEARCH(("Chung"),(R573))))</formula>
    </cfRule>
  </conditionalFormatting>
  <conditionalFormatting sqref="N573:N574">
    <cfRule type="cellIs" dxfId="9618" priority="3809" operator="equal">
      <formula>"TIẾN"</formula>
    </cfRule>
  </conditionalFormatting>
  <conditionalFormatting sqref="N573:N574">
    <cfRule type="cellIs" dxfId="9617" priority="3810" operator="equal">
      <formula>"TIẾN"</formula>
    </cfRule>
  </conditionalFormatting>
  <conditionalFormatting sqref="G573:H574">
    <cfRule type="cellIs" dxfId="9616" priority="3811" operator="equal">
      <formula>"V"</formula>
    </cfRule>
  </conditionalFormatting>
  <conditionalFormatting sqref="G573:H574">
    <cfRule type="cellIs" dxfId="9615" priority="3812" operator="equal">
      <formula>"V"</formula>
    </cfRule>
  </conditionalFormatting>
  <conditionalFormatting sqref="G573:H574">
    <cfRule type="cellIs" dxfId="9614" priority="3813" operator="equal">
      <formula>"V"</formula>
    </cfRule>
  </conditionalFormatting>
  <conditionalFormatting sqref="G573:H574">
    <cfRule type="cellIs" dxfId="9613" priority="3814" operator="equal">
      <formula>"V"</formula>
    </cfRule>
  </conditionalFormatting>
  <conditionalFormatting sqref="G573:H574">
    <cfRule type="cellIs" dxfId="9612" priority="3815" operator="equal">
      <formula>"T"</formula>
    </cfRule>
  </conditionalFormatting>
  <conditionalFormatting sqref="G573:H574">
    <cfRule type="cellIs" dxfId="9611" priority="3816" operator="equal">
      <formula>"C"</formula>
    </cfRule>
  </conditionalFormatting>
  <conditionalFormatting sqref="G573:H574">
    <cfRule type="cellIs" dxfId="9610" priority="3817" operator="equal">
      <formula>"B"</formula>
    </cfRule>
  </conditionalFormatting>
  <conditionalFormatting sqref="G573:H574">
    <cfRule type="cellIs" dxfId="9609" priority="3818" operator="equal">
      <formula>"A"</formula>
    </cfRule>
  </conditionalFormatting>
  <conditionalFormatting sqref="H573:H574">
    <cfRule type="colorScale" priority="3819">
      <colorScale>
        <cfvo type="min"/>
        <cfvo type="max"/>
        <color rgb="FF57BB8A"/>
        <color rgb="FFFFFFFF"/>
      </colorScale>
    </cfRule>
  </conditionalFormatting>
  <conditionalFormatting sqref="AB573:AD574">
    <cfRule type="cellIs" dxfId="9608" priority="3820" operator="equal">
      <formula>"Đã nhận"</formula>
    </cfRule>
  </conditionalFormatting>
  <conditionalFormatting sqref="C573:C576 Z573:Z574">
    <cfRule type="cellIs" dxfId="9607" priority="3821" operator="equal">
      <formula>"Đã tính lương"</formula>
    </cfRule>
  </conditionalFormatting>
  <conditionalFormatting sqref="Z573:Z574">
    <cfRule type="cellIs" dxfId="9606" priority="3822" operator="equal">
      <formula>"R-Thiếu"</formula>
    </cfRule>
  </conditionalFormatting>
  <conditionalFormatting sqref="Z573:Z574">
    <cfRule type="cellIs" dxfId="9605" priority="3823" operator="equal">
      <formula>"R"</formula>
    </cfRule>
  </conditionalFormatting>
  <conditionalFormatting sqref="Z573:Z574">
    <cfRule type="cellIs" dxfId="9604" priority="3824" operator="equal">
      <formula>"Đã tính lương"</formula>
    </cfRule>
  </conditionalFormatting>
  <conditionalFormatting sqref="G573:G574">
    <cfRule type="cellIs" dxfId="9603" priority="3825" operator="equal">
      <formula>"V"</formula>
    </cfRule>
  </conditionalFormatting>
  <conditionalFormatting sqref="G573:G574">
    <cfRule type="cellIs" dxfId="9602" priority="3826" operator="equal">
      <formula>"T"</formula>
    </cfRule>
  </conditionalFormatting>
  <conditionalFormatting sqref="G573:G574">
    <cfRule type="cellIs" dxfId="9601" priority="3827" operator="equal">
      <formula>"C"</formula>
    </cfRule>
  </conditionalFormatting>
  <conditionalFormatting sqref="G573:G574">
    <cfRule type="cellIs" dxfId="9600" priority="3828" operator="equal">
      <formula>"B"</formula>
    </cfRule>
  </conditionalFormatting>
  <conditionalFormatting sqref="G573:G574">
    <cfRule type="cellIs" dxfId="9599" priority="3829" operator="equal">
      <formula>"A"</formula>
    </cfRule>
  </conditionalFormatting>
  <conditionalFormatting sqref="G573:G574">
    <cfRule type="cellIs" dxfId="9598" priority="3830" operator="equal">
      <formula>"V"</formula>
    </cfRule>
  </conditionalFormatting>
  <conditionalFormatting sqref="G573:G574">
    <cfRule type="cellIs" dxfId="9597" priority="3831" operator="equal">
      <formula>"V"</formula>
    </cfRule>
  </conditionalFormatting>
  <conditionalFormatting sqref="G573:G574">
    <cfRule type="cellIs" dxfId="9596" priority="3832" operator="equal">
      <formula>"V"</formula>
    </cfRule>
  </conditionalFormatting>
  <conditionalFormatting sqref="B573:B575 B587:B2801">
    <cfRule type="cellIs" dxfId="9595" priority="3833" operator="equal">
      <formula>"LỖI LINK FB"</formula>
    </cfRule>
  </conditionalFormatting>
  <conditionalFormatting sqref="B573:B575 B587:B2801">
    <cfRule type="cellIs" dxfId="9594" priority="3834" operator="equal">
      <formula>"Chờ feedback"</formula>
    </cfRule>
  </conditionalFormatting>
  <conditionalFormatting sqref="B573:B575 B587:B2801">
    <cfRule type="cellIs" dxfId="9593" priority="3835" operator="equal">
      <formula>"Chờ lớp"</formula>
    </cfRule>
  </conditionalFormatting>
  <conditionalFormatting sqref="B573:B575 B587:B2801">
    <cfRule type="cellIs" dxfId="9592" priority="3836" operator="equal">
      <formula>"DONE"</formula>
    </cfRule>
  </conditionalFormatting>
  <conditionalFormatting sqref="B573:B575 B587:B2801">
    <cfRule type="cellIs" dxfId="9591" priority="3837" operator="equal">
      <formula>"LỖI LINK FB"</formula>
    </cfRule>
  </conditionalFormatting>
  <conditionalFormatting sqref="B573:B575 B587:B2801">
    <cfRule type="cellIs" dxfId="9590" priority="3838" operator="equal">
      <formula>"LỖI LINK FB"</formula>
    </cfRule>
  </conditionalFormatting>
  <conditionalFormatting sqref="B573:B575 B587:B2801">
    <cfRule type="cellIs" dxfId="9589" priority="3839" operator="equal">
      <formula>"LỖI LINK FB"</formula>
    </cfRule>
  </conditionalFormatting>
  <conditionalFormatting sqref="B573:B575 B587:B2801">
    <cfRule type="cellIs" dxfId="9588" priority="3840" operator="equal">
      <formula>"LỖI LINK FB"</formula>
    </cfRule>
  </conditionalFormatting>
  <conditionalFormatting sqref="B573:B575 B587:B2801">
    <cfRule type="cellIs" dxfId="9587" priority="3841" operator="equal">
      <formula>"LỖI LINK FB"</formula>
    </cfRule>
  </conditionalFormatting>
  <conditionalFormatting sqref="B573:B575 B587:B2801">
    <cfRule type="cellIs" dxfId="9586" priority="3842" operator="equal">
      <formula>"LỖI LINK FB"</formula>
    </cfRule>
  </conditionalFormatting>
  <conditionalFormatting sqref="B573:B575 B587:B2801">
    <cfRule type="cellIs" dxfId="9585" priority="3843" operator="equal">
      <formula>"LỖI LINK FB"</formula>
    </cfRule>
  </conditionalFormatting>
  <conditionalFormatting sqref="B573:B575 B587:B2801">
    <cfRule type="cellIs" dxfId="9584" priority="3844" operator="equal">
      <formula>"LỖI LINK FB"</formula>
    </cfRule>
  </conditionalFormatting>
  <conditionalFormatting sqref="B573:B575 B587:B2801">
    <cfRule type="cellIs" dxfId="9583" priority="3845" operator="equal">
      <formula>"LỖI LINK FB"</formula>
    </cfRule>
  </conditionalFormatting>
  <conditionalFormatting sqref="B573:B575 B587:B2801">
    <cfRule type="cellIs" dxfId="9582" priority="3846" operator="equal">
      <formula>"LỖI LINK FB"</formula>
    </cfRule>
  </conditionalFormatting>
  <conditionalFormatting sqref="B573:B575 B587:B2801">
    <cfRule type="cellIs" dxfId="9581" priority="3847" operator="equal">
      <formula>"LỖI LINK FB"</formula>
    </cfRule>
  </conditionalFormatting>
  <conditionalFormatting sqref="B573:B575 B587:B2801">
    <cfRule type="cellIs" dxfId="9580" priority="3848" operator="equal">
      <formula>"LỖI LINK FB"</formula>
    </cfRule>
  </conditionalFormatting>
  <conditionalFormatting sqref="B573:B575 B587:B2801">
    <cfRule type="cellIs" dxfId="9579" priority="3849" operator="equal">
      <formula>"LỖI LINK FB"</formula>
    </cfRule>
  </conditionalFormatting>
  <conditionalFormatting sqref="B573:B575 B587:B2801">
    <cfRule type="cellIs" dxfId="9578" priority="3850" operator="equal">
      <formula>"LỖI LINK FB"</formula>
    </cfRule>
  </conditionalFormatting>
  <conditionalFormatting sqref="B573:B575 B587:B2801">
    <cfRule type="cellIs" dxfId="9577" priority="3851" operator="equal">
      <formula>"LỖI LINK FB"</formula>
    </cfRule>
  </conditionalFormatting>
  <conditionalFormatting sqref="B573:B575 B587:B2801">
    <cfRule type="cellIs" dxfId="9576" priority="3852" operator="equal">
      <formula>"LỖI LINK FB"</formula>
    </cfRule>
  </conditionalFormatting>
  <conditionalFormatting sqref="B573:B575 B587:B2801">
    <cfRule type="cellIs" dxfId="9575" priority="3853" operator="equal">
      <formula>"LỖI LINK FB"</formula>
    </cfRule>
  </conditionalFormatting>
  <conditionalFormatting sqref="B573:B575 B587:B2801">
    <cfRule type="cellIs" dxfId="9574" priority="3854" operator="equal">
      <formula>"Chờ feedback"</formula>
    </cfRule>
  </conditionalFormatting>
  <conditionalFormatting sqref="B573:B575 B587:B2801">
    <cfRule type="cellIs" dxfId="9573" priority="3855" operator="equal">
      <formula>"Chờ lớp"</formula>
    </cfRule>
  </conditionalFormatting>
  <conditionalFormatting sqref="B573:B575 B587:B2801">
    <cfRule type="cellIs" dxfId="9572" priority="3856" operator="equal">
      <formula>"DONE"</formula>
    </cfRule>
  </conditionalFormatting>
  <conditionalFormatting sqref="B573:B575 B587:B2801">
    <cfRule type="cellIs" dxfId="9571" priority="3857" operator="equal">
      <formula>"LỖI LINK FB"</formula>
    </cfRule>
  </conditionalFormatting>
  <conditionalFormatting sqref="B573:B575 B587:B2801">
    <cfRule type="cellIs" dxfId="9570" priority="3858" operator="equal">
      <formula>"Chờ feedback"</formula>
    </cfRule>
  </conditionalFormatting>
  <conditionalFormatting sqref="B573:B575 B587:B2801">
    <cfRule type="cellIs" dxfId="9569" priority="3859" operator="equal">
      <formula>"Chờ lớp"</formula>
    </cfRule>
  </conditionalFormatting>
  <conditionalFormatting sqref="B573:B575 B587:B2801">
    <cfRule type="cellIs" dxfId="9568" priority="3860" operator="equal">
      <formula>"DONE"</formula>
    </cfRule>
  </conditionalFormatting>
  <conditionalFormatting sqref="B573:B575 B587:B2801">
    <cfRule type="cellIs" dxfId="9567" priority="3861" operator="equal">
      <formula>"LỖI LINK FB"</formula>
    </cfRule>
  </conditionalFormatting>
  <conditionalFormatting sqref="B573:B575 B587:B2801">
    <cfRule type="cellIs" dxfId="9566" priority="3862" operator="equal">
      <formula>"Chờ feedback"</formula>
    </cfRule>
  </conditionalFormatting>
  <conditionalFormatting sqref="B573:B575 B587:B2801">
    <cfRule type="cellIs" dxfId="9565" priority="3863" operator="equal">
      <formula>"Chờ lớp"</formula>
    </cfRule>
  </conditionalFormatting>
  <conditionalFormatting sqref="B573:B575 B587:B2801">
    <cfRule type="cellIs" dxfId="9564" priority="3864" operator="equal">
      <formula>"DONE"</formula>
    </cfRule>
  </conditionalFormatting>
  <conditionalFormatting sqref="B573:B575 B587:B2801">
    <cfRule type="cellIs" dxfId="9563" priority="3865" operator="equal">
      <formula>"DONE"</formula>
    </cfRule>
  </conditionalFormatting>
  <conditionalFormatting sqref="B573:B575 B587:B2801">
    <cfRule type="cellIs" dxfId="9562" priority="3866" operator="equal">
      <formula>"Chờ lớp"</formula>
    </cfRule>
  </conditionalFormatting>
  <conditionalFormatting sqref="B573:B575 B587:B2801">
    <cfRule type="cellIs" dxfId="9561" priority="3867" operator="equal">
      <formula>"Chờ feedback"</formula>
    </cfRule>
  </conditionalFormatting>
  <conditionalFormatting sqref="B573:B575 B587:B2801">
    <cfRule type="cellIs" dxfId="9560" priority="3868" operator="equal">
      <formula>"LỖI LINK FB"</formula>
    </cfRule>
  </conditionalFormatting>
  <conditionalFormatting sqref="B573:B575 B587:B2801">
    <cfRule type="cellIs" dxfId="9559" priority="3869" operator="equal">
      <formula>"LỖI LINK FB"</formula>
    </cfRule>
  </conditionalFormatting>
  <conditionalFormatting sqref="B573:B575 B587:B2801">
    <cfRule type="cellIs" dxfId="9558" priority="3870" operator="equal">
      <formula>"Chờ feedback"</formula>
    </cfRule>
  </conditionalFormatting>
  <conditionalFormatting sqref="B573:B575 B587:B2801">
    <cfRule type="cellIs" dxfId="9557" priority="3871" operator="equal">
      <formula>"Chờ lớp"</formula>
    </cfRule>
  </conditionalFormatting>
  <conditionalFormatting sqref="B573:B575 B587:B2801">
    <cfRule type="cellIs" dxfId="9556" priority="3872" operator="equal">
      <formula>"DONE"</formula>
    </cfRule>
  </conditionalFormatting>
  <conditionalFormatting sqref="B573:B575 B587:B2801">
    <cfRule type="cellIs" dxfId="9555" priority="3873" operator="equal">
      <formula>"DONE"</formula>
    </cfRule>
  </conditionalFormatting>
  <conditionalFormatting sqref="B573:B575 B587:B2801">
    <cfRule type="cellIs" dxfId="9554" priority="3874" operator="equal">
      <formula>"Chờ lớp"</formula>
    </cfRule>
  </conditionalFormatting>
  <conditionalFormatting sqref="B573:B575 B587:B2801">
    <cfRule type="cellIs" dxfId="9553" priority="3875" operator="equal">
      <formula>"Chờ feedback"</formula>
    </cfRule>
  </conditionalFormatting>
  <conditionalFormatting sqref="B573:B575 B587:B2801">
    <cfRule type="cellIs" dxfId="9552" priority="3876" operator="equal">
      <formula>"LỖI LINK FB"</formula>
    </cfRule>
  </conditionalFormatting>
  <conditionalFormatting sqref="B573:B575 B587:B2801">
    <cfRule type="cellIs" dxfId="9551" priority="3877" operator="equal">
      <formula>"DONE"</formula>
    </cfRule>
  </conditionalFormatting>
  <conditionalFormatting sqref="B573:B575 B587:B2801">
    <cfRule type="cellIs" dxfId="9550" priority="3878" operator="equal">
      <formula>"Chờ lớp"</formula>
    </cfRule>
  </conditionalFormatting>
  <conditionalFormatting sqref="B573:B575 B587:B2801">
    <cfRule type="cellIs" dxfId="9549" priority="3879" operator="equal">
      <formula>"Chờ feedback"</formula>
    </cfRule>
  </conditionalFormatting>
  <conditionalFormatting sqref="B573:B575 B587:B2801">
    <cfRule type="cellIs" dxfId="9548" priority="3880" operator="equal">
      <formula>"LỖI LINK FB"</formula>
    </cfRule>
  </conditionalFormatting>
  <conditionalFormatting sqref="B573:B575 B587:B2801">
    <cfRule type="cellIs" dxfId="9547" priority="3881" operator="equal">
      <formula>"LỖI LINK FB"</formula>
    </cfRule>
  </conditionalFormatting>
  <conditionalFormatting sqref="B573:B575 B587:B2801">
    <cfRule type="cellIs" dxfId="9546" priority="3882" operator="equal">
      <formula>"Chờ feedback"</formula>
    </cfRule>
  </conditionalFormatting>
  <conditionalFormatting sqref="B573:B575 B587:B2801">
    <cfRule type="cellIs" dxfId="9545" priority="3883" operator="equal">
      <formula>"Chờ lớp"</formula>
    </cfRule>
  </conditionalFormatting>
  <conditionalFormatting sqref="B573:B575 B587:B2801">
    <cfRule type="cellIs" dxfId="9544" priority="3884" operator="equal">
      <formula>"DONE"</formula>
    </cfRule>
  </conditionalFormatting>
  <conditionalFormatting sqref="B573:B575 B587:B2801">
    <cfRule type="cellIs" dxfId="9543" priority="3885" operator="equal">
      <formula>"LỖI LINK FB"</formula>
    </cfRule>
  </conditionalFormatting>
  <conditionalFormatting sqref="B573:B575 B587:B2801">
    <cfRule type="cellIs" dxfId="9542" priority="3886" operator="equal">
      <formula>"Chờ feedback"</formula>
    </cfRule>
  </conditionalFormatting>
  <conditionalFormatting sqref="B573:B575 B587:B2801">
    <cfRule type="cellIs" dxfId="9541" priority="3887" operator="equal">
      <formula>"Chờ lớp"</formula>
    </cfRule>
  </conditionalFormatting>
  <conditionalFormatting sqref="B573:B575 B587:B2801">
    <cfRule type="cellIs" dxfId="9540" priority="3888" operator="equal">
      <formula>"DONE"</formula>
    </cfRule>
  </conditionalFormatting>
  <conditionalFormatting sqref="B573:B575 B587:B2801">
    <cfRule type="cellIs" dxfId="9539" priority="3889" operator="equal">
      <formula>"DONE"</formula>
    </cfRule>
  </conditionalFormatting>
  <conditionalFormatting sqref="B573:B575 B587:B2801">
    <cfRule type="cellIs" dxfId="9538" priority="3890" operator="equal">
      <formula>"Chờ lớp"</formula>
    </cfRule>
  </conditionalFormatting>
  <conditionalFormatting sqref="B573:B575 B587:B2801">
    <cfRule type="cellIs" dxfId="9537" priority="3891" operator="equal">
      <formula>"Chờ feedback"</formula>
    </cfRule>
  </conditionalFormatting>
  <conditionalFormatting sqref="B573:B575 B587:B2801">
    <cfRule type="cellIs" dxfId="9536" priority="3892" operator="equal">
      <formula>"LỖI LINK FB"</formula>
    </cfRule>
  </conditionalFormatting>
  <conditionalFormatting sqref="B573:B575 B587:B2801">
    <cfRule type="cellIs" dxfId="9535" priority="3893" operator="equal">
      <formula>"LỖI LINK FB"</formula>
    </cfRule>
  </conditionalFormatting>
  <conditionalFormatting sqref="B573:B575 B587:B2801">
    <cfRule type="cellIs" dxfId="9534" priority="3894" operator="equal">
      <formula>"Chờ feedback"</formula>
    </cfRule>
  </conditionalFormatting>
  <conditionalFormatting sqref="B573:B575 B587:B2801">
    <cfRule type="cellIs" dxfId="9533" priority="3895" operator="equal">
      <formula>"Chờ lớp"</formula>
    </cfRule>
  </conditionalFormatting>
  <conditionalFormatting sqref="B573:B575 B587:B2801">
    <cfRule type="cellIs" dxfId="9532" priority="3896" operator="equal">
      <formula>"DONE"</formula>
    </cfRule>
  </conditionalFormatting>
  <conditionalFormatting sqref="B573:B575 B587:B2801">
    <cfRule type="cellIs" dxfId="9531" priority="3897" operator="equal">
      <formula>"LỖI LINK FB"</formula>
    </cfRule>
  </conditionalFormatting>
  <conditionalFormatting sqref="B573:B575 B587:B2801">
    <cfRule type="cellIs" dxfId="9530" priority="3898" operator="equal">
      <formula>"Chờ feedback"</formula>
    </cfRule>
  </conditionalFormatting>
  <conditionalFormatting sqref="B573:B575 B587:B2801">
    <cfRule type="cellIs" dxfId="9529" priority="3899" operator="equal">
      <formula>"Chờ lớp"</formula>
    </cfRule>
  </conditionalFormatting>
  <conditionalFormatting sqref="B573:B575 B587:B2801">
    <cfRule type="cellIs" dxfId="9528" priority="3900" operator="equal">
      <formula>"DONE"</formula>
    </cfRule>
  </conditionalFormatting>
  <conditionalFormatting sqref="B573:B575 B587:B2801">
    <cfRule type="cellIs" dxfId="9527" priority="3901" operator="equal">
      <formula>"LỖI LINK FB"</formula>
    </cfRule>
  </conditionalFormatting>
  <conditionalFormatting sqref="B573:B575 B587:B2801">
    <cfRule type="cellIs" dxfId="9526" priority="3902" operator="equal">
      <formula>"Chờ feedback"</formula>
    </cfRule>
  </conditionalFormatting>
  <conditionalFormatting sqref="B573:B575 B587:B2801">
    <cfRule type="cellIs" dxfId="9525" priority="3903" operator="equal">
      <formula>"Chờ lớp"</formula>
    </cfRule>
  </conditionalFormatting>
  <conditionalFormatting sqref="B573:B575 B587:B2801">
    <cfRule type="cellIs" dxfId="9524" priority="3904" operator="equal">
      <formula>"DONE"</formula>
    </cfRule>
  </conditionalFormatting>
  <conditionalFormatting sqref="B573:B575 B587:B2801">
    <cfRule type="cellIs" dxfId="9523" priority="3905" operator="equal">
      <formula>"LỖI LINK FB"</formula>
    </cfRule>
  </conditionalFormatting>
  <conditionalFormatting sqref="B573:B575 B587:B2801">
    <cfRule type="cellIs" dxfId="9522" priority="3906" operator="equal">
      <formula>"Chờ feedback"</formula>
    </cfRule>
  </conditionalFormatting>
  <conditionalFormatting sqref="B573:B575 B587:B2801">
    <cfRule type="cellIs" dxfId="9521" priority="3907" operator="equal">
      <formula>"Chờ lớp"</formula>
    </cfRule>
  </conditionalFormatting>
  <conditionalFormatting sqref="B573:B575 B587:B2801">
    <cfRule type="cellIs" dxfId="9520" priority="3908" operator="equal">
      <formula>"DONE"</formula>
    </cfRule>
  </conditionalFormatting>
  <conditionalFormatting sqref="B573:B575 B587:B2801">
    <cfRule type="cellIs" dxfId="9519" priority="3909" operator="equal">
      <formula>"LỖI LINK FB"</formula>
    </cfRule>
  </conditionalFormatting>
  <conditionalFormatting sqref="B573:B575 B587:B2801">
    <cfRule type="cellIs" dxfId="9518" priority="3910" operator="equal">
      <formula>"LỖI LINK FB"</formula>
    </cfRule>
  </conditionalFormatting>
  <conditionalFormatting sqref="B573:B575 B587:B2801">
    <cfRule type="cellIs" dxfId="9517" priority="3911" operator="equal">
      <formula>"LỖI LINK FB"</formula>
    </cfRule>
  </conditionalFormatting>
  <conditionalFormatting sqref="B573:B575 B587:B2801">
    <cfRule type="cellIs" dxfId="9516" priority="3912" operator="equal">
      <formula>"LỖI LINK FB"</formula>
    </cfRule>
  </conditionalFormatting>
  <conditionalFormatting sqref="B573:B575 B587:B2801">
    <cfRule type="cellIs" dxfId="9515" priority="3913" operator="equal">
      <formula>"LỖI LINK FB"</formula>
    </cfRule>
  </conditionalFormatting>
  <conditionalFormatting sqref="B573:B575 B587:B2801">
    <cfRule type="cellIs" dxfId="9514" priority="3914" operator="equal">
      <formula>"LỖI LINK FB"</formula>
    </cfRule>
  </conditionalFormatting>
  <conditionalFormatting sqref="B573:B575 B587:B2801">
    <cfRule type="cellIs" dxfId="9513" priority="3915" operator="equal">
      <formula>"LỖI LINK FB"</formula>
    </cfRule>
  </conditionalFormatting>
  <conditionalFormatting sqref="B573:B575 B587:B2801">
    <cfRule type="cellIs" dxfId="9512" priority="3916" operator="equal">
      <formula>"LỖI LINK FB"</formula>
    </cfRule>
  </conditionalFormatting>
  <conditionalFormatting sqref="B573:B575 B587:B2801">
    <cfRule type="cellIs" dxfId="9511" priority="3917" operator="equal">
      <formula>"LỖI LINK FB"</formula>
    </cfRule>
  </conditionalFormatting>
  <conditionalFormatting sqref="B573:B575 B587:B2801">
    <cfRule type="cellIs" dxfId="9510" priority="3918" operator="equal">
      <formula>"LỖI LINK FB"</formula>
    </cfRule>
  </conditionalFormatting>
  <conditionalFormatting sqref="B573:B575 B587:B2801">
    <cfRule type="cellIs" dxfId="9509" priority="3919" operator="equal">
      <formula>"LỖI LINK FB"</formula>
    </cfRule>
  </conditionalFormatting>
  <conditionalFormatting sqref="B573:B575 B587:B2801">
    <cfRule type="cellIs" dxfId="9508" priority="3920" operator="equal">
      <formula>"LỖI LINK FB"</formula>
    </cfRule>
  </conditionalFormatting>
  <conditionalFormatting sqref="B573:B575 B587:B2801">
    <cfRule type="cellIs" dxfId="9507" priority="3921" operator="equal">
      <formula>"LỖI LINK FB"</formula>
    </cfRule>
  </conditionalFormatting>
  <conditionalFormatting sqref="B573:B575 B587:B2801">
    <cfRule type="cellIs" dxfId="9506" priority="3922" operator="equal">
      <formula>"LỖI LINK FB"</formula>
    </cfRule>
  </conditionalFormatting>
  <conditionalFormatting sqref="B573:B575 B587:B2801">
    <cfRule type="cellIs" dxfId="9505" priority="3923" operator="equal">
      <formula>"Chờ feedback"</formula>
    </cfRule>
  </conditionalFormatting>
  <conditionalFormatting sqref="B573:B575 B587:B2801">
    <cfRule type="cellIs" dxfId="9504" priority="3924" operator="equal">
      <formula>"Chờ lớp"</formula>
    </cfRule>
  </conditionalFormatting>
  <conditionalFormatting sqref="B573:B575 B587:B2801">
    <cfRule type="cellIs" dxfId="9503" priority="3925" operator="equal">
      <formula>"DONE"</formula>
    </cfRule>
  </conditionalFormatting>
  <conditionalFormatting sqref="B573:B575 B587:B2801">
    <cfRule type="cellIs" dxfId="9502" priority="3926" operator="equal">
      <formula>"LỖI LINK FB"</formula>
    </cfRule>
  </conditionalFormatting>
  <conditionalFormatting sqref="B573:B575 B587:B2801">
    <cfRule type="cellIs" dxfId="9501" priority="3927" operator="equal">
      <formula>"Chờ feedback"</formula>
    </cfRule>
  </conditionalFormatting>
  <conditionalFormatting sqref="B573:B575 B587:B2801">
    <cfRule type="cellIs" dxfId="9500" priority="3928" operator="equal">
      <formula>"Chờ lớp"</formula>
    </cfRule>
  </conditionalFormatting>
  <conditionalFormatting sqref="B573:B575 B587:B2801">
    <cfRule type="cellIs" dxfId="9499" priority="3929" operator="equal">
      <formula>"DONE"</formula>
    </cfRule>
  </conditionalFormatting>
  <conditionalFormatting sqref="B573:B575 B587:B2801">
    <cfRule type="cellIs" dxfId="9498" priority="3930" operator="equal">
      <formula>"LỖI LINK FB"</formula>
    </cfRule>
  </conditionalFormatting>
  <conditionalFormatting sqref="B573:B575 B587:B2801">
    <cfRule type="cellIs" dxfId="9497" priority="3931" operator="equal">
      <formula>"Chờ feedback"</formula>
    </cfRule>
  </conditionalFormatting>
  <conditionalFormatting sqref="B573:B575 B587:B2801">
    <cfRule type="cellIs" dxfId="9496" priority="3932" operator="equal">
      <formula>"Chờ lớp"</formula>
    </cfRule>
  </conditionalFormatting>
  <conditionalFormatting sqref="B573:B575 B587:B2801">
    <cfRule type="cellIs" dxfId="9495" priority="3933" operator="equal">
      <formula>"DONE"</formula>
    </cfRule>
  </conditionalFormatting>
  <conditionalFormatting sqref="B573:B575 B587:B2801">
    <cfRule type="cellIs" dxfId="9494" priority="3934" operator="equal">
      <formula>"LỖI LINK FB"</formula>
    </cfRule>
  </conditionalFormatting>
  <conditionalFormatting sqref="B573:B575 B587:B2801">
    <cfRule type="cellIs" dxfId="9493" priority="3935" operator="equal">
      <formula>"Chờ feedback"</formula>
    </cfRule>
  </conditionalFormatting>
  <conditionalFormatting sqref="B573:B575 B587:B2801">
    <cfRule type="cellIs" dxfId="9492" priority="3936" operator="equal">
      <formula>"Chờ lớp"</formula>
    </cfRule>
  </conditionalFormatting>
  <conditionalFormatting sqref="B573:B575 B587:B2801">
    <cfRule type="cellIs" dxfId="9491" priority="3937" operator="equal">
      <formula>"DONE"</formula>
    </cfRule>
  </conditionalFormatting>
  <conditionalFormatting sqref="B573:B575 B587:B2801">
    <cfRule type="cellIs" dxfId="9490" priority="3938" operator="equal">
      <formula>"DONE"</formula>
    </cfRule>
  </conditionalFormatting>
  <conditionalFormatting sqref="B573:B575 B587:B2801">
    <cfRule type="cellIs" dxfId="9489" priority="3939" operator="equal">
      <formula>"Chờ lớp"</formula>
    </cfRule>
  </conditionalFormatting>
  <conditionalFormatting sqref="B573:B575 B587:B2801">
    <cfRule type="cellIs" dxfId="9488" priority="3940" operator="equal">
      <formula>"Chờ feedback"</formula>
    </cfRule>
  </conditionalFormatting>
  <conditionalFormatting sqref="B573:B575 B587:B2801">
    <cfRule type="cellIs" dxfId="9487" priority="3941" operator="equal">
      <formula>"LỖI LINK FB"</formula>
    </cfRule>
  </conditionalFormatting>
  <conditionalFormatting sqref="B573:B575 B587:B2801">
    <cfRule type="cellIs" dxfId="9486" priority="3942" operator="equal">
      <formula>"DONE"</formula>
    </cfRule>
  </conditionalFormatting>
  <conditionalFormatting sqref="B573:B575 B587:B2801">
    <cfRule type="cellIs" dxfId="9485" priority="3943" operator="equal">
      <formula>"Chờ lớp"</formula>
    </cfRule>
  </conditionalFormatting>
  <conditionalFormatting sqref="B573:B575 B587:B2801">
    <cfRule type="cellIs" dxfId="9484" priority="3944" operator="equal">
      <formula>"Chờ feedback"</formula>
    </cfRule>
  </conditionalFormatting>
  <conditionalFormatting sqref="B573:B575 B587:B2801">
    <cfRule type="cellIs" dxfId="9483" priority="3945" operator="equal">
      <formula>"LỖI LINK FB"</formula>
    </cfRule>
  </conditionalFormatting>
  <conditionalFormatting sqref="B573:B575 B587:B2801">
    <cfRule type="cellIs" dxfId="9482" priority="3946" operator="equal">
      <formula>"DONE"</formula>
    </cfRule>
  </conditionalFormatting>
  <conditionalFormatting sqref="B573:B575 B587:B2801">
    <cfRule type="cellIs" dxfId="9481" priority="3947" operator="equal">
      <formula>"Chờ lớp"</formula>
    </cfRule>
  </conditionalFormatting>
  <conditionalFormatting sqref="B573:B575 B587:B2801">
    <cfRule type="cellIs" dxfId="9480" priority="3948" operator="equal">
      <formula>"Chờ feedback"</formula>
    </cfRule>
  </conditionalFormatting>
  <conditionalFormatting sqref="B573:B575 B587:B2801">
    <cfRule type="cellIs" dxfId="9479" priority="3949" operator="equal">
      <formula>"LỖI LINK FB"</formula>
    </cfRule>
  </conditionalFormatting>
  <conditionalFormatting sqref="B573:B575 B587:B2801">
    <cfRule type="cellIs" dxfId="9478" priority="3950" operator="equal">
      <formula>"DONE"</formula>
    </cfRule>
  </conditionalFormatting>
  <conditionalFormatting sqref="B573:B575 B587:B2801">
    <cfRule type="cellIs" dxfId="9477" priority="3951" operator="equal">
      <formula>"Chờ lớp"</formula>
    </cfRule>
  </conditionalFormatting>
  <conditionalFormatting sqref="B573:B575 B587:B2801">
    <cfRule type="cellIs" dxfId="9476" priority="3952" operator="equal">
      <formula>"Chờ feedback"</formula>
    </cfRule>
  </conditionalFormatting>
  <conditionalFormatting sqref="B573:B575 B587:B2801">
    <cfRule type="cellIs" dxfId="9475" priority="3953" operator="equal">
      <formula>"LỖI LINK FB"</formula>
    </cfRule>
  </conditionalFormatting>
  <conditionalFormatting sqref="B573:B575 B587:B2801">
    <cfRule type="cellIs" dxfId="9474" priority="3954" operator="equal">
      <formula>"LỖI LINK FB"</formula>
    </cfRule>
  </conditionalFormatting>
  <conditionalFormatting sqref="B573:B575 B587:B2801">
    <cfRule type="cellIs" dxfId="9473" priority="3955" operator="equal">
      <formula>"Chờ feedback"</formula>
    </cfRule>
  </conditionalFormatting>
  <conditionalFormatting sqref="B573:B575 B587:B2801">
    <cfRule type="cellIs" dxfId="9472" priority="3956" operator="equal">
      <formula>"Chờ lớp"</formula>
    </cfRule>
  </conditionalFormatting>
  <conditionalFormatting sqref="B573:B575 B587:B2801">
    <cfRule type="cellIs" dxfId="9471" priority="3957" operator="equal">
      <formula>"DONE"</formula>
    </cfRule>
  </conditionalFormatting>
  <conditionalFormatting sqref="B573:B575 B587:B2801">
    <cfRule type="cellIs" dxfId="9470" priority="3958" operator="equal">
      <formula>"DONE"</formula>
    </cfRule>
  </conditionalFormatting>
  <conditionalFormatting sqref="B573:B575 B587:B2801">
    <cfRule type="cellIs" dxfId="9469" priority="3959" operator="equal">
      <formula>"Chờ lớp"</formula>
    </cfRule>
  </conditionalFormatting>
  <conditionalFormatting sqref="B573:B575 B587:B2801">
    <cfRule type="cellIs" dxfId="9468" priority="3960" operator="equal">
      <formula>"Chờ feedback"</formula>
    </cfRule>
  </conditionalFormatting>
  <conditionalFormatting sqref="B573:B575 B587:B2801">
    <cfRule type="cellIs" dxfId="9467" priority="3961" operator="equal">
      <formula>"LỖI LINK FB"</formula>
    </cfRule>
  </conditionalFormatting>
  <conditionalFormatting sqref="B573:B575 B587:B2801">
    <cfRule type="cellIs" dxfId="9466" priority="3962" operator="equal">
      <formula>"DONE"</formula>
    </cfRule>
  </conditionalFormatting>
  <conditionalFormatting sqref="B573:B575 B587:B2801">
    <cfRule type="cellIs" dxfId="9465" priority="3963" operator="equal">
      <formula>"Chờ lớp"</formula>
    </cfRule>
  </conditionalFormatting>
  <conditionalFormatting sqref="B573:B575 B587:B2801">
    <cfRule type="cellIs" dxfId="9464" priority="3964" operator="equal">
      <formula>"Chờ feedback"</formula>
    </cfRule>
  </conditionalFormatting>
  <conditionalFormatting sqref="B573:B575 B587:B2801">
    <cfRule type="cellIs" dxfId="9463" priority="3965" operator="equal">
      <formula>"LỖI LINK FB"</formula>
    </cfRule>
  </conditionalFormatting>
  <conditionalFormatting sqref="B573:B575 B587:B2801">
    <cfRule type="cellIs" dxfId="9462" priority="3966" operator="equal">
      <formula>"LỖI LINK FB"</formula>
    </cfRule>
  </conditionalFormatting>
  <conditionalFormatting sqref="B573:B575 B587:B2801">
    <cfRule type="cellIs" dxfId="9461" priority="3967" operator="equal">
      <formula>"Chờ feedback"</formula>
    </cfRule>
  </conditionalFormatting>
  <conditionalFormatting sqref="B573:B575 B587:B2801">
    <cfRule type="cellIs" dxfId="9460" priority="3968" operator="equal">
      <formula>"Chờ lớp"</formula>
    </cfRule>
  </conditionalFormatting>
  <conditionalFormatting sqref="B573:B575 B587:B2801">
    <cfRule type="cellIs" dxfId="9459" priority="3969" operator="equal">
      <formula>"DONE"</formula>
    </cfRule>
  </conditionalFormatting>
  <conditionalFormatting sqref="B573:B575 B587:B2801">
    <cfRule type="cellIs" dxfId="9458" priority="3970" operator="equal">
      <formula>"LỖI LINK FB"</formula>
    </cfRule>
  </conditionalFormatting>
  <conditionalFormatting sqref="B573:B575 B587:B2801">
    <cfRule type="cellIs" dxfId="9457" priority="3971" operator="equal">
      <formula>"Chờ feedback"</formula>
    </cfRule>
  </conditionalFormatting>
  <conditionalFormatting sqref="B573:B575 B587:B2801">
    <cfRule type="cellIs" dxfId="9456" priority="3972" operator="equal">
      <formula>"Chờ lớp"</formula>
    </cfRule>
  </conditionalFormatting>
  <conditionalFormatting sqref="B573:B575 B587:B2801">
    <cfRule type="cellIs" dxfId="9455" priority="3973" operator="equal">
      <formula>"DONE"</formula>
    </cfRule>
  </conditionalFormatting>
  <conditionalFormatting sqref="B573:B575 B587:B2801">
    <cfRule type="cellIs" dxfId="9454" priority="3974" operator="equal">
      <formula>"DONE"</formula>
    </cfRule>
  </conditionalFormatting>
  <conditionalFormatting sqref="B573:B575 B587:B2801">
    <cfRule type="cellIs" dxfId="9453" priority="3975" operator="equal">
      <formula>"Chờ lớp"</formula>
    </cfRule>
  </conditionalFormatting>
  <conditionalFormatting sqref="B573:B575 B587:B2801">
    <cfRule type="cellIs" dxfId="9452" priority="3976" operator="equal">
      <formula>"Chờ feedback"</formula>
    </cfRule>
  </conditionalFormatting>
  <conditionalFormatting sqref="B573:B575 B587:B2801">
    <cfRule type="cellIs" dxfId="9451" priority="3977" operator="equal">
      <formula>"LỖI LINK FB"</formula>
    </cfRule>
  </conditionalFormatting>
  <conditionalFormatting sqref="B573:B575 B587:B2801">
    <cfRule type="cellIs" dxfId="9450" priority="3978" operator="equal">
      <formula>"LỖI LINK FB"</formula>
    </cfRule>
  </conditionalFormatting>
  <conditionalFormatting sqref="B573:B575 B587:B2801">
    <cfRule type="cellIs" dxfId="9449" priority="3979" operator="equal">
      <formula>"Chờ feedback"</formula>
    </cfRule>
  </conditionalFormatting>
  <conditionalFormatting sqref="B573:B575 B587:B2801">
    <cfRule type="cellIs" dxfId="9448" priority="3980" operator="equal">
      <formula>"Chờ lớp"</formula>
    </cfRule>
  </conditionalFormatting>
  <conditionalFormatting sqref="B573:B575 B587:B2801">
    <cfRule type="cellIs" dxfId="9447" priority="3981" operator="equal">
      <formula>"DONE"</formula>
    </cfRule>
  </conditionalFormatting>
  <conditionalFormatting sqref="B573:B575 B587:B2801">
    <cfRule type="cellIs" dxfId="9446" priority="3982" operator="equal">
      <formula>"DONE"</formula>
    </cfRule>
  </conditionalFormatting>
  <conditionalFormatting sqref="B573:B575 B587:B2801">
    <cfRule type="cellIs" dxfId="9445" priority="3983" operator="equal">
      <formula>"Chờ lớp"</formula>
    </cfRule>
  </conditionalFormatting>
  <conditionalFormatting sqref="B573:B575 B587:B2801">
    <cfRule type="cellIs" dxfId="9444" priority="3984" operator="equal">
      <formula>"Chờ feedback"</formula>
    </cfRule>
  </conditionalFormatting>
  <conditionalFormatting sqref="B573:B575 B587:B2801">
    <cfRule type="cellIs" dxfId="9443" priority="3985" operator="equal">
      <formula>"LỖI LINK FB"</formula>
    </cfRule>
  </conditionalFormatting>
  <conditionalFormatting sqref="B573:B575 B587:B2801">
    <cfRule type="cellIs" dxfId="9442" priority="3986" operator="equal">
      <formula>"DONE"</formula>
    </cfRule>
  </conditionalFormatting>
  <conditionalFormatting sqref="B573:B575 B587:B2801">
    <cfRule type="cellIs" dxfId="9441" priority="3987" operator="equal">
      <formula>"Chờ lớp"</formula>
    </cfRule>
  </conditionalFormatting>
  <conditionalFormatting sqref="B573:B575 B587:B2801">
    <cfRule type="cellIs" dxfId="9440" priority="3988" operator="equal">
      <formula>"Chờ feedback"</formula>
    </cfRule>
  </conditionalFormatting>
  <conditionalFormatting sqref="B573:B575 B587:B2801">
    <cfRule type="cellIs" dxfId="9439" priority="3989" operator="equal">
      <formula>"LỖI LINK FB"</formula>
    </cfRule>
  </conditionalFormatting>
  <conditionalFormatting sqref="B573:B575 B587:B2801">
    <cfRule type="cellIs" dxfId="9438" priority="3990" operator="equal">
      <formula>"DONE"</formula>
    </cfRule>
  </conditionalFormatting>
  <conditionalFormatting sqref="B573:B575 B587:B2801">
    <cfRule type="cellIs" dxfId="9437" priority="3991" operator="equal">
      <formula>"Chờ lớp"</formula>
    </cfRule>
  </conditionalFormatting>
  <conditionalFormatting sqref="B573:B575 B587:B2801">
    <cfRule type="cellIs" dxfId="9436" priority="3992" operator="equal">
      <formula>"Chờ feedback"</formula>
    </cfRule>
  </conditionalFormatting>
  <conditionalFormatting sqref="B573:B575 B587:B2801">
    <cfRule type="cellIs" dxfId="9435" priority="3993" operator="equal">
      <formula>"LỖI LINK FB"</formula>
    </cfRule>
  </conditionalFormatting>
  <conditionalFormatting sqref="B573:B575 B587:B2801">
    <cfRule type="cellIs" dxfId="9434" priority="3994" operator="equal">
      <formula>"LỖI LINK FB"</formula>
    </cfRule>
  </conditionalFormatting>
  <conditionalFormatting sqref="B573:B575 B587:B2801">
    <cfRule type="cellIs" dxfId="9433" priority="3995" operator="equal">
      <formula>"LỖI LINK FB"</formula>
    </cfRule>
  </conditionalFormatting>
  <conditionalFormatting sqref="B573:B575 B587:B2801">
    <cfRule type="cellIs" dxfId="9432" priority="3996" operator="equal">
      <formula>"LỖI LINK FB"</formula>
    </cfRule>
  </conditionalFormatting>
  <conditionalFormatting sqref="B573:B575 B587:B2801">
    <cfRule type="cellIs" dxfId="9431" priority="3997" operator="equal">
      <formula>"LỖI LINK FB"</formula>
    </cfRule>
  </conditionalFormatting>
  <conditionalFormatting sqref="B573:B575 B587:B2801">
    <cfRule type="cellIs" dxfId="9430" priority="3998" operator="equal">
      <formula>"LỖI LINK FB"</formula>
    </cfRule>
  </conditionalFormatting>
  <conditionalFormatting sqref="B573:B575 B587:B2801">
    <cfRule type="cellIs" dxfId="9429" priority="3999" operator="equal">
      <formula>"LỖI LINK FB"</formula>
    </cfRule>
  </conditionalFormatting>
  <conditionalFormatting sqref="B573:B575 B587:B2801">
    <cfRule type="cellIs" dxfId="9428" priority="4000" operator="equal">
      <formula>"LỖI LINK FB"</formula>
    </cfRule>
  </conditionalFormatting>
  <conditionalFormatting sqref="B573:B575 B587:B2801">
    <cfRule type="cellIs" dxfId="9427" priority="4001" operator="equal">
      <formula>"LỖI LINK FB"</formula>
    </cfRule>
  </conditionalFormatting>
  <conditionalFormatting sqref="B573:B575 B587:B2801">
    <cfRule type="cellIs" dxfId="9426" priority="4002" operator="equal">
      <formula>"LỖI LINK FB"</formula>
    </cfRule>
  </conditionalFormatting>
  <conditionalFormatting sqref="B573:B575 B587:B2801">
    <cfRule type="cellIs" dxfId="9425" priority="4003" operator="equal">
      <formula>"LỖI LINK FB"</formula>
    </cfRule>
  </conditionalFormatting>
  <conditionalFormatting sqref="B573:B575 B587:B2801">
    <cfRule type="cellIs" dxfId="9424" priority="4004" operator="equal">
      <formula>"LỖI LINK FB"</formula>
    </cfRule>
  </conditionalFormatting>
  <conditionalFormatting sqref="B573:B575 B587:B2801">
    <cfRule type="cellIs" dxfId="9423" priority="4005" operator="equal">
      <formula>"LỖI LINK FB"</formula>
    </cfRule>
  </conditionalFormatting>
  <conditionalFormatting sqref="B573:B575 B587:B2801">
    <cfRule type="cellIs" dxfId="9422" priority="4006" operator="equal">
      <formula>"LỖI LINK FB"</formula>
    </cfRule>
  </conditionalFormatting>
  <conditionalFormatting sqref="B573:B575 B587:B2801">
    <cfRule type="cellIs" dxfId="9421" priority="4007" operator="equal">
      <formula>"DONE"</formula>
    </cfRule>
  </conditionalFormatting>
  <conditionalFormatting sqref="B573:B575 B587:B2801">
    <cfRule type="cellIs" dxfId="9420" priority="4008" operator="equal">
      <formula>"Chờ lớp"</formula>
    </cfRule>
  </conditionalFormatting>
  <conditionalFormatting sqref="B573:B575 B587:B2801">
    <cfRule type="cellIs" dxfId="9419" priority="4009" operator="equal">
      <formula>"Chờ feedback"</formula>
    </cfRule>
  </conditionalFormatting>
  <conditionalFormatting sqref="B573:B575 B587:B2801">
    <cfRule type="cellIs" dxfId="9418" priority="4010" operator="equal">
      <formula>"LỖI LINK FB"</formula>
    </cfRule>
  </conditionalFormatting>
  <conditionalFormatting sqref="B573:B575 B587:B2801">
    <cfRule type="cellIs" dxfId="9417" priority="4011" operator="equal">
      <formula>"LỖI LINK FB"</formula>
    </cfRule>
  </conditionalFormatting>
  <conditionalFormatting sqref="B573:B575 B587:B2801">
    <cfRule type="cellIs" dxfId="9416" priority="4012" operator="equal">
      <formula>"Chờ feedback"</formula>
    </cfRule>
  </conditionalFormatting>
  <conditionalFormatting sqref="B573:B575 B587:B2801">
    <cfRule type="cellIs" dxfId="9415" priority="4013" operator="equal">
      <formula>"Chờ lớp"</formula>
    </cfRule>
  </conditionalFormatting>
  <conditionalFormatting sqref="B573:B575 B587:B2801">
    <cfRule type="cellIs" dxfId="9414" priority="4014" operator="equal">
      <formula>"DONE"</formula>
    </cfRule>
  </conditionalFormatting>
  <conditionalFormatting sqref="B573:B575 B587:B2801">
    <cfRule type="cellIs" dxfId="9413" priority="4015" operator="equal">
      <formula>"LỖI LINK FB"</formula>
    </cfRule>
  </conditionalFormatting>
  <conditionalFormatting sqref="B573:B575 B587:B2801">
    <cfRule type="cellIs" dxfId="9412" priority="4016" operator="equal">
      <formula>"LỖI LINK FB"</formula>
    </cfRule>
  </conditionalFormatting>
  <conditionalFormatting sqref="B573:B575 B587:B2801">
    <cfRule type="cellIs" dxfId="9411" priority="4017" operator="equal">
      <formula>"LỖI LINK FB"</formula>
    </cfRule>
  </conditionalFormatting>
  <conditionalFormatting sqref="B573:B575 B587:B2801">
    <cfRule type="cellIs" dxfId="9410" priority="4018" operator="equal">
      <formula>"LỖI LINK FB"</formula>
    </cfRule>
  </conditionalFormatting>
  <conditionalFormatting sqref="B573:B575 B587:B2801">
    <cfRule type="cellIs" dxfId="9409" priority="4019" operator="equal">
      <formula>"LỖI LINK FB"</formula>
    </cfRule>
  </conditionalFormatting>
  <conditionalFormatting sqref="B573:B575 B587:B2801">
    <cfRule type="cellIs" dxfId="9408" priority="4020" operator="equal">
      <formula>"LỖI LINK FB"</formula>
    </cfRule>
  </conditionalFormatting>
  <conditionalFormatting sqref="B573:B575 B587:B2801">
    <cfRule type="cellIs" dxfId="9407" priority="4021" operator="equal">
      <formula>"LỖI LINK FB"</formula>
    </cfRule>
  </conditionalFormatting>
  <conditionalFormatting sqref="B573:B575 B587:B2801">
    <cfRule type="cellIs" dxfId="9406" priority="4022" operator="equal">
      <formula>"LỖI LINK FB"</formula>
    </cfRule>
  </conditionalFormatting>
  <conditionalFormatting sqref="B573:B575 B587:B2801">
    <cfRule type="cellIs" dxfId="9405" priority="4023" operator="equal">
      <formula>"LỖI LINK FB"</formula>
    </cfRule>
  </conditionalFormatting>
  <conditionalFormatting sqref="B573:B575 B587:B2801">
    <cfRule type="cellIs" dxfId="9404" priority="4024" operator="equal">
      <formula>"LỖI LINK FB"</formula>
    </cfRule>
  </conditionalFormatting>
  <conditionalFormatting sqref="B573:B575 B587:B2801">
    <cfRule type="cellIs" dxfId="9403" priority="4025" operator="equal">
      <formula>"LỖI LINK FB"</formula>
    </cfRule>
  </conditionalFormatting>
  <conditionalFormatting sqref="B573:B575 B587:B2801">
    <cfRule type="cellIs" dxfId="9402" priority="4026" operator="equal">
      <formula>"LỖI LINK FB"</formula>
    </cfRule>
  </conditionalFormatting>
  <conditionalFormatting sqref="B573:B575 B587:B2801">
    <cfRule type="cellIs" dxfId="9401" priority="4027" operator="equal">
      <formula>"LỖI LINK FB"</formula>
    </cfRule>
  </conditionalFormatting>
  <conditionalFormatting sqref="B573:B575 B587:B2801">
    <cfRule type="cellIs" dxfId="9400" priority="4028" operator="equal">
      <formula>"LỖI LINK FB"</formula>
    </cfRule>
  </conditionalFormatting>
  <conditionalFormatting sqref="B573:B575 B587:B2801">
    <cfRule type="cellIs" dxfId="9399" priority="4029" operator="equal">
      <formula>"Chờ feedback"</formula>
    </cfRule>
  </conditionalFormatting>
  <conditionalFormatting sqref="B573:B575 B587:B2801">
    <cfRule type="cellIs" dxfId="9398" priority="4030" operator="equal">
      <formula>"Chờ lớp"</formula>
    </cfRule>
  </conditionalFormatting>
  <conditionalFormatting sqref="B573:B575 B587:B2801">
    <cfRule type="cellIs" dxfId="9397" priority="4031" operator="equal">
      <formula>"DONE"</formula>
    </cfRule>
  </conditionalFormatting>
  <conditionalFormatting sqref="B573:B575 B587:B2801">
    <cfRule type="cellIs" dxfId="9396" priority="4032" operator="equal">
      <formula>"LỖI LINK FB"</formula>
    </cfRule>
  </conditionalFormatting>
  <conditionalFormatting sqref="B573:B575 B587:B2801">
    <cfRule type="cellIs" dxfId="9395" priority="4033" operator="equal">
      <formula>"Chờ feedback"</formula>
    </cfRule>
  </conditionalFormatting>
  <conditionalFormatting sqref="B573:B575 B587:B2801">
    <cfRule type="cellIs" dxfId="9394" priority="4034" operator="equal">
      <formula>"Chờ lớp"</formula>
    </cfRule>
  </conditionalFormatting>
  <conditionalFormatting sqref="B573:B575 B587:B2801">
    <cfRule type="cellIs" dxfId="9393" priority="4035" operator="equal">
      <formula>"DONE"</formula>
    </cfRule>
  </conditionalFormatting>
  <conditionalFormatting sqref="B573:B575 B587:B2801">
    <cfRule type="cellIs" dxfId="9392" priority="4036" operator="equal">
      <formula>"LỖI LINK FB"</formula>
    </cfRule>
  </conditionalFormatting>
  <conditionalFormatting sqref="B573:B575 B587:B2801">
    <cfRule type="cellIs" dxfId="9391" priority="4037" operator="equal">
      <formula>"Chờ feedback"</formula>
    </cfRule>
  </conditionalFormatting>
  <conditionalFormatting sqref="B573:B575 B587:B2801">
    <cfRule type="cellIs" dxfId="9390" priority="4038" operator="equal">
      <formula>"Chờ lớp"</formula>
    </cfRule>
  </conditionalFormatting>
  <conditionalFormatting sqref="B573:B575 B587:B2801">
    <cfRule type="cellIs" dxfId="9389" priority="4039" operator="equal">
      <formula>"DONE"</formula>
    </cfRule>
  </conditionalFormatting>
  <conditionalFormatting sqref="B573:B575 B587:B2801">
    <cfRule type="cellIs" dxfId="9388" priority="4040" operator="equal">
      <formula>"DONE"</formula>
    </cfRule>
  </conditionalFormatting>
  <conditionalFormatting sqref="B573:B575 B587:B2801">
    <cfRule type="cellIs" dxfId="9387" priority="4041" operator="equal">
      <formula>"Chờ lớp"</formula>
    </cfRule>
  </conditionalFormatting>
  <conditionalFormatting sqref="B573:B575 B587:B2801">
    <cfRule type="cellIs" dxfId="9386" priority="4042" operator="equal">
      <formula>"Chờ feedback"</formula>
    </cfRule>
  </conditionalFormatting>
  <conditionalFormatting sqref="B573:B575 B587:B2801">
    <cfRule type="cellIs" dxfId="9385" priority="4043" operator="equal">
      <formula>"LỖI LINK FB"</formula>
    </cfRule>
  </conditionalFormatting>
  <conditionalFormatting sqref="B573:B575 B587:B2801">
    <cfRule type="cellIs" dxfId="9384" priority="4044" operator="equal">
      <formula>"LỖI LINK FB"</formula>
    </cfRule>
  </conditionalFormatting>
  <conditionalFormatting sqref="B573:B575 B587:B2801">
    <cfRule type="cellIs" dxfId="9383" priority="4045" operator="equal">
      <formula>"Chờ feedback"</formula>
    </cfRule>
  </conditionalFormatting>
  <conditionalFormatting sqref="B573:B575 B587:B2801">
    <cfRule type="cellIs" dxfId="9382" priority="4046" operator="equal">
      <formula>"Chờ lớp"</formula>
    </cfRule>
  </conditionalFormatting>
  <conditionalFormatting sqref="B573:B575 B587:B2801">
    <cfRule type="cellIs" dxfId="9381" priority="4047" operator="equal">
      <formula>"DONE"</formula>
    </cfRule>
  </conditionalFormatting>
  <conditionalFormatting sqref="B573:B575 B587:B2801">
    <cfRule type="cellIs" dxfId="9380" priority="4048" operator="equal">
      <formula>"DONE"</formula>
    </cfRule>
  </conditionalFormatting>
  <conditionalFormatting sqref="B573:B575 B587:B2801">
    <cfRule type="cellIs" dxfId="9379" priority="4049" operator="equal">
      <formula>"Chờ lớp"</formula>
    </cfRule>
  </conditionalFormatting>
  <conditionalFormatting sqref="B573:B575 B587:B2801">
    <cfRule type="cellIs" dxfId="9378" priority="4050" operator="equal">
      <formula>"Chờ feedback"</formula>
    </cfRule>
  </conditionalFormatting>
  <conditionalFormatting sqref="B573:B575 B587:B2801">
    <cfRule type="cellIs" dxfId="9377" priority="4051" operator="equal">
      <formula>"LỖI LINK FB"</formula>
    </cfRule>
  </conditionalFormatting>
  <conditionalFormatting sqref="B573:B575 B587:B2801">
    <cfRule type="cellIs" dxfId="9376" priority="4052" operator="equal">
      <formula>"DONE"</formula>
    </cfRule>
  </conditionalFormatting>
  <conditionalFormatting sqref="B573:B575 B587:B2801">
    <cfRule type="cellIs" dxfId="9375" priority="4053" operator="equal">
      <formula>"Chờ lớp"</formula>
    </cfRule>
  </conditionalFormatting>
  <conditionalFormatting sqref="B573:B575 B587:B2801">
    <cfRule type="cellIs" dxfId="9374" priority="4054" operator="equal">
      <formula>"Chờ feedback"</formula>
    </cfRule>
  </conditionalFormatting>
  <conditionalFormatting sqref="B573:B575 B587:B2801">
    <cfRule type="cellIs" dxfId="9373" priority="4055" operator="equal">
      <formula>"LỖI LINK FB"</formula>
    </cfRule>
  </conditionalFormatting>
  <conditionalFormatting sqref="B573:B575 B587:B2801">
    <cfRule type="cellIs" dxfId="9372" priority="4056" operator="equal">
      <formula>"LỖI LINK FB"</formula>
    </cfRule>
  </conditionalFormatting>
  <conditionalFormatting sqref="B573:B575 B587:B2801">
    <cfRule type="cellIs" dxfId="9371" priority="4057" operator="equal">
      <formula>"Chờ feedback"</formula>
    </cfRule>
  </conditionalFormatting>
  <conditionalFormatting sqref="B573:B575 B587:B2801">
    <cfRule type="cellIs" dxfId="9370" priority="4058" operator="equal">
      <formula>"Chờ lớp"</formula>
    </cfRule>
  </conditionalFormatting>
  <conditionalFormatting sqref="B573:B575 B587:B2801">
    <cfRule type="cellIs" dxfId="9369" priority="4059" operator="equal">
      <formula>"DONE"</formula>
    </cfRule>
  </conditionalFormatting>
  <conditionalFormatting sqref="B573:B575 B587:B2801">
    <cfRule type="cellIs" dxfId="9368" priority="4060" operator="equal">
      <formula>"LỖI LINK FB"</formula>
    </cfRule>
  </conditionalFormatting>
  <conditionalFormatting sqref="B573:B575 B587:B2801">
    <cfRule type="cellIs" dxfId="9367" priority="4061" operator="equal">
      <formula>"Chờ feedback"</formula>
    </cfRule>
  </conditionalFormatting>
  <conditionalFormatting sqref="B573:B575 B587:B2801">
    <cfRule type="cellIs" dxfId="9366" priority="4062" operator="equal">
      <formula>"Chờ lớp"</formula>
    </cfRule>
  </conditionalFormatting>
  <conditionalFormatting sqref="B573:B575 B587:B2801">
    <cfRule type="cellIs" dxfId="9365" priority="4063" operator="equal">
      <formula>"DONE"</formula>
    </cfRule>
  </conditionalFormatting>
  <conditionalFormatting sqref="B573:B575 B587:B2801">
    <cfRule type="cellIs" dxfId="9364" priority="4064" operator="equal">
      <formula>"DONE"</formula>
    </cfRule>
  </conditionalFormatting>
  <conditionalFormatting sqref="B573:B575 B587:B2801">
    <cfRule type="cellIs" dxfId="9363" priority="4065" operator="equal">
      <formula>"Chờ lớp"</formula>
    </cfRule>
  </conditionalFormatting>
  <conditionalFormatting sqref="B573:B575 B587:B2801">
    <cfRule type="cellIs" dxfId="9362" priority="4066" operator="equal">
      <formula>"Chờ feedback"</formula>
    </cfRule>
  </conditionalFormatting>
  <conditionalFormatting sqref="B573:B575 B587:B2801">
    <cfRule type="cellIs" dxfId="9361" priority="4067" operator="equal">
      <formula>"LỖI LINK FB"</formula>
    </cfRule>
  </conditionalFormatting>
  <conditionalFormatting sqref="B573:B575 B587:B2801">
    <cfRule type="cellIs" dxfId="9360" priority="4068" operator="equal">
      <formula>"LỖI LINK FB"</formula>
    </cfRule>
  </conditionalFormatting>
  <conditionalFormatting sqref="B573:B575 B587:B2801">
    <cfRule type="cellIs" dxfId="9359" priority="4069" operator="equal">
      <formula>"Chờ feedback"</formula>
    </cfRule>
  </conditionalFormatting>
  <conditionalFormatting sqref="B573:B575 B587:B2801">
    <cfRule type="cellIs" dxfId="9358" priority="4070" operator="equal">
      <formula>"Chờ lớp"</formula>
    </cfRule>
  </conditionalFormatting>
  <conditionalFormatting sqref="B573:B575 B587:B2801">
    <cfRule type="cellIs" dxfId="9357" priority="4071" operator="equal">
      <formula>"DONE"</formula>
    </cfRule>
  </conditionalFormatting>
  <conditionalFormatting sqref="B573:B575 B587:B2801">
    <cfRule type="cellIs" dxfId="9356" priority="4072" operator="equal">
      <formula>"LỖI LINK FB"</formula>
    </cfRule>
  </conditionalFormatting>
  <conditionalFormatting sqref="B573:B575 B587:B2801">
    <cfRule type="cellIs" dxfId="9355" priority="4073" operator="equal">
      <formula>"Chờ feedback"</formula>
    </cfRule>
  </conditionalFormatting>
  <conditionalFormatting sqref="B573:B575 B587:B2801">
    <cfRule type="cellIs" dxfId="9354" priority="4074" operator="equal">
      <formula>"Chờ lớp"</formula>
    </cfRule>
  </conditionalFormatting>
  <conditionalFormatting sqref="B573:B575 B587:B2801">
    <cfRule type="cellIs" dxfId="9353" priority="4075" operator="equal">
      <formula>"DONE"</formula>
    </cfRule>
  </conditionalFormatting>
  <conditionalFormatting sqref="B573:B575 B587:B2801">
    <cfRule type="cellIs" dxfId="9352" priority="4076" operator="equal">
      <formula>"LỖI LINK FB"</formula>
    </cfRule>
  </conditionalFormatting>
  <conditionalFormatting sqref="B573:B575 B587:B2801">
    <cfRule type="cellIs" dxfId="9351" priority="4077" operator="equal">
      <formula>"Chờ feedback"</formula>
    </cfRule>
  </conditionalFormatting>
  <conditionalFormatting sqref="B573:B575 B587:B2801">
    <cfRule type="cellIs" dxfId="9350" priority="4078" operator="equal">
      <formula>"Chờ lớp"</formula>
    </cfRule>
  </conditionalFormatting>
  <conditionalFormatting sqref="B573:B575 B587:B2801">
    <cfRule type="cellIs" dxfId="9349" priority="4079" operator="equal">
      <formula>"DONE"</formula>
    </cfRule>
  </conditionalFormatting>
  <conditionalFormatting sqref="B573:B575 B587:B2801">
    <cfRule type="cellIs" dxfId="9348" priority="4080" operator="equal">
      <formula>"LỖI LINK FB"</formula>
    </cfRule>
  </conditionalFormatting>
  <conditionalFormatting sqref="B573:B575 B587:B2801">
    <cfRule type="cellIs" dxfId="9347" priority="4081" operator="equal">
      <formula>"Chờ feedback"</formula>
    </cfRule>
  </conditionalFormatting>
  <conditionalFormatting sqref="B573:B575 B587:B2801">
    <cfRule type="cellIs" dxfId="9346" priority="4082" operator="equal">
      <formula>"Chờ lớp"</formula>
    </cfRule>
  </conditionalFormatting>
  <conditionalFormatting sqref="B573:B575 B587:B2801">
    <cfRule type="cellIs" dxfId="9345" priority="4083" operator="equal">
      <formula>"DONE"</formula>
    </cfRule>
  </conditionalFormatting>
  <conditionalFormatting sqref="B573:B575 B587:B2801">
    <cfRule type="cellIs" dxfId="9344" priority="4084" operator="equal">
      <formula>"LỖI LINK FB"</formula>
    </cfRule>
  </conditionalFormatting>
  <conditionalFormatting sqref="B573:B575 B587:B2801">
    <cfRule type="cellIs" dxfId="9343" priority="4085" operator="equal">
      <formula>"Chờ feedback"</formula>
    </cfRule>
  </conditionalFormatting>
  <conditionalFormatting sqref="B573:B575 B587:B2801">
    <cfRule type="cellIs" dxfId="9342" priority="4086" operator="equal">
      <formula>"Chờ lớp"</formula>
    </cfRule>
  </conditionalFormatting>
  <conditionalFormatting sqref="B573:B575 B587:B2801">
    <cfRule type="cellIs" dxfId="9341" priority="4087" operator="equal">
      <formula>"DONE"</formula>
    </cfRule>
  </conditionalFormatting>
  <conditionalFormatting sqref="B573:B575 B587:B2801">
    <cfRule type="cellIs" dxfId="9340" priority="4088" operator="equal">
      <formula>"LỖI LINK FB"</formula>
    </cfRule>
  </conditionalFormatting>
  <conditionalFormatting sqref="B573:B575 B587:B2801">
    <cfRule type="cellIs" dxfId="9339" priority="4089" operator="equal">
      <formula>"LỖI LINK FB"</formula>
    </cfRule>
  </conditionalFormatting>
  <conditionalFormatting sqref="B573:B575 B587:B2801">
    <cfRule type="cellIs" dxfId="9338" priority="4090" operator="equal">
      <formula>"LỖI LINK FB"</formula>
    </cfRule>
  </conditionalFormatting>
  <conditionalFormatting sqref="B573:B575 B587:B2801">
    <cfRule type="cellIs" dxfId="9337" priority="4091" operator="equal">
      <formula>"LỖI LINK FB"</formula>
    </cfRule>
  </conditionalFormatting>
  <conditionalFormatting sqref="B573:B575 B587:B2801">
    <cfRule type="cellIs" dxfId="9336" priority="4092" operator="equal">
      <formula>"LỖI LINK FB"</formula>
    </cfRule>
  </conditionalFormatting>
  <conditionalFormatting sqref="B573:B575 B587:B2801">
    <cfRule type="cellIs" dxfId="9335" priority="4093" operator="equal">
      <formula>"LỖI LINK FB"</formula>
    </cfRule>
  </conditionalFormatting>
  <conditionalFormatting sqref="B573:B575 B587:B2801">
    <cfRule type="cellIs" dxfId="9334" priority="4094" operator="equal">
      <formula>"LỖI LINK FB"</formula>
    </cfRule>
  </conditionalFormatting>
  <conditionalFormatting sqref="B573:B575 B587:B2801">
    <cfRule type="cellIs" dxfId="9333" priority="4095" operator="equal">
      <formula>"LỖI LINK FB"</formula>
    </cfRule>
  </conditionalFormatting>
  <conditionalFormatting sqref="B573:B575 B587:B2801">
    <cfRule type="cellIs" dxfId="9332" priority="4096" operator="equal">
      <formula>"LỖI LINK FB"</formula>
    </cfRule>
  </conditionalFormatting>
  <conditionalFormatting sqref="B573:B575 B587:B2801">
    <cfRule type="cellIs" dxfId="9331" priority="4097" operator="equal">
      <formula>"LỖI LINK FB"</formula>
    </cfRule>
  </conditionalFormatting>
  <conditionalFormatting sqref="B573:B575 B587:B2801">
    <cfRule type="cellIs" dxfId="9330" priority="4098" operator="equal">
      <formula>"LỖI LINK FB"</formula>
    </cfRule>
  </conditionalFormatting>
  <conditionalFormatting sqref="B573:B575 B587:B2801">
    <cfRule type="cellIs" dxfId="9329" priority="4099" operator="equal">
      <formula>"LỖI LINK FB"</formula>
    </cfRule>
  </conditionalFormatting>
  <conditionalFormatting sqref="B573:B575 B587:B2801">
    <cfRule type="cellIs" dxfId="9328" priority="4100" operator="equal">
      <formula>"LỖI LINK FB"</formula>
    </cfRule>
  </conditionalFormatting>
  <conditionalFormatting sqref="B573:B575 B587:B2801">
    <cfRule type="cellIs" dxfId="9327" priority="4101" operator="equal">
      <formula>"LỖI LINK FB"</formula>
    </cfRule>
  </conditionalFormatting>
  <conditionalFormatting sqref="B573:B575 B587:B2801">
    <cfRule type="cellIs" dxfId="9326" priority="4102" operator="equal">
      <formula>"Chờ feedback"</formula>
    </cfRule>
  </conditionalFormatting>
  <conditionalFormatting sqref="B573:B575 B587:B2801">
    <cfRule type="cellIs" dxfId="9325" priority="4103" operator="equal">
      <formula>"Chờ lớp"</formula>
    </cfRule>
  </conditionalFormatting>
  <conditionalFormatting sqref="B573:B575 B587:B2801">
    <cfRule type="cellIs" dxfId="9324" priority="4104" operator="equal">
      <formula>"DONE"</formula>
    </cfRule>
  </conditionalFormatting>
  <conditionalFormatting sqref="B573:B575 B587:B2801">
    <cfRule type="cellIs" dxfId="9323" priority="4105" operator="equal">
      <formula>"LỖI LINK FB"</formula>
    </cfRule>
  </conditionalFormatting>
  <conditionalFormatting sqref="B573:B575 B587:B2801">
    <cfRule type="cellIs" dxfId="9322" priority="4106" operator="equal">
      <formula>"Chờ feedback"</formula>
    </cfRule>
  </conditionalFormatting>
  <conditionalFormatting sqref="B573:B575 B587:B2801">
    <cfRule type="cellIs" dxfId="9321" priority="4107" operator="equal">
      <formula>"Chờ lớp"</formula>
    </cfRule>
  </conditionalFormatting>
  <conditionalFormatting sqref="B573:B575 B587:B2801">
    <cfRule type="cellIs" dxfId="9320" priority="4108" operator="equal">
      <formula>"DONE"</formula>
    </cfRule>
  </conditionalFormatting>
  <conditionalFormatting sqref="D573:D574 E573:E576">
    <cfRule type="containsText" dxfId="9319" priority="4109" operator="containsText" text="Combo">
      <formula>NOT(ISERROR(SEARCH(("Combo"),(D573))))</formula>
    </cfRule>
  </conditionalFormatting>
  <conditionalFormatting sqref="D573:D574 E573:E576">
    <cfRule type="containsText" dxfId="9318" priority="4110" operator="containsText" text="Combo">
      <formula>NOT(ISERROR(SEARCH(("Combo"),(D573))))</formula>
    </cfRule>
  </conditionalFormatting>
  <conditionalFormatting sqref="D573:D574 E573:E576">
    <cfRule type="containsText" dxfId="9317" priority="4111" operator="containsText" text="Combo">
      <formula>NOT(ISERROR(SEARCH(("Combo"),(D573))))</formula>
    </cfRule>
  </conditionalFormatting>
  <conditionalFormatting sqref="D573:D574 E573:E576">
    <cfRule type="containsText" dxfId="9316" priority="4112" operator="containsText" text="Combo">
      <formula>NOT(ISERROR(SEARCH(("Combo"),(D573))))</formula>
    </cfRule>
  </conditionalFormatting>
  <conditionalFormatting sqref="D573:D574 E573:E576">
    <cfRule type="cellIs" dxfId="9315" priority="4113" operator="equal">
      <formula>"Toeic Lv2"</formula>
    </cfRule>
  </conditionalFormatting>
  <conditionalFormatting sqref="D573:D574 E573:E576">
    <cfRule type="cellIs" dxfId="9314" priority="4114" operator="equal">
      <formula>"Toeic Lv1"</formula>
    </cfRule>
  </conditionalFormatting>
  <conditionalFormatting sqref="D573:D574 E573:E576">
    <cfRule type="cellIs" dxfId="9313" priority="4115" operator="equal">
      <formula>"GT Lv3"</formula>
    </cfRule>
  </conditionalFormatting>
  <conditionalFormatting sqref="D573:D574 E573:E576">
    <cfRule type="cellIs" dxfId="9312" priority="4116" operator="equal">
      <formula>"GT Lv2"</formula>
    </cfRule>
  </conditionalFormatting>
  <conditionalFormatting sqref="D573:D574 E573:E576">
    <cfRule type="cellIs" dxfId="9311" priority="4117" operator="equal">
      <formula>"GT Lv1"</formula>
    </cfRule>
  </conditionalFormatting>
  <conditionalFormatting sqref="C573:C576">
    <cfRule type="cellIs" dxfId="9310" priority="4118" operator="equal">
      <formula>"Up quá trình"</formula>
    </cfRule>
  </conditionalFormatting>
  <conditionalFormatting sqref="C573:C576">
    <cfRule type="cellIs" dxfId="9309" priority="4119" operator="equal">
      <formula>"Đã tính lương"</formula>
    </cfRule>
  </conditionalFormatting>
  <conditionalFormatting sqref="C573:C576">
    <cfRule type="cellIs" dxfId="9308" priority="4120" operator="equal">
      <formula>"Up Level"</formula>
    </cfRule>
  </conditionalFormatting>
  <conditionalFormatting sqref="C573:C576">
    <cfRule type="cellIs" dxfId="9307" priority="4121" operator="equal">
      <formula>"Mới"</formula>
    </cfRule>
  </conditionalFormatting>
  <conditionalFormatting sqref="C573:C576">
    <cfRule type="cellIs" dxfId="9306" priority="4122" operator="equal">
      <formula>"Up quá trình"</formula>
    </cfRule>
  </conditionalFormatting>
  <conditionalFormatting sqref="C573:C576">
    <cfRule type="cellIs" dxfId="9305" priority="4123" operator="equal">
      <formula>"Up Level"</formula>
    </cfRule>
  </conditionalFormatting>
  <conditionalFormatting sqref="C573:C576">
    <cfRule type="cellIs" dxfId="9304" priority="4124" operator="equal">
      <formula>"Mới"</formula>
    </cfRule>
  </conditionalFormatting>
  <conditionalFormatting sqref="B572:B577 B587:B2801">
    <cfRule type="cellIs" dxfId="9303" priority="4125" operator="equal">
      <formula>"DONE"</formula>
    </cfRule>
  </conditionalFormatting>
  <conditionalFormatting sqref="B572:B577 B587:B2801">
    <cfRule type="cellIs" dxfId="9302" priority="4126" operator="equal">
      <formula>"Chờ lớp"</formula>
    </cfRule>
  </conditionalFormatting>
  <conditionalFormatting sqref="B572:B577 B587:B2801">
    <cfRule type="cellIs" dxfId="9301" priority="4127" operator="equal">
      <formula>"Chờ feedback"</formula>
    </cfRule>
  </conditionalFormatting>
  <conditionalFormatting sqref="B572:B577 B587:B2801">
    <cfRule type="cellIs" dxfId="9300" priority="4128" operator="equal">
      <formula>"LỖI LINK FB"</formula>
    </cfRule>
  </conditionalFormatting>
  <conditionalFormatting sqref="B572:B577 B587:B2801">
    <cfRule type="cellIs" dxfId="9299" priority="4129" operator="equal">
      <formula>"LỖI LINK FB"</formula>
    </cfRule>
  </conditionalFormatting>
  <conditionalFormatting sqref="B572:B577 B587:B2801">
    <cfRule type="cellIs" dxfId="9298" priority="4130" operator="equal">
      <formula>"LỖI LINK FB"</formula>
    </cfRule>
  </conditionalFormatting>
  <conditionalFormatting sqref="B572:B577 B587:B2801">
    <cfRule type="cellIs" dxfId="9297" priority="4131" operator="equal">
      <formula>"LỖI LINK FB"</formula>
    </cfRule>
  </conditionalFormatting>
  <conditionalFormatting sqref="B572:B577 B587:B2801">
    <cfRule type="cellIs" dxfId="9296" priority="4132" operator="equal">
      <formula>"LỖI LINK FB"</formula>
    </cfRule>
  </conditionalFormatting>
  <conditionalFormatting sqref="B572:B577 B587:B2801">
    <cfRule type="cellIs" dxfId="9295" priority="4133" operator="equal">
      <formula>"LỖI LINK FB"</formula>
    </cfRule>
  </conditionalFormatting>
  <conditionalFormatting sqref="B572:B577 B587:B2801">
    <cfRule type="cellIs" dxfId="9294" priority="4134" operator="equal">
      <formula>"LỖI LINK FB"</formula>
    </cfRule>
  </conditionalFormatting>
  <conditionalFormatting sqref="B572:B577 B587:B2801">
    <cfRule type="cellIs" dxfId="9293" priority="4135" operator="equal">
      <formula>"LỖI LINK FB"</formula>
    </cfRule>
  </conditionalFormatting>
  <conditionalFormatting sqref="B572:B577 B587:B2801">
    <cfRule type="cellIs" dxfId="9292" priority="4136" operator="equal">
      <formula>"LỖI LINK FB"</formula>
    </cfRule>
  </conditionalFormatting>
  <conditionalFormatting sqref="B572:B577 B587:B2801">
    <cfRule type="cellIs" dxfId="9291" priority="4137" operator="equal">
      <formula>"LỖI LINK FB"</formula>
    </cfRule>
  </conditionalFormatting>
  <conditionalFormatting sqref="B572:B577 B587:B2801">
    <cfRule type="cellIs" dxfId="9290" priority="4138" operator="equal">
      <formula>"LỖI LINK FB"</formula>
    </cfRule>
  </conditionalFormatting>
  <conditionalFormatting sqref="B572:B577 B587:B2801">
    <cfRule type="cellIs" dxfId="9289" priority="4139" operator="equal">
      <formula>"LỖI LINK FB"</formula>
    </cfRule>
  </conditionalFormatting>
  <conditionalFormatting sqref="B572:B577 B587:B2801">
    <cfRule type="cellIs" dxfId="9288" priority="4140" operator="equal">
      <formula>"LỖI LINK FB"</formula>
    </cfRule>
  </conditionalFormatting>
  <conditionalFormatting sqref="B572:B577 B587:B2801">
    <cfRule type="cellIs" dxfId="9287" priority="4141" operator="equal">
      <formula>"LỖI LINK FB"</formula>
    </cfRule>
  </conditionalFormatting>
  <conditionalFormatting sqref="B572:B577 B587:B2801">
    <cfRule type="cellIs" dxfId="9286" priority="4142" operator="equal">
      <formula>"LỖI LINK FB"</formula>
    </cfRule>
  </conditionalFormatting>
  <conditionalFormatting sqref="B572:B577 B587:B2801">
    <cfRule type="cellIs" dxfId="9285" priority="4143" operator="equal">
      <formula>"LỖI LINK FB"</formula>
    </cfRule>
  </conditionalFormatting>
  <conditionalFormatting sqref="B572:B577 B587:B2801">
    <cfRule type="cellIs" dxfId="9284" priority="4144" operator="equal">
      <formula>"LỖI LINK FB"</formula>
    </cfRule>
  </conditionalFormatting>
  <conditionalFormatting sqref="B572:B577 B587:B2801">
    <cfRule type="cellIs" dxfId="9283" priority="4145" operator="equal">
      <formula>"DONE"</formula>
    </cfRule>
  </conditionalFormatting>
  <conditionalFormatting sqref="B572:B577 B587:B2801">
    <cfRule type="cellIs" dxfId="9282" priority="4146" operator="equal">
      <formula>"Chờ lớp"</formula>
    </cfRule>
  </conditionalFormatting>
  <conditionalFormatting sqref="B572:B577 B587:B2801">
    <cfRule type="cellIs" dxfId="9281" priority="4147" operator="equal">
      <formula>"Chờ feedback"</formula>
    </cfRule>
  </conditionalFormatting>
  <conditionalFormatting sqref="B572:B577 B587:B2801">
    <cfRule type="cellIs" dxfId="9280" priority="4148" operator="equal">
      <formula>"LỖI LINK FB"</formula>
    </cfRule>
  </conditionalFormatting>
  <conditionalFormatting sqref="B572:B577 B587:B2801">
    <cfRule type="cellIs" dxfId="9279" priority="4149" operator="equal">
      <formula>"DONE"</formula>
    </cfRule>
  </conditionalFormatting>
  <conditionalFormatting sqref="B572:B577 B587:B2801">
    <cfRule type="cellIs" dxfId="9278" priority="4150" operator="equal">
      <formula>"Chờ lớp"</formula>
    </cfRule>
  </conditionalFormatting>
  <conditionalFormatting sqref="B572:B577 B587:B2801">
    <cfRule type="cellIs" dxfId="9277" priority="4151" operator="equal">
      <formula>"Chờ feedback"</formula>
    </cfRule>
  </conditionalFormatting>
  <conditionalFormatting sqref="B572:B577 B587:B2801">
    <cfRule type="cellIs" dxfId="9276" priority="4152" operator="equal">
      <formula>"LỖI LINK FB"</formula>
    </cfRule>
  </conditionalFormatting>
  <conditionalFormatting sqref="B572:B577 B587:B2801">
    <cfRule type="cellIs" dxfId="9275" priority="4153" operator="equal">
      <formula>"DONE"</formula>
    </cfRule>
  </conditionalFormatting>
  <conditionalFormatting sqref="B572:B577 B587:B2801">
    <cfRule type="cellIs" dxfId="9274" priority="4154" operator="equal">
      <formula>"Chờ lớp"</formula>
    </cfRule>
  </conditionalFormatting>
  <conditionalFormatting sqref="B572:B577 B587:B2801">
    <cfRule type="cellIs" dxfId="9273" priority="4155" operator="equal">
      <formula>"Chờ feedback"</formula>
    </cfRule>
  </conditionalFormatting>
  <conditionalFormatting sqref="B572:B577 B587:B2801">
    <cfRule type="cellIs" dxfId="9272" priority="4156" operator="equal">
      <formula>"LỖI LINK FB"</formula>
    </cfRule>
  </conditionalFormatting>
  <conditionalFormatting sqref="B572:B577 B587:B2801">
    <cfRule type="cellIs" dxfId="9271" priority="4157" operator="equal">
      <formula>"DONE"</formula>
    </cfRule>
  </conditionalFormatting>
  <conditionalFormatting sqref="B572:B577 B587:B2801">
    <cfRule type="cellIs" dxfId="9270" priority="4158" operator="equal">
      <formula>"Chờ lớp"</formula>
    </cfRule>
  </conditionalFormatting>
  <conditionalFormatting sqref="B572:B577 B587:B2801">
    <cfRule type="cellIs" dxfId="9269" priority="4159" operator="equal">
      <formula>"Chờ feedback"</formula>
    </cfRule>
  </conditionalFormatting>
  <conditionalFormatting sqref="B572:B577 B587:B2801">
    <cfRule type="cellIs" dxfId="9268" priority="4160" operator="equal">
      <formula>"LỖI LINK FB"</formula>
    </cfRule>
  </conditionalFormatting>
  <conditionalFormatting sqref="B572:B577 B587:B2801">
    <cfRule type="cellIs" dxfId="9267" priority="4161" operator="equal">
      <formula>"LỖI LINK FB"</formula>
    </cfRule>
  </conditionalFormatting>
  <conditionalFormatting sqref="B572:B577 B587:B2801">
    <cfRule type="cellIs" dxfId="9266" priority="4162" operator="equal">
      <formula>"LỖI LINK FB"</formula>
    </cfRule>
  </conditionalFormatting>
  <conditionalFormatting sqref="B572:B577 B587:B2801">
    <cfRule type="cellIs" dxfId="9265" priority="4163" operator="equal">
      <formula>"LỖI LINK FB"</formula>
    </cfRule>
  </conditionalFormatting>
  <conditionalFormatting sqref="B572:B577 B587:B2801">
    <cfRule type="cellIs" dxfId="9264" priority="4164" operator="equal">
      <formula>"LỖI LINK FB"</formula>
    </cfRule>
  </conditionalFormatting>
  <conditionalFormatting sqref="B572:B577 B587:B2801">
    <cfRule type="cellIs" dxfId="9263" priority="4165" operator="equal">
      <formula>"LỖI LINK FB"</formula>
    </cfRule>
  </conditionalFormatting>
  <conditionalFormatting sqref="B572:B577 B587:B2801">
    <cfRule type="cellIs" dxfId="9262" priority="4166" operator="equal">
      <formula>"LỖI LINK FB"</formula>
    </cfRule>
  </conditionalFormatting>
  <conditionalFormatting sqref="B572:B577 B587:B2801">
    <cfRule type="cellIs" dxfId="9261" priority="4167" operator="equal">
      <formula>"LỖI LINK FB"</formula>
    </cfRule>
  </conditionalFormatting>
  <conditionalFormatting sqref="B572:B577 B587:B2801">
    <cfRule type="cellIs" dxfId="9260" priority="4168" operator="equal">
      <formula>"LỖI LINK FB"</formula>
    </cfRule>
  </conditionalFormatting>
  <conditionalFormatting sqref="B572:B577 B587:B2801">
    <cfRule type="cellIs" dxfId="9259" priority="4169" operator="equal">
      <formula>"LỖI LINK FB"</formula>
    </cfRule>
  </conditionalFormatting>
  <conditionalFormatting sqref="B572:B577 B587:B2801">
    <cfRule type="cellIs" dxfId="9258" priority="4170" operator="equal">
      <formula>"LỖI LINK FB"</formula>
    </cfRule>
  </conditionalFormatting>
  <conditionalFormatting sqref="B572:B577 B587:B2801">
    <cfRule type="cellIs" dxfId="9257" priority="4171" operator="equal">
      <formula>"LỖI LINK FB"</formula>
    </cfRule>
  </conditionalFormatting>
  <conditionalFormatting sqref="B572:B577 B587:B2801">
    <cfRule type="cellIs" dxfId="9256" priority="4172" operator="equal">
      <formula>"LỖI LINK FB"</formula>
    </cfRule>
  </conditionalFormatting>
  <conditionalFormatting sqref="B572:B577 B587:B2801">
    <cfRule type="cellIs" dxfId="9255" priority="4173" operator="equal">
      <formula>"LỖI LINK FB"</formula>
    </cfRule>
  </conditionalFormatting>
  <conditionalFormatting sqref="B572:B577 B587:B2801">
    <cfRule type="cellIs" dxfId="9254" priority="4174" operator="equal">
      <formula>"DONE"</formula>
    </cfRule>
  </conditionalFormatting>
  <conditionalFormatting sqref="B572:B577 B587:B2801">
    <cfRule type="cellIs" dxfId="9253" priority="4175" operator="equal">
      <formula>"Chờ lớp"</formula>
    </cfRule>
  </conditionalFormatting>
  <conditionalFormatting sqref="B572:B577 B587:B2801">
    <cfRule type="cellIs" dxfId="9252" priority="4176" operator="equal">
      <formula>"Chờ feedback"</formula>
    </cfRule>
  </conditionalFormatting>
  <conditionalFormatting sqref="B572:B577 B587:B2801">
    <cfRule type="cellIs" dxfId="9251" priority="4177" operator="equal">
      <formula>"LỖI LINK FB"</formula>
    </cfRule>
  </conditionalFormatting>
  <conditionalFormatting sqref="B572:B577 B587:B2801">
    <cfRule type="cellIs" dxfId="9250" priority="4178" operator="equal">
      <formula>"DONE"</formula>
    </cfRule>
  </conditionalFormatting>
  <conditionalFormatting sqref="B572:B577 B587:B2801">
    <cfRule type="cellIs" dxfId="9249" priority="4179" operator="equal">
      <formula>"Chờ lớp"</formula>
    </cfRule>
  </conditionalFormatting>
  <conditionalFormatting sqref="B572:B577 B587:B2801">
    <cfRule type="cellIs" dxfId="9248" priority="4180" operator="equal">
      <formula>"Chờ feedback"</formula>
    </cfRule>
  </conditionalFormatting>
  <conditionalFormatting sqref="B572:B577 B587:B2801">
    <cfRule type="cellIs" dxfId="9247" priority="4181" operator="equal">
      <formula>"LỖI LINK FB"</formula>
    </cfRule>
  </conditionalFormatting>
  <conditionalFormatting sqref="B572:B577 B587:B2801">
    <cfRule type="cellIs" dxfId="9246" priority="4182" operator="equal">
      <formula>"DONE"</formula>
    </cfRule>
  </conditionalFormatting>
  <conditionalFormatting sqref="B572:B577 B587:B2801">
    <cfRule type="cellIs" dxfId="9245" priority="4183" operator="equal">
      <formula>"Chờ lớp"</formula>
    </cfRule>
  </conditionalFormatting>
  <conditionalFormatting sqref="B572:B577 B587:B2801">
    <cfRule type="cellIs" dxfId="9244" priority="4184" operator="equal">
      <formula>"Chờ feedback"</formula>
    </cfRule>
  </conditionalFormatting>
  <conditionalFormatting sqref="B572:B577 B587:B2801">
    <cfRule type="cellIs" dxfId="9243" priority="4185" operator="equal">
      <formula>"LỖI LINK FB"</formula>
    </cfRule>
  </conditionalFormatting>
  <conditionalFormatting sqref="B572:B577 B587:B2801">
    <cfRule type="cellIs" dxfId="9242" priority="4186" operator="equal">
      <formula>"DONE"</formula>
    </cfRule>
  </conditionalFormatting>
  <conditionalFormatting sqref="B572:B577 B587:B2801">
    <cfRule type="cellIs" dxfId="9241" priority="4187" operator="equal">
      <formula>"Chờ lớp"</formula>
    </cfRule>
  </conditionalFormatting>
  <conditionalFormatting sqref="B572:B577 B587:B2801">
    <cfRule type="cellIs" dxfId="9240" priority="4188" operator="equal">
      <formula>"Chờ feedback"</formula>
    </cfRule>
  </conditionalFormatting>
  <conditionalFormatting sqref="B572:B577 B587:B2801">
    <cfRule type="cellIs" dxfId="9239" priority="4189" operator="equal">
      <formula>"LỖI LINK FB"</formula>
    </cfRule>
  </conditionalFormatting>
  <conditionalFormatting sqref="B572:B577 B587:B2801">
    <cfRule type="cellIs" dxfId="9238" priority="4190" operator="equal">
      <formula>"LỖI LINK FB"</formula>
    </cfRule>
  </conditionalFormatting>
  <conditionalFormatting sqref="B572:B577 B587:B2801">
    <cfRule type="cellIs" dxfId="9237" priority="4191" operator="equal">
      <formula>"Chờ feedback"</formula>
    </cfRule>
  </conditionalFormatting>
  <conditionalFormatting sqref="B572:B577 B587:B2801">
    <cfRule type="cellIs" dxfId="9236" priority="4192" operator="equal">
      <formula>"Chờ lớp"</formula>
    </cfRule>
  </conditionalFormatting>
  <conditionalFormatting sqref="B572:B577 B587:B2801">
    <cfRule type="cellIs" dxfId="9235" priority="4193" operator="equal">
      <formula>"DONE"</formula>
    </cfRule>
  </conditionalFormatting>
  <conditionalFormatting sqref="B572:B577 B587:B2801">
    <cfRule type="cellIs" dxfId="9234" priority="4194" operator="equal">
      <formula>"DONE"</formula>
    </cfRule>
  </conditionalFormatting>
  <conditionalFormatting sqref="B572:B577 B587:B2801">
    <cfRule type="cellIs" dxfId="9233" priority="4195" operator="equal">
      <formula>"Chờ lớp"</formula>
    </cfRule>
  </conditionalFormatting>
  <conditionalFormatting sqref="B572:B577 B587:B2801">
    <cfRule type="cellIs" dxfId="9232" priority="4196" operator="equal">
      <formula>"Chờ feedback"</formula>
    </cfRule>
  </conditionalFormatting>
  <conditionalFormatting sqref="B572:B577 B587:B2801">
    <cfRule type="cellIs" dxfId="9231" priority="4197" operator="equal">
      <formula>"LỖI LINK FB"</formula>
    </cfRule>
  </conditionalFormatting>
  <conditionalFormatting sqref="B572:B577 B587:B2801">
    <cfRule type="cellIs" dxfId="9230" priority="4198" operator="equal">
      <formula>"DONE"</formula>
    </cfRule>
  </conditionalFormatting>
  <conditionalFormatting sqref="B572:B577 B587:B2801">
    <cfRule type="cellIs" dxfId="9229" priority="4199" operator="equal">
      <formula>"Chờ lớp"</formula>
    </cfRule>
  </conditionalFormatting>
  <conditionalFormatting sqref="B572:B577 B587:B2801">
    <cfRule type="cellIs" dxfId="9228" priority="4200" operator="equal">
      <formula>"Chờ feedback"</formula>
    </cfRule>
  </conditionalFormatting>
  <conditionalFormatting sqref="B572:B577 B587:B2801">
    <cfRule type="cellIs" dxfId="9227" priority="4201" operator="equal">
      <formula>"LỖI LINK FB"</formula>
    </cfRule>
  </conditionalFormatting>
  <conditionalFormatting sqref="B572:B577 B587:B2801">
    <cfRule type="cellIs" dxfId="9226" priority="4202" operator="equal">
      <formula>"LỖI LINK FB"</formula>
    </cfRule>
  </conditionalFormatting>
  <conditionalFormatting sqref="B572:B577 B587:B2801">
    <cfRule type="cellIs" dxfId="9225" priority="4203" operator="equal">
      <formula>"Chờ feedback"</formula>
    </cfRule>
  </conditionalFormatting>
  <conditionalFormatting sqref="B572:B577 B587:B2801">
    <cfRule type="cellIs" dxfId="9224" priority="4204" operator="equal">
      <formula>"Chờ lớp"</formula>
    </cfRule>
  </conditionalFormatting>
  <conditionalFormatting sqref="B572:B577 B587:B2801">
    <cfRule type="cellIs" dxfId="9223" priority="4205" operator="equal">
      <formula>"DONE"</formula>
    </cfRule>
  </conditionalFormatting>
  <conditionalFormatting sqref="B572:B577 B587:B2801">
    <cfRule type="cellIs" dxfId="9222" priority="4206" operator="equal">
      <formula>"LỖI LINK FB"</formula>
    </cfRule>
  </conditionalFormatting>
  <conditionalFormatting sqref="B572:B577 B587:B2801">
    <cfRule type="cellIs" dxfId="9221" priority="4207" operator="equal">
      <formula>"Chờ feedback"</formula>
    </cfRule>
  </conditionalFormatting>
  <conditionalFormatting sqref="B572:B577 B587:B2801">
    <cfRule type="cellIs" dxfId="9220" priority="4208" operator="equal">
      <formula>"Chờ lớp"</formula>
    </cfRule>
  </conditionalFormatting>
  <conditionalFormatting sqref="B572:B577 B587:B2801">
    <cfRule type="cellIs" dxfId="9219" priority="4209" operator="equal">
      <formula>"DONE"</formula>
    </cfRule>
  </conditionalFormatting>
  <conditionalFormatting sqref="B572:B577 B587:B2801">
    <cfRule type="cellIs" dxfId="9218" priority="4210" operator="equal">
      <formula>"DONE"</formula>
    </cfRule>
  </conditionalFormatting>
  <conditionalFormatting sqref="B572:B577 B587:B2801">
    <cfRule type="cellIs" dxfId="9217" priority="4211" operator="equal">
      <formula>"Chờ lớp"</formula>
    </cfRule>
  </conditionalFormatting>
  <conditionalFormatting sqref="B572:B577 B587:B2801">
    <cfRule type="cellIs" dxfId="9216" priority="4212" operator="equal">
      <formula>"Chờ feedback"</formula>
    </cfRule>
  </conditionalFormatting>
  <conditionalFormatting sqref="B572:B577 B587:B2801">
    <cfRule type="cellIs" dxfId="9215" priority="4213" operator="equal">
      <formula>"LỖI LINK FB"</formula>
    </cfRule>
  </conditionalFormatting>
  <conditionalFormatting sqref="B572:B577 B587:B2801">
    <cfRule type="cellIs" dxfId="9214" priority="4214" operator="equal">
      <formula>"LỖI LINK FB"</formula>
    </cfRule>
  </conditionalFormatting>
  <conditionalFormatting sqref="B572:B577 B587:B2801">
    <cfRule type="cellIs" dxfId="9213" priority="4215" operator="equal">
      <formula>"Chờ feedback"</formula>
    </cfRule>
  </conditionalFormatting>
  <conditionalFormatting sqref="B572:B577 B587:B2801">
    <cfRule type="cellIs" dxfId="9212" priority="4216" operator="equal">
      <formula>"Chờ lớp"</formula>
    </cfRule>
  </conditionalFormatting>
  <conditionalFormatting sqref="B572:B577 B587:B2801">
    <cfRule type="cellIs" dxfId="9211" priority="4217" operator="equal">
      <formula>"DONE"</formula>
    </cfRule>
  </conditionalFormatting>
  <conditionalFormatting sqref="B572:B577 B587:B2801">
    <cfRule type="cellIs" dxfId="9210" priority="4218" operator="equal">
      <formula>"DONE"</formula>
    </cfRule>
  </conditionalFormatting>
  <conditionalFormatting sqref="B572:B577 B587:B2801">
    <cfRule type="cellIs" dxfId="9209" priority="4219" operator="equal">
      <formula>"Chờ lớp"</formula>
    </cfRule>
  </conditionalFormatting>
  <conditionalFormatting sqref="B572:B577 B587:B2801">
    <cfRule type="cellIs" dxfId="9208" priority="4220" operator="equal">
      <formula>"Chờ feedback"</formula>
    </cfRule>
  </conditionalFormatting>
  <conditionalFormatting sqref="B572:B577 B587:B2801">
    <cfRule type="cellIs" dxfId="9207" priority="4221" operator="equal">
      <formula>"LỖI LINK FB"</formula>
    </cfRule>
  </conditionalFormatting>
  <conditionalFormatting sqref="B572:B577 B587:B2801">
    <cfRule type="cellIs" dxfId="9206" priority="4222" operator="equal">
      <formula>"DONE"</formula>
    </cfRule>
  </conditionalFormatting>
  <conditionalFormatting sqref="B572:B577 B587:B2801">
    <cfRule type="cellIs" dxfId="9205" priority="4223" operator="equal">
      <formula>"Chờ lớp"</formula>
    </cfRule>
  </conditionalFormatting>
  <conditionalFormatting sqref="B572:B577 B587:B2801">
    <cfRule type="cellIs" dxfId="9204" priority="4224" operator="equal">
      <formula>"Chờ feedback"</formula>
    </cfRule>
  </conditionalFormatting>
  <conditionalFormatting sqref="B572:B577 B587:B2801">
    <cfRule type="cellIs" dxfId="9203" priority="4225" operator="equal">
      <formula>"LỖI LINK FB"</formula>
    </cfRule>
  </conditionalFormatting>
  <conditionalFormatting sqref="B572:B577 B587:B2801">
    <cfRule type="cellIs" dxfId="9202" priority="4226" operator="equal">
      <formula>"LỖI LINK FB"</formula>
    </cfRule>
  </conditionalFormatting>
  <conditionalFormatting sqref="B572:B577 B587:B2801">
    <cfRule type="cellIs" dxfId="9201" priority="4227" operator="equal">
      <formula>"Chờ feedback"</formula>
    </cfRule>
  </conditionalFormatting>
  <conditionalFormatting sqref="B572:B577 B587:B2801">
    <cfRule type="cellIs" dxfId="9200" priority="4228" operator="equal">
      <formula>"Chờ lớp"</formula>
    </cfRule>
  </conditionalFormatting>
  <conditionalFormatting sqref="B572:B577 B587:B2801">
    <cfRule type="cellIs" dxfId="9199" priority="4229" operator="equal">
      <formula>"DONE"</formula>
    </cfRule>
  </conditionalFormatting>
  <conditionalFormatting sqref="B572:B577 B587:B2801">
    <cfRule type="cellIs" dxfId="9198" priority="4230" operator="equal">
      <formula>"LỖI LINK FB"</formula>
    </cfRule>
  </conditionalFormatting>
  <conditionalFormatting sqref="B572:B577 B587:B2801">
    <cfRule type="cellIs" dxfId="9197" priority="4231" operator="equal">
      <formula>"LỖI LINK FB"</formula>
    </cfRule>
  </conditionalFormatting>
  <conditionalFormatting sqref="B572:B577 B587:B2801">
    <cfRule type="cellIs" dxfId="9196" priority="4232" operator="equal">
      <formula>"LỖI LINK FB"</formula>
    </cfRule>
  </conditionalFormatting>
  <conditionalFormatting sqref="B572:B577 B587:B2801">
    <cfRule type="cellIs" dxfId="9195" priority="4233" operator="equal">
      <formula>"LỖI LINK FB"</formula>
    </cfRule>
  </conditionalFormatting>
  <conditionalFormatting sqref="B572:B577 B587:B2801">
    <cfRule type="cellIs" dxfId="9194" priority="4234" operator="equal">
      <formula>"LỖI LINK FB"</formula>
    </cfRule>
  </conditionalFormatting>
  <conditionalFormatting sqref="B572:B577 B587:B2801">
    <cfRule type="cellIs" dxfId="9193" priority="4235" operator="equal">
      <formula>"LỖI LINK FB"</formula>
    </cfRule>
  </conditionalFormatting>
  <conditionalFormatting sqref="B572:B577 B587:B2801">
    <cfRule type="cellIs" dxfId="9192" priority="4236" operator="equal">
      <formula>"LỖI LINK FB"</formula>
    </cfRule>
  </conditionalFormatting>
  <conditionalFormatting sqref="B572:B577 B587:B2801">
    <cfRule type="cellIs" dxfId="9191" priority="4237" operator="equal">
      <formula>"LỖI LINK FB"</formula>
    </cfRule>
  </conditionalFormatting>
  <conditionalFormatting sqref="B572:B577 B587:B2801">
    <cfRule type="cellIs" dxfId="9190" priority="4238" operator="equal">
      <formula>"LỖI LINK FB"</formula>
    </cfRule>
  </conditionalFormatting>
  <conditionalFormatting sqref="B572:B577 B587:B2801">
    <cfRule type="cellIs" dxfId="9189" priority="4239" operator="equal">
      <formula>"LỖI LINK FB"</formula>
    </cfRule>
  </conditionalFormatting>
  <conditionalFormatting sqref="B572:B577 B587:B2801">
    <cfRule type="cellIs" dxfId="9188" priority="4240" operator="equal">
      <formula>"LỖI LINK FB"</formula>
    </cfRule>
  </conditionalFormatting>
  <conditionalFormatting sqref="B572:B577 B587:B2801">
    <cfRule type="cellIs" dxfId="9187" priority="4241" operator="equal">
      <formula>"LỖI LINK FB"</formula>
    </cfRule>
  </conditionalFormatting>
  <conditionalFormatting sqref="B572:B577 B587:B2801">
    <cfRule type="cellIs" dxfId="9186" priority="4242" operator="equal">
      <formula>"LỖI LINK FB"</formula>
    </cfRule>
  </conditionalFormatting>
  <conditionalFormatting sqref="B572:B577 B587:B2801">
    <cfRule type="cellIs" dxfId="9185" priority="4243" operator="equal">
      <formula>"LỖI LINK FB"</formula>
    </cfRule>
  </conditionalFormatting>
  <conditionalFormatting sqref="B572:B577 B587:B2801">
    <cfRule type="cellIs" dxfId="9184" priority="4244" operator="equal">
      <formula>"Chờ feedback"</formula>
    </cfRule>
  </conditionalFormatting>
  <conditionalFormatting sqref="B572:B577 B587:B2801">
    <cfRule type="cellIs" dxfId="9183" priority="4245" operator="equal">
      <formula>"Chờ lớp"</formula>
    </cfRule>
  </conditionalFormatting>
  <conditionalFormatting sqref="B572:B577 B587:B2801">
    <cfRule type="cellIs" dxfId="9182" priority="4246" operator="equal">
      <formula>"DONE"</formula>
    </cfRule>
  </conditionalFormatting>
  <conditionalFormatting sqref="B572:B577 B587:B2801">
    <cfRule type="cellIs" dxfId="9181" priority="4247" operator="equal">
      <formula>"LỖI LINK FB"</formula>
    </cfRule>
  </conditionalFormatting>
  <conditionalFormatting sqref="B572:B577 B587:B2801">
    <cfRule type="cellIs" dxfId="9180" priority="4248" operator="equal">
      <formula>"Chờ feedback"</formula>
    </cfRule>
  </conditionalFormatting>
  <conditionalFormatting sqref="B572:B577 B587:B2801">
    <cfRule type="cellIs" dxfId="9179" priority="4249" operator="equal">
      <formula>"Chờ lớp"</formula>
    </cfRule>
  </conditionalFormatting>
  <conditionalFormatting sqref="B572:B577 B587:B2801">
    <cfRule type="cellIs" dxfId="9178" priority="4250" operator="equal">
      <formula>"DONE"</formula>
    </cfRule>
  </conditionalFormatting>
  <conditionalFormatting sqref="B572:B577 B587:B2801">
    <cfRule type="cellIs" dxfId="9177" priority="4251" operator="equal">
      <formula>"LỖI LINK FB"</formula>
    </cfRule>
  </conditionalFormatting>
  <conditionalFormatting sqref="B572:B577 B587:B2801">
    <cfRule type="cellIs" dxfId="9176" priority="4252" operator="equal">
      <formula>"Chờ feedback"</formula>
    </cfRule>
  </conditionalFormatting>
  <conditionalFormatting sqref="B572:B577 B587:B2801">
    <cfRule type="cellIs" dxfId="9175" priority="4253" operator="equal">
      <formula>"Chờ lớp"</formula>
    </cfRule>
  </conditionalFormatting>
  <conditionalFormatting sqref="B572:B577 B587:B2801">
    <cfRule type="cellIs" dxfId="9174" priority="4254" operator="equal">
      <formula>"DONE"</formula>
    </cfRule>
  </conditionalFormatting>
  <conditionalFormatting sqref="B572:B577 B587:B2801">
    <cfRule type="cellIs" dxfId="9173" priority="4255" operator="equal">
      <formula>"DONE"</formula>
    </cfRule>
  </conditionalFormatting>
  <conditionalFormatting sqref="B572:B577 B587:B2801">
    <cfRule type="cellIs" dxfId="9172" priority="4256" operator="equal">
      <formula>"Chờ lớp"</formula>
    </cfRule>
  </conditionalFormatting>
  <conditionalFormatting sqref="B572:B577 B587:B2801">
    <cfRule type="cellIs" dxfId="9171" priority="4257" operator="equal">
      <formula>"Chờ feedback"</formula>
    </cfRule>
  </conditionalFormatting>
  <conditionalFormatting sqref="B572:B577 B587:B2801">
    <cfRule type="cellIs" dxfId="9170" priority="4258" operator="equal">
      <formula>"LỖI LINK FB"</formula>
    </cfRule>
  </conditionalFormatting>
  <conditionalFormatting sqref="B572:B577 B587:B2801">
    <cfRule type="cellIs" dxfId="9169" priority="4259" operator="equal">
      <formula>"LỖI LINK FB"</formula>
    </cfRule>
  </conditionalFormatting>
  <conditionalFormatting sqref="B572:B577 B587:B2801">
    <cfRule type="cellIs" dxfId="9168" priority="4260" operator="equal">
      <formula>"Chờ feedback"</formula>
    </cfRule>
  </conditionalFormatting>
  <conditionalFormatting sqref="B572:B577 B587:B2801">
    <cfRule type="cellIs" dxfId="9167" priority="4261" operator="equal">
      <formula>"Chờ lớp"</formula>
    </cfRule>
  </conditionalFormatting>
  <conditionalFormatting sqref="B572:B577 B587:B2801">
    <cfRule type="cellIs" dxfId="9166" priority="4262" operator="equal">
      <formula>"DONE"</formula>
    </cfRule>
  </conditionalFormatting>
  <conditionalFormatting sqref="B572:B577 B587:B2801">
    <cfRule type="cellIs" dxfId="9165" priority="4263" operator="equal">
      <formula>"DONE"</formula>
    </cfRule>
  </conditionalFormatting>
  <conditionalFormatting sqref="B572:B577 B587:B2801">
    <cfRule type="cellIs" dxfId="9164" priority="4264" operator="equal">
      <formula>"Chờ lớp"</formula>
    </cfRule>
  </conditionalFormatting>
  <conditionalFormatting sqref="B572:B577 B587:B2801">
    <cfRule type="cellIs" dxfId="9163" priority="4265" operator="equal">
      <formula>"Chờ feedback"</formula>
    </cfRule>
  </conditionalFormatting>
  <conditionalFormatting sqref="B572:B577 B587:B2801">
    <cfRule type="cellIs" dxfId="9162" priority="4266" operator="equal">
      <formula>"LỖI LINK FB"</formula>
    </cfRule>
  </conditionalFormatting>
  <conditionalFormatting sqref="B572:B577 B587:B2801">
    <cfRule type="cellIs" dxfId="9161" priority="4267" operator="equal">
      <formula>"DONE"</formula>
    </cfRule>
  </conditionalFormatting>
  <conditionalFormatting sqref="B572:B577 B587:B2801">
    <cfRule type="cellIs" dxfId="9160" priority="4268" operator="equal">
      <formula>"Chờ lớp"</formula>
    </cfRule>
  </conditionalFormatting>
  <conditionalFormatting sqref="B572:B577 B587:B2801">
    <cfRule type="cellIs" dxfId="9159" priority="4269" operator="equal">
      <formula>"Chờ feedback"</formula>
    </cfRule>
  </conditionalFormatting>
  <conditionalFormatting sqref="B572:B577 B587:B2801">
    <cfRule type="cellIs" dxfId="9158" priority="4270" operator="equal">
      <formula>"LỖI LINK FB"</formula>
    </cfRule>
  </conditionalFormatting>
  <conditionalFormatting sqref="B572:B577 B587:B2801">
    <cfRule type="cellIs" dxfId="9157" priority="4271" operator="equal">
      <formula>"LỖI LINK FB"</formula>
    </cfRule>
  </conditionalFormatting>
  <conditionalFormatting sqref="B572:B577 B587:B2801">
    <cfRule type="cellIs" dxfId="9156" priority="4272" operator="equal">
      <formula>"Chờ feedback"</formula>
    </cfRule>
  </conditionalFormatting>
  <conditionalFormatting sqref="B572:B577 B587:B2801">
    <cfRule type="cellIs" dxfId="9155" priority="4273" operator="equal">
      <formula>"Chờ lớp"</formula>
    </cfRule>
  </conditionalFormatting>
  <conditionalFormatting sqref="B572:B577 B587:B2801">
    <cfRule type="cellIs" dxfId="9154" priority="4274" operator="equal">
      <formula>"DONE"</formula>
    </cfRule>
  </conditionalFormatting>
  <conditionalFormatting sqref="B572:B577 B587:B2801">
    <cfRule type="cellIs" dxfId="9153" priority="4275" operator="equal">
      <formula>"LỖI LINK FB"</formula>
    </cfRule>
  </conditionalFormatting>
  <conditionalFormatting sqref="B572:B577 B587:B2801">
    <cfRule type="cellIs" dxfId="9152" priority="4276" operator="equal">
      <formula>"Chờ feedback"</formula>
    </cfRule>
  </conditionalFormatting>
  <conditionalFormatting sqref="B572:B577 B587:B2801">
    <cfRule type="cellIs" dxfId="9151" priority="4277" operator="equal">
      <formula>"Chờ lớp"</formula>
    </cfRule>
  </conditionalFormatting>
  <conditionalFormatting sqref="B572:B577 B587:B2801">
    <cfRule type="cellIs" dxfId="9150" priority="4278" operator="equal">
      <formula>"DONE"</formula>
    </cfRule>
  </conditionalFormatting>
  <conditionalFormatting sqref="B572:B577 B587:B2801">
    <cfRule type="cellIs" dxfId="9149" priority="4279" operator="equal">
      <formula>"DONE"</formula>
    </cfRule>
  </conditionalFormatting>
  <conditionalFormatting sqref="B572:B577 B587:B2801">
    <cfRule type="cellIs" dxfId="9148" priority="4280" operator="equal">
      <formula>"Chờ lớp"</formula>
    </cfRule>
  </conditionalFormatting>
  <conditionalFormatting sqref="B572:B577 B587:B2801">
    <cfRule type="cellIs" dxfId="9147" priority="4281" operator="equal">
      <formula>"Chờ feedback"</formula>
    </cfRule>
  </conditionalFormatting>
  <conditionalFormatting sqref="B572:B577 B587:B2801">
    <cfRule type="cellIs" dxfId="9146" priority="4282" operator="equal">
      <formula>"LỖI LINK FB"</formula>
    </cfRule>
  </conditionalFormatting>
  <conditionalFormatting sqref="B572:B577 B587:B2801">
    <cfRule type="cellIs" dxfId="9145" priority="4283" operator="equal">
      <formula>"LỖI LINK FB"</formula>
    </cfRule>
  </conditionalFormatting>
  <conditionalFormatting sqref="B572:B577 B587:B2801">
    <cfRule type="cellIs" dxfId="9144" priority="4284" operator="equal">
      <formula>"Chờ feedback"</formula>
    </cfRule>
  </conditionalFormatting>
  <conditionalFormatting sqref="B572:B577 B587:B2801">
    <cfRule type="cellIs" dxfId="9143" priority="4285" operator="equal">
      <formula>"Chờ lớp"</formula>
    </cfRule>
  </conditionalFormatting>
  <conditionalFormatting sqref="B572:B577 B587:B2801">
    <cfRule type="cellIs" dxfId="9142" priority="4286" operator="equal">
      <formula>"DONE"</formula>
    </cfRule>
  </conditionalFormatting>
  <conditionalFormatting sqref="B572:B577 B587:B2801">
    <cfRule type="cellIs" dxfId="9141" priority="4287" operator="equal">
      <formula>"LỖI LINK FB"</formula>
    </cfRule>
  </conditionalFormatting>
  <conditionalFormatting sqref="B572:B577 B587:B2801">
    <cfRule type="cellIs" dxfId="9140" priority="4288" operator="equal">
      <formula>"Chờ feedback"</formula>
    </cfRule>
  </conditionalFormatting>
  <conditionalFormatting sqref="B572:B577 B587:B2801">
    <cfRule type="cellIs" dxfId="9139" priority="4289" operator="equal">
      <formula>"Chờ lớp"</formula>
    </cfRule>
  </conditionalFormatting>
  <conditionalFormatting sqref="B572:B577 B587:B2801">
    <cfRule type="cellIs" dxfId="9138" priority="4290" operator="equal">
      <formula>"DONE"</formula>
    </cfRule>
  </conditionalFormatting>
  <conditionalFormatting sqref="B572:B577 B587:B2801">
    <cfRule type="cellIs" dxfId="9137" priority="4291" operator="equal">
      <formula>"LỖI LINK FB"</formula>
    </cfRule>
  </conditionalFormatting>
  <conditionalFormatting sqref="B572:B577 B587:B2801">
    <cfRule type="cellIs" dxfId="9136" priority="4292" operator="equal">
      <formula>"Chờ feedback"</formula>
    </cfRule>
  </conditionalFormatting>
  <conditionalFormatting sqref="B572:B577 B587:B2801">
    <cfRule type="cellIs" dxfId="9135" priority="4293" operator="equal">
      <formula>"Chờ lớp"</formula>
    </cfRule>
  </conditionalFormatting>
  <conditionalFormatting sqref="B572:B577 B587:B2801">
    <cfRule type="cellIs" dxfId="9134" priority="4294" operator="equal">
      <formula>"DONE"</formula>
    </cfRule>
  </conditionalFormatting>
  <conditionalFormatting sqref="B572:B577 B587:B2801">
    <cfRule type="cellIs" dxfId="9133" priority="4295" operator="equal">
      <formula>"LỖI LINK FB"</formula>
    </cfRule>
  </conditionalFormatting>
  <conditionalFormatting sqref="B572:B577 B587:B2801">
    <cfRule type="cellIs" dxfId="9132" priority="4296" operator="equal">
      <formula>"Chờ feedback"</formula>
    </cfRule>
  </conditionalFormatting>
  <conditionalFormatting sqref="B572:B577 B587:B2801">
    <cfRule type="cellIs" dxfId="9131" priority="4297" operator="equal">
      <formula>"Chờ lớp"</formula>
    </cfRule>
  </conditionalFormatting>
  <conditionalFormatting sqref="B572:B577 B587:B2801">
    <cfRule type="cellIs" dxfId="9130" priority="4298" operator="equal">
      <formula>"DONE"</formula>
    </cfRule>
  </conditionalFormatting>
  <conditionalFormatting sqref="B572:B577 B587:B2801">
    <cfRule type="cellIs" dxfId="9129" priority="4299" operator="equal">
      <formula>"DONE"</formula>
    </cfRule>
  </conditionalFormatting>
  <conditionalFormatting sqref="B572:B577 B587:B2801">
    <cfRule type="cellIs" dxfId="9128" priority="4300" operator="equal">
      <formula>"Chờ lớp"</formula>
    </cfRule>
  </conditionalFormatting>
  <conditionalFormatting sqref="B572:B577 B587:B2801">
    <cfRule type="cellIs" dxfId="9127" priority="4301" operator="equal">
      <formula>"Chờ feedback"</formula>
    </cfRule>
  </conditionalFormatting>
  <conditionalFormatting sqref="B572:B577 B587:B2801">
    <cfRule type="cellIs" dxfId="9126" priority="4302" operator="equal">
      <formula>"LỖI LINK FB"</formula>
    </cfRule>
  </conditionalFormatting>
  <conditionalFormatting sqref="B572:B577 B587:B2801">
    <cfRule type="cellIs" dxfId="9125" priority="4303" operator="equal">
      <formula>"DONE"</formula>
    </cfRule>
  </conditionalFormatting>
  <conditionalFormatting sqref="B572:B577 B587:B2801">
    <cfRule type="cellIs" dxfId="9124" priority="4304" operator="equal">
      <formula>"Chờ lớp"</formula>
    </cfRule>
  </conditionalFormatting>
  <conditionalFormatting sqref="B572:B577 B587:B2801">
    <cfRule type="cellIs" dxfId="9123" priority="4305" operator="equal">
      <formula>"Chờ feedback"</formula>
    </cfRule>
  </conditionalFormatting>
  <conditionalFormatting sqref="B572:B577 B587:B2801">
    <cfRule type="cellIs" dxfId="9122" priority="4306" operator="equal">
      <formula>"LỖI LINK FB"</formula>
    </cfRule>
  </conditionalFormatting>
  <conditionalFormatting sqref="B572:B577 B587:B2801">
    <cfRule type="cellIs" dxfId="9121" priority="4307" operator="equal">
      <formula>"LỖI LINK FB"</formula>
    </cfRule>
  </conditionalFormatting>
  <conditionalFormatting sqref="B572:B577 B587:B2801">
    <cfRule type="cellIs" dxfId="9120" priority="4308" operator="equal">
      <formula>"LỖI LINK FB"</formula>
    </cfRule>
  </conditionalFormatting>
  <conditionalFormatting sqref="B572:B577 B587:B2801">
    <cfRule type="cellIs" dxfId="9119" priority="4309" operator="equal">
      <formula>"LỖI LINK FB"</formula>
    </cfRule>
  </conditionalFormatting>
  <conditionalFormatting sqref="B572:B577 B587:B2801">
    <cfRule type="cellIs" dxfId="9118" priority="4310" operator="equal">
      <formula>"LỖI LINK FB"</formula>
    </cfRule>
  </conditionalFormatting>
  <conditionalFormatting sqref="B572:B577 B587:B2801">
    <cfRule type="cellIs" dxfId="9117" priority="4311" operator="equal">
      <formula>"LỖI LINK FB"</formula>
    </cfRule>
  </conditionalFormatting>
  <conditionalFormatting sqref="B572:B577 B587:B2801">
    <cfRule type="cellIs" dxfId="9116" priority="4312" operator="equal">
      <formula>"LỖI LINK FB"</formula>
    </cfRule>
  </conditionalFormatting>
  <conditionalFormatting sqref="B572:B577 B587:B2801">
    <cfRule type="cellIs" dxfId="9115" priority="4313" operator="equal">
      <formula>"LỖI LINK FB"</formula>
    </cfRule>
  </conditionalFormatting>
  <conditionalFormatting sqref="B572:B577 B587:B2801">
    <cfRule type="cellIs" dxfId="9114" priority="4314" operator="equal">
      <formula>"LỖI LINK FB"</formula>
    </cfRule>
  </conditionalFormatting>
  <conditionalFormatting sqref="B572:B577 B587:B2801">
    <cfRule type="cellIs" dxfId="9113" priority="4315" operator="equal">
      <formula>"LỖI LINK FB"</formula>
    </cfRule>
  </conditionalFormatting>
  <conditionalFormatting sqref="B572:B577 B587:B2801">
    <cfRule type="cellIs" dxfId="9112" priority="4316" operator="equal">
      <formula>"LỖI LINK FB"</formula>
    </cfRule>
  </conditionalFormatting>
  <conditionalFormatting sqref="B572:B577 B587:B2801">
    <cfRule type="cellIs" dxfId="9111" priority="4317" operator="equal">
      <formula>"LỖI LINK FB"</formula>
    </cfRule>
  </conditionalFormatting>
  <conditionalFormatting sqref="B572:B577 B587:B2801">
    <cfRule type="cellIs" dxfId="9110" priority="4318" operator="equal">
      <formula>"LỖI LINK FB"</formula>
    </cfRule>
  </conditionalFormatting>
  <conditionalFormatting sqref="B572:B577 B587:B2801">
    <cfRule type="cellIs" dxfId="9109" priority="4319" operator="equal">
      <formula>"LỖI LINK FB"</formula>
    </cfRule>
  </conditionalFormatting>
  <conditionalFormatting sqref="B572:B577 B587:B2801">
    <cfRule type="cellIs" dxfId="9108" priority="4320" operator="equal">
      <formula>"DONE"</formula>
    </cfRule>
  </conditionalFormatting>
  <conditionalFormatting sqref="B572:B577 B587:B2801">
    <cfRule type="cellIs" dxfId="9107" priority="4321" operator="equal">
      <formula>"Chờ lớp"</formula>
    </cfRule>
  </conditionalFormatting>
  <conditionalFormatting sqref="B572:B577 B587:B2801">
    <cfRule type="cellIs" dxfId="9106" priority="4322" operator="equal">
      <formula>"Chờ feedback"</formula>
    </cfRule>
  </conditionalFormatting>
  <conditionalFormatting sqref="B572:B577 B587:B2801">
    <cfRule type="cellIs" dxfId="9105" priority="4323" operator="equal">
      <formula>"LỖI LINK FB"</formula>
    </cfRule>
  </conditionalFormatting>
  <conditionalFormatting sqref="C572">
    <cfRule type="cellIs" dxfId="9104" priority="4324" operator="equal">
      <formula>"Mới"</formula>
    </cfRule>
  </conditionalFormatting>
  <conditionalFormatting sqref="C572">
    <cfRule type="cellIs" dxfId="9103" priority="4325" operator="equal">
      <formula>"Up Level"</formula>
    </cfRule>
  </conditionalFormatting>
  <conditionalFormatting sqref="C572 Z572">
    <cfRule type="cellIs" dxfId="9102" priority="4326" operator="equal">
      <formula>"Đã tính lương"</formula>
    </cfRule>
  </conditionalFormatting>
  <conditionalFormatting sqref="C572">
    <cfRule type="cellIs" dxfId="9101" priority="4327" operator="equal">
      <formula>"Up quá trình"</formula>
    </cfRule>
  </conditionalFormatting>
  <conditionalFormatting sqref="C572">
    <cfRule type="cellIs" dxfId="9100" priority="4328" operator="equal">
      <formula>"Mới"</formula>
    </cfRule>
  </conditionalFormatting>
  <conditionalFormatting sqref="C572">
    <cfRule type="cellIs" dxfId="9099" priority="4329" operator="equal">
      <formula>"Up Level"</formula>
    </cfRule>
  </conditionalFormatting>
  <conditionalFormatting sqref="C572">
    <cfRule type="cellIs" dxfId="9098" priority="4330" operator="equal">
      <formula>"Đã tính lương"</formula>
    </cfRule>
  </conditionalFormatting>
  <conditionalFormatting sqref="C572">
    <cfRule type="cellIs" dxfId="9097" priority="4331" operator="equal">
      <formula>"Up quá trình"</formula>
    </cfRule>
  </conditionalFormatting>
  <conditionalFormatting sqref="F572:H572">
    <cfRule type="cellIs" dxfId="9096" priority="4332" operator="equal">
      <formula>"A"</formula>
    </cfRule>
  </conditionalFormatting>
  <conditionalFormatting sqref="F572:H572">
    <cfRule type="cellIs" dxfId="9095" priority="4333" operator="equal">
      <formula>"B"</formula>
    </cfRule>
  </conditionalFormatting>
  <conditionalFormatting sqref="F572:H572">
    <cfRule type="cellIs" dxfId="9094" priority="4334" operator="equal">
      <formula>"C"</formula>
    </cfRule>
  </conditionalFormatting>
  <conditionalFormatting sqref="F572:H572">
    <cfRule type="cellIs" dxfId="9093" priority="4335" operator="equal">
      <formula>"T"</formula>
    </cfRule>
  </conditionalFormatting>
  <conditionalFormatting sqref="F572:H572">
    <cfRule type="cellIs" dxfId="9092" priority="4336" operator="equal">
      <formula>"V"</formula>
    </cfRule>
  </conditionalFormatting>
  <conditionalFormatting sqref="F572:H572">
    <cfRule type="cellIs" dxfId="9091" priority="4337" operator="equal">
      <formula>"V"</formula>
    </cfRule>
  </conditionalFormatting>
  <conditionalFormatting sqref="F572:H572">
    <cfRule type="cellIs" dxfId="9090" priority="4338" operator="equal">
      <formula>"V"</formula>
    </cfRule>
  </conditionalFormatting>
  <conditionalFormatting sqref="F572:H572">
    <cfRule type="cellIs" dxfId="9089" priority="4339" operator="equal">
      <formula>"V"</formula>
    </cfRule>
  </conditionalFormatting>
  <conditionalFormatting sqref="G572">
    <cfRule type="cellIs" dxfId="9088" priority="4340" operator="equal">
      <formula>"V"</formula>
    </cfRule>
  </conditionalFormatting>
  <conditionalFormatting sqref="G572">
    <cfRule type="cellIs" dxfId="9087" priority="4341" operator="equal">
      <formula>"V"</formula>
    </cfRule>
  </conditionalFormatting>
  <conditionalFormatting sqref="G572">
    <cfRule type="cellIs" dxfId="9086" priority="4342" operator="equal">
      <formula>"V"</formula>
    </cfRule>
  </conditionalFormatting>
  <conditionalFormatting sqref="G572">
    <cfRule type="cellIs" dxfId="9085" priority="4343" operator="equal">
      <formula>"A"</formula>
    </cfRule>
  </conditionalFormatting>
  <conditionalFormatting sqref="G572">
    <cfRule type="cellIs" dxfId="9084" priority="4344" operator="equal">
      <formula>"B"</formula>
    </cfRule>
  </conditionalFormatting>
  <conditionalFormatting sqref="G572">
    <cfRule type="cellIs" dxfId="9083" priority="4345" operator="equal">
      <formula>"C"</formula>
    </cfRule>
  </conditionalFormatting>
  <conditionalFormatting sqref="G572">
    <cfRule type="cellIs" dxfId="9082" priority="4346" operator="equal">
      <formula>"T"</formula>
    </cfRule>
  </conditionalFormatting>
  <conditionalFormatting sqref="G572">
    <cfRule type="cellIs" dxfId="9081" priority="4347" operator="equal">
      <formula>"V"</formula>
    </cfRule>
  </conditionalFormatting>
  <conditionalFormatting sqref="D572:E572">
    <cfRule type="cellIs" dxfId="9080" priority="4348" operator="equal">
      <formula>"GT Lv1"</formula>
    </cfRule>
  </conditionalFormatting>
  <conditionalFormatting sqref="D572:E572">
    <cfRule type="cellIs" dxfId="9079" priority="4349" operator="equal">
      <formula>"GT Lv2"</formula>
    </cfRule>
  </conditionalFormatting>
  <conditionalFormatting sqref="D572:E572">
    <cfRule type="cellIs" dxfId="9078" priority="4350" operator="equal">
      <formula>"GT Lv3"</formula>
    </cfRule>
  </conditionalFormatting>
  <conditionalFormatting sqref="D572:E572">
    <cfRule type="cellIs" dxfId="9077" priority="4351" operator="equal">
      <formula>"Toeic Lv1"</formula>
    </cfRule>
  </conditionalFormatting>
  <conditionalFormatting sqref="D572:E572">
    <cfRule type="cellIs" dxfId="9076" priority="4352" operator="equal">
      <formula>"Toeic Lv2"</formula>
    </cfRule>
  </conditionalFormatting>
  <conditionalFormatting sqref="D572:E572">
    <cfRule type="containsText" dxfId="9075" priority="4353" operator="containsText" text="Combo">
      <formula>NOT(ISERROR(SEARCH(("Combo"),(D572))))</formula>
    </cfRule>
  </conditionalFormatting>
  <conditionalFormatting sqref="D572:E572">
    <cfRule type="containsText" dxfId="9074" priority="4354" operator="containsText" text="Combo">
      <formula>NOT(ISERROR(SEARCH(("Combo"),(D572))))</formula>
    </cfRule>
  </conditionalFormatting>
  <conditionalFormatting sqref="D572:E572">
    <cfRule type="containsText" dxfId="9073" priority="4355" operator="containsText" text="Combo">
      <formula>NOT(ISERROR(SEARCH(("Combo"),(D572))))</formula>
    </cfRule>
  </conditionalFormatting>
  <conditionalFormatting sqref="D572:E572">
    <cfRule type="containsText" dxfId="9072" priority="4356" operator="containsText" text="Combo">
      <formula>NOT(ISERROR(SEARCH(("Combo"),(D572))))</formula>
    </cfRule>
  </conditionalFormatting>
  <conditionalFormatting sqref="B572:B577 B587:B2801">
    <cfRule type="cellIs" dxfId="9071" priority="4357" operator="equal">
      <formula>"DONE"</formula>
    </cfRule>
  </conditionalFormatting>
  <conditionalFormatting sqref="B572:B577 B587:B2801">
    <cfRule type="cellIs" dxfId="9070" priority="4358" operator="equal">
      <formula>"Chờ lớp"</formula>
    </cfRule>
  </conditionalFormatting>
  <conditionalFormatting sqref="B572:B577 B587:B2801">
    <cfRule type="cellIs" dxfId="9069" priority="4359" operator="equal">
      <formula>"Chờ feedback"</formula>
    </cfRule>
  </conditionalFormatting>
  <conditionalFormatting sqref="B572:B577 B587:B2801">
    <cfRule type="cellIs" dxfId="9068" priority="4360" operator="equal">
      <formula>"LỖI LINK FB"</formula>
    </cfRule>
  </conditionalFormatting>
  <conditionalFormatting sqref="B572:B577 B587:B2801">
    <cfRule type="cellIs" dxfId="9067" priority="4361" operator="equal">
      <formula>"DONE"</formula>
    </cfRule>
  </conditionalFormatting>
  <conditionalFormatting sqref="B572:B577 B587:B2801">
    <cfRule type="cellIs" dxfId="9066" priority="4362" operator="equal">
      <formula>"Chờ lớp"</formula>
    </cfRule>
  </conditionalFormatting>
  <conditionalFormatting sqref="B572:B577 B587:B2801">
    <cfRule type="cellIs" dxfId="9065" priority="4363" operator="equal">
      <formula>"Chờ feedback"</formula>
    </cfRule>
  </conditionalFormatting>
  <conditionalFormatting sqref="B572:B577 B587:B2801">
    <cfRule type="cellIs" dxfId="9064" priority="4364" operator="equal">
      <formula>"LỖI LINK FB"</formula>
    </cfRule>
  </conditionalFormatting>
  <conditionalFormatting sqref="B572:B577 B587:B2801">
    <cfRule type="cellIs" dxfId="9063" priority="4365" operator="equal">
      <formula>"LỖI LINK FB"</formula>
    </cfRule>
  </conditionalFormatting>
  <conditionalFormatting sqref="B572:B577 B587:B2801">
    <cfRule type="cellIs" dxfId="9062" priority="4366" operator="equal">
      <formula>"LỖI LINK FB"</formula>
    </cfRule>
  </conditionalFormatting>
  <conditionalFormatting sqref="B572:B577 B587:B2801">
    <cfRule type="cellIs" dxfId="9061" priority="4367" operator="equal">
      <formula>"LỖI LINK FB"</formula>
    </cfRule>
  </conditionalFormatting>
  <conditionalFormatting sqref="B572:B577 B587:B2801">
    <cfRule type="cellIs" dxfId="9060" priority="4368" operator="equal">
      <formula>"LỖI LINK FB"</formula>
    </cfRule>
  </conditionalFormatting>
  <conditionalFormatting sqref="B572:B577 B587:B2801">
    <cfRule type="cellIs" dxfId="9059" priority="4369" operator="equal">
      <formula>"LỖI LINK FB"</formula>
    </cfRule>
  </conditionalFormatting>
  <conditionalFormatting sqref="B572:B577 B587:B2801">
    <cfRule type="cellIs" dxfId="9058" priority="4370" operator="equal">
      <formula>"LỖI LINK FB"</formula>
    </cfRule>
  </conditionalFormatting>
  <conditionalFormatting sqref="B572:B577 B587:B2801">
    <cfRule type="cellIs" dxfId="9057" priority="4371" operator="equal">
      <formula>"LỖI LINK FB"</formula>
    </cfRule>
  </conditionalFormatting>
  <conditionalFormatting sqref="B572:B577 B587:B2801">
    <cfRule type="cellIs" dxfId="9056" priority="4372" operator="equal">
      <formula>"LỖI LINK FB"</formula>
    </cfRule>
  </conditionalFormatting>
  <conditionalFormatting sqref="B572:B577 B587:B2801">
    <cfRule type="cellIs" dxfId="9055" priority="4373" operator="equal">
      <formula>"LỖI LINK FB"</formula>
    </cfRule>
  </conditionalFormatting>
  <conditionalFormatting sqref="B572:B577 B587:B2801">
    <cfRule type="cellIs" dxfId="9054" priority="4374" operator="equal">
      <formula>"LỖI LINK FB"</formula>
    </cfRule>
  </conditionalFormatting>
  <conditionalFormatting sqref="B572:B577 B587:B2801">
    <cfRule type="cellIs" dxfId="9053" priority="4375" operator="equal">
      <formula>"LỖI LINK FB"</formula>
    </cfRule>
  </conditionalFormatting>
  <conditionalFormatting sqref="B572:B577 B587:B2801">
    <cfRule type="cellIs" dxfId="9052" priority="4376" operator="equal">
      <formula>"LỖI LINK FB"</formula>
    </cfRule>
  </conditionalFormatting>
  <conditionalFormatting sqref="B572:B577 B587:B2801">
    <cfRule type="cellIs" dxfId="9051" priority="4377" operator="equal">
      <formula>"LỖI LINK FB"</formula>
    </cfRule>
  </conditionalFormatting>
  <conditionalFormatting sqref="B572:B577 B587:B2801">
    <cfRule type="cellIs" dxfId="9050" priority="4378" operator="equal">
      <formula>"DONE"</formula>
    </cfRule>
  </conditionalFormatting>
  <conditionalFormatting sqref="B572:B577 B587:B2801">
    <cfRule type="cellIs" dxfId="9049" priority="4379" operator="equal">
      <formula>"Chờ lớp"</formula>
    </cfRule>
  </conditionalFormatting>
  <conditionalFormatting sqref="B572:B577 B587:B2801">
    <cfRule type="cellIs" dxfId="9048" priority="4380" operator="equal">
      <formula>"Chờ feedback"</formula>
    </cfRule>
  </conditionalFormatting>
  <conditionalFormatting sqref="B572:B577 B587:B2801">
    <cfRule type="cellIs" dxfId="9047" priority="4381" operator="equal">
      <formula>"LỖI LINK FB"</formula>
    </cfRule>
  </conditionalFormatting>
  <conditionalFormatting sqref="B572:B577 B587:B2801">
    <cfRule type="cellIs" dxfId="9046" priority="4382" operator="equal">
      <formula>"DONE"</formula>
    </cfRule>
  </conditionalFormatting>
  <conditionalFormatting sqref="B572:B577 B587:B2801">
    <cfRule type="cellIs" dxfId="9045" priority="4383" operator="equal">
      <formula>"Chờ lớp"</formula>
    </cfRule>
  </conditionalFormatting>
  <conditionalFormatting sqref="B572:B577 B587:B2801">
    <cfRule type="cellIs" dxfId="9044" priority="4384" operator="equal">
      <formula>"Chờ feedback"</formula>
    </cfRule>
  </conditionalFormatting>
  <conditionalFormatting sqref="B572:B577 B587:B2801">
    <cfRule type="cellIs" dxfId="9043" priority="4385" operator="equal">
      <formula>"LỖI LINK FB"</formula>
    </cfRule>
  </conditionalFormatting>
  <conditionalFormatting sqref="B572:B577 B587:B2801">
    <cfRule type="cellIs" dxfId="9042" priority="4386" operator="equal">
      <formula>"DONE"</formula>
    </cfRule>
  </conditionalFormatting>
  <conditionalFormatting sqref="B572:B577 B587:B2801">
    <cfRule type="cellIs" dxfId="9041" priority="4387" operator="equal">
      <formula>"Chờ lớp"</formula>
    </cfRule>
  </conditionalFormatting>
  <conditionalFormatting sqref="B572:B577 B587:B2801">
    <cfRule type="cellIs" dxfId="9040" priority="4388" operator="equal">
      <formula>"Chờ feedback"</formula>
    </cfRule>
  </conditionalFormatting>
  <conditionalFormatting sqref="B572:B577 B587:B2801">
    <cfRule type="cellIs" dxfId="9039" priority="4389" operator="equal">
      <formula>"LỖI LINK FB"</formula>
    </cfRule>
  </conditionalFormatting>
  <conditionalFormatting sqref="B572:B577 B587:B2801">
    <cfRule type="cellIs" dxfId="9038" priority="4390" operator="equal">
      <formula>"DONE"</formula>
    </cfRule>
  </conditionalFormatting>
  <conditionalFormatting sqref="B572:B577 B587:B2801">
    <cfRule type="cellIs" dxfId="9037" priority="4391" operator="equal">
      <formula>"Chờ lớp"</formula>
    </cfRule>
  </conditionalFormatting>
  <conditionalFormatting sqref="B572:B577 B587:B2801">
    <cfRule type="cellIs" dxfId="9036" priority="4392" operator="equal">
      <formula>"Chờ feedback"</formula>
    </cfRule>
  </conditionalFormatting>
  <conditionalFormatting sqref="B572:B577 B587:B2801">
    <cfRule type="cellIs" dxfId="9035" priority="4393" operator="equal">
      <formula>"LỖI LINK FB"</formula>
    </cfRule>
  </conditionalFormatting>
  <conditionalFormatting sqref="B572:B577 B587:B2801">
    <cfRule type="cellIs" dxfId="9034" priority="4394" operator="equal">
      <formula>"DONE"</formula>
    </cfRule>
  </conditionalFormatting>
  <conditionalFormatting sqref="B572:B577 B587:B2801">
    <cfRule type="cellIs" dxfId="9033" priority="4395" operator="equal">
      <formula>"Chờ lớp"</formula>
    </cfRule>
  </conditionalFormatting>
  <conditionalFormatting sqref="B572:B577 B587:B2801">
    <cfRule type="cellIs" dxfId="9032" priority="4396" operator="equal">
      <formula>"Chờ feedback"</formula>
    </cfRule>
  </conditionalFormatting>
  <conditionalFormatting sqref="B572:B577 B587:B2801">
    <cfRule type="cellIs" dxfId="9031" priority="4397" operator="equal">
      <formula>"LỖI LINK FB"</formula>
    </cfRule>
  </conditionalFormatting>
  <conditionalFormatting sqref="B572:B577 B587:B2801">
    <cfRule type="cellIs" dxfId="9030" priority="4398" operator="equal">
      <formula>"LỖI LINK FB"</formula>
    </cfRule>
  </conditionalFormatting>
  <conditionalFormatting sqref="B572:B577 B587:B2801">
    <cfRule type="cellIs" dxfId="9029" priority="4399" operator="equal">
      <formula>"Chờ feedback"</formula>
    </cfRule>
  </conditionalFormatting>
  <conditionalFormatting sqref="B572:B577 B587:B2801">
    <cfRule type="cellIs" dxfId="9028" priority="4400" operator="equal">
      <formula>"Chờ lớp"</formula>
    </cfRule>
  </conditionalFormatting>
  <conditionalFormatting sqref="B572:B577 B587:B2801">
    <cfRule type="cellIs" dxfId="9027" priority="4401" operator="equal">
      <formula>"DONE"</formula>
    </cfRule>
  </conditionalFormatting>
  <conditionalFormatting sqref="B572:B577 B587:B2801">
    <cfRule type="cellIs" dxfId="9026" priority="4402" operator="equal">
      <formula>"DONE"</formula>
    </cfRule>
  </conditionalFormatting>
  <conditionalFormatting sqref="B572:B577 B587:B2801">
    <cfRule type="cellIs" dxfId="9025" priority="4403" operator="equal">
      <formula>"Chờ lớp"</formula>
    </cfRule>
  </conditionalFormatting>
  <conditionalFormatting sqref="B572:B577 B587:B2801">
    <cfRule type="cellIs" dxfId="9024" priority="4404" operator="equal">
      <formula>"Chờ feedback"</formula>
    </cfRule>
  </conditionalFormatting>
  <conditionalFormatting sqref="B572:B577 B587:B2801">
    <cfRule type="cellIs" dxfId="9023" priority="4405" operator="equal">
      <formula>"LỖI LINK FB"</formula>
    </cfRule>
  </conditionalFormatting>
  <conditionalFormatting sqref="B572:B577 B587:B2801">
    <cfRule type="cellIs" dxfId="9022" priority="4406" operator="equal">
      <formula>"DONE"</formula>
    </cfRule>
  </conditionalFormatting>
  <conditionalFormatting sqref="B572:B577 B587:B2801">
    <cfRule type="cellIs" dxfId="9021" priority="4407" operator="equal">
      <formula>"Chờ lớp"</formula>
    </cfRule>
  </conditionalFormatting>
  <conditionalFormatting sqref="B572:B577 B587:B2801">
    <cfRule type="cellIs" dxfId="9020" priority="4408" operator="equal">
      <formula>"Chờ feedback"</formula>
    </cfRule>
  </conditionalFormatting>
  <conditionalFormatting sqref="B572:B577 B587:B2801">
    <cfRule type="cellIs" dxfId="9019" priority="4409" operator="equal">
      <formula>"LỖI LINK FB"</formula>
    </cfRule>
  </conditionalFormatting>
  <conditionalFormatting sqref="B572:B577 B587:B2801">
    <cfRule type="cellIs" dxfId="9018" priority="4410" operator="equal">
      <formula>"LỖI LINK FB"</formula>
    </cfRule>
  </conditionalFormatting>
  <conditionalFormatting sqref="B572:B577 B587:B2801">
    <cfRule type="cellIs" dxfId="9017" priority="4411" operator="equal">
      <formula>"Chờ feedback"</formula>
    </cfRule>
  </conditionalFormatting>
  <conditionalFormatting sqref="B572:B577 B587:B2801">
    <cfRule type="cellIs" dxfId="9016" priority="4412" operator="equal">
      <formula>"Chờ lớp"</formula>
    </cfRule>
  </conditionalFormatting>
  <conditionalFormatting sqref="B572:B577 B587:B2801">
    <cfRule type="cellIs" dxfId="9015" priority="4413" operator="equal">
      <formula>"DONE"</formula>
    </cfRule>
  </conditionalFormatting>
  <conditionalFormatting sqref="B572:B577 B587:B2801">
    <cfRule type="cellIs" dxfId="9014" priority="4414" operator="equal">
      <formula>"LỖI LINK FB"</formula>
    </cfRule>
  </conditionalFormatting>
  <conditionalFormatting sqref="B572:B577 B587:B2801">
    <cfRule type="cellIs" dxfId="9013" priority="4415" operator="equal">
      <formula>"Chờ feedback"</formula>
    </cfRule>
  </conditionalFormatting>
  <conditionalFormatting sqref="B572:B577 B587:B2801">
    <cfRule type="cellIs" dxfId="9012" priority="4416" operator="equal">
      <formula>"Chờ lớp"</formula>
    </cfRule>
  </conditionalFormatting>
  <conditionalFormatting sqref="B572:B577 B587:B2801">
    <cfRule type="cellIs" dxfId="9011" priority="4417" operator="equal">
      <formula>"DONE"</formula>
    </cfRule>
  </conditionalFormatting>
  <conditionalFormatting sqref="B572:B577 B587:B2801">
    <cfRule type="cellIs" dxfId="9010" priority="4418" operator="equal">
      <formula>"DONE"</formula>
    </cfRule>
  </conditionalFormatting>
  <conditionalFormatting sqref="B572:B577 B587:B2801">
    <cfRule type="cellIs" dxfId="9009" priority="4419" operator="equal">
      <formula>"Chờ lớp"</formula>
    </cfRule>
  </conditionalFormatting>
  <conditionalFormatting sqref="B572:B577 B587:B2801">
    <cfRule type="cellIs" dxfId="9008" priority="4420" operator="equal">
      <formula>"Chờ feedback"</formula>
    </cfRule>
  </conditionalFormatting>
  <conditionalFormatting sqref="B572:B577 B587:B2801">
    <cfRule type="cellIs" dxfId="9007" priority="4421" operator="equal">
      <formula>"LỖI LINK FB"</formula>
    </cfRule>
  </conditionalFormatting>
  <conditionalFormatting sqref="B572:B577 B587:B2801">
    <cfRule type="cellIs" dxfId="9006" priority="4422" operator="equal">
      <formula>"LỖI LINK FB"</formula>
    </cfRule>
  </conditionalFormatting>
  <conditionalFormatting sqref="B572:B577 B587:B2801">
    <cfRule type="cellIs" dxfId="9005" priority="4423" operator="equal">
      <formula>"Chờ feedback"</formula>
    </cfRule>
  </conditionalFormatting>
  <conditionalFormatting sqref="B572:B577 B587:B2801">
    <cfRule type="cellIs" dxfId="9004" priority="4424" operator="equal">
      <formula>"Chờ lớp"</formula>
    </cfRule>
  </conditionalFormatting>
  <conditionalFormatting sqref="B572:B577 B587:B2801">
    <cfRule type="cellIs" dxfId="9003" priority="4425" operator="equal">
      <formula>"DONE"</formula>
    </cfRule>
  </conditionalFormatting>
  <conditionalFormatting sqref="B572:B577 B587:B2801">
    <cfRule type="cellIs" dxfId="9002" priority="4426" operator="equal">
      <formula>"DONE"</formula>
    </cfRule>
  </conditionalFormatting>
  <conditionalFormatting sqref="B572:B577 B587:B2801">
    <cfRule type="cellIs" dxfId="9001" priority="4427" operator="equal">
      <formula>"Chờ lớp"</formula>
    </cfRule>
  </conditionalFormatting>
  <conditionalFormatting sqref="B572:B577 B587:B2801">
    <cfRule type="cellIs" dxfId="9000" priority="4428" operator="equal">
      <formula>"Chờ feedback"</formula>
    </cfRule>
  </conditionalFormatting>
  <conditionalFormatting sqref="B572:B577 B587:B2801">
    <cfRule type="cellIs" dxfId="8999" priority="4429" operator="equal">
      <formula>"LỖI LINK FB"</formula>
    </cfRule>
  </conditionalFormatting>
  <conditionalFormatting sqref="B572:B577 B587:B2801">
    <cfRule type="cellIs" dxfId="8998" priority="4430" operator="equal">
      <formula>"DONE"</formula>
    </cfRule>
  </conditionalFormatting>
  <conditionalFormatting sqref="B572:B577 B587:B2801">
    <cfRule type="cellIs" dxfId="8997" priority="4431" operator="equal">
      <formula>"Chờ lớp"</formula>
    </cfRule>
  </conditionalFormatting>
  <conditionalFormatting sqref="B572:B577 B587:B2801">
    <cfRule type="cellIs" dxfId="8996" priority="4432" operator="equal">
      <formula>"Chờ feedback"</formula>
    </cfRule>
  </conditionalFormatting>
  <conditionalFormatting sqref="B572:B577 B587:B2801">
    <cfRule type="cellIs" dxfId="8995" priority="4433" operator="equal">
      <formula>"LỖI LINK FB"</formula>
    </cfRule>
  </conditionalFormatting>
  <conditionalFormatting sqref="H572 F572">
    <cfRule type="colorScale" priority="4434">
      <colorScale>
        <cfvo type="min"/>
        <cfvo type="max"/>
        <color rgb="FF57BB8A"/>
        <color rgb="FFFFFFFF"/>
      </colorScale>
    </cfRule>
  </conditionalFormatting>
  <conditionalFormatting sqref="X572:Y572">
    <cfRule type="endsWith" dxfId="8994" priority="4435" operator="endsWith" text=" ">
      <formula>RIGHT((X572),LEN(" "))=(" ")</formula>
    </cfRule>
  </conditionalFormatting>
  <conditionalFormatting sqref="X572:Y572">
    <cfRule type="endsWith" dxfId="8993" priority="4436" operator="endsWith" text=" ">
      <formula>RIGHT((X572),LEN(" "))=(" ")</formula>
    </cfRule>
  </conditionalFormatting>
  <conditionalFormatting sqref="W572:X572">
    <cfRule type="cellIs" dxfId="8992" priority="4437" operator="equal">
      <formula>"Sách"</formula>
    </cfRule>
  </conditionalFormatting>
  <conditionalFormatting sqref="W572:X572">
    <cfRule type="cellIs" dxfId="8991" priority="4438" operator="equal">
      <formula>"Sách"</formula>
    </cfRule>
  </conditionalFormatting>
  <conditionalFormatting sqref="Z572">
    <cfRule type="cellIs" dxfId="8990" priority="4439" operator="equal">
      <formula>"Đã tính lương"</formula>
    </cfRule>
  </conditionalFormatting>
  <conditionalFormatting sqref="Z572">
    <cfRule type="cellIs" dxfId="8989" priority="4440" operator="equal">
      <formula>"R"</formula>
    </cfRule>
  </conditionalFormatting>
  <conditionalFormatting sqref="Z572">
    <cfRule type="cellIs" dxfId="8988" priority="4441" operator="equal">
      <formula>"R-Thiếu"</formula>
    </cfRule>
  </conditionalFormatting>
  <conditionalFormatting sqref="AB572:AD572">
    <cfRule type="cellIs" dxfId="8987" priority="4442" operator="equal">
      <formula>"Đã nhận"</formula>
    </cfRule>
  </conditionalFormatting>
  <conditionalFormatting sqref="R572">
    <cfRule type="containsText" dxfId="8986" priority="4443" operator="containsText" text="Chung">
      <formula>NOT(ISERROR(SEARCH(("Chung"),(R572))))</formula>
    </cfRule>
  </conditionalFormatting>
  <conditionalFormatting sqref="R572">
    <cfRule type="containsText" dxfId="8985" priority="4444" operator="containsText" text="Chung">
      <formula>NOT(ISERROR(SEARCH(("Chung"),(R572))))</formula>
    </cfRule>
  </conditionalFormatting>
  <conditionalFormatting sqref="N572">
    <cfRule type="cellIs" dxfId="8984" priority="4445" operator="equal">
      <formula>"TIẾN"</formula>
    </cfRule>
  </conditionalFormatting>
  <conditionalFormatting sqref="N572">
    <cfRule type="cellIs" dxfId="8983" priority="4446" operator="equal">
      <formula>"TIẾN"</formula>
    </cfRule>
  </conditionalFormatting>
  <conditionalFormatting sqref="G976">
    <cfRule type="cellIs" dxfId="8982" priority="4447" operator="equal">
      <formula>"V"</formula>
    </cfRule>
  </conditionalFormatting>
  <conditionalFormatting sqref="G976">
    <cfRule type="cellIs" dxfId="8981" priority="4448" operator="equal">
      <formula>"V"</formula>
    </cfRule>
  </conditionalFormatting>
  <conditionalFormatting sqref="G976">
    <cfRule type="cellIs" dxfId="8980" priority="4449" operator="equal">
      <formula>"V"</formula>
    </cfRule>
  </conditionalFormatting>
  <conditionalFormatting sqref="G976">
    <cfRule type="cellIs" dxfId="8979" priority="4450" operator="equal">
      <formula>"A"</formula>
    </cfRule>
  </conditionalFormatting>
  <conditionalFormatting sqref="G976">
    <cfRule type="cellIs" dxfId="8978" priority="4451" operator="equal">
      <formula>"B"</formula>
    </cfRule>
  </conditionalFormatting>
  <conditionalFormatting sqref="G976">
    <cfRule type="cellIs" dxfId="8977" priority="4452" operator="equal">
      <formula>"C"</formula>
    </cfRule>
  </conditionalFormatting>
  <conditionalFormatting sqref="G976">
    <cfRule type="cellIs" dxfId="8976" priority="4453" operator="equal">
      <formula>"T"</formula>
    </cfRule>
  </conditionalFormatting>
  <conditionalFormatting sqref="G976">
    <cfRule type="cellIs" dxfId="8975" priority="4454" operator="equal">
      <formula>"V"</formula>
    </cfRule>
  </conditionalFormatting>
  <conditionalFormatting sqref="G976">
    <cfRule type="cellIs" dxfId="8974" priority="4455" operator="equal">
      <formula>"A"</formula>
    </cfRule>
  </conditionalFormatting>
  <conditionalFormatting sqref="G976">
    <cfRule type="cellIs" dxfId="8973" priority="4456" operator="equal">
      <formula>"B"</formula>
    </cfRule>
  </conditionalFormatting>
  <conditionalFormatting sqref="G976">
    <cfRule type="cellIs" dxfId="8972" priority="4457" operator="equal">
      <formula>"C"</formula>
    </cfRule>
  </conditionalFormatting>
  <conditionalFormatting sqref="G976">
    <cfRule type="cellIs" dxfId="8971" priority="4458" operator="equal">
      <formula>"T"</formula>
    </cfRule>
  </conditionalFormatting>
  <conditionalFormatting sqref="G976">
    <cfRule type="cellIs" dxfId="8970" priority="4459" operator="equal">
      <formula>"V"</formula>
    </cfRule>
  </conditionalFormatting>
  <conditionalFormatting sqref="G976">
    <cfRule type="cellIs" dxfId="8969" priority="4460" operator="equal">
      <formula>"V"</formula>
    </cfRule>
  </conditionalFormatting>
  <conditionalFormatting sqref="G976">
    <cfRule type="cellIs" dxfId="8968" priority="4461" operator="equal">
      <formula>"V"</formula>
    </cfRule>
  </conditionalFormatting>
  <conditionalFormatting sqref="G976">
    <cfRule type="cellIs" dxfId="8967" priority="4462" operator="equal">
      <formula>"V"</formula>
    </cfRule>
  </conditionalFormatting>
  <conditionalFormatting sqref="E571">
    <cfRule type="cellIs" dxfId="8966" priority="4463" operator="equal">
      <formula>"GT Lv1"</formula>
    </cfRule>
  </conditionalFormatting>
  <conditionalFormatting sqref="E571">
    <cfRule type="cellIs" dxfId="8965" priority="4464" operator="equal">
      <formula>"GT Lv2"</formula>
    </cfRule>
  </conditionalFormatting>
  <conditionalFormatting sqref="E571">
    <cfRule type="cellIs" dxfId="8964" priority="4465" operator="equal">
      <formula>"GT Lv3"</formula>
    </cfRule>
  </conditionalFormatting>
  <conditionalFormatting sqref="E571">
    <cfRule type="cellIs" dxfId="8963" priority="4466" operator="equal">
      <formula>"Toeic Lv1"</formula>
    </cfRule>
  </conditionalFormatting>
  <conditionalFormatting sqref="E571">
    <cfRule type="cellIs" dxfId="8962" priority="4467" operator="equal">
      <formula>"Toeic Lv2"</formula>
    </cfRule>
  </conditionalFormatting>
  <conditionalFormatting sqref="E571">
    <cfRule type="containsText" dxfId="8961" priority="4468" operator="containsText" text="Combo">
      <formula>NOT(ISERROR(SEARCH(("Combo"),(E571))))</formula>
    </cfRule>
  </conditionalFormatting>
  <conditionalFormatting sqref="E571">
    <cfRule type="containsText" dxfId="8960" priority="4469" operator="containsText" text="Combo">
      <formula>NOT(ISERROR(SEARCH(("Combo"),(E571))))</formula>
    </cfRule>
  </conditionalFormatting>
  <conditionalFormatting sqref="E571">
    <cfRule type="containsText" dxfId="8959" priority="4470" operator="containsText" text="Combo">
      <formula>NOT(ISERROR(SEARCH(("Combo"),(E571))))</formula>
    </cfRule>
  </conditionalFormatting>
  <conditionalFormatting sqref="E571">
    <cfRule type="containsText" dxfId="8958" priority="4471" operator="containsText" text="Combo">
      <formula>NOT(ISERROR(SEARCH(("Combo"),(E571))))</formula>
    </cfRule>
  </conditionalFormatting>
  <conditionalFormatting sqref="B544 B567:B569 B579:B2801 C695">
    <cfRule type="cellIs" dxfId="8957" priority="4472" operator="equal">
      <formula>"DONE"</formula>
    </cfRule>
  </conditionalFormatting>
  <conditionalFormatting sqref="B544 B567:B569 B579:B2801 C695">
    <cfRule type="cellIs" dxfId="8956" priority="4473" operator="equal">
      <formula>"Chờ lớp"</formula>
    </cfRule>
  </conditionalFormatting>
  <conditionalFormatting sqref="B544 B567:B569 B579:B2801 C695">
    <cfRule type="cellIs" dxfId="8955" priority="4474" operator="equal">
      <formula>"Chờ feedback"</formula>
    </cfRule>
  </conditionalFormatting>
  <conditionalFormatting sqref="B544 B567:B569 B579:B2801 C695">
    <cfRule type="cellIs" dxfId="8954" priority="4475" operator="equal">
      <formula>"LỖI LINK FB"</formula>
    </cfRule>
  </conditionalFormatting>
  <conditionalFormatting sqref="B544 B567:B569 B579:B2801 C695">
    <cfRule type="cellIs" dxfId="8953" priority="4476" operator="equal">
      <formula>"LỖI LINK FB"</formula>
    </cfRule>
  </conditionalFormatting>
  <conditionalFormatting sqref="B544 B567:B569 B579:B2801 C695">
    <cfRule type="cellIs" dxfId="8952" priority="4477" operator="equal">
      <formula>"LỖI LINK FB"</formula>
    </cfRule>
  </conditionalFormatting>
  <conditionalFormatting sqref="B544 B567:B569 B579:B2801 C695">
    <cfRule type="cellIs" dxfId="8951" priority="4478" operator="equal">
      <formula>"LỖI LINK FB"</formula>
    </cfRule>
  </conditionalFormatting>
  <conditionalFormatting sqref="B544 B567:B569 B579:B2801 C695">
    <cfRule type="cellIs" dxfId="8950" priority="4479" operator="equal">
      <formula>"LỖI LINK FB"</formula>
    </cfRule>
  </conditionalFormatting>
  <conditionalFormatting sqref="B544 B567:B569 B579:B2801 C695">
    <cfRule type="cellIs" dxfId="8949" priority="4480" operator="equal">
      <formula>"LỖI LINK FB"</formula>
    </cfRule>
  </conditionalFormatting>
  <conditionalFormatting sqref="B544 B567:B569 B579:B2801 C695">
    <cfRule type="cellIs" dxfId="8948" priority="4481" operator="equal">
      <formula>"LỖI LINK FB"</formula>
    </cfRule>
  </conditionalFormatting>
  <conditionalFormatting sqref="B544 B567:B569 B579:B2801 C695">
    <cfRule type="cellIs" dxfId="8947" priority="4482" operator="equal">
      <formula>"LỖI LINK FB"</formula>
    </cfRule>
  </conditionalFormatting>
  <conditionalFormatting sqref="B544 B567:B569 B579:B2801 C695">
    <cfRule type="cellIs" dxfId="8946" priority="4483" operator="equal">
      <formula>"LỖI LINK FB"</formula>
    </cfRule>
  </conditionalFormatting>
  <conditionalFormatting sqref="B544 B567:B569 B579:B2801 C695">
    <cfRule type="cellIs" dxfId="8945" priority="4484" operator="equal">
      <formula>"LỖI LINK FB"</formula>
    </cfRule>
  </conditionalFormatting>
  <conditionalFormatting sqref="B544 B567:B569 B579:B2801 C695">
    <cfRule type="cellIs" dxfId="8944" priority="4485" operator="equal">
      <formula>"LỖI LINK FB"</formula>
    </cfRule>
  </conditionalFormatting>
  <conditionalFormatting sqref="B544 B567:B569 B579:B2801 C695">
    <cfRule type="cellIs" dxfId="8943" priority="4486" operator="equal">
      <formula>"LỖI LINK FB"</formula>
    </cfRule>
  </conditionalFormatting>
  <conditionalFormatting sqref="B544 B567:B569 B579:B2801 C695">
    <cfRule type="cellIs" dxfId="8942" priority="4487" operator="equal">
      <formula>"LỖI LINK FB"</formula>
    </cfRule>
  </conditionalFormatting>
  <conditionalFormatting sqref="B544 B567:B569 B579:B2801 C695">
    <cfRule type="cellIs" dxfId="8941" priority="4488" operator="equal">
      <formula>"LỖI LINK FB"</formula>
    </cfRule>
  </conditionalFormatting>
  <conditionalFormatting sqref="B544 B567:B569 B579:B2801 C695">
    <cfRule type="cellIs" dxfId="8940" priority="4489" operator="equal">
      <formula>"LỖI LINK FB"</formula>
    </cfRule>
  </conditionalFormatting>
  <conditionalFormatting sqref="B544 B567:B569 B579:B2801 C695">
    <cfRule type="cellIs" dxfId="8939" priority="4490" operator="equal">
      <formula>"LỖI LINK FB"</formula>
    </cfRule>
  </conditionalFormatting>
  <conditionalFormatting sqref="B544 B567:B569 B579:B2801 C695">
    <cfRule type="cellIs" dxfId="8938" priority="4491" operator="equal">
      <formula>"LỖI LINK FB"</formula>
    </cfRule>
  </conditionalFormatting>
  <conditionalFormatting sqref="B544 B567:B569 B579:B2801 C695">
    <cfRule type="cellIs" dxfId="8937" priority="4492" operator="equal">
      <formula>"DONE"</formula>
    </cfRule>
  </conditionalFormatting>
  <conditionalFormatting sqref="B544 B567:B569 B579:B2801 C695">
    <cfRule type="cellIs" dxfId="8936" priority="4493" operator="equal">
      <formula>"Chờ lớp"</formula>
    </cfRule>
  </conditionalFormatting>
  <conditionalFormatting sqref="B544 B567:B569 B579:B2801 C695">
    <cfRule type="cellIs" dxfId="8935" priority="4494" operator="equal">
      <formula>"Chờ feedback"</formula>
    </cfRule>
  </conditionalFormatting>
  <conditionalFormatting sqref="B544 B567:B569 B579:B2801 C695">
    <cfRule type="cellIs" dxfId="8934" priority="4495" operator="equal">
      <formula>"LỖI LINK FB"</formula>
    </cfRule>
  </conditionalFormatting>
  <conditionalFormatting sqref="N567:N569 N579:N581">
    <cfRule type="cellIs" dxfId="8933" priority="4496" operator="equal">
      <formula>"TIẾN"</formula>
    </cfRule>
  </conditionalFormatting>
  <conditionalFormatting sqref="N567:N569 N579:N581">
    <cfRule type="cellIs" dxfId="8932" priority="4497" operator="equal">
      <formula>"TIẾN"</formula>
    </cfRule>
  </conditionalFormatting>
  <conditionalFormatting sqref="D567:E569 D579:E581">
    <cfRule type="containsText" dxfId="8931" priority="4498" operator="containsText" text="Combo">
      <formula>NOT(ISERROR(SEARCH(("Combo"),(D567))))</formula>
    </cfRule>
  </conditionalFormatting>
  <conditionalFormatting sqref="D567:E569 D579:E581">
    <cfRule type="containsText" dxfId="8930" priority="4499" operator="containsText" text="Combo">
      <formula>NOT(ISERROR(SEARCH(("Combo"),(D567))))</formula>
    </cfRule>
  </conditionalFormatting>
  <conditionalFormatting sqref="D567:E569 D579:E581">
    <cfRule type="containsText" dxfId="8929" priority="4500" operator="containsText" text="Combo">
      <formula>NOT(ISERROR(SEARCH(("Combo"),(D567))))</formula>
    </cfRule>
  </conditionalFormatting>
  <conditionalFormatting sqref="D567:E569 D579:E581">
    <cfRule type="containsText" dxfId="8928" priority="4501" operator="containsText" text="Combo">
      <formula>NOT(ISERROR(SEARCH(("Combo"),(D567))))</formula>
    </cfRule>
  </conditionalFormatting>
  <conditionalFormatting sqref="D567:E569 D579:E581">
    <cfRule type="cellIs" dxfId="8927" priority="4502" operator="equal">
      <formula>"Toeic Lv2"</formula>
    </cfRule>
  </conditionalFormatting>
  <conditionalFormatting sqref="D567:E569 D579:E581">
    <cfRule type="cellIs" dxfId="8926" priority="4503" operator="equal">
      <formula>"Toeic Lv1"</formula>
    </cfRule>
  </conditionalFormatting>
  <conditionalFormatting sqref="D567:E569 D579:E581">
    <cfRule type="cellIs" dxfId="8925" priority="4504" operator="equal">
      <formula>"GT Lv3"</formula>
    </cfRule>
  </conditionalFormatting>
  <conditionalFormatting sqref="D567:E569 D579:E581">
    <cfRule type="cellIs" dxfId="8924" priority="4505" operator="equal">
      <formula>"GT Lv2"</formula>
    </cfRule>
  </conditionalFormatting>
  <conditionalFormatting sqref="D567:E569 D579:E581">
    <cfRule type="cellIs" dxfId="8923" priority="4506" operator="equal">
      <formula>"GT Lv1"</formula>
    </cfRule>
  </conditionalFormatting>
  <conditionalFormatting sqref="B544 B567:B569 B579:B2801 C695">
    <cfRule type="cellIs" dxfId="8922" priority="4507" operator="equal">
      <formula>"DONE"</formula>
    </cfRule>
  </conditionalFormatting>
  <conditionalFormatting sqref="B544 B567:B569 B579:B2801 C695">
    <cfRule type="cellIs" dxfId="8921" priority="4508" operator="equal">
      <formula>"Chờ lớp"</formula>
    </cfRule>
  </conditionalFormatting>
  <conditionalFormatting sqref="B544 B567:B569 B579:B2801 C695">
    <cfRule type="cellIs" dxfId="8920" priority="4509" operator="equal">
      <formula>"Chờ feedback"</formula>
    </cfRule>
  </conditionalFormatting>
  <conditionalFormatting sqref="B544 B567:B569 B579:B2801 C695">
    <cfRule type="cellIs" dxfId="8919" priority="4510" operator="equal">
      <formula>"LỖI LINK FB"</formula>
    </cfRule>
  </conditionalFormatting>
  <conditionalFormatting sqref="B544 B567:B569 B579:B2801 C695">
    <cfRule type="cellIs" dxfId="8918" priority="4511" operator="equal">
      <formula>"DONE"</formula>
    </cfRule>
  </conditionalFormatting>
  <conditionalFormatting sqref="B544 B567:B569 B579:B2801 C695">
    <cfRule type="cellIs" dxfId="8917" priority="4512" operator="equal">
      <formula>"Chờ lớp"</formula>
    </cfRule>
  </conditionalFormatting>
  <conditionalFormatting sqref="B544 B567:B569 B579:B2801 C695">
    <cfRule type="cellIs" dxfId="8916" priority="4513" operator="equal">
      <formula>"Chờ feedback"</formula>
    </cfRule>
  </conditionalFormatting>
  <conditionalFormatting sqref="B544 B567:B569 B579:B2801 C695">
    <cfRule type="cellIs" dxfId="8915" priority="4514" operator="equal">
      <formula>"LỖI LINK FB"</formula>
    </cfRule>
  </conditionalFormatting>
  <conditionalFormatting sqref="B544 B567:B569 B579:B2801 C695">
    <cfRule type="cellIs" dxfId="8914" priority="4515" operator="equal">
      <formula>"LỖI LINK FB"</formula>
    </cfRule>
  </conditionalFormatting>
  <conditionalFormatting sqref="B544 B567:B569 B579:B2801 C695">
    <cfRule type="cellIs" dxfId="8913" priority="4516" operator="equal">
      <formula>"LỖI LINK FB"</formula>
    </cfRule>
  </conditionalFormatting>
  <conditionalFormatting sqref="B544 B567:B569 B579:B2801 C695">
    <cfRule type="cellIs" dxfId="8912" priority="4517" operator="equal">
      <formula>"LỖI LINK FB"</formula>
    </cfRule>
  </conditionalFormatting>
  <conditionalFormatting sqref="B544 B567:B569 B579:B2801 C695">
    <cfRule type="cellIs" dxfId="8911" priority="4518" operator="equal">
      <formula>"LỖI LINK FB"</formula>
    </cfRule>
  </conditionalFormatting>
  <conditionalFormatting sqref="B544 B567:B569 B579:B2801 C695">
    <cfRule type="cellIs" dxfId="8910" priority="4519" operator="equal">
      <formula>"LỖI LINK FB"</formula>
    </cfRule>
  </conditionalFormatting>
  <conditionalFormatting sqref="B544 B567:B569 B579:B2801 C695">
    <cfRule type="cellIs" dxfId="8909" priority="4520" operator="equal">
      <formula>"LỖI LINK FB"</formula>
    </cfRule>
  </conditionalFormatting>
  <conditionalFormatting sqref="B544 B567:B569 B579:B2801 C695">
    <cfRule type="cellIs" dxfId="8908" priority="4521" operator="equal">
      <formula>"LỖI LINK FB"</formula>
    </cfRule>
  </conditionalFormatting>
  <conditionalFormatting sqref="B544 B567:B569 B579:B2801 C695">
    <cfRule type="cellIs" dxfId="8907" priority="4522" operator="equal">
      <formula>"LỖI LINK FB"</formula>
    </cfRule>
  </conditionalFormatting>
  <conditionalFormatting sqref="B544 B567:B569 B579:B2801 C695">
    <cfRule type="cellIs" dxfId="8906" priority="4523" operator="equal">
      <formula>"LỖI LINK FB"</formula>
    </cfRule>
  </conditionalFormatting>
  <conditionalFormatting sqref="B544 B567:B569 B579:B2801 C695">
    <cfRule type="cellIs" dxfId="8905" priority="4524" operator="equal">
      <formula>"LỖI LINK FB"</formula>
    </cfRule>
  </conditionalFormatting>
  <conditionalFormatting sqref="B544 B567:B569 B579:B2801 C695">
    <cfRule type="cellIs" dxfId="8904" priority="4525" operator="equal">
      <formula>"LỖI LINK FB"</formula>
    </cfRule>
  </conditionalFormatting>
  <conditionalFormatting sqref="B544 B567:B569 B579:B2801 C695">
    <cfRule type="cellIs" dxfId="8903" priority="4526" operator="equal">
      <formula>"LỖI LINK FB"</formula>
    </cfRule>
  </conditionalFormatting>
  <conditionalFormatting sqref="B544 B567:B569 B579:B2801 C695">
    <cfRule type="cellIs" dxfId="8902" priority="4527" operator="equal">
      <formula>"LỖI LINK FB"</formula>
    </cfRule>
  </conditionalFormatting>
  <conditionalFormatting sqref="B544 B567:B569 B579:B2801 C695">
    <cfRule type="cellIs" dxfId="8901" priority="4528" operator="equal">
      <formula>"DONE"</formula>
    </cfRule>
  </conditionalFormatting>
  <conditionalFormatting sqref="B544 B567:B569 B579:B2801 C695">
    <cfRule type="cellIs" dxfId="8900" priority="4529" operator="equal">
      <formula>"Chờ lớp"</formula>
    </cfRule>
  </conditionalFormatting>
  <conditionalFormatting sqref="B544 B567:B569 B579:B2801 C695">
    <cfRule type="cellIs" dxfId="8899" priority="4530" operator="equal">
      <formula>"Chờ feedback"</formula>
    </cfRule>
  </conditionalFormatting>
  <conditionalFormatting sqref="B544 B567:B569 B579:B2801 C695">
    <cfRule type="cellIs" dxfId="8898" priority="4531" operator="equal">
      <formula>"LỖI LINK FB"</formula>
    </cfRule>
  </conditionalFormatting>
  <conditionalFormatting sqref="B544 B567:B569 B579:B2801 C695">
    <cfRule type="cellIs" dxfId="8897" priority="4532" operator="equal">
      <formula>"DONE"</formula>
    </cfRule>
  </conditionalFormatting>
  <conditionalFormatting sqref="B544 B567:B569 B579:B2801 C695">
    <cfRule type="cellIs" dxfId="8896" priority="4533" operator="equal">
      <formula>"Chờ lớp"</formula>
    </cfRule>
  </conditionalFormatting>
  <conditionalFormatting sqref="B544 B567:B569 B579:B2801 C695">
    <cfRule type="cellIs" dxfId="8895" priority="4534" operator="equal">
      <formula>"Chờ feedback"</formula>
    </cfRule>
  </conditionalFormatting>
  <conditionalFormatting sqref="B544 B567:B569 B579:B2801 C695">
    <cfRule type="cellIs" dxfId="8894" priority="4535" operator="equal">
      <formula>"LỖI LINK FB"</formula>
    </cfRule>
  </conditionalFormatting>
  <conditionalFormatting sqref="B544 B567:B569 B579:B2801 C695">
    <cfRule type="cellIs" dxfId="8893" priority="4536" operator="equal">
      <formula>"DONE"</formula>
    </cfRule>
  </conditionalFormatting>
  <conditionalFormatting sqref="B544 B567:B569 B579:B2801 C695">
    <cfRule type="cellIs" dxfId="8892" priority="4537" operator="equal">
      <formula>"Chờ lớp"</formula>
    </cfRule>
  </conditionalFormatting>
  <conditionalFormatting sqref="B544 B567:B569 B579:B2801 C695">
    <cfRule type="cellIs" dxfId="8891" priority="4538" operator="equal">
      <formula>"Chờ feedback"</formula>
    </cfRule>
  </conditionalFormatting>
  <conditionalFormatting sqref="B544 B567:B569 B579:B2801 C695">
    <cfRule type="cellIs" dxfId="8890" priority="4539" operator="equal">
      <formula>"LỖI LINK FB"</formula>
    </cfRule>
  </conditionalFormatting>
  <conditionalFormatting sqref="B544 B567:B569 B579:B2801 C695">
    <cfRule type="cellIs" dxfId="8889" priority="4540" operator="equal">
      <formula>"DONE"</formula>
    </cfRule>
  </conditionalFormatting>
  <conditionalFormatting sqref="B544 B567:B569 B579:B2801 C695">
    <cfRule type="cellIs" dxfId="8888" priority="4541" operator="equal">
      <formula>"Chờ lớp"</formula>
    </cfRule>
  </conditionalFormatting>
  <conditionalFormatting sqref="B544 B567:B569 B579:B2801 C695">
    <cfRule type="cellIs" dxfId="8887" priority="4542" operator="equal">
      <formula>"Chờ feedback"</formula>
    </cfRule>
  </conditionalFormatting>
  <conditionalFormatting sqref="B544 B567:B569 B579:B2801 C695">
    <cfRule type="cellIs" dxfId="8886" priority="4543" operator="equal">
      <formula>"LỖI LINK FB"</formula>
    </cfRule>
  </conditionalFormatting>
  <conditionalFormatting sqref="B544 B567:B569 B579:B2801 C695">
    <cfRule type="cellIs" dxfId="8885" priority="4544" operator="equal">
      <formula>"DONE"</formula>
    </cfRule>
  </conditionalFormatting>
  <conditionalFormatting sqref="B544 B567:B569 B579:B2801 C695">
    <cfRule type="cellIs" dxfId="8884" priority="4545" operator="equal">
      <formula>"Chờ lớp"</formula>
    </cfRule>
  </conditionalFormatting>
  <conditionalFormatting sqref="B544 B567:B569 B579:B2801 C695">
    <cfRule type="cellIs" dxfId="8883" priority="4546" operator="equal">
      <formula>"Chờ feedback"</formula>
    </cfRule>
  </conditionalFormatting>
  <conditionalFormatting sqref="B544 B567:B569 B579:B2801 C695">
    <cfRule type="cellIs" dxfId="8882" priority="4547" operator="equal">
      <formula>"LỖI LINK FB"</formula>
    </cfRule>
  </conditionalFormatting>
  <conditionalFormatting sqref="B544 B567:B569 B579:B2801 C695">
    <cfRule type="cellIs" dxfId="8881" priority="4548" operator="equal">
      <formula>"LỖI LINK FB"</formula>
    </cfRule>
  </conditionalFormatting>
  <conditionalFormatting sqref="B544 B567:B569 B579:B2801 C695">
    <cfRule type="cellIs" dxfId="8880" priority="4549" operator="equal">
      <formula>"Chờ feedback"</formula>
    </cfRule>
  </conditionalFormatting>
  <conditionalFormatting sqref="B544 B567:B569 B579:B2801 C695">
    <cfRule type="cellIs" dxfId="8879" priority="4550" operator="equal">
      <formula>"Chờ lớp"</formula>
    </cfRule>
  </conditionalFormatting>
  <conditionalFormatting sqref="B544 B567:B569 B579:B2801 C695">
    <cfRule type="cellIs" dxfId="8878" priority="4551" operator="equal">
      <formula>"DONE"</formula>
    </cfRule>
  </conditionalFormatting>
  <conditionalFormatting sqref="B544 B567:B569 B579:B2801 C695">
    <cfRule type="cellIs" dxfId="8877" priority="4552" operator="equal">
      <formula>"DONE"</formula>
    </cfRule>
  </conditionalFormatting>
  <conditionalFormatting sqref="B544 B567:B569 B579:B2801 C695">
    <cfRule type="cellIs" dxfId="8876" priority="4553" operator="equal">
      <formula>"Chờ lớp"</formula>
    </cfRule>
  </conditionalFormatting>
  <conditionalFormatting sqref="B544 B567:B569 B579:B2801 C695">
    <cfRule type="cellIs" dxfId="8875" priority="4554" operator="equal">
      <formula>"Chờ feedback"</formula>
    </cfRule>
  </conditionalFormatting>
  <conditionalFormatting sqref="B544 B567:B569 B579:B2801 C695">
    <cfRule type="cellIs" dxfId="8874" priority="4555" operator="equal">
      <formula>"LỖI LINK FB"</formula>
    </cfRule>
  </conditionalFormatting>
  <conditionalFormatting sqref="B544 B567:B569 B579:B2801 C695">
    <cfRule type="cellIs" dxfId="8873" priority="4556" operator="equal">
      <formula>"DONE"</formula>
    </cfRule>
  </conditionalFormatting>
  <conditionalFormatting sqref="B544 B567:B569 B579:B2801 C695">
    <cfRule type="cellIs" dxfId="8872" priority="4557" operator="equal">
      <formula>"Chờ lớp"</formula>
    </cfRule>
  </conditionalFormatting>
  <conditionalFormatting sqref="B544 B567:B569 B579:B2801 C695">
    <cfRule type="cellIs" dxfId="8871" priority="4558" operator="equal">
      <formula>"Chờ feedback"</formula>
    </cfRule>
  </conditionalFormatting>
  <conditionalFormatting sqref="B544 B567:B569 B579:B2801 C695">
    <cfRule type="cellIs" dxfId="8870" priority="4559" operator="equal">
      <formula>"LỖI LINK FB"</formula>
    </cfRule>
  </conditionalFormatting>
  <conditionalFormatting sqref="B544 B567:B569 B579:B2801 C695">
    <cfRule type="cellIs" dxfId="8869" priority="4560" operator="equal">
      <formula>"LỖI LINK FB"</formula>
    </cfRule>
  </conditionalFormatting>
  <conditionalFormatting sqref="B544 B567:B569 B579:B2801 C695">
    <cfRule type="cellIs" dxfId="8868" priority="4561" operator="equal">
      <formula>"Chờ feedback"</formula>
    </cfRule>
  </conditionalFormatting>
  <conditionalFormatting sqref="B544 B567:B569 B579:B2801 C695">
    <cfRule type="cellIs" dxfId="8867" priority="4562" operator="equal">
      <formula>"Chờ lớp"</formula>
    </cfRule>
  </conditionalFormatting>
  <conditionalFormatting sqref="B544 B567:B569 B579:B2801 C695">
    <cfRule type="cellIs" dxfId="8866" priority="4563" operator="equal">
      <formula>"DONE"</formula>
    </cfRule>
  </conditionalFormatting>
  <conditionalFormatting sqref="B544 B567:B569 B579:B2801 C695">
    <cfRule type="cellIs" dxfId="8865" priority="4564" operator="equal">
      <formula>"LỖI LINK FB"</formula>
    </cfRule>
  </conditionalFormatting>
  <conditionalFormatting sqref="B544 B567:B569 B579:B2801 C695">
    <cfRule type="cellIs" dxfId="8864" priority="4565" operator="equal">
      <formula>"Chờ feedback"</formula>
    </cfRule>
  </conditionalFormatting>
  <conditionalFormatting sqref="B544 B567:B569 B579:B2801 C695">
    <cfRule type="cellIs" dxfId="8863" priority="4566" operator="equal">
      <formula>"Chờ lớp"</formula>
    </cfRule>
  </conditionalFormatting>
  <conditionalFormatting sqref="B544 B567:B569 B579:B2801 C695">
    <cfRule type="cellIs" dxfId="8862" priority="4567" operator="equal">
      <formula>"DONE"</formula>
    </cfRule>
  </conditionalFormatting>
  <conditionalFormatting sqref="B544 B567:B569 B579:B2801 C695">
    <cfRule type="cellIs" dxfId="8861" priority="4568" operator="equal">
      <formula>"DONE"</formula>
    </cfRule>
  </conditionalFormatting>
  <conditionalFormatting sqref="B544 B567:B569 B579:B2801 C695">
    <cfRule type="cellIs" dxfId="8860" priority="4569" operator="equal">
      <formula>"Chờ lớp"</formula>
    </cfRule>
  </conditionalFormatting>
  <conditionalFormatting sqref="B544 B567:B569 B579:B2801 C695">
    <cfRule type="cellIs" dxfId="8859" priority="4570" operator="equal">
      <formula>"Chờ feedback"</formula>
    </cfRule>
  </conditionalFormatting>
  <conditionalFormatting sqref="B544 B567:B569 B579:B2801 C695">
    <cfRule type="cellIs" dxfId="8858" priority="4571" operator="equal">
      <formula>"LỖI LINK FB"</formula>
    </cfRule>
  </conditionalFormatting>
  <conditionalFormatting sqref="B544 B567:B569 B579:B2801 C695">
    <cfRule type="cellIs" dxfId="8857" priority="4572" operator="equal">
      <formula>"LỖI LINK FB"</formula>
    </cfRule>
  </conditionalFormatting>
  <conditionalFormatting sqref="B544 B567:B569 B579:B2801 C695">
    <cfRule type="cellIs" dxfId="8856" priority="4573" operator="equal">
      <formula>"Chờ feedback"</formula>
    </cfRule>
  </conditionalFormatting>
  <conditionalFormatting sqref="B544 B567:B569 B579:B2801 C695">
    <cfRule type="cellIs" dxfId="8855" priority="4574" operator="equal">
      <formula>"Chờ lớp"</formula>
    </cfRule>
  </conditionalFormatting>
  <conditionalFormatting sqref="B544 B567:B569 B579:B2801 C695">
    <cfRule type="cellIs" dxfId="8854" priority="4575" operator="equal">
      <formula>"DONE"</formula>
    </cfRule>
  </conditionalFormatting>
  <conditionalFormatting sqref="B544 B567:B569 B579:B2801 C695">
    <cfRule type="cellIs" dxfId="8853" priority="4576" operator="equal">
      <formula>"DONE"</formula>
    </cfRule>
  </conditionalFormatting>
  <conditionalFormatting sqref="B544 B567:B569 B579:B2801 C695">
    <cfRule type="cellIs" dxfId="8852" priority="4577" operator="equal">
      <formula>"Chờ lớp"</formula>
    </cfRule>
  </conditionalFormatting>
  <conditionalFormatting sqref="B544 B567:B569 B579:B2801 C695">
    <cfRule type="cellIs" dxfId="8851" priority="4578" operator="equal">
      <formula>"Chờ feedback"</formula>
    </cfRule>
  </conditionalFormatting>
  <conditionalFormatting sqref="B544 B567:B569 B579:B2801 C695">
    <cfRule type="cellIs" dxfId="8850" priority="4579" operator="equal">
      <formula>"LỖI LINK FB"</formula>
    </cfRule>
  </conditionalFormatting>
  <conditionalFormatting sqref="B544 B567:B569 B579:B2801 C695">
    <cfRule type="cellIs" dxfId="8849" priority="4580" operator="equal">
      <formula>"DONE"</formula>
    </cfRule>
  </conditionalFormatting>
  <conditionalFormatting sqref="B544 B567:B569 B579:B2801 C695">
    <cfRule type="cellIs" dxfId="8848" priority="4581" operator="equal">
      <formula>"Chờ lớp"</formula>
    </cfRule>
  </conditionalFormatting>
  <conditionalFormatting sqref="B544 B567:B569 B579:B2801 C695">
    <cfRule type="cellIs" dxfId="8847" priority="4582" operator="equal">
      <formula>"Chờ feedback"</formula>
    </cfRule>
  </conditionalFormatting>
  <conditionalFormatting sqref="B544 B567:B569 B579:B2801 C695">
    <cfRule type="cellIs" dxfId="8846" priority="4583" operator="equal">
      <formula>"LỖI LINK FB"</formula>
    </cfRule>
  </conditionalFormatting>
  <conditionalFormatting sqref="B544 B567:B569 B579:B2801 C695">
    <cfRule type="cellIs" dxfId="8845" priority="4584" operator="equal">
      <formula>"DONE"</formula>
    </cfRule>
  </conditionalFormatting>
  <conditionalFormatting sqref="B544 B567:B569 B579:B2801 C695">
    <cfRule type="cellIs" dxfId="8844" priority="4585" operator="equal">
      <formula>"Chờ lớp"</formula>
    </cfRule>
  </conditionalFormatting>
  <conditionalFormatting sqref="B544 B567:B569 B579:B2801 C695">
    <cfRule type="cellIs" dxfId="8843" priority="4586" operator="equal">
      <formula>"Chờ feedback"</formula>
    </cfRule>
  </conditionalFormatting>
  <conditionalFormatting sqref="B544 B567:B569 B579:B2801 C695">
    <cfRule type="cellIs" dxfId="8842" priority="4587" operator="equal">
      <formula>"LỖI LINK FB"</formula>
    </cfRule>
  </conditionalFormatting>
  <conditionalFormatting sqref="B544 B567:B569 B579:B2801 C695">
    <cfRule type="cellIs" dxfId="8841" priority="4588" operator="equal">
      <formula>"LỖI LINK FB"</formula>
    </cfRule>
  </conditionalFormatting>
  <conditionalFormatting sqref="B544 B567:B569 B579:B2801 C695">
    <cfRule type="cellIs" dxfId="8840" priority="4589" operator="equal">
      <formula>"LỖI LINK FB"</formula>
    </cfRule>
  </conditionalFormatting>
  <conditionalFormatting sqref="B544 B567:B569 B579:B2801 C695">
    <cfRule type="cellIs" dxfId="8839" priority="4590" operator="equal">
      <formula>"LỖI LINK FB"</formula>
    </cfRule>
  </conditionalFormatting>
  <conditionalFormatting sqref="B544 B567:B569 B579:B2801 C695">
    <cfRule type="cellIs" dxfId="8838" priority="4591" operator="equal">
      <formula>"LỖI LINK FB"</formula>
    </cfRule>
  </conditionalFormatting>
  <conditionalFormatting sqref="B544 B567:B569 B579:B2801 C695">
    <cfRule type="cellIs" dxfId="8837" priority="4592" operator="equal">
      <formula>"LỖI LINK FB"</formula>
    </cfRule>
  </conditionalFormatting>
  <conditionalFormatting sqref="B544 B567:B569 B579:B2801 C695">
    <cfRule type="cellIs" dxfId="8836" priority="4593" operator="equal">
      <formula>"LỖI LINK FB"</formula>
    </cfRule>
  </conditionalFormatting>
  <conditionalFormatting sqref="B544 B567:B569 B579:B2801 C695">
    <cfRule type="cellIs" dxfId="8835" priority="4594" operator="equal">
      <formula>"LỖI LINK FB"</formula>
    </cfRule>
  </conditionalFormatting>
  <conditionalFormatting sqref="B544 B567:B569 B579:B2801 C695">
    <cfRule type="cellIs" dxfId="8834" priority="4595" operator="equal">
      <formula>"LỖI LINK FB"</formula>
    </cfRule>
  </conditionalFormatting>
  <conditionalFormatting sqref="B544 B567:B569 B579:B2801 C695">
    <cfRule type="cellIs" dxfId="8833" priority="4596" operator="equal">
      <formula>"LỖI LINK FB"</formula>
    </cfRule>
  </conditionalFormatting>
  <conditionalFormatting sqref="B544 B567:B569 B579:B2801 C695">
    <cfRule type="cellIs" dxfId="8832" priority="4597" operator="equal">
      <formula>"LỖI LINK FB"</formula>
    </cfRule>
  </conditionalFormatting>
  <conditionalFormatting sqref="B544 B567:B569 B579:B2801 C695">
    <cfRule type="cellIs" dxfId="8831" priority="4598" operator="equal">
      <formula>"LỖI LINK FB"</formula>
    </cfRule>
  </conditionalFormatting>
  <conditionalFormatting sqref="B544 B567:B569 B579:B2801 C695">
    <cfRule type="cellIs" dxfId="8830" priority="4599" operator="equal">
      <formula>"LỖI LINK FB"</formula>
    </cfRule>
  </conditionalFormatting>
  <conditionalFormatting sqref="B544 B567:B569 B579:B2801 C695">
    <cfRule type="cellIs" dxfId="8829" priority="4600" operator="equal">
      <formula>"LỖI LINK FB"</formula>
    </cfRule>
  </conditionalFormatting>
  <conditionalFormatting sqref="B544 B567:B569 B579:B2801 C695">
    <cfRule type="cellIs" dxfId="8828" priority="4601" operator="equal">
      <formula>"DONE"</formula>
    </cfRule>
  </conditionalFormatting>
  <conditionalFormatting sqref="B544 B567:B569 B579:B2801 C695">
    <cfRule type="cellIs" dxfId="8827" priority="4602" operator="equal">
      <formula>"Chờ lớp"</formula>
    </cfRule>
  </conditionalFormatting>
  <conditionalFormatting sqref="B544 B567:B569 B579:B2801 C695">
    <cfRule type="cellIs" dxfId="8826" priority="4603" operator="equal">
      <formula>"Chờ feedback"</formula>
    </cfRule>
  </conditionalFormatting>
  <conditionalFormatting sqref="B544 B567:B569 B579:B2801 C695">
    <cfRule type="cellIs" dxfId="8825" priority="4604" operator="equal">
      <formula>"LỖI LINK FB"</formula>
    </cfRule>
  </conditionalFormatting>
  <conditionalFormatting sqref="B544 B567:B569 B579:B2801 C695">
    <cfRule type="cellIs" dxfId="8824" priority="4605" operator="equal">
      <formula>"LỖI LINK FB"</formula>
    </cfRule>
  </conditionalFormatting>
  <conditionalFormatting sqref="B544 B567:B569 B579:B2801 C695">
    <cfRule type="cellIs" dxfId="8823" priority="4606" operator="equal">
      <formula>"Chờ feedback"</formula>
    </cfRule>
  </conditionalFormatting>
  <conditionalFormatting sqref="B544 B567:B569 B579:B2801 C695">
    <cfRule type="cellIs" dxfId="8822" priority="4607" operator="equal">
      <formula>"Chờ lớp"</formula>
    </cfRule>
  </conditionalFormatting>
  <conditionalFormatting sqref="B544 B567:B569 B579:B2801 C695">
    <cfRule type="cellIs" dxfId="8821" priority="4608" operator="equal">
      <formula>"DONE"</formula>
    </cfRule>
  </conditionalFormatting>
  <conditionalFormatting sqref="B544 B567:B569 B579:B2801 C695">
    <cfRule type="cellIs" dxfId="8820" priority="4609" operator="equal">
      <formula>"LỖI LINK FB"</formula>
    </cfRule>
  </conditionalFormatting>
  <conditionalFormatting sqref="B544 B567:B569 B579:B2801 C695">
    <cfRule type="cellIs" dxfId="8819" priority="4610" operator="equal">
      <formula>"LỖI LINK FB"</formula>
    </cfRule>
  </conditionalFormatting>
  <conditionalFormatting sqref="B544 B567:B569 B579:B2801 C695">
    <cfRule type="cellIs" dxfId="8818" priority="4611" operator="equal">
      <formula>"LỖI LINK FB"</formula>
    </cfRule>
  </conditionalFormatting>
  <conditionalFormatting sqref="B544 B567:B569 B579:B2801 C695">
    <cfRule type="cellIs" dxfId="8817" priority="4612" operator="equal">
      <formula>"LỖI LINK FB"</formula>
    </cfRule>
  </conditionalFormatting>
  <conditionalFormatting sqref="B544 B567:B569 B579:B2801 C695">
    <cfRule type="cellIs" dxfId="8816" priority="4613" operator="equal">
      <formula>"LỖI LINK FB"</formula>
    </cfRule>
  </conditionalFormatting>
  <conditionalFormatting sqref="B544 B567:B569 B579:B2801 C695">
    <cfRule type="cellIs" dxfId="8815" priority="4614" operator="equal">
      <formula>"LỖI LINK FB"</formula>
    </cfRule>
  </conditionalFormatting>
  <conditionalFormatting sqref="B544 B567:B569 B579:B2801 C695">
    <cfRule type="cellIs" dxfId="8814" priority="4615" operator="equal">
      <formula>"LỖI LINK FB"</formula>
    </cfRule>
  </conditionalFormatting>
  <conditionalFormatting sqref="B544 B567:B569 B579:B2801 C695">
    <cfRule type="cellIs" dxfId="8813" priority="4616" operator="equal">
      <formula>"LỖI LINK FB"</formula>
    </cfRule>
  </conditionalFormatting>
  <conditionalFormatting sqref="B544 B567:B569 B579:B2801 C695">
    <cfRule type="cellIs" dxfId="8812" priority="4617" operator="equal">
      <formula>"LỖI LINK FB"</formula>
    </cfRule>
  </conditionalFormatting>
  <conditionalFormatting sqref="B544 B567:B569 B579:B2801 C695">
    <cfRule type="cellIs" dxfId="8811" priority="4618" operator="equal">
      <formula>"LỖI LINK FB"</formula>
    </cfRule>
  </conditionalFormatting>
  <conditionalFormatting sqref="B544 B567:B569 B579:B2801 C695">
    <cfRule type="cellIs" dxfId="8810" priority="4619" operator="equal">
      <formula>"LỖI LINK FB"</formula>
    </cfRule>
  </conditionalFormatting>
  <conditionalFormatting sqref="B544 B567:B569 B579:B2801 C695">
    <cfRule type="cellIs" dxfId="8809" priority="4620" operator="equal">
      <formula>"LỖI LINK FB"</formula>
    </cfRule>
  </conditionalFormatting>
  <conditionalFormatting sqref="B544 B567:B569 B579:B2801 C695">
    <cfRule type="cellIs" dxfId="8808" priority="4621" operator="equal">
      <formula>"LỖI LINK FB"</formula>
    </cfRule>
  </conditionalFormatting>
  <conditionalFormatting sqref="B544 B567:B569 B579:B2801 C695">
    <cfRule type="cellIs" dxfId="8807" priority="4622" operator="equal">
      <formula>"LỖI LINK FB"</formula>
    </cfRule>
  </conditionalFormatting>
  <conditionalFormatting sqref="B544 B567:B569 B579:B2801 C695">
    <cfRule type="cellIs" dxfId="8806" priority="4623" operator="equal">
      <formula>"Chờ feedback"</formula>
    </cfRule>
  </conditionalFormatting>
  <conditionalFormatting sqref="B544 B567:B569 B579:B2801 C695">
    <cfRule type="cellIs" dxfId="8805" priority="4624" operator="equal">
      <formula>"Chờ lớp"</formula>
    </cfRule>
  </conditionalFormatting>
  <conditionalFormatting sqref="B544 B567:B569 B579:B2801 C695">
    <cfRule type="cellIs" dxfId="8804" priority="4625" operator="equal">
      <formula>"DONE"</formula>
    </cfRule>
  </conditionalFormatting>
  <conditionalFormatting sqref="B544 B567:B569 B579:B2801 C695">
    <cfRule type="cellIs" dxfId="8803" priority="4626" operator="equal">
      <formula>"LỖI LINK FB"</formula>
    </cfRule>
  </conditionalFormatting>
  <conditionalFormatting sqref="B544 B567:B569 B579:B2801 C695">
    <cfRule type="cellIs" dxfId="8802" priority="4627" operator="equal">
      <formula>"Chờ feedback"</formula>
    </cfRule>
  </conditionalFormatting>
  <conditionalFormatting sqref="B544 B567:B569 B579:B2801 C695">
    <cfRule type="cellIs" dxfId="8801" priority="4628" operator="equal">
      <formula>"Chờ lớp"</formula>
    </cfRule>
  </conditionalFormatting>
  <conditionalFormatting sqref="B544 B567:B569 B579:B2801 C695">
    <cfRule type="cellIs" dxfId="8800" priority="4629" operator="equal">
      <formula>"DONE"</formula>
    </cfRule>
  </conditionalFormatting>
  <conditionalFormatting sqref="B544 B567:B569 B579:B2801 C695">
    <cfRule type="cellIs" dxfId="8799" priority="4630" operator="equal">
      <formula>"LỖI LINK FB"</formula>
    </cfRule>
  </conditionalFormatting>
  <conditionalFormatting sqref="B544 B567:B569 B579:B2801 C695">
    <cfRule type="cellIs" dxfId="8798" priority="4631" operator="equal">
      <formula>"Chờ feedback"</formula>
    </cfRule>
  </conditionalFormatting>
  <conditionalFormatting sqref="B544 B567:B569 B579:B2801 C695">
    <cfRule type="cellIs" dxfId="8797" priority="4632" operator="equal">
      <formula>"Chờ lớp"</formula>
    </cfRule>
  </conditionalFormatting>
  <conditionalFormatting sqref="B544 B567:B569 B579:B2801 C695">
    <cfRule type="cellIs" dxfId="8796" priority="4633" operator="equal">
      <formula>"DONE"</formula>
    </cfRule>
  </conditionalFormatting>
  <conditionalFormatting sqref="B544 B567:B569 B579:B2801 C695">
    <cfRule type="cellIs" dxfId="8795" priority="4634" operator="equal">
      <formula>"DONE"</formula>
    </cfRule>
  </conditionalFormatting>
  <conditionalFormatting sqref="B544 B567:B569 B579:B2801 C695">
    <cfRule type="cellIs" dxfId="8794" priority="4635" operator="equal">
      <formula>"Chờ lớp"</formula>
    </cfRule>
  </conditionalFormatting>
  <conditionalFormatting sqref="B544 B567:B569 B579:B2801 C695">
    <cfRule type="cellIs" dxfId="8793" priority="4636" operator="equal">
      <formula>"Chờ feedback"</formula>
    </cfRule>
  </conditionalFormatting>
  <conditionalFormatting sqref="B544 B567:B569 B579:B2801 C695">
    <cfRule type="cellIs" dxfId="8792" priority="4637" operator="equal">
      <formula>"LỖI LINK FB"</formula>
    </cfRule>
  </conditionalFormatting>
  <conditionalFormatting sqref="B544 B567:B569 B579:B2801 C695">
    <cfRule type="cellIs" dxfId="8791" priority="4638" operator="equal">
      <formula>"LỖI LINK FB"</formula>
    </cfRule>
  </conditionalFormatting>
  <conditionalFormatting sqref="B544 B567:B569 B579:B2801 C695">
    <cfRule type="cellIs" dxfId="8790" priority="4639" operator="equal">
      <formula>"Chờ feedback"</formula>
    </cfRule>
  </conditionalFormatting>
  <conditionalFormatting sqref="B544 B567:B569 B579:B2801 C695">
    <cfRule type="cellIs" dxfId="8789" priority="4640" operator="equal">
      <formula>"Chờ lớp"</formula>
    </cfRule>
  </conditionalFormatting>
  <conditionalFormatting sqref="B544 B567:B569 B579:B2801 C695">
    <cfRule type="cellIs" dxfId="8788" priority="4641" operator="equal">
      <formula>"DONE"</formula>
    </cfRule>
  </conditionalFormatting>
  <conditionalFormatting sqref="B544 B567:B569 B579:B2801 C695">
    <cfRule type="cellIs" dxfId="8787" priority="4642" operator="equal">
      <formula>"DONE"</formula>
    </cfRule>
  </conditionalFormatting>
  <conditionalFormatting sqref="B544 B567:B569 B579:B2801 C695">
    <cfRule type="cellIs" dxfId="8786" priority="4643" operator="equal">
      <formula>"Chờ lớp"</formula>
    </cfRule>
  </conditionalFormatting>
  <conditionalFormatting sqref="B544 B567:B569 B579:B2801 C695">
    <cfRule type="cellIs" dxfId="8785" priority="4644" operator="equal">
      <formula>"Chờ feedback"</formula>
    </cfRule>
  </conditionalFormatting>
  <conditionalFormatting sqref="B544 B567:B569 B579:B2801 C695">
    <cfRule type="cellIs" dxfId="8784" priority="4645" operator="equal">
      <formula>"LỖI LINK FB"</formula>
    </cfRule>
  </conditionalFormatting>
  <conditionalFormatting sqref="B544 B567:B569 B579:B2801 C695">
    <cfRule type="cellIs" dxfId="8783" priority="4646" operator="equal">
      <formula>"DONE"</formula>
    </cfRule>
  </conditionalFormatting>
  <conditionalFormatting sqref="B544 B567:B569 B579:B2801 C695">
    <cfRule type="cellIs" dxfId="8782" priority="4647" operator="equal">
      <formula>"Chờ lớp"</formula>
    </cfRule>
  </conditionalFormatting>
  <conditionalFormatting sqref="B544 B567:B569 B579:B2801 C695">
    <cfRule type="cellIs" dxfId="8781" priority="4648" operator="equal">
      <formula>"Chờ feedback"</formula>
    </cfRule>
  </conditionalFormatting>
  <conditionalFormatting sqref="B544 B567:B569 B579:B2801 C695">
    <cfRule type="cellIs" dxfId="8780" priority="4649" operator="equal">
      <formula>"LỖI LINK FB"</formula>
    </cfRule>
  </conditionalFormatting>
  <conditionalFormatting sqref="B544 B567:B569 B579:B2801 C695">
    <cfRule type="cellIs" dxfId="8779" priority="4650" operator="equal">
      <formula>"LỖI LINK FB"</formula>
    </cfRule>
  </conditionalFormatting>
  <conditionalFormatting sqref="B544 B567:B569 B579:B2801 C695">
    <cfRule type="cellIs" dxfId="8778" priority="4651" operator="equal">
      <formula>"Chờ feedback"</formula>
    </cfRule>
  </conditionalFormatting>
  <conditionalFormatting sqref="B544 B567:B569 B579:B2801 C695">
    <cfRule type="cellIs" dxfId="8777" priority="4652" operator="equal">
      <formula>"Chờ lớp"</formula>
    </cfRule>
  </conditionalFormatting>
  <conditionalFormatting sqref="B544 B567:B569 B579:B2801 C695">
    <cfRule type="cellIs" dxfId="8776" priority="4653" operator="equal">
      <formula>"DONE"</formula>
    </cfRule>
  </conditionalFormatting>
  <conditionalFormatting sqref="B544 B567:B569 B579:B2801 C695">
    <cfRule type="cellIs" dxfId="8775" priority="4654" operator="equal">
      <formula>"LỖI LINK FB"</formula>
    </cfRule>
  </conditionalFormatting>
  <conditionalFormatting sqref="B544 B567:B569 B579:B2801 C695">
    <cfRule type="cellIs" dxfId="8774" priority="4655" operator="equal">
      <formula>"Chờ feedback"</formula>
    </cfRule>
  </conditionalFormatting>
  <conditionalFormatting sqref="B544 B567:B569 B579:B2801 C695">
    <cfRule type="cellIs" dxfId="8773" priority="4656" operator="equal">
      <formula>"Chờ lớp"</formula>
    </cfRule>
  </conditionalFormatting>
  <conditionalFormatting sqref="B544 B567:B569 B579:B2801 C695">
    <cfRule type="cellIs" dxfId="8772" priority="4657" operator="equal">
      <formula>"DONE"</formula>
    </cfRule>
  </conditionalFormatting>
  <conditionalFormatting sqref="B544 B567:B569 B579:B2801 C695">
    <cfRule type="cellIs" dxfId="8771" priority="4658" operator="equal">
      <formula>"DONE"</formula>
    </cfRule>
  </conditionalFormatting>
  <conditionalFormatting sqref="B544 B567:B569 B579:B2801 C695">
    <cfRule type="cellIs" dxfId="8770" priority="4659" operator="equal">
      <formula>"Chờ lớp"</formula>
    </cfRule>
  </conditionalFormatting>
  <conditionalFormatting sqref="B544 B567:B569 B579:B2801 C695">
    <cfRule type="cellIs" dxfId="8769" priority="4660" operator="equal">
      <formula>"Chờ feedback"</formula>
    </cfRule>
  </conditionalFormatting>
  <conditionalFormatting sqref="B544 B567:B569 B579:B2801 C695">
    <cfRule type="cellIs" dxfId="8768" priority="4661" operator="equal">
      <formula>"LỖI LINK FB"</formula>
    </cfRule>
  </conditionalFormatting>
  <conditionalFormatting sqref="B544 B567:B569 B579:B2801 C695">
    <cfRule type="cellIs" dxfId="8767" priority="4662" operator="equal">
      <formula>"LỖI LINK FB"</formula>
    </cfRule>
  </conditionalFormatting>
  <conditionalFormatting sqref="B544 B567:B569 B579:B2801 C695">
    <cfRule type="cellIs" dxfId="8766" priority="4663" operator="equal">
      <formula>"Chờ feedback"</formula>
    </cfRule>
  </conditionalFormatting>
  <conditionalFormatting sqref="B544 B567:B569 B579:B2801 C695">
    <cfRule type="cellIs" dxfId="8765" priority="4664" operator="equal">
      <formula>"Chờ lớp"</formula>
    </cfRule>
  </conditionalFormatting>
  <conditionalFormatting sqref="B544 B567:B569 B579:B2801 C695">
    <cfRule type="cellIs" dxfId="8764" priority="4665" operator="equal">
      <formula>"DONE"</formula>
    </cfRule>
  </conditionalFormatting>
  <conditionalFormatting sqref="B544 B567:B569 B579:B2801 C695">
    <cfRule type="cellIs" dxfId="8763" priority="4666" operator="equal">
      <formula>"LỖI LINK FB"</formula>
    </cfRule>
  </conditionalFormatting>
  <conditionalFormatting sqref="B544 B567:B569 B579:B2801 C695">
    <cfRule type="cellIs" dxfId="8762" priority="4667" operator="equal">
      <formula>"Chờ feedback"</formula>
    </cfRule>
  </conditionalFormatting>
  <conditionalFormatting sqref="B544 B567:B569 B579:B2801 C695">
    <cfRule type="cellIs" dxfId="8761" priority="4668" operator="equal">
      <formula>"Chờ lớp"</formula>
    </cfRule>
  </conditionalFormatting>
  <conditionalFormatting sqref="B544 B567:B569 B579:B2801 C695">
    <cfRule type="cellIs" dxfId="8760" priority="4669" operator="equal">
      <formula>"DONE"</formula>
    </cfRule>
  </conditionalFormatting>
  <conditionalFormatting sqref="B544 B567:B569 B579:B2801 C695">
    <cfRule type="cellIs" dxfId="8759" priority="4670" operator="equal">
      <formula>"LỖI LINK FB"</formula>
    </cfRule>
  </conditionalFormatting>
  <conditionalFormatting sqref="B544 B567:B569 B579:B2801 C695">
    <cfRule type="cellIs" dxfId="8758" priority="4671" operator="equal">
      <formula>"Chờ feedback"</formula>
    </cfRule>
  </conditionalFormatting>
  <conditionalFormatting sqref="B544 B567:B569 B579:B2801 C695">
    <cfRule type="cellIs" dxfId="8757" priority="4672" operator="equal">
      <formula>"Chờ lớp"</formula>
    </cfRule>
  </conditionalFormatting>
  <conditionalFormatting sqref="B544 B567:B569 B579:B2801 C695">
    <cfRule type="cellIs" dxfId="8756" priority="4673" operator="equal">
      <formula>"DONE"</formula>
    </cfRule>
  </conditionalFormatting>
  <conditionalFormatting sqref="B544 B567:B569 B579:B2801 C695">
    <cfRule type="cellIs" dxfId="8755" priority="4674" operator="equal">
      <formula>"LỖI LINK FB"</formula>
    </cfRule>
  </conditionalFormatting>
  <conditionalFormatting sqref="B544 B567:B569 B579:B2801 C695">
    <cfRule type="cellIs" dxfId="8754" priority="4675" operator="equal">
      <formula>"Chờ feedback"</formula>
    </cfRule>
  </conditionalFormatting>
  <conditionalFormatting sqref="B544 B567:B569 B579:B2801 C695">
    <cfRule type="cellIs" dxfId="8753" priority="4676" operator="equal">
      <formula>"Chờ lớp"</formula>
    </cfRule>
  </conditionalFormatting>
  <conditionalFormatting sqref="B544 B567:B569 B579:B2801 C695">
    <cfRule type="cellIs" dxfId="8752" priority="4677" operator="equal">
      <formula>"DONE"</formula>
    </cfRule>
  </conditionalFormatting>
  <conditionalFormatting sqref="B544 B567:B569 B579:B2801 C695">
    <cfRule type="cellIs" dxfId="8751" priority="4678" operator="equal">
      <formula>"DONE"</formula>
    </cfRule>
  </conditionalFormatting>
  <conditionalFormatting sqref="B544 B567:B569 B579:B2801 C695">
    <cfRule type="cellIs" dxfId="8750" priority="4679" operator="equal">
      <formula>"Chờ lớp"</formula>
    </cfRule>
  </conditionalFormatting>
  <conditionalFormatting sqref="B544 B567:B569 B579:B2801 C695">
    <cfRule type="cellIs" dxfId="8749" priority="4680" operator="equal">
      <formula>"Chờ feedback"</formula>
    </cfRule>
  </conditionalFormatting>
  <conditionalFormatting sqref="B544 B567:B569 B579:B2801 C695">
    <cfRule type="cellIs" dxfId="8748" priority="4681" operator="equal">
      <formula>"LỖI LINK FB"</formula>
    </cfRule>
  </conditionalFormatting>
  <conditionalFormatting sqref="B544 B567:B569 B579:B2801 C695">
    <cfRule type="cellIs" dxfId="8747" priority="4682" operator="equal">
      <formula>"DONE"</formula>
    </cfRule>
  </conditionalFormatting>
  <conditionalFormatting sqref="B544 B567:B569 B579:B2801 C695">
    <cfRule type="cellIs" dxfId="8746" priority="4683" operator="equal">
      <formula>"Chờ lớp"</formula>
    </cfRule>
  </conditionalFormatting>
  <conditionalFormatting sqref="B544 B567:B569 B579:B2801 C695">
    <cfRule type="cellIs" dxfId="8745" priority="4684" operator="equal">
      <formula>"Chờ feedback"</formula>
    </cfRule>
  </conditionalFormatting>
  <conditionalFormatting sqref="B544 B567:B569 B579:B2801 C695">
    <cfRule type="cellIs" dxfId="8744" priority="4685" operator="equal">
      <formula>"LỖI LINK FB"</formula>
    </cfRule>
  </conditionalFormatting>
  <conditionalFormatting sqref="B544 B567:B569 B579:B2801 C695">
    <cfRule type="cellIs" dxfId="8743" priority="4686" operator="equal">
      <formula>"DONE"</formula>
    </cfRule>
  </conditionalFormatting>
  <conditionalFormatting sqref="B544 B567:B569 B579:B2801 C695">
    <cfRule type="cellIs" dxfId="8742" priority="4687" operator="equal">
      <formula>"Chờ lớp"</formula>
    </cfRule>
  </conditionalFormatting>
  <conditionalFormatting sqref="B544 B567:B569 B579:B2801 C695">
    <cfRule type="cellIs" dxfId="8741" priority="4688" operator="equal">
      <formula>"Chờ feedback"</formula>
    </cfRule>
  </conditionalFormatting>
  <conditionalFormatting sqref="B544 B567:B569 B579:B2801 C695">
    <cfRule type="cellIs" dxfId="8740" priority="4689" operator="equal">
      <formula>"LỖI LINK FB"</formula>
    </cfRule>
  </conditionalFormatting>
  <conditionalFormatting sqref="B544 B567:B569 B579:B2801 C695">
    <cfRule type="cellIs" dxfId="8739" priority="4690" operator="equal">
      <formula>"DONE"</formula>
    </cfRule>
  </conditionalFormatting>
  <conditionalFormatting sqref="B544 B567:B569 B579:B2801 C695">
    <cfRule type="cellIs" dxfId="8738" priority="4691" operator="equal">
      <formula>"Chờ lớp"</formula>
    </cfRule>
  </conditionalFormatting>
  <conditionalFormatting sqref="B544 B567:B569 B579:B2801 C695">
    <cfRule type="cellIs" dxfId="8737" priority="4692" operator="equal">
      <formula>"Chờ feedback"</formula>
    </cfRule>
  </conditionalFormatting>
  <conditionalFormatting sqref="B544 B567:B569 B579:B2801 C695">
    <cfRule type="cellIs" dxfId="8736" priority="4693" operator="equal">
      <formula>"LỖI LINK FB"</formula>
    </cfRule>
  </conditionalFormatting>
  <conditionalFormatting sqref="B544 B567:B569 B579:B2801 C695">
    <cfRule type="cellIs" dxfId="8735" priority="4694" operator="equal">
      <formula>"LỖI LINK FB"</formula>
    </cfRule>
  </conditionalFormatting>
  <conditionalFormatting sqref="B544 B567:B569 B579:B2801 C695">
    <cfRule type="cellIs" dxfId="8734" priority="4695" operator="equal">
      <formula>"LỖI LINK FB"</formula>
    </cfRule>
  </conditionalFormatting>
  <conditionalFormatting sqref="B544 B567:B569 B579:B2801 C695">
    <cfRule type="cellIs" dxfId="8733" priority="4696" operator="equal">
      <formula>"LỖI LINK FB"</formula>
    </cfRule>
  </conditionalFormatting>
  <conditionalFormatting sqref="B544 B567:B569 B579:B2801 C695">
    <cfRule type="cellIs" dxfId="8732" priority="4697" operator="equal">
      <formula>"LỖI LINK FB"</formula>
    </cfRule>
  </conditionalFormatting>
  <conditionalFormatting sqref="B544 B567:B569 B579:B2801 C695">
    <cfRule type="cellIs" dxfId="8731" priority="4698" operator="equal">
      <formula>"LỖI LINK FB"</formula>
    </cfRule>
  </conditionalFormatting>
  <conditionalFormatting sqref="B544 B567:B569 B579:B2801 C695">
    <cfRule type="cellIs" dxfId="8730" priority="4699" operator="equal">
      <formula>"LỖI LINK FB"</formula>
    </cfRule>
  </conditionalFormatting>
  <conditionalFormatting sqref="B544 B567:B569 B579:B2801 C695">
    <cfRule type="cellIs" dxfId="8729" priority="4700" operator="equal">
      <formula>"LỖI LINK FB"</formula>
    </cfRule>
  </conditionalFormatting>
  <conditionalFormatting sqref="B544 B567:B569 B579:B2801 C695">
    <cfRule type="cellIs" dxfId="8728" priority="4701" operator="equal">
      <formula>"LỖI LINK FB"</formula>
    </cfRule>
  </conditionalFormatting>
  <conditionalFormatting sqref="B544 B567:B569 B579:B2801 C695">
    <cfRule type="cellIs" dxfId="8727" priority="4702" operator="equal">
      <formula>"LỖI LINK FB"</formula>
    </cfRule>
  </conditionalFormatting>
  <conditionalFormatting sqref="B544 B567:B569 B579:B2801 C695">
    <cfRule type="cellIs" dxfId="8726" priority="4703" operator="equal">
      <formula>"LỖI LINK FB"</formula>
    </cfRule>
  </conditionalFormatting>
  <conditionalFormatting sqref="B544 B567:B569 B579:B2801 C695">
    <cfRule type="cellIs" dxfId="8725" priority="4704" operator="equal">
      <formula>"LỖI LINK FB"</formula>
    </cfRule>
  </conditionalFormatting>
  <conditionalFormatting sqref="B544 B567:B569 B579:B2801 C695">
    <cfRule type="cellIs" dxfId="8724" priority="4705" operator="equal">
      <formula>"LỖI LINK FB"</formula>
    </cfRule>
  </conditionalFormatting>
  <conditionalFormatting sqref="B544 B567:B569 B579:B2801 C695">
    <cfRule type="cellIs" dxfId="8723" priority="4706" operator="equal">
      <formula>"LỖI LINK FB"</formula>
    </cfRule>
  </conditionalFormatting>
  <conditionalFormatting sqref="B544 B567:B569 B579:B2801 C695">
    <cfRule type="cellIs" dxfId="8722" priority="4707" operator="equal">
      <formula>"DONE"</formula>
    </cfRule>
  </conditionalFormatting>
  <conditionalFormatting sqref="B544 B567:B569 B579:B2801 C695">
    <cfRule type="cellIs" dxfId="8721" priority="4708" operator="equal">
      <formula>"Chờ lớp"</formula>
    </cfRule>
  </conditionalFormatting>
  <conditionalFormatting sqref="B544 B567:B569 B579:B2801 C695">
    <cfRule type="cellIs" dxfId="8720" priority="4709" operator="equal">
      <formula>"Chờ feedback"</formula>
    </cfRule>
  </conditionalFormatting>
  <conditionalFormatting sqref="B544 B567:B569 B579:B2801 C695">
    <cfRule type="cellIs" dxfId="8719" priority="4710" operator="equal">
      <formula>"LỖI LINK FB"</formula>
    </cfRule>
  </conditionalFormatting>
  <conditionalFormatting sqref="B544 B567:B569 B579:B2801 C695">
    <cfRule type="cellIs" dxfId="8718" priority="4711" operator="equal">
      <formula>"DONE"</formula>
    </cfRule>
  </conditionalFormatting>
  <conditionalFormatting sqref="B544 B567:B569 B579:B2801 C695">
    <cfRule type="cellIs" dxfId="8717" priority="4712" operator="equal">
      <formula>"Chờ lớp"</formula>
    </cfRule>
  </conditionalFormatting>
  <conditionalFormatting sqref="B544 B567:B569 B579:B2801 C695">
    <cfRule type="cellIs" dxfId="8716" priority="4713" operator="equal">
      <formula>"Chờ feedback"</formula>
    </cfRule>
  </conditionalFormatting>
  <conditionalFormatting sqref="B544 B567:B569 B579:B2801 C695">
    <cfRule type="cellIs" dxfId="8715" priority="4714" operator="equal">
      <formula>"LỖI LINK FB"</formula>
    </cfRule>
  </conditionalFormatting>
  <conditionalFormatting sqref="B544 B567:B569 B579:B2801 C695">
    <cfRule type="cellIs" dxfId="8714" priority="4715" operator="equal">
      <formula>"DONE"</formula>
    </cfRule>
  </conditionalFormatting>
  <conditionalFormatting sqref="B544 B567:B569 B579:B2801 C695">
    <cfRule type="cellIs" dxfId="8713" priority="4716" operator="equal">
      <formula>"Chờ lớp"</formula>
    </cfRule>
  </conditionalFormatting>
  <conditionalFormatting sqref="B544 B567:B569 B579:B2801 C695">
    <cfRule type="cellIs" dxfId="8712" priority="4717" operator="equal">
      <formula>"Chờ feedback"</formula>
    </cfRule>
  </conditionalFormatting>
  <conditionalFormatting sqref="B544 B567:B569 B579:B2801 C695">
    <cfRule type="cellIs" dxfId="8711" priority="4718" operator="equal">
      <formula>"LỖI LINK FB"</formula>
    </cfRule>
  </conditionalFormatting>
  <conditionalFormatting sqref="B544 B567:B569 B579:B2801 C695">
    <cfRule type="cellIs" dxfId="8710" priority="4719" operator="equal">
      <formula>"DONE"</formula>
    </cfRule>
  </conditionalFormatting>
  <conditionalFormatting sqref="B544 B567:B569 B579:B2801 C695">
    <cfRule type="cellIs" dxfId="8709" priority="4720" operator="equal">
      <formula>"Chờ lớp"</formula>
    </cfRule>
  </conditionalFormatting>
  <conditionalFormatting sqref="B544 B567:B569 B579:B2801 C695">
    <cfRule type="cellIs" dxfId="8708" priority="4721" operator="equal">
      <formula>"Chờ feedback"</formula>
    </cfRule>
  </conditionalFormatting>
  <conditionalFormatting sqref="B544 B567:B569 B579:B2801 C695">
    <cfRule type="cellIs" dxfId="8707" priority="4722" operator="equal">
      <formula>"LỖI LINK FB"</formula>
    </cfRule>
  </conditionalFormatting>
  <conditionalFormatting sqref="B544 B567:B569 B579:B2801 C695">
    <cfRule type="cellIs" dxfId="8706" priority="4723" operator="equal">
      <formula>"LỖI LINK FB"</formula>
    </cfRule>
  </conditionalFormatting>
  <conditionalFormatting sqref="B544 B567:B569 B579:B2801 C695">
    <cfRule type="cellIs" dxfId="8705" priority="4724" operator="equal">
      <formula>"Chờ feedback"</formula>
    </cfRule>
  </conditionalFormatting>
  <conditionalFormatting sqref="B544 B567:B569 B579:B2801 C695">
    <cfRule type="cellIs" dxfId="8704" priority="4725" operator="equal">
      <formula>"Chờ lớp"</formula>
    </cfRule>
  </conditionalFormatting>
  <conditionalFormatting sqref="B544 B567:B569 B579:B2801 C695">
    <cfRule type="cellIs" dxfId="8703" priority="4726" operator="equal">
      <formula>"DONE"</formula>
    </cfRule>
  </conditionalFormatting>
  <conditionalFormatting sqref="B544 B567:B569 B579:B2801 C695">
    <cfRule type="cellIs" dxfId="8702" priority="4727" operator="equal">
      <formula>"DONE"</formula>
    </cfRule>
  </conditionalFormatting>
  <conditionalFormatting sqref="B544 B567:B569 B579:B2801 C695">
    <cfRule type="cellIs" dxfId="8701" priority="4728" operator="equal">
      <formula>"Chờ lớp"</formula>
    </cfRule>
  </conditionalFormatting>
  <conditionalFormatting sqref="B544 B567:B569 B579:B2801 C695">
    <cfRule type="cellIs" dxfId="8700" priority="4729" operator="equal">
      <formula>"Chờ feedback"</formula>
    </cfRule>
  </conditionalFormatting>
  <conditionalFormatting sqref="B544 B567:B569 B579:B2801 C695">
    <cfRule type="cellIs" dxfId="8699" priority="4730" operator="equal">
      <formula>"LỖI LINK FB"</formula>
    </cfRule>
  </conditionalFormatting>
  <conditionalFormatting sqref="B544 B567:B569 B579:B2801 C695">
    <cfRule type="cellIs" dxfId="8698" priority="4731" operator="equal">
      <formula>"DONE"</formula>
    </cfRule>
  </conditionalFormatting>
  <conditionalFormatting sqref="B544 B567:B569 B579:B2801 C695">
    <cfRule type="cellIs" dxfId="8697" priority="4732" operator="equal">
      <formula>"Chờ lớp"</formula>
    </cfRule>
  </conditionalFormatting>
  <conditionalFormatting sqref="B544 B567:B569 B579:B2801 C695">
    <cfRule type="cellIs" dxfId="8696" priority="4733" operator="equal">
      <formula>"Chờ feedback"</formula>
    </cfRule>
  </conditionalFormatting>
  <conditionalFormatting sqref="B544 B567:B569 B579:B2801 C695">
    <cfRule type="cellIs" dxfId="8695" priority="4734" operator="equal">
      <formula>"LỖI LINK FB"</formula>
    </cfRule>
  </conditionalFormatting>
  <conditionalFormatting sqref="B544 B567:B569 B579:B2801 C695">
    <cfRule type="cellIs" dxfId="8694" priority="4735" operator="equal">
      <formula>"LỖI LINK FB"</formula>
    </cfRule>
  </conditionalFormatting>
  <conditionalFormatting sqref="B544 B567:B569 B579:B2801 C695">
    <cfRule type="cellIs" dxfId="8693" priority="4736" operator="equal">
      <formula>"Chờ feedback"</formula>
    </cfRule>
  </conditionalFormatting>
  <conditionalFormatting sqref="B544 B567:B569 B579:B2801 C695">
    <cfRule type="cellIs" dxfId="8692" priority="4737" operator="equal">
      <formula>"Chờ lớp"</formula>
    </cfRule>
  </conditionalFormatting>
  <conditionalFormatting sqref="B544 B567:B569 B579:B2801 C695">
    <cfRule type="cellIs" dxfId="8691" priority="4738" operator="equal">
      <formula>"DONE"</formula>
    </cfRule>
  </conditionalFormatting>
  <conditionalFormatting sqref="B544 B567:B569 B579:B2801 C695">
    <cfRule type="cellIs" dxfId="8690" priority="4739" operator="equal">
      <formula>"LỖI LINK FB"</formula>
    </cfRule>
  </conditionalFormatting>
  <conditionalFormatting sqref="B544 B567:B569 B579:B2801 C695">
    <cfRule type="cellIs" dxfId="8689" priority="4740" operator="equal">
      <formula>"Chờ feedback"</formula>
    </cfRule>
  </conditionalFormatting>
  <conditionalFormatting sqref="B544 B567:B569 B579:B2801 C695">
    <cfRule type="cellIs" dxfId="8688" priority="4741" operator="equal">
      <formula>"Chờ lớp"</formula>
    </cfRule>
  </conditionalFormatting>
  <conditionalFormatting sqref="B544 B567:B569 B579:B2801 C695">
    <cfRule type="cellIs" dxfId="8687" priority="4742" operator="equal">
      <formula>"DONE"</formula>
    </cfRule>
  </conditionalFormatting>
  <conditionalFormatting sqref="B544 B567:B569 B579:B2801 C695">
    <cfRule type="cellIs" dxfId="8686" priority="4743" operator="equal">
      <formula>"DONE"</formula>
    </cfRule>
  </conditionalFormatting>
  <conditionalFormatting sqref="B544 B567:B569 B579:B2801 C695">
    <cfRule type="cellIs" dxfId="8685" priority="4744" operator="equal">
      <formula>"Chờ lớp"</formula>
    </cfRule>
  </conditionalFormatting>
  <conditionalFormatting sqref="B544 B567:B569 B579:B2801 C695">
    <cfRule type="cellIs" dxfId="8684" priority="4745" operator="equal">
      <formula>"Chờ feedback"</formula>
    </cfRule>
  </conditionalFormatting>
  <conditionalFormatting sqref="B544 B567:B569 B579:B2801 C695">
    <cfRule type="cellIs" dxfId="8683" priority="4746" operator="equal">
      <formula>"LỖI LINK FB"</formula>
    </cfRule>
  </conditionalFormatting>
  <conditionalFormatting sqref="B544 B567:B569 B579:B2801 C695">
    <cfRule type="cellIs" dxfId="8682" priority="4747" operator="equal">
      <formula>"LỖI LINK FB"</formula>
    </cfRule>
  </conditionalFormatting>
  <conditionalFormatting sqref="B544 B567:B569 B579:B2801 C695">
    <cfRule type="cellIs" dxfId="8681" priority="4748" operator="equal">
      <formula>"Chờ feedback"</formula>
    </cfRule>
  </conditionalFormatting>
  <conditionalFormatting sqref="B544 B567:B569 B579:B2801 C695">
    <cfRule type="cellIs" dxfId="8680" priority="4749" operator="equal">
      <formula>"Chờ lớp"</formula>
    </cfRule>
  </conditionalFormatting>
  <conditionalFormatting sqref="B544 B567:B569 B579:B2801 C695">
    <cfRule type="cellIs" dxfId="8679" priority="4750" operator="equal">
      <formula>"DONE"</formula>
    </cfRule>
  </conditionalFormatting>
  <conditionalFormatting sqref="B544 B567:B569 B579:B2801 C695">
    <cfRule type="cellIs" dxfId="8678" priority="4751" operator="equal">
      <formula>"DONE"</formula>
    </cfRule>
  </conditionalFormatting>
  <conditionalFormatting sqref="B544 B567:B569 B579:B2801 C695">
    <cfRule type="cellIs" dxfId="8677" priority="4752" operator="equal">
      <formula>"Chờ lớp"</formula>
    </cfRule>
  </conditionalFormatting>
  <conditionalFormatting sqref="B544 B567:B569 B579:B2801 C695">
    <cfRule type="cellIs" dxfId="8676" priority="4753" operator="equal">
      <formula>"Chờ feedback"</formula>
    </cfRule>
  </conditionalFormatting>
  <conditionalFormatting sqref="B544 B567:B569 B579:B2801 C695">
    <cfRule type="cellIs" dxfId="8675" priority="4754" operator="equal">
      <formula>"LỖI LINK FB"</formula>
    </cfRule>
  </conditionalFormatting>
  <conditionalFormatting sqref="B544 B567:B569 B579:B2801 C695">
    <cfRule type="cellIs" dxfId="8674" priority="4755" operator="equal">
      <formula>"DONE"</formula>
    </cfRule>
  </conditionalFormatting>
  <conditionalFormatting sqref="B544 B567:B569 B579:B2801 C695">
    <cfRule type="cellIs" dxfId="8673" priority="4756" operator="equal">
      <formula>"Chờ lớp"</formula>
    </cfRule>
  </conditionalFormatting>
  <conditionalFormatting sqref="B544 B567:B569 B579:B2801 C695">
    <cfRule type="cellIs" dxfId="8672" priority="4757" operator="equal">
      <formula>"Chờ feedback"</formula>
    </cfRule>
  </conditionalFormatting>
  <conditionalFormatting sqref="B544 B567:B569 B579:B2801 C695">
    <cfRule type="cellIs" dxfId="8671" priority="4758" operator="equal">
      <formula>"LỖI LINK FB"</formula>
    </cfRule>
  </conditionalFormatting>
  <conditionalFormatting sqref="H47 B544 B567:B569 F567:F570 H567:H569 F575 F578:F581 B579:B2801 H579:H581 C695">
    <cfRule type="colorScale" priority="4759">
      <colorScale>
        <cfvo type="min"/>
        <cfvo type="max"/>
        <color rgb="FF57BB8A"/>
        <color rgb="FFFFFFFF"/>
      </colorScale>
    </cfRule>
  </conditionalFormatting>
  <conditionalFormatting sqref="H47 B544 B567:B569 F567:F570 G567:H569 F575 F578:F581 B579:B2801 G579:G618 H579:H581 C695 G976 G2038">
    <cfRule type="cellIs" dxfId="8670" priority="4760" operator="equal">
      <formula>"A"</formula>
    </cfRule>
  </conditionalFormatting>
  <conditionalFormatting sqref="H47 B544 B567:B569 F567:F570 G567:H569 F575 F578:F581 B579:B2801 G579:G618 H579:H581 C695 G976 G2038">
    <cfRule type="cellIs" dxfId="8669" priority="4761" operator="equal">
      <formula>"B"</formula>
    </cfRule>
  </conditionalFormatting>
  <conditionalFormatting sqref="H47 B544 B567:B569 F567:F570 G567:H569 F575 F578:F581 B579:B2801 G579:G618 H579:H581 C695 G976 G2038">
    <cfRule type="cellIs" dxfId="8668" priority="4762" operator="equal">
      <formula>"C"</formula>
    </cfRule>
  </conditionalFormatting>
  <conditionalFormatting sqref="H47 B544 B567:B569 F567:F570 G567:H569 F575 F578:F581 B579:B2801 G579:G618 H579:H581 C695 G976 G2038">
    <cfRule type="cellIs" dxfId="8667" priority="4763" operator="equal">
      <formula>"T"</formula>
    </cfRule>
  </conditionalFormatting>
  <conditionalFormatting sqref="H47 B544 B567:B569 F567:F570 G567:H569 F575 F578:F581 B579:B2801 G579:G618 H579:H581 C695 G976 G2038">
    <cfRule type="cellIs" dxfId="8666" priority="4764" operator="equal">
      <formula>"V"</formula>
    </cfRule>
  </conditionalFormatting>
  <conditionalFormatting sqref="H47 B544 B567:B569 F567:F570 G567:H569 F575 F578:F581 B579:B2801 G579:G618 H579:H581 C695 G976 G2038">
    <cfRule type="cellIs" dxfId="8665" priority="4765" operator="equal">
      <formula>"V"</formula>
    </cfRule>
  </conditionalFormatting>
  <conditionalFormatting sqref="H47 B544 B567:B569 F567:F570 G567:H569 F575 F578:F581 B579:B2801 G579:G618 H579:H581 C695 G976 G2038">
    <cfRule type="cellIs" dxfId="8664" priority="4766" operator="equal">
      <formula>"V"</formula>
    </cfRule>
  </conditionalFormatting>
  <conditionalFormatting sqref="H47 B544 B567:B569 F567:F570 G567:H569 F575 F578:F581 B579:B2801 G579:G618 H579:H581 C695 G976 G2038">
    <cfRule type="cellIs" dxfId="8663" priority="4767" operator="equal">
      <formula>"V"</formula>
    </cfRule>
  </conditionalFormatting>
  <conditionalFormatting sqref="AB567:AD569 AB579:AD581">
    <cfRule type="cellIs" dxfId="8662" priority="4768" operator="equal">
      <formula>"Đã nhận"</formula>
    </cfRule>
  </conditionalFormatting>
  <conditionalFormatting sqref="R567:R569 R579:R581">
    <cfRule type="containsText" dxfId="8661" priority="4769" operator="containsText" text="Chung">
      <formula>NOT(ISERROR(SEARCH(("Chung"),(R567))))</formula>
    </cfRule>
  </conditionalFormatting>
  <conditionalFormatting sqref="R567:R569 R579:R581">
    <cfRule type="containsText" dxfId="8660" priority="4770" operator="containsText" text="Chung">
      <formula>NOT(ISERROR(SEARCH(("Chung"),(R567))))</formula>
    </cfRule>
  </conditionalFormatting>
  <conditionalFormatting sqref="X567:Y569 X579:Y581">
    <cfRule type="endsWith" dxfId="8659" priority="4771" operator="endsWith" text=" ">
      <formula>RIGHT((X567),LEN(" "))=(" ")</formula>
    </cfRule>
  </conditionalFormatting>
  <conditionalFormatting sqref="X567:Y569 X579:Y581">
    <cfRule type="endsWith" dxfId="8658" priority="4772" operator="endsWith" text=" ">
      <formula>RIGHT((X567),LEN(" "))=(" ")</formula>
    </cfRule>
  </conditionalFormatting>
  <conditionalFormatting sqref="W567:X569 W579:X581">
    <cfRule type="cellIs" dxfId="8657" priority="4773" operator="equal">
      <formula>"Sách"</formula>
    </cfRule>
  </conditionalFormatting>
  <conditionalFormatting sqref="W567:X569 W579:X581">
    <cfRule type="cellIs" dxfId="8656" priority="4774" operator="equal">
      <formula>"Sách"</formula>
    </cfRule>
  </conditionalFormatting>
  <conditionalFormatting sqref="Z567:Z569 Z579:Z581">
    <cfRule type="cellIs" dxfId="8655" priority="4775" operator="equal">
      <formula>"R-Thiếu"</formula>
    </cfRule>
  </conditionalFormatting>
  <conditionalFormatting sqref="Z567:Z569 Z579:Z581">
    <cfRule type="cellIs" dxfId="8654" priority="4776" operator="equal">
      <formula>"R"</formula>
    </cfRule>
  </conditionalFormatting>
  <conditionalFormatting sqref="Z567:Z569 Z579:Z581">
    <cfRule type="cellIs" dxfId="8653" priority="4777" operator="equal">
      <formula>"Đã tính lương"</formula>
    </cfRule>
  </conditionalFormatting>
  <conditionalFormatting sqref="C567:C569 Z567:Z569 C579:C581 Z579:Z581">
    <cfRule type="cellIs" dxfId="8652" priority="4778" operator="equal">
      <formula>"Đã tính lương"</formula>
    </cfRule>
  </conditionalFormatting>
  <conditionalFormatting sqref="C567:C569 C579:C581">
    <cfRule type="cellIs" dxfId="8651" priority="4779" operator="equal">
      <formula>"Mới"</formula>
    </cfRule>
  </conditionalFormatting>
  <conditionalFormatting sqref="C567:C569 C579:C581">
    <cfRule type="cellIs" dxfId="8650" priority="4780" operator="equal">
      <formula>"Up Level"</formula>
    </cfRule>
  </conditionalFormatting>
  <conditionalFormatting sqref="C567:C569 C579:C581">
    <cfRule type="cellIs" dxfId="8649" priority="4781" operator="equal">
      <formula>"Up quá trình"</formula>
    </cfRule>
  </conditionalFormatting>
  <conditionalFormatting sqref="C567:C569 C579:C581">
    <cfRule type="cellIs" dxfId="8648" priority="4782" operator="equal">
      <formula>"Mới"</formula>
    </cfRule>
  </conditionalFormatting>
  <conditionalFormatting sqref="C567:C569 C579:C581">
    <cfRule type="cellIs" dxfId="8647" priority="4783" operator="equal">
      <formula>"Up Level"</formula>
    </cfRule>
  </conditionalFormatting>
  <conditionalFormatting sqref="C567:C569 C579:C581">
    <cfRule type="cellIs" dxfId="8646" priority="4784" operator="equal">
      <formula>"Đã tính lương"</formula>
    </cfRule>
  </conditionalFormatting>
  <conditionalFormatting sqref="C567:C569 C579:C581">
    <cfRule type="cellIs" dxfId="8645" priority="4785" operator="equal">
      <formula>"Up quá trình"</formula>
    </cfRule>
  </conditionalFormatting>
  <conditionalFormatting sqref="G567:G569 G579:G618 G976 G2038">
    <cfRule type="cellIs" dxfId="8644" priority="4786" operator="equal">
      <formula>"V"</formula>
    </cfRule>
  </conditionalFormatting>
  <conditionalFormatting sqref="G567:G569 G579:G618 G976 G2038">
    <cfRule type="cellIs" dxfId="8643" priority="4787" operator="equal">
      <formula>"V"</formula>
    </cfRule>
  </conditionalFormatting>
  <conditionalFormatting sqref="G567:G569 G579:G618 G976 G2038">
    <cfRule type="cellIs" dxfId="8642" priority="4788" operator="equal">
      <formula>"V"</formula>
    </cfRule>
  </conditionalFormatting>
  <conditionalFormatting sqref="G567:G569 G579:G618 G976 G2038">
    <cfRule type="cellIs" dxfId="8641" priority="4789" operator="equal">
      <formula>"A"</formula>
    </cfRule>
  </conditionalFormatting>
  <conditionalFormatting sqref="G567:G569 G579:G618 G976 G2038">
    <cfRule type="cellIs" dxfId="8640" priority="4790" operator="equal">
      <formula>"B"</formula>
    </cfRule>
  </conditionalFormatting>
  <conditionalFormatting sqref="G567:G569 G579:G618 G976 G2038">
    <cfRule type="cellIs" dxfId="8639" priority="4791" operator="equal">
      <formula>"C"</formula>
    </cfRule>
  </conditionalFormatting>
  <conditionalFormatting sqref="G567:G569 G579:G618 G976 G2038">
    <cfRule type="cellIs" dxfId="8638" priority="4792" operator="equal">
      <formula>"T"</formula>
    </cfRule>
  </conditionalFormatting>
  <conditionalFormatting sqref="G567:G569 G579:G618 G976 G2038">
    <cfRule type="cellIs" dxfId="8637" priority="4793" operator="equal">
      <formula>"V"</formula>
    </cfRule>
  </conditionalFormatting>
  <conditionalFormatting sqref="Z567:Z569 Z579:Z581">
    <cfRule type="cellIs" dxfId="8636" priority="4794" operator="equal">
      <formula>"Đã tính lương"</formula>
    </cfRule>
  </conditionalFormatting>
  <conditionalFormatting sqref="Z567:Z569 Z579:Z581">
    <cfRule type="cellIs" dxfId="8635" priority="4795" operator="equal">
      <formula>"R"</formula>
    </cfRule>
  </conditionalFormatting>
  <conditionalFormatting sqref="Z567:Z569 Z579:Z581">
    <cfRule type="cellIs" dxfId="8634" priority="4796" operator="equal">
      <formula>"R-Thiếu"</formula>
    </cfRule>
  </conditionalFormatting>
  <conditionalFormatting sqref="C567:C569 Z567:Z569 C579:C581 Z579:Z581">
    <cfRule type="cellIs" dxfId="8633" priority="4797" operator="equal">
      <formula>"Đã tính lương"</formula>
    </cfRule>
  </conditionalFormatting>
  <conditionalFormatting sqref="R566:R569 R579:R581">
    <cfRule type="containsText" dxfId="8632" priority="4798" operator="containsText" text="Chung">
      <formula>NOT(ISERROR(SEARCH(("Chung"),(R566))))</formula>
    </cfRule>
  </conditionalFormatting>
  <conditionalFormatting sqref="R566:R569 R579:R581">
    <cfRule type="containsText" dxfId="8631" priority="4799" operator="containsText" text="Chung">
      <formula>NOT(ISERROR(SEARCH(("Chung"),(R566))))</formula>
    </cfRule>
  </conditionalFormatting>
  <conditionalFormatting sqref="C567:C569 C579:C581">
    <cfRule type="cellIs" dxfId="8630" priority="4800" operator="equal">
      <formula>"Mới"</formula>
    </cfRule>
  </conditionalFormatting>
  <conditionalFormatting sqref="C567:C569 C579:C581">
    <cfRule type="cellIs" dxfId="8629" priority="4801" operator="equal">
      <formula>"Up Level"</formula>
    </cfRule>
  </conditionalFormatting>
  <conditionalFormatting sqref="C567:C569 C579:C581">
    <cfRule type="cellIs" dxfId="8628" priority="4802" operator="equal">
      <formula>"Up quá trình"</formula>
    </cfRule>
  </conditionalFormatting>
  <conditionalFormatting sqref="C567:C569 C579:C581">
    <cfRule type="cellIs" dxfId="8627" priority="4803" operator="equal">
      <formula>"Mới"</formula>
    </cfRule>
  </conditionalFormatting>
  <conditionalFormatting sqref="C567:C569 C579:C581">
    <cfRule type="cellIs" dxfId="8626" priority="4804" operator="equal">
      <formula>"Up Level"</formula>
    </cfRule>
  </conditionalFormatting>
  <conditionalFormatting sqref="C567:C569 C579:C581">
    <cfRule type="cellIs" dxfId="8625" priority="4805" operator="equal">
      <formula>"Đã tính lương"</formula>
    </cfRule>
  </conditionalFormatting>
  <conditionalFormatting sqref="C567:C569 C579:C581">
    <cfRule type="cellIs" dxfId="8624" priority="4806" operator="equal">
      <formula>"Up quá trình"</formula>
    </cfRule>
  </conditionalFormatting>
  <conditionalFormatting sqref="D561:E561">
    <cfRule type="containsText" dxfId="8623" priority="4807" operator="containsText" text="Combo">
      <formula>NOT(ISERROR(SEARCH(("Combo"),(D561))))</formula>
    </cfRule>
  </conditionalFormatting>
  <conditionalFormatting sqref="D561:E561">
    <cfRule type="containsText" dxfId="8622" priority="4808" operator="containsText" text="Combo">
      <formula>NOT(ISERROR(SEARCH(("Combo"),(D561))))</formula>
    </cfRule>
  </conditionalFormatting>
  <conditionalFormatting sqref="D561:E561">
    <cfRule type="containsText" dxfId="8621" priority="4809" operator="containsText" text="Combo">
      <formula>NOT(ISERROR(SEARCH(("Combo"),(D561))))</formula>
    </cfRule>
  </conditionalFormatting>
  <conditionalFormatting sqref="D561:E561">
    <cfRule type="containsText" dxfId="8620" priority="4810" operator="containsText" text="Combo">
      <formula>NOT(ISERROR(SEARCH(("Combo"),(D561))))</formula>
    </cfRule>
  </conditionalFormatting>
  <conditionalFormatting sqref="D561:E561">
    <cfRule type="cellIs" dxfId="8619" priority="4811" operator="equal">
      <formula>"Toeic Lv2"</formula>
    </cfRule>
  </conditionalFormatting>
  <conditionalFormatting sqref="D561:E561">
    <cfRule type="cellIs" dxfId="8618" priority="4812" operator="equal">
      <formula>"Toeic Lv1"</formula>
    </cfRule>
  </conditionalFormatting>
  <conditionalFormatting sqref="D561:E561">
    <cfRule type="cellIs" dxfId="8617" priority="4813" operator="equal">
      <formula>"GT Lv3"</formula>
    </cfRule>
  </conditionalFormatting>
  <conditionalFormatting sqref="D561:E561">
    <cfRule type="cellIs" dxfId="8616" priority="4814" operator="equal">
      <formula>"GT Lv2"</formula>
    </cfRule>
  </conditionalFormatting>
  <conditionalFormatting sqref="D561:E561">
    <cfRule type="cellIs" dxfId="8615" priority="4815" operator="equal">
      <formula>"GT Lv1"</formula>
    </cfRule>
  </conditionalFormatting>
  <conditionalFormatting sqref="G561">
    <cfRule type="cellIs" dxfId="8614" priority="4816" operator="equal">
      <formula>"V"</formula>
    </cfRule>
  </conditionalFormatting>
  <conditionalFormatting sqref="G561">
    <cfRule type="cellIs" dxfId="8613" priority="4817" operator="equal">
      <formula>"T"</formula>
    </cfRule>
  </conditionalFormatting>
  <conditionalFormatting sqref="G561">
    <cfRule type="cellIs" dxfId="8612" priority="4818" operator="equal">
      <formula>"C"</formula>
    </cfRule>
  </conditionalFormatting>
  <conditionalFormatting sqref="G561">
    <cfRule type="cellIs" dxfId="8611" priority="4819" operator="equal">
      <formula>"B"</formula>
    </cfRule>
  </conditionalFormatting>
  <conditionalFormatting sqref="G561">
    <cfRule type="cellIs" dxfId="8610" priority="4820" operator="equal">
      <formula>"A"</formula>
    </cfRule>
  </conditionalFormatting>
  <conditionalFormatting sqref="G561">
    <cfRule type="cellIs" dxfId="8609" priority="4821" operator="equal">
      <formula>"V"</formula>
    </cfRule>
  </conditionalFormatting>
  <conditionalFormatting sqref="G561">
    <cfRule type="cellIs" dxfId="8608" priority="4822" operator="equal">
      <formula>"V"</formula>
    </cfRule>
  </conditionalFormatting>
  <conditionalFormatting sqref="G561">
    <cfRule type="cellIs" dxfId="8607" priority="4823" operator="equal">
      <formula>"V"</formula>
    </cfRule>
  </conditionalFormatting>
  <conditionalFormatting sqref="G561:H561">
    <cfRule type="cellIs" dxfId="8606" priority="4824" operator="equal">
      <formula>"V"</formula>
    </cfRule>
  </conditionalFormatting>
  <conditionalFormatting sqref="G561:H561">
    <cfRule type="cellIs" dxfId="8605" priority="4825" operator="equal">
      <formula>"V"</formula>
    </cfRule>
  </conditionalFormatting>
  <conditionalFormatting sqref="G561:H561">
    <cfRule type="cellIs" dxfId="8604" priority="4826" operator="equal">
      <formula>"V"</formula>
    </cfRule>
  </conditionalFormatting>
  <conditionalFormatting sqref="G561:H561">
    <cfRule type="cellIs" dxfId="8603" priority="4827" operator="equal">
      <formula>"V"</formula>
    </cfRule>
  </conditionalFormatting>
  <conditionalFormatting sqref="G561:H561">
    <cfRule type="cellIs" dxfId="8602" priority="4828" operator="equal">
      <formula>"T"</formula>
    </cfRule>
  </conditionalFormatting>
  <conditionalFormatting sqref="G561:H561">
    <cfRule type="cellIs" dxfId="8601" priority="4829" operator="equal">
      <formula>"C"</formula>
    </cfRule>
  </conditionalFormatting>
  <conditionalFormatting sqref="G561:H561">
    <cfRule type="cellIs" dxfId="8600" priority="4830" operator="equal">
      <formula>"B"</formula>
    </cfRule>
  </conditionalFormatting>
  <conditionalFormatting sqref="G561:H561">
    <cfRule type="cellIs" dxfId="8599" priority="4831" operator="equal">
      <formula>"A"</formula>
    </cfRule>
  </conditionalFormatting>
  <conditionalFormatting sqref="R561">
    <cfRule type="containsText" dxfId="8598" priority="4832" operator="containsText" text="Chung">
      <formula>NOT(ISERROR(SEARCH(("Chung"),(R561))))</formula>
    </cfRule>
  </conditionalFormatting>
  <conditionalFormatting sqref="R561">
    <cfRule type="containsText" dxfId="8597" priority="4833" operator="containsText" text="Chung">
      <formula>NOT(ISERROR(SEARCH(("Chung"),(R561))))</formula>
    </cfRule>
  </conditionalFormatting>
  <conditionalFormatting sqref="H561">
    <cfRule type="colorScale" priority="4834">
      <colorScale>
        <cfvo type="min"/>
        <cfvo type="max"/>
        <color rgb="FF57BB8A"/>
        <color rgb="FFFFFFFF"/>
      </colorScale>
    </cfRule>
  </conditionalFormatting>
  <conditionalFormatting sqref="N561">
    <cfRule type="cellIs" dxfId="8596" priority="4835" operator="equal">
      <formula>"TIẾN"</formula>
    </cfRule>
  </conditionalFormatting>
  <conditionalFormatting sqref="N561">
    <cfRule type="cellIs" dxfId="8595" priority="4836" operator="equal">
      <formula>"TIẾN"</formula>
    </cfRule>
  </conditionalFormatting>
  <conditionalFormatting sqref="AB561:AD561">
    <cfRule type="cellIs" dxfId="8594" priority="4837" operator="equal">
      <formula>"Đã nhận"</formula>
    </cfRule>
  </conditionalFormatting>
  <conditionalFormatting sqref="X561:Y561">
    <cfRule type="endsWith" dxfId="8593" priority="4838" operator="endsWith" text=" ">
      <formula>RIGHT((X561),LEN(" "))=(" ")</formula>
    </cfRule>
  </conditionalFormatting>
  <conditionalFormatting sqref="X561:Y561">
    <cfRule type="endsWith" dxfId="8592" priority="4839" operator="endsWith" text=" ">
      <formula>RIGHT((X561),LEN(" "))=(" ")</formula>
    </cfRule>
  </conditionalFormatting>
  <conditionalFormatting sqref="W1 W561:X561">
    <cfRule type="cellIs" dxfId="8591" priority="4840" operator="equal">
      <formula>"Sách"</formula>
    </cfRule>
  </conditionalFormatting>
  <conditionalFormatting sqref="W561:X561">
    <cfRule type="cellIs" dxfId="8590" priority="4841" operator="equal">
      <formula>"Sách"</formula>
    </cfRule>
  </conditionalFormatting>
  <conditionalFormatting sqref="C561 Z561">
    <cfRule type="cellIs" dxfId="8589" priority="4842" operator="equal">
      <formula>"Đã tính lương"</formula>
    </cfRule>
  </conditionalFormatting>
  <conditionalFormatting sqref="Z561">
    <cfRule type="cellIs" dxfId="8588" priority="4843" operator="equal">
      <formula>"R-Thiếu"</formula>
    </cfRule>
  </conditionalFormatting>
  <conditionalFormatting sqref="Z561">
    <cfRule type="cellIs" dxfId="8587" priority="4844" operator="equal">
      <formula>"R"</formula>
    </cfRule>
  </conditionalFormatting>
  <conditionalFormatting sqref="Z561">
    <cfRule type="cellIs" dxfId="8586" priority="4845" operator="equal">
      <formula>"Đã tính lương"</formula>
    </cfRule>
  </conditionalFormatting>
  <conditionalFormatting sqref="C561">
    <cfRule type="cellIs" dxfId="8585" priority="4846" operator="equal">
      <formula>"Up quá trình"</formula>
    </cfRule>
  </conditionalFormatting>
  <conditionalFormatting sqref="C561">
    <cfRule type="cellIs" dxfId="8584" priority="4847" operator="equal">
      <formula>"Đã tính lương"</formula>
    </cfRule>
  </conditionalFormatting>
  <conditionalFormatting sqref="C561">
    <cfRule type="cellIs" dxfId="8583" priority="4848" operator="equal">
      <formula>"Up Level"</formula>
    </cfRule>
  </conditionalFormatting>
  <conditionalFormatting sqref="C561">
    <cfRule type="cellIs" dxfId="8582" priority="4849" operator="equal">
      <formula>"Mới"</formula>
    </cfRule>
  </conditionalFormatting>
  <conditionalFormatting sqref="C561">
    <cfRule type="cellIs" dxfId="8581" priority="4850" operator="equal">
      <formula>"Up quá trình"</formula>
    </cfRule>
  </conditionalFormatting>
  <conditionalFormatting sqref="C561">
    <cfRule type="cellIs" dxfId="8580" priority="4851" operator="equal">
      <formula>"Up Level"</formula>
    </cfRule>
  </conditionalFormatting>
  <conditionalFormatting sqref="C561">
    <cfRule type="cellIs" dxfId="8579" priority="4852" operator="equal">
      <formula>"Mới"</formula>
    </cfRule>
  </conditionalFormatting>
  <conditionalFormatting sqref="B561 B574:B575 B587:B2801">
    <cfRule type="cellIs" dxfId="8578" priority="4853" operator="equal">
      <formula>"LỖI LINK FB"</formula>
    </cfRule>
  </conditionalFormatting>
  <conditionalFormatting sqref="B561 B574:B575 B587:B2801">
    <cfRule type="cellIs" dxfId="8577" priority="4854" operator="equal">
      <formula>"Chờ feedback"</formula>
    </cfRule>
  </conditionalFormatting>
  <conditionalFormatting sqref="B561 B574:B575 B587:B2801">
    <cfRule type="cellIs" dxfId="8576" priority="4855" operator="equal">
      <formula>"Chờ lớp"</formula>
    </cfRule>
  </conditionalFormatting>
  <conditionalFormatting sqref="B561 B574:B575 B587:B2801">
    <cfRule type="cellIs" dxfId="8575" priority="4856" operator="equal">
      <formula>"DONE"</formula>
    </cfRule>
  </conditionalFormatting>
  <conditionalFormatting sqref="B561 B574:B575 B587:B2801">
    <cfRule type="cellIs" dxfId="8574" priority="4857" operator="equal">
      <formula>"LỖI LINK FB"</formula>
    </cfRule>
  </conditionalFormatting>
  <conditionalFormatting sqref="B561 B574:B575 B587:B2801">
    <cfRule type="cellIs" dxfId="8573" priority="4858" operator="equal">
      <formula>"LỖI LINK FB"</formula>
    </cfRule>
  </conditionalFormatting>
  <conditionalFormatting sqref="B561 B574:B575 B587:B2801">
    <cfRule type="cellIs" dxfId="8572" priority="4859" operator="equal">
      <formula>"LỖI LINK FB"</formula>
    </cfRule>
  </conditionalFormatting>
  <conditionalFormatting sqref="B561 B574:B575 B587:B2801">
    <cfRule type="cellIs" dxfId="8571" priority="4860" operator="equal">
      <formula>"LỖI LINK FB"</formula>
    </cfRule>
  </conditionalFormatting>
  <conditionalFormatting sqref="B561 B574:B575 B587:B2801">
    <cfRule type="cellIs" dxfId="8570" priority="4861" operator="equal">
      <formula>"LỖI LINK FB"</formula>
    </cfRule>
  </conditionalFormatting>
  <conditionalFormatting sqref="B561 B574:B575 B587:B2801">
    <cfRule type="cellIs" dxfId="8569" priority="4862" operator="equal">
      <formula>"LỖI LINK FB"</formula>
    </cfRule>
  </conditionalFormatting>
  <conditionalFormatting sqref="B561 B574:B575 B587:B2801">
    <cfRule type="cellIs" dxfId="8568" priority="4863" operator="equal">
      <formula>"LỖI LINK FB"</formula>
    </cfRule>
  </conditionalFormatting>
  <conditionalFormatting sqref="B561 B574:B575 B587:B2801">
    <cfRule type="cellIs" dxfId="8567" priority="4864" operator="equal">
      <formula>"LỖI LINK FB"</formula>
    </cfRule>
  </conditionalFormatting>
  <conditionalFormatting sqref="B561 B574:B575 B587:B2801">
    <cfRule type="cellIs" dxfId="8566" priority="4865" operator="equal">
      <formula>"LỖI LINK FB"</formula>
    </cfRule>
  </conditionalFormatting>
  <conditionalFormatting sqref="B561 B574:B575 B587:B2801">
    <cfRule type="cellIs" dxfId="8565" priority="4866" operator="equal">
      <formula>"LỖI LINK FB"</formula>
    </cfRule>
  </conditionalFormatting>
  <conditionalFormatting sqref="B561 B574:B575 B587:B2801">
    <cfRule type="cellIs" dxfId="8564" priority="4867" operator="equal">
      <formula>"LỖI LINK FB"</formula>
    </cfRule>
  </conditionalFormatting>
  <conditionalFormatting sqref="B561 B574:B575 B587:B2801">
    <cfRule type="cellIs" dxfId="8563" priority="4868" operator="equal">
      <formula>"LỖI LINK FB"</formula>
    </cfRule>
  </conditionalFormatting>
  <conditionalFormatting sqref="B561 B574:B575 B587:B2801">
    <cfRule type="cellIs" dxfId="8562" priority="4869" operator="equal">
      <formula>"LỖI LINK FB"</formula>
    </cfRule>
  </conditionalFormatting>
  <conditionalFormatting sqref="B561 B574:B575 B587:B2801">
    <cfRule type="cellIs" dxfId="8561" priority="4870" operator="equal">
      <formula>"LỖI LINK FB"</formula>
    </cfRule>
  </conditionalFormatting>
  <conditionalFormatting sqref="B561 B574:B575 B587:B2801">
    <cfRule type="cellIs" dxfId="8560" priority="4871" operator="equal">
      <formula>"LỖI LINK FB"</formula>
    </cfRule>
  </conditionalFormatting>
  <conditionalFormatting sqref="B561 B574:B575 B587:B2801">
    <cfRule type="cellIs" dxfId="8559" priority="4872" operator="equal">
      <formula>"LỖI LINK FB"</formula>
    </cfRule>
  </conditionalFormatting>
  <conditionalFormatting sqref="B561 B574:B575 B587:B2801">
    <cfRule type="cellIs" dxfId="8558" priority="4873" operator="equal">
      <formula>"LỖI LINK FB"</formula>
    </cfRule>
  </conditionalFormatting>
  <conditionalFormatting sqref="B561 B574:B575 B587:B2801">
    <cfRule type="cellIs" dxfId="8557" priority="4874" operator="equal">
      <formula>"Chờ feedback"</formula>
    </cfRule>
  </conditionalFormatting>
  <conditionalFormatting sqref="B561 B574:B575 B587:B2801">
    <cfRule type="cellIs" dxfId="8556" priority="4875" operator="equal">
      <formula>"Chờ lớp"</formula>
    </cfRule>
  </conditionalFormatting>
  <conditionalFormatting sqref="B561 B574:B575 B587:B2801">
    <cfRule type="cellIs" dxfId="8555" priority="4876" operator="equal">
      <formula>"DONE"</formula>
    </cfRule>
  </conditionalFormatting>
  <conditionalFormatting sqref="F560:H561">
    <cfRule type="cellIs" dxfId="8554" priority="4877" operator="equal">
      <formula>"A"</formula>
    </cfRule>
  </conditionalFormatting>
  <conditionalFormatting sqref="F560:H561">
    <cfRule type="cellIs" dxfId="8553" priority="4878" operator="equal">
      <formula>"B"</formula>
    </cfRule>
  </conditionalFormatting>
  <conditionalFormatting sqref="F560:H561">
    <cfRule type="cellIs" dxfId="8552" priority="4879" operator="equal">
      <formula>"C"</formula>
    </cfRule>
  </conditionalFormatting>
  <conditionalFormatting sqref="F560:H561">
    <cfRule type="cellIs" dxfId="8551" priority="4880" operator="equal">
      <formula>"T"</formula>
    </cfRule>
  </conditionalFormatting>
  <conditionalFormatting sqref="F560:H561">
    <cfRule type="cellIs" dxfId="8550" priority="4881" operator="equal">
      <formula>"V"</formula>
    </cfRule>
  </conditionalFormatting>
  <conditionalFormatting sqref="F560:H561">
    <cfRule type="cellIs" dxfId="8549" priority="4882" operator="equal">
      <formula>"V"</formula>
    </cfRule>
  </conditionalFormatting>
  <conditionalFormatting sqref="F560:H561">
    <cfRule type="cellIs" dxfId="8548" priority="4883" operator="equal">
      <formula>"V"</formula>
    </cfRule>
  </conditionalFormatting>
  <conditionalFormatting sqref="F560:H561">
    <cfRule type="cellIs" dxfId="8547" priority="4884" operator="equal">
      <formula>"V"</formula>
    </cfRule>
  </conditionalFormatting>
  <conditionalFormatting sqref="G560:G561">
    <cfRule type="cellIs" dxfId="8546" priority="4885" operator="equal">
      <formula>"V"</formula>
    </cfRule>
  </conditionalFormatting>
  <conditionalFormatting sqref="G560:G561">
    <cfRule type="cellIs" dxfId="8545" priority="4886" operator="equal">
      <formula>"V"</formula>
    </cfRule>
  </conditionalFormatting>
  <conditionalFormatting sqref="G560:G561">
    <cfRule type="cellIs" dxfId="8544" priority="4887" operator="equal">
      <formula>"V"</formula>
    </cfRule>
  </conditionalFormatting>
  <conditionalFormatting sqref="G560:G561">
    <cfRule type="cellIs" dxfId="8543" priority="4888" operator="equal">
      <formula>"A"</formula>
    </cfRule>
  </conditionalFormatting>
  <conditionalFormatting sqref="G560:G561">
    <cfRule type="cellIs" dxfId="8542" priority="4889" operator="equal">
      <formula>"B"</formula>
    </cfRule>
  </conditionalFormatting>
  <conditionalFormatting sqref="G560:G561">
    <cfRule type="cellIs" dxfId="8541" priority="4890" operator="equal">
      <formula>"C"</formula>
    </cfRule>
  </conditionalFormatting>
  <conditionalFormatting sqref="G560:G561">
    <cfRule type="cellIs" dxfId="8540" priority="4891" operator="equal">
      <formula>"T"</formula>
    </cfRule>
  </conditionalFormatting>
  <conditionalFormatting sqref="G560:G561">
    <cfRule type="cellIs" dxfId="8539" priority="4892" operator="equal">
      <formula>"V"</formula>
    </cfRule>
  </conditionalFormatting>
  <conditionalFormatting sqref="F560:F561 H560:H561">
    <cfRule type="colorScale" priority="4893">
      <colorScale>
        <cfvo type="min"/>
        <cfvo type="max"/>
        <color rgb="FF57BB8A"/>
        <color rgb="FFFFFFFF"/>
      </colorScale>
    </cfRule>
  </conditionalFormatting>
  <conditionalFormatting sqref="AB560:AD560">
    <cfRule type="cellIs" dxfId="8538" priority="4894" operator="equal">
      <formula>"Đã nhận"</formula>
    </cfRule>
  </conditionalFormatting>
  <conditionalFormatting sqref="W560:X560">
    <cfRule type="cellIs" dxfId="8537" priority="4895" operator="equal">
      <formula>"Sách"</formula>
    </cfRule>
  </conditionalFormatting>
  <conditionalFormatting sqref="W560:X560">
    <cfRule type="cellIs" dxfId="8536" priority="4896" operator="equal">
      <formula>"Sách"</formula>
    </cfRule>
  </conditionalFormatting>
  <conditionalFormatting sqref="X560:Y560">
    <cfRule type="endsWith" dxfId="8535" priority="4897" operator="endsWith" text=" ">
      <formula>RIGHT((X560),LEN(" "))=(" ")</formula>
    </cfRule>
  </conditionalFormatting>
  <conditionalFormatting sqref="X560:Y560">
    <cfRule type="endsWith" dxfId="8534" priority="4898" operator="endsWith" text=" ">
      <formula>RIGHT((X560),LEN(" "))=(" ")</formula>
    </cfRule>
  </conditionalFormatting>
  <conditionalFormatting sqref="N560">
    <cfRule type="cellIs" dxfId="8533" priority="4899" operator="equal">
      <formula>"TIẾN"</formula>
    </cfRule>
  </conditionalFormatting>
  <conditionalFormatting sqref="N560">
    <cfRule type="cellIs" dxfId="8532" priority="4900" operator="equal">
      <formula>"TIẾN"</formula>
    </cfRule>
  </conditionalFormatting>
  <conditionalFormatting sqref="R560">
    <cfRule type="containsText" dxfId="8531" priority="4901" operator="containsText" text="Chung">
      <formula>NOT(ISERROR(SEARCH(("Chung"),(R560))))</formula>
    </cfRule>
  </conditionalFormatting>
  <conditionalFormatting sqref="R560">
    <cfRule type="containsText" dxfId="8530" priority="4902" operator="containsText" text="Chung">
      <formula>NOT(ISERROR(SEARCH(("Chung"),(R560))))</formula>
    </cfRule>
  </conditionalFormatting>
  <conditionalFormatting sqref="D560:E561">
    <cfRule type="cellIs" dxfId="8529" priority="4903" operator="equal">
      <formula>"GT Lv1"</formula>
    </cfRule>
  </conditionalFormatting>
  <conditionalFormatting sqref="D560:E561">
    <cfRule type="cellIs" dxfId="8528" priority="4904" operator="equal">
      <formula>"GT Lv2"</formula>
    </cfRule>
  </conditionalFormatting>
  <conditionalFormatting sqref="D560:E561">
    <cfRule type="cellIs" dxfId="8527" priority="4905" operator="equal">
      <formula>"GT Lv3"</formula>
    </cfRule>
  </conditionalFormatting>
  <conditionalFormatting sqref="D560:E561">
    <cfRule type="cellIs" dxfId="8526" priority="4906" operator="equal">
      <formula>"Toeic Lv1"</formula>
    </cfRule>
  </conditionalFormatting>
  <conditionalFormatting sqref="D560:E561">
    <cfRule type="cellIs" dxfId="8525" priority="4907" operator="equal">
      <formula>"Toeic Lv2"</formula>
    </cfRule>
  </conditionalFormatting>
  <conditionalFormatting sqref="D560:E561">
    <cfRule type="containsText" dxfId="8524" priority="4908" operator="containsText" text="Combo">
      <formula>NOT(ISERROR(SEARCH(("Combo"),(D560))))</formula>
    </cfRule>
  </conditionalFormatting>
  <conditionalFormatting sqref="D560:E561">
    <cfRule type="containsText" dxfId="8523" priority="4909" operator="containsText" text="Combo">
      <formula>NOT(ISERROR(SEARCH(("Combo"),(D560))))</formula>
    </cfRule>
  </conditionalFormatting>
  <conditionalFormatting sqref="D560:E561">
    <cfRule type="containsText" dxfId="8522" priority="4910" operator="containsText" text="Combo">
      <formula>NOT(ISERROR(SEARCH(("Combo"),(D560))))</formula>
    </cfRule>
  </conditionalFormatting>
  <conditionalFormatting sqref="D560:E561">
    <cfRule type="containsText" dxfId="8521" priority="4911" operator="containsText" text="Combo">
      <formula>NOT(ISERROR(SEARCH(("Combo"),(D560))))</formula>
    </cfRule>
  </conditionalFormatting>
  <conditionalFormatting sqref="C560:C561">
    <cfRule type="cellIs" dxfId="8520" priority="4912" operator="equal">
      <formula>"Mới"</formula>
    </cfRule>
  </conditionalFormatting>
  <conditionalFormatting sqref="C560:C561">
    <cfRule type="cellIs" dxfId="8519" priority="4913" operator="equal">
      <formula>"Up Level"</formula>
    </cfRule>
  </conditionalFormatting>
  <conditionalFormatting sqref="C560:C561 Z560:Z561">
    <cfRule type="cellIs" dxfId="8518" priority="4914" operator="equal">
      <formula>"Đã tính lương"</formula>
    </cfRule>
  </conditionalFormatting>
  <conditionalFormatting sqref="C560:C561">
    <cfRule type="cellIs" dxfId="8517" priority="4915" operator="equal">
      <formula>"Up quá trình"</formula>
    </cfRule>
  </conditionalFormatting>
  <conditionalFormatting sqref="C560:C561">
    <cfRule type="cellIs" dxfId="8516" priority="4916" operator="equal">
      <formula>"Mới"</formula>
    </cfRule>
  </conditionalFormatting>
  <conditionalFormatting sqref="C560:C561">
    <cfRule type="cellIs" dxfId="8515" priority="4917" operator="equal">
      <formula>"Up Level"</formula>
    </cfRule>
  </conditionalFormatting>
  <conditionalFormatting sqref="C560:C561">
    <cfRule type="cellIs" dxfId="8514" priority="4918" operator="equal">
      <formula>"Đã tính lương"</formula>
    </cfRule>
  </conditionalFormatting>
  <conditionalFormatting sqref="C560:C561">
    <cfRule type="cellIs" dxfId="8513" priority="4919" operator="equal">
      <formula>"Up quá trình"</formula>
    </cfRule>
  </conditionalFormatting>
  <conditionalFormatting sqref="Z560:Z561">
    <cfRule type="cellIs" dxfId="8512" priority="4920" operator="equal">
      <formula>"Đã tính lương"</formula>
    </cfRule>
  </conditionalFormatting>
  <conditionalFormatting sqref="Z560:Z561">
    <cfRule type="cellIs" dxfId="8511" priority="4921" operator="equal">
      <formula>"R"</formula>
    </cfRule>
  </conditionalFormatting>
  <conditionalFormatting sqref="Z560:Z561">
    <cfRule type="cellIs" dxfId="8510" priority="4922" operator="equal">
      <formula>"R-Thiếu"</formula>
    </cfRule>
  </conditionalFormatting>
  <conditionalFormatting sqref="B560:B561 B574:B575 B587:B2801">
    <cfRule type="cellIs" dxfId="8509" priority="4923" operator="equal">
      <formula>"DONE"</formula>
    </cfRule>
  </conditionalFormatting>
  <conditionalFormatting sqref="B560:B561 B574:B575 B587:B2801">
    <cfRule type="cellIs" dxfId="8508" priority="4924" operator="equal">
      <formula>"Chờ lớp"</formula>
    </cfRule>
  </conditionalFormatting>
  <conditionalFormatting sqref="B560:B561 B574:B575 B587:B2801">
    <cfRule type="cellIs" dxfId="8507" priority="4925" operator="equal">
      <formula>"Chờ feedback"</formula>
    </cfRule>
  </conditionalFormatting>
  <conditionalFormatting sqref="B560:B561 B574:B575 B587:B2801">
    <cfRule type="cellIs" dxfId="8506" priority="4926" operator="equal">
      <formula>"LỖI LINK FB"</formula>
    </cfRule>
  </conditionalFormatting>
  <conditionalFormatting sqref="B560:B561 B574:B575 B587:B2801">
    <cfRule type="cellIs" dxfId="8505" priority="4927" operator="equal">
      <formula>"LỖI LINK FB"</formula>
    </cfRule>
  </conditionalFormatting>
  <conditionalFormatting sqref="B560:B561 B574:B575 B587:B2801">
    <cfRule type="cellIs" dxfId="8504" priority="4928" operator="equal">
      <formula>"LỖI LINK FB"</formula>
    </cfRule>
  </conditionalFormatting>
  <conditionalFormatting sqref="B560:B561 B574:B575 B587:B2801">
    <cfRule type="cellIs" dxfId="8503" priority="4929" operator="equal">
      <formula>"LỖI LINK FB"</formula>
    </cfRule>
  </conditionalFormatting>
  <conditionalFormatting sqref="B560:B561 B574:B575 B587:B2801">
    <cfRule type="cellIs" dxfId="8502" priority="4930" operator="equal">
      <formula>"LỖI LINK FB"</formula>
    </cfRule>
  </conditionalFormatting>
  <conditionalFormatting sqref="B560:B561 B574:B575 B587:B2801">
    <cfRule type="cellIs" dxfId="8501" priority="4931" operator="equal">
      <formula>"LỖI LINK FB"</formula>
    </cfRule>
  </conditionalFormatting>
  <conditionalFormatting sqref="B560:B561 B574:B575 B587:B2801">
    <cfRule type="cellIs" dxfId="8500" priority="4932" operator="equal">
      <formula>"LỖI LINK FB"</formula>
    </cfRule>
  </conditionalFormatting>
  <conditionalFormatting sqref="B560:B561 B574:B575 B587:B2801">
    <cfRule type="cellIs" dxfId="8499" priority="4933" operator="equal">
      <formula>"LỖI LINK FB"</formula>
    </cfRule>
  </conditionalFormatting>
  <conditionalFormatting sqref="B560:B561 B574:B575 B587:B2801">
    <cfRule type="cellIs" dxfId="8498" priority="4934" operator="equal">
      <formula>"LỖI LINK FB"</formula>
    </cfRule>
  </conditionalFormatting>
  <conditionalFormatting sqref="B560:B561 B574:B575 B587:B2801">
    <cfRule type="cellIs" dxfId="8497" priority="4935" operator="equal">
      <formula>"LỖI LINK FB"</formula>
    </cfRule>
  </conditionalFormatting>
  <conditionalFormatting sqref="B560:B561 B574:B575 B587:B2801">
    <cfRule type="cellIs" dxfId="8496" priority="4936" operator="equal">
      <formula>"LỖI LINK FB"</formula>
    </cfRule>
  </conditionalFormatting>
  <conditionalFormatting sqref="B560:B561 B574:B575 B587:B2801">
    <cfRule type="cellIs" dxfId="8495" priority="4937" operator="equal">
      <formula>"LỖI LINK FB"</formula>
    </cfRule>
  </conditionalFormatting>
  <conditionalFormatting sqref="B560:B561 B574:B575 B587:B2801">
    <cfRule type="cellIs" dxfId="8494" priority="4938" operator="equal">
      <formula>"LỖI LINK FB"</formula>
    </cfRule>
  </conditionalFormatting>
  <conditionalFormatting sqref="B560:B561 B574:B575 B587:B2801">
    <cfRule type="cellIs" dxfId="8493" priority="4939" operator="equal">
      <formula>"LỖI LINK FB"</formula>
    </cfRule>
  </conditionalFormatting>
  <conditionalFormatting sqref="B560:B561 B574:B575 B587:B2801">
    <cfRule type="cellIs" dxfId="8492" priority="4940" operator="equal">
      <formula>"LỖI LINK FB"</formula>
    </cfRule>
  </conditionalFormatting>
  <conditionalFormatting sqref="B560:B561 B574:B575 B587:B2801">
    <cfRule type="cellIs" dxfId="8491" priority="4941" operator="equal">
      <formula>"LỖI LINK FB"</formula>
    </cfRule>
  </conditionalFormatting>
  <conditionalFormatting sqref="B560:B561 B574:B575 B587:B2801">
    <cfRule type="cellIs" dxfId="8490" priority="4942" operator="equal">
      <formula>"LỖI LINK FB"</formula>
    </cfRule>
  </conditionalFormatting>
  <conditionalFormatting sqref="B560:B561 B574:B575 B587:B2801">
    <cfRule type="cellIs" dxfId="8489" priority="4943" operator="equal">
      <formula>"DONE"</formula>
    </cfRule>
  </conditionalFormatting>
  <conditionalFormatting sqref="B560:B561 B574:B575 B587:B2801">
    <cfRule type="cellIs" dxfId="8488" priority="4944" operator="equal">
      <formula>"Chờ lớp"</formula>
    </cfRule>
  </conditionalFormatting>
  <conditionalFormatting sqref="B560:B561 B574:B575 B587:B2801">
    <cfRule type="cellIs" dxfId="8487" priority="4945" operator="equal">
      <formula>"Chờ feedback"</formula>
    </cfRule>
  </conditionalFormatting>
  <conditionalFormatting sqref="B560:B561 B574:B575 B587:B2801">
    <cfRule type="cellIs" dxfId="8486" priority="4946" operator="equal">
      <formula>"LỖI LINK FB"</formula>
    </cfRule>
  </conditionalFormatting>
  <conditionalFormatting sqref="W559">
    <cfRule type="cellIs" dxfId="8485" priority="4947" operator="equal">
      <formula>"Sách"</formula>
    </cfRule>
  </conditionalFormatting>
  <conditionalFormatting sqref="W559">
    <cfRule type="cellIs" dxfId="8484" priority="4948" operator="equal">
      <formula>"Sách"</formula>
    </cfRule>
  </conditionalFormatting>
  <conditionalFormatting sqref="Y559">
    <cfRule type="endsWith" dxfId="8483" priority="4949" operator="endsWith" text=" ">
      <formula>RIGHT((Y559),LEN(" "))=(" ")</formula>
    </cfRule>
  </conditionalFormatting>
  <conditionalFormatting sqref="Y559">
    <cfRule type="endsWith" dxfId="8482" priority="4950" operator="endsWith" text=" ">
      <formula>RIGHT((Y559),LEN(" "))=(" ")</formula>
    </cfRule>
  </conditionalFormatting>
  <conditionalFormatting sqref="Y558:Y559">
    <cfRule type="endsWith" dxfId="8481" priority="4951" operator="endsWith" text=" ">
      <formula>RIGHT((Y558),LEN(" "))=(" ")</formula>
    </cfRule>
  </conditionalFormatting>
  <conditionalFormatting sqref="Y558:Y559">
    <cfRule type="endsWith" dxfId="8480" priority="4952" operator="endsWith" text=" ">
      <formula>RIGHT((Y558),LEN(" "))=(" ")</formula>
    </cfRule>
  </conditionalFormatting>
  <conditionalFormatting sqref="G556:H556">
    <cfRule type="cellIs" dxfId="8479" priority="4953" operator="equal">
      <formula>"V"</formula>
    </cfRule>
  </conditionalFormatting>
  <conditionalFormatting sqref="G556:H556">
    <cfRule type="cellIs" dxfId="8478" priority="4954" operator="equal">
      <formula>"V"</formula>
    </cfRule>
  </conditionalFormatting>
  <conditionalFormatting sqref="G556:H556">
    <cfRule type="cellIs" dxfId="8477" priority="4955" operator="equal">
      <formula>"V"</formula>
    </cfRule>
  </conditionalFormatting>
  <conditionalFormatting sqref="G556:H556">
    <cfRule type="cellIs" dxfId="8476" priority="4956" operator="equal">
      <formula>"V"</formula>
    </cfRule>
  </conditionalFormatting>
  <conditionalFormatting sqref="G556:H556">
    <cfRule type="cellIs" dxfId="8475" priority="4957" operator="equal">
      <formula>"T"</formula>
    </cfRule>
  </conditionalFormatting>
  <conditionalFormatting sqref="G556:H556">
    <cfRule type="cellIs" dxfId="8474" priority="4958" operator="equal">
      <formula>"C"</formula>
    </cfRule>
  </conditionalFormatting>
  <conditionalFormatting sqref="G556:H556">
    <cfRule type="cellIs" dxfId="8473" priority="4959" operator="equal">
      <formula>"B"</formula>
    </cfRule>
  </conditionalFormatting>
  <conditionalFormatting sqref="G556:H556">
    <cfRule type="cellIs" dxfId="8472" priority="4960" operator="equal">
      <formula>"A"</formula>
    </cfRule>
  </conditionalFormatting>
  <conditionalFormatting sqref="H556">
    <cfRule type="colorScale" priority="4961">
      <colorScale>
        <cfvo type="min"/>
        <cfvo type="max"/>
        <color rgb="FF57BB8A"/>
        <color rgb="FFFFFFFF"/>
      </colorScale>
    </cfRule>
  </conditionalFormatting>
  <conditionalFormatting sqref="AB556:AD556">
    <cfRule type="cellIs" dxfId="8471" priority="4962" operator="equal">
      <formula>"Đã nhận"</formula>
    </cfRule>
  </conditionalFormatting>
  <conditionalFormatting sqref="X556:Y556">
    <cfRule type="endsWith" dxfId="8470" priority="4963" operator="endsWith" text=" ">
      <formula>RIGHT((X556),LEN(" "))=(" ")</formula>
    </cfRule>
  </conditionalFormatting>
  <conditionalFormatting sqref="X556:Y556">
    <cfRule type="endsWith" dxfId="8469" priority="4964" operator="endsWith" text=" ">
      <formula>RIGHT((X556),LEN(" "))=(" ")</formula>
    </cfRule>
  </conditionalFormatting>
  <conditionalFormatting sqref="R556">
    <cfRule type="containsText" dxfId="8468" priority="4965" operator="containsText" text="Chung">
      <formula>NOT(ISERROR(SEARCH(("Chung"),(R556))))</formula>
    </cfRule>
  </conditionalFormatting>
  <conditionalFormatting sqref="R556">
    <cfRule type="containsText" dxfId="8467" priority="4966" operator="containsText" text="Chung">
      <formula>NOT(ISERROR(SEARCH(("Chung"),(R556))))</formula>
    </cfRule>
  </conditionalFormatting>
  <conditionalFormatting sqref="W556:X556">
    <cfRule type="cellIs" dxfId="8466" priority="4967" operator="equal">
      <formula>"Sách"</formula>
    </cfRule>
  </conditionalFormatting>
  <conditionalFormatting sqref="W556:X556">
    <cfRule type="cellIs" dxfId="8465" priority="4968" operator="equal">
      <formula>"Sách"</formula>
    </cfRule>
  </conditionalFormatting>
  <conditionalFormatting sqref="C556 Z556">
    <cfRule type="cellIs" dxfId="8464" priority="4969" operator="equal">
      <formula>"Đã tính lương"</formula>
    </cfRule>
  </conditionalFormatting>
  <conditionalFormatting sqref="Z556">
    <cfRule type="cellIs" dxfId="8463" priority="4970" operator="equal">
      <formula>"R-Thiếu"</formula>
    </cfRule>
  </conditionalFormatting>
  <conditionalFormatting sqref="Z556">
    <cfRule type="cellIs" dxfId="8462" priority="4971" operator="equal">
      <formula>"R"</formula>
    </cfRule>
  </conditionalFormatting>
  <conditionalFormatting sqref="Z556">
    <cfRule type="cellIs" dxfId="8461" priority="4972" operator="equal">
      <formula>"Đã tính lương"</formula>
    </cfRule>
  </conditionalFormatting>
  <conditionalFormatting sqref="C556">
    <cfRule type="cellIs" dxfId="8460" priority="4973" operator="equal">
      <formula>"Up quá trình"</formula>
    </cfRule>
  </conditionalFormatting>
  <conditionalFormatting sqref="C556">
    <cfRule type="cellIs" dxfId="8459" priority="4974" operator="equal">
      <formula>"Đã tính lương"</formula>
    </cfRule>
  </conditionalFormatting>
  <conditionalFormatting sqref="C556">
    <cfRule type="cellIs" dxfId="8458" priority="4975" operator="equal">
      <formula>"Up Level"</formula>
    </cfRule>
  </conditionalFormatting>
  <conditionalFormatting sqref="C556">
    <cfRule type="cellIs" dxfId="8457" priority="4976" operator="equal">
      <formula>"Mới"</formula>
    </cfRule>
  </conditionalFormatting>
  <conditionalFormatting sqref="C556">
    <cfRule type="cellIs" dxfId="8456" priority="4977" operator="equal">
      <formula>"Up quá trình"</formula>
    </cfRule>
  </conditionalFormatting>
  <conditionalFormatting sqref="C556">
    <cfRule type="cellIs" dxfId="8455" priority="4978" operator="equal">
      <formula>"Up Level"</formula>
    </cfRule>
  </conditionalFormatting>
  <conditionalFormatting sqref="C556">
    <cfRule type="cellIs" dxfId="8454" priority="4979" operator="equal">
      <formula>"Mới"</formula>
    </cfRule>
  </conditionalFormatting>
  <conditionalFormatting sqref="G556">
    <cfRule type="cellIs" dxfId="8453" priority="4980" operator="equal">
      <formula>"V"</formula>
    </cfRule>
  </conditionalFormatting>
  <conditionalFormatting sqref="G556">
    <cfRule type="cellIs" dxfId="8452" priority="4981" operator="equal">
      <formula>"T"</formula>
    </cfRule>
  </conditionalFormatting>
  <conditionalFormatting sqref="G556">
    <cfRule type="cellIs" dxfId="8451" priority="4982" operator="equal">
      <formula>"C"</formula>
    </cfRule>
  </conditionalFormatting>
  <conditionalFormatting sqref="G556">
    <cfRule type="cellIs" dxfId="8450" priority="4983" operator="equal">
      <formula>"B"</formula>
    </cfRule>
  </conditionalFormatting>
  <conditionalFormatting sqref="G556">
    <cfRule type="cellIs" dxfId="8449" priority="4984" operator="equal">
      <formula>"A"</formula>
    </cfRule>
  </conditionalFormatting>
  <conditionalFormatting sqref="G556">
    <cfRule type="cellIs" dxfId="8448" priority="4985" operator="equal">
      <formula>"V"</formula>
    </cfRule>
  </conditionalFormatting>
  <conditionalFormatting sqref="G556">
    <cfRule type="cellIs" dxfId="8447" priority="4986" operator="equal">
      <formula>"V"</formula>
    </cfRule>
  </conditionalFormatting>
  <conditionalFormatting sqref="G556">
    <cfRule type="cellIs" dxfId="8446" priority="4987" operator="equal">
      <formula>"V"</formula>
    </cfRule>
  </conditionalFormatting>
  <conditionalFormatting sqref="D556:E556">
    <cfRule type="containsText" dxfId="8445" priority="4988" operator="containsText" text="Combo">
      <formula>NOT(ISERROR(SEARCH(("Combo"),(D556))))</formula>
    </cfRule>
  </conditionalFormatting>
  <conditionalFormatting sqref="D556:E556">
    <cfRule type="containsText" dxfId="8444" priority="4989" operator="containsText" text="Combo">
      <formula>NOT(ISERROR(SEARCH(("Combo"),(D556))))</formula>
    </cfRule>
  </conditionalFormatting>
  <conditionalFormatting sqref="D556:E556">
    <cfRule type="containsText" dxfId="8443" priority="4990" operator="containsText" text="Combo">
      <formula>NOT(ISERROR(SEARCH(("Combo"),(D556))))</formula>
    </cfRule>
  </conditionalFormatting>
  <conditionalFormatting sqref="D556:E556">
    <cfRule type="containsText" dxfId="8442" priority="4991" operator="containsText" text="Combo">
      <formula>NOT(ISERROR(SEARCH(("Combo"),(D556))))</formula>
    </cfRule>
  </conditionalFormatting>
  <conditionalFormatting sqref="D556:E556">
    <cfRule type="cellIs" dxfId="8441" priority="4992" operator="equal">
      <formula>"Toeic Lv2"</formula>
    </cfRule>
  </conditionalFormatting>
  <conditionalFormatting sqref="D556:E556">
    <cfRule type="cellIs" dxfId="8440" priority="4993" operator="equal">
      <formula>"Toeic Lv1"</formula>
    </cfRule>
  </conditionalFormatting>
  <conditionalFormatting sqref="D556:E556">
    <cfRule type="cellIs" dxfId="8439" priority="4994" operator="equal">
      <formula>"GT Lv3"</formula>
    </cfRule>
  </conditionalFormatting>
  <conditionalFormatting sqref="D556:E556">
    <cfRule type="cellIs" dxfId="8438" priority="4995" operator="equal">
      <formula>"GT Lv2"</formula>
    </cfRule>
  </conditionalFormatting>
  <conditionalFormatting sqref="D556:E556">
    <cfRule type="cellIs" dxfId="8437" priority="4996" operator="equal">
      <formula>"GT Lv1"</formula>
    </cfRule>
  </conditionalFormatting>
  <conditionalFormatting sqref="A1 B556">
    <cfRule type="cellIs" dxfId="8436" priority="4997" operator="equal">
      <formula>"LỖI LINK FB"</formula>
    </cfRule>
  </conditionalFormatting>
  <conditionalFormatting sqref="A1 B556">
    <cfRule type="cellIs" dxfId="8435" priority="4998" operator="equal">
      <formula>"Chờ feedback"</formula>
    </cfRule>
  </conditionalFormatting>
  <conditionalFormatting sqref="A1 B556">
    <cfRule type="cellIs" dxfId="8434" priority="4999" operator="equal">
      <formula>"Chờ lớp"</formula>
    </cfRule>
  </conditionalFormatting>
  <conditionalFormatting sqref="A1 B556">
    <cfRule type="cellIs" dxfId="8433" priority="5000" operator="equal">
      <formula>"DONE"</formula>
    </cfRule>
  </conditionalFormatting>
  <conditionalFormatting sqref="B556">
    <cfRule type="cellIs" dxfId="8432" priority="5001" operator="equal">
      <formula>"LỖI LINK FB"</formula>
    </cfRule>
  </conditionalFormatting>
  <conditionalFormatting sqref="B556">
    <cfRule type="cellIs" dxfId="8431" priority="5002" operator="equal">
      <formula>"LỖI LINK FB"</formula>
    </cfRule>
  </conditionalFormatting>
  <conditionalFormatting sqref="B556">
    <cfRule type="cellIs" dxfId="8430" priority="5003" operator="equal">
      <formula>"LỖI LINK FB"</formula>
    </cfRule>
  </conditionalFormatting>
  <conditionalFormatting sqref="B556">
    <cfRule type="cellIs" dxfId="8429" priority="5004" operator="equal">
      <formula>"LỖI LINK FB"</formula>
    </cfRule>
  </conditionalFormatting>
  <conditionalFormatting sqref="B556">
    <cfRule type="cellIs" dxfId="8428" priority="5005" operator="equal">
      <formula>"LỖI LINK FB"</formula>
    </cfRule>
  </conditionalFormatting>
  <conditionalFormatting sqref="B556">
    <cfRule type="cellIs" dxfId="8427" priority="5006" operator="equal">
      <formula>"LỖI LINK FB"</formula>
    </cfRule>
  </conditionalFormatting>
  <conditionalFormatting sqref="B556">
    <cfRule type="cellIs" dxfId="8426" priority="5007" operator="equal">
      <formula>"LỖI LINK FB"</formula>
    </cfRule>
  </conditionalFormatting>
  <conditionalFormatting sqref="B556">
    <cfRule type="cellIs" dxfId="8425" priority="5008" operator="equal">
      <formula>"LỖI LINK FB"</formula>
    </cfRule>
  </conditionalFormatting>
  <conditionalFormatting sqref="B556">
    <cfRule type="cellIs" dxfId="8424" priority="5009" operator="equal">
      <formula>"LỖI LINK FB"</formula>
    </cfRule>
  </conditionalFormatting>
  <conditionalFormatting sqref="B556">
    <cfRule type="cellIs" dxfId="8423" priority="5010" operator="equal">
      <formula>"LỖI LINK FB"</formula>
    </cfRule>
  </conditionalFormatting>
  <conditionalFormatting sqref="B556">
    <cfRule type="cellIs" dxfId="8422" priority="5011" operator="equal">
      <formula>"LỖI LINK FB"</formula>
    </cfRule>
  </conditionalFormatting>
  <conditionalFormatting sqref="B556">
    <cfRule type="cellIs" dxfId="8421" priority="5012" operator="equal">
      <formula>"LỖI LINK FB"</formula>
    </cfRule>
  </conditionalFormatting>
  <conditionalFormatting sqref="B556">
    <cfRule type="cellIs" dxfId="8420" priority="5013" operator="equal">
      <formula>"LỖI LINK FB"</formula>
    </cfRule>
  </conditionalFormatting>
  <conditionalFormatting sqref="B556">
    <cfRule type="cellIs" dxfId="8419" priority="5014" operator="equal">
      <formula>"LỖI LINK FB"</formula>
    </cfRule>
  </conditionalFormatting>
  <conditionalFormatting sqref="B556">
    <cfRule type="cellIs" dxfId="8418" priority="5015" operator="equal">
      <formula>"LỖI LINK FB"</formula>
    </cfRule>
  </conditionalFormatting>
  <conditionalFormatting sqref="B556">
    <cfRule type="cellIs" dxfId="8417" priority="5016" operator="equal">
      <formula>"LỖI LINK FB"</formula>
    </cfRule>
  </conditionalFormatting>
  <conditionalFormatting sqref="B556">
    <cfRule type="cellIs" dxfId="8416" priority="5017" operator="equal">
      <formula>"LỖI LINK FB"</formula>
    </cfRule>
  </conditionalFormatting>
  <conditionalFormatting sqref="B556">
    <cfRule type="cellIs" dxfId="8415" priority="5018" operator="equal">
      <formula>"Chờ feedback"</formula>
    </cfRule>
  </conditionalFormatting>
  <conditionalFormatting sqref="B556">
    <cfRule type="cellIs" dxfId="8414" priority="5019" operator="equal">
      <formula>"Chờ lớp"</formula>
    </cfRule>
  </conditionalFormatting>
  <conditionalFormatting sqref="B556">
    <cfRule type="cellIs" dxfId="8413" priority="5020" operator="equal">
      <formula>"DONE"</formula>
    </cfRule>
  </conditionalFormatting>
  <conditionalFormatting sqref="B556">
    <cfRule type="cellIs" dxfId="8412" priority="5021" operator="equal">
      <formula>"LỖI LINK FB"</formula>
    </cfRule>
  </conditionalFormatting>
  <conditionalFormatting sqref="B556">
    <cfRule type="cellIs" dxfId="8411" priority="5022" operator="equal">
      <formula>"Chờ feedback"</formula>
    </cfRule>
  </conditionalFormatting>
  <conditionalFormatting sqref="B556">
    <cfRule type="cellIs" dxfId="8410" priority="5023" operator="equal">
      <formula>"Chờ lớp"</formula>
    </cfRule>
  </conditionalFormatting>
  <conditionalFormatting sqref="B556">
    <cfRule type="cellIs" dxfId="8409" priority="5024" operator="equal">
      <formula>"DONE"</formula>
    </cfRule>
  </conditionalFormatting>
  <conditionalFormatting sqref="B556">
    <cfRule type="cellIs" dxfId="8408" priority="5025" operator="equal">
      <formula>"LỖI LINK FB"</formula>
    </cfRule>
  </conditionalFormatting>
  <conditionalFormatting sqref="B556">
    <cfRule type="cellIs" dxfId="8407" priority="5026" operator="equal">
      <formula>"Chờ feedback"</formula>
    </cfRule>
  </conditionalFormatting>
  <conditionalFormatting sqref="B556">
    <cfRule type="cellIs" dxfId="8406" priority="5027" operator="equal">
      <formula>"Chờ lớp"</formula>
    </cfRule>
  </conditionalFormatting>
  <conditionalFormatting sqref="B556">
    <cfRule type="cellIs" dxfId="8405" priority="5028" operator="equal">
      <formula>"DONE"</formula>
    </cfRule>
  </conditionalFormatting>
  <conditionalFormatting sqref="B556">
    <cfRule type="cellIs" dxfId="8404" priority="5029" operator="equal">
      <formula>"DONE"</formula>
    </cfRule>
  </conditionalFormatting>
  <conditionalFormatting sqref="B556">
    <cfRule type="cellIs" dxfId="8403" priority="5030" operator="equal">
      <formula>"Chờ lớp"</formula>
    </cfRule>
  </conditionalFormatting>
  <conditionalFormatting sqref="B556">
    <cfRule type="cellIs" dxfId="8402" priority="5031" operator="equal">
      <formula>"Chờ feedback"</formula>
    </cfRule>
  </conditionalFormatting>
  <conditionalFormatting sqref="B556">
    <cfRule type="cellIs" dxfId="8401" priority="5032" operator="equal">
      <formula>"LỖI LINK FB"</formula>
    </cfRule>
  </conditionalFormatting>
  <conditionalFormatting sqref="B556">
    <cfRule type="cellIs" dxfId="8400" priority="5033" operator="equal">
      <formula>"LỖI LINK FB"</formula>
    </cfRule>
  </conditionalFormatting>
  <conditionalFormatting sqref="B556">
    <cfRule type="cellIs" dxfId="8399" priority="5034" operator="equal">
      <formula>"Chờ feedback"</formula>
    </cfRule>
  </conditionalFormatting>
  <conditionalFormatting sqref="B556">
    <cfRule type="cellIs" dxfId="8398" priority="5035" operator="equal">
      <formula>"Chờ lớp"</formula>
    </cfRule>
  </conditionalFormatting>
  <conditionalFormatting sqref="B556">
    <cfRule type="cellIs" dxfId="8397" priority="5036" operator="equal">
      <formula>"DONE"</formula>
    </cfRule>
  </conditionalFormatting>
  <conditionalFormatting sqref="B556">
    <cfRule type="cellIs" dxfId="8396" priority="5037" operator="equal">
      <formula>"DONE"</formula>
    </cfRule>
  </conditionalFormatting>
  <conditionalFormatting sqref="B556">
    <cfRule type="cellIs" dxfId="8395" priority="5038" operator="equal">
      <formula>"Chờ lớp"</formula>
    </cfRule>
  </conditionalFormatting>
  <conditionalFormatting sqref="B556">
    <cfRule type="cellIs" dxfId="8394" priority="5039" operator="equal">
      <formula>"Chờ feedback"</formula>
    </cfRule>
  </conditionalFormatting>
  <conditionalFormatting sqref="B556">
    <cfRule type="cellIs" dxfId="8393" priority="5040" operator="equal">
      <formula>"LỖI LINK FB"</formula>
    </cfRule>
  </conditionalFormatting>
  <conditionalFormatting sqref="B556">
    <cfRule type="cellIs" dxfId="8392" priority="5041" operator="equal">
      <formula>"DONE"</formula>
    </cfRule>
  </conditionalFormatting>
  <conditionalFormatting sqref="B556">
    <cfRule type="cellIs" dxfId="8391" priority="5042" operator="equal">
      <formula>"Chờ lớp"</formula>
    </cfRule>
  </conditionalFormatting>
  <conditionalFormatting sqref="B556">
    <cfRule type="cellIs" dxfId="8390" priority="5043" operator="equal">
      <formula>"Chờ feedback"</formula>
    </cfRule>
  </conditionalFormatting>
  <conditionalFormatting sqref="B556">
    <cfRule type="cellIs" dxfId="8389" priority="5044" operator="equal">
      <formula>"LỖI LINK FB"</formula>
    </cfRule>
  </conditionalFormatting>
  <conditionalFormatting sqref="B556">
    <cfRule type="cellIs" dxfId="8388" priority="5045" operator="equal">
      <formula>"LỖI LINK FB"</formula>
    </cfRule>
  </conditionalFormatting>
  <conditionalFormatting sqref="B556">
    <cfRule type="cellIs" dxfId="8387" priority="5046" operator="equal">
      <formula>"Chờ feedback"</formula>
    </cfRule>
  </conditionalFormatting>
  <conditionalFormatting sqref="B556">
    <cfRule type="cellIs" dxfId="8386" priority="5047" operator="equal">
      <formula>"Chờ lớp"</formula>
    </cfRule>
  </conditionalFormatting>
  <conditionalFormatting sqref="B556">
    <cfRule type="cellIs" dxfId="8385" priority="5048" operator="equal">
      <formula>"DONE"</formula>
    </cfRule>
  </conditionalFormatting>
  <conditionalFormatting sqref="B556">
    <cfRule type="cellIs" dxfId="8384" priority="5049" operator="equal">
      <formula>"LỖI LINK FB"</formula>
    </cfRule>
  </conditionalFormatting>
  <conditionalFormatting sqref="B556">
    <cfRule type="cellIs" dxfId="8383" priority="5050" operator="equal">
      <formula>"Chờ feedback"</formula>
    </cfRule>
  </conditionalFormatting>
  <conditionalFormatting sqref="B556">
    <cfRule type="cellIs" dxfId="8382" priority="5051" operator="equal">
      <formula>"Chờ lớp"</formula>
    </cfRule>
  </conditionalFormatting>
  <conditionalFormatting sqref="B556">
    <cfRule type="cellIs" dxfId="8381" priority="5052" operator="equal">
      <formula>"DONE"</formula>
    </cfRule>
  </conditionalFormatting>
  <conditionalFormatting sqref="B556">
    <cfRule type="cellIs" dxfId="8380" priority="5053" operator="equal">
      <formula>"DONE"</formula>
    </cfRule>
  </conditionalFormatting>
  <conditionalFormatting sqref="B556">
    <cfRule type="cellIs" dxfId="8379" priority="5054" operator="equal">
      <formula>"Chờ lớp"</formula>
    </cfRule>
  </conditionalFormatting>
  <conditionalFormatting sqref="B556">
    <cfRule type="cellIs" dxfId="8378" priority="5055" operator="equal">
      <formula>"Chờ feedback"</formula>
    </cfRule>
  </conditionalFormatting>
  <conditionalFormatting sqref="B556">
    <cfRule type="cellIs" dxfId="8377" priority="5056" operator="equal">
      <formula>"LỖI LINK FB"</formula>
    </cfRule>
  </conditionalFormatting>
  <conditionalFormatting sqref="B556">
    <cfRule type="cellIs" dxfId="8376" priority="5057" operator="equal">
      <formula>"LỖI LINK FB"</formula>
    </cfRule>
  </conditionalFormatting>
  <conditionalFormatting sqref="B556">
    <cfRule type="cellIs" dxfId="8375" priority="5058" operator="equal">
      <formula>"Chờ feedback"</formula>
    </cfRule>
  </conditionalFormatting>
  <conditionalFormatting sqref="B556">
    <cfRule type="cellIs" dxfId="8374" priority="5059" operator="equal">
      <formula>"Chờ lớp"</formula>
    </cfRule>
  </conditionalFormatting>
  <conditionalFormatting sqref="B556">
    <cfRule type="cellIs" dxfId="8373" priority="5060" operator="equal">
      <formula>"DONE"</formula>
    </cfRule>
  </conditionalFormatting>
  <conditionalFormatting sqref="B556">
    <cfRule type="cellIs" dxfId="8372" priority="5061" operator="equal">
      <formula>"LỖI LINK FB"</formula>
    </cfRule>
  </conditionalFormatting>
  <conditionalFormatting sqref="B556">
    <cfRule type="cellIs" dxfId="8371" priority="5062" operator="equal">
      <formula>"Chờ feedback"</formula>
    </cfRule>
  </conditionalFormatting>
  <conditionalFormatting sqref="B556">
    <cfRule type="cellIs" dxfId="8370" priority="5063" operator="equal">
      <formula>"Chờ lớp"</formula>
    </cfRule>
  </conditionalFormatting>
  <conditionalFormatting sqref="B556">
    <cfRule type="cellIs" dxfId="8369" priority="5064" operator="equal">
      <formula>"DONE"</formula>
    </cfRule>
  </conditionalFormatting>
  <conditionalFormatting sqref="B556">
    <cfRule type="cellIs" dxfId="8368" priority="5065" operator="equal">
      <formula>"LỖI LINK FB"</formula>
    </cfRule>
  </conditionalFormatting>
  <conditionalFormatting sqref="B556">
    <cfRule type="cellIs" dxfId="8367" priority="5066" operator="equal">
      <formula>"Chờ feedback"</formula>
    </cfRule>
  </conditionalFormatting>
  <conditionalFormatting sqref="B556">
    <cfRule type="cellIs" dxfId="8366" priority="5067" operator="equal">
      <formula>"Chờ lớp"</formula>
    </cfRule>
  </conditionalFormatting>
  <conditionalFormatting sqref="B556">
    <cfRule type="cellIs" dxfId="8365" priority="5068" operator="equal">
      <formula>"DONE"</formula>
    </cfRule>
  </conditionalFormatting>
  <conditionalFormatting sqref="B556">
    <cfRule type="cellIs" dxfId="8364" priority="5069" operator="equal">
      <formula>"LỖI LINK FB"</formula>
    </cfRule>
  </conditionalFormatting>
  <conditionalFormatting sqref="B556">
    <cfRule type="cellIs" dxfId="8363" priority="5070" operator="equal">
      <formula>"Chờ feedback"</formula>
    </cfRule>
  </conditionalFormatting>
  <conditionalFormatting sqref="B556">
    <cfRule type="cellIs" dxfId="8362" priority="5071" operator="equal">
      <formula>"Chờ lớp"</formula>
    </cfRule>
  </conditionalFormatting>
  <conditionalFormatting sqref="B556">
    <cfRule type="cellIs" dxfId="8361" priority="5072" operator="equal">
      <formula>"DONE"</formula>
    </cfRule>
  </conditionalFormatting>
  <conditionalFormatting sqref="B556">
    <cfRule type="cellIs" dxfId="8360" priority="5073" operator="equal">
      <formula>"LỖI LINK FB"</formula>
    </cfRule>
  </conditionalFormatting>
  <conditionalFormatting sqref="B556">
    <cfRule type="cellIs" dxfId="8359" priority="5074" operator="equal">
      <formula>"Chờ feedback"</formula>
    </cfRule>
  </conditionalFormatting>
  <conditionalFormatting sqref="B556">
    <cfRule type="cellIs" dxfId="8358" priority="5075" operator="equal">
      <formula>"Chờ lớp"</formula>
    </cfRule>
  </conditionalFormatting>
  <conditionalFormatting sqref="B556">
    <cfRule type="cellIs" dxfId="8357" priority="5076" operator="equal">
      <formula>"DONE"</formula>
    </cfRule>
  </conditionalFormatting>
  <conditionalFormatting sqref="B556">
    <cfRule type="cellIs" dxfId="8356" priority="5077" operator="equal">
      <formula>"LỖI LINK FB"</formula>
    </cfRule>
  </conditionalFormatting>
  <conditionalFormatting sqref="B556">
    <cfRule type="cellIs" dxfId="8355" priority="5078" operator="equal">
      <formula>"LỖI LINK FB"</formula>
    </cfRule>
  </conditionalFormatting>
  <conditionalFormatting sqref="B556">
    <cfRule type="cellIs" dxfId="8354" priority="5079" operator="equal">
      <formula>"LỖI LINK FB"</formula>
    </cfRule>
  </conditionalFormatting>
  <conditionalFormatting sqref="B556">
    <cfRule type="cellIs" dxfId="8353" priority="5080" operator="equal">
      <formula>"LỖI LINK FB"</formula>
    </cfRule>
  </conditionalFormatting>
  <conditionalFormatting sqref="B556">
    <cfRule type="cellIs" dxfId="8352" priority="5081" operator="equal">
      <formula>"LỖI LINK FB"</formula>
    </cfRule>
  </conditionalFormatting>
  <conditionalFormatting sqref="B556">
    <cfRule type="cellIs" dxfId="8351" priority="5082" operator="equal">
      <formula>"LỖI LINK FB"</formula>
    </cfRule>
  </conditionalFormatting>
  <conditionalFormatting sqref="B556">
    <cfRule type="cellIs" dxfId="8350" priority="5083" operator="equal">
      <formula>"LỖI LINK FB"</formula>
    </cfRule>
  </conditionalFormatting>
  <conditionalFormatting sqref="B556">
    <cfRule type="cellIs" dxfId="8349" priority="5084" operator="equal">
      <formula>"LỖI LINK FB"</formula>
    </cfRule>
  </conditionalFormatting>
  <conditionalFormatting sqref="B556">
    <cfRule type="cellIs" dxfId="8348" priority="5085" operator="equal">
      <formula>"LỖI LINK FB"</formula>
    </cfRule>
  </conditionalFormatting>
  <conditionalFormatting sqref="B556">
    <cfRule type="cellIs" dxfId="8347" priority="5086" operator="equal">
      <formula>"LỖI LINK FB"</formula>
    </cfRule>
  </conditionalFormatting>
  <conditionalFormatting sqref="B556">
    <cfRule type="cellIs" dxfId="8346" priority="5087" operator="equal">
      <formula>"LỖI LINK FB"</formula>
    </cfRule>
  </conditionalFormatting>
  <conditionalFormatting sqref="B556">
    <cfRule type="cellIs" dxfId="8345" priority="5088" operator="equal">
      <formula>"LỖI LINK FB"</formula>
    </cfRule>
  </conditionalFormatting>
  <conditionalFormatting sqref="B556">
    <cfRule type="cellIs" dxfId="8344" priority="5089" operator="equal">
      <formula>"LỖI LINK FB"</formula>
    </cfRule>
  </conditionalFormatting>
  <conditionalFormatting sqref="B556">
    <cfRule type="cellIs" dxfId="8343" priority="5090" operator="equal">
      <formula>"LỖI LINK FB"</formula>
    </cfRule>
  </conditionalFormatting>
  <conditionalFormatting sqref="B556">
    <cfRule type="cellIs" dxfId="8342" priority="5091" operator="equal">
      <formula>"Chờ feedback"</formula>
    </cfRule>
  </conditionalFormatting>
  <conditionalFormatting sqref="B556">
    <cfRule type="cellIs" dxfId="8341" priority="5092" operator="equal">
      <formula>"Chờ lớp"</formula>
    </cfRule>
  </conditionalFormatting>
  <conditionalFormatting sqref="B556">
    <cfRule type="cellIs" dxfId="8340" priority="5093" operator="equal">
      <formula>"DONE"</formula>
    </cfRule>
  </conditionalFormatting>
  <conditionalFormatting sqref="B556">
    <cfRule type="cellIs" dxfId="8339" priority="5094" operator="equal">
      <formula>"LỖI LINK FB"</formula>
    </cfRule>
  </conditionalFormatting>
  <conditionalFormatting sqref="B556">
    <cfRule type="cellIs" dxfId="8338" priority="5095" operator="equal">
      <formula>"Chờ feedback"</formula>
    </cfRule>
  </conditionalFormatting>
  <conditionalFormatting sqref="B556">
    <cfRule type="cellIs" dxfId="8337" priority="5096" operator="equal">
      <formula>"Chờ lớp"</formula>
    </cfRule>
  </conditionalFormatting>
  <conditionalFormatting sqref="B556">
    <cfRule type="cellIs" dxfId="8336" priority="5097" operator="equal">
      <formula>"DONE"</formula>
    </cfRule>
  </conditionalFormatting>
  <conditionalFormatting sqref="N556">
    <cfRule type="cellIs" dxfId="8335" priority="5098" operator="equal">
      <formula>"TIẾN"</formula>
    </cfRule>
  </conditionalFormatting>
  <conditionalFormatting sqref="N556">
    <cfRule type="cellIs" dxfId="8334" priority="5099" operator="equal">
      <formula>"TIẾN"</formula>
    </cfRule>
  </conditionalFormatting>
  <conditionalFormatting sqref="B556">
    <cfRule type="cellIs" dxfId="8333" priority="5100" operator="equal">
      <formula>"LỖI LINK FB"</formula>
    </cfRule>
  </conditionalFormatting>
  <conditionalFormatting sqref="B556">
    <cfRule type="cellIs" dxfId="8332" priority="5101" operator="equal">
      <formula>"Chờ feedback"</formula>
    </cfRule>
  </conditionalFormatting>
  <conditionalFormatting sqref="B556">
    <cfRule type="cellIs" dxfId="8331" priority="5102" operator="equal">
      <formula>"Chờ lớp"</formula>
    </cfRule>
  </conditionalFormatting>
  <conditionalFormatting sqref="B556">
    <cfRule type="cellIs" dxfId="8330" priority="5103" operator="equal">
      <formula>"DONE"</formula>
    </cfRule>
  </conditionalFormatting>
  <conditionalFormatting sqref="B556">
    <cfRule type="cellIs" dxfId="8329" priority="5104" operator="equal">
      <formula>"LỖI LINK FB"</formula>
    </cfRule>
  </conditionalFormatting>
  <conditionalFormatting sqref="B556">
    <cfRule type="cellIs" dxfId="8328" priority="5105" operator="equal">
      <formula>"Chờ feedback"</formula>
    </cfRule>
  </conditionalFormatting>
  <conditionalFormatting sqref="B556">
    <cfRule type="cellIs" dxfId="8327" priority="5106" operator="equal">
      <formula>"Chờ lớp"</formula>
    </cfRule>
  </conditionalFormatting>
  <conditionalFormatting sqref="B556">
    <cfRule type="cellIs" dxfId="8326" priority="5107" operator="equal">
      <formula>"DONE"</formula>
    </cfRule>
  </conditionalFormatting>
  <conditionalFormatting sqref="B556">
    <cfRule type="cellIs" dxfId="8325" priority="5108" operator="equal">
      <formula>"DONE"</formula>
    </cfRule>
  </conditionalFormatting>
  <conditionalFormatting sqref="B556">
    <cfRule type="cellIs" dxfId="8324" priority="5109" operator="equal">
      <formula>"Chờ lớp"</formula>
    </cfRule>
  </conditionalFormatting>
  <conditionalFormatting sqref="B556">
    <cfRule type="cellIs" dxfId="8323" priority="5110" operator="equal">
      <formula>"Chờ feedback"</formula>
    </cfRule>
  </conditionalFormatting>
  <conditionalFormatting sqref="B556">
    <cfRule type="cellIs" dxfId="8322" priority="5111" operator="equal">
      <formula>"LỖI LINK FB"</formula>
    </cfRule>
  </conditionalFormatting>
  <conditionalFormatting sqref="B556">
    <cfRule type="cellIs" dxfId="8321" priority="5112" operator="equal">
      <formula>"LỖI LINK FB"</formula>
    </cfRule>
  </conditionalFormatting>
  <conditionalFormatting sqref="B556">
    <cfRule type="cellIs" dxfId="8320" priority="5113" operator="equal">
      <formula>"Chờ feedback"</formula>
    </cfRule>
  </conditionalFormatting>
  <conditionalFormatting sqref="B556">
    <cfRule type="cellIs" dxfId="8319" priority="5114" operator="equal">
      <formula>"Chờ lớp"</formula>
    </cfRule>
  </conditionalFormatting>
  <conditionalFormatting sqref="B556">
    <cfRule type="cellIs" dxfId="8318" priority="5115" operator="equal">
      <formula>"DONE"</formula>
    </cfRule>
  </conditionalFormatting>
  <conditionalFormatting sqref="B556">
    <cfRule type="cellIs" dxfId="8317" priority="5116" operator="equal">
      <formula>"DONE"</formula>
    </cfRule>
  </conditionalFormatting>
  <conditionalFormatting sqref="B556">
    <cfRule type="cellIs" dxfId="8316" priority="5117" operator="equal">
      <formula>"Chờ lớp"</formula>
    </cfRule>
  </conditionalFormatting>
  <conditionalFormatting sqref="B556">
    <cfRule type="cellIs" dxfId="8315" priority="5118" operator="equal">
      <formula>"Chờ feedback"</formula>
    </cfRule>
  </conditionalFormatting>
  <conditionalFormatting sqref="B556">
    <cfRule type="cellIs" dxfId="8314" priority="5119" operator="equal">
      <formula>"LỖI LINK FB"</formula>
    </cfRule>
  </conditionalFormatting>
  <conditionalFormatting sqref="B556">
    <cfRule type="cellIs" dxfId="8313" priority="5120" operator="equal">
      <formula>"DONE"</formula>
    </cfRule>
  </conditionalFormatting>
  <conditionalFormatting sqref="B556">
    <cfRule type="cellIs" dxfId="8312" priority="5121" operator="equal">
      <formula>"Chờ lớp"</formula>
    </cfRule>
  </conditionalFormatting>
  <conditionalFormatting sqref="B556">
    <cfRule type="cellIs" dxfId="8311" priority="5122" operator="equal">
      <formula>"Chờ feedback"</formula>
    </cfRule>
  </conditionalFormatting>
  <conditionalFormatting sqref="B556">
    <cfRule type="cellIs" dxfId="8310" priority="5123" operator="equal">
      <formula>"LỖI LINK FB"</formula>
    </cfRule>
  </conditionalFormatting>
  <conditionalFormatting sqref="B556">
    <cfRule type="cellIs" dxfId="8309" priority="5124" operator="equal">
      <formula>"LỖI LINK FB"</formula>
    </cfRule>
  </conditionalFormatting>
  <conditionalFormatting sqref="B556">
    <cfRule type="cellIs" dxfId="8308" priority="5125" operator="equal">
      <formula>"Chờ feedback"</formula>
    </cfRule>
  </conditionalFormatting>
  <conditionalFormatting sqref="B556">
    <cfRule type="cellIs" dxfId="8307" priority="5126" operator="equal">
      <formula>"Chờ lớp"</formula>
    </cfRule>
  </conditionalFormatting>
  <conditionalFormatting sqref="B556">
    <cfRule type="cellIs" dxfId="8306" priority="5127" operator="equal">
      <formula>"DONE"</formula>
    </cfRule>
  </conditionalFormatting>
  <conditionalFormatting sqref="B556">
    <cfRule type="cellIs" dxfId="8305" priority="5128" operator="equal">
      <formula>"LỖI LINK FB"</formula>
    </cfRule>
  </conditionalFormatting>
  <conditionalFormatting sqref="B556">
    <cfRule type="cellIs" dxfId="8304" priority="5129" operator="equal">
      <formula>"Chờ feedback"</formula>
    </cfRule>
  </conditionalFormatting>
  <conditionalFormatting sqref="B556">
    <cfRule type="cellIs" dxfId="8303" priority="5130" operator="equal">
      <formula>"Chờ lớp"</formula>
    </cfRule>
  </conditionalFormatting>
  <conditionalFormatting sqref="B556">
    <cfRule type="cellIs" dxfId="8302" priority="5131" operator="equal">
      <formula>"DONE"</formula>
    </cfRule>
  </conditionalFormatting>
  <conditionalFormatting sqref="B556">
    <cfRule type="cellIs" dxfId="8301" priority="5132" operator="equal">
      <formula>"DONE"</formula>
    </cfRule>
  </conditionalFormatting>
  <conditionalFormatting sqref="B556">
    <cfRule type="cellIs" dxfId="8300" priority="5133" operator="equal">
      <formula>"Chờ lớp"</formula>
    </cfRule>
  </conditionalFormatting>
  <conditionalFormatting sqref="B556">
    <cfRule type="cellIs" dxfId="8299" priority="5134" operator="equal">
      <formula>"Chờ feedback"</formula>
    </cfRule>
  </conditionalFormatting>
  <conditionalFormatting sqref="B556">
    <cfRule type="cellIs" dxfId="8298" priority="5135" operator="equal">
      <formula>"LỖI LINK FB"</formula>
    </cfRule>
  </conditionalFormatting>
  <conditionalFormatting sqref="B556">
    <cfRule type="cellIs" dxfId="8297" priority="5136" operator="equal">
      <formula>"LỖI LINK FB"</formula>
    </cfRule>
  </conditionalFormatting>
  <conditionalFormatting sqref="B556">
    <cfRule type="cellIs" dxfId="8296" priority="5137" operator="equal">
      <formula>"Chờ feedback"</formula>
    </cfRule>
  </conditionalFormatting>
  <conditionalFormatting sqref="B556">
    <cfRule type="cellIs" dxfId="8295" priority="5138" operator="equal">
      <formula>"Chờ lớp"</formula>
    </cfRule>
  </conditionalFormatting>
  <conditionalFormatting sqref="B556">
    <cfRule type="cellIs" dxfId="8294" priority="5139" operator="equal">
      <formula>"DONE"</formula>
    </cfRule>
  </conditionalFormatting>
  <conditionalFormatting sqref="B556">
    <cfRule type="cellIs" dxfId="8293" priority="5140" operator="equal">
      <formula>"LỖI LINK FB"</formula>
    </cfRule>
  </conditionalFormatting>
  <conditionalFormatting sqref="B556">
    <cfRule type="cellIs" dxfId="8292" priority="5141" operator="equal">
      <formula>"Chờ feedback"</formula>
    </cfRule>
  </conditionalFormatting>
  <conditionalFormatting sqref="B556">
    <cfRule type="cellIs" dxfId="8291" priority="5142" operator="equal">
      <formula>"Chờ lớp"</formula>
    </cfRule>
  </conditionalFormatting>
  <conditionalFormatting sqref="B556">
    <cfRule type="cellIs" dxfId="8290" priority="5143" operator="equal">
      <formula>"DONE"</formula>
    </cfRule>
  </conditionalFormatting>
  <conditionalFormatting sqref="B556">
    <cfRule type="cellIs" dxfId="8289" priority="5144" operator="equal">
      <formula>"LỖI LINK FB"</formula>
    </cfRule>
  </conditionalFormatting>
  <conditionalFormatting sqref="B556">
    <cfRule type="cellIs" dxfId="8288" priority="5145" operator="equal">
      <formula>"Chờ feedback"</formula>
    </cfRule>
  </conditionalFormatting>
  <conditionalFormatting sqref="B556">
    <cfRule type="cellIs" dxfId="8287" priority="5146" operator="equal">
      <formula>"Chờ lớp"</formula>
    </cfRule>
  </conditionalFormatting>
  <conditionalFormatting sqref="B556">
    <cfRule type="cellIs" dxfId="8286" priority="5147" operator="equal">
      <formula>"DONE"</formula>
    </cfRule>
  </conditionalFormatting>
  <conditionalFormatting sqref="B556">
    <cfRule type="cellIs" dxfId="8285" priority="5148" operator="equal">
      <formula>"LỖI LINK FB"</formula>
    </cfRule>
  </conditionalFormatting>
  <conditionalFormatting sqref="B556">
    <cfRule type="cellIs" dxfId="8284" priority="5149" operator="equal">
      <formula>"Chờ feedback"</formula>
    </cfRule>
  </conditionalFormatting>
  <conditionalFormatting sqref="B556">
    <cfRule type="cellIs" dxfId="8283" priority="5150" operator="equal">
      <formula>"Chờ lớp"</formula>
    </cfRule>
  </conditionalFormatting>
  <conditionalFormatting sqref="B556">
    <cfRule type="cellIs" dxfId="8282" priority="5151" operator="equal">
      <formula>"DONE"</formula>
    </cfRule>
  </conditionalFormatting>
  <conditionalFormatting sqref="B556">
    <cfRule type="cellIs" dxfId="8281" priority="5152" operator="equal">
      <formula>"LỖI LINK FB"</formula>
    </cfRule>
  </conditionalFormatting>
  <conditionalFormatting sqref="B556">
    <cfRule type="cellIs" dxfId="8280" priority="5153" operator="equal">
      <formula>"LỖI LINK FB"</formula>
    </cfRule>
  </conditionalFormatting>
  <conditionalFormatting sqref="B556">
    <cfRule type="cellIs" dxfId="8279" priority="5154" operator="equal">
      <formula>"LỖI LINK FB"</formula>
    </cfRule>
  </conditionalFormatting>
  <conditionalFormatting sqref="B556">
    <cfRule type="cellIs" dxfId="8278" priority="5155" operator="equal">
      <formula>"LỖI LINK FB"</formula>
    </cfRule>
  </conditionalFormatting>
  <conditionalFormatting sqref="B556">
    <cfRule type="cellIs" dxfId="8277" priority="5156" operator="equal">
      <formula>"LỖI LINK FB"</formula>
    </cfRule>
  </conditionalFormatting>
  <conditionalFormatting sqref="B556">
    <cfRule type="cellIs" dxfId="8276" priority="5157" operator="equal">
      <formula>"LỖI LINK FB"</formula>
    </cfRule>
  </conditionalFormatting>
  <conditionalFormatting sqref="B556">
    <cfRule type="cellIs" dxfId="8275" priority="5158" operator="equal">
      <formula>"LỖI LINK FB"</formula>
    </cfRule>
  </conditionalFormatting>
  <conditionalFormatting sqref="B556">
    <cfRule type="cellIs" dxfId="8274" priority="5159" operator="equal">
      <formula>"LỖI LINK FB"</formula>
    </cfRule>
  </conditionalFormatting>
  <conditionalFormatting sqref="B556">
    <cfRule type="cellIs" dxfId="8273" priority="5160" operator="equal">
      <formula>"LỖI LINK FB"</formula>
    </cfRule>
  </conditionalFormatting>
  <conditionalFormatting sqref="B556">
    <cfRule type="cellIs" dxfId="8272" priority="5161" operator="equal">
      <formula>"LỖI LINK FB"</formula>
    </cfRule>
  </conditionalFormatting>
  <conditionalFormatting sqref="B556">
    <cfRule type="cellIs" dxfId="8271" priority="5162" operator="equal">
      <formula>"LỖI LINK FB"</formula>
    </cfRule>
  </conditionalFormatting>
  <conditionalFormatting sqref="B556">
    <cfRule type="cellIs" dxfId="8270" priority="5163" operator="equal">
      <formula>"LỖI LINK FB"</formula>
    </cfRule>
  </conditionalFormatting>
  <conditionalFormatting sqref="B556">
    <cfRule type="cellIs" dxfId="8269" priority="5164" operator="equal">
      <formula>"LỖI LINK FB"</formula>
    </cfRule>
  </conditionalFormatting>
  <conditionalFormatting sqref="B556">
    <cfRule type="cellIs" dxfId="8268" priority="5165" operator="equal">
      <formula>"LỖI LINK FB"</formula>
    </cfRule>
  </conditionalFormatting>
  <conditionalFormatting sqref="B556">
    <cfRule type="cellIs" dxfId="8267" priority="5166" operator="equal">
      <formula>"Chờ feedback"</formula>
    </cfRule>
  </conditionalFormatting>
  <conditionalFormatting sqref="B556">
    <cfRule type="cellIs" dxfId="8266" priority="5167" operator="equal">
      <formula>"Chờ lớp"</formula>
    </cfRule>
  </conditionalFormatting>
  <conditionalFormatting sqref="B556">
    <cfRule type="cellIs" dxfId="8265" priority="5168" operator="equal">
      <formula>"DONE"</formula>
    </cfRule>
  </conditionalFormatting>
  <conditionalFormatting sqref="B556">
    <cfRule type="cellIs" dxfId="8264" priority="5169" operator="equal">
      <formula>"LỖI LINK FB"</formula>
    </cfRule>
  </conditionalFormatting>
  <conditionalFormatting sqref="B556">
    <cfRule type="cellIs" dxfId="8263" priority="5170" operator="equal">
      <formula>"Chờ feedback"</formula>
    </cfRule>
  </conditionalFormatting>
  <conditionalFormatting sqref="B556">
    <cfRule type="cellIs" dxfId="8262" priority="5171" operator="equal">
      <formula>"Chờ lớp"</formula>
    </cfRule>
  </conditionalFormatting>
  <conditionalFormatting sqref="B556">
    <cfRule type="cellIs" dxfId="8261" priority="5172" operator="equal">
      <formula>"DONE"</formula>
    </cfRule>
  </conditionalFormatting>
  <conditionalFormatting sqref="B556">
    <cfRule type="cellIs" dxfId="8260" priority="5173" operator="equal">
      <formula>"LỖI LINK FB"</formula>
    </cfRule>
  </conditionalFormatting>
  <conditionalFormatting sqref="B556">
    <cfRule type="cellIs" dxfId="8259" priority="5174" operator="equal">
      <formula>"Chờ feedback"</formula>
    </cfRule>
  </conditionalFormatting>
  <conditionalFormatting sqref="B556">
    <cfRule type="cellIs" dxfId="8258" priority="5175" operator="equal">
      <formula>"Chờ lớp"</formula>
    </cfRule>
  </conditionalFormatting>
  <conditionalFormatting sqref="B556">
    <cfRule type="cellIs" dxfId="8257" priority="5176" operator="equal">
      <formula>"DONE"</formula>
    </cfRule>
  </conditionalFormatting>
  <conditionalFormatting sqref="B556">
    <cfRule type="cellIs" dxfId="8256" priority="5177" operator="equal">
      <formula>"LỖI LINK FB"</formula>
    </cfRule>
  </conditionalFormatting>
  <conditionalFormatting sqref="B556">
    <cfRule type="cellIs" dxfId="8255" priority="5178" operator="equal">
      <formula>"Chờ feedback"</formula>
    </cfRule>
  </conditionalFormatting>
  <conditionalFormatting sqref="B556">
    <cfRule type="cellIs" dxfId="8254" priority="5179" operator="equal">
      <formula>"Chờ lớp"</formula>
    </cfRule>
  </conditionalFormatting>
  <conditionalFormatting sqref="B556">
    <cfRule type="cellIs" dxfId="8253" priority="5180" operator="equal">
      <formula>"DONE"</formula>
    </cfRule>
  </conditionalFormatting>
  <conditionalFormatting sqref="B556">
    <cfRule type="cellIs" dxfId="8252" priority="5181" operator="equal">
      <formula>"DONE"</formula>
    </cfRule>
  </conditionalFormatting>
  <conditionalFormatting sqref="B556">
    <cfRule type="cellIs" dxfId="8251" priority="5182" operator="equal">
      <formula>"Chờ lớp"</formula>
    </cfRule>
  </conditionalFormatting>
  <conditionalFormatting sqref="B556">
    <cfRule type="cellIs" dxfId="8250" priority="5183" operator="equal">
      <formula>"Chờ feedback"</formula>
    </cfRule>
  </conditionalFormatting>
  <conditionalFormatting sqref="B556">
    <cfRule type="cellIs" dxfId="8249" priority="5184" operator="equal">
      <formula>"LỖI LINK FB"</formula>
    </cfRule>
  </conditionalFormatting>
  <conditionalFormatting sqref="B556">
    <cfRule type="cellIs" dxfId="8248" priority="5185" operator="equal">
      <formula>"DONE"</formula>
    </cfRule>
  </conditionalFormatting>
  <conditionalFormatting sqref="B556">
    <cfRule type="cellIs" dxfId="8247" priority="5186" operator="equal">
      <formula>"Chờ lớp"</formula>
    </cfRule>
  </conditionalFormatting>
  <conditionalFormatting sqref="B556">
    <cfRule type="cellIs" dxfId="8246" priority="5187" operator="equal">
      <formula>"Chờ feedback"</formula>
    </cfRule>
  </conditionalFormatting>
  <conditionalFormatting sqref="B556">
    <cfRule type="cellIs" dxfId="8245" priority="5188" operator="equal">
      <formula>"LỖI LINK FB"</formula>
    </cfRule>
  </conditionalFormatting>
  <conditionalFormatting sqref="B556">
    <cfRule type="cellIs" dxfId="8244" priority="5189" operator="equal">
      <formula>"DONE"</formula>
    </cfRule>
  </conditionalFormatting>
  <conditionalFormatting sqref="B556">
    <cfRule type="cellIs" dxfId="8243" priority="5190" operator="equal">
      <formula>"Chờ lớp"</formula>
    </cfRule>
  </conditionalFormatting>
  <conditionalFormatting sqref="B556">
    <cfRule type="cellIs" dxfId="8242" priority="5191" operator="equal">
      <formula>"Chờ feedback"</formula>
    </cfRule>
  </conditionalFormatting>
  <conditionalFormatting sqref="B556">
    <cfRule type="cellIs" dxfId="8241" priority="5192" operator="equal">
      <formula>"LỖI LINK FB"</formula>
    </cfRule>
  </conditionalFormatting>
  <conditionalFormatting sqref="B556">
    <cfRule type="cellIs" dxfId="8240" priority="5193" operator="equal">
      <formula>"DONE"</formula>
    </cfRule>
  </conditionalFormatting>
  <conditionalFormatting sqref="B556">
    <cfRule type="cellIs" dxfId="8239" priority="5194" operator="equal">
      <formula>"Chờ lớp"</formula>
    </cfRule>
  </conditionalFormatting>
  <conditionalFormatting sqref="B556">
    <cfRule type="cellIs" dxfId="8238" priority="5195" operator="equal">
      <formula>"Chờ feedback"</formula>
    </cfRule>
  </conditionalFormatting>
  <conditionalFormatting sqref="B556">
    <cfRule type="cellIs" dxfId="8237" priority="5196" operator="equal">
      <formula>"LỖI LINK FB"</formula>
    </cfRule>
  </conditionalFormatting>
  <conditionalFormatting sqref="B556">
    <cfRule type="cellIs" dxfId="8236" priority="5197" operator="equal">
      <formula>"LỖI LINK FB"</formula>
    </cfRule>
  </conditionalFormatting>
  <conditionalFormatting sqref="B556">
    <cfRule type="cellIs" dxfId="8235" priority="5198" operator="equal">
      <formula>"Chờ feedback"</formula>
    </cfRule>
  </conditionalFormatting>
  <conditionalFormatting sqref="B556">
    <cfRule type="cellIs" dxfId="8234" priority="5199" operator="equal">
      <formula>"Chờ lớp"</formula>
    </cfRule>
  </conditionalFormatting>
  <conditionalFormatting sqref="B556">
    <cfRule type="cellIs" dxfId="8233" priority="5200" operator="equal">
      <formula>"DONE"</formula>
    </cfRule>
  </conditionalFormatting>
  <conditionalFormatting sqref="B556">
    <cfRule type="cellIs" dxfId="8232" priority="5201" operator="equal">
      <formula>"DONE"</formula>
    </cfRule>
  </conditionalFormatting>
  <conditionalFormatting sqref="B556">
    <cfRule type="cellIs" dxfId="8231" priority="5202" operator="equal">
      <formula>"Chờ lớp"</formula>
    </cfRule>
  </conditionalFormatting>
  <conditionalFormatting sqref="B556">
    <cfRule type="cellIs" dxfId="8230" priority="5203" operator="equal">
      <formula>"Chờ feedback"</formula>
    </cfRule>
  </conditionalFormatting>
  <conditionalFormatting sqref="B556">
    <cfRule type="cellIs" dxfId="8229" priority="5204" operator="equal">
      <formula>"LỖI LINK FB"</formula>
    </cfRule>
  </conditionalFormatting>
  <conditionalFormatting sqref="B556">
    <cfRule type="cellIs" dxfId="8228" priority="5205" operator="equal">
      <formula>"DONE"</formula>
    </cfRule>
  </conditionalFormatting>
  <conditionalFormatting sqref="B556">
    <cfRule type="cellIs" dxfId="8227" priority="5206" operator="equal">
      <formula>"Chờ lớp"</formula>
    </cfRule>
  </conditionalFormatting>
  <conditionalFormatting sqref="B556">
    <cfRule type="cellIs" dxfId="8226" priority="5207" operator="equal">
      <formula>"Chờ feedback"</formula>
    </cfRule>
  </conditionalFormatting>
  <conditionalFormatting sqref="B556">
    <cfRule type="cellIs" dxfId="8225" priority="5208" operator="equal">
      <formula>"LỖI LINK FB"</formula>
    </cfRule>
  </conditionalFormatting>
  <conditionalFormatting sqref="B556">
    <cfRule type="cellIs" dxfId="8224" priority="5209" operator="equal">
      <formula>"LỖI LINK FB"</formula>
    </cfRule>
  </conditionalFormatting>
  <conditionalFormatting sqref="B556">
    <cfRule type="cellIs" dxfId="8223" priority="5210" operator="equal">
      <formula>"Chờ feedback"</formula>
    </cfRule>
  </conditionalFormatting>
  <conditionalFormatting sqref="B556">
    <cfRule type="cellIs" dxfId="8222" priority="5211" operator="equal">
      <formula>"Chờ lớp"</formula>
    </cfRule>
  </conditionalFormatting>
  <conditionalFormatting sqref="B556">
    <cfRule type="cellIs" dxfId="8221" priority="5212" operator="equal">
      <formula>"DONE"</formula>
    </cfRule>
  </conditionalFormatting>
  <conditionalFormatting sqref="B556">
    <cfRule type="cellIs" dxfId="8220" priority="5213" operator="equal">
      <formula>"LỖI LINK FB"</formula>
    </cfRule>
  </conditionalFormatting>
  <conditionalFormatting sqref="B556">
    <cfRule type="cellIs" dxfId="8219" priority="5214" operator="equal">
      <formula>"Chờ feedback"</formula>
    </cfRule>
  </conditionalFormatting>
  <conditionalFormatting sqref="B556">
    <cfRule type="cellIs" dxfId="8218" priority="5215" operator="equal">
      <formula>"Chờ lớp"</formula>
    </cfRule>
  </conditionalFormatting>
  <conditionalFormatting sqref="B556">
    <cfRule type="cellIs" dxfId="8217" priority="5216" operator="equal">
      <formula>"DONE"</formula>
    </cfRule>
  </conditionalFormatting>
  <conditionalFormatting sqref="B556">
    <cfRule type="cellIs" dxfId="8216" priority="5217" operator="equal">
      <formula>"DONE"</formula>
    </cfRule>
  </conditionalFormatting>
  <conditionalFormatting sqref="B556">
    <cfRule type="cellIs" dxfId="8215" priority="5218" operator="equal">
      <formula>"Chờ lớp"</formula>
    </cfRule>
  </conditionalFormatting>
  <conditionalFormatting sqref="B556">
    <cfRule type="cellIs" dxfId="8214" priority="5219" operator="equal">
      <formula>"Chờ feedback"</formula>
    </cfRule>
  </conditionalFormatting>
  <conditionalFormatting sqref="B556">
    <cfRule type="cellIs" dxfId="8213" priority="5220" operator="equal">
      <formula>"LỖI LINK FB"</formula>
    </cfRule>
  </conditionalFormatting>
  <conditionalFormatting sqref="B556">
    <cfRule type="cellIs" dxfId="8212" priority="5221" operator="equal">
      <formula>"LỖI LINK FB"</formula>
    </cfRule>
  </conditionalFormatting>
  <conditionalFormatting sqref="B556">
    <cfRule type="cellIs" dxfId="8211" priority="5222" operator="equal">
      <formula>"Chờ feedback"</formula>
    </cfRule>
  </conditionalFormatting>
  <conditionalFormatting sqref="B556">
    <cfRule type="cellIs" dxfId="8210" priority="5223" operator="equal">
      <formula>"Chờ lớp"</formula>
    </cfRule>
  </conditionalFormatting>
  <conditionalFormatting sqref="B556">
    <cfRule type="cellIs" dxfId="8209" priority="5224" operator="equal">
      <formula>"DONE"</formula>
    </cfRule>
  </conditionalFormatting>
  <conditionalFormatting sqref="B556">
    <cfRule type="cellIs" dxfId="8208" priority="5225" operator="equal">
      <formula>"DONE"</formula>
    </cfRule>
  </conditionalFormatting>
  <conditionalFormatting sqref="B556">
    <cfRule type="cellIs" dxfId="8207" priority="5226" operator="equal">
      <formula>"Chờ lớp"</formula>
    </cfRule>
  </conditionalFormatting>
  <conditionalFormatting sqref="B556">
    <cfRule type="cellIs" dxfId="8206" priority="5227" operator="equal">
      <formula>"Chờ feedback"</formula>
    </cfRule>
  </conditionalFormatting>
  <conditionalFormatting sqref="B556">
    <cfRule type="cellIs" dxfId="8205" priority="5228" operator="equal">
      <formula>"LỖI LINK FB"</formula>
    </cfRule>
  </conditionalFormatting>
  <conditionalFormatting sqref="B556">
    <cfRule type="cellIs" dxfId="8204" priority="5229" operator="equal">
      <formula>"DONE"</formula>
    </cfRule>
  </conditionalFormatting>
  <conditionalFormatting sqref="B556">
    <cfRule type="cellIs" dxfId="8203" priority="5230" operator="equal">
      <formula>"Chờ lớp"</formula>
    </cfRule>
  </conditionalFormatting>
  <conditionalFormatting sqref="B556">
    <cfRule type="cellIs" dxfId="8202" priority="5231" operator="equal">
      <formula>"Chờ feedback"</formula>
    </cfRule>
  </conditionalFormatting>
  <conditionalFormatting sqref="B556">
    <cfRule type="cellIs" dxfId="8201" priority="5232" operator="equal">
      <formula>"LỖI LINK FB"</formula>
    </cfRule>
  </conditionalFormatting>
  <conditionalFormatting sqref="B556">
    <cfRule type="cellIs" dxfId="8200" priority="5233" operator="equal">
      <formula>"DONE"</formula>
    </cfRule>
  </conditionalFormatting>
  <conditionalFormatting sqref="B556">
    <cfRule type="cellIs" dxfId="8199" priority="5234" operator="equal">
      <formula>"Chờ lớp"</formula>
    </cfRule>
  </conditionalFormatting>
  <conditionalFormatting sqref="B556">
    <cfRule type="cellIs" dxfId="8198" priority="5235" operator="equal">
      <formula>"Chờ feedback"</formula>
    </cfRule>
  </conditionalFormatting>
  <conditionalFormatting sqref="B556">
    <cfRule type="cellIs" dxfId="8197" priority="5236" operator="equal">
      <formula>"LỖI LINK FB"</formula>
    </cfRule>
  </conditionalFormatting>
  <conditionalFormatting sqref="B556">
    <cfRule type="cellIs" dxfId="8196" priority="5237" operator="equal">
      <formula>"LỖI LINK FB"</formula>
    </cfRule>
  </conditionalFormatting>
  <conditionalFormatting sqref="B556">
    <cfRule type="cellIs" dxfId="8195" priority="5238" operator="equal">
      <formula>"LỖI LINK FB"</formula>
    </cfRule>
  </conditionalFormatting>
  <conditionalFormatting sqref="B556">
    <cfRule type="cellIs" dxfId="8194" priority="5239" operator="equal">
      <formula>"LỖI LINK FB"</formula>
    </cfRule>
  </conditionalFormatting>
  <conditionalFormatting sqref="B556">
    <cfRule type="cellIs" dxfId="8193" priority="5240" operator="equal">
      <formula>"LỖI LINK FB"</formula>
    </cfRule>
  </conditionalFormatting>
  <conditionalFormatting sqref="B556">
    <cfRule type="cellIs" dxfId="8192" priority="5241" operator="equal">
      <formula>"LỖI LINK FB"</formula>
    </cfRule>
  </conditionalFormatting>
  <conditionalFormatting sqref="B556">
    <cfRule type="cellIs" dxfId="8191" priority="5242" operator="equal">
      <formula>"LỖI LINK FB"</formula>
    </cfRule>
  </conditionalFormatting>
  <conditionalFormatting sqref="B556">
    <cfRule type="cellIs" dxfId="8190" priority="5243" operator="equal">
      <formula>"LỖI LINK FB"</formula>
    </cfRule>
  </conditionalFormatting>
  <conditionalFormatting sqref="B556">
    <cfRule type="cellIs" dxfId="8189" priority="5244" operator="equal">
      <formula>"LỖI LINK FB"</formula>
    </cfRule>
  </conditionalFormatting>
  <conditionalFormatting sqref="B556">
    <cfRule type="cellIs" dxfId="8188" priority="5245" operator="equal">
      <formula>"LỖI LINK FB"</formula>
    </cfRule>
  </conditionalFormatting>
  <conditionalFormatting sqref="B556">
    <cfRule type="cellIs" dxfId="8187" priority="5246" operator="equal">
      <formula>"LỖI LINK FB"</formula>
    </cfRule>
  </conditionalFormatting>
  <conditionalFormatting sqref="B556">
    <cfRule type="cellIs" dxfId="8186" priority="5247" operator="equal">
      <formula>"LỖI LINK FB"</formula>
    </cfRule>
  </conditionalFormatting>
  <conditionalFormatting sqref="B556">
    <cfRule type="cellIs" dxfId="8185" priority="5248" operator="equal">
      <formula>"LỖI LINK FB"</formula>
    </cfRule>
  </conditionalFormatting>
  <conditionalFormatting sqref="B556">
    <cfRule type="cellIs" dxfId="8184" priority="5249" operator="equal">
      <formula>"LỖI LINK FB"</formula>
    </cfRule>
  </conditionalFormatting>
  <conditionalFormatting sqref="B556">
    <cfRule type="cellIs" dxfId="8183" priority="5250" operator="equal">
      <formula>"DONE"</formula>
    </cfRule>
  </conditionalFormatting>
  <conditionalFormatting sqref="B556">
    <cfRule type="cellIs" dxfId="8182" priority="5251" operator="equal">
      <formula>"Chờ lớp"</formula>
    </cfRule>
  </conditionalFormatting>
  <conditionalFormatting sqref="B556">
    <cfRule type="cellIs" dxfId="8181" priority="5252" operator="equal">
      <formula>"Chờ feedback"</formula>
    </cfRule>
  </conditionalFormatting>
  <conditionalFormatting sqref="B556">
    <cfRule type="cellIs" dxfId="8180" priority="5253" operator="equal">
      <formula>"LỖI LINK FB"</formula>
    </cfRule>
  </conditionalFormatting>
  <conditionalFormatting sqref="B556">
    <cfRule type="cellIs" dxfId="8179" priority="5254" operator="equal">
      <formula>"LỖI LINK FB"</formula>
    </cfRule>
  </conditionalFormatting>
  <conditionalFormatting sqref="B556">
    <cfRule type="cellIs" dxfId="8178" priority="5255" operator="equal">
      <formula>"Chờ feedback"</formula>
    </cfRule>
  </conditionalFormatting>
  <conditionalFormatting sqref="B556">
    <cfRule type="cellIs" dxfId="8177" priority="5256" operator="equal">
      <formula>"Chờ lớp"</formula>
    </cfRule>
  </conditionalFormatting>
  <conditionalFormatting sqref="B556">
    <cfRule type="cellIs" dxfId="8176" priority="5257" operator="equal">
      <formula>"DONE"</formula>
    </cfRule>
  </conditionalFormatting>
  <conditionalFormatting sqref="B556">
    <cfRule type="cellIs" dxfId="8175" priority="5258" operator="equal">
      <formula>"LỖI LINK FB"</formula>
    </cfRule>
  </conditionalFormatting>
  <conditionalFormatting sqref="B556">
    <cfRule type="cellIs" dxfId="8174" priority="5259" operator="equal">
      <formula>"LỖI LINK FB"</formula>
    </cfRule>
  </conditionalFormatting>
  <conditionalFormatting sqref="B556">
    <cfRule type="cellIs" dxfId="8173" priority="5260" operator="equal">
      <formula>"LỖI LINK FB"</formula>
    </cfRule>
  </conditionalFormatting>
  <conditionalFormatting sqref="B556">
    <cfRule type="cellIs" dxfId="8172" priority="5261" operator="equal">
      <formula>"LỖI LINK FB"</formula>
    </cfRule>
  </conditionalFormatting>
  <conditionalFormatting sqref="B556">
    <cfRule type="cellIs" dxfId="8171" priority="5262" operator="equal">
      <formula>"LỖI LINK FB"</formula>
    </cfRule>
  </conditionalFormatting>
  <conditionalFormatting sqref="B556">
    <cfRule type="cellIs" dxfId="8170" priority="5263" operator="equal">
      <formula>"LỖI LINK FB"</formula>
    </cfRule>
  </conditionalFormatting>
  <conditionalFormatting sqref="B556">
    <cfRule type="cellIs" dxfId="8169" priority="5264" operator="equal">
      <formula>"LỖI LINK FB"</formula>
    </cfRule>
  </conditionalFormatting>
  <conditionalFormatting sqref="B556">
    <cfRule type="cellIs" dxfId="8168" priority="5265" operator="equal">
      <formula>"LỖI LINK FB"</formula>
    </cfRule>
  </conditionalFormatting>
  <conditionalFormatting sqref="B556">
    <cfRule type="cellIs" dxfId="8167" priority="5266" operator="equal">
      <formula>"LỖI LINK FB"</formula>
    </cfRule>
  </conditionalFormatting>
  <conditionalFormatting sqref="B556">
    <cfRule type="cellIs" dxfId="8166" priority="5267" operator="equal">
      <formula>"LỖI LINK FB"</formula>
    </cfRule>
  </conditionalFormatting>
  <conditionalFormatting sqref="B556">
    <cfRule type="cellIs" dxfId="8165" priority="5268" operator="equal">
      <formula>"LỖI LINK FB"</formula>
    </cfRule>
  </conditionalFormatting>
  <conditionalFormatting sqref="B556">
    <cfRule type="cellIs" dxfId="8164" priority="5269" operator="equal">
      <formula>"LỖI LINK FB"</formula>
    </cfRule>
  </conditionalFormatting>
  <conditionalFormatting sqref="B556">
    <cfRule type="cellIs" dxfId="8163" priority="5270" operator="equal">
      <formula>"LỖI LINK FB"</formula>
    </cfRule>
  </conditionalFormatting>
  <conditionalFormatting sqref="B556">
    <cfRule type="cellIs" dxfId="8162" priority="5271" operator="equal">
      <formula>"LỖI LINK FB"</formula>
    </cfRule>
  </conditionalFormatting>
  <conditionalFormatting sqref="B556">
    <cfRule type="cellIs" dxfId="8161" priority="5272" operator="equal">
      <formula>"Chờ feedback"</formula>
    </cfRule>
  </conditionalFormatting>
  <conditionalFormatting sqref="B556">
    <cfRule type="cellIs" dxfId="8160" priority="5273" operator="equal">
      <formula>"Chờ lớp"</formula>
    </cfRule>
  </conditionalFormatting>
  <conditionalFormatting sqref="B556">
    <cfRule type="cellIs" dxfId="8159" priority="5274" operator="equal">
      <formula>"DONE"</formula>
    </cfRule>
  </conditionalFormatting>
  <conditionalFormatting sqref="B556">
    <cfRule type="colorScale" priority="5275">
      <colorScale>
        <cfvo type="min"/>
        <cfvo type="max"/>
        <color rgb="FF57BB8A"/>
        <color rgb="FFFFFFFF"/>
      </colorScale>
    </cfRule>
  </conditionalFormatting>
  <conditionalFormatting sqref="Z556">
    <cfRule type="cellIs" dxfId="8158" priority="5276" operator="equal">
      <formula>"Đã tính lương"</formula>
    </cfRule>
  </conditionalFormatting>
  <conditionalFormatting sqref="B556">
    <cfRule type="cellIs" dxfId="8157" priority="5277" operator="equal">
      <formula>"LỖI LINK FB"</formula>
    </cfRule>
  </conditionalFormatting>
  <conditionalFormatting sqref="B556">
    <cfRule type="cellIs" dxfId="8156" priority="5278" operator="equal">
      <formula>"Chờ feedback"</formula>
    </cfRule>
  </conditionalFormatting>
  <conditionalFormatting sqref="B556">
    <cfRule type="cellIs" dxfId="8155" priority="5279" operator="equal">
      <formula>"Chờ lớp"</formula>
    </cfRule>
  </conditionalFormatting>
  <conditionalFormatting sqref="B556">
    <cfRule type="cellIs" dxfId="8154" priority="5280" operator="equal">
      <formula>"DONE"</formula>
    </cfRule>
  </conditionalFormatting>
  <conditionalFormatting sqref="B556">
    <cfRule type="cellIs" dxfId="8153" priority="5281" operator="equal">
      <formula>"LỖI LINK FB"</formula>
    </cfRule>
  </conditionalFormatting>
  <conditionalFormatting sqref="B556">
    <cfRule type="cellIs" dxfId="8152" priority="5282" operator="equal">
      <formula>"LỖI LINK FB"</formula>
    </cfRule>
  </conditionalFormatting>
  <conditionalFormatting sqref="B556">
    <cfRule type="cellIs" dxfId="8151" priority="5283" operator="equal">
      <formula>"LỖI LINK FB"</formula>
    </cfRule>
  </conditionalFormatting>
  <conditionalFormatting sqref="B556">
    <cfRule type="cellIs" dxfId="8150" priority="5284" operator="equal">
      <formula>"LỖI LINK FB"</formula>
    </cfRule>
  </conditionalFormatting>
  <conditionalFormatting sqref="B556">
    <cfRule type="cellIs" dxfId="8149" priority="5285" operator="equal">
      <formula>"LỖI LINK FB"</formula>
    </cfRule>
  </conditionalFormatting>
  <conditionalFormatting sqref="B556">
    <cfRule type="cellIs" dxfId="8148" priority="5286" operator="equal">
      <formula>"LỖI LINK FB"</formula>
    </cfRule>
  </conditionalFormatting>
  <conditionalFormatting sqref="B556">
    <cfRule type="cellIs" dxfId="8147" priority="5287" operator="equal">
      <formula>"LỖI LINK FB"</formula>
    </cfRule>
  </conditionalFormatting>
  <conditionalFormatting sqref="B556">
    <cfRule type="cellIs" dxfId="8146" priority="5288" operator="equal">
      <formula>"LỖI LINK FB"</formula>
    </cfRule>
  </conditionalFormatting>
  <conditionalFormatting sqref="B556">
    <cfRule type="cellIs" dxfId="8145" priority="5289" operator="equal">
      <formula>"LỖI LINK FB"</formula>
    </cfRule>
  </conditionalFormatting>
  <conditionalFormatting sqref="B556">
    <cfRule type="cellIs" dxfId="8144" priority="5290" operator="equal">
      <formula>"LỖI LINK FB"</formula>
    </cfRule>
  </conditionalFormatting>
  <conditionalFormatting sqref="B556">
    <cfRule type="cellIs" dxfId="8143" priority="5291" operator="equal">
      <formula>"LỖI LINK FB"</formula>
    </cfRule>
  </conditionalFormatting>
  <conditionalFormatting sqref="B556">
    <cfRule type="cellIs" dxfId="8142" priority="5292" operator="equal">
      <formula>"LỖI LINK FB"</formula>
    </cfRule>
  </conditionalFormatting>
  <conditionalFormatting sqref="B556">
    <cfRule type="cellIs" dxfId="8141" priority="5293" operator="equal">
      <formula>"LỖI LINK FB"</formula>
    </cfRule>
  </conditionalFormatting>
  <conditionalFormatting sqref="B556">
    <cfRule type="cellIs" dxfId="8140" priority="5294" operator="equal">
      <formula>"LỖI LINK FB"</formula>
    </cfRule>
  </conditionalFormatting>
  <conditionalFormatting sqref="B556">
    <cfRule type="cellIs" dxfId="8139" priority="5295" operator="equal">
      <formula>"LỖI LINK FB"</formula>
    </cfRule>
  </conditionalFormatting>
  <conditionalFormatting sqref="B556">
    <cfRule type="cellIs" dxfId="8138" priority="5296" operator="equal">
      <formula>"LỖI LINK FB"</formula>
    </cfRule>
  </conditionalFormatting>
  <conditionalFormatting sqref="B556">
    <cfRule type="cellIs" dxfId="8137" priority="5297" operator="equal">
      <formula>"LỖI LINK FB"</formula>
    </cfRule>
  </conditionalFormatting>
  <conditionalFormatting sqref="B556">
    <cfRule type="cellIs" dxfId="8136" priority="5298" operator="equal">
      <formula>"Chờ feedback"</formula>
    </cfRule>
  </conditionalFormatting>
  <conditionalFormatting sqref="B556">
    <cfRule type="cellIs" dxfId="8135" priority="5299" operator="equal">
      <formula>"Chờ lớp"</formula>
    </cfRule>
  </conditionalFormatting>
  <conditionalFormatting sqref="B556">
    <cfRule type="cellIs" dxfId="8134" priority="5300" operator="equal">
      <formula>"DONE"</formula>
    </cfRule>
  </conditionalFormatting>
  <conditionalFormatting sqref="B556">
    <cfRule type="cellIs" dxfId="8133" priority="5301" operator="equal">
      <formula>"V"</formula>
    </cfRule>
  </conditionalFormatting>
  <conditionalFormatting sqref="B556">
    <cfRule type="cellIs" dxfId="8132" priority="5302" operator="equal">
      <formula>"V"</formula>
    </cfRule>
  </conditionalFormatting>
  <conditionalFormatting sqref="B556">
    <cfRule type="cellIs" dxfId="8131" priority="5303" operator="equal">
      <formula>"V"</formula>
    </cfRule>
  </conditionalFormatting>
  <conditionalFormatting sqref="B556">
    <cfRule type="cellIs" dxfId="8130" priority="5304" operator="equal">
      <formula>"V"</formula>
    </cfRule>
  </conditionalFormatting>
  <conditionalFormatting sqref="B556">
    <cfRule type="cellIs" dxfId="8129" priority="5305" operator="equal">
      <formula>"T"</formula>
    </cfRule>
  </conditionalFormatting>
  <conditionalFormatting sqref="B556">
    <cfRule type="cellIs" dxfId="8128" priority="5306" operator="equal">
      <formula>"C"</formula>
    </cfRule>
  </conditionalFormatting>
  <conditionalFormatting sqref="B556">
    <cfRule type="cellIs" dxfId="8127" priority="5307" operator="equal">
      <formula>"B"</formula>
    </cfRule>
  </conditionalFormatting>
  <conditionalFormatting sqref="B556">
    <cfRule type="cellIs" dxfId="8126" priority="5308" operator="equal">
      <formula>"A"</formula>
    </cfRule>
  </conditionalFormatting>
  <conditionalFormatting sqref="B556">
    <cfRule type="cellIs" dxfId="8125" priority="5309" operator="equal">
      <formula>"LỖI LINK FB"</formula>
    </cfRule>
  </conditionalFormatting>
  <conditionalFormatting sqref="B556">
    <cfRule type="cellIs" dxfId="8124" priority="5310" operator="equal">
      <formula>"Chờ feedback"</formula>
    </cfRule>
  </conditionalFormatting>
  <conditionalFormatting sqref="B556">
    <cfRule type="cellIs" dxfId="8123" priority="5311" operator="equal">
      <formula>"Chờ lớp"</formula>
    </cfRule>
  </conditionalFormatting>
  <conditionalFormatting sqref="B556">
    <cfRule type="cellIs" dxfId="8122" priority="5312" operator="equal">
      <formula>"DONE"</formula>
    </cfRule>
  </conditionalFormatting>
  <conditionalFormatting sqref="B556">
    <cfRule type="cellIs" dxfId="8121" priority="5313" operator="equal">
      <formula>"LỖI LINK FB"</formula>
    </cfRule>
  </conditionalFormatting>
  <conditionalFormatting sqref="B556">
    <cfRule type="cellIs" dxfId="8120" priority="5314" operator="equal">
      <formula>"LỖI LINK FB"</formula>
    </cfRule>
  </conditionalFormatting>
  <conditionalFormatting sqref="B556">
    <cfRule type="cellIs" dxfId="8119" priority="5315" operator="equal">
      <formula>"LỖI LINK FB"</formula>
    </cfRule>
  </conditionalFormatting>
  <conditionalFormatting sqref="B556">
    <cfRule type="cellIs" dxfId="8118" priority="5316" operator="equal">
      <formula>"LỖI LINK FB"</formula>
    </cfRule>
  </conditionalFormatting>
  <conditionalFormatting sqref="B556">
    <cfRule type="cellIs" dxfId="8117" priority="5317" operator="equal">
      <formula>"LỖI LINK FB"</formula>
    </cfRule>
  </conditionalFormatting>
  <conditionalFormatting sqref="B556">
    <cfRule type="cellIs" dxfId="8116" priority="5318" operator="equal">
      <formula>"LỖI LINK FB"</formula>
    </cfRule>
  </conditionalFormatting>
  <conditionalFormatting sqref="B556">
    <cfRule type="cellIs" dxfId="8115" priority="5319" operator="equal">
      <formula>"LỖI LINK FB"</formula>
    </cfRule>
  </conditionalFormatting>
  <conditionalFormatting sqref="B556">
    <cfRule type="cellIs" dxfId="8114" priority="5320" operator="equal">
      <formula>"LỖI LINK FB"</formula>
    </cfRule>
  </conditionalFormatting>
  <conditionalFormatting sqref="B556">
    <cfRule type="cellIs" dxfId="8113" priority="5321" operator="equal">
      <formula>"LỖI LINK FB"</formula>
    </cfRule>
  </conditionalFormatting>
  <conditionalFormatting sqref="B556">
    <cfRule type="cellIs" dxfId="8112" priority="5322" operator="equal">
      <formula>"LỖI LINK FB"</formula>
    </cfRule>
  </conditionalFormatting>
  <conditionalFormatting sqref="B556">
    <cfRule type="cellIs" dxfId="8111" priority="5323" operator="equal">
      <formula>"LỖI LINK FB"</formula>
    </cfRule>
  </conditionalFormatting>
  <conditionalFormatting sqref="B556">
    <cfRule type="cellIs" dxfId="8110" priority="5324" operator="equal">
      <formula>"LỖI LINK FB"</formula>
    </cfRule>
  </conditionalFormatting>
  <conditionalFormatting sqref="B556">
    <cfRule type="cellIs" dxfId="8109" priority="5325" operator="equal">
      <formula>"LỖI LINK FB"</formula>
    </cfRule>
  </conditionalFormatting>
  <conditionalFormatting sqref="B556">
    <cfRule type="cellIs" dxfId="8108" priority="5326" operator="equal">
      <formula>"LỖI LINK FB"</formula>
    </cfRule>
  </conditionalFormatting>
  <conditionalFormatting sqref="B556">
    <cfRule type="cellIs" dxfId="8107" priority="5327" operator="equal">
      <formula>"Chờ feedback"</formula>
    </cfRule>
  </conditionalFormatting>
  <conditionalFormatting sqref="B556">
    <cfRule type="cellIs" dxfId="8106" priority="5328" operator="equal">
      <formula>"Chờ lớp"</formula>
    </cfRule>
  </conditionalFormatting>
  <conditionalFormatting sqref="B556">
    <cfRule type="cellIs" dxfId="8105" priority="5329" operator="equal">
      <formula>"DONE"</formula>
    </cfRule>
  </conditionalFormatting>
  <conditionalFormatting sqref="B556">
    <cfRule type="cellIs" dxfId="8104" priority="5330" operator="equal">
      <formula>"LỖI LINK FB"</formula>
    </cfRule>
  </conditionalFormatting>
  <conditionalFormatting sqref="B556">
    <cfRule type="cellIs" dxfId="8103" priority="5331" operator="equal">
      <formula>"Chờ feedback"</formula>
    </cfRule>
  </conditionalFormatting>
  <conditionalFormatting sqref="B556">
    <cfRule type="cellIs" dxfId="8102" priority="5332" operator="equal">
      <formula>"Chờ lớp"</formula>
    </cfRule>
  </conditionalFormatting>
  <conditionalFormatting sqref="B556">
    <cfRule type="cellIs" dxfId="8101" priority="5333" operator="equal">
      <formula>"DONE"</formula>
    </cfRule>
  </conditionalFormatting>
  <conditionalFormatting sqref="B556">
    <cfRule type="cellIs" dxfId="8100" priority="5334" operator="equal">
      <formula>"DONE"</formula>
    </cfRule>
  </conditionalFormatting>
  <conditionalFormatting sqref="B556">
    <cfRule type="cellIs" dxfId="8099" priority="5335" operator="equal">
      <formula>"Chờ lớp"</formula>
    </cfRule>
  </conditionalFormatting>
  <conditionalFormatting sqref="B556">
    <cfRule type="cellIs" dxfId="8098" priority="5336" operator="equal">
      <formula>"Chờ feedback"</formula>
    </cfRule>
  </conditionalFormatting>
  <conditionalFormatting sqref="B556">
    <cfRule type="cellIs" dxfId="8097" priority="5337" operator="equal">
      <formula>"LỖI LINK FB"</formula>
    </cfRule>
  </conditionalFormatting>
  <conditionalFormatting sqref="B556">
    <cfRule type="cellIs" dxfId="8096" priority="5338" operator="equal">
      <formula>"DONE"</formula>
    </cfRule>
  </conditionalFormatting>
  <conditionalFormatting sqref="B556">
    <cfRule type="cellIs" dxfId="8095" priority="5339" operator="equal">
      <formula>"Chờ lớp"</formula>
    </cfRule>
  </conditionalFormatting>
  <conditionalFormatting sqref="B556">
    <cfRule type="cellIs" dxfId="8094" priority="5340" operator="equal">
      <formula>"Chờ feedback"</formula>
    </cfRule>
  </conditionalFormatting>
  <conditionalFormatting sqref="B556">
    <cfRule type="cellIs" dxfId="8093" priority="5341" operator="equal">
      <formula>"LỖI LINK FB"</formula>
    </cfRule>
  </conditionalFormatting>
  <conditionalFormatting sqref="B556">
    <cfRule type="cellIs" dxfId="8092" priority="5342" operator="equal">
      <formula>"DONE"</formula>
    </cfRule>
  </conditionalFormatting>
  <conditionalFormatting sqref="B556">
    <cfRule type="cellIs" dxfId="8091" priority="5343" operator="equal">
      <formula>"Chờ lớp"</formula>
    </cfRule>
  </conditionalFormatting>
  <conditionalFormatting sqref="B556">
    <cfRule type="cellIs" dxfId="8090" priority="5344" operator="equal">
      <formula>"Chờ feedback"</formula>
    </cfRule>
  </conditionalFormatting>
  <conditionalFormatting sqref="B556">
    <cfRule type="cellIs" dxfId="8089" priority="5345" operator="equal">
      <formula>"LỖI LINK FB"</formula>
    </cfRule>
  </conditionalFormatting>
  <conditionalFormatting sqref="B556">
    <cfRule type="cellIs" dxfId="8088" priority="5346" operator="equal">
      <formula>"DONE"</formula>
    </cfRule>
  </conditionalFormatting>
  <conditionalFormatting sqref="B556">
    <cfRule type="cellIs" dxfId="8087" priority="5347" operator="equal">
      <formula>"Chờ lớp"</formula>
    </cfRule>
  </conditionalFormatting>
  <conditionalFormatting sqref="B556">
    <cfRule type="cellIs" dxfId="8086" priority="5348" operator="equal">
      <formula>"Chờ feedback"</formula>
    </cfRule>
  </conditionalFormatting>
  <conditionalFormatting sqref="B556">
    <cfRule type="cellIs" dxfId="8085" priority="5349" operator="equal">
      <formula>"LỖI LINK FB"</formula>
    </cfRule>
  </conditionalFormatting>
  <conditionalFormatting sqref="B556">
    <cfRule type="cellIs" dxfId="8084" priority="5350" operator="equal">
      <formula>"LỖI LINK FB"</formula>
    </cfRule>
  </conditionalFormatting>
  <conditionalFormatting sqref="B556">
    <cfRule type="cellIs" dxfId="8083" priority="5351" operator="equal">
      <formula>"Chờ feedback"</formula>
    </cfRule>
  </conditionalFormatting>
  <conditionalFormatting sqref="B556">
    <cfRule type="cellIs" dxfId="8082" priority="5352" operator="equal">
      <formula>"Chờ lớp"</formula>
    </cfRule>
  </conditionalFormatting>
  <conditionalFormatting sqref="B556">
    <cfRule type="cellIs" dxfId="8081" priority="5353" operator="equal">
      <formula>"DONE"</formula>
    </cfRule>
  </conditionalFormatting>
  <conditionalFormatting sqref="B556">
    <cfRule type="cellIs" dxfId="8080" priority="5354" operator="equal">
      <formula>"DONE"</formula>
    </cfRule>
  </conditionalFormatting>
  <conditionalFormatting sqref="B556">
    <cfRule type="cellIs" dxfId="8079" priority="5355" operator="equal">
      <formula>"Chờ lớp"</formula>
    </cfRule>
  </conditionalFormatting>
  <conditionalFormatting sqref="B556">
    <cfRule type="cellIs" dxfId="8078" priority="5356" operator="equal">
      <formula>"Chờ feedback"</formula>
    </cfRule>
  </conditionalFormatting>
  <conditionalFormatting sqref="B556">
    <cfRule type="cellIs" dxfId="8077" priority="5357" operator="equal">
      <formula>"LỖI LINK FB"</formula>
    </cfRule>
  </conditionalFormatting>
  <conditionalFormatting sqref="B556">
    <cfRule type="cellIs" dxfId="8076" priority="5358" operator="equal">
      <formula>"DONE"</formula>
    </cfRule>
  </conditionalFormatting>
  <conditionalFormatting sqref="B556">
    <cfRule type="cellIs" dxfId="8075" priority="5359" operator="equal">
      <formula>"Chờ lớp"</formula>
    </cfRule>
  </conditionalFormatting>
  <conditionalFormatting sqref="B556">
    <cfRule type="cellIs" dxfId="8074" priority="5360" operator="equal">
      <formula>"Chờ feedback"</formula>
    </cfRule>
  </conditionalFormatting>
  <conditionalFormatting sqref="B556">
    <cfRule type="cellIs" dxfId="8073" priority="5361" operator="equal">
      <formula>"LỖI LINK FB"</formula>
    </cfRule>
  </conditionalFormatting>
  <conditionalFormatting sqref="B556">
    <cfRule type="cellIs" dxfId="8072" priority="5362" operator="equal">
      <formula>"LỖI LINK FB"</formula>
    </cfRule>
  </conditionalFormatting>
  <conditionalFormatting sqref="B556">
    <cfRule type="cellIs" dxfId="8071" priority="5363" operator="equal">
      <formula>"Chờ feedback"</formula>
    </cfRule>
  </conditionalFormatting>
  <conditionalFormatting sqref="B556">
    <cfRule type="cellIs" dxfId="8070" priority="5364" operator="equal">
      <formula>"Chờ lớp"</formula>
    </cfRule>
  </conditionalFormatting>
  <conditionalFormatting sqref="B556">
    <cfRule type="cellIs" dxfId="8069" priority="5365" operator="equal">
      <formula>"DONE"</formula>
    </cfRule>
  </conditionalFormatting>
  <conditionalFormatting sqref="B556">
    <cfRule type="cellIs" dxfId="8068" priority="5366" operator="equal">
      <formula>"LỖI LINK FB"</formula>
    </cfRule>
  </conditionalFormatting>
  <conditionalFormatting sqref="B556">
    <cfRule type="cellIs" dxfId="8067" priority="5367" operator="equal">
      <formula>"Chờ feedback"</formula>
    </cfRule>
  </conditionalFormatting>
  <conditionalFormatting sqref="B556">
    <cfRule type="cellIs" dxfId="8066" priority="5368" operator="equal">
      <formula>"Chờ lớp"</formula>
    </cfRule>
  </conditionalFormatting>
  <conditionalFormatting sqref="B556">
    <cfRule type="cellIs" dxfId="8065" priority="5369" operator="equal">
      <formula>"DONE"</formula>
    </cfRule>
  </conditionalFormatting>
  <conditionalFormatting sqref="B556">
    <cfRule type="cellIs" dxfId="8064" priority="5370" operator="equal">
      <formula>"DONE"</formula>
    </cfRule>
  </conditionalFormatting>
  <conditionalFormatting sqref="B556">
    <cfRule type="cellIs" dxfId="8063" priority="5371" operator="equal">
      <formula>"Chờ lớp"</formula>
    </cfRule>
  </conditionalFormatting>
  <conditionalFormatting sqref="B556">
    <cfRule type="cellIs" dxfId="8062" priority="5372" operator="equal">
      <formula>"Chờ feedback"</formula>
    </cfRule>
  </conditionalFormatting>
  <conditionalFormatting sqref="B556">
    <cfRule type="cellIs" dxfId="8061" priority="5373" operator="equal">
      <formula>"LỖI LINK FB"</formula>
    </cfRule>
  </conditionalFormatting>
  <conditionalFormatting sqref="B556">
    <cfRule type="cellIs" dxfId="8060" priority="5374" operator="equal">
      <formula>"LỖI LINK FB"</formula>
    </cfRule>
  </conditionalFormatting>
  <conditionalFormatting sqref="B556">
    <cfRule type="cellIs" dxfId="8059" priority="5375" operator="equal">
      <formula>"Chờ feedback"</formula>
    </cfRule>
  </conditionalFormatting>
  <conditionalFormatting sqref="B556">
    <cfRule type="cellIs" dxfId="8058" priority="5376" operator="equal">
      <formula>"Chờ lớp"</formula>
    </cfRule>
  </conditionalFormatting>
  <conditionalFormatting sqref="B556">
    <cfRule type="cellIs" dxfId="8057" priority="5377" operator="equal">
      <formula>"DONE"</formula>
    </cfRule>
  </conditionalFormatting>
  <conditionalFormatting sqref="B556">
    <cfRule type="cellIs" dxfId="8056" priority="5378" operator="equal">
      <formula>"DONE"</formula>
    </cfRule>
  </conditionalFormatting>
  <conditionalFormatting sqref="B556">
    <cfRule type="cellIs" dxfId="8055" priority="5379" operator="equal">
      <formula>"Chờ lớp"</formula>
    </cfRule>
  </conditionalFormatting>
  <conditionalFormatting sqref="B556">
    <cfRule type="cellIs" dxfId="8054" priority="5380" operator="equal">
      <formula>"Chờ feedback"</formula>
    </cfRule>
  </conditionalFormatting>
  <conditionalFormatting sqref="B556">
    <cfRule type="cellIs" dxfId="8053" priority="5381" operator="equal">
      <formula>"LỖI LINK FB"</formula>
    </cfRule>
  </conditionalFormatting>
  <conditionalFormatting sqref="B556">
    <cfRule type="cellIs" dxfId="8052" priority="5382" operator="equal">
      <formula>"DONE"</formula>
    </cfRule>
  </conditionalFormatting>
  <conditionalFormatting sqref="B556">
    <cfRule type="cellIs" dxfId="8051" priority="5383" operator="equal">
      <formula>"Chờ lớp"</formula>
    </cfRule>
  </conditionalFormatting>
  <conditionalFormatting sqref="B556">
    <cfRule type="cellIs" dxfId="8050" priority="5384" operator="equal">
      <formula>"Chờ feedback"</formula>
    </cfRule>
  </conditionalFormatting>
  <conditionalFormatting sqref="B556">
    <cfRule type="cellIs" dxfId="8049" priority="5385" operator="equal">
      <formula>"LỖI LINK FB"</formula>
    </cfRule>
  </conditionalFormatting>
  <conditionalFormatting sqref="B556">
    <cfRule type="cellIs" dxfId="8048" priority="5386" operator="equal">
      <formula>"DONE"</formula>
    </cfRule>
  </conditionalFormatting>
  <conditionalFormatting sqref="B556">
    <cfRule type="cellIs" dxfId="8047" priority="5387" operator="equal">
      <formula>"Chờ lớp"</formula>
    </cfRule>
  </conditionalFormatting>
  <conditionalFormatting sqref="B556">
    <cfRule type="cellIs" dxfId="8046" priority="5388" operator="equal">
      <formula>"Chờ feedback"</formula>
    </cfRule>
  </conditionalFormatting>
  <conditionalFormatting sqref="B556">
    <cfRule type="cellIs" dxfId="8045" priority="5389" operator="equal">
      <formula>"LỖI LINK FB"</formula>
    </cfRule>
  </conditionalFormatting>
  <conditionalFormatting sqref="B556">
    <cfRule type="cellIs" dxfId="8044" priority="5390" operator="equal">
      <formula>"LỖI LINK FB"</formula>
    </cfRule>
  </conditionalFormatting>
  <conditionalFormatting sqref="B556">
    <cfRule type="cellIs" dxfId="8043" priority="5391" operator="equal">
      <formula>"LỖI LINK FB"</formula>
    </cfRule>
  </conditionalFormatting>
  <conditionalFormatting sqref="B556">
    <cfRule type="cellIs" dxfId="8042" priority="5392" operator="equal">
      <formula>"LỖI LINK FB"</formula>
    </cfRule>
  </conditionalFormatting>
  <conditionalFormatting sqref="B556">
    <cfRule type="cellIs" dxfId="8041" priority="5393" operator="equal">
      <formula>"LỖI LINK FB"</formula>
    </cfRule>
  </conditionalFormatting>
  <conditionalFormatting sqref="B556">
    <cfRule type="cellIs" dxfId="8040" priority="5394" operator="equal">
      <formula>"LỖI LINK FB"</formula>
    </cfRule>
  </conditionalFormatting>
  <conditionalFormatting sqref="B556">
    <cfRule type="cellIs" dxfId="8039" priority="5395" operator="equal">
      <formula>"LỖI LINK FB"</formula>
    </cfRule>
  </conditionalFormatting>
  <conditionalFormatting sqref="B556">
    <cfRule type="cellIs" dxfId="8038" priority="5396" operator="equal">
      <formula>"LỖI LINK FB"</formula>
    </cfRule>
  </conditionalFormatting>
  <conditionalFormatting sqref="B556">
    <cfRule type="cellIs" dxfId="8037" priority="5397" operator="equal">
      <formula>"LỖI LINK FB"</formula>
    </cfRule>
  </conditionalFormatting>
  <conditionalFormatting sqref="B556">
    <cfRule type="cellIs" dxfId="8036" priority="5398" operator="equal">
      <formula>"LỖI LINK FB"</formula>
    </cfRule>
  </conditionalFormatting>
  <conditionalFormatting sqref="B556">
    <cfRule type="cellIs" dxfId="8035" priority="5399" operator="equal">
      <formula>"LỖI LINK FB"</formula>
    </cfRule>
  </conditionalFormatting>
  <conditionalFormatting sqref="B556">
    <cfRule type="cellIs" dxfId="8034" priority="5400" operator="equal">
      <formula>"LỖI LINK FB"</formula>
    </cfRule>
  </conditionalFormatting>
  <conditionalFormatting sqref="B556">
    <cfRule type="cellIs" dxfId="8033" priority="5401" operator="equal">
      <formula>"LỖI LINK FB"</formula>
    </cfRule>
  </conditionalFormatting>
  <conditionalFormatting sqref="B556">
    <cfRule type="cellIs" dxfId="8032" priority="5402" operator="equal">
      <formula>"LỖI LINK FB"</formula>
    </cfRule>
  </conditionalFormatting>
  <conditionalFormatting sqref="B556">
    <cfRule type="cellIs" dxfId="8031" priority="5403" operator="equal">
      <formula>"DONE"</formula>
    </cfRule>
  </conditionalFormatting>
  <conditionalFormatting sqref="B556">
    <cfRule type="cellIs" dxfId="8030" priority="5404" operator="equal">
      <formula>"Chờ lớp"</formula>
    </cfRule>
  </conditionalFormatting>
  <conditionalFormatting sqref="B556">
    <cfRule type="cellIs" dxfId="8029" priority="5405" operator="equal">
      <formula>"Chờ feedback"</formula>
    </cfRule>
  </conditionalFormatting>
  <conditionalFormatting sqref="B556">
    <cfRule type="cellIs" dxfId="8028" priority="5406" operator="equal">
      <formula>"LỖI LINK FB"</formula>
    </cfRule>
  </conditionalFormatting>
  <conditionalFormatting sqref="B556">
    <cfRule type="cellIs" dxfId="8027" priority="5407" operator="equal">
      <formula>"LỖI LINK FB"</formula>
    </cfRule>
  </conditionalFormatting>
  <conditionalFormatting sqref="B556">
    <cfRule type="cellIs" dxfId="8026" priority="5408" operator="equal">
      <formula>"Chờ feedback"</formula>
    </cfRule>
  </conditionalFormatting>
  <conditionalFormatting sqref="B556">
    <cfRule type="cellIs" dxfId="8025" priority="5409" operator="equal">
      <formula>"Chờ lớp"</formula>
    </cfRule>
  </conditionalFormatting>
  <conditionalFormatting sqref="B556">
    <cfRule type="cellIs" dxfId="8024" priority="5410" operator="equal">
      <formula>"DONE"</formula>
    </cfRule>
  </conditionalFormatting>
  <conditionalFormatting sqref="B556">
    <cfRule type="cellIs" dxfId="8023" priority="5411" operator="equal">
      <formula>"LỖI LINK FB"</formula>
    </cfRule>
  </conditionalFormatting>
  <conditionalFormatting sqref="B556">
    <cfRule type="cellIs" dxfId="8022" priority="5412" operator="equal">
      <formula>"Chờ feedback"</formula>
    </cfRule>
  </conditionalFormatting>
  <conditionalFormatting sqref="B556">
    <cfRule type="cellIs" dxfId="8021" priority="5413" operator="equal">
      <formula>"Chờ lớp"</formula>
    </cfRule>
  </conditionalFormatting>
  <conditionalFormatting sqref="B556">
    <cfRule type="cellIs" dxfId="8020" priority="5414" operator="equal">
      <formula>"DONE"</formula>
    </cfRule>
  </conditionalFormatting>
  <conditionalFormatting sqref="B556">
    <cfRule type="cellIs" dxfId="8019" priority="5415" operator="equal">
      <formula>"DONE"</formula>
    </cfRule>
  </conditionalFormatting>
  <conditionalFormatting sqref="B556">
    <cfRule type="cellIs" dxfId="8018" priority="5416" operator="equal">
      <formula>"Chờ lớp"</formula>
    </cfRule>
  </conditionalFormatting>
  <conditionalFormatting sqref="B556">
    <cfRule type="cellIs" dxfId="8017" priority="5417" operator="equal">
      <formula>"Chờ feedback"</formula>
    </cfRule>
  </conditionalFormatting>
  <conditionalFormatting sqref="B556">
    <cfRule type="cellIs" dxfId="8016" priority="5418" operator="equal">
      <formula>"LỖI LINK FB"</formula>
    </cfRule>
  </conditionalFormatting>
  <conditionalFormatting sqref="B556">
    <cfRule type="cellIs" dxfId="8015" priority="5419" operator="equal">
      <formula>"LỖI LINK FB"</formula>
    </cfRule>
  </conditionalFormatting>
  <conditionalFormatting sqref="B556">
    <cfRule type="cellIs" dxfId="8014" priority="5420" operator="equal">
      <formula>"Chờ feedback"</formula>
    </cfRule>
  </conditionalFormatting>
  <conditionalFormatting sqref="B556">
    <cfRule type="cellIs" dxfId="8013" priority="5421" operator="equal">
      <formula>"Chờ lớp"</formula>
    </cfRule>
  </conditionalFormatting>
  <conditionalFormatting sqref="B556">
    <cfRule type="cellIs" dxfId="8012" priority="5422" operator="equal">
      <formula>"DONE"</formula>
    </cfRule>
  </conditionalFormatting>
  <conditionalFormatting sqref="B556">
    <cfRule type="cellIs" dxfId="8011" priority="5423" operator="equal">
      <formula>"DONE"</formula>
    </cfRule>
  </conditionalFormatting>
  <conditionalFormatting sqref="B556">
    <cfRule type="cellIs" dxfId="8010" priority="5424" operator="equal">
      <formula>"Chờ lớp"</formula>
    </cfRule>
  </conditionalFormatting>
  <conditionalFormatting sqref="B556">
    <cfRule type="cellIs" dxfId="8009" priority="5425" operator="equal">
      <formula>"Chờ feedback"</formula>
    </cfRule>
  </conditionalFormatting>
  <conditionalFormatting sqref="B556">
    <cfRule type="cellIs" dxfId="8008" priority="5426" operator="equal">
      <formula>"LỖI LINK FB"</formula>
    </cfRule>
  </conditionalFormatting>
  <conditionalFormatting sqref="B556">
    <cfRule type="cellIs" dxfId="8007" priority="5427" operator="equal">
      <formula>"DONE"</formula>
    </cfRule>
  </conditionalFormatting>
  <conditionalFormatting sqref="B556">
    <cfRule type="cellIs" dxfId="8006" priority="5428" operator="equal">
      <formula>"Chờ lớp"</formula>
    </cfRule>
  </conditionalFormatting>
  <conditionalFormatting sqref="B556">
    <cfRule type="cellIs" dxfId="8005" priority="5429" operator="equal">
      <formula>"Chờ feedback"</formula>
    </cfRule>
  </conditionalFormatting>
  <conditionalFormatting sqref="B556">
    <cfRule type="cellIs" dxfId="8004" priority="5430" operator="equal">
      <formula>"LỖI LINK FB"</formula>
    </cfRule>
  </conditionalFormatting>
  <conditionalFormatting sqref="B556">
    <cfRule type="cellIs" dxfId="8003" priority="5431" operator="equal">
      <formula>"LỖI LINK FB"</formula>
    </cfRule>
  </conditionalFormatting>
  <conditionalFormatting sqref="B556">
    <cfRule type="cellIs" dxfId="8002" priority="5432" operator="equal">
      <formula>"Chờ feedback"</formula>
    </cfRule>
  </conditionalFormatting>
  <conditionalFormatting sqref="B556">
    <cfRule type="cellIs" dxfId="8001" priority="5433" operator="equal">
      <formula>"Chờ lớp"</formula>
    </cfRule>
  </conditionalFormatting>
  <conditionalFormatting sqref="B556">
    <cfRule type="cellIs" dxfId="8000" priority="5434" operator="equal">
      <formula>"DONE"</formula>
    </cfRule>
  </conditionalFormatting>
  <conditionalFormatting sqref="B556">
    <cfRule type="cellIs" dxfId="7999" priority="5435" operator="equal">
      <formula>"LỖI LINK FB"</formula>
    </cfRule>
  </conditionalFormatting>
  <conditionalFormatting sqref="B556">
    <cfRule type="cellIs" dxfId="7998" priority="5436" operator="equal">
      <formula>"Chờ feedback"</formula>
    </cfRule>
  </conditionalFormatting>
  <conditionalFormatting sqref="B556">
    <cfRule type="cellIs" dxfId="7997" priority="5437" operator="equal">
      <formula>"Chờ lớp"</formula>
    </cfRule>
  </conditionalFormatting>
  <conditionalFormatting sqref="B556">
    <cfRule type="cellIs" dxfId="7996" priority="5438" operator="equal">
      <formula>"DONE"</formula>
    </cfRule>
  </conditionalFormatting>
  <conditionalFormatting sqref="B556">
    <cfRule type="cellIs" dxfId="7995" priority="5439" operator="equal">
      <formula>"DONE"</formula>
    </cfRule>
  </conditionalFormatting>
  <conditionalFormatting sqref="B556">
    <cfRule type="cellIs" dxfId="7994" priority="5440" operator="equal">
      <formula>"Chờ lớp"</formula>
    </cfRule>
  </conditionalFormatting>
  <conditionalFormatting sqref="B556">
    <cfRule type="cellIs" dxfId="7993" priority="5441" operator="equal">
      <formula>"Chờ feedback"</formula>
    </cfRule>
  </conditionalFormatting>
  <conditionalFormatting sqref="B556">
    <cfRule type="cellIs" dxfId="7992" priority="5442" operator="equal">
      <formula>"LỖI LINK FB"</formula>
    </cfRule>
  </conditionalFormatting>
  <conditionalFormatting sqref="B556">
    <cfRule type="cellIs" dxfId="7991" priority="5443" operator="equal">
      <formula>"LỖI LINK FB"</formula>
    </cfRule>
  </conditionalFormatting>
  <conditionalFormatting sqref="B556">
    <cfRule type="cellIs" dxfId="7990" priority="5444" operator="equal">
      <formula>"Chờ feedback"</formula>
    </cfRule>
  </conditionalFormatting>
  <conditionalFormatting sqref="B556">
    <cfRule type="cellIs" dxfId="7989" priority="5445" operator="equal">
      <formula>"Chờ lớp"</formula>
    </cfRule>
  </conditionalFormatting>
  <conditionalFormatting sqref="B556">
    <cfRule type="cellIs" dxfId="7988" priority="5446" operator="equal">
      <formula>"DONE"</formula>
    </cfRule>
  </conditionalFormatting>
  <conditionalFormatting sqref="B556">
    <cfRule type="cellIs" dxfId="7987" priority="5447" operator="equal">
      <formula>"LỖI LINK FB"</formula>
    </cfRule>
  </conditionalFormatting>
  <conditionalFormatting sqref="B556">
    <cfRule type="cellIs" dxfId="7986" priority="5448" operator="equal">
      <formula>"Chờ feedback"</formula>
    </cfRule>
  </conditionalFormatting>
  <conditionalFormatting sqref="B556">
    <cfRule type="cellIs" dxfId="7985" priority="5449" operator="equal">
      <formula>"Chờ lớp"</formula>
    </cfRule>
  </conditionalFormatting>
  <conditionalFormatting sqref="B556">
    <cfRule type="cellIs" dxfId="7984" priority="5450" operator="equal">
      <formula>"DONE"</formula>
    </cfRule>
  </conditionalFormatting>
  <conditionalFormatting sqref="B556">
    <cfRule type="cellIs" dxfId="7983" priority="5451" operator="equal">
      <formula>"LỖI LINK FB"</formula>
    </cfRule>
  </conditionalFormatting>
  <conditionalFormatting sqref="B556">
    <cfRule type="cellIs" dxfId="7982" priority="5452" operator="equal">
      <formula>"Chờ feedback"</formula>
    </cfRule>
  </conditionalFormatting>
  <conditionalFormatting sqref="B556">
    <cfRule type="cellIs" dxfId="7981" priority="5453" operator="equal">
      <formula>"Chờ lớp"</formula>
    </cfRule>
  </conditionalFormatting>
  <conditionalFormatting sqref="B556">
    <cfRule type="cellIs" dxfId="7980" priority="5454" operator="equal">
      <formula>"DONE"</formula>
    </cfRule>
  </conditionalFormatting>
  <conditionalFormatting sqref="B556">
    <cfRule type="cellIs" dxfId="7979" priority="5455" operator="equal">
      <formula>"LỖI LINK FB"</formula>
    </cfRule>
  </conditionalFormatting>
  <conditionalFormatting sqref="B556">
    <cfRule type="cellIs" dxfId="7978" priority="5456" operator="equal">
      <formula>"Chờ feedback"</formula>
    </cfRule>
  </conditionalFormatting>
  <conditionalFormatting sqref="B556">
    <cfRule type="cellIs" dxfId="7977" priority="5457" operator="equal">
      <formula>"Chờ lớp"</formula>
    </cfRule>
  </conditionalFormatting>
  <conditionalFormatting sqref="B556">
    <cfRule type="cellIs" dxfId="7976" priority="5458" operator="equal">
      <formula>"DONE"</formula>
    </cfRule>
  </conditionalFormatting>
  <conditionalFormatting sqref="B556">
    <cfRule type="cellIs" dxfId="7975" priority="5459" operator="equal">
      <formula>"LỖI LINK FB"</formula>
    </cfRule>
  </conditionalFormatting>
  <conditionalFormatting sqref="B556">
    <cfRule type="cellIs" dxfId="7974" priority="5460" operator="equal">
      <formula>"LỖI LINK FB"</formula>
    </cfRule>
  </conditionalFormatting>
  <conditionalFormatting sqref="B556">
    <cfRule type="cellIs" dxfId="7973" priority="5461" operator="equal">
      <formula>"LỖI LINK FB"</formula>
    </cfRule>
  </conditionalFormatting>
  <conditionalFormatting sqref="B556">
    <cfRule type="cellIs" dxfId="7972" priority="5462" operator="equal">
      <formula>"LỖI LINK FB"</formula>
    </cfRule>
  </conditionalFormatting>
  <conditionalFormatting sqref="B556">
    <cfRule type="cellIs" dxfId="7971" priority="5463" operator="equal">
      <formula>"LỖI LINK FB"</formula>
    </cfRule>
  </conditionalFormatting>
  <conditionalFormatting sqref="B556">
    <cfRule type="cellIs" dxfId="7970" priority="5464" operator="equal">
      <formula>"LỖI LINK FB"</formula>
    </cfRule>
  </conditionalFormatting>
  <conditionalFormatting sqref="B556">
    <cfRule type="cellIs" dxfId="7969" priority="5465" operator="equal">
      <formula>"LỖI LINK FB"</formula>
    </cfRule>
  </conditionalFormatting>
  <conditionalFormatting sqref="B556">
    <cfRule type="cellIs" dxfId="7968" priority="5466" operator="equal">
      <formula>"LỖI LINK FB"</formula>
    </cfRule>
  </conditionalFormatting>
  <conditionalFormatting sqref="B556">
    <cfRule type="cellIs" dxfId="7967" priority="5467" operator="equal">
      <formula>"LỖI LINK FB"</formula>
    </cfRule>
  </conditionalFormatting>
  <conditionalFormatting sqref="B556">
    <cfRule type="cellIs" dxfId="7966" priority="5468" operator="equal">
      <formula>"LỖI LINK FB"</formula>
    </cfRule>
  </conditionalFormatting>
  <conditionalFormatting sqref="B556">
    <cfRule type="cellIs" dxfId="7965" priority="5469" operator="equal">
      <formula>"LỖI LINK FB"</formula>
    </cfRule>
  </conditionalFormatting>
  <conditionalFormatting sqref="B556">
    <cfRule type="cellIs" dxfId="7964" priority="5470" operator="equal">
      <formula>"LỖI LINK FB"</formula>
    </cfRule>
  </conditionalFormatting>
  <conditionalFormatting sqref="B556">
    <cfRule type="cellIs" dxfId="7963" priority="5471" operator="equal">
      <formula>"LỖI LINK FB"</formula>
    </cfRule>
  </conditionalFormatting>
  <conditionalFormatting sqref="B556">
    <cfRule type="cellIs" dxfId="7962" priority="5472" operator="equal">
      <formula>"LỖI LINK FB"</formula>
    </cfRule>
  </conditionalFormatting>
  <conditionalFormatting sqref="B556">
    <cfRule type="cellIs" dxfId="7961" priority="5473" operator="equal">
      <formula>"Chờ feedback"</formula>
    </cfRule>
  </conditionalFormatting>
  <conditionalFormatting sqref="B556">
    <cfRule type="cellIs" dxfId="7960" priority="5474" operator="equal">
      <formula>"Chờ lớp"</formula>
    </cfRule>
  </conditionalFormatting>
  <conditionalFormatting sqref="B556">
    <cfRule type="cellIs" dxfId="7959" priority="5475" operator="equal">
      <formula>"DONE"</formula>
    </cfRule>
  </conditionalFormatting>
  <conditionalFormatting sqref="B556">
    <cfRule type="cellIs" dxfId="7958" priority="5476" operator="equal">
      <formula>"LỖI LINK FB"</formula>
    </cfRule>
  </conditionalFormatting>
  <conditionalFormatting sqref="B556">
    <cfRule type="cellIs" dxfId="7957" priority="5477" operator="equal">
      <formula>"Chờ feedback"</formula>
    </cfRule>
  </conditionalFormatting>
  <conditionalFormatting sqref="B556">
    <cfRule type="cellIs" dxfId="7956" priority="5478" operator="equal">
      <formula>"Chờ lớp"</formula>
    </cfRule>
  </conditionalFormatting>
  <conditionalFormatting sqref="B556">
    <cfRule type="cellIs" dxfId="7955" priority="5479" operator="equal">
      <formula>"DONE"</formula>
    </cfRule>
  </conditionalFormatting>
  <conditionalFormatting sqref="B556">
    <cfRule type="cellIs" dxfId="7954" priority="5480" operator="equal">
      <formula>"LỖI LINK FB"</formula>
    </cfRule>
  </conditionalFormatting>
  <conditionalFormatting sqref="B556">
    <cfRule type="cellIs" dxfId="7953" priority="5481" operator="equal">
      <formula>"Chờ feedback"</formula>
    </cfRule>
  </conditionalFormatting>
  <conditionalFormatting sqref="B556">
    <cfRule type="cellIs" dxfId="7952" priority="5482" operator="equal">
      <formula>"Chờ lớp"</formula>
    </cfRule>
  </conditionalFormatting>
  <conditionalFormatting sqref="B556">
    <cfRule type="cellIs" dxfId="7951" priority="5483" operator="equal">
      <formula>"DONE"</formula>
    </cfRule>
  </conditionalFormatting>
  <conditionalFormatting sqref="B556">
    <cfRule type="cellIs" dxfId="7950" priority="5484" operator="equal">
      <formula>"LỖI LINK FB"</formula>
    </cfRule>
  </conditionalFormatting>
  <conditionalFormatting sqref="B556">
    <cfRule type="cellIs" dxfId="7949" priority="5485" operator="equal">
      <formula>"Chờ feedback"</formula>
    </cfRule>
  </conditionalFormatting>
  <conditionalFormatting sqref="B556">
    <cfRule type="cellIs" dxfId="7948" priority="5486" operator="equal">
      <formula>"Chờ lớp"</formula>
    </cfRule>
  </conditionalFormatting>
  <conditionalFormatting sqref="B556">
    <cfRule type="cellIs" dxfId="7947" priority="5487" operator="equal">
      <formula>"DONE"</formula>
    </cfRule>
  </conditionalFormatting>
  <conditionalFormatting sqref="B556">
    <cfRule type="cellIs" dxfId="7946" priority="5488" operator="equal">
      <formula>"LỖI LINK FB"</formula>
    </cfRule>
  </conditionalFormatting>
  <conditionalFormatting sqref="B556">
    <cfRule type="cellIs" dxfId="7945" priority="5489" operator="equal">
      <formula>"Chờ feedback"</formula>
    </cfRule>
  </conditionalFormatting>
  <conditionalFormatting sqref="B556">
    <cfRule type="cellIs" dxfId="7944" priority="5490" operator="equal">
      <formula>"Chờ lớp"</formula>
    </cfRule>
  </conditionalFormatting>
  <conditionalFormatting sqref="B556">
    <cfRule type="cellIs" dxfId="7943" priority="5491" operator="equal">
      <formula>"DONE"</formula>
    </cfRule>
  </conditionalFormatting>
  <conditionalFormatting sqref="B556">
    <cfRule type="cellIs" dxfId="7942" priority="5492" operator="equal">
      <formula>"DONE"</formula>
    </cfRule>
  </conditionalFormatting>
  <conditionalFormatting sqref="B556">
    <cfRule type="cellIs" dxfId="7941" priority="5493" operator="equal">
      <formula>"Chờ lớp"</formula>
    </cfRule>
  </conditionalFormatting>
  <conditionalFormatting sqref="B556">
    <cfRule type="cellIs" dxfId="7940" priority="5494" operator="equal">
      <formula>"Chờ feedback"</formula>
    </cfRule>
  </conditionalFormatting>
  <conditionalFormatting sqref="B556">
    <cfRule type="cellIs" dxfId="7939" priority="5495" operator="equal">
      <formula>"LỖI LINK FB"</formula>
    </cfRule>
  </conditionalFormatting>
  <conditionalFormatting sqref="B556">
    <cfRule type="cellIs" dxfId="7938" priority="5496" operator="equal">
      <formula>"LỖI LINK FB"</formula>
    </cfRule>
  </conditionalFormatting>
  <conditionalFormatting sqref="B556">
    <cfRule type="cellIs" dxfId="7937" priority="5497" operator="equal">
      <formula>"Chờ feedback"</formula>
    </cfRule>
  </conditionalFormatting>
  <conditionalFormatting sqref="B556">
    <cfRule type="cellIs" dxfId="7936" priority="5498" operator="equal">
      <formula>"Chờ lớp"</formula>
    </cfRule>
  </conditionalFormatting>
  <conditionalFormatting sqref="B556">
    <cfRule type="cellIs" dxfId="7935" priority="5499" operator="equal">
      <formula>"DONE"</formula>
    </cfRule>
  </conditionalFormatting>
  <conditionalFormatting sqref="B556">
    <cfRule type="cellIs" dxfId="7934" priority="5500" operator="equal">
      <formula>"DONE"</formula>
    </cfRule>
  </conditionalFormatting>
  <conditionalFormatting sqref="B556">
    <cfRule type="cellIs" dxfId="7933" priority="5501" operator="equal">
      <formula>"Chờ lớp"</formula>
    </cfRule>
  </conditionalFormatting>
  <conditionalFormatting sqref="B556">
    <cfRule type="cellIs" dxfId="7932" priority="5502" operator="equal">
      <formula>"Chờ feedback"</formula>
    </cfRule>
  </conditionalFormatting>
  <conditionalFormatting sqref="B556">
    <cfRule type="cellIs" dxfId="7931" priority="5503" operator="equal">
      <formula>"LỖI LINK FB"</formula>
    </cfRule>
  </conditionalFormatting>
  <conditionalFormatting sqref="B556">
    <cfRule type="cellIs" dxfId="7930" priority="5504" operator="equal">
      <formula>"DONE"</formula>
    </cfRule>
  </conditionalFormatting>
  <conditionalFormatting sqref="B556">
    <cfRule type="cellIs" dxfId="7929" priority="5505" operator="equal">
      <formula>"Chờ lớp"</formula>
    </cfRule>
  </conditionalFormatting>
  <conditionalFormatting sqref="B556">
    <cfRule type="cellIs" dxfId="7928" priority="5506" operator="equal">
      <formula>"Chờ feedback"</formula>
    </cfRule>
  </conditionalFormatting>
  <conditionalFormatting sqref="B556">
    <cfRule type="cellIs" dxfId="7927" priority="5507" operator="equal">
      <formula>"LỖI LINK FB"</formula>
    </cfRule>
  </conditionalFormatting>
  <conditionalFormatting sqref="B556">
    <cfRule type="cellIs" dxfId="7926" priority="5508" operator="equal">
      <formula>"LỖI LINK FB"</formula>
    </cfRule>
  </conditionalFormatting>
  <conditionalFormatting sqref="B556">
    <cfRule type="cellIs" dxfId="7925" priority="5509" operator="equal">
      <formula>"Chờ feedback"</formula>
    </cfRule>
  </conditionalFormatting>
  <conditionalFormatting sqref="B556">
    <cfRule type="cellIs" dxfId="7924" priority="5510" operator="equal">
      <formula>"Chờ lớp"</formula>
    </cfRule>
  </conditionalFormatting>
  <conditionalFormatting sqref="B556">
    <cfRule type="cellIs" dxfId="7923" priority="5511" operator="equal">
      <formula>"DONE"</formula>
    </cfRule>
  </conditionalFormatting>
  <conditionalFormatting sqref="B556">
    <cfRule type="cellIs" dxfId="7922" priority="5512" operator="equal">
      <formula>"LỖI LINK FB"</formula>
    </cfRule>
  </conditionalFormatting>
  <conditionalFormatting sqref="B556">
    <cfRule type="cellIs" dxfId="7921" priority="5513" operator="equal">
      <formula>"Chờ feedback"</formula>
    </cfRule>
  </conditionalFormatting>
  <conditionalFormatting sqref="B556">
    <cfRule type="cellIs" dxfId="7920" priority="5514" operator="equal">
      <formula>"Chờ lớp"</formula>
    </cfRule>
  </conditionalFormatting>
  <conditionalFormatting sqref="B556">
    <cfRule type="cellIs" dxfId="7919" priority="5515" operator="equal">
      <formula>"DONE"</formula>
    </cfRule>
  </conditionalFormatting>
  <conditionalFormatting sqref="B556">
    <cfRule type="cellIs" dxfId="7918" priority="5516" operator="equal">
      <formula>"DONE"</formula>
    </cfRule>
  </conditionalFormatting>
  <conditionalFormatting sqref="B556">
    <cfRule type="cellIs" dxfId="7917" priority="5517" operator="equal">
      <formula>"Chờ lớp"</formula>
    </cfRule>
  </conditionalFormatting>
  <conditionalFormatting sqref="B556">
    <cfRule type="cellIs" dxfId="7916" priority="5518" operator="equal">
      <formula>"Chờ feedback"</formula>
    </cfRule>
  </conditionalFormatting>
  <conditionalFormatting sqref="B556">
    <cfRule type="cellIs" dxfId="7915" priority="5519" operator="equal">
      <formula>"LỖI LINK FB"</formula>
    </cfRule>
  </conditionalFormatting>
  <conditionalFormatting sqref="B556">
    <cfRule type="cellIs" dxfId="7914" priority="5520" operator="equal">
      <formula>"LỖI LINK FB"</formula>
    </cfRule>
  </conditionalFormatting>
  <conditionalFormatting sqref="B556">
    <cfRule type="cellIs" dxfId="7913" priority="5521" operator="equal">
      <formula>"Chờ feedback"</formula>
    </cfRule>
  </conditionalFormatting>
  <conditionalFormatting sqref="B556">
    <cfRule type="cellIs" dxfId="7912" priority="5522" operator="equal">
      <formula>"Chờ lớp"</formula>
    </cfRule>
  </conditionalFormatting>
  <conditionalFormatting sqref="B556">
    <cfRule type="cellIs" dxfId="7911" priority="5523" operator="equal">
      <formula>"DONE"</formula>
    </cfRule>
  </conditionalFormatting>
  <conditionalFormatting sqref="B556">
    <cfRule type="cellIs" dxfId="7910" priority="5524" operator="equal">
      <formula>"LỖI LINK FB"</formula>
    </cfRule>
  </conditionalFormatting>
  <conditionalFormatting sqref="B556">
    <cfRule type="cellIs" dxfId="7909" priority="5525" operator="equal">
      <formula>"Chờ feedback"</formula>
    </cfRule>
  </conditionalFormatting>
  <conditionalFormatting sqref="B556">
    <cfRule type="cellIs" dxfId="7908" priority="5526" operator="equal">
      <formula>"Chờ lớp"</formula>
    </cfRule>
  </conditionalFormatting>
  <conditionalFormatting sqref="B556">
    <cfRule type="cellIs" dxfId="7907" priority="5527" operator="equal">
      <formula>"DONE"</formula>
    </cfRule>
  </conditionalFormatting>
  <conditionalFormatting sqref="B556">
    <cfRule type="cellIs" dxfId="7906" priority="5528" operator="equal">
      <formula>"LỖI LINK FB"</formula>
    </cfRule>
  </conditionalFormatting>
  <conditionalFormatting sqref="B556">
    <cfRule type="cellIs" dxfId="7905" priority="5529" operator="equal">
      <formula>"Chờ feedback"</formula>
    </cfRule>
  </conditionalFormatting>
  <conditionalFormatting sqref="B556">
    <cfRule type="cellIs" dxfId="7904" priority="5530" operator="equal">
      <formula>"Chờ lớp"</formula>
    </cfRule>
  </conditionalFormatting>
  <conditionalFormatting sqref="B556">
    <cfRule type="cellIs" dxfId="7903" priority="5531" operator="equal">
      <formula>"DONE"</formula>
    </cfRule>
  </conditionalFormatting>
  <conditionalFormatting sqref="B556">
    <cfRule type="cellIs" dxfId="7902" priority="5532" operator="equal">
      <formula>"LỖI LINK FB"</formula>
    </cfRule>
  </conditionalFormatting>
  <conditionalFormatting sqref="B556">
    <cfRule type="cellIs" dxfId="7901" priority="5533" operator="equal">
      <formula>"Chờ feedback"</formula>
    </cfRule>
  </conditionalFormatting>
  <conditionalFormatting sqref="B556">
    <cfRule type="cellIs" dxfId="7900" priority="5534" operator="equal">
      <formula>"Chờ lớp"</formula>
    </cfRule>
  </conditionalFormatting>
  <conditionalFormatting sqref="B556">
    <cfRule type="cellIs" dxfId="7899" priority="5535" operator="equal">
      <formula>"DONE"</formula>
    </cfRule>
  </conditionalFormatting>
  <conditionalFormatting sqref="B556">
    <cfRule type="cellIs" dxfId="7898" priority="5536" operator="equal">
      <formula>"LỖI LINK FB"</formula>
    </cfRule>
  </conditionalFormatting>
  <conditionalFormatting sqref="B556">
    <cfRule type="cellIs" dxfId="7897" priority="5537" operator="equal">
      <formula>"Chờ feedback"</formula>
    </cfRule>
  </conditionalFormatting>
  <conditionalFormatting sqref="B556">
    <cfRule type="cellIs" dxfId="7896" priority="5538" operator="equal">
      <formula>"Chờ lớp"</formula>
    </cfRule>
  </conditionalFormatting>
  <conditionalFormatting sqref="B556">
    <cfRule type="cellIs" dxfId="7895" priority="5539" operator="equal">
      <formula>"DONE"</formula>
    </cfRule>
  </conditionalFormatting>
  <conditionalFormatting sqref="B556">
    <cfRule type="cellIs" dxfId="7894" priority="5540" operator="equal">
      <formula>"LỖI LINK FB"</formula>
    </cfRule>
  </conditionalFormatting>
  <conditionalFormatting sqref="B556">
    <cfRule type="cellIs" dxfId="7893" priority="5541" operator="equal">
      <formula>"LỖI LINK FB"</formula>
    </cfRule>
  </conditionalFormatting>
  <conditionalFormatting sqref="B556">
    <cfRule type="cellIs" dxfId="7892" priority="5542" operator="equal">
      <formula>"LỖI LINK FB"</formula>
    </cfRule>
  </conditionalFormatting>
  <conditionalFormatting sqref="B556">
    <cfRule type="cellIs" dxfId="7891" priority="5543" operator="equal">
      <formula>"LỖI LINK FB"</formula>
    </cfRule>
  </conditionalFormatting>
  <conditionalFormatting sqref="B556">
    <cfRule type="cellIs" dxfId="7890" priority="5544" operator="equal">
      <formula>"LỖI LINK FB"</formula>
    </cfRule>
  </conditionalFormatting>
  <conditionalFormatting sqref="B556">
    <cfRule type="cellIs" dxfId="7889" priority="5545" operator="equal">
      <formula>"LỖI LINK FB"</formula>
    </cfRule>
  </conditionalFormatting>
  <conditionalFormatting sqref="B556">
    <cfRule type="cellIs" dxfId="7888" priority="5546" operator="equal">
      <formula>"LỖI LINK FB"</formula>
    </cfRule>
  </conditionalFormatting>
  <conditionalFormatting sqref="B556">
    <cfRule type="cellIs" dxfId="7887" priority="5547" operator="equal">
      <formula>"LỖI LINK FB"</formula>
    </cfRule>
  </conditionalFormatting>
  <conditionalFormatting sqref="B556">
    <cfRule type="cellIs" dxfId="7886" priority="5548" operator="equal">
      <formula>"LỖI LINK FB"</formula>
    </cfRule>
  </conditionalFormatting>
  <conditionalFormatting sqref="B556">
    <cfRule type="cellIs" dxfId="7885" priority="5549" operator="equal">
      <formula>"LỖI LINK FB"</formula>
    </cfRule>
  </conditionalFormatting>
  <conditionalFormatting sqref="B556">
    <cfRule type="cellIs" dxfId="7884" priority="5550" operator="equal">
      <formula>"LỖI LINK FB"</formula>
    </cfRule>
  </conditionalFormatting>
  <conditionalFormatting sqref="B556">
    <cfRule type="cellIs" dxfId="7883" priority="5551" operator="equal">
      <formula>"LỖI LINK FB"</formula>
    </cfRule>
  </conditionalFormatting>
  <conditionalFormatting sqref="B556">
    <cfRule type="cellIs" dxfId="7882" priority="5552" operator="equal">
      <formula>"LỖI LINK FB"</formula>
    </cfRule>
  </conditionalFormatting>
  <conditionalFormatting sqref="B556">
    <cfRule type="cellIs" dxfId="7881" priority="5553" operator="equal">
      <formula>"LỖI LINK FB"</formula>
    </cfRule>
  </conditionalFormatting>
  <conditionalFormatting sqref="B556">
    <cfRule type="cellIs" dxfId="7880" priority="5554" operator="equal">
      <formula>"Chờ feedback"</formula>
    </cfRule>
  </conditionalFormatting>
  <conditionalFormatting sqref="B556">
    <cfRule type="cellIs" dxfId="7879" priority="5555" operator="equal">
      <formula>"Chờ lớp"</formula>
    </cfRule>
  </conditionalFormatting>
  <conditionalFormatting sqref="B556">
    <cfRule type="cellIs" dxfId="7878" priority="5556" operator="equal">
      <formula>"DONE"</formula>
    </cfRule>
  </conditionalFormatting>
  <conditionalFormatting sqref="B556">
    <cfRule type="cellIs" dxfId="7877" priority="5557" operator="equal">
      <formula>"LỖI LINK FB"</formula>
    </cfRule>
  </conditionalFormatting>
  <conditionalFormatting sqref="B556">
    <cfRule type="cellIs" dxfId="7876" priority="5558" operator="equal">
      <formula>"Chờ feedback"</formula>
    </cfRule>
  </conditionalFormatting>
  <conditionalFormatting sqref="B556">
    <cfRule type="cellIs" dxfId="7875" priority="5559" operator="equal">
      <formula>"Chờ lớp"</formula>
    </cfRule>
  </conditionalFormatting>
  <conditionalFormatting sqref="B556">
    <cfRule type="cellIs" dxfId="7874" priority="5560" operator="equal">
      <formula>"DONE"</formula>
    </cfRule>
  </conditionalFormatting>
  <conditionalFormatting sqref="C556">
    <cfRule type="cellIs" dxfId="7873" priority="5561" operator="equal">
      <formula>"Up quá trình"</formula>
    </cfRule>
  </conditionalFormatting>
  <conditionalFormatting sqref="C556">
    <cfRule type="cellIs" dxfId="7872" priority="5562" operator="equal">
      <formula>"Đã tính lương"</formula>
    </cfRule>
  </conditionalFormatting>
  <conditionalFormatting sqref="C556">
    <cfRule type="cellIs" dxfId="7871" priority="5563" operator="equal">
      <formula>"Up Level"</formula>
    </cfRule>
  </conditionalFormatting>
  <conditionalFormatting sqref="C556">
    <cfRule type="cellIs" dxfId="7870" priority="5564" operator="equal">
      <formula>"Mới"</formula>
    </cfRule>
  </conditionalFormatting>
  <conditionalFormatting sqref="C556">
    <cfRule type="cellIs" dxfId="7869" priority="5565" operator="equal">
      <formula>"Up quá trình"</formula>
    </cfRule>
  </conditionalFormatting>
  <conditionalFormatting sqref="C556 Z556">
    <cfRule type="cellIs" dxfId="7868" priority="5566" operator="equal">
      <formula>"Đã tính lương"</formula>
    </cfRule>
  </conditionalFormatting>
  <conditionalFormatting sqref="C556">
    <cfRule type="cellIs" dxfId="7867" priority="5567" operator="equal">
      <formula>"Up Level"</formula>
    </cfRule>
  </conditionalFormatting>
  <conditionalFormatting sqref="C556">
    <cfRule type="cellIs" dxfId="7866" priority="5568" operator="equal">
      <formula>"Mới"</formula>
    </cfRule>
  </conditionalFormatting>
  <conditionalFormatting sqref="Z556">
    <cfRule type="cellIs" dxfId="7865" priority="5569" operator="equal">
      <formula>"R-Thiếu"</formula>
    </cfRule>
  </conditionalFormatting>
  <conditionalFormatting sqref="Z556">
    <cfRule type="cellIs" dxfId="7864" priority="5570" operator="equal">
      <formula>"R"</formula>
    </cfRule>
  </conditionalFormatting>
  <conditionalFormatting sqref="C556">
    <cfRule type="cellIs" dxfId="7863" priority="5571" operator="equal">
      <formula>"Up quá trình"</formula>
    </cfRule>
  </conditionalFormatting>
  <conditionalFormatting sqref="C556">
    <cfRule type="cellIs" dxfId="7862" priority="5572" operator="equal">
      <formula>"Đã tính lương"</formula>
    </cfRule>
  </conditionalFormatting>
  <conditionalFormatting sqref="C556">
    <cfRule type="cellIs" dxfId="7861" priority="5573" operator="equal">
      <formula>"Up Level"</formula>
    </cfRule>
  </conditionalFormatting>
  <conditionalFormatting sqref="C556">
    <cfRule type="cellIs" dxfId="7860" priority="5574" operator="equal">
      <formula>"Mới"</formula>
    </cfRule>
  </conditionalFormatting>
  <conditionalFormatting sqref="C556">
    <cfRule type="cellIs" dxfId="7859" priority="5575" operator="equal">
      <formula>"Up quá trình"</formula>
    </cfRule>
  </conditionalFormatting>
  <conditionalFormatting sqref="C556 Z556">
    <cfRule type="cellIs" dxfId="7858" priority="5576" operator="equal">
      <formula>"Đã tính lương"</formula>
    </cfRule>
  </conditionalFormatting>
  <conditionalFormatting sqref="C556">
    <cfRule type="cellIs" dxfId="7857" priority="5577" operator="equal">
      <formula>"Up Level"</formula>
    </cfRule>
  </conditionalFormatting>
  <conditionalFormatting sqref="C556">
    <cfRule type="cellIs" dxfId="7856" priority="5578" operator="equal">
      <formula>"Mới"</formula>
    </cfRule>
  </conditionalFormatting>
  <conditionalFormatting sqref="E556">
    <cfRule type="containsText" dxfId="7855" priority="5579" operator="containsText" text="Combo">
      <formula>NOT(ISERROR(SEARCH(("Combo"),(E556))))</formula>
    </cfRule>
  </conditionalFormatting>
  <conditionalFormatting sqref="E556">
    <cfRule type="containsText" dxfId="7854" priority="5580" operator="containsText" text="Combo">
      <formula>NOT(ISERROR(SEARCH(("Combo"),(E556))))</formula>
    </cfRule>
  </conditionalFormatting>
  <conditionalFormatting sqref="E556">
    <cfRule type="containsText" dxfId="7853" priority="5581" operator="containsText" text="Combo">
      <formula>NOT(ISERROR(SEARCH(("Combo"),(E556))))</formula>
    </cfRule>
  </conditionalFormatting>
  <conditionalFormatting sqref="E556">
    <cfRule type="containsText" dxfId="7852" priority="5582" operator="containsText" text="Combo">
      <formula>NOT(ISERROR(SEARCH(("Combo"),(E556))))</formula>
    </cfRule>
  </conditionalFormatting>
  <conditionalFormatting sqref="E556">
    <cfRule type="cellIs" dxfId="7851" priority="5583" operator="equal">
      <formula>"Toeic Lv2"</formula>
    </cfRule>
  </conditionalFormatting>
  <conditionalFormatting sqref="E556">
    <cfRule type="cellIs" dxfId="7850" priority="5584" operator="equal">
      <formula>"Toeic Lv1"</formula>
    </cfRule>
  </conditionalFormatting>
  <conditionalFormatting sqref="E556">
    <cfRule type="cellIs" dxfId="7849" priority="5585" operator="equal">
      <formula>"GT Lv3"</formula>
    </cfRule>
  </conditionalFormatting>
  <conditionalFormatting sqref="E556">
    <cfRule type="cellIs" dxfId="7848" priority="5586" operator="equal">
      <formula>"GT Lv2"</formula>
    </cfRule>
  </conditionalFormatting>
  <conditionalFormatting sqref="E556">
    <cfRule type="cellIs" dxfId="7847" priority="5587" operator="equal">
      <formula>"GT Lv1"</formula>
    </cfRule>
  </conditionalFormatting>
  <conditionalFormatting sqref="Z556">
    <cfRule type="cellIs" dxfId="7846" priority="5588" operator="equal">
      <formula>"R-Thiếu"</formula>
    </cfRule>
  </conditionalFormatting>
  <conditionalFormatting sqref="Z556">
    <cfRule type="cellIs" dxfId="7845" priority="5589" operator="equal">
      <formula>"R"</formula>
    </cfRule>
  </conditionalFormatting>
  <conditionalFormatting sqref="Z556">
    <cfRule type="cellIs" dxfId="7844" priority="5590" operator="equal">
      <formula>"Đã tính lương"</formula>
    </cfRule>
  </conditionalFormatting>
  <conditionalFormatting sqref="B544 B556:B563 B569:B2801 C695">
    <cfRule type="cellIs" dxfId="7843" priority="5591" operator="equal">
      <formula>"LỖI LINK FB"</formula>
    </cfRule>
  </conditionalFormatting>
  <conditionalFormatting sqref="B544 B556:B563 B569:B2801 C695">
    <cfRule type="cellIs" dxfId="7842" priority="5592" operator="equal">
      <formula>"Chờ feedback"</formula>
    </cfRule>
  </conditionalFormatting>
  <conditionalFormatting sqref="B544 B556:B563 B569:B2801 C695">
    <cfRule type="cellIs" dxfId="7841" priority="5593" operator="equal">
      <formula>"Chờ lớp"</formula>
    </cfRule>
  </conditionalFormatting>
  <conditionalFormatting sqref="B544 B556:B563 B569:B2801 C695">
    <cfRule type="cellIs" dxfId="7840" priority="5594" operator="equal">
      <formula>"DONE"</formula>
    </cfRule>
  </conditionalFormatting>
  <conditionalFormatting sqref="B544 B556:B563 B569:B2801 C695">
    <cfRule type="cellIs" dxfId="7839" priority="5595" operator="equal">
      <formula>"LỖI LINK FB"</formula>
    </cfRule>
  </conditionalFormatting>
  <conditionalFormatting sqref="B544 B556:B563 B569:B2801 C695">
    <cfRule type="cellIs" dxfId="7838" priority="5596" operator="equal">
      <formula>"Chờ feedback"</formula>
    </cfRule>
  </conditionalFormatting>
  <conditionalFormatting sqref="B544 B556:B563 B569:B2801 C695">
    <cfRule type="cellIs" dxfId="7837" priority="5597" operator="equal">
      <formula>"Chờ lớp"</formula>
    </cfRule>
  </conditionalFormatting>
  <conditionalFormatting sqref="B544 B556:B563 B569:B2801 C695">
    <cfRule type="cellIs" dxfId="7836" priority="5598" operator="equal">
      <formula>"DONE"</formula>
    </cfRule>
  </conditionalFormatting>
  <conditionalFormatting sqref="B544 B556:B563 B569:B2801 C695">
    <cfRule type="cellIs" dxfId="7835" priority="5599" operator="equal">
      <formula>"DONE"</formula>
    </cfRule>
  </conditionalFormatting>
  <conditionalFormatting sqref="B544 B556:B563 B569:B2801 C695">
    <cfRule type="cellIs" dxfId="7834" priority="5600" operator="equal">
      <formula>"Chờ lớp"</formula>
    </cfRule>
  </conditionalFormatting>
  <conditionalFormatting sqref="B544 B556:B563 B569:B2801 C695">
    <cfRule type="cellIs" dxfId="7833" priority="5601" operator="equal">
      <formula>"Chờ feedback"</formula>
    </cfRule>
  </conditionalFormatting>
  <conditionalFormatting sqref="B544 B556:B563 B569:B2801 C695">
    <cfRule type="cellIs" dxfId="7832" priority="5602" operator="equal">
      <formula>"LỖI LINK FB"</formula>
    </cfRule>
  </conditionalFormatting>
  <conditionalFormatting sqref="B544 B556:B563 B569:B2801 C695">
    <cfRule type="cellIs" dxfId="7831" priority="5603" operator="equal">
      <formula>"LỖI LINK FB"</formula>
    </cfRule>
  </conditionalFormatting>
  <conditionalFormatting sqref="B544 B556:B563 B569:B2801 C695">
    <cfRule type="cellIs" dxfId="7830" priority="5604" operator="equal">
      <formula>"Chờ feedback"</formula>
    </cfRule>
  </conditionalFormatting>
  <conditionalFormatting sqref="B544 B556:B563 B569:B2801 C695">
    <cfRule type="cellIs" dxfId="7829" priority="5605" operator="equal">
      <formula>"Chờ lớp"</formula>
    </cfRule>
  </conditionalFormatting>
  <conditionalFormatting sqref="B544 B556:B563 B569:B2801 C695">
    <cfRule type="cellIs" dxfId="7828" priority="5606" operator="equal">
      <formula>"DONE"</formula>
    </cfRule>
  </conditionalFormatting>
  <conditionalFormatting sqref="B544 B556:B563 B569:B2801 C695">
    <cfRule type="cellIs" dxfId="7827" priority="5607" operator="equal">
      <formula>"DONE"</formula>
    </cfRule>
  </conditionalFormatting>
  <conditionalFormatting sqref="B544 B556:B563 B569:B2801 C695">
    <cfRule type="cellIs" dxfId="7826" priority="5608" operator="equal">
      <formula>"Chờ lớp"</formula>
    </cfRule>
  </conditionalFormatting>
  <conditionalFormatting sqref="B544 B556:B563 B569:B2801 C695">
    <cfRule type="cellIs" dxfId="7825" priority="5609" operator="equal">
      <formula>"Chờ feedback"</formula>
    </cfRule>
  </conditionalFormatting>
  <conditionalFormatting sqref="B544 B556:B563 B569:B2801 C695">
    <cfRule type="cellIs" dxfId="7824" priority="5610" operator="equal">
      <formula>"LỖI LINK FB"</formula>
    </cfRule>
  </conditionalFormatting>
  <conditionalFormatting sqref="B544 B556:B563 B569:B2801 C695">
    <cfRule type="cellIs" dxfId="7823" priority="5611" operator="equal">
      <formula>"DONE"</formula>
    </cfRule>
  </conditionalFormatting>
  <conditionalFormatting sqref="B544 B556:B563 B569:B2801 C695">
    <cfRule type="cellIs" dxfId="7822" priority="5612" operator="equal">
      <formula>"Chờ lớp"</formula>
    </cfRule>
  </conditionalFormatting>
  <conditionalFormatting sqref="B544 B556:B563 B569:B2801 C695">
    <cfRule type="cellIs" dxfId="7821" priority="5613" operator="equal">
      <formula>"Chờ feedback"</formula>
    </cfRule>
  </conditionalFormatting>
  <conditionalFormatting sqref="B544 B556:B563 B569:B2801 C695">
    <cfRule type="cellIs" dxfId="7820" priority="5614" operator="equal">
      <formula>"LỖI LINK FB"</formula>
    </cfRule>
  </conditionalFormatting>
  <conditionalFormatting sqref="B544 B556:B563 B569:B2801 C695">
    <cfRule type="cellIs" dxfId="7819" priority="5615" operator="equal">
      <formula>"LỖI LINK FB"</formula>
    </cfRule>
  </conditionalFormatting>
  <conditionalFormatting sqref="B544 B556:B563 B569:B2801 C695">
    <cfRule type="cellIs" dxfId="7818" priority="5616" operator="equal">
      <formula>"Chờ feedback"</formula>
    </cfRule>
  </conditionalFormatting>
  <conditionalFormatting sqref="B544 B556:B563 B569:B2801 C695">
    <cfRule type="cellIs" dxfId="7817" priority="5617" operator="equal">
      <formula>"Chờ lớp"</formula>
    </cfRule>
  </conditionalFormatting>
  <conditionalFormatting sqref="B544 B556:B563 B569:B2801 C695">
    <cfRule type="cellIs" dxfId="7816" priority="5618" operator="equal">
      <formula>"DONE"</formula>
    </cfRule>
  </conditionalFormatting>
  <conditionalFormatting sqref="B544 B556:B563 B569:B2801 C695">
    <cfRule type="cellIs" dxfId="7815" priority="5619" operator="equal">
      <formula>"LỖI LINK FB"</formula>
    </cfRule>
  </conditionalFormatting>
  <conditionalFormatting sqref="B544 B556:B563 B569:B2801 C695">
    <cfRule type="cellIs" dxfId="7814" priority="5620" operator="equal">
      <formula>"Chờ feedback"</formula>
    </cfRule>
  </conditionalFormatting>
  <conditionalFormatting sqref="B544 B556:B563 B569:B2801 C695">
    <cfRule type="cellIs" dxfId="7813" priority="5621" operator="equal">
      <formula>"Chờ lớp"</formula>
    </cfRule>
  </conditionalFormatting>
  <conditionalFormatting sqref="B544 B556:B563 B569:B2801 C695">
    <cfRule type="cellIs" dxfId="7812" priority="5622" operator="equal">
      <formula>"DONE"</formula>
    </cfRule>
  </conditionalFormatting>
  <conditionalFormatting sqref="B544 B556:B563 B569:B2801 C695">
    <cfRule type="cellIs" dxfId="7811" priority="5623" operator="equal">
      <formula>"DONE"</formula>
    </cfRule>
  </conditionalFormatting>
  <conditionalFormatting sqref="B544 B556:B563 B569:B2801 C695">
    <cfRule type="cellIs" dxfId="7810" priority="5624" operator="equal">
      <formula>"Chờ lớp"</formula>
    </cfRule>
  </conditionalFormatting>
  <conditionalFormatting sqref="B544 B556:B563 B569:B2801 C695">
    <cfRule type="cellIs" dxfId="7809" priority="5625" operator="equal">
      <formula>"Chờ feedback"</formula>
    </cfRule>
  </conditionalFormatting>
  <conditionalFormatting sqref="B544 B556:B563 B569:B2801 C695">
    <cfRule type="cellIs" dxfId="7808" priority="5626" operator="equal">
      <formula>"LỖI LINK FB"</formula>
    </cfRule>
  </conditionalFormatting>
  <conditionalFormatting sqref="B544 B556:B563 B569:B2801 C695">
    <cfRule type="cellIs" dxfId="7807" priority="5627" operator="equal">
      <formula>"LỖI LINK FB"</formula>
    </cfRule>
  </conditionalFormatting>
  <conditionalFormatting sqref="B544 B556:B563 B569:B2801 C695">
    <cfRule type="cellIs" dxfId="7806" priority="5628" operator="equal">
      <formula>"Chờ feedback"</formula>
    </cfRule>
  </conditionalFormatting>
  <conditionalFormatting sqref="B544 B556:B563 B569:B2801 C695">
    <cfRule type="cellIs" dxfId="7805" priority="5629" operator="equal">
      <formula>"Chờ lớp"</formula>
    </cfRule>
  </conditionalFormatting>
  <conditionalFormatting sqref="B544 B556:B563 B569:B2801 C695">
    <cfRule type="cellIs" dxfId="7804" priority="5630" operator="equal">
      <formula>"DONE"</formula>
    </cfRule>
  </conditionalFormatting>
  <conditionalFormatting sqref="B544 B556:B563 B569:B2801 C695">
    <cfRule type="cellIs" dxfId="7803" priority="5631" operator="equal">
      <formula>"LỖI LINK FB"</formula>
    </cfRule>
  </conditionalFormatting>
  <conditionalFormatting sqref="B544 B556:B563 B569:B2801 C695">
    <cfRule type="cellIs" dxfId="7802" priority="5632" operator="equal">
      <formula>"Chờ feedback"</formula>
    </cfRule>
  </conditionalFormatting>
  <conditionalFormatting sqref="B544 B556:B563 B569:B2801 C695">
    <cfRule type="cellIs" dxfId="7801" priority="5633" operator="equal">
      <formula>"Chờ lớp"</formula>
    </cfRule>
  </conditionalFormatting>
  <conditionalFormatting sqref="B544 B556:B563 B569:B2801 C695">
    <cfRule type="cellIs" dxfId="7800" priority="5634" operator="equal">
      <formula>"DONE"</formula>
    </cfRule>
  </conditionalFormatting>
  <conditionalFormatting sqref="B544 B556:B563 B569:B2801 C695">
    <cfRule type="cellIs" dxfId="7799" priority="5635" operator="equal">
      <formula>"LỖI LINK FB"</formula>
    </cfRule>
  </conditionalFormatting>
  <conditionalFormatting sqref="B544 B556:B563 B569:B2801 C695">
    <cfRule type="cellIs" dxfId="7798" priority="5636" operator="equal">
      <formula>"Chờ feedback"</formula>
    </cfRule>
  </conditionalFormatting>
  <conditionalFormatting sqref="B544 B556:B563 B569:B2801 C695">
    <cfRule type="cellIs" dxfId="7797" priority="5637" operator="equal">
      <formula>"Chờ lớp"</formula>
    </cfRule>
  </conditionalFormatting>
  <conditionalFormatting sqref="B544 B556:B563 B569:B2801 C695">
    <cfRule type="cellIs" dxfId="7796" priority="5638" operator="equal">
      <formula>"DONE"</formula>
    </cfRule>
  </conditionalFormatting>
  <conditionalFormatting sqref="B544 B556:B563 B569:B2801 C695">
    <cfRule type="cellIs" dxfId="7795" priority="5639" operator="equal">
      <formula>"LỖI LINK FB"</formula>
    </cfRule>
  </conditionalFormatting>
  <conditionalFormatting sqref="B544 B556:B563 B569:B2801 C695">
    <cfRule type="cellIs" dxfId="7794" priority="5640" operator="equal">
      <formula>"Chờ feedback"</formula>
    </cfRule>
  </conditionalFormatting>
  <conditionalFormatting sqref="B544 B556:B563 B569:B2801 C695">
    <cfRule type="cellIs" dxfId="7793" priority="5641" operator="equal">
      <formula>"Chờ lớp"</formula>
    </cfRule>
  </conditionalFormatting>
  <conditionalFormatting sqref="B544 B556:B563 B569:B2801 C695">
    <cfRule type="cellIs" dxfId="7792" priority="5642" operator="equal">
      <formula>"DONE"</formula>
    </cfRule>
  </conditionalFormatting>
  <conditionalFormatting sqref="B544 B556:B563 B569:B2801 C695">
    <cfRule type="cellIs" dxfId="7791" priority="5643" operator="equal">
      <formula>"LỖI LINK FB"</formula>
    </cfRule>
  </conditionalFormatting>
  <conditionalFormatting sqref="B544 B556:B563 B569:B2801 C695">
    <cfRule type="cellIs" dxfId="7790" priority="5644" operator="equal">
      <formula>"LỖI LINK FB"</formula>
    </cfRule>
  </conditionalFormatting>
  <conditionalFormatting sqref="B544 B556:B563 B569:B2801 C695">
    <cfRule type="cellIs" dxfId="7789" priority="5645" operator="equal">
      <formula>"LỖI LINK FB"</formula>
    </cfRule>
  </conditionalFormatting>
  <conditionalFormatting sqref="B544 B556:B563 B569:B2801 C695">
    <cfRule type="cellIs" dxfId="7788" priority="5646" operator="equal">
      <formula>"LỖI LINK FB"</formula>
    </cfRule>
  </conditionalFormatting>
  <conditionalFormatting sqref="B544 B556:B563 B569:B2801 C695">
    <cfRule type="cellIs" dxfId="7787" priority="5647" operator="equal">
      <formula>"LỖI LINK FB"</formula>
    </cfRule>
  </conditionalFormatting>
  <conditionalFormatting sqref="B544 B556:B563 B569:B2801 C695">
    <cfRule type="cellIs" dxfId="7786" priority="5648" operator="equal">
      <formula>"LỖI LINK FB"</formula>
    </cfRule>
  </conditionalFormatting>
  <conditionalFormatting sqref="B544 B556:B563 B569:B2801 C695">
    <cfRule type="cellIs" dxfId="7785" priority="5649" operator="equal">
      <formula>"LỖI LINK FB"</formula>
    </cfRule>
  </conditionalFormatting>
  <conditionalFormatting sqref="B544 B556:B563 B569:B2801 C695">
    <cfRule type="cellIs" dxfId="7784" priority="5650" operator="equal">
      <formula>"LỖI LINK FB"</formula>
    </cfRule>
  </conditionalFormatting>
  <conditionalFormatting sqref="B544 B556:B563 B569:B2801 C695">
    <cfRule type="cellIs" dxfId="7783" priority="5651" operator="equal">
      <formula>"LỖI LINK FB"</formula>
    </cfRule>
  </conditionalFormatting>
  <conditionalFormatting sqref="B544 B556:B563 B569:B2801 C695">
    <cfRule type="cellIs" dxfId="7782" priority="5652" operator="equal">
      <formula>"LỖI LINK FB"</formula>
    </cfRule>
  </conditionalFormatting>
  <conditionalFormatting sqref="B544 B556:B563 B569:B2801 C695">
    <cfRule type="cellIs" dxfId="7781" priority="5653" operator="equal">
      <formula>"LỖI LINK FB"</formula>
    </cfRule>
  </conditionalFormatting>
  <conditionalFormatting sqref="B544 B556:B563 B569:B2801 C695">
    <cfRule type="cellIs" dxfId="7780" priority="5654" operator="equal">
      <formula>"LỖI LINK FB"</formula>
    </cfRule>
  </conditionalFormatting>
  <conditionalFormatting sqref="B544 B556:B563 B569:B2801 C695">
    <cfRule type="cellIs" dxfId="7779" priority="5655" operator="equal">
      <formula>"LỖI LINK FB"</formula>
    </cfRule>
  </conditionalFormatting>
  <conditionalFormatting sqref="B544 B556:B563 B569:B2801 C695">
    <cfRule type="cellIs" dxfId="7778" priority="5656" operator="equal">
      <formula>"LỖI LINK FB"</formula>
    </cfRule>
  </conditionalFormatting>
  <conditionalFormatting sqref="B544 B556:B563 B569:B2801 C695">
    <cfRule type="cellIs" dxfId="7777" priority="5657" operator="equal">
      <formula>"Chờ feedback"</formula>
    </cfRule>
  </conditionalFormatting>
  <conditionalFormatting sqref="B544 B556:B563 B569:B2801 C695">
    <cfRule type="cellIs" dxfId="7776" priority="5658" operator="equal">
      <formula>"Chờ lớp"</formula>
    </cfRule>
  </conditionalFormatting>
  <conditionalFormatting sqref="B544 B556:B563 B569:B2801 C695">
    <cfRule type="cellIs" dxfId="7775" priority="5659" operator="equal">
      <formula>"DONE"</formula>
    </cfRule>
  </conditionalFormatting>
  <conditionalFormatting sqref="B544 B556:B563 B569:B2801 C695">
    <cfRule type="cellIs" dxfId="7774" priority="5660" operator="equal">
      <formula>"LỖI LINK FB"</formula>
    </cfRule>
  </conditionalFormatting>
  <conditionalFormatting sqref="B544 B556:B563 B569:B2801 C695">
    <cfRule type="cellIs" dxfId="7773" priority="5661" operator="equal">
      <formula>"Chờ feedback"</formula>
    </cfRule>
  </conditionalFormatting>
  <conditionalFormatting sqref="B544 B556:B563 B569:B2801 C695">
    <cfRule type="cellIs" dxfId="7772" priority="5662" operator="equal">
      <formula>"Chờ lớp"</formula>
    </cfRule>
  </conditionalFormatting>
  <conditionalFormatting sqref="B544 B556:B563 B569:B2801 C695">
    <cfRule type="cellIs" dxfId="7771" priority="5663" operator="equal">
      <formula>"DONE"</formula>
    </cfRule>
  </conditionalFormatting>
  <conditionalFormatting sqref="B544 B556:B563 B569:B2801 C695">
    <cfRule type="cellIs" dxfId="7770" priority="5664" operator="equal">
      <formula>"LỖI LINK FB"</formula>
    </cfRule>
  </conditionalFormatting>
  <conditionalFormatting sqref="B544 B556:B563 B569:B2801 C695">
    <cfRule type="cellIs" dxfId="7769" priority="5665" operator="equal">
      <formula>"Chờ feedback"</formula>
    </cfRule>
  </conditionalFormatting>
  <conditionalFormatting sqref="B544 B556:B563 B569:B2801 C695">
    <cfRule type="cellIs" dxfId="7768" priority="5666" operator="equal">
      <formula>"Chờ lớp"</formula>
    </cfRule>
  </conditionalFormatting>
  <conditionalFormatting sqref="B544 B556:B563 B569:B2801 C695">
    <cfRule type="cellIs" dxfId="7767" priority="5667" operator="equal">
      <formula>"DONE"</formula>
    </cfRule>
  </conditionalFormatting>
  <conditionalFormatting sqref="B544 B556:B563 B569:B2801 C695">
    <cfRule type="cellIs" dxfId="7766" priority="5668" operator="equal">
      <formula>"LỖI LINK FB"</formula>
    </cfRule>
  </conditionalFormatting>
  <conditionalFormatting sqref="B544 B556:B563 B569:B2801 C695">
    <cfRule type="cellIs" dxfId="7765" priority="5669" operator="equal">
      <formula>"Chờ feedback"</formula>
    </cfRule>
  </conditionalFormatting>
  <conditionalFormatting sqref="B544 B556:B563 B569:B2801 C695">
    <cfRule type="cellIs" dxfId="7764" priority="5670" operator="equal">
      <formula>"Chờ lớp"</formula>
    </cfRule>
  </conditionalFormatting>
  <conditionalFormatting sqref="B544 B556:B563 B569:B2801 C695">
    <cfRule type="cellIs" dxfId="7763" priority="5671" operator="equal">
      <formula>"DONE"</formula>
    </cfRule>
  </conditionalFormatting>
  <conditionalFormatting sqref="B544 B556:B563 B569:B2801 C695">
    <cfRule type="cellIs" dxfId="7762" priority="5672" operator="equal">
      <formula>"DONE"</formula>
    </cfRule>
  </conditionalFormatting>
  <conditionalFormatting sqref="B544 B556:B563 B569:B2801 C695">
    <cfRule type="cellIs" dxfId="7761" priority="5673" operator="equal">
      <formula>"Chờ lớp"</formula>
    </cfRule>
  </conditionalFormatting>
  <conditionalFormatting sqref="B544 B556:B563 B569:B2801 C695">
    <cfRule type="cellIs" dxfId="7760" priority="5674" operator="equal">
      <formula>"Chờ feedback"</formula>
    </cfRule>
  </conditionalFormatting>
  <conditionalFormatting sqref="B544 B556:B563 B569:B2801 C695">
    <cfRule type="cellIs" dxfId="7759" priority="5675" operator="equal">
      <formula>"LỖI LINK FB"</formula>
    </cfRule>
  </conditionalFormatting>
  <conditionalFormatting sqref="B544 B556:B563 B569:B2801 C695">
    <cfRule type="cellIs" dxfId="7758" priority="5676" operator="equal">
      <formula>"DONE"</formula>
    </cfRule>
  </conditionalFormatting>
  <conditionalFormatting sqref="B544 B556:B563 B569:B2801 C695">
    <cfRule type="cellIs" dxfId="7757" priority="5677" operator="equal">
      <formula>"Chờ lớp"</formula>
    </cfRule>
  </conditionalFormatting>
  <conditionalFormatting sqref="B544 B556:B563 B569:B2801 C695">
    <cfRule type="cellIs" dxfId="7756" priority="5678" operator="equal">
      <formula>"Chờ feedback"</formula>
    </cfRule>
  </conditionalFormatting>
  <conditionalFormatting sqref="B544 B556:B563 B569:B2801 C695">
    <cfRule type="cellIs" dxfId="7755" priority="5679" operator="equal">
      <formula>"LỖI LINK FB"</formula>
    </cfRule>
  </conditionalFormatting>
  <conditionalFormatting sqref="B544 B556:B563 B569:B2801 C695">
    <cfRule type="cellIs" dxfId="7754" priority="5680" operator="equal">
      <formula>"DONE"</formula>
    </cfRule>
  </conditionalFormatting>
  <conditionalFormatting sqref="B544 B556:B563 B569:B2801 C695">
    <cfRule type="cellIs" dxfId="7753" priority="5681" operator="equal">
      <formula>"Chờ lớp"</formula>
    </cfRule>
  </conditionalFormatting>
  <conditionalFormatting sqref="B544 B556:B563 B569:B2801 C695">
    <cfRule type="cellIs" dxfId="7752" priority="5682" operator="equal">
      <formula>"Chờ feedback"</formula>
    </cfRule>
  </conditionalFormatting>
  <conditionalFormatting sqref="B544 B556:B563 B569:B2801 C695">
    <cfRule type="cellIs" dxfId="7751" priority="5683" operator="equal">
      <formula>"LỖI LINK FB"</formula>
    </cfRule>
  </conditionalFormatting>
  <conditionalFormatting sqref="B544 B556:B563 B569:B2801 C695">
    <cfRule type="cellIs" dxfId="7750" priority="5684" operator="equal">
      <formula>"DONE"</formula>
    </cfRule>
  </conditionalFormatting>
  <conditionalFormatting sqref="B544 B556:B563 B569:B2801 C695">
    <cfRule type="cellIs" dxfId="7749" priority="5685" operator="equal">
      <formula>"Chờ lớp"</formula>
    </cfRule>
  </conditionalFormatting>
  <conditionalFormatting sqref="B544 B556:B563 B569:B2801 C695">
    <cfRule type="cellIs" dxfId="7748" priority="5686" operator="equal">
      <formula>"Chờ feedback"</formula>
    </cfRule>
  </conditionalFormatting>
  <conditionalFormatting sqref="B544 B556:B563 B569:B2801 C695">
    <cfRule type="cellIs" dxfId="7747" priority="5687" operator="equal">
      <formula>"LỖI LINK FB"</formula>
    </cfRule>
  </conditionalFormatting>
  <conditionalFormatting sqref="B544 B556:B563 B569:B2801 C695">
    <cfRule type="cellIs" dxfId="7746" priority="5688" operator="equal">
      <formula>"LỖI LINK FB"</formula>
    </cfRule>
  </conditionalFormatting>
  <conditionalFormatting sqref="B544 B556:B563 B569:B2801 C695">
    <cfRule type="cellIs" dxfId="7745" priority="5689" operator="equal">
      <formula>"Chờ feedback"</formula>
    </cfRule>
  </conditionalFormatting>
  <conditionalFormatting sqref="B544 B556:B563 B569:B2801 C695">
    <cfRule type="cellIs" dxfId="7744" priority="5690" operator="equal">
      <formula>"Chờ lớp"</formula>
    </cfRule>
  </conditionalFormatting>
  <conditionalFormatting sqref="B544 B556:B563 B569:B2801 C695">
    <cfRule type="cellIs" dxfId="7743" priority="5691" operator="equal">
      <formula>"DONE"</formula>
    </cfRule>
  </conditionalFormatting>
  <conditionalFormatting sqref="B544 B556:B563 B569:B2801 C695">
    <cfRule type="cellIs" dxfId="7742" priority="5692" operator="equal">
      <formula>"DONE"</formula>
    </cfRule>
  </conditionalFormatting>
  <conditionalFormatting sqref="B544 B556:B563 B569:B2801 C695">
    <cfRule type="cellIs" dxfId="7741" priority="5693" operator="equal">
      <formula>"Chờ lớp"</formula>
    </cfRule>
  </conditionalFormatting>
  <conditionalFormatting sqref="B544 B556:B563 B569:B2801 C695">
    <cfRule type="cellIs" dxfId="7740" priority="5694" operator="equal">
      <formula>"Chờ feedback"</formula>
    </cfRule>
  </conditionalFormatting>
  <conditionalFormatting sqref="B544 B556:B563 B569:B2801 C695">
    <cfRule type="cellIs" dxfId="7739" priority="5695" operator="equal">
      <formula>"LỖI LINK FB"</formula>
    </cfRule>
  </conditionalFormatting>
  <conditionalFormatting sqref="B544 B556:B563 B569:B2801 C695">
    <cfRule type="cellIs" dxfId="7738" priority="5696" operator="equal">
      <formula>"DONE"</formula>
    </cfRule>
  </conditionalFormatting>
  <conditionalFormatting sqref="B544 B556:B563 B569:B2801 C695">
    <cfRule type="cellIs" dxfId="7737" priority="5697" operator="equal">
      <formula>"Chờ lớp"</formula>
    </cfRule>
  </conditionalFormatting>
  <conditionalFormatting sqref="B544 B556:B563 B569:B2801 C695">
    <cfRule type="cellIs" dxfId="7736" priority="5698" operator="equal">
      <formula>"Chờ feedback"</formula>
    </cfRule>
  </conditionalFormatting>
  <conditionalFormatting sqref="B544 B556:B563 B569:B2801 C695">
    <cfRule type="cellIs" dxfId="7735" priority="5699" operator="equal">
      <formula>"LỖI LINK FB"</formula>
    </cfRule>
  </conditionalFormatting>
  <conditionalFormatting sqref="B544 B556:B563 B569:B2801 C695">
    <cfRule type="cellIs" dxfId="7734" priority="5700" operator="equal">
      <formula>"LỖI LINK FB"</formula>
    </cfRule>
  </conditionalFormatting>
  <conditionalFormatting sqref="B544 B556:B563 B569:B2801 C695">
    <cfRule type="cellIs" dxfId="7733" priority="5701" operator="equal">
      <formula>"Chờ feedback"</formula>
    </cfRule>
  </conditionalFormatting>
  <conditionalFormatting sqref="B544 B556:B563 B569:B2801 C695">
    <cfRule type="cellIs" dxfId="7732" priority="5702" operator="equal">
      <formula>"Chờ lớp"</formula>
    </cfRule>
  </conditionalFormatting>
  <conditionalFormatting sqref="B544 B556:B563 B569:B2801 C695">
    <cfRule type="cellIs" dxfId="7731" priority="5703" operator="equal">
      <formula>"DONE"</formula>
    </cfRule>
  </conditionalFormatting>
  <conditionalFormatting sqref="B544 B556:B563 B569:B2801 C695">
    <cfRule type="cellIs" dxfId="7730" priority="5704" operator="equal">
      <formula>"LỖI LINK FB"</formula>
    </cfRule>
  </conditionalFormatting>
  <conditionalFormatting sqref="B544 B556:B563 B569:B2801 C695">
    <cfRule type="cellIs" dxfId="7729" priority="5705" operator="equal">
      <formula>"Chờ feedback"</formula>
    </cfRule>
  </conditionalFormatting>
  <conditionalFormatting sqref="B544 B556:B563 B569:B2801 C695">
    <cfRule type="cellIs" dxfId="7728" priority="5706" operator="equal">
      <formula>"Chờ lớp"</formula>
    </cfRule>
  </conditionalFormatting>
  <conditionalFormatting sqref="B544 B556:B563 B569:B2801 C695">
    <cfRule type="cellIs" dxfId="7727" priority="5707" operator="equal">
      <formula>"DONE"</formula>
    </cfRule>
  </conditionalFormatting>
  <conditionalFormatting sqref="B544 B556:B563 B569:B2801 C695">
    <cfRule type="cellIs" dxfId="7726" priority="5708" operator="equal">
      <formula>"DONE"</formula>
    </cfRule>
  </conditionalFormatting>
  <conditionalFormatting sqref="B544 B556:B563 B569:B2801 C695">
    <cfRule type="cellIs" dxfId="7725" priority="5709" operator="equal">
      <formula>"Chờ lớp"</formula>
    </cfRule>
  </conditionalFormatting>
  <conditionalFormatting sqref="B544 B556:B563 B569:B2801 C695">
    <cfRule type="cellIs" dxfId="7724" priority="5710" operator="equal">
      <formula>"Chờ feedback"</formula>
    </cfRule>
  </conditionalFormatting>
  <conditionalFormatting sqref="B544 B556:B563 B569:B2801 C695">
    <cfRule type="cellIs" dxfId="7723" priority="5711" operator="equal">
      <formula>"LỖI LINK FB"</formula>
    </cfRule>
  </conditionalFormatting>
  <conditionalFormatting sqref="B544 B556:B563 B569:B2801 C695">
    <cfRule type="cellIs" dxfId="7722" priority="5712" operator="equal">
      <formula>"LỖI LINK FB"</formula>
    </cfRule>
  </conditionalFormatting>
  <conditionalFormatting sqref="B544 B556:B563 B569:B2801 C695">
    <cfRule type="cellIs" dxfId="7721" priority="5713" operator="equal">
      <formula>"Chờ feedback"</formula>
    </cfRule>
  </conditionalFormatting>
  <conditionalFormatting sqref="B544 B556:B563 B569:B2801 C695">
    <cfRule type="cellIs" dxfId="7720" priority="5714" operator="equal">
      <formula>"Chờ lớp"</formula>
    </cfRule>
  </conditionalFormatting>
  <conditionalFormatting sqref="B544 B556:B563 B569:B2801 C695">
    <cfRule type="cellIs" dxfId="7719" priority="5715" operator="equal">
      <formula>"DONE"</formula>
    </cfRule>
  </conditionalFormatting>
  <conditionalFormatting sqref="B544 B556:B563 B569:B2801 C695">
    <cfRule type="cellIs" dxfId="7718" priority="5716" operator="equal">
      <formula>"DONE"</formula>
    </cfRule>
  </conditionalFormatting>
  <conditionalFormatting sqref="B544 B556:B563 B569:B2801 C695">
    <cfRule type="cellIs" dxfId="7717" priority="5717" operator="equal">
      <formula>"Chờ lớp"</formula>
    </cfRule>
  </conditionalFormatting>
  <conditionalFormatting sqref="B544 B556:B563 B569:B2801 C695">
    <cfRule type="cellIs" dxfId="7716" priority="5718" operator="equal">
      <formula>"Chờ feedback"</formula>
    </cfRule>
  </conditionalFormatting>
  <conditionalFormatting sqref="B544 B556:B563 B569:B2801 C695">
    <cfRule type="cellIs" dxfId="7715" priority="5719" operator="equal">
      <formula>"LỖI LINK FB"</formula>
    </cfRule>
  </conditionalFormatting>
  <conditionalFormatting sqref="B544 B556:B563 B569:B2801 C695">
    <cfRule type="cellIs" dxfId="7714" priority="5720" operator="equal">
      <formula>"DONE"</formula>
    </cfRule>
  </conditionalFormatting>
  <conditionalFormatting sqref="B544 B556:B563 B569:B2801 C695">
    <cfRule type="cellIs" dxfId="7713" priority="5721" operator="equal">
      <formula>"Chờ lớp"</formula>
    </cfRule>
  </conditionalFormatting>
  <conditionalFormatting sqref="B544 B556:B563 B569:B2801 C695">
    <cfRule type="cellIs" dxfId="7712" priority="5722" operator="equal">
      <formula>"Chờ feedback"</formula>
    </cfRule>
  </conditionalFormatting>
  <conditionalFormatting sqref="B544 B556:B563 B569:B2801 C695">
    <cfRule type="cellIs" dxfId="7711" priority="5723" operator="equal">
      <formula>"LỖI LINK FB"</formula>
    </cfRule>
  </conditionalFormatting>
  <conditionalFormatting sqref="B544 B556:B563 B569:B2801 C695">
    <cfRule type="cellIs" dxfId="7710" priority="5724" operator="equal">
      <formula>"DONE"</formula>
    </cfRule>
  </conditionalFormatting>
  <conditionalFormatting sqref="B544 B556:B563 B569:B2801 C695">
    <cfRule type="cellIs" dxfId="7709" priority="5725" operator="equal">
      <formula>"Chờ lớp"</formula>
    </cfRule>
  </conditionalFormatting>
  <conditionalFormatting sqref="B544 B556:B563 B569:B2801 C695">
    <cfRule type="cellIs" dxfId="7708" priority="5726" operator="equal">
      <formula>"Chờ feedback"</formula>
    </cfRule>
  </conditionalFormatting>
  <conditionalFormatting sqref="B544 B556:B563 B569:B2801 C695">
    <cfRule type="cellIs" dxfId="7707" priority="5727" operator="equal">
      <formula>"LỖI LINK FB"</formula>
    </cfRule>
  </conditionalFormatting>
  <conditionalFormatting sqref="B544 B556:B563 B569:B2801 C695">
    <cfRule type="cellIs" dxfId="7706" priority="5728" operator="equal">
      <formula>"LỖI LINK FB"</formula>
    </cfRule>
  </conditionalFormatting>
  <conditionalFormatting sqref="B544 B556:B563 B569:B2801 C695">
    <cfRule type="cellIs" dxfId="7705" priority="5729" operator="equal">
      <formula>"LỖI LINK FB"</formula>
    </cfRule>
  </conditionalFormatting>
  <conditionalFormatting sqref="B544 B556:B563 B569:B2801 C695">
    <cfRule type="cellIs" dxfId="7704" priority="5730" operator="equal">
      <formula>"LỖI LINK FB"</formula>
    </cfRule>
  </conditionalFormatting>
  <conditionalFormatting sqref="B544 B556:B563 B569:B2801 C695">
    <cfRule type="cellIs" dxfId="7703" priority="5731" operator="equal">
      <formula>"LỖI LINK FB"</formula>
    </cfRule>
  </conditionalFormatting>
  <conditionalFormatting sqref="B544 B556:B563 B569:B2801 C695">
    <cfRule type="cellIs" dxfId="7702" priority="5732" operator="equal">
      <formula>"LỖI LINK FB"</formula>
    </cfRule>
  </conditionalFormatting>
  <conditionalFormatting sqref="B544 B556:B563 B569:B2801 C695">
    <cfRule type="cellIs" dxfId="7701" priority="5733" operator="equal">
      <formula>"LỖI LINK FB"</formula>
    </cfRule>
  </conditionalFormatting>
  <conditionalFormatting sqref="B544 B556:B563 B569:B2801 C695">
    <cfRule type="cellIs" dxfId="7700" priority="5734" operator="equal">
      <formula>"LỖI LINK FB"</formula>
    </cfRule>
  </conditionalFormatting>
  <conditionalFormatting sqref="B544 B556:B563 B569:B2801 C695">
    <cfRule type="cellIs" dxfId="7699" priority="5735" operator="equal">
      <formula>"LỖI LINK FB"</formula>
    </cfRule>
  </conditionalFormatting>
  <conditionalFormatting sqref="B544 B556:B563 B569:B2801 C695">
    <cfRule type="cellIs" dxfId="7698" priority="5736" operator="equal">
      <formula>"LỖI LINK FB"</formula>
    </cfRule>
  </conditionalFormatting>
  <conditionalFormatting sqref="B544 B556:B563 B569:B2801 C695">
    <cfRule type="cellIs" dxfId="7697" priority="5737" operator="equal">
      <formula>"LỖI LINK FB"</formula>
    </cfRule>
  </conditionalFormatting>
  <conditionalFormatting sqref="B544 B556:B563 B569:B2801 C695">
    <cfRule type="cellIs" dxfId="7696" priority="5738" operator="equal">
      <formula>"LỖI LINK FB"</formula>
    </cfRule>
  </conditionalFormatting>
  <conditionalFormatting sqref="B544 B556:B563 B569:B2801 C695">
    <cfRule type="cellIs" dxfId="7695" priority="5739" operator="equal">
      <formula>"LỖI LINK FB"</formula>
    </cfRule>
  </conditionalFormatting>
  <conditionalFormatting sqref="B544 B556:B563 B569:B2801 C695">
    <cfRule type="cellIs" dxfId="7694" priority="5740" operator="equal">
      <formula>"LỖI LINK FB"</formula>
    </cfRule>
  </conditionalFormatting>
  <conditionalFormatting sqref="B544 B556:B563 B569:B2801 C695">
    <cfRule type="cellIs" dxfId="7693" priority="5741" operator="equal">
      <formula>"DONE"</formula>
    </cfRule>
  </conditionalFormatting>
  <conditionalFormatting sqref="B544 B556:B563 B569:B2801 C695">
    <cfRule type="cellIs" dxfId="7692" priority="5742" operator="equal">
      <formula>"Chờ lớp"</formula>
    </cfRule>
  </conditionalFormatting>
  <conditionalFormatting sqref="B544 B556:B563 B569:B2801 C695">
    <cfRule type="cellIs" dxfId="7691" priority="5743" operator="equal">
      <formula>"Chờ feedback"</formula>
    </cfRule>
  </conditionalFormatting>
  <conditionalFormatting sqref="B544 B556:B563 B569:B2801 C695">
    <cfRule type="cellIs" dxfId="7690" priority="5744" operator="equal">
      <formula>"LỖI LINK FB"</formula>
    </cfRule>
  </conditionalFormatting>
  <conditionalFormatting sqref="B544 B556:B563 B569:B2801 C695">
    <cfRule type="cellIs" dxfId="7689" priority="5745" operator="equal">
      <formula>"LỖI LINK FB"</formula>
    </cfRule>
  </conditionalFormatting>
  <conditionalFormatting sqref="B544 B556:B563 B569:B2801 C695">
    <cfRule type="cellIs" dxfId="7688" priority="5746" operator="equal">
      <formula>"Chờ feedback"</formula>
    </cfRule>
  </conditionalFormatting>
  <conditionalFormatting sqref="B544 B556:B563 B569:B2801 C695">
    <cfRule type="cellIs" dxfId="7687" priority="5747" operator="equal">
      <formula>"Chờ lớp"</formula>
    </cfRule>
  </conditionalFormatting>
  <conditionalFormatting sqref="B544 B556:B563 B569:B2801 C695">
    <cfRule type="cellIs" dxfId="7686" priority="5748" operator="equal">
      <formula>"DONE"</formula>
    </cfRule>
  </conditionalFormatting>
  <conditionalFormatting sqref="B544 B556:B563 B569:B2801 C695">
    <cfRule type="cellIs" dxfId="7685" priority="5749" operator="equal">
      <formula>"LỖI LINK FB"</formula>
    </cfRule>
  </conditionalFormatting>
  <conditionalFormatting sqref="B544 B556:B563 B569:B2801 C695">
    <cfRule type="cellIs" dxfId="7684" priority="5750" operator="equal">
      <formula>"LỖI LINK FB"</formula>
    </cfRule>
  </conditionalFormatting>
  <conditionalFormatting sqref="B544 B556:B563 B569:B2801 C695">
    <cfRule type="cellIs" dxfId="7683" priority="5751" operator="equal">
      <formula>"LỖI LINK FB"</formula>
    </cfRule>
  </conditionalFormatting>
  <conditionalFormatting sqref="B544 B556:B563 B569:B2801 C695">
    <cfRule type="cellIs" dxfId="7682" priority="5752" operator="equal">
      <formula>"LỖI LINK FB"</formula>
    </cfRule>
  </conditionalFormatting>
  <conditionalFormatting sqref="B544 B556:B563 B569:B2801 C695">
    <cfRule type="cellIs" dxfId="7681" priority="5753" operator="equal">
      <formula>"LỖI LINK FB"</formula>
    </cfRule>
  </conditionalFormatting>
  <conditionalFormatting sqref="B544 B556:B563 B569:B2801 C695">
    <cfRule type="cellIs" dxfId="7680" priority="5754" operator="equal">
      <formula>"LỖI LINK FB"</formula>
    </cfRule>
  </conditionalFormatting>
  <conditionalFormatting sqref="B544 B556:B563 B569:B2801 C695">
    <cfRule type="cellIs" dxfId="7679" priority="5755" operator="equal">
      <formula>"LỖI LINK FB"</formula>
    </cfRule>
  </conditionalFormatting>
  <conditionalFormatting sqref="B544 B556:B563 B569:B2801 C695">
    <cfRule type="cellIs" dxfId="7678" priority="5756" operator="equal">
      <formula>"LỖI LINK FB"</formula>
    </cfRule>
  </conditionalFormatting>
  <conditionalFormatting sqref="B544 B556:B563 B569:B2801 C695">
    <cfRule type="cellIs" dxfId="7677" priority="5757" operator="equal">
      <formula>"LỖI LINK FB"</formula>
    </cfRule>
  </conditionalFormatting>
  <conditionalFormatting sqref="B544 B556:B563 B569:B2801 C695">
    <cfRule type="cellIs" dxfId="7676" priority="5758" operator="equal">
      <formula>"LỖI LINK FB"</formula>
    </cfRule>
  </conditionalFormatting>
  <conditionalFormatting sqref="B544 B556:B563 B569:B2801 C695">
    <cfRule type="cellIs" dxfId="7675" priority="5759" operator="equal">
      <formula>"LỖI LINK FB"</formula>
    </cfRule>
  </conditionalFormatting>
  <conditionalFormatting sqref="B544 B556:B563 B569:B2801 C695">
    <cfRule type="cellIs" dxfId="7674" priority="5760" operator="equal">
      <formula>"LỖI LINK FB"</formula>
    </cfRule>
  </conditionalFormatting>
  <conditionalFormatting sqref="B544 B556:B563 B569:B2801 C695">
    <cfRule type="cellIs" dxfId="7673" priority="5761" operator="equal">
      <formula>"LỖI LINK FB"</formula>
    </cfRule>
  </conditionalFormatting>
  <conditionalFormatting sqref="B544 B556:B563 B569:B2801 C695">
    <cfRule type="cellIs" dxfId="7672" priority="5762" operator="equal">
      <formula>"LỖI LINK FB"</formula>
    </cfRule>
  </conditionalFormatting>
  <conditionalFormatting sqref="B544 B556:B563 B569:B2801 C695">
    <cfRule type="cellIs" dxfId="7671" priority="5763" operator="equal">
      <formula>"Chờ feedback"</formula>
    </cfRule>
  </conditionalFormatting>
  <conditionalFormatting sqref="B544 B556:B563 B569:B2801 C695">
    <cfRule type="cellIs" dxfId="7670" priority="5764" operator="equal">
      <formula>"Chờ lớp"</formula>
    </cfRule>
  </conditionalFormatting>
  <conditionalFormatting sqref="B544 B556:B563 B569:B2801 C695">
    <cfRule type="cellIs" dxfId="7669" priority="5765" operator="equal">
      <formula>"DONE"</formula>
    </cfRule>
  </conditionalFormatting>
  <conditionalFormatting sqref="B544 B556:B563 B569:B2801 C695">
    <cfRule type="cellIs" dxfId="7668" priority="5766" operator="equal">
      <formula>"LỖI LINK FB"</formula>
    </cfRule>
  </conditionalFormatting>
  <conditionalFormatting sqref="B544 B556:B563 B569:B2801 C695">
    <cfRule type="cellIs" dxfId="7667" priority="5767" operator="equal">
      <formula>"Chờ feedback"</formula>
    </cfRule>
  </conditionalFormatting>
  <conditionalFormatting sqref="B544 B556:B563 B569:B2801 C695">
    <cfRule type="cellIs" dxfId="7666" priority="5768" operator="equal">
      <formula>"Chờ lớp"</formula>
    </cfRule>
  </conditionalFormatting>
  <conditionalFormatting sqref="B544 B556:B563 B569:B2801 C695">
    <cfRule type="cellIs" dxfId="7665" priority="5769" operator="equal">
      <formula>"DONE"</formula>
    </cfRule>
  </conditionalFormatting>
  <conditionalFormatting sqref="B544 B556:B563 B569:B2801 C695">
    <cfRule type="cellIs" dxfId="7664" priority="5770" operator="equal">
      <formula>"LỖI LINK FB"</formula>
    </cfRule>
  </conditionalFormatting>
  <conditionalFormatting sqref="B544 B556:B563 B569:B2801 C695">
    <cfRule type="cellIs" dxfId="7663" priority="5771" operator="equal">
      <formula>"Chờ feedback"</formula>
    </cfRule>
  </conditionalFormatting>
  <conditionalFormatting sqref="B544 B556:B563 B569:B2801 C695">
    <cfRule type="cellIs" dxfId="7662" priority="5772" operator="equal">
      <formula>"Chờ lớp"</formula>
    </cfRule>
  </conditionalFormatting>
  <conditionalFormatting sqref="B544 B556:B563 B569:B2801 C695">
    <cfRule type="cellIs" dxfId="7661" priority="5773" operator="equal">
      <formula>"DONE"</formula>
    </cfRule>
  </conditionalFormatting>
  <conditionalFormatting sqref="B544 B556:B563 B569:B2801 C695">
    <cfRule type="cellIs" dxfId="7660" priority="5774" operator="equal">
      <formula>"DONE"</formula>
    </cfRule>
  </conditionalFormatting>
  <conditionalFormatting sqref="B544 B556:B563 B569:B2801 C695">
    <cfRule type="cellIs" dxfId="7659" priority="5775" operator="equal">
      <formula>"Chờ lớp"</formula>
    </cfRule>
  </conditionalFormatting>
  <conditionalFormatting sqref="B544 B556:B563 B569:B2801 C695">
    <cfRule type="cellIs" dxfId="7658" priority="5776" operator="equal">
      <formula>"Chờ feedback"</formula>
    </cfRule>
  </conditionalFormatting>
  <conditionalFormatting sqref="B544 B556:B563 B569:B2801 C695">
    <cfRule type="cellIs" dxfId="7657" priority="5777" operator="equal">
      <formula>"LỖI LINK FB"</formula>
    </cfRule>
  </conditionalFormatting>
  <conditionalFormatting sqref="B544 B556:B563 B569:B2801 C695">
    <cfRule type="cellIs" dxfId="7656" priority="5778" operator="equal">
      <formula>"LỖI LINK FB"</formula>
    </cfRule>
  </conditionalFormatting>
  <conditionalFormatting sqref="B544 B556:B563 B569:B2801 C695">
    <cfRule type="cellIs" dxfId="7655" priority="5779" operator="equal">
      <formula>"Chờ feedback"</formula>
    </cfRule>
  </conditionalFormatting>
  <conditionalFormatting sqref="B544 B556:B563 B569:B2801 C695">
    <cfRule type="cellIs" dxfId="7654" priority="5780" operator="equal">
      <formula>"Chờ lớp"</formula>
    </cfRule>
  </conditionalFormatting>
  <conditionalFormatting sqref="B544 B556:B563 B569:B2801 C695">
    <cfRule type="cellIs" dxfId="7653" priority="5781" operator="equal">
      <formula>"DONE"</formula>
    </cfRule>
  </conditionalFormatting>
  <conditionalFormatting sqref="B544 B556:B563 B569:B2801 C695">
    <cfRule type="cellIs" dxfId="7652" priority="5782" operator="equal">
      <formula>"DONE"</formula>
    </cfRule>
  </conditionalFormatting>
  <conditionalFormatting sqref="B544 B556:B563 B569:B2801 C695">
    <cfRule type="cellIs" dxfId="7651" priority="5783" operator="equal">
      <formula>"Chờ lớp"</formula>
    </cfRule>
  </conditionalFormatting>
  <conditionalFormatting sqref="B544 B556:B563 B569:B2801 C695">
    <cfRule type="cellIs" dxfId="7650" priority="5784" operator="equal">
      <formula>"Chờ feedback"</formula>
    </cfRule>
  </conditionalFormatting>
  <conditionalFormatting sqref="B544 B556:B563 B569:B2801 C695">
    <cfRule type="cellIs" dxfId="7649" priority="5785" operator="equal">
      <formula>"LỖI LINK FB"</formula>
    </cfRule>
  </conditionalFormatting>
  <conditionalFormatting sqref="B544 B556:B563 B569:B2801 C695">
    <cfRule type="cellIs" dxfId="7648" priority="5786" operator="equal">
      <formula>"DONE"</formula>
    </cfRule>
  </conditionalFormatting>
  <conditionalFormatting sqref="B544 B556:B563 B569:B2801 C695">
    <cfRule type="cellIs" dxfId="7647" priority="5787" operator="equal">
      <formula>"Chờ lớp"</formula>
    </cfRule>
  </conditionalFormatting>
  <conditionalFormatting sqref="B544 B556:B563 B569:B2801 C695">
    <cfRule type="cellIs" dxfId="7646" priority="5788" operator="equal">
      <formula>"Chờ feedback"</formula>
    </cfRule>
  </conditionalFormatting>
  <conditionalFormatting sqref="B544 B556:B563 B569:B2801 C695">
    <cfRule type="cellIs" dxfId="7645" priority="5789" operator="equal">
      <formula>"LỖI LINK FB"</formula>
    </cfRule>
  </conditionalFormatting>
  <conditionalFormatting sqref="B544 B556:B563 B569:B2801 C695">
    <cfRule type="cellIs" dxfId="7644" priority="5790" operator="equal">
      <formula>"LỖI LINK FB"</formula>
    </cfRule>
  </conditionalFormatting>
  <conditionalFormatting sqref="B544 B556:B563 B569:B2801 C695">
    <cfRule type="cellIs" dxfId="7643" priority="5791" operator="equal">
      <formula>"Chờ feedback"</formula>
    </cfRule>
  </conditionalFormatting>
  <conditionalFormatting sqref="B544 B556:B563 B569:B2801 C695">
    <cfRule type="cellIs" dxfId="7642" priority="5792" operator="equal">
      <formula>"Chờ lớp"</formula>
    </cfRule>
  </conditionalFormatting>
  <conditionalFormatting sqref="B544 B556:B563 B569:B2801 C695">
    <cfRule type="cellIs" dxfId="7641" priority="5793" operator="equal">
      <formula>"DONE"</formula>
    </cfRule>
  </conditionalFormatting>
  <conditionalFormatting sqref="B544 B556:B563 B569:B2801 C695">
    <cfRule type="cellIs" dxfId="7640" priority="5794" operator="equal">
      <formula>"LỖI LINK FB"</formula>
    </cfRule>
  </conditionalFormatting>
  <conditionalFormatting sqref="B544 B556:B563 B569:B2801 C695">
    <cfRule type="cellIs" dxfId="7639" priority="5795" operator="equal">
      <formula>"Chờ feedback"</formula>
    </cfRule>
  </conditionalFormatting>
  <conditionalFormatting sqref="B544 B556:B563 B569:B2801 C695">
    <cfRule type="cellIs" dxfId="7638" priority="5796" operator="equal">
      <formula>"Chờ lớp"</formula>
    </cfRule>
  </conditionalFormatting>
  <conditionalFormatting sqref="B544 B556:B563 B569:B2801 C695">
    <cfRule type="cellIs" dxfId="7637" priority="5797" operator="equal">
      <formula>"DONE"</formula>
    </cfRule>
  </conditionalFormatting>
  <conditionalFormatting sqref="B544 B556:B563 B569:B2801 C695">
    <cfRule type="cellIs" dxfId="7636" priority="5798" operator="equal">
      <formula>"DONE"</formula>
    </cfRule>
  </conditionalFormatting>
  <conditionalFormatting sqref="B544 B556:B563 B569:B2801 C695">
    <cfRule type="cellIs" dxfId="7635" priority="5799" operator="equal">
      <formula>"Chờ lớp"</formula>
    </cfRule>
  </conditionalFormatting>
  <conditionalFormatting sqref="B544 B556:B563 B569:B2801 C695">
    <cfRule type="cellIs" dxfId="7634" priority="5800" operator="equal">
      <formula>"Chờ feedback"</formula>
    </cfRule>
  </conditionalFormatting>
  <conditionalFormatting sqref="B544 B556:B563 B569:B2801 C695">
    <cfRule type="cellIs" dxfId="7633" priority="5801" operator="equal">
      <formula>"LỖI LINK FB"</formula>
    </cfRule>
  </conditionalFormatting>
  <conditionalFormatting sqref="B544 B556:B563 B569:B2801 C695">
    <cfRule type="cellIs" dxfId="7632" priority="5802" operator="equal">
      <formula>"LỖI LINK FB"</formula>
    </cfRule>
  </conditionalFormatting>
  <conditionalFormatting sqref="B544 B556:B563 B569:B2801 C695">
    <cfRule type="cellIs" dxfId="7631" priority="5803" operator="equal">
      <formula>"Chờ feedback"</formula>
    </cfRule>
  </conditionalFormatting>
  <conditionalFormatting sqref="B544 B556:B563 B569:B2801 C695">
    <cfRule type="cellIs" dxfId="7630" priority="5804" operator="equal">
      <formula>"Chờ lớp"</formula>
    </cfRule>
  </conditionalFormatting>
  <conditionalFormatting sqref="B544 B556:B563 B569:B2801 C695">
    <cfRule type="cellIs" dxfId="7629" priority="5805" operator="equal">
      <formula>"DONE"</formula>
    </cfRule>
  </conditionalFormatting>
  <conditionalFormatting sqref="B544 B556:B563 B569:B2801 C695">
    <cfRule type="cellIs" dxfId="7628" priority="5806" operator="equal">
      <formula>"LỖI LINK FB"</formula>
    </cfRule>
  </conditionalFormatting>
  <conditionalFormatting sqref="B544 B556:B563 B569:B2801 C695">
    <cfRule type="cellIs" dxfId="7627" priority="5807" operator="equal">
      <formula>"Chờ feedback"</formula>
    </cfRule>
  </conditionalFormatting>
  <conditionalFormatting sqref="B544 B556:B563 B569:B2801 C695">
    <cfRule type="cellIs" dxfId="7626" priority="5808" operator="equal">
      <formula>"Chờ lớp"</formula>
    </cfRule>
  </conditionalFormatting>
  <conditionalFormatting sqref="B544 B556:B563 B569:B2801 C695">
    <cfRule type="cellIs" dxfId="7625" priority="5809" operator="equal">
      <formula>"DONE"</formula>
    </cfRule>
  </conditionalFormatting>
  <conditionalFormatting sqref="B544 B556:B563 B569:B2801 C695">
    <cfRule type="cellIs" dxfId="7624" priority="5810" operator="equal">
      <formula>"LỖI LINK FB"</formula>
    </cfRule>
  </conditionalFormatting>
  <conditionalFormatting sqref="B544 B556:B563 B569:B2801 C695">
    <cfRule type="cellIs" dxfId="7623" priority="5811" operator="equal">
      <formula>"Chờ feedback"</formula>
    </cfRule>
  </conditionalFormatting>
  <conditionalFormatting sqref="B544 B556:B563 B569:B2801 C695">
    <cfRule type="cellIs" dxfId="7622" priority="5812" operator="equal">
      <formula>"Chờ lớp"</formula>
    </cfRule>
  </conditionalFormatting>
  <conditionalFormatting sqref="B544 B556:B563 B569:B2801 C695">
    <cfRule type="cellIs" dxfId="7621" priority="5813" operator="equal">
      <formula>"DONE"</formula>
    </cfRule>
  </conditionalFormatting>
  <conditionalFormatting sqref="B544 B556:B563 B569:B2801 C695">
    <cfRule type="cellIs" dxfId="7620" priority="5814" operator="equal">
      <formula>"LỖI LINK FB"</formula>
    </cfRule>
  </conditionalFormatting>
  <conditionalFormatting sqref="B544 B556:B563 B569:B2801 C695">
    <cfRule type="cellIs" dxfId="7619" priority="5815" operator="equal">
      <formula>"Chờ feedback"</formula>
    </cfRule>
  </conditionalFormatting>
  <conditionalFormatting sqref="B544 B556:B563 B569:B2801 C695">
    <cfRule type="cellIs" dxfId="7618" priority="5816" operator="equal">
      <formula>"Chờ lớp"</formula>
    </cfRule>
  </conditionalFormatting>
  <conditionalFormatting sqref="B544 B556:B563 B569:B2801 C695">
    <cfRule type="cellIs" dxfId="7617" priority="5817" operator="equal">
      <formula>"DONE"</formula>
    </cfRule>
  </conditionalFormatting>
  <conditionalFormatting sqref="B544 B556:B563 B569:B2801 C695">
    <cfRule type="cellIs" dxfId="7616" priority="5818" operator="equal">
      <formula>"LỖI LINK FB"</formula>
    </cfRule>
  </conditionalFormatting>
  <conditionalFormatting sqref="B544 B556:B563 B569:B2801 C695">
    <cfRule type="cellIs" dxfId="7615" priority="5819" operator="equal">
      <formula>"Chờ feedback"</formula>
    </cfRule>
  </conditionalFormatting>
  <conditionalFormatting sqref="B544 B556:B563 B569:B2801 C695">
    <cfRule type="cellIs" dxfId="7614" priority="5820" operator="equal">
      <formula>"Chờ lớp"</formula>
    </cfRule>
  </conditionalFormatting>
  <conditionalFormatting sqref="B544 B556:B563 B569:B2801 C695">
    <cfRule type="cellIs" dxfId="7613" priority="5821" operator="equal">
      <formula>"DONE"</formula>
    </cfRule>
  </conditionalFormatting>
  <conditionalFormatting sqref="B544 B556:B563 B569:B2801 C695">
    <cfRule type="cellIs" dxfId="7612" priority="5822" operator="equal">
      <formula>"LỖI LINK FB"</formula>
    </cfRule>
  </conditionalFormatting>
  <conditionalFormatting sqref="B544 B556:B563 B569:B2801 C695">
    <cfRule type="cellIs" dxfId="7611" priority="5823" operator="equal">
      <formula>"LỖI LINK FB"</formula>
    </cfRule>
  </conditionalFormatting>
  <conditionalFormatting sqref="B544 B556:B563 B569:B2801 C695">
    <cfRule type="cellIs" dxfId="7610" priority="5824" operator="equal">
      <formula>"LỖI LINK FB"</formula>
    </cfRule>
  </conditionalFormatting>
  <conditionalFormatting sqref="B544 B556:B563 B569:B2801 C695">
    <cfRule type="cellIs" dxfId="7609" priority="5825" operator="equal">
      <formula>"LỖI LINK FB"</formula>
    </cfRule>
  </conditionalFormatting>
  <conditionalFormatting sqref="B544 B556:B563 B569:B2801 C695">
    <cfRule type="cellIs" dxfId="7608" priority="5826" operator="equal">
      <formula>"LỖI LINK FB"</formula>
    </cfRule>
  </conditionalFormatting>
  <conditionalFormatting sqref="B544 B556:B563 B569:B2801 C695">
    <cfRule type="cellIs" dxfId="7607" priority="5827" operator="equal">
      <formula>"LỖI LINK FB"</formula>
    </cfRule>
  </conditionalFormatting>
  <conditionalFormatting sqref="B544 B556:B563 B569:B2801 C695">
    <cfRule type="cellIs" dxfId="7606" priority="5828" operator="equal">
      <formula>"LỖI LINK FB"</formula>
    </cfRule>
  </conditionalFormatting>
  <conditionalFormatting sqref="B544 B556:B563 B569:B2801 C695">
    <cfRule type="cellIs" dxfId="7605" priority="5829" operator="equal">
      <formula>"LỖI LINK FB"</formula>
    </cfRule>
  </conditionalFormatting>
  <conditionalFormatting sqref="B544 B556:B563 B569:B2801 C695">
    <cfRule type="cellIs" dxfId="7604" priority="5830" operator="equal">
      <formula>"LỖI LINK FB"</formula>
    </cfRule>
  </conditionalFormatting>
  <conditionalFormatting sqref="B544 B556:B563 B569:B2801 C695">
    <cfRule type="cellIs" dxfId="7603" priority="5831" operator="equal">
      <formula>"LỖI LINK FB"</formula>
    </cfRule>
  </conditionalFormatting>
  <conditionalFormatting sqref="B544 B556:B563 B569:B2801 C695">
    <cfRule type="cellIs" dxfId="7602" priority="5832" operator="equal">
      <formula>"LỖI LINK FB"</formula>
    </cfRule>
  </conditionalFormatting>
  <conditionalFormatting sqref="B544 B556:B563 B569:B2801 C695">
    <cfRule type="cellIs" dxfId="7601" priority="5833" operator="equal">
      <formula>"LỖI LINK FB"</formula>
    </cfRule>
  </conditionalFormatting>
  <conditionalFormatting sqref="B544 B556:B563 B569:B2801 C695">
    <cfRule type="cellIs" dxfId="7600" priority="5834" operator="equal">
      <formula>"LỖI LINK FB"</formula>
    </cfRule>
  </conditionalFormatting>
  <conditionalFormatting sqref="B544 B556:B563 B569:B2801 C695">
    <cfRule type="cellIs" dxfId="7599" priority="5835" operator="equal">
      <formula>"LỖI LINK FB"</formula>
    </cfRule>
  </conditionalFormatting>
  <conditionalFormatting sqref="B544 B556:B563 B569:B2801 C695">
    <cfRule type="cellIs" dxfId="7598" priority="5836" operator="equal">
      <formula>"Chờ feedback"</formula>
    </cfRule>
  </conditionalFormatting>
  <conditionalFormatting sqref="B544 B556:B563 B569:B2801 C695">
    <cfRule type="cellIs" dxfId="7597" priority="5837" operator="equal">
      <formula>"Chờ lớp"</formula>
    </cfRule>
  </conditionalFormatting>
  <conditionalFormatting sqref="B544 B556:B563 B569:B2801 C695">
    <cfRule type="cellIs" dxfId="7596" priority="5838" operator="equal">
      <formula>"DONE"</formula>
    </cfRule>
  </conditionalFormatting>
  <conditionalFormatting sqref="B544 B556:B563 B569:B2801 C695">
    <cfRule type="cellIs" dxfId="7595" priority="5839" operator="equal">
      <formula>"LỖI LINK FB"</formula>
    </cfRule>
  </conditionalFormatting>
  <conditionalFormatting sqref="B544 B556:B563 B569:B2801 C695">
    <cfRule type="cellIs" dxfId="7594" priority="5840" operator="equal">
      <formula>"Chờ feedback"</formula>
    </cfRule>
  </conditionalFormatting>
  <conditionalFormatting sqref="B544 B556:B563 B569:B2801 C695">
    <cfRule type="cellIs" dxfId="7593" priority="5841" operator="equal">
      <formula>"Chờ lớp"</formula>
    </cfRule>
  </conditionalFormatting>
  <conditionalFormatting sqref="B544 B556:B563 B569:B2801 C695">
    <cfRule type="cellIs" dxfId="7592" priority="5842" operator="equal">
      <formula>"DONE"</formula>
    </cfRule>
  </conditionalFormatting>
  <conditionalFormatting sqref="B544 B556:B563 B569:B2801 C695">
    <cfRule type="cellIs" dxfId="7591" priority="5843" operator="equal">
      <formula>"LỖI LINK FB"</formula>
    </cfRule>
  </conditionalFormatting>
  <conditionalFormatting sqref="B544 B556:B563 B569:B2801 C695">
    <cfRule type="cellIs" dxfId="7590" priority="5844" operator="equal">
      <formula>"Chờ feedback"</formula>
    </cfRule>
  </conditionalFormatting>
  <conditionalFormatting sqref="B544 B556:B563 B569:B2801 C695">
    <cfRule type="cellIs" dxfId="7589" priority="5845" operator="equal">
      <formula>"Chờ lớp"</formula>
    </cfRule>
  </conditionalFormatting>
  <conditionalFormatting sqref="B544 B556:B563 B569:B2801 C695">
    <cfRule type="cellIs" dxfId="7588" priority="5846" operator="equal">
      <formula>"DONE"</formula>
    </cfRule>
  </conditionalFormatting>
  <conditionalFormatting sqref="B544 B556:B563 B569:B2801 C695">
    <cfRule type="cellIs" dxfId="7587" priority="5847" operator="equal">
      <formula>"LỖI LINK FB"</formula>
    </cfRule>
  </conditionalFormatting>
  <conditionalFormatting sqref="B544 B556:B563 B569:B2801 C695">
    <cfRule type="cellIs" dxfId="7586" priority="5848" operator="equal">
      <formula>"LỖI LINK FB"</formula>
    </cfRule>
  </conditionalFormatting>
  <conditionalFormatting sqref="B544 B556:B563 B569:B2801 C695">
    <cfRule type="cellIs" dxfId="7585" priority="5849" operator="equal">
      <formula>"LỖI LINK FB"</formula>
    </cfRule>
  </conditionalFormatting>
  <conditionalFormatting sqref="B544 B556:B563 B569:B2801 C695">
    <cfRule type="cellIs" dxfId="7584" priority="5850" operator="equal">
      <formula>"LỖI LINK FB"</formula>
    </cfRule>
  </conditionalFormatting>
  <conditionalFormatting sqref="B544 B556:B563 B569:B2801 C695">
    <cfRule type="cellIs" dxfId="7583" priority="5851" operator="equal">
      <formula>"LỖI LINK FB"</formula>
    </cfRule>
  </conditionalFormatting>
  <conditionalFormatting sqref="B544 B556:B563 B569:B2801 C695">
    <cfRule type="cellIs" dxfId="7582" priority="5852" operator="equal">
      <formula>"LỖI LINK FB"</formula>
    </cfRule>
  </conditionalFormatting>
  <conditionalFormatting sqref="B544 B556:B563 B569:B2801 C695">
    <cfRule type="cellIs" dxfId="7581" priority="5853" operator="equal">
      <formula>"LỖI LINK FB"</formula>
    </cfRule>
  </conditionalFormatting>
  <conditionalFormatting sqref="B544 B556:B563 B569:B2801 C695">
    <cfRule type="cellIs" dxfId="7580" priority="5854" operator="equal">
      <formula>"LỖI LINK FB"</formula>
    </cfRule>
  </conditionalFormatting>
  <conditionalFormatting sqref="B544 B556:B563 B569:B2801 C695">
    <cfRule type="cellIs" dxfId="7579" priority="5855" operator="equal">
      <formula>"LỖI LINK FB"</formula>
    </cfRule>
  </conditionalFormatting>
  <conditionalFormatting sqref="B544 B556:B563 B569:B2801 C695">
    <cfRule type="cellIs" dxfId="7578" priority="5856" operator="equal">
      <formula>"LỖI LINK FB"</formula>
    </cfRule>
  </conditionalFormatting>
  <conditionalFormatting sqref="B544 B556:B563 B569:B2801 C695">
    <cfRule type="cellIs" dxfId="7577" priority="5857" operator="equal">
      <formula>"LỖI LINK FB"</formula>
    </cfRule>
  </conditionalFormatting>
  <conditionalFormatting sqref="B544 B556:B563 B569:B2801 C695">
    <cfRule type="cellIs" dxfId="7576" priority="5858" operator="equal">
      <formula>"LỖI LINK FB"</formula>
    </cfRule>
  </conditionalFormatting>
  <conditionalFormatting sqref="B544 B556:B563 B569:B2801 C695">
    <cfRule type="cellIs" dxfId="7575" priority="5859" operator="equal">
      <formula>"LỖI LINK FB"</formula>
    </cfRule>
  </conditionalFormatting>
  <conditionalFormatting sqref="B544 B556:B563 B569:B2801 C695">
    <cfRule type="cellIs" dxfId="7574" priority="5860" operator="equal">
      <formula>"LỖI LINK FB"</formula>
    </cfRule>
  </conditionalFormatting>
  <conditionalFormatting sqref="B544 B556:B563 B569:B2801 C695">
    <cfRule type="cellIs" dxfId="7573" priority="5861" operator="equal">
      <formula>"LỖI LINK FB"</formula>
    </cfRule>
  </conditionalFormatting>
  <conditionalFormatting sqref="B544 B556:B563 B569:B2801 C695">
    <cfRule type="cellIs" dxfId="7572" priority="5862" operator="equal">
      <formula>"LỖI LINK FB"</formula>
    </cfRule>
  </conditionalFormatting>
  <conditionalFormatting sqref="B544 B556:B563 B569:B2801 C695">
    <cfRule type="cellIs" dxfId="7571" priority="5863" operator="equal">
      <formula>"LỖI LINK FB"</formula>
    </cfRule>
  </conditionalFormatting>
  <conditionalFormatting sqref="B544 B556:B563 B569:B2801 C695">
    <cfRule type="cellIs" dxfId="7570" priority="5864" operator="equal">
      <formula>"Chờ feedback"</formula>
    </cfRule>
  </conditionalFormatting>
  <conditionalFormatting sqref="B544 B556:B563 B569:B2801 C695">
    <cfRule type="cellIs" dxfId="7569" priority="5865" operator="equal">
      <formula>"Chờ lớp"</formula>
    </cfRule>
  </conditionalFormatting>
  <conditionalFormatting sqref="B544 B556:B563 B569:B2801 C695">
    <cfRule type="cellIs" dxfId="7568" priority="5866" operator="equal">
      <formula>"DONE"</formula>
    </cfRule>
  </conditionalFormatting>
  <conditionalFormatting sqref="C556 Z556">
    <cfRule type="cellIs" dxfId="7567" priority="5867" operator="equal">
      <formula>"Đã tính lương"</formula>
    </cfRule>
  </conditionalFormatting>
  <conditionalFormatting sqref="Z556">
    <cfRule type="cellIs" dxfId="7566" priority="5868" operator="equal">
      <formula>"R-Thiếu"</formula>
    </cfRule>
  </conditionalFormatting>
  <conditionalFormatting sqref="Z556">
    <cfRule type="cellIs" dxfId="7565" priority="5869" operator="equal">
      <formula>"R"</formula>
    </cfRule>
  </conditionalFormatting>
  <conditionalFormatting sqref="Z556">
    <cfRule type="cellIs" dxfId="7564" priority="5870" operator="equal">
      <formula>"Đã tính lương"</formula>
    </cfRule>
  </conditionalFormatting>
  <conditionalFormatting sqref="C556">
    <cfRule type="cellIs" dxfId="7563" priority="5871" operator="equal">
      <formula>"Up quá trình"</formula>
    </cfRule>
  </conditionalFormatting>
  <conditionalFormatting sqref="C556">
    <cfRule type="cellIs" dxfId="7562" priority="5872" operator="equal">
      <formula>"Đã tính lương"</formula>
    </cfRule>
  </conditionalFormatting>
  <conditionalFormatting sqref="C556">
    <cfRule type="cellIs" dxfId="7561" priority="5873" operator="equal">
      <formula>"Up Level"</formula>
    </cfRule>
  </conditionalFormatting>
  <conditionalFormatting sqref="C556">
    <cfRule type="cellIs" dxfId="7560" priority="5874" operator="equal">
      <formula>"Mới"</formula>
    </cfRule>
  </conditionalFormatting>
  <conditionalFormatting sqref="C556">
    <cfRule type="cellIs" dxfId="7559" priority="5875" operator="equal">
      <formula>"Up quá trình"</formula>
    </cfRule>
  </conditionalFormatting>
  <conditionalFormatting sqref="C556">
    <cfRule type="cellIs" dxfId="7558" priority="5876" operator="equal">
      <formula>"Up Level"</formula>
    </cfRule>
  </conditionalFormatting>
  <conditionalFormatting sqref="C556">
    <cfRule type="cellIs" dxfId="7557" priority="5877" operator="equal">
      <formula>"Mới"</formula>
    </cfRule>
  </conditionalFormatting>
  <conditionalFormatting sqref="B544 B556:B563 B569:B2801 C695">
    <cfRule type="cellIs" dxfId="7556" priority="5878" operator="equal">
      <formula>"LỖI LINK FB"</formula>
    </cfRule>
  </conditionalFormatting>
  <conditionalFormatting sqref="B544 B556:B563 B569:B2801 C695">
    <cfRule type="cellIs" dxfId="7555" priority="5879" operator="equal">
      <formula>"Chờ feedback"</formula>
    </cfRule>
  </conditionalFormatting>
  <conditionalFormatting sqref="B544 B556:B563 B569:B2801 C695">
    <cfRule type="cellIs" dxfId="7554" priority="5880" operator="equal">
      <formula>"Chờ lớp"</formula>
    </cfRule>
  </conditionalFormatting>
  <conditionalFormatting sqref="B544 B556:B563 B569:B2801 C695">
    <cfRule type="cellIs" dxfId="7553" priority="5881" operator="equal">
      <formula>"DONE"</formula>
    </cfRule>
  </conditionalFormatting>
  <conditionalFormatting sqref="B544 B556:B563 B569:B2801 C695">
    <cfRule type="cellIs" dxfId="7552" priority="5882" operator="equal">
      <formula>"LỖI LINK FB"</formula>
    </cfRule>
  </conditionalFormatting>
  <conditionalFormatting sqref="B544 B556:B563 B569:B2801 C695">
    <cfRule type="cellIs" dxfId="7551" priority="5883" operator="equal">
      <formula>"Chờ feedback"</formula>
    </cfRule>
  </conditionalFormatting>
  <conditionalFormatting sqref="B544 B556:B563 B569:B2801 C695">
    <cfRule type="cellIs" dxfId="7550" priority="5884" operator="equal">
      <formula>"Chờ lớp"</formula>
    </cfRule>
  </conditionalFormatting>
  <conditionalFormatting sqref="B544 B556:B563 B569:B2801 C695">
    <cfRule type="cellIs" dxfId="7549" priority="5885" operator="equal">
      <formula>"DONE"</formula>
    </cfRule>
  </conditionalFormatting>
  <conditionalFormatting sqref="B544 B556:B563 B569:B2801 C695">
    <cfRule type="cellIs" dxfId="7548" priority="5886" operator="equal">
      <formula>"DONE"</formula>
    </cfRule>
  </conditionalFormatting>
  <conditionalFormatting sqref="B544 B556:B563 B569:B2801 C695">
    <cfRule type="cellIs" dxfId="7547" priority="5887" operator="equal">
      <formula>"Chờ lớp"</formula>
    </cfRule>
  </conditionalFormatting>
  <conditionalFormatting sqref="B544 B556:B563 B569:B2801 C695">
    <cfRule type="cellIs" dxfId="7546" priority="5888" operator="equal">
      <formula>"Chờ feedback"</formula>
    </cfRule>
  </conditionalFormatting>
  <conditionalFormatting sqref="B544 B556:B563 B569:B2801 C695">
    <cfRule type="cellIs" dxfId="7545" priority="5889" operator="equal">
      <formula>"LỖI LINK FB"</formula>
    </cfRule>
  </conditionalFormatting>
  <conditionalFormatting sqref="B544 B556:B563 B569:B2801 C695">
    <cfRule type="cellIs" dxfId="7544" priority="5890" operator="equal">
      <formula>"LỖI LINK FB"</formula>
    </cfRule>
  </conditionalFormatting>
  <conditionalFormatting sqref="B544 B556:B563 B569:B2801 C695">
    <cfRule type="cellIs" dxfId="7543" priority="5891" operator="equal">
      <formula>"Chờ feedback"</formula>
    </cfRule>
  </conditionalFormatting>
  <conditionalFormatting sqref="B544 B556:B563 B569:B2801 C695">
    <cfRule type="cellIs" dxfId="7542" priority="5892" operator="equal">
      <formula>"Chờ lớp"</formula>
    </cfRule>
  </conditionalFormatting>
  <conditionalFormatting sqref="B544 B556:B563 B569:B2801 C695">
    <cfRule type="cellIs" dxfId="7541" priority="5893" operator="equal">
      <formula>"DONE"</formula>
    </cfRule>
  </conditionalFormatting>
  <conditionalFormatting sqref="B544 B556:B563 B569:B2801 C695">
    <cfRule type="cellIs" dxfId="7540" priority="5894" operator="equal">
      <formula>"DONE"</formula>
    </cfRule>
  </conditionalFormatting>
  <conditionalFormatting sqref="B544 B556:B563 B569:B2801 C695">
    <cfRule type="cellIs" dxfId="7539" priority="5895" operator="equal">
      <formula>"Chờ lớp"</formula>
    </cfRule>
  </conditionalFormatting>
  <conditionalFormatting sqref="B544 B556:B563 B569:B2801 C695">
    <cfRule type="cellIs" dxfId="7538" priority="5896" operator="equal">
      <formula>"Chờ feedback"</formula>
    </cfRule>
  </conditionalFormatting>
  <conditionalFormatting sqref="B544 B556:B563 B569:B2801 C695">
    <cfRule type="cellIs" dxfId="7537" priority="5897" operator="equal">
      <formula>"LỖI LINK FB"</formula>
    </cfRule>
  </conditionalFormatting>
  <conditionalFormatting sqref="B544 B556:B563 B569:B2801 C695">
    <cfRule type="cellIs" dxfId="7536" priority="5898" operator="equal">
      <formula>"DONE"</formula>
    </cfRule>
  </conditionalFormatting>
  <conditionalFormatting sqref="B544 B556:B563 B569:B2801 C695">
    <cfRule type="cellIs" dxfId="7535" priority="5899" operator="equal">
      <formula>"Chờ lớp"</formula>
    </cfRule>
  </conditionalFormatting>
  <conditionalFormatting sqref="B544 B556:B563 B569:B2801 C695">
    <cfRule type="cellIs" dxfId="7534" priority="5900" operator="equal">
      <formula>"Chờ feedback"</formula>
    </cfRule>
  </conditionalFormatting>
  <conditionalFormatting sqref="B544 B556:B563 B569:B2801 C695">
    <cfRule type="cellIs" dxfId="7533" priority="5901" operator="equal">
      <formula>"LỖI LINK FB"</formula>
    </cfRule>
  </conditionalFormatting>
  <conditionalFormatting sqref="B544 B556:B563 B569:B2801 C695">
    <cfRule type="cellIs" dxfId="7532" priority="5902" operator="equal">
      <formula>"LỖI LINK FB"</formula>
    </cfRule>
  </conditionalFormatting>
  <conditionalFormatting sqref="B544 B556:B563 B569:B2801 C695">
    <cfRule type="cellIs" dxfId="7531" priority="5903" operator="equal">
      <formula>"Chờ feedback"</formula>
    </cfRule>
  </conditionalFormatting>
  <conditionalFormatting sqref="B544 B556:B563 B569:B2801 C695">
    <cfRule type="cellIs" dxfId="7530" priority="5904" operator="equal">
      <formula>"Chờ lớp"</formula>
    </cfRule>
  </conditionalFormatting>
  <conditionalFormatting sqref="B544 B556:B563 B569:B2801 C695">
    <cfRule type="cellIs" dxfId="7529" priority="5905" operator="equal">
      <formula>"DONE"</formula>
    </cfRule>
  </conditionalFormatting>
  <conditionalFormatting sqref="B544 B556:B563 B569:B2801 C695">
    <cfRule type="cellIs" dxfId="7528" priority="5906" operator="equal">
      <formula>"LỖI LINK FB"</formula>
    </cfRule>
  </conditionalFormatting>
  <conditionalFormatting sqref="B544 B556:B563 B569:B2801 C695">
    <cfRule type="cellIs" dxfId="7527" priority="5907" operator="equal">
      <formula>"Chờ feedback"</formula>
    </cfRule>
  </conditionalFormatting>
  <conditionalFormatting sqref="B544 B556:B563 B569:B2801 C695">
    <cfRule type="cellIs" dxfId="7526" priority="5908" operator="equal">
      <formula>"Chờ lớp"</formula>
    </cfRule>
  </conditionalFormatting>
  <conditionalFormatting sqref="B544 B556:B563 B569:B2801 C695">
    <cfRule type="cellIs" dxfId="7525" priority="5909" operator="equal">
      <formula>"DONE"</formula>
    </cfRule>
  </conditionalFormatting>
  <conditionalFormatting sqref="B544 B556:B563 B569:B2801 C695">
    <cfRule type="cellIs" dxfId="7524" priority="5910" operator="equal">
      <formula>"DONE"</formula>
    </cfRule>
  </conditionalFormatting>
  <conditionalFormatting sqref="B544 B556:B563 B569:B2801 C695">
    <cfRule type="cellIs" dxfId="7523" priority="5911" operator="equal">
      <formula>"Chờ lớp"</formula>
    </cfRule>
  </conditionalFormatting>
  <conditionalFormatting sqref="B544 B556:B563 B569:B2801 C695">
    <cfRule type="cellIs" dxfId="7522" priority="5912" operator="equal">
      <formula>"Chờ feedback"</formula>
    </cfRule>
  </conditionalFormatting>
  <conditionalFormatting sqref="B544 B556:B563 B569:B2801 C695">
    <cfRule type="cellIs" dxfId="7521" priority="5913" operator="equal">
      <formula>"LỖI LINK FB"</formula>
    </cfRule>
  </conditionalFormatting>
  <conditionalFormatting sqref="B544 B556:B563 B569:B2801 C695">
    <cfRule type="cellIs" dxfId="7520" priority="5914" operator="equal">
      <formula>"LỖI LINK FB"</formula>
    </cfRule>
  </conditionalFormatting>
  <conditionalFormatting sqref="B544 B556:B563 B569:B2801 C695">
    <cfRule type="cellIs" dxfId="7519" priority="5915" operator="equal">
      <formula>"Chờ feedback"</formula>
    </cfRule>
  </conditionalFormatting>
  <conditionalFormatting sqref="B544 B556:B563 B569:B2801 C695">
    <cfRule type="cellIs" dxfId="7518" priority="5916" operator="equal">
      <formula>"Chờ lớp"</formula>
    </cfRule>
  </conditionalFormatting>
  <conditionalFormatting sqref="B544 B556:B563 B569:B2801 C695">
    <cfRule type="cellIs" dxfId="7517" priority="5917" operator="equal">
      <formula>"DONE"</formula>
    </cfRule>
  </conditionalFormatting>
  <conditionalFormatting sqref="B544 B556:B563 B569:B2801 C695">
    <cfRule type="cellIs" dxfId="7516" priority="5918" operator="equal">
      <formula>"LỖI LINK FB"</formula>
    </cfRule>
  </conditionalFormatting>
  <conditionalFormatting sqref="B544 B556:B563 B569:B2801 C695">
    <cfRule type="cellIs" dxfId="7515" priority="5919" operator="equal">
      <formula>"Chờ feedback"</formula>
    </cfRule>
  </conditionalFormatting>
  <conditionalFormatting sqref="B544 B556:B563 B569:B2801 C695">
    <cfRule type="cellIs" dxfId="7514" priority="5920" operator="equal">
      <formula>"Chờ lớp"</formula>
    </cfRule>
  </conditionalFormatting>
  <conditionalFormatting sqref="B544 B556:B563 B569:B2801 C695">
    <cfRule type="cellIs" dxfId="7513" priority="5921" operator="equal">
      <formula>"DONE"</formula>
    </cfRule>
  </conditionalFormatting>
  <conditionalFormatting sqref="B544 B556:B563 B569:B2801 C695">
    <cfRule type="cellIs" dxfId="7512" priority="5922" operator="equal">
      <formula>"LỖI LINK FB"</formula>
    </cfRule>
  </conditionalFormatting>
  <conditionalFormatting sqref="B544 B556:B563 B569:B2801 C695">
    <cfRule type="cellIs" dxfId="7511" priority="5923" operator="equal">
      <formula>"Chờ feedback"</formula>
    </cfRule>
  </conditionalFormatting>
  <conditionalFormatting sqref="B544 B556:B563 B569:B2801 C695">
    <cfRule type="cellIs" dxfId="7510" priority="5924" operator="equal">
      <formula>"Chờ lớp"</formula>
    </cfRule>
  </conditionalFormatting>
  <conditionalFormatting sqref="B544 B556:B563 B569:B2801 C695">
    <cfRule type="cellIs" dxfId="7509" priority="5925" operator="equal">
      <formula>"DONE"</formula>
    </cfRule>
  </conditionalFormatting>
  <conditionalFormatting sqref="B544 B556:B563 B569:B2801 C695">
    <cfRule type="cellIs" dxfId="7508" priority="5926" operator="equal">
      <formula>"LỖI LINK FB"</formula>
    </cfRule>
  </conditionalFormatting>
  <conditionalFormatting sqref="B544 B556:B563 B569:B2801 C695">
    <cfRule type="cellIs" dxfId="7507" priority="5927" operator="equal">
      <formula>"Chờ feedback"</formula>
    </cfRule>
  </conditionalFormatting>
  <conditionalFormatting sqref="B544 B556:B563 B569:B2801 C695">
    <cfRule type="cellIs" dxfId="7506" priority="5928" operator="equal">
      <formula>"Chờ lớp"</formula>
    </cfRule>
  </conditionalFormatting>
  <conditionalFormatting sqref="B544 B556:B563 B569:B2801 C695">
    <cfRule type="cellIs" dxfId="7505" priority="5929" operator="equal">
      <formula>"DONE"</formula>
    </cfRule>
  </conditionalFormatting>
  <conditionalFormatting sqref="B544 B556:B563 B569:B2801 C695">
    <cfRule type="cellIs" dxfId="7504" priority="5930" operator="equal">
      <formula>"LỖI LINK FB"</formula>
    </cfRule>
  </conditionalFormatting>
  <conditionalFormatting sqref="B544 B556:B563 B569:B2801 C695">
    <cfRule type="cellIs" dxfId="7503" priority="5931" operator="equal">
      <formula>"LỖI LINK FB"</formula>
    </cfRule>
  </conditionalFormatting>
  <conditionalFormatting sqref="B544 B556:B563 B569:B2801 C695">
    <cfRule type="cellIs" dxfId="7502" priority="5932" operator="equal">
      <formula>"LỖI LINK FB"</formula>
    </cfRule>
  </conditionalFormatting>
  <conditionalFormatting sqref="B544 B556:B563 B569:B2801 C695">
    <cfRule type="cellIs" dxfId="7501" priority="5933" operator="equal">
      <formula>"LỖI LINK FB"</formula>
    </cfRule>
  </conditionalFormatting>
  <conditionalFormatting sqref="B544 B556:B563 B569:B2801 C695">
    <cfRule type="cellIs" dxfId="7500" priority="5934" operator="equal">
      <formula>"LỖI LINK FB"</formula>
    </cfRule>
  </conditionalFormatting>
  <conditionalFormatting sqref="B544 B556:B563 B569:B2801 C695">
    <cfRule type="cellIs" dxfId="7499" priority="5935" operator="equal">
      <formula>"LỖI LINK FB"</formula>
    </cfRule>
  </conditionalFormatting>
  <conditionalFormatting sqref="B544 B556:B563 B569:B2801 C695">
    <cfRule type="cellIs" dxfId="7498" priority="5936" operator="equal">
      <formula>"LỖI LINK FB"</formula>
    </cfRule>
  </conditionalFormatting>
  <conditionalFormatting sqref="B544 B556:B563 B569:B2801 C695">
    <cfRule type="cellIs" dxfId="7497" priority="5937" operator="equal">
      <formula>"LỖI LINK FB"</formula>
    </cfRule>
  </conditionalFormatting>
  <conditionalFormatting sqref="B544 B556:B563 B569:B2801 C695">
    <cfRule type="cellIs" dxfId="7496" priority="5938" operator="equal">
      <formula>"LỖI LINK FB"</formula>
    </cfRule>
  </conditionalFormatting>
  <conditionalFormatting sqref="B544 B556:B563 B569:B2801 C695">
    <cfRule type="cellIs" dxfId="7495" priority="5939" operator="equal">
      <formula>"LỖI LINK FB"</formula>
    </cfRule>
  </conditionalFormatting>
  <conditionalFormatting sqref="B544 B556:B563 B569:B2801 C695">
    <cfRule type="cellIs" dxfId="7494" priority="5940" operator="equal">
      <formula>"LỖI LINK FB"</formula>
    </cfRule>
  </conditionalFormatting>
  <conditionalFormatting sqref="B544 B556:B563 B569:B2801 C695">
    <cfRule type="cellIs" dxfId="7493" priority="5941" operator="equal">
      <formula>"LỖI LINK FB"</formula>
    </cfRule>
  </conditionalFormatting>
  <conditionalFormatting sqref="B544 B556:B563 B569:B2801 C695">
    <cfRule type="cellIs" dxfId="7492" priority="5942" operator="equal">
      <formula>"LỖI LINK FB"</formula>
    </cfRule>
  </conditionalFormatting>
  <conditionalFormatting sqref="B544 B556:B563 B569:B2801 C695">
    <cfRule type="cellIs" dxfId="7491" priority="5943" operator="equal">
      <formula>"LỖI LINK FB"</formula>
    </cfRule>
  </conditionalFormatting>
  <conditionalFormatting sqref="B544 B556:B563 B569:B2801 C695">
    <cfRule type="cellIs" dxfId="7490" priority="5944" operator="equal">
      <formula>"Chờ feedback"</formula>
    </cfRule>
  </conditionalFormatting>
  <conditionalFormatting sqref="B544 B556:B563 B569:B2801 C695">
    <cfRule type="cellIs" dxfId="7489" priority="5945" operator="equal">
      <formula>"Chờ lớp"</formula>
    </cfRule>
  </conditionalFormatting>
  <conditionalFormatting sqref="B544 B556:B563 B569:B2801 C695">
    <cfRule type="cellIs" dxfId="7488" priority="5946" operator="equal">
      <formula>"DONE"</formula>
    </cfRule>
  </conditionalFormatting>
  <conditionalFormatting sqref="B544 B556:B563 B569:B2801 C695">
    <cfRule type="cellIs" dxfId="7487" priority="5947" operator="equal">
      <formula>"LỖI LINK FB"</formula>
    </cfRule>
  </conditionalFormatting>
  <conditionalFormatting sqref="B544 B556:B563 B569:B2801 C695">
    <cfRule type="cellIs" dxfId="7486" priority="5948" operator="equal">
      <formula>"Chờ feedback"</formula>
    </cfRule>
  </conditionalFormatting>
  <conditionalFormatting sqref="B544 B556:B563 B569:B2801 C695">
    <cfRule type="cellIs" dxfId="7485" priority="5949" operator="equal">
      <formula>"Chờ lớp"</formula>
    </cfRule>
  </conditionalFormatting>
  <conditionalFormatting sqref="B544 B556:B563 B569:B2801 C695">
    <cfRule type="cellIs" dxfId="7484" priority="5950" operator="equal">
      <formula>"DONE"</formula>
    </cfRule>
  </conditionalFormatting>
  <conditionalFormatting sqref="B544 B556:B563 B569:B2801 C695">
    <cfRule type="cellIs" dxfId="7483" priority="5951" operator="equal">
      <formula>"LỖI LINK FB"</formula>
    </cfRule>
  </conditionalFormatting>
  <conditionalFormatting sqref="B544 B556:B563 B569:B2801 C695">
    <cfRule type="cellIs" dxfId="7482" priority="5952" operator="equal">
      <formula>"Chờ feedback"</formula>
    </cfRule>
  </conditionalFormatting>
  <conditionalFormatting sqref="B544 B556:B563 B569:B2801 C695">
    <cfRule type="cellIs" dxfId="7481" priority="5953" operator="equal">
      <formula>"Chờ lớp"</formula>
    </cfRule>
  </conditionalFormatting>
  <conditionalFormatting sqref="B544 B556:B563 B569:B2801 C695">
    <cfRule type="cellIs" dxfId="7480" priority="5954" operator="equal">
      <formula>"DONE"</formula>
    </cfRule>
  </conditionalFormatting>
  <conditionalFormatting sqref="B544 B556:B563 B569:B2801 C695">
    <cfRule type="cellIs" dxfId="7479" priority="5955" operator="equal">
      <formula>"LỖI LINK FB"</formula>
    </cfRule>
  </conditionalFormatting>
  <conditionalFormatting sqref="B544 B556:B563 B569:B2801 C695">
    <cfRule type="cellIs" dxfId="7478" priority="5956" operator="equal">
      <formula>"Chờ feedback"</formula>
    </cfRule>
  </conditionalFormatting>
  <conditionalFormatting sqref="B544 B556:B563 B569:B2801 C695">
    <cfRule type="cellIs" dxfId="7477" priority="5957" operator="equal">
      <formula>"Chờ lớp"</formula>
    </cfRule>
  </conditionalFormatting>
  <conditionalFormatting sqref="B544 B556:B563 B569:B2801 C695">
    <cfRule type="cellIs" dxfId="7476" priority="5958" operator="equal">
      <formula>"DONE"</formula>
    </cfRule>
  </conditionalFormatting>
  <conditionalFormatting sqref="B544 B556:B563 B569:B2801 C695">
    <cfRule type="cellIs" dxfId="7475" priority="5959" operator="equal">
      <formula>"DONE"</formula>
    </cfRule>
  </conditionalFormatting>
  <conditionalFormatting sqref="B544 B556:B563 B569:B2801 C695">
    <cfRule type="cellIs" dxfId="7474" priority="5960" operator="equal">
      <formula>"Chờ lớp"</formula>
    </cfRule>
  </conditionalFormatting>
  <conditionalFormatting sqref="B544 B556:B563 B569:B2801 C695">
    <cfRule type="cellIs" dxfId="7473" priority="5961" operator="equal">
      <formula>"Chờ feedback"</formula>
    </cfRule>
  </conditionalFormatting>
  <conditionalFormatting sqref="B544 B556:B563 B569:B2801 C695">
    <cfRule type="cellIs" dxfId="7472" priority="5962" operator="equal">
      <formula>"LỖI LINK FB"</formula>
    </cfRule>
  </conditionalFormatting>
  <conditionalFormatting sqref="B544 B556:B563 B569:B2801 C695">
    <cfRule type="cellIs" dxfId="7471" priority="5963" operator="equal">
      <formula>"DONE"</formula>
    </cfRule>
  </conditionalFormatting>
  <conditionalFormatting sqref="B544 B556:B563 B569:B2801 C695">
    <cfRule type="cellIs" dxfId="7470" priority="5964" operator="equal">
      <formula>"Chờ lớp"</formula>
    </cfRule>
  </conditionalFormatting>
  <conditionalFormatting sqref="B544 B556:B563 B569:B2801 C695">
    <cfRule type="cellIs" dxfId="7469" priority="5965" operator="equal">
      <formula>"Chờ feedback"</formula>
    </cfRule>
  </conditionalFormatting>
  <conditionalFormatting sqref="B544 B556:B563 B569:B2801 C695">
    <cfRule type="cellIs" dxfId="7468" priority="5966" operator="equal">
      <formula>"LỖI LINK FB"</formula>
    </cfRule>
  </conditionalFormatting>
  <conditionalFormatting sqref="B544 B556:B563 B569:B2801 C695">
    <cfRule type="cellIs" dxfId="7467" priority="5967" operator="equal">
      <formula>"DONE"</formula>
    </cfRule>
  </conditionalFormatting>
  <conditionalFormatting sqref="B544 B556:B563 B569:B2801 C695">
    <cfRule type="cellIs" dxfId="7466" priority="5968" operator="equal">
      <formula>"Chờ lớp"</formula>
    </cfRule>
  </conditionalFormatting>
  <conditionalFormatting sqref="B544 B556:B563 B569:B2801 C695">
    <cfRule type="cellIs" dxfId="7465" priority="5969" operator="equal">
      <formula>"Chờ feedback"</formula>
    </cfRule>
  </conditionalFormatting>
  <conditionalFormatting sqref="B544 B556:B563 B569:B2801 C695">
    <cfRule type="cellIs" dxfId="7464" priority="5970" operator="equal">
      <formula>"LỖI LINK FB"</formula>
    </cfRule>
  </conditionalFormatting>
  <conditionalFormatting sqref="B544 B556:B563 B569:B2801 C695">
    <cfRule type="cellIs" dxfId="7463" priority="5971" operator="equal">
      <formula>"DONE"</formula>
    </cfRule>
  </conditionalFormatting>
  <conditionalFormatting sqref="B544 B556:B563 B569:B2801 C695">
    <cfRule type="cellIs" dxfId="7462" priority="5972" operator="equal">
      <formula>"Chờ lớp"</formula>
    </cfRule>
  </conditionalFormatting>
  <conditionalFormatting sqref="B544 B556:B563 B569:B2801 C695">
    <cfRule type="cellIs" dxfId="7461" priority="5973" operator="equal">
      <formula>"Chờ feedback"</formula>
    </cfRule>
  </conditionalFormatting>
  <conditionalFormatting sqref="B544 B556:B563 B569:B2801 C695">
    <cfRule type="cellIs" dxfId="7460" priority="5974" operator="equal">
      <formula>"LỖI LINK FB"</formula>
    </cfRule>
  </conditionalFormatting>
  <conditionalFormatting sqref="B544 B556:B563 B569:B2801 C695">
    <cfRule type="cellIs" dxfId="7459" priority="5975" operator="equal">
      <formula>"LỖI LINK FB"</formula>
    </cfRule>
  </conditionalFormatting>
  <conditionalFormatting sqref="B544 B556:B563 B569:B2801 C695">
    <cfRule type="cellIs" dxfId="7458" priority="5976" operator="equal">
      <formula>"Chờ feedback"</formula>
    </cfRule>
  </conditionalFormatting>
  <conditionalFormatting sqref="B544 B556:B563 B569:B2801 C695">
    <cfRule type="cellIs" dxfId="7457" priority="5977" operator="equal">
      <formula>"Chờ lớp"</formula>
    </cfRule>
  </conditionalFormatting>
  <conditionalFormatting sqref="B544 B556:B563 B569:B2801 C695">
    <cfRule type="cellIs" dxfId="7456" priority="5978" operator="equal">
      <formula>"DONE"</formula>
    </cfRule>
  </conditionalFormatting>
  <conditionalFormatting sqref="B544 B556:B563 B569:B2801 C695">
    <cfRule type="cellIs" dxfId="7455" priority="5979" operator="equal">
      <formula>"DONE"</formula>
    </cfRule>
  </conditionalFormatting>
  <conditionalFormatting sqref="B544 B556:B563 B569:B2801 C695">
    <cfRule type="cellIs" dxfId="7454" priority="5980" operator="equal">
      <formula>"Chờ lớp"</formula>
    </cfRule>
  </conditionalFormatting>
  <conditionalFormatting sqref="B544 B556:B563 B569:B2801 C695">
    <cfRule type="cellIs" dxfId="7453" priority="5981" operator="equal">
      <formula>"Chờ feedback"</formula>
    </cfRule>
  </conditionalFormatting>
  <conditionalFormatting sqref="B544 B556:B563 B569:B2801 C695">
    <cfRule type="cellIs" dxfId="7452" priority="5982" operator="equal">
      <formula>"LỖI LINK FB"</formula>
    </cfRule>
  </conditionalFormatting>
  <conditionalFormatting sqref="B544 B556:B563 B569:B2801 C695">
    <cfRule type="cellIs" dxfId="7451" priority="5983" operator="equal">
      <formula>"DONE"</formula>
    </cfRule>
  </conditionalFormatting>
  <conditionalFormatting sqref="B544 B556:B563 B569:B2801 C695">
    <cfRule type="cellIs" dxfId="7450" priority="5984" operator="equal">
      <formula>"Chờ lớp"</formula>
    </cfRule>
  </conditionalFormatting>
  <conditionalFormatting sqref="B544 B556:B563 B569:B2801 C695">
    <cfRule type="cellIs" dxfId="7449" priority="5985" operator="equal">
      <formula>"Chờ feedback"</formula>
    </cfRule>
  </conditionalFormatting>
  <conditionalFormatting sqref="B544 B556:B563 B569:B2801 C695">
    <cfRule type="cellIs" dxfId="7448" priority="5986" operator="equal">
      <formula>"LỖI LINK FB"</formula>
    </cfRule>
  </conditionalFormatting>
  <conditionalFormatting sqref="B544 B556:B563 B569:B2801 C695">
    <cfRule type="cellIs" dxfId="7447" priority="5987" operator="equal">
      <formula>"LỖI LINK FB"</formula>
    </cfRule>
  </conditionalFormatting>
  <conditionalFormatting sqref="B544 B556:B563 B569:B2801 C695">
    <cfRule type="cellIs" dxfId="7446" priority="5988" operator="equal">
      <formula>"Chờ feedback"</formula>
    </cfRule>
  </conditionalFormatting>
  <conditionalFormatting sqref="B544 B556:B563 B569:B2801 C695">
    <cfRule type="cellIs" dxfId="7445" priority="5989" operator="equal">
      <formula>"Chờ lớp"</formula>
    </cfRule>
  </conditionalFormatting>
  <conditionalFormatting sqref="B544 B556:B563 B569:B2801 C695">
    <cfRule type="cellIs" dxfId="7444" priority="5990" operator="equal">
      <formula>"DONE"</formula>
    </cfRule>
  </conditionalFormatting>
  <conditionalFormatting sqref="B544 B556:B563 B569:B2801 C695">
    <cfRule type="cellIs" dxfId="7443" priority="5991" operator="equal">
      <formula>"LỖI LINK FB"</formula>
    </cfRule>
  </conditionalFormatting>
  <conditionalFormatting sqref="B544 B556:B563 B569:B2801 C695">
    <cfRule type="cellIs" dxfId="7442" priority="5992" operator="equal">
      <formula>"Chờ feedback"</formula>
    </cfRule>
  </conditionalFormatting>
  <conditionalFormatting sqref="B544 B556:B563 B569:B2801 C695">
    <cfRule type="cellIs" dxfId="7441" priority="5993" operator="equal">
      <formula>"Chờ lớp"</formula>
    </cfRule>
  </conditionalFormatting>
  <conditionalFormatting sqref="B544 B556:B563 B569:B2801 C695">
    <cfRule type="cellIs" dxfId="7440" priority="5994" operator="equal">
      <formula>"DONE"</formula>
    </cfRule>
  </conditionalFormatting>
  <conditionalFormatting sqref="B544 B556:B563 B569:B2801 C695">
    <cfRule type="cellIs" dxfId="7439" priority="5995" operator="equal">
      <formula>"DONE"</formula>
    </cfRule>
  </conditionalFormatting>
  <conditionalFormatting sqref="B544 B556:B563 B569:B2801 C695">
    <cfRule type="cellIs" dxfId="7438" priority="5996" operator="equal">
      <formula>"Chờ lớp"</formula>
    </cfRule>
  </conditionalFormatting>
  <conditionalFormatting sqref="B544 B556:B563 B569:B2801 C695">
    <cfRule type="cellIs" dxfId="7437" priority="5997" operator="equal">
      <formula>"Chờ feedback"</formula>
    </cfRule>
  </conditionalFormatting>
  <conditionalFormatting sqref="B544 B556:B563 B569:B2801 C695">
    <cfRule type="cellIs" dxfId="7436" priority="5998" operator="equal">
      <formula>"LỖI LINK FB"</formula>
    </cfRule>
  </conditionalFormatting>
  <conditionalFormatting sqref="B544 B556:B563 B569:B2801 C695">
    <cfRule type="cellIs" dxfId="7435" priority="5999" operator="equal">
      <formula>"LỖI LINK FB"</formula>
    </cfRule>
  </conditionalFormatting>
  <conditionalFormatting sqref="B544 B556:B563 B569:B2801 C695">
    <cfRule type="cellIs" dxfId="7434" priority="6000" operator="equal">
      <formula>"Chờ feedback"</formula>
    </cfRule>
  </conditionalFormatting>
  <conditionalFormatting sqref="B544 B556:B563 B569:B2801 C695">
    <cfRule type="cellIs" dxfId="7433" priority="6001" operator="equal">
      <formula>"Chờ lớp"</formula>
    </cfRule>
  </conditionalFormatting>
  <conditionalFormatting sqref="B544 B556:B563 B569:B2801 C695">
    <cfRule type="cellIs" dxfId="7432" priority="6002" operator="equal">
      <formula>"DONE"</formula>
    </cfRule>
  </conditionalFormatting>
  <conditionalFormatting sqref="B544 B556:B563 B569:B2801 C695">
    <cfRule type="cellIs" dxfId="7431" priority="6003" operator="equal">
      <formula>"DONE"</formula>
    </cfRule>
  </conditionalFormatting>
  <conditionalFormatting sqref="B544 B556:B563 B569:B2801 C695">
    <cfRule type="cellIs" dxfId="7430" priority="6004" operator="equal">
      <formula>"Chờ lớp"</formula>
    </cfRule>
  </conditionalFormatting>
  <conditionalFormatting sqref="B544 B556:B563 B569:B2801 C695">
    <cfRule type="cellIs" dxfId="7429" priority="6005" operator="equal">
      <formula>"Chờ feedback"</formula>
    </cfRule>
  </conditionalFormatting>
  <conditionalFormatting sqref="B544 B556:B563 B569:B2801 C695">
    <cfRule type="cellIs" dxfId="7428" priority="6006" operator="equal">
      <formula>"LỖI LINK FB"</formula>
    </cfRule>
  </conditionalFormatting>
  <conditionalFormatting sqref="B544 B556:B563 B569:B2801 C695">
    <cfRule type="cellIs" dxfId="7427" priority="6007" operator="equal">
      <formula>"DONE"</formula>
    </cfRule>
  </conditionalFormatting>
  <conditionalFormatting sqref="B544 B556:B563 B569:B2801 C695">
    <cfRule type="cellIs" dxfId="7426" priority="6008" operator="equal">
      <formula>"Chờ lớp"</formula>
    </cfRule>
  </conditionalFormatting>
  <conditionalFormatting sqref="B544 B556:B563 B569:B2801 C695">
    <cfRule type="cellIs" dxfId="7425" priority="6009" operator="equal">
      <formula>"Chờ feedback"</formula>
    </cfRule>
  </conditionalFormatting>
  <conditionalFormatting sqref="B544 B556:B563 B569:B2801 C695">
    <cfRule type="cellIs" dxfId="7424" priority="6010" operator="equal">
      <formula>"LỖI LINK FB"</formula>
    </cfRule>
  </conditionalFormatting>
  <conditionalFormatting sqref="B544 B556:B563 B569:B2801 C695">
    <cfRule type="cellIs" dxfId="7423" priority="6011" operator="equal">
      <formula>"DONE"</formula>
    </cfRule>
  </conditionalFormatting>
  <conditionalFormatting sqref="B544 B556:B563 B569:B2801 C695">
    <cfRule type="cellIs" dxfId="7422" priority="6012" operator="equal">
      <formula>"Chờ lớp"</formula>
    </cfRule>
  </conditionalFormatting>
  <conditionalFormatting sqref="B544 B556:B563 B569:B2801 C695">
    <cfRule type="cellIs" dxfId="7421" priority="6013" operator="equal">
      <formula>"Chờ feedback"</formula>
    </cfRule>
  </conditionalFormatting>
  <conditionalFormatting sqref="B544 B556:B563 B569:B2801 C695">
    <cfRule type="cellIs" dxfId="7420" priority="6014" operator="equal">
      <formula>"LỖI LINK FB"</formula>
    </cfRule>
  </conditionalFormatting>
  <conditionalFormatting sqref="B544 B556:B563 B569:B2801 C695">
    <cfRule type="cellIs" dxfId="7419" priority="6015" operator="equal">
      <formula>"LỖI LINK FB"</formula>
    </cfRule>
  </conditionalFormatting>
  <conditionalFormatting sqref="B544 B556:B563 B569:B2801 C695">
    <cfRule type="cellIs" dxfId="7418" priority="6016" operator="equal">
      <formula>"LỖI LINK FB"</formula>
    </cfRule>
  </conditionalFormatting>
  <conditionalFormatting sqref="B544 B556:B563 B569:B2801 C695">
    <cfRule type="cellIs" dxfId="7417" priority="6017" operator="equal">
      <formula>"LỖI LINK FB"</formula>
    </cfRule>
  </conditionalFormatting>
  <conditionalFormatting sqref="B544 B556:B563 B569:B2801 C695">
    <cfRule type="cellIs" dxfId="7416" priority="6018" operator="equal">
      <formula>"LỖI LINK FB"</formula>
    </cfRule>
  </conditionalFormatting>
  <conditionalFormatting sqref="B544 B556:B563 B569:B2801 C695">
    <cfRule type="cellIs" dxfId="7415" priority="6019" operator="equal">
      <formula>"LỖI LINK FB"</formula>
    </cfRule>
  </conditionalFormatting>
  <conditionalFormatting sqref="B544 B556:B563 B569:B2801 C695">
    <cfRule type="cellIs" dxfId="7414" priority="6020" operator="equal">
      <formula>"LỖI LINK FB"</formula>
    </cfRule>
  </conditionalFormatting>
  <conditionalFormatting sqref="B544 B556:B563 B569:B2801 C695">
    <cfRule type="cellIs" dxfId="7413" priority="6021" operator="equal">
      <formula>"LỖI LINK FB"</formula>
    </cfRule>
  </conditionalFormatting>
  <conditionalFormatting sqref="B544 B556:B563 B569:B2801 C695">
    <cfRule type="cellIs" dxfId="7412" priority="6022" operator="equal">
      <formula>"LỖI LINK FB"</formula>
    </cfRule>
  </conditionalFormatting>
  <conditionalFormatting sqref="B544 B556:B563 B569:B2801 C695">
    <cfRule type="cellIs" dxfId="7411" priority="6023" operator="equal">
      <formula>"LỖI LINK FB"</formula>
    </cfRule>
  </conditionalFormatting>
  <conditionalFormatting sqref="B544 B556:B563 B569:B2801 C695">
    <cfRule type="cellIs" dxfId="7410" priority="6024" operator="equal">
      <formula>"LỖI LINK FB"</formula>
    </cfRule>
  </conditionalFormatting>
  <conditionalFormatting sqref="B544 B556:B563 B569:B2801 C695">
    <cfRule type="cellIs" dxfId="7409" priority="6025" operator="equal">
      <formula>"LỖI LINK FB"</formula>
    </cfRule>
  </conditionalFormatting>
  <conditionalFormatting sqref="B544 B556:B563 B569:B2801 C695">
    <cfRule type="cellIs" dxfId="7408" priority="6026" operator="equal">
      <formula>"LỖI LINK FB"</formula>
    </cfRule>
  </conditionalFormatting>
  <conditionalFormatting sqref="B544 B556:B563 B569:B2801 C695">
    <cfRule type="cellIs" dxfId="7407" priority="6027" operator="equal">
      <formula>"LỖI LINK FB"</formula>
    </cfRule>
  </conditionalFormatting>
  <conditionalFormatting sqref="B544 B556:B563 B569:B2801 C695">
    <cfRule type="cellIs" dxfId="7406" priority="6028" operator="equal">
      <formula>"DONE"</formula>
    </cfRule>
  </conditionalFormatting>
  <conditionalFormatting sqref="B544 B556:B563 B569:B2801 C695">
    <cfRule type="cellIs" dxfId="7405" priority="6029" operator="equal">
      <formula>"Chờ lớp"</formula>
    </cfRule>
  </conditionalFormatting>
  <conditionalFormatting sqref="B544 B556:B563 B569:B2801 C695">
    <cfRule type="cellIs" dxfId="7404" priority="6030" operator="equal">
      <formula>"Chờ feedback"</formula>
    </cfRule>
  </conditionalFormatting>
  <conditionalFormatting sqref="B544 B556:B563 B569:B2801 C695">
    <cfRule type="cellIs" dxfId="7403" priority="6031" operator="equal">
      <formula>"LỖI LINK FB"</formula>
    </cfRule>
  </conditionalFormatting>
  <conditionalFormatting sqref="B544 B556:B563 B569:B2801 C695">
    <cfRule type="cellIs" dxfId="7402" priority="6032" operator="equal">
      <formula>"LỖI LINK FB"</formula>
    </cfRule>
  </conditionalFormatting>
  <conditionalFormatting sqref="B544 B556:B563 B569:B2801 C695">
    <cfRule type="cellIs" dxfId="7401" priority="6033" operator="equal">
      <formula>"Chờ feedback"</formula>
    </cfRule>
  </conditionalFormatting>
  <conditionalFormatting sqref="B544 B556:B563 B569:B2801 C695">
    <cfRule type="cellIs" dxfId="7400" priority="6034" operator="equal">
      <formula>"Chờ lớp"</formula>
    </cfRule>
  </conditionalFormatting>
  <conditionalFormatting sqref="B544 B556:B563 B569:B2801 C695">
    <cfRule type="cellIs" dxfId="7399" priority="6035" operator="equal">
      <formula>"DONE"</formula>
    </cfRule>
  </conditionalFormatting>
  <conditionalFormatting sqref="B544 B556:B563 B569:B2801 C695">
    <cfRule type="cellIs" dxfId="7398" priority="6036" operator="equal">
      <formula>"LỖI LINK FB"</formula>
    </cfRule>
  </conditionalFormatting>
  <conditionalFormatting sqref="B544 B556:B563 B569:B2801 C695">
    <cfRule type="cellIs" dxfId="7397" priority="6037" operator="equal">
      <formula>"LỖI LINK FB"</formula>
    </cfRule>
  </conditionalFormatting>
  <conditionalFormatting sqref="B544 B556:B563 B569:B2801 C695">
    <cfRule type="cellIs" dxfId="7396" priority="6038" operator="equal">
      <formula>"LỖI LINK FB"</formula>
    </cfRule>
  </conditionalFormatting>
  <conditionalFormatting sqref="B544 B556:B563 B569:B2801 C695">
    <cfRule type="cellIs" dxfId="7395" priority="6039" operator="equal">
      <formula>"LỖI LINK FB"</formula>
    </cfRule>
  </conditionalFormatting>
  <conditionalFormatting sqref="B544 B556:B563 B569:B2801 C695">
    <cfRule type="cellIs" dxfId="7394" priority="6040" operator="equal">
      <formula>"LỖI LINK FB"</formula>
    </cfRule>
  </conditionalFormatting>
  <conditionalFormatting sqref="B544 B556:B563 B569:B2801 C695">
    <cfRule type="cellIs" dxfId="7393" priority="6041" operator="equal">
      <formula>"LỖI LINK FB"</formula>
    </cfRule>
  </conditionalFormatting>
  <conditionalFormatting sqref="B544 B556:B563 B569:B2801 C695">
    <cfRule type="cellIs" dxfId="7392" priority="6042" operator="equal">
      <formula>"LỖI LINK FB"</formula>
    </cfRule>
  </conditionalFormatting>
  <conditionalFormatting sqref="B544 B556:B563 B569:B2801 C695">
    <cfRule type="cellIs" dxfId="7391" priority="6043" operator="equal">
      <formula>"LỖI LINK FB"</formula>
    </cfRule>
  </conditionalFormatting>
  <conditionalFormatting sqref="B544 B556:B563 B569:B2801 C695">
    <cfRule type="cellIs" dxfId="7390" priority="6044" operator="equal">
      <formula>"LỖI LINK FB"</formula>
    </cfRule>
  </conditionalFormatting>
  <conditionalFormatting sqref="B544 B556:B563 B569:B2801 C695">
    <cfRule type="cellIs" dxfId="7389" priority="6045" operator="equal">
      <formula>"LỖI LINK FB"</formula>
    </cfRule>
  </conditionalFormatting>
  <conditionalFormatting sqref="B544 B556:B563 B569:B2801 C695">
    <cfRule type="cellIs" dxfId="7388" priority="6046" operator="equal">
      <formula>"LỖI LINK FB"</formula>
    </cfRule>
  </conditionalFormatting>
  <conditionalFormatting sqref="B544 B556:B563 B569:B2801 C695">
    <cfRule type="cellIs" dxfId="7387" priority="6047" operator="equal">
      <formula>"LỖI LINK FB"</formula>
    </cfRule>
  </conditionalFormatting>
  <conditionalFormatting sqref="B544 B556:B563 B569:B2801 C695">
    <cfRule type="cellIs" dxfId="7386" priority="6048" operator="equal">
      <formula>"LỖI LINK FB"</formula>
    </cfRule>
  </conditionalFormatting>
  <conditionalFormatting sqref="B544 B556:B563 B569:B2801 C695">
    <cfRule type="cellIs" dxfId="7385" priority="6049" operator="equal">
      <formula>"LỖI LINK FB"</formula>
    </cfRule>
  </conditionalFormatting>
  <conditionalFormatting sqref="B544 B556:B563 B569:B2801 C695">
    <cfRule type="cellIs" dxfId="7384" priority="6050" operator="equal">
      <formula>"Chờ feedback"</formula>
    </cfRule>
  </conditionalFormatting>
  <conditionalFormatting sqref="B544 B556:B563 B569:B2801 C695">
    <cfRule type="cellIs" dxfId="7383" priority="6051" operator="equal">
      <formula>"Chờ lớp"</formula>
    </cfRule>
  </conditionalFormatting>
  <conditionalFormatting sqref="B544 B556:B563 B569:B2801 C695">
    <cfRule type="cellIs" dxfId="7382" priority="6052" operator="equal">
      <formula>"DONE"</formula>
    </cfRule>
  </conditionalFormatting>
  <conditionalFormatting sqref="B544 B556:B563 B569:B2801 C695">
    <cfRule type="cellIs" dxfId="7381" priority="6053" operator="equal">
      <formula>"LỖI LINK FB"</formula>
    </cfRule>
  </conditionalFormatting>
  <conditionalFormatting sqref="B544 B556:B563 B569:B2801 C695">
    <cfRule type="cellIs" dxfId="7380" priority="6054" operator="equal">
      <formula>"Chờ feedback"</formula>
    </cfRule>
  </conditionalFormatting>
  <conditionalFormatting sqref="B544 B556:B563 B569:B2801 C695">
    <cfRule type="cellIs" dxfId="7379" priority="6055" operator="equal">
      <formula>"Chờ lớp"</formula>
    </cfRule>
  </conditionalFormatting>
  <conditionalFormatting sqref="B544 B556:B563 B569:B2801 C695">
    <cfRule type="cellIs" dxfId="7378" priority="6056" operator="equal">
      <formula>"DONE"</formula>
    </cfRule>
  </conditionalFormatting>
  <conditionalFormatting sqref="B544 B556:B563 B569:B2801 C695">
    <cfRule type="cellIs" dxfId="7377" priority="6057" operator="equal">
      <formula>"LỖI LINK FB"</formula>
    </cfRule>
  </conditionalFormatting>
  <conditionalFormatting sqref="B544 B556:B563 B569:B2801 C695">
    <cfRule type="cellIs" dxfId="7376" priority="6058" operator="equal">
      <formula>"Chờ feedback"</formula>
    </cfRule>
  </conditionalFormatting>
  <conditionalFormatting sqref="B544 B556:B563 B569:B2801 C695">
    <cfRule type="cellIs" dxfId="7375" priority="6059" operator="equal">
      <formula>"Chờ lớp"</formula>
    </cfRule>
  </conditionalFormatting>
  <conditionalFormatting sqref="B544 B556:B563 B569:B2801 C695">
    <cfRule type="cellIs" dxfId="7374" priority="6060" operator="equal">
      <formula>"DONE"</formula>
    </cfRule>
  </conditionalFormatting>
  <conditionalFormatting sqref="B544 B556:B563 B569:B2801 C695">
    <cfRule type="cellIs" dxfId="7373" priority="6061" operator="equal">
      <formula>"DONE"</formula>
    </cfRule>
  </conditionalFormatting>
  <conditionalFormatting sqref="B544 B556:B563 B569:B2801 C695">
    <cfRule type="cellIs" dxfId="7372" priority="6062" operator="equal">
      <formula>"Chờ lớp"</formula>
    </cfRule>
  </conditionalFormatting>
  <conditionalFormatting sqref="B544 B556:B563 B569:B2801 C695">
    <cfRule type="cellIs" dxfId="7371" priority="6063" operator="equal">
      <formula>"Chờ feedback"</formula>
    </cfRule>
  </conditionalFormatting>
  <conditionalFormatting sqref="B544 B556:B563 B569:B2801 C695">
    <cfRule type="cellIs" dxfId="7370" priority="6064" operator="equal">
      <formula>"LỖI LINK FB"</formula>
    </cfRule>
  </conditionalFormatting>
  <conditionalFormatting sqref="B544 B556:B563 B569:B2801 C695">
    <cfRule type="cellIs" dxfId="7369" priority="6065" operator="equal">
      <formula>"LỖI LINK FB"</formula>
    </cfRule>
  </conditionalFormatting>
  <conditionalFormatting sqref="B544 B556:B563 B569:B2801 C695">
    <cfRule type="cellIs" dxfId="7368" priority="6066" operator="equal">
      <formula>"Chờ feedback"</formula>
    </cfRule>
  </conditionalFormatting>
  <conditionalFormatting sqref="B544 B556:B563 B569:B2801 C695">
    <cfRule type="cellIs" dxfId="7367" priority="6067" operator="equal">
      <formula>"Chờ lớp"</formula>
    </cfRule>
  </conditionalFormatting>
  <conditionalFormatting sqref="B544 B556:B563 B569:B2801 C695">
    <cfRule type="cellIs" dxfId="7366" priority="6068" operator="equal">
      <formula>"DONE"</formula>
    </cfRule>
  </conditionalFormatting>
  <conditionalFormatting sqref="B544 B556:B563 B569:B2801 C695">
    <cfRule type="cellIs" dxfId="7365" priority="6069" operator="equal">
      <formula>"DONE"</formula>
    </cfRule>
  </conditionalFormatting>
  <conditionalFormatting sqref="B544 B556:B563 B569:B2801 C695">
    <cfRule type="cellIs" dxfId="7364" priority="6070" operator="equal">
      <formula>"Chờ lớp"</formula>
    </cfRule>
  </conditionalFormatting>
  <conditionalFormatting sqref="B544 B556:B563 B569:B2801 C695">
    <cfRule type="cellIs" dxfId="7363" priority="6071" operator="equal">
      <formula>"Chờ feedback"</formula>
    </cfRule>
  </conditionalFormatting>
  <conditionalFormatting sqref="B544 B556:B563 B569:B2801 C695">
    <cfRule type="cellIs" dxfId="7362" priority="6072" operator="equal">
      <formula>"LỖI LINK FB"</formula>
    </cfRule>
  </conditionalFormatting>
  <conditionalFormatting sqref="B544 B556:B563 B569:B2801 C695">
    <cfRule type="cellIs" dxfId="7361" priority="6073" operator="equal">
      <formula>"DONE"</formula>
    </cfRule>
  </conditionalFormatting>
  <conditionalFormatting sqref="B544 B556:B563 B569:B2801 C695">
    <cfRule type="cellIs" dxfId="7360" priority="6074" operator="equal">
      <formula>"Chờ lớp"</formula>
    </cfRule>
  </conditionalFormatting>
  <conditionalFormatting sqref="B544 B556:B563 B569:B2801 C695">
    <cfRule type="cellIs" dxfId="7359" priority="6075" operator="equal">
      <formula>"Chờ feedback"</formula>
    </cfRule>
  </conditionalFormatting>
  <conditionalFormatting sqref="B544 B556:B563 B569:B2801 C695">
    <cfRule type="cellIs" dxfId="7358" priority="6076" operator="equal">
      <formula>"LỖI LINK FB"</formula>
    </cfRule>
  </conditionalFormatting>
  <conditionalFormatting sqref="B544 B556:B563 B569:B2801 C695">
    <cfRule type="cellIs" dxfId="7357" priority="6077" operator="equal">
      <formula>"LỖI LINK FB"</formula>
    </cfRule>
  </conditionalFormatting>
  <conditionalFormatting sqref="B544 B556:B563 B569:B2801 C695">
    <cfRule type="cellIs" dxfId="7356" priority="6078" operator="equal">
      <formula>"Chờ feedback"</formula>
    </cfRule>
  </conditionalFormatting>
  <conditionalFormatting sqref="B544 B556:B563 B569:B2801 C695">
    <cfRule type="cellIs" dxfId="7355" priority="6079" operator="equal">
      <formula>"Chờ lớp"</formula>
    </cfRule>
  </conditionalFormatting>
  <conditionalFormatting sqref="B544 B556:B563 B569:B2801 C695">
    <cfRule type="cellIs" dxfId="7354" priority="6080" operator="equal">
      <formula>"DONE"</formula>
    </cfRule>
  </conditionalFormatting>
  <conditionalFormatting sqref="B544 B556:B563 B569:B2801 C695">
    <cfRule type="cellIs" dxfId="7353" priority="6081" operator="equal">
      <formula>"LỖI LINK FB"</formula>
    </cfRule>
  </conditionalFormatting>
  <conditionalFormatting sqref="B544 B556:B563 B569:B2801 C695">
    <cfRule type="cellIs" dxfId="7352" priority="6082" operator="equal">
      <formula>"Chờ feedback"</formula>
    </cfRule>
  </conditionalFormatting>
  <conditionalFormatting sqref="B544 B556:B563 B569:B2801 C695">
    <cfRule type="cellIs" dxfId="7351" priority="6083" operator="equal">
      <formula>"Chờ lớp"</formula>
    </cfRule>
  </conditionalFormatting>
  <conditionalFormatting sqref="B544 B556:B563 B569:B2801 C695">
    <cfRule type="cellIs" dxfId="7350" priority="6084" operator="equal">
      <formula>"DONE"</formula>
    </cfRule>
  </conditionalFormatting>
  <conditionalFormatting sqref="B544 B556:B563 B569:B2801 C695">
    <cfRule type="cellIs" dxfId="7349" priority="6085" operator="equal">
      <formula>"DONE"</formula>
    </cfRule>
  </conditionalFormatting>
  <conditionalFormatting sqref="B544 B556:B563 B569:B2801 C695">
    <cfRule type="cellIs" dxfId="7348" priority="6086" operator="equal">
      <formula>"Chờ lớp"</formula>
    </cfRule>
  </conditionalFormatting>
  <conditionalFormatting sqref="B544 B556:B563 B569:B2801 C695">
    <cfRule type="cellIs" dxfId="7347" priority="6087" operator="equal">
      <formula>"Chờ feedback"</formula>
    </cfRule>
  </conditionalFormatting>
  <conditionalFormatting sqref="B544 B556:B563 B569:B2801 C695">
    <cfRule type="cellIs" dxfId="7346" priority="6088" operator="equal">
      <formula>"LỖI LINK FB"</formula>
    </cfRule>
  </conditionalFormatting>
  <conditionalFormatting sqref="B544 B556:B563 B569:B2801 C695">
    <cfRule type="cellIs" dxfId="7345" priority="6089" operator="equal">
      <formula>"LỖI LINK FB"</formula>
    </cfRule>
  </conditionalFormatting>
  <conditionalFormatting sqref="B544 B556:B563 B569:B2801 C695">
    <cfRule type="cellIs" dxfId="7344" priority="6090" operator="equal">
      <formula>"Chờ feedback"</formula>
    </cfRule>
  </conditionalFormatting>
  <conditionalFormatting sqref="B544 B556:B563 B569:B2801 C695">
    <cfRule type="cellIs" dxfId="7343" priority="6091" operator="equal">
      <formula>"Chờ lớp"</formula>
    </cfRule>
  </conditionalFormatting>
  <conditionalFormatting sqref="B544 B556:B563 B569:B2801 C695">
    <cfRule type="cellIs" dxfId="7342" priority="6092" operator="equal">
      <formula>"DONE"</formula>
    </cfRule>
  </conditionalFormatting>
  <conditionalFormatting sqref="B544 B556:B563 B569:B2801 C695">
    <cfRule type="cellIs" dxfId="7341" priority="6093" operator="equal">
      <formula>"LỖI LINK FB"</formula>
    </cfRule>
  </conditionalFormatting>
  <conditionalFormatting sqref="B544 B556:B563 B569:B2801 C695">
    <cfRule type="cellIs" dxfId="7340" priority="6094" operator="equal">
      <formula>"Chờ feedback"</formula>
    </cfRule>
  </conditionalFormatting>
  <conditionalFormatting sqref="B544 B556:B563 B569:B2801 C695">
    <cfRule type="cellIs" dxfId="7339" priority="6095" operator="equal">
      <formula>"Chờ lớp"</formula>
    </cfRule>
  </conditionalFormatting>
  <conditionalFormatting sqref="B544 B556:B563 B569:B2801 C695">
    <cfRule type="cellIs" dxfId="7338" priority="6096" operator="equal">
      <formula>"DONE"</formula>
    </cfRule>
  </conditionalFormatting>
  <conditionalFormatting sqref="B544 B556:B563 B569:B2801 C695">
    <cfRule type="cellIs" dxfId="7337" priority="6097" operator="equal">
      <formula>"LỖI LINK FB"</formula>
    </cfRule>
  </conditionalFormatting>
  <conditionalFormatting sqref="B544 B556:B563 B569:B2801 C695">
    <cfRule type="cellIs" dxfId="7336" priority="6098" operator="equal">
      <formula>"Chờ feedback"</formula>
    </cfRule>
  </conditionalFormatting>
  <conditionalFormatting sqref="B544 B556:B563 B569:B2801 C695">
    <cfRule type="cellIs" dxfId="7335" priority="6099" operator="equal">
      <formula>"Chờ lớp"</formula>
    </cfRule>
  </conditionalFormatting>
  <conditionalFormatting sqref="B544 B556:B563 B569:B2801 C695">
    <cfRule type="cellIs" dxfId="7334" priority="6100" operator="equal">
      <formula>"DONE"</formula>
    </cfRule>
  </conditionalFormatting>
  <conditionalFormatting sqref="B544 B556:B563 B569:B2801 C695">
    <cfRule type="cellIs" dxfId="7333" priority="6101" operator="equal">
      <formula>"LỖI LINK FB"</formula>
    </cfRule>
  </conditionalFormatting>
  <conditionalFormatting sqref="B544 B556:B563 B569:B2801 C695">
    <cfRule type="cellIs" dxfId="7332" priority="6102" operator="equal">
      <formula>"Chờ feedback"</formula>
    </cfRule>
  </conditionalFormatting>
  <conditionalFormatting sqref="B544 B556:B563 B569:B2801 C695">
    <cfRule type="cellIs" dxfId="7331" priority="6103" operator="equal">
      <formula>"Chờ lớp"</formula>
    </cfRule>
  </conditionalFormatting>
  <conditionalFormatting sqref="B544 B556:B563 B569:B2801 C695">
    <cfRule type="cellIs" dxfId="7330" priority="6104" operator="equal">
      <formula>"DONE"</formula>
    </cfRule>
  </conditionalFormatting>
  <conditionalFormatting sqref="B544 B556:B563 B569:B2801 C695">
    <cfRule type="cellIs" dxfId="7329" priority="6105" operator="equal">
      <formula>"LỖI LINK FB"</formula>
    </cfRule>
  </conditionalFormatting>
  <conditionalFormatting sqref="B544 B556:B563 B569:B2801 C695">
    <cfRule type="cellIs" dxfId="7328" priority="6106" operator="equal">
      <formula>"Chờ feedback"</formula>
    </cfRule>
  </conditionalFormatting>
  <conditionalFormatting sqref="B544 B556:B563 B569:B2801 C695">
    <cfRule type="cellIs" dxfId="7327" priority="6107" operator="equal">
      <formula>"Chờ lớp"</formula>
    </cfRule>
  </conditionalFormatting>
  <conditionalFormatting sqref="B544 B556:B563 B569:B2801 C695">
    <cfRule type="cellIs" dxfId="7326" priority="6108" operator="equal">
      <formula>"DONE"</formula>
    </cfRule>
  </conditionalFormatting>
  <conditionalFormatting sqref="B544 B556:B563 B569:B2801 C695">
    <cfRule type="cellIs" dxfId="7325" priority="6109" operator="equal">
      <formula>"LỖI LINK FB"</formula>
    </cfRule>
  </conditionalFormatting>
  <conditionalFormatting sqref="B544 B556:B563 B569:B2801 C695">
    <cfRule type="cellIs" dxfId="7324" priority="6110" operator="equal">
      <formula>"LỖI LINK FB"</formula>
    </cfRule>
  </conditionalFormatting>
  <conditionalFormatting sqref="B544 B556:B563 B569:B2801 C695">
    <cfRule type="cellIs" dxfId="7323" priority="6111" operator="equal">
      <formula>"LỖI LINK FB"</formula>
    </cfRule>
  </conditionalFormatting>
  <conditionalFormatting sqref="B544 B556:B563 B569:B2801 C695">
    <cfRule type="cellIs" dxfId="7322" priority="6112" operator="equal">
      <formula>"LỖI LINK FB"</formula>
    </cfRule>
  </conditionalFormatting>
  <conditionalFormatting sqref="B544 B556:B563 B569:B2801 C695">
    <cfRule type="cellIs" dxfId="7321" priority="6113" operator="equal">
      <formula>"LỖI LINK FB"</formula>
    </cfRule>
  </conditionalFormatting>
  <conditionalFormatting sqref="B544 B556:B563 B569:B2801 C695">
    <cfRule type="cellIs" dxfId="7320" priority="6114" operator="equal">
      <formula>"LỖI LINK FB"</formula>
    </cfRule>
  </conditionalFormatting>
  <conditionalFormatting sqref="B544 B556:B563 B569:B2801 C695">
    <cfRule type="cellIs" dxfId="7319" priority="6115" operator="equal">
      <formula>"LỖI LINK FB"</formula>
    </cfRule>
  </conditionalFormatting>
  <conditionalFormatting sqref="B544 B556:B563 B569:B2801 C695">
    <cfRule type="cellIs" dxfId="7318" priority="6116" operator="equal">
      <formula>"LỖI LINK FB"</formula>
    </cfRule>
  </conditionalFormatting>
  <conditionalFormatting sqref="B544 B556:B563 B569:B2801 C695">
    <cfRule type="cellIs" dxfId="7317" priority="6117" operator="equal">
      <formula>"LỖI LINK FB"</formula>
    </cfRule>
  </conditionalFormatting>
  <conditionalFormatting sqref="B544 B556:B563 B569:B2801 C695">
    <cfRule type="cellIs" dxfId="7316" priority="6118" operator="equal">
      <formula>"LỖI LINK FB"</formula>
    </cfRule>
  </conditionalFormatting>
  <conditionalFormatting sqref="B544 B556:B563 B569:B2801 C695">
    <cfRule type="cellIs" dxfId="7315" priority="6119" operator="equal">
      <formula>"LỖI LINK FB"</formula>
    </cfRule>
  </conditionalFormatting>
  <conditionalFormatting sqref="B544 B556:B563 B569:B2801 C695">
    <cfRule type="cellIs" dxfId="7314" priority="6120" operator="equal">
      <formula>"LỖI LINK FB"</formula>
    </cfRule>
  </conditionalFormatting>
  <conditionalFormatting sqref="B544 B556:B563 B569:B2801 C695">
    <cfRule type="cellIs" dxfId="7313" priority="6121" operator="equal">
      <formula>"LỖI LINK FB"</formula>
    </cfRule>
  </conditionalFormatting>
  <conditionalFormatting sqref="B544 B556:B563 B569:B2801 C695">
    <cfRule type="cellIs" dxfId="7312" priority="6122" operator="equal">
      <formula>"LỖI LINK FB"</formula>
    </cfRule>
  </conditionalFormatting>
  <conditionalFormatting sqref="B544 B556:B563 B569:B2801 C695">
    <cfRule type="cellIs" dxfId="7311" priority="6123" operator="equal">
      <formula>"Chờ feedback"</formula>
    </cfRule>
  </conditionalFormatting>
  <conditionalFormatting sqref="B544 B556:B563 B569:B2801 C695">
    <cfRule type="cellIs" dxfId="7310" priority="6124" operator="equal">
      <formula>"Chờ lớp"</formula>
    </cfRule>
  </conditionalFormatting>
  <conditionalFormatting sqref="B544 B556:B563 B569:B2801 C695">
    <cfRule type="cellIs" dxfId="7309" priority="6125" operator="equal">
      <formula>"DONE"</formula>
    </cfRule>
  </conditionalFormatting>
  <conditionalFormatting sqref="B544 B556:B563 B569:B2801 C695">
    <cfRule type="cellIs" dxfId="7308" priority="6126" operator="equal">
      <formula>"LỖI LINK FB"</formula>
    </cfRule>
  </conditionalFormatting>
  <conditionalFormatting sqref="B544 B556:B563 B569:B2801 C695">
    <cfRule type="cellIs" dxfId="7307" priority="6127" operator="equal">
      <formula>"Chờ feedback"</formula>
    </cfRule>
  </conditionalFormatting>
  <conditionalFormatting sqref="B544 B556:B563 B569:B2801 C695">
    <cfRule type="cellIs" dxfId="7306" priority="6128" operator="equal">
      <formula>"Chờ lớp"</formula>
    </cfRule>
  </conditionalFormatting>
  <conditionalFormatting sqref="B544 B556:B563 B569:B2801 C695">
    <cfRule type="cellIs" dxfId="7305" priority="6129" operator="equal">
      <formula>"DONE"</formula>
    </cfRule>
  </conditionalFormatting>
  <conditionalFormatting sqref="E556">
    <cfRule type="containsText" dxfId="7304" priority="6130" operator="containsText" text="Combo">
      <formula>NOT(ISERROR(SEARCH(("Combo"),(E556))))</formula>
    </cfRule>
  </conditionalFormatting>
  <conditionalFormatting sqref="E556">
    <cfRule type="containsText" dxfId="7303" priority="6131" operator="containsText" text="Combo">
      <formula>NOT(ISERROR(SEARCH(("Combo"),(E556))))</formula>
    </cfRule>
  </conditionalFormatting>
  <conditionalFormatting sqref="E556">
    <cfRule type="containsText" dxfId="7302" priority="6132" operator="containsText" text="Combo">
      <formula>NOT(ISERROR(SEARCH(("Combo"),(E556))))</formula>
    </cfRule>
  </conditionalFormatting>
  <conditionalFormatting sqref="E556">
    <cfRule type="containsText" dxfId="7301" priority="6133" operator="containsText" text="Combo">
      <formula>NOT(ISERROR(SEARCH(("Combo"),(E556))))</formula>
    </cfRule>
  </conditionalFormatting>
  <conditionalFormatting sqref="E556">
    <cfRule type="cellIs" dxfId="7300" priority="6134" operator="equal">
      <formula>"Toeic Lv2"</formula>
    </cfRule>
  </conditionalFormatting>
  <conditionalFormatting sqref="E556">
    <cfRule type="cellIs" dxfId="7299" priority="6135" operator="equal">
      <formula>"Toeic Lv1"</formula>
    </cfRule>
  </conditionalFormatting>
  <conditionalFormatting sqref="E556">
    <cfRule type="cellIs" dxfId="7298" priority="6136" operator="equal">
      <formula>"GT Lv3"</formula>
    </cfRule>
  </conditionalFormatting>
  <conditionalFormatting sqref="E556">
    <cfRule type="cellIs" dxfId="7297" priority="6137" operator="equal">
      <formula>"GT Lv2"</formula>
    </cfRule>
  </conditionalFormatting>
  <conditionalFormatting sqref="E556">
    <cfRule type="cellIs" dxfId="7296" priority="6138" operator="equal">
      <formula>"GT Lv1"</formula>
    </cfRule>
  </conditionalFormatting>
  <conditionalFormatting sqref="B544 B556:B563 B569:B2801 C695">
    <cfRule type="cellIs" dxfId="7295" priority="6139" operator="equal">
      <formula>"LỖI LINK FB"</formula>
    </cfRule>
  </conditionalFormatting>
  <conditionalFormatting sqref="B544 B556:B563 B569:B2801 C695">
    <cfRule type="cellIs" dxfId="7294" priority="6140" operator="equal">
      <formula>"Chờ feedback"</formula>
    </cfRule>
  </conditionalFormatting>
  <conditionalFormatting sqref="B544 B556:B563 B569:B2801 C695">
    <cfRule type="cellIs" dxfId="7293" priority="6141" operator="equal">
      <formula>"Chờ lớp"</formula>
    </cfRule>
  </conditionalFormatting>
  <conditionalFormatting sqref="B544 B556:B563 B569:B2801 C695">
    <cfRule type="cellIs" dxfId="7292" priority="6142" operator="equal">
      <formula>"DONE"</formula>
    </cfRule>
  </conditionalFormatting>
  <conditionalFormatting sqref="B544 B556:B563 B569:B2801 C695">
    <cfRule type="cellIs" dxfId="7291" priority="6143" operator="equal">
      <formula>"LỖI LINK FB"</formula>
    </cfRule>
  </conditionalFormatting>
  <conditionalFormatting sqref="B544 B556:B563 B569:B2801 C695">
    <cfRule type="cellIs" dxfId="7290" priority="6144" operator="equal">
      <formula>"LỖI LINK FB"</formula>
    </cfRule>
  </conditionalFormatting>
  <conditionalFormatting sqref="B544 B556:B563 B569:B2801 C695">
    <cfRule type="cellIs" dxfId="7289" priority="6145" operator="equal">
      <formula>"LỖI LINK FB"</formula>
    </cfRule>
  </conditionalFormatting>
  <conditionalFormatting sqref="B544 B556:B563 B569:B2801 C695">
    <cfRule type="cellIs" dxfId="7288" priority="6146" operator="equal">
      <formula>"LỖI LINK FB"</formula>
    </cfRule>
  </conditionalFormatting>
  <conditionalFormatting sqref="B544 B556:B563 B569:B2801 C695">
    <cfRule type="cellIs" dxfId="7287" priority="6147" operator="equal">
      <formula>"LỖI LINK FB"</formula>
    </cfRule>
  </conditionalFormatting>
  <conditionalFormatting sqref="B544 B556:B563 B569:B2801 C695">
    <cfRule type="cellIs" dxfId="7286" priority="6148" operator="equal">
      <formula>"LỖI LINK FB"</formula>
    </cfRule>
  </conditionalFormatting>
  <conditionalFormatting sqref="B544 B556:B563 B569:B2801 C695">
    <cfRule type="cellIs" dxfId="7285" priority="6149" operator="equal">
      <formula>"LỖI LINK FB"</formula>
    </cfRule>
  </conditionalFormatting>
  <conditionalFormatting sqref="B544 B556:B563 B569:B2801 C695">
    <cfRule type="cellIs" dxfId="7284" priority="6150" operator="equal">
      <formula>"LỖI LINK FB"</formula>
    </cfRule>
  </conditionalFormatting>
  <conditionalFormatting sqref="B544 B556:B563 B569:B2801 C695">
    <cfRule type="cellIs" dxfId="7283" priority="6151" operator="equal">
      <formula>"LỖI LINK FB"</formula>
    </cfRule>
  </conditionalFormatting>
  <conditionalFormatting sqref="B544 B556:B563 B569:B2801 C695">
    <cfRule type="cellIs" dxfId="7282" priority="6152" operator="equal">
      <formula>"LỖI LINK FB"</formula>
    </cfRule>
  </conditionalFormatting>
  <conditionalFormatting sqref="B544 B556:B563 B569:B2801 C695">
    <cfRule type="cellIs" dxfId="7281" priority="6153" operator="equal">
      <formula>"LỖI LINK FB"</formula>
    </cfRule>
  </conditionalFormatting>
  <conditionalFormatting sqref="B544 B556:B563 B569:B2801 C695">
    <cfRule type="cellIs" dxfId="7280" priority="6154" operator="equal">
      <formula>"LỖI LINK FB"</formula>
    </cfRule>
  </conditionalFormatting>
  <conditionalFormatting sqref="B544 B556:B563 B569:B2801 C695">
    <cfRule type="cellIs" dxfId="7279" priority="6155" operator="equal">
      <formula>"LỖI LINK FB"</formula>
    </cfRule>
  </conditionalFormatting>
  <conditionalFormatting sqref="B544 B556:B563 B569:B2801 C695">
    <cfRule type="cellIs" dxfId="7278" priority="6156" operator="equal">
      <formula>"LỖI LINK FB"</formula>
    </cfRule>
  </conditionalFormatting>
  <conditionalFormatting sqref="B544 B556:B563 B569:B2801 C695">
    <cfRule type="cellIs" dxfId="7277" priority="6157" operator="equal">
      <formula>"LỖI LINK FB"</formula>
    </cfRule>
  </conditionalFormatting>
  <conditionalFormatting sqref="B544 B556:B563 B569:B2801 C695">
    <cfRule type="cellIs" dxfId="7276" priority="6158" operator="equal">
      <formula>"LỖI LINK FB"</formula>
    </cfRule>
  </conditionalFormatting>
  <conditionalFormatting sqref="B544 B556:B563 B569:B2801 C695">
    <cfRule type="cellIs" dxfId="7275" priority="6159" operator="equal">
      <formula>"LỖI LINK FB"</formula>
    </cfRule>
  </conditionalFormatting>
  <conditionalFormatting sqref="B544 B556:B563 B569:B2801 C695">
    <cfRule type="cellIs" dxfId="7274" priority="6160" operator="equal">
      <formula>"Chờ feedback"</formula>
    </cfRule>
  </conditionalFormatting>
  <conditionalFormatting sqref="B544 B556:B563 B569:B2801 C695">
    <cfRule type="cellIs" dxfId="7273" priority="6161" operator="equal">
      <formula>"Chờ lớp"</formula>
    </cfRule>
  </conditionalFormatting>
  <conditionalFormatting sqref="B544 B556:B563 B569:B2801 C695">
    <cfRule type="cellIs" dxfId="7272" priority="6162" operator="equal">
      <formula>"DONE"</formula>
    </cfRule>
  </conditionalFormatting>
  <conditionalFormatting sqref="F554:H554">
    <cfRule type="cellIs" dxfId="7271" priority="6163" operator="equal">
      <formula>"V"</formula>
    </cfRule>
  </conditionalFormatting>
  <conditionalFormatting sqref="F554:H554">
    <cfRule type="cellIs" dxfId="7270" priority="6164" operator="equal">
      <formula>"V"</formula>
    </cfRule>
  </conditionalFormatting>
  <conditionalFormatting sqref="F554:H554">
    <cfRule type="cellIs" dxfId="7269" priority="6165" operator="equal">
      <formula>"V"</formula>
    </cfRule>
  </conditionalFormatting>
  <conditionalFormatting sqref="F554:H554">
    <cfRule type="cellIs" dxfId="7268" priority="6166" operator="equal">
      <formula>"V"</formula>
    </cfRule>
  </conditionalFormatting>
  <conditionalFormatting sqref="F554:H554">
    <cfRule type="cellIs" dxfId="7267" priority="6167" operator="equal">
      <formula>"T"</formula>
    </cfRule>
  </conditionalFormatting>
  <conditionalFormatting sqref="F554:H554">
    <cfRule type="cellIs" dxfId="7266" priority="6168" operator="equal">
      <formula>"C"</formula>
    </cfRule>
  </conditionalFormatting>
  <conditionalFormatting sqref="F554:H554">
    <cfRule type="cellIs" dxfId="7265" priority="6169" operator="equal">
      <formula>"B"</formula>
    </cfRule>
  </conditionalFormatting>
  <conditionalFormatting sqref="F554:H554">
    <cfRule type="cellIs" dxfId="7264" priority="6170" operator="equal">
      <formula>"A"</formula>
    </cfRule>
  </conditionalFormatting>
  <conditionalFormatting sqref="F554 H554">
    <cfRule type="colorScale" priority="6171">
      <colorScale>
        <cfvo type="min"/>
        <cfvo type="max"/>
        <color rgb="FF57BB8A"/>
        <color rgb="FFFFFFFF"/>
      </colorScale>
    </cfRule>
  </conditionalFormatting>
  <conditionalFormatting sqref="B554">
    <cfRule type="cellIs" dxfId="7263" priority="6172" operator="equal">
      <formula>"LỖI LINK FB"</formula>
    </cfRule>
  </conditionalFormatting>
  <conditionalFormatting sqref="B554">
    <cfRule type="cellIs" dxfId="7262" priority="6173" operator="equal">
      <formula>"Chờ feedback"</formula>
    </cfRule>
  </conditionalFormatting>
  <conditionalFormatting sqref="B554">
    <cfRule type="cellIs" dxfId="7261" priority="6174" operator="equal">
      <formula>"Chờ lớp"</formula>
    </cfRule>
  </conditionalFormatting>
  <conditionalFormatting sqref="B554">
    <cfRule type="cellIs" dxfId="7260" priority="6175" operator="equal">
      <formula>"DONE"</formula>
    </cfRule>
  </conditionalFormatting>
  <conditionalFormatting sqref="B554">
    <cfRule type="cellIs" dxfId="7259" priority="6176" operator="equal">
      <formula>"LỖI LINK FB"</formula>
    </cfRule>
  </conditionalFormatting>
  <conditionalFormatting sqref="B554">
    <cfRule type="cellIs" dxfId="7258" priority="6177" operator="equal">
      <formula>"LỖI LINK FB"</formula>
    </cfRule>
  </conditionalFormatting>
  <conditionalFormatting sqref="B554">
    <cfRule type="cellIs" dxfId="7257" priority="6178" operator="equal">
      <formula>"LỖI LINK FB"</formula>
    </cfRule>
  </conditionalFormatting>
  <conditionalFormatting sqref="B554">
    <cfRule type="cellIs" dxfId="7256" priority="6179" operator="equal">
      <formula>"LỖI LINK FB"</formula>
    </cfRule>
  </conditionalFormatting>
  <conditionalFormatting sqref="B554">
    <cfRule type="cellIs" dxfId="7255" priority="6180" operator="equal">
      <formula>"LỖI LINK FB"</formula>
    </cfRule>
  </conditionalFormatting>
  <conditionalFormatting sqref="B554">
    <cfRule type="cellIs" dxfId="7254" priority="6181" operator="equal">
      <formula>"LỖI LINK FB"</formula>
    </cfRule>
  </conditionalFormatting>
  <conditionalFormatting sqref="B554">
    <cfRule type="cellIs" dxfId="7253" priority="6182" operator="equal">
      <formula>"LỖI LINK FB"</formula>
    </cfRule>
  </conditionalFormatting>
  <conditionalFormatting sqref="B554">
    <cfRule type="cellIs" dxfId="7252" priority="6183" operator="equal">
      <formula>"LỖI LINK FB"</formula>
    </cfRule>
  </conditionalFormatting>
  <conditionalFormatting sqref="B554">
    <cfRule type="cellIs" dxfId="7251" priority="6184" operator="equal">
      <formula>"LỖI LINK FB"</formula>
    </cfRule>
  </conditionalFormatting>
  <conditionalFormatting sqref="B554">
    <cfRule type="cellIs" dxfId="7250" priority="6185" operator="equal">
      <formula>"LỖI LINK FB"</formula>
    </cfRule>
  </conditionalFormatting>
  <conditionalFormatting sqref="B554">
    <cfRule type="cellIs" dxfId="7249" priority="6186" operator="equal">
      <formula>"LỖI LINK FB"</formula>
    </cfRule>
  </conditionalFormatting>
  <conditionalFormatting sqref="B554">
    <cfRule type="cellIs" dxfId="7248" priority="6187" operator="equal">
      <formula>"LỖI LINK FB"</formula>
    </cfRule>
  </conditionalFormatting>
  <conditionalFormatting sqref="B554">
    <cfRule type="cellIs" dxfId="7247" priority="6188" operator="equal">
      <formula>"LỖI LINK FB"</formula>
    </cfRule>
  </conditionalFormatting>
  <conditionalFormatting sqref="B554">
    <cfRule type="cellIs" dxfId="7246" priority="6189" operator="equal">
      <formula>"LỖI LINK FB"</formula>
    </cfRule>
  </conditionalFormatting>
  <conditionalFormatting sqref="B554">
    <cfRule type="cellIs" dxfId="7245" priority="6190" operator="equal">
      <formula>"Chờ feedback"</formula>
    </cfRule>
  </conditionalFormatting>
  <conditionalFormatting sqref="B554">
    <cfRule type="cellIs" dxfId="7244" priority="6191" operator="equal">
      <formula>"Chờ lớp"</formula>
    </cfRule>
  </conditionalFormatting>
  <conditionalFormatting sqref="B554">
    <cfRule type="cellIs" dxfId="7243" priority="6192" operator="equal">
      <formula>"DONE"</formula>
    </cfRule>
  </conditionalFormatting>
  <conditionalFormatting sqref="B554">
    <cfRule type="cellIs" dxfId="7242" priority="6193" operator="equal">
      <formula>"LỖI LINK FB"</formula>
    </cfRule>
  </conditionalFormatting>
  <conditionalFormatting sqref="B554">
    <cfRule type="cellIs" dxfId="7241" priority="6194" operator="equal">
      <formula>"Chờ feedback"</formula>
    </cfRule>
  </conditionalFormatting>
  <conditionalFormatting sqref="B554">
    <cfRule type="cellIs" dxfId="7240" priority="6195" operator="equal">
      <formula>"Chờ lớp"</formula>
    </cfRule>
  </conditionalFormatting>
  <conditionalFormatting sqref="B554">
    <cfRule type="cellIs" dxfId="7239" priority="6196" operator="equal">
      <formula>"DONE"</formula>
    </cfRule>
  </conditionalFormatting>
  <conditionalFormatting sqref="B554">
    <cfRule type="cellIs" dxfId="7238" priority="6197" operator="equal">
      <formula>"LỖI LINK FB"</formula>
    </cfRule>
  </conditionalFormatting>
  <conditionalFormatting sqref="B554">
    <cfRule type="cellIs" dxfId="7237" priority="6198" operator="equal">
      <formula>"Chờ feedback"</formula>
    </cfRule>
  </conditionalFormatting>
  <conditionalFormatting sqref="B554">
    <cfRule type="cellIs" dxfId="7236" priority="6199" operator="equal">
      <formula>"Chờ lớp"</formula>
    </cfRule>
  </conditionalFormatting>
  <conditionalFormatting sqref="B554">
    <cfRule type="cellIs" dxfId="7235" priority="6200" operator="equal">
      <formula>"DONE"</formula>
    </cfRule>
  </conditionalFormatting>
  <conditionalFormatting sqref="B554">
    <cfRule type="cellIs" dxfId="7234" priority="6201" operator="equal">
      <formula>"DONE"</formula>
    </cfRule>
  </conditionalFormatting>
  <conditionalFormatting sqref="B554">
    <cfRule type="cellIs" dxfId="7233" priority="6202" operator="equal">
      <formula>"Chờ lớp"</formula>
    </cfRule>
  </conditionalFormatting>
  <conditionalFormatting sqref="B554">
    <cfRule type="cellIs" dxfId="7232" priority="6203" operator="equal">
      <formula>"Chờ feedback"</formula>
    </cfRule>
  </conditionalFormatting>
  <conditionalFormatting sqref="B554">
    <cfRule type="cellIs" dxfId="7231" priority="6204" operator="equal">
      <formula>"LỖI LINK FB"</formula>
    </cfRule>
  </conditionalFormatting>
  <conditionalFormatting sqref="B554">
    <cfRule type="cellIs" dxfId="7230" priority="6205" operator="equal">
      <formula>"LỖI LINK FB"</formula>
    </cfRule>
  </conditionalFormatting>
  <conditionalFormatting sqref="B554">
    <cfRule type="cellIs" dxfId="7229" priority="6206" operator="equal">
      <formula>"Chờ feedback"</formula>
    </cfRule>
  </conditionalFormatting>
  <conditionalFormatting sqref="B554">
    <cfRule type="cellIs" dxfId="7228" priority="6207" operator="equal">
      <formula>"Chờ lớp"</formula>
    </cfRule>
  </conditionalFormatting>
  <conditionalFormatting sqref="B554">
    <cfRule type="cellIs" dxfId="7227" priority="6208" operator="equal">
      <formula>"DONE"</formula>
    </cfRule>
  </conditionalFormatting>
  <conditionalFormatting sqref="B554">
    <cfRule type="cellIs" dxfId="7226" priority="6209" operator="equal">
      <formula>"DONE"</formula>
    </cfRule>
  </conditionalFormatting>
  <conditionalFormatting sqref="B554">
    <cfRule type="cellIs" dxfId="7225" priority="6210" operator="equal">
      <formula>"Chờ lớp"</formula>
    </cfRule>
  </conditionalFormatting>
  <conditionalFormatting sqref="B554">
    <cfRule type="cellIs" dxfId="7224" priority="6211" operator="equal">
      <formula>"Chờ feedback"</formula>
    </cfRule>
  </conditionalFormatting>
  <conditionalFormatting sqref="B554">
    <cfRule type="cellIs" dxfId="7223" priority="6212" operator="equal">
      <formula>"LỖI LINK FB"</formula>
    </cfRule>
  </conditionalFormatting>
  <conditionalFormatting sqref="B554">
    <cfRule type="cellIs" dxfId="7222" priority="6213" operator="equal">
      <formula>"DONE"</formula>
    </cfRule>
  </conditionalFormatting>
  <conditionalFormatting sqref="B554">
    <cfRule type="cellIs" dxfId="7221" priority="6214" operator="equal">
      <formula>"Chờ lớp"</formula>
    </cfRule>
  </conditionalFormatting>
  <conditionalFormatting sqref="B554">
    <cfRule type="cellIs" dxfId="7220" priority="6215" operator="equal">
      <formula>"Chờ feedback"</formula>
    </cfRule>
  </conditionalFormatting>
  <conditionalFormatting sqref="B554">
    <cfRule type="cellIs" dxfId="7219" priority="6216" operator="equal">
      <formula>"LỖI LINK FB"</formula>
    </cfRule>
  </conditionalFormatting>
  <conditionalFormatting sqref="B554">
    <cfRule type="cellIs" dxfId="7218" priority="6217" operator="equal">
      <formula>"LỖI LINK FB"</formula>
    </cfRule>
  </conditionalFormatting>
  <conditionalFormatting sqref="B554">
    <cfRule type="cellIs" dxfId="7217" priority="6218" operator="equal">
      <formula>"Chờ feedback"</formula>
    </cfRule>
  </conditionalFormatting>
  <conditionalFormatting sqref="B554">
    <cfRule type="cellIs" dxfId="7216" priority="6219" operator="equal">
      <formula>"Chờ lớp"</formula>
    </cfRule>
  </conditionalFormatting>
  <conditionalFormatting sqref="B554">
    <cfRule type="cellIs" dxfId="7215" priority="6220" operator="equal">
      <formula>"DONE"</formula>
    </cfRule>
  </conditionalFormatting>
  <conditionalFormatting sqref="B554">
    <cfRule type="cellIs" dxfId="7214" priority="6221" operator="equal">
      <formula>"LỖI LINK FB"</formula>
    </cfRule>
  </conditionalFormatting>
  <conditionalFormatting sqref="B554">
    <cfRule type="cellIs" dxfId="7213" priority="6222" operator="equal">
      <formula>"Chờ feedback"</formula>
    </cfRule>
  </conditionalFormatting>
  <conditionalFormatting sqref="B554">
    <cfRule type="cellIs" dxfId="7212" priority="6223" operator="equal">
      <formula>"Chờ lớp"</formula>
    </cfRule>
  </conditionalFormatting>
  <conditionalFormatting sqref="B554">
    <cfRule type="cellIs" dxfId="7211" priority="6224" operator="equal">
      <formula>"DONE"</formula>
    </cfRule>
  </conditionalFormatting>
  <conditionalFormatting sqref="B554">
    <cfRule type="cellIs" dxfId="7210" priority="6225" operator="equal">
      <formula>"DONE"</formula>
    </cfRule>
  </conditionalFormatting>
  <conditionalFormatting sqref="B554">
    <cfRule type="cellIs" dxfId="7209" priority="6226" operator="equal">
      <formula>"Chờ lớp"</formula>
    </cfRule>
  </conditionalFormatting>
  <conditionalFormatting sqref="B554">
    <cfRule type="cellIs" dxfId="7208" priority="6227" operator="equal">
      <formula>"Chờ feedback"</formula>
    </cfRule>
  </conditionalFormatting>
  <conditionalFormatting sqref="B554">
    <cfRule type="cellIs" dxfId="7207" priority="6228" operator="equal">
      <formula>"LỖI LINK FB"</formula>
    </cfRule>
  </conditionalFormatting>
  <conditionalFormatting sqref="B554">
    <cfRule type="cellIs" dxfId="7206" priority="6229" operator="equal">
      <formula>"LỖI LINK FB"</formula>
    </cfRule>
  </conditionalFormatting>
  <conditionalFormatting sqref="B554">
    <cfRule type="cellIs" dxfId="7205" priority="6230" operator="equal">
      <formula>"Chờ feedback"</formula>
    </cfRule>
  </conditionalFormatting>
  <conditionalFormatting sqref="B554">
    <cfRule type="cellIs" dxfId="7204" priority="6231" operator="equal">
      <formula>"Chờ lớp"</formula>
    </cfRule>
  </conditionalFormatting>
  <conditionalFormatting sqref="B554">
    <cfRule type="cellIs" dxfId="7203" priority="6232" operator="equal">
      <formula>"DONE"</formula>
    </cfRule>
  </conditionalFormatting>
  <conditionalFormatting sqref="B554">
    <cfRule type="cellIs" dxfId="7202" priority="6233" operator="equal">
      <formula>"LỖI LINK FB"</formula>
    </cfRule>
  </conditionalFormatting>
  <conditionalFormatting sqref="B554">
    <cfRule type="cellIs" dxfId="7201" priority="6234" operator="equal">
      <formula>"Chờ feedback"</formula>
    </cfRule>
  </conditionalFormatting>
  <conditionalFormatting sqref="B554">
    <cfRule type="cellIs" dxfId="7200" priority="6235" operator="equal">
      <formula>"Chờ lớp"</formula>
    </cfRule>
  </conditionalFormatting>
  <conditionalFormatting sqref="B554">
    <cfRule type="cellIs" dxfId="7199" priority="6236" operator="equal">
      <formula>"DONE"</formula>
    </cfRule>
  </conditionalFormatting>
  <conditionalFormatting sqref="B554">
    <cfRule type="cellIs" dxfId="7198" priority="6237" operator="equal">
      <formula>"LỖI LINK FB"</formula>
    </cfRule>
  </conditionalFormatting>
  <conditionalFormatting sqref="B554">
    <cfRule type="cellIs" dxfId="7197" priority="6238" operator="equal">
      <formula>"Chờ feedback"</formula>
    </cfRule>
  </conditionalFormatting>
  <conditionalFormatting sqref="B554">
    <cfRule type="cellIs" dxfId="7196" priority="6239" operator="equal">
      <formula>"Chờ lớp"</formula>
    </cfRule>
  </conditionalFormatting>
  <conditionalFormatting sqref="B554">
    <cfRule type="cellIs" dxfId="7195" priority="6240" operator="equal">
      <formula>"DONE"</formula>
    </cfRule>
  </conditionalFormatting>
  <conditionalFormatting sqref="B554">
    <cfRule type="cellIs" dxfId="7194" priority="6241" operator="equal">
      <formula>"LỖI LINK FB"</formula>
    </cfRule>
  </conditionalFormatting>
  <conditionalFormatting sqref="B554">
    <cfRule type="cellIs" dxfId="7193" priority="6242" operator="equal">
      <formula>"Chờ feedback"</formula>
    </cfRule>
  </conditionalFormatting>
  <conditionalFormatting sqref="B554">
    <cfRule type="cellIs" dxfId="7192" priority="6243" operator="equal">
      <formula>"Chờ lớp"</formula>
    </cfRule>
  </conditionalFormatting>
  <conditionalFormatting sqref="B554">
    <cfRule type="cellIs" dxfId="7191" priority="6244" operator="equal">
      <formula>"DONE"</formula>
    </cfRule>
  </conditionalFormatting>
  <conditionalFormatting sqref="B554">
    <cfRule type="cellIs" dxfId="7190" priority="6245" operator="equal">
      <formula>"LỖI LINK FB"</formula>
    </cfRule>
  </conditionalFormatting>
  <conditionalFormatting sqref="B554">
    <cfRule type="cellIs" dxfId="7189" priority="6246" operator="equal">
      <formula>"Chờ feedback"</formula>
    </cfRule>
  </conditionalFormatting>
  <conditionalFormatting sqref="B554">
    <cfRule type="cellIs" dxfId="7188" priority="6247" operator="equal">
      <formula>"Chờ lớp"</formula>
    </cfRule>
  </conditionalFormatting>
  <conditionalFormatting sqref="B554">
    <cfRule type="cellIs" dxfId="7187" priority="6248" operator="equal">
      <formula>"DONE"</formula>
    </cfRule>
  </conditionalFormatting>
  <conditionalFormatting sqref="B554">
    <cfRule type="cellIs" dxfId="7186" priority="6249" operator="equal">
      <formula>"LỖI LINK FB"</formula>
    </cfRule>
  </conditionalFormatting>
  <conditionalFormatting sqref="B554">
    <cfRule type="cellIs" dxfId="7185" priority="6250" operator="equal">
      <formula>"LỖI LINK FB"</formula>
    </cfRule>
  </conditionalFormatting>
  <conditionalFormatting sqref="B554">
    <cfRule type="cellIs" dxfId="7184" priority="6251" operator="equal">
      <formula>"LỖI LINK FB"</formula>
    </cfRule>
  </conditionalFormatting>
  <conditionalFormatting sqref="B554">
    <cfRule type="cellIs" dxfId="7183" priority="6252" operator="equal">
      <formula>"LỖI LINK FB"</formula>
    </cfRule>
  </conditionalFormatting>
  <conditionalFormatting sqref="B554">
    <cfRule type="cellIs" dxfId="7182" priority="6253" operator="equal">
      <formula>"LỖI LINK FB"</formula>
    </cfRule>
  </conditionalFormatting>
  <conditionalFormatting sqref="B554">
    <cfRule type="cellIs" dxfId="7181" priority="6254" operator="equal">
      <formula>"LỖI LINK FB"</formula>
    </cfRule>
  </conditionalFormatting>
  <conditionalFormatting sqref="B554">
    <cfRule type="cellIs" dxfId="7180" priority="6255" operator="equal">
      <formula>"LỖI LINK FB"</formula>
    </cfRule>
  </conditionalFormatting>
  <conditionalFormatting sqref="B554">
    <cfRule type="cellIs" dxfId="7179" priority="6256" operator="equal">
      <formula>"LỖI LINK FB"</formula>
    </cfRule>
  </conditionalFormatting>
  <conditionalFormatting sqref="B554">
    <cfRule type="cellIs" dxfId="7178" priority="6257" operator="equal">
      <formula>"LỖI LINK FB"</formula>
    </cfRule>
  </conditionalFormatting>
  <conditionalFormatting sqref="B554">
    <cfRule type="cellIs" dxfId="7177" priority="6258" operator="equal">
      <formula>"LỖI LINK FB"</formula>
    </cfRule>
  </conditionalFormatting>
  <conditionalFormatting sqref="B554">
    <cfRule type="cellIs" dxfId="7176" priority="6259" operator="equal">
      <formula>"LỖI LINK FB"</formula>
    </cfRule>
  </conditionalFormatting>
  <conditionalFormatting sqref="B554">
    <cfRule type="cellIs" dxfId="7175" priority="6260" operator="equal">
      <formula>"LỖI LINK FB"</formula>
    </cfRule>
  </conditionalFormatting>
  <conditionalFormatting sqref="B554">
    <cfRule type="cellIs" dxfId="7174" priority="6261" operator="equal">
      <formula>"LỖI LINK FB"</formula>
    </cfRule>
  </conditionalFormatting>
  <conditionalFormatting sqref="B554">
    <cfRule type="cellIs" dxfId="7173" priority="6262" operator="equal">
      <formula>"LỖI LINK FB"</formula>
    </cfRule>
  </conditionalFormatting>
  <conditionalFormatting sqref="B554">
    <cfRule type="cellIs" dxfId="7172" priority="6263" operator="equal">
      <formula>"Chờ feedback"</formula>
    </cfRule>
  </conditionalFormatting>
  <conditionalFormatting sqref="B554">
    <cfRule type="cellIs" dxfId="7171" priority="6264" operator="equal">
      <formula>"Chờ lớp"</formula>
    </cfRule>
  </conditionalFormatting>
  <conditionalFormatting sqref="B554">
    <cfRule type="cellIs" dxfId="7170" priority="6265" operator="equal">
      <formula>"DONE"</formula>
    </cfRule>
  </conditionalFormatting>
  <conditionalFormatting sqref="B554">
    <cfRule type="cellIs" dxfId="7169" priority="6266" operator="equal">
      <formula>"LỖI LINK FB"</formula>
    </cfRule>
  </conditionalFormatting>
  <conditionalFormatting sqref="B554">
    <cfRule type="cellIs" dxfId="7168" priority="6267" operator="equal">
      <formula>"Chờ feedback"</formula>
    </cfRule>
  </conditionalFormatting>
  <conditionalFormatting sqref="B554">
    <cfRule type="cellIs" dxfId="7167" priority="6268" operator="equal">
      <formula>"Chờ lớp"</formula>
    </cfRule>
  </conditionalFormatting>
  <conditionalFormatting sqref="B554">
    <cfRule type="cellIs" dxfId="7166" priority="6269" operator="equal">
      <formula>"DONE"</formula>
    </cfRule>
  </conditionalFormatting>
  <conditionalFormatting sqref="B554">
    <cfRule type="cellIs" dxfId="7165" priority="6270" operator="equal">
      <formula>"LỖI LINK FB"</formula>
    </cfRule>
  </conditionalFormatting>
  <conditionalFormatting sqref="B554">
    <cfRule type="cellIs" dxfId="7164" priority="6271" operator="equal">
      <formula>"Chờ feedback"</formula>
    </cfRule>
  </conditionalFormatting>
  <conditionalFormatting sqref="B554">
    <cfRule type="cellIs" dxfId="7163" priority="6272" operator="equal">
      <formula>"Chờ lớp"</formula>
    </cfRule>
  </conditionalFormatting>
  <conditionalFormatting sqref="B554">
    <cfRule type="cellIs" dxfId="7162" priority="6273" operator="equal">
      <formula>"DONE"</formula>
    </cfRule>
  </conditionalFormatting>
  <conditionalFormatting sqref="B554">
    <cfRule type="cellIs" dxfId="7161" priority="6274" operator="equal">
      <formula>"LỖI LINK FB"</formula>
    </cfRule>
  </conditionalFormatting>
  <conditionalFormatting sqref="B554">
    <cfRule type="cellIs" dxfId="7160" priority="6275" operator="equal">
      <formula>"Chờ feedback"</formula>
    </cfRule>
  </conditionalFormatting>
  <conditionalFormatting sqref="B554">
    <cfRule type="cellIs" dxfId="7159" priority="6276" operator="equal">
      <formula>"Chờ lớp"</formula>
    </cfRule>
  </conditionalFormatting>
  <conditionalFormatting sqref="B554">
    <cfRule type="cellIs" dxfId="7158" priority="6277" operator="equal">
      <formula>"DONE"</formula>
    </cfRule>
  </conditionalFormatting>
  <conditionalFormatting sqref="B554">
    <cfRule type="cellIs" dxfId="7157" priority="6278" operator="equal">
      <formula>"DONE"</formula>
    </cfRule>
  </conditionalFormatting>
  <conditionalFormatting sqref="B554">
    <cfRule type="cellIs" dxfId="7156" priority="6279" operator="equal">
      <formula>"Chờ lớp"</formula>
    </cfRule>
  </conditionalFormatting>
  <conditionalFormatting sqref="B554">
    <cfRule type="cellIs" dxfId="7155" priority="6280" operator="equal">
      <formula>"Chờ feedback"</formula>
    </cfRule>
  </conditionalFormatting>
  <conditionalFormatting sqref="B554">
    <cfRule type="cellIs" dxfId="7154" priority="6281" operator="equal">
      <formula>"LỖI LINK FB"</formula>
    </cfRule>
  </conditionalFormatting>
  <conditionalFormatting sqref="B554">
    <cfRule type="cellIs" dxfId="7153" priority="6282" operator="equal">
      <formula>"LỖI LINK FB"</formula>
    </cfRule>
  </conditionalFormatting>
  <conditionalFormatting sqref="B554">
    <cfRule type="cellIs" dxfId="7152" priority="6283" operator="equal">
      <formula>"Chờ feedback"</formula>
    </cfRule>
  </conditionalFormatting>
  <conditionalFormatting sqref="B554">
    <cfRule type="cellIs" dxfId="7151" priority="6284" operator="equal">
      <formula>"Chờ lớp"</formula>
    </cfRule>
  </conditionalFormatting>
  <conditionalFormatting sqref="B554">
    <cfRule type="cellIs" dxfId="7150" priority="6285" operator="equal">
      <formula>"DONE"</formula>
    </cfRule>
  </conditionalFormatting>
  <conditionalFormatting sqref="B554">
    <cfRule type="cellIs" dxfId="7149" priority="6286" operator="equal">
      <formula>"DONE"</formula>
    </cfRule>
  </conditionalFormatting>
  <conditionalFormatting sqref="B554">
    <cfRule type="cellIs" dxfId="7148" priority="6287" operator="equal">
      <formula>"Chờ lớp"</formula>
    </cfRule>
  </conditionalFormatting>
  <conditionalFormatting sqref="B554">
    <cfRule type="cellIs" dxfId="7147" priority="6288" operator="equal">
      <formula>"Chờ feedback"</formula>
    </cfRule>
  </conditionalFormatting>
  <conditionalFormatting sqref="B554">
    <cfRule type="cellIs" dxfId="7146" priority="6289" operator="equal">
      <formula>"LỖI LINK FB"</formula>
    </cfRule>
  </conditionalFormatting>
  <conditionalFormatting sqref="B554">
    <cfRule type="cellIs" dxfId="7145" priority="6290" operator="equal">
      <formula>"DONE"</formula>
    </cfRule>
  </conditionalFormatting>
  <conditionalFormatting sqref="B554">
    <cfRule type="cellIs" dxfId="7144" priority="6291" operator="equal">
      <formula>"Chờ lớp"</formula>
    </cfRule>
  </conditionalFormatting>
  <conditionalFormatting sqref="B554">
    <cfRule type="cellIs" dxfId="7143" priority="6292" operator="equal">
      <formula>"Chờ feedback"</formula>
    </cfRule>
  </conditionalFormatting>
  <conditionalFormatting sqref="B554">
    <cfRule type="cellIs" dxfId="7142" priority="6293" operator="equal">
      <formula>"LỖI LINK FB"</formula>
    </cfRule>
  </conditionalFormatting>
  <conditionalFormatting sqref="B554">
    <cfRule type="cellIs" dxfId="7141" priority="6294" operator="equal">
      <formula>"LỖI LINK FB"</formula>
    </cfRule>
  </conditionalFormatting>
  <conditionalFormatting sqref="B554">
    <cfRule type="cellIs" dxfId="7140" priority="6295" operator="equal">
      <formula>"Chờ feedback"</formula>
    </cfRule>
  </conditionalFormatting>
  <conditionalFormatting sqref="B554">
    <cfRule type="cellIs" dxfId="7139" priority="6296" operator="equal">
      <formula>"Chờ lớp"</formula>
    </cfRule>
  </conditionalFormatting>
  <conditionalFormatting sqref="B554">
    <cfRule type="cellIs" dxfId="7138" priority="6297" operator="equal">
      <formula>"DONE"</formula>
    </cfRule>
  </conditionalFormatting>
  <conditionalFormatting sqref="B554">
    <cfRule type="cellIs" dxfId="7137" priority="6298" operator="equal">
      <formula>"LỖI LINK FB"</formula>
    </cfRule>
  </conditionalFormatting>
  <conditionalFormatting sqref="B554">
    <cfRule type="cellIs" dxfId="7136" priority="6299" operator="equal">
      <formula>"Chờ feedback"</formula>
    </cfRule>
  </conditionalFormatting>
  <conditionalFormatting sqref="B554">
    <cfRule type="cellIs" dxfId="7135" priority="6300" operator="equal">
      <formula>"Chờ lớp"</formula>
    </cfRule>
  </conditionalFormatting>
  <conditionalFormatting sqref="B554">
    <cfRule type="cellIs" dxfId="7134" priority="6301" operator="equal">
      <formula>"DONE"</formula>
    </cfRule>
  </conditionalFormatting>
  <conditionalFormatting sqref="B554">
    <cfRule type="cellIs" dxfId="7133" priority="6302" operator="equal">
      <formula>"DONE"</formula>
    </cfRule>
  </conditionalFormatting>
  <conditionalFormatting sqref="B554">
    <cfRule type="cellIs" dxfId="7132" priority="6303" operator="equal">
      <formula>"Chờ lớp"</formula>
    </cfRule>
  </conditionalFormatting>
  <conditionalFormatting sqref="B554">
    <cfRule type="cellIs" dxfId="7131" priority="6304" operator="equal">
      <formula>"Chờ feedback"</formula>
    </cfRule>
  </conditionalFormatting>
  <conditionalFormatting sqref="B554">
    <cfRule type="cellIs" dxfId="7130" priority="6305" operator="equal">
      <formula>"LỖI LINK FB"</formula>
    </cfRule>
  </conditionalFormatting>
  <conditionalFormatting sqref="B554">
    <cfRule type="cellIs" dxfId="7129" priority="6306" operator="equal">
      <formula>"LỖI LINK FB"</formula>
    </cfRule>
  </conditionalFormatting>
  <conditionalFormatting sqref="B554">
    <cfRule type="cellIs" dxfId="7128" priority="6307" operator="equal">
      <formula>"Chờ feedback"</formula>
    </cfRule>
  </conditionalFormatting>
  <conditionalFormatting sqref="B554">
    <cfRule type="cellIs" dxfId="7127" priority="6308" operator="equal">
      <formula>"Chờ lớp"</formula>
    </cfRule>
  </conditionalFormatting>
  <conditionalFormatting sqref="B554">
    <cfRule type="cellIs" dxfId="7126" priority="6309" operator="equal">
      <formula>"DONE"</formula>
    </cfRule>
  </conditionalFormatting>
  <conditionalFormatting sqref="B554">
    <cfRule type="cellIs" dxfId="7125" priority="6310" operator="equal">
      <formula>"LỖI LINK FB"</formula>
    </cfRule>
  </conditionalFormatting>
  <conditionalFormatting sqref="B554">
    <cfRule type="cellIs" dxfId="7124" priority="6311" operator="equal">
      <formula>"Chờ feedback"</formula>
    </cfRule>
  </conditionalFormatting>
  <conditionalFormatting sqref="B554">
    <cfRule type="cellIs" dxfId="7123" priority="6312" operator="equal">
      <formula>"Chờ lớp"</formula>
    </cfRule>
  </conditionalFormatting>
  <conditionalFormatting sqref="B554">
    <cfRule type="cellIs" dxfId="7122" priority="6313" operator="equal">
      <formula>"DONE"</formula>
    </cfRule>
  </conditionalFormatting>
  <conditionalFormatting sqref="B554">
    <cfRule type="cellIs" dxfId="7121" priority="6314" operator="equal">
      <formula>"LỖI LINK FB"</formula>
    </cfRule>
  </conditionalFormatting>
  <conditionalFormatting sqref="B554">
    <cfRule type="cellIs" dxfId="7120" priority="6315" operator="equal">
      <formula>"Chờ feedback"</formula>
    </cfRule>
  </conditionalFormatting>
  <conditionalFormatting sqref="B554">
    <cfRule type="cellIs" dxfId="7119" priority="6316" operator="equal">
      <formula>"Chờ lớp"</formula>
    </cfRule>
  </conditionalFormatting>
  <conditionalFormatting sqref="B554">
    <cfRule type="cellIs" dxfId="7118" priority="6317" operator="equal">
      <formula>"DONE"</formula>
    </cfRule>
  </conditionalFormatting>
  <conditionalFormatting sqref="B554">
    <cfRule type="cellIs" dxfId="7117" priority="6318" operator="equal">
      <formula>"LỖI LINK FB"</formula>
    </cfRule>
  </conditionalFormatting>
  <conditionalFormatting sqref="B554">
    <cfRule type="cellIs" dxfId="7116" priority="6319" operator="equal">
      <formula>"Chờ feedback"</formula>
    </cfRule>
  </conditionalFormatting>
  <conditionalFormatting sqref="B554">
    <cfRule type="cellIs" dxfId="7115" priority="6320" operator="equal">
      <formula>"Chờ lớp"</formula>
    </cfRule>
  </conditionalFormatting>
  <conditionalFormatting sqref="B554">
    <cfRule type="cellIs" dxfId="7114" priority="6321" operator="equal">
      <formula>"DONE"</formula>
    </cfRule>
  </conditionalFormatting>
  <conditionalFormatting sqref="B554">
    <cfRule type="cellIs" dxfId="7113" priority="6322" operator="equal">
      <formula>"LỖI LINK FB"</formula>
    </cfRule>
  </conditionalFormatting>
  <conditionalFormatting sqref="B554">
    <cfRule type="cellIs" dxfId="7112" priority="6323" operator="equal">
      <formula>"LỖI LINK FB"</formula>
    </cfRule>
  </conditionalFormatting>
  <conditionalFormatting sqref="B554">
    <cfRule type="cellIs" dxfId="7111" priority="6324" operator="equal">
      <formula>"LỖI LINK FB"</formula>
    </cfRule>
  </conditionalFormatting>
  <conditionalFormatting sqref="B554">
    <cfRule type="cellIs" dxfId="7110" priority="6325" operator="equal">
      <formula>"LỖI LINK FB"</formula>
    </cfRule>
  </conditionalFormatting>
  <conditionalFormatting sqref="B554">
    <cfRule type="cellIs" dxfId="7109" priority="6326" operator="equal">
      <formula>"LỖI LINK FB"</formula>
    </cfRule>
  </conditionalFormatting>
  <conditionalFormatting sqref="B554">
    <cfRule type="cellIs" dxfId="7108" priority="6327" operator="equal">
      <formula>"LỖI LINK FB"</formula>
    </cfRule>
  </conditionalFormatting>
  <conditionalFormatting sqref="B554">
    <cfRule type="cellIs" dxfId="7107" priority="6328" operator="equal">
      <formula>"LỖI LINK FB"</formula>
    </cfRule>
  </conditionalFormatting>
  <conditionalFormatting sqref="B554">
    <cfRule type="cellIs" dxfId="7106" priority="6329" operator="equal">
      <formula>"LỖI LINK FB"</formula>
    </cfRule>
  </conditionalFormatting>
  <conditionalFormatting sqref="B554">
    <cfRule type="cellIs" dxfId="7105" priority="6330" operator="equal">
      <formula>"LỖI LINK FB"</formula>
    </cfRule>
  </conditionalFormatting>
  <conditionalFormatting sqref="B554">
    <cfRule type="cellIs" dxfId="7104" priority="6331" operator="equal">
      <formula>"LỖI LINK FB"</formula>
    </cfRule>
  </conditionalFormatting>
  <conditionalFormatting sqref="B554">
    <cfRule type="cellIs" dxfId="7103" priority="6332" operator="equal">
      <formula>"LỖI LINK FB"</formula>
    </cfRule>
  </conditionalFormatting>
  <conditionalFormatting sqref="B554">
    <cfRule type="cellIs" dxfId="7102" priority="6333" operator="equal">
      <formula>"LỖI LINK FB"</formula>
    </cfRule>
  </conditionalFormatting>
  <conditionalFormatting sqref="B554">
    <cfRule type="cellIs" dxfId="7101" priority="6334" operator="equal">
      <formula>"LỖI LINK FB"</formula>
    </cfRule>
  </conditionalFormatting>
  <conditionalFormatting sqref="B554">
    <cfRule type="cellIs" dxfId="7100" priority="6335" operator="equal">
      <formula>"LỖI LINK FB"</formula>
    </cfRule>
  </conditionalFormatting>
  <conditionalFormatting sqref="B554">
    <cfRule type="cellIs" dxfId="7099" priority="6336" operator="equal">
      <formula>"Chờ feedback"</formula>
    </cfRule>
  </conditionalFormatting>
  <conditionalFormatting sqref="B554">
    <cfRule type="cellIs" dxfId="7098" priority="6337" operator="equal">
      <formula>"Chờ lớp"</formula>
    </cfRule>
  </conditionalFormatting>
  <conditionalFormatting sqref="B554">
    <cfRule type="cellIs" dxfId="7097" priority="6338" operator="equal">
      <formula>"DONE"</formula>
    </cfRule>
  </conditionalFormatting>
  <conditionalFormatting sqref="B554">
    <cfRule type="cellIs" dxfId="7096" priority="6339" operator="equal">
      <formula>"LỖI LINK FB"</formula>
    </cfRule>
  </conditionalFormatting>
  <conditionalFormatting sqref="B554">
    <cfRule type="cellIs" dxfId="7095" priority="6340" operator="equal">
      <formula>"Chờ feedback"</formula>
    </cfRule>
  </conditionalFormatting>
  <conditionalFormatting sqref="B554">
    <cfRule type="cellIs" dxfId="7094" priority="6341" operator="equal">
      <formula>"Chờ lớp"</formula>
    </cfRule>
  </conditionalFormatting>
  <conditionalFormatting sqref="B554">
    <cfRule type="cellIs" dxfId="7093" priority="6342" operator="equal">
      <formula>"DONE"</formula>
    </cfRule>
  </conditionalFormatting>
  <conditionalFormatting sqref="B554">
    <cfRule type="cellIs" dxfId="7092" priority="6343" operator="equal">
      <formula>"LỖI LINK FB"</formula>
    </cfRule>
  </conditionalFormatting>
  <conditionalFormatting sqref="B554">
    <cfRule type="cellIs" dxfId="7091" priority="6344" operator="equal">
      <formula>"Chờ feedback"</formula>
    </cfRule>
  </conditionalFormatting>
  <conditionalFormatting sqref="B554">
    <cfRule type="cellIs" dxfId="7090" priority="6345" operator="equal">
      <formula>"Chờ lớp"</formula>
    </cfRule>
  </conditionalFormatting>
  <conditionalFormatting sqref="B554">
    <cfRule type="cellIs" dxfId="7089" priority="6346" operator="equal">
      <formula>"DONE"</formula>
    </cfRule>
  </conditionalFormatting>
  <conditionalFormatting sqref="B554">
    <cfRule type="cellIs" dxfId="7088" priority="6347" operator="equal">
      <formula>"LỖI LINK FB"</formula>
    </cfRule>
  </conditionalFormatting>
  <conditionalFormatting sqref="B554">
    <cfRule type="cellIs" dxfId="7087" priority="6348" operator="equal">
      <formula>"Chờ feedback"</formula>
    </cfRule>
  </conditionalFormatting>
  <conditionalFormatting sqref="B554">
    <cfRule type="cellIs" dxfId="7086" priority="6349" operator="equal">
      <formula>"Chờ lớp"</formula>
    </cfRule>
  </conditionalFormatting>
  <conditionalFormatting sqref="B554">
    <cfRule type="cellIs" dxfId="7085" priority="6350" operator="equal">
      <formula>"DONE"</formula>
    </cfRule>
  </conditionalFormatting>
  <conditionalFormatting sqref="B554">
    <cfRule type="cellIs" dxfId="7084" priority="6351" operator="equal">
      <formula>"DONE"</formula>
    </cfRule>
  </conditionalFormatting>
  <conditionalFormatting sqref="B554">
    <cfRule type="cellIs" dxfId="7083" priority="6352" operator="equal">
      <formula>"Chờ lớp"</formula>
    </cfRule>
  </conditionalFormatting>
  <conditionalFormatting sqref="B554">
    <cfRule type="cellIs" dxfId="7082" priority="6353" operator="equal">
      <formula>"Chờ feedback"</formula>
    </cfRule>
  </conditionalFormatting>
  <conditionalFormatting sqref="B554">
    <cfRule type="cellIs" dxfId="7081" priority="6354" operator="equal">
      <formula>"LỖI LINK FB"</formula>
    </cfRule>
  </conditionalFormatting>
  <conditionalFormatting sqref="B554">
    <cfRule type="cellIs" dxfId="7080" priority="6355" operator="equal">
      <formula>"DONE"</formula>
    </cfRule>
  </conditionalFormatting>
  <conditionalFormatting sqref="B554">
    <cfRule type="cellIs" dxfId="7079" priority="6356" operator="equal">
      <formula>"Chờ lớp"</formula>
    </cfRule>
  </conditionalFormatting>
  <conditionalFormatting sqref="B554">
    <cfRule type="cellIs" dxfId="7078" priority="6357" operator="equal">
      <formula>"Chờ feedback"</formula>
    </cfRule>
  </conditionalFormatting>
  <conditionalFormatting sqref="B554">
    <cfRule type="cellIs" dxfId="7077" priority="6358" operator="equal">
      <formula>"LỖI LINK FB"</formula>
    </cfRule>
  </conditionalFormatting>
  <conditionalFormatting sqref="B554">
    <cfRule type="cellIs" dxfId="7076" priority="6359" operator="equal">
      <formula>"DONE"</formula>
    </cfRule>
  </conditionalFormatting>
  <conditionalFormatting sqref="B554">
    <cfRule type="cellIs" dxfId="7075" priority="6360" operator="equal">
      <formula>"Chờ lớp"</formula>
    </cfRule>
  </conditionalFormatting>
  <conditionalFormatting sqref="B554">
    <cfRule type="cellIs" dxfId="7074" priority="6361" operator="equal">
      <formula>"Chờ feedback"</formula>
    </cfRule>
  </conditionalFormatting>
  <conditionalFormatting sqref="B554">
    <cfRule type="cellIs" dxfId="7073" priority="6362" operator="equal">
      <formula>"LỖI LINK FB"</formula>
    </cfRule>
  </conditionalFormatting>
  <conditionalFormatting sqref="B554">
    <cfRule type="cellIs" dxfId="7072" priority="6363" operator="equal">
      <formula>"DONE"</formula>
    </cfRule>
  </conditionalFormatting>
  <conditionalFormatting sqref="B554">
    <cfRule type="cellIs" dxfId="7071" priority="6364" operator="equal">
      <formula>"Chờ lớp"</formula>
    </cfRule>
  </conditionalFormatting>
  <conditionalFormatting sqref="B554">
    <cfRule type="cellIs" dxfId="7070" priority="6365" operator="equal">
      <formula>"Chờ feedback"</formula>
    </cfRule>
  </conditionalFormatting>
  <conditionalFormatting sqref="B554">
    <cfRule type="cellIs" dxfId="7069" priority="6366" operator="equal">
      <formula>"LỖI LINK FB"</formula>
    </cfRule>
  </conditionalFormatting>
  <conditionalFormatting sqref="B554">
    <cfRule type="cellIs" dxfId="7068" priority="6367" operator="equal">
      <formula>"LỖI LINK FB"</formula>
    </cfRule>
  </conditionalFormatting>
  <conditionalFormatting sqref="B554">
    <cfRule type="cellIs" dxfId="7067" priority="6368" operator="equal">
      <formula>"Chờ feedback"</formula>
    </cfRule>
  </conditionalFormatting>
  <conditionalFormatting sqref="B554">
    <cfRule type="cellIs" dxfId="7066" priority="6369" operator="equal">
      <formula>"Chờ lớp"</formula>
    </cfRule>
  </conditionalFormatting>
  <conditionalFormatting sqref="B554">
    <cfRule type="cellIs" dxfId="7065" priority="6370" operator="equal">
      <formula>"DONE"</formula>
    </cfRule>
  </conditionalFormatting>
  <conditionalFormatting sqref="B554">
    <cfRule type="cellIs" dxfId="7064" priority="6371" operator="equal">
      <formula>"DONE"</formula>
    </cfRule>
  </conditionalFormatting>
  <conditionalFormatting sqref="B554">
    <cfRule type="cellIs" dxfId="7063" priority="6372" operator="equal">
      <formula>"Chờ lớp"</formula>
    </cfRule>
  </conditionalFormatting>
  <conditionalFormatting sqref="B554">
    <cfRule type="cellIs" dxfId="7062" priority="6373" operator="equal">
      <formula>"Chờ feedback"</formula>
    </cfRule>
  </conditionalFormatting>
  <conditionalFormatting sqref="B554">
    <cfRule type="cellIs" dxfId="7061" priority="6374" operator="equal">
      <formula>"LỖI LINK FB"</formula>
    </cfRule>
  </conditionalFormatting>
  <conditionalFormatting sqref="B554">
    <cfRule type="cellIs" dxfId="7060" priority="6375" operator="equal">
      <formula>"DONE"</formula>
    </cfRule>
  </conditionalFormatting>
  <conditionalFormatting sqref="B554">
    <cfRule type="cellIs" dxfId="7059" priority="6376" operator="equal">
      <formula>"Chờ lớp"</formula>
    </cfRule>
  </conditionalFormatting>
  <conditionalFormatting sqref="B554">
    <cfRule type="cellIs" dxfId="7058" priority="6377" operator="equal">
      <formula>"Chờ feedback"</formula>
    </cfRule>
  </conditionalFormatting>
  <conditionalFormatting sqref="B554">
    <cfRule type="cellIs" dxfId="7057" priority="6378" operator="equal">
      <formula>"LỖI LINK FB"</formula>
    </cfRule>
  </conditionalFormatting>
  <conditionalFormatting sqref="B554">
    <cfRule type="cellIs" dxfId="7056" priority="6379" operator="equal">
      <formula>"LỖI LINK FB"</formula>
    </cfRule>
  </conditionalFormatting>
  <conditionalFormatting sqref="B554">
    <cfRule type="cellIs" dxfId="7055" priority="6380" operator="equal">
      <formula>"Chờ feedback"</formula>
    </cfRule>
  </conditionalFormatting>
  <conditionalFormatting sqref="B554">
    <cfRule type="cellIs" dxfId="7054" priority="6381" operator="equal">
      <formula>"Chờ lớp"</formula>
    </cfRule>
  </conditionalFormatting>
  <conditionalFormatting sqref="B554">
    <cfRule type="cellIs" dxfId="7053" priority="6382" operator="equal">
      <formula>"DONE"</formula>
    </cfRule>
  </conditionalFormatting>
  <conditionalFormatting sqref="B554">
    <cfRule type="cellIs" dxfId="7052" priority="6383" operator="equal">
      <formula>"LỖI LINK FB"</formula>
    </cfRule>
  </conditionalFormatting>
  <conditionalFormatting sqref="B554">
    <cfRule type="cellIs" dxfId="7051" priority="6384" operator="equal">
      <formula>"Chờ feedback"</formula>
    </cfRule>
  </conditionalFormatting>
  <conditionalFormatting sqref="B554">
    <cfRule type="cellIs" dxfId="7050" priority="6385" operator="equal">
      <formula>"Chờ lớp"</formula>
    </cfRule>
  </conditionalFormatting>
  <conditionalFormatting sqref="B554">
    <cfRule type="cellIs" dxfId="7049" priority="6386" operator="equal">
      <formula>"DONE"</formula>
    </cfRule>
  </conditionalFormatting>
  <conditionalFormatting sqref="B554">
    <cfRule type="cellIs" dxfId="7048" priority="6387" operator="equal">
      <formula>"DONE"</formula>
    </cfRule>
  </conditionalFormatting>
  <conditionalFormatting sqref="B554">
    <cfRule type="cellIs" dxfId="7047" priority="6388" operator="equal">
      <formula>"Chờ lớp"</formula>
    </cfRule>
  </conditionalFormatting>
  <conditionalFormatting sqref="B554">
    <cfRule type="cellIs" dxfId="7046" priority="6389" operator="equal">
      <formula>"Chờ feedback"</formula>
    </cfRule>
  </conditionalFormatting>
  <conditionalFormatting sqref="B554">
    <cfRule type="cellIs" dxfId="7045" priority="6390" operator="equal">
      <formula>"LỖI LINK FB"</formula>
    </cfRule>
  </conditionalFormatting>
  <conditionalFormatting sqref="B554">
    <cfRule type="cellIs" dxfId="7044" priority="6391" operator="equal">
      <formula>"LỖI LINK FB"</formula>
    </cfRule>
  </conditionalFormatting>
  <conditionalFormatting sqref="B554">
    <cfRule type="cellIs" dxfId="7043" priority="6392" operator="equal">
      <formula>"Chờ feedback"</formula>
    </cfRule>
  </conditionalFormatting>
  <conditionalFormatting sqref="B554">
    <cfRule type="cellIs" dxfId="7042" priority="6393" operator="equal">
      <formula>"Chờ lớp"</formula>
    </cfRule>
  </conditionalFormatting>
  <conditionalFormatting sqref="B554">
    <cfRule type="cellIs" dxfId="7041" priority="6394" operator="equal">
      <formula>"DONE"</formula>
    </cfRule>
  </conditionalFormatting>
  <conditionalFormatting sqref="B554">
    <cfRule type="cellIs" dxfId="7040" priority="6395" operator="equal">
      <formula>"DONE"</formula>
    </cfRule>
  </conditionalFormatting>
  <conditionalFormatting sqref="B554">
    <cfRule type="cellIs" dxfId="7039" priority="6396" operator="equal">
      <formula>"Chờ lớp"</formula>
    </cfRule>
  </conditionalFormatting>
  <conditionalFormatting sqref="B554">
    <cfRule type="cellIs" dxfId="7038" priority="6397" operator="equal">
      <formula>"Chờ feedback"</formula>
    </cfRule>
  </conditionalFormatting>
  <conditionalFormatting sqref="B554">
    <cfRule type="cellIs" dxfId="7037" priority="6398" operator="equal">
      <formula>"LỖI LINK FB"</formula>
    </cfRule>
  </conditionalFormatting>
  <conditionalFormatting sqref="B554">
    <cfRule type="cellIs" dxfId="7036" priority="6399" operator="equal">
      <formula>"DONE"</formula>
    </cfRule>
  </conditionalFormatting>
  <conditionalFormatting sqref="B554">
    <cfRule type="cellIs" dxfId="7035" priority="6400" operator="equal">
      <formula>"Chờ lớp"</formula>
    </cfRule>
  </conditionalFormatting>
  <conditionalFormatting sqref="B554">
    <cfRule type="cellIs" dxfId="7034" priority="6401" operator="equal">
      <formula>"Chờ feedback"</formula>
    </cfRule>
  </conditionalFormatting>
  <conditionalFormatting sqref="B554">
    <cfRule type="cellIs" dxfId="7033" priority="6402" operator="equal">
      <formula>"LỖI LINK FB"</formula>
    </cfRule>
  </conditionalFormatting>
  <conditionalFormatting sqref="B554">
    <cfRule type="cellIs" dxfId="7032" priority="6403" operator="equal">
      <formula>"DONE"</formula>
    </cfRule>
  </conditionalFormatting>
  <conditionalFormatting sqref="B554">
    <cfRule type="cellIs" dxfId="7031" priority="6404" operator="equal">
      <formula>"Chờ lớp"</formula>
    </cfRule>
  </conditionalFormatting>
  <conditionalFormatting sqref="B554">
    <cfRule type="cellIs" dxfId="7030" priority="6405" operator="equal">
      <formula>"Chờ feedback"</formula>
    </cfRule>
  </conditionalFormatting>
  <conditionalFormatting sqref="B554">
    <cfRule type="cellIs" dxfId="7029" priority="6406" operator="equal">
      <formula>"LỖI LINK FB"</formula>
    </cfRule>
  </conditionalFormatting>
  <conditionalFormatting sqref="B554">
    <cfRule type="cellIs" dxfId="7028" priority="6407" operator="equal">
      <formula>"LỖI LINK FB"</formula>
    </cfRule>
  </conditionalFormatting>
  <conditionalFormatting sqref="B554">
    <cfRule type="cellIs" dxfId="7027" priority="6408" operator="equal">
      <formula>"LỖI LINK FB"</formula>
    </cfRule>
  </conditionalFormatting>
  <conditionalFormatting sqref="B554">
    <cfRule type="cellIs" dxfId="7026" priority="6409" operator="equal">
      <formula>"LỖI LINK FB"</formula>
    </cfRule>
  </conditionalFormatting>
  <conditionalFormatting sqref="B554">
    <cfRule type="cellIs" dxfId="7025" priority="6410" operator="equal">
      <formula>"LỖI LINK FB"</formula>
    </cfRule>
  </conditionalFormatting>
  <conditionalFormatting sqref="B554">
    <cfRule type="cellIs" dxfId="7024" priority="6411" operator="equal">
      <formula>"LỖI LINK FB"</formula>
    </cfRule>
  </conditionalFormatting>
  <conditionalFormatting sqref="B554">
    <cfRule type="cellIs" dxfId="7023" priority="6412" operator="equal">
      <formula>"LỖI LINK FB"</formula>
    </cfRule>
  </conditionalFormatting>
  <conditionalFormatting sqref="B554">
    <cfRule type="cellIs" dxfId="7022" priority="6413" operator="equal">
      <formula>"LỖI LINK FB"</formula>
    </cfRule>
  </conditionalFormatting>
  <conditionalFormatting sqref="B554">
    <cfRule type="cellIs" dxfId="7021" priority="6414" operator="equal">
      <formula>"LỖI LINK FB"</formula>
    </cfRule>
  </conditionalFormatting>
  <conditionalFormatting sqref="B554">
    <cfRule type="cellIs" dxfId="7020" priority="6415" operator="equal">
      <formula>"LỖI LINK FB"</formula>
    </cfRule>
  </conditionalFormatting>
  <conditionalFormatting sqref="B554">
    <cfRule type="cellIs" dxfId="7019" priority="6416" operator="equal">
      <formula>"LỖI LINK FB"</formula>
    </cfRule>
  </conditionalFormatting>
  <conditionalFormatting sqref="B554">
    <cfRule type="cellIs" dxfId="7018" priority="6417" operator="equal">
      <formula>"LỖI LINK FB"</formula>
    </cfRule>
  </conditionalFormatting>
  <conditionalFormatting sqref="B554">
    <cfRule type="cellIs" dxfId="7017" priority="6418" operator="equal">
      <formula>"LỖI LINK FB"</formula>
    </cfRule>
  </conditionalFormatting>
  <conditionalFormatting sqref="B554">
    <cfRule type="cellIs" dxfId="7016" priority="6419" operator="equal">
      <formula>"LỖI LINK FB"</formula>
    </cfRule>
  </conditionalFormatting>
  <conditionalFormatting sqref="B554">
    <cfRule type="cellIs" dxfId="7015" priority="6420" operator="equal">
      <formula>"DONE"</formula>
    </cfRule>
  </conditionalFormatting>
  <conditionalFormatting sqref="B554">
    <cfRule type="cellIs" dxfId="7014" priority="6421" operator="equal">
      <formula>"Chờ lớp"</formula>
    </cfRule>
  </conditionalFormatting>
  <conditionalFormatting sqref="B554">
    <cfRule type="cellIs" dxfId="7013" priority="6422" operator="equal">
      <formula>"Chờ feedback"</formula>
    </cfRule>
  </conditionalFormatting>
  <conditionalFormatting sqref="B554">
    <cfRule type="cellIs" dxfId="7012" priority="6423" operator="equal">
      <formula>"LỖI LINK FB"</formula>
    </cfRule>
  </conditionalFormatting>
  <conditionalFormatting sqref="N554">
    <cfRule type="cellIs" dxfId="7011" priority="6424" operator="equal">
      <formula>"TIẾN"</formula>
    </cfRule>
  </conditionalFormatting>
  <conditionalFormatting sqref="N554">
    <cfRule type="cellIs" dxfId="7010" priority="6425" operator="equal">
      <formula>"TIẾN"</formula>
    </cfRule>
  </conditionalFormatting>
  <conditionalFormatting sqref="X554 Y554:Y555">
    <cfRule type="endsWith" dxfId="7009" priority="6426" operator="endsWith" text=" ">
      <formula>RIGHT((X554),LEN(" "))=(" ")</formula>
    </cfRule>
  </conditionalFormatting>
  <conditionalFormatting sqref="X554 Y554:Y555">
    <cfRule type="endsWith" dxfId="7008" priority="6427" operator="endsWith" text=" ">
      <formula>RIGHT((X554),LEN(" "))=(" ")</formula>
    </cfRule>
  </conditionalFormatting>
  <conditionalFormatting sqref="R554">
    <cfRule type="containsText" dxfId="7007" priority="6428" operator="containsText" text="Chung">
      <formula>NOT(ISERROR(SEARCH(("Chung"),(R554))))</formula>
    </cfRule>
  </conditionalFormatting>
  <conditionalFormatting sqref="R554">
    <cfRule type="containsText" dxfId="7006" priority="6429" operator="containsText" text="Chung">
      <formula>NOT(ISERROR(SEARCH(("Chung"),(R554))))</formula>
    </cfRule>
  </conditionalFormatting>
  <conditionalFormatting sqref="W554:X554">
    <cfRule type="cellIs" dxfId="7005" priority="6430" operator="equal">
      <formula>"Sách"</formula>
    </cfRule>
  </conditionalFormatting>
  <conditionalFormatting sqref="W554:X554">
    <cfRule type="cellIs" dxfId="7004" priority="6431" operator="equal">
      <formula>"Sách"</formula>
    </cfRule>
  </conditionalFormatting>
  <conditionalFormatting sqref="C554 Z554">
    <cfRule type="cellIs" dxfId="7003" priority="6432" operator="equal">
      <formula>"Đã tính lương"</formula>
    </cfRule>
  </conditionalFormatting>
  <conditionalFormatting sqref="Z554">
    <cfRule type="cellIs" dxfId="7002" priority="6433" operator="equal">
      <formula>"R-Thiếu"</formula>
    </cfRule>
  </conditionalFormatting>
  <conditionalFormatting sqref="Z554">
    <cfRule type="cellIs" dxfId="7001" priority="6434" operator="equal">
      <formula>"R"</formula>
    </cfRule>
  </conditionalFormatting>
  <conditionalFormatting sqref="Z554">
    <cfRule type="cellIs" dxfId="7000" priority="6435" operator="equal">
      <formula>"Đã tính lương"</formula>
    </cfRule>
  </conditionalFormatting>
  <conditionalFormatting sqref="AB554:AD554">
    <cfRule type="cellIs" dxfId="6999" priority="6436" operator="equal">
      <formula>"Đã nhận"</formula>
    </cfRule>
  </conditionalFormatting>
  <conditionalFormatting sqref="B554">
    <cfRule type="cellIs" dxfId="6998" priority="6437" operator="equal">
      <formula>"LỖI LINK FB"</formula>
    </cfRule>
  </conditionalFormatting>
  <conditionalFormatting sqref="B554">
    <cfRule type="cellIs" dxfId="6997" priority="6438" operator="equal">
      <formula>"Chờ feedback"</formula>
    </cfRule>
  </conditionalFormatting>
  <conditionalFormatting sqref="B554">
    <cfRule type="cellIs" dxfId="6996" priority="6439" operator="equal">
      <formula>"Chờ lớp"</formula>
    </cfRule>
  </conditionalFormatting>
  <conditionalFormatting sqref="B554">
    <cfRule type="cellIs" dxfId="6995" priority="6440" operator="equal">
      <formula>"DONE"</formula>
    </cfRule>
  </conditionalFormatting>
  <conditionalFormatting sqref="B554">
    <cfRule type="cellIs" dxfId="6994" priority="6441" operator="equal">
      <formula>"LỖI LINK FB"</formula>
    </cfRule>
  </conditionalFormatting>
  <conditionalFormatting sqref="B554">
    <cfRule type="cellIs" dxfId="6993" priority="6442" operator="equal">
      <formula>"LỖI LINK FB"</formula>
    </cfRule>
  </conditionalFormatting>
  <conditionalFormatting sqref="B554">
    <cfRule type="cellIs" dxfId="6992" priority="6443" operator="equal">
      <formula>"LỖI LINK FB"</formula>
    </cfRule>
  </conditionalFormatting>
  <conditionalFormatting sqref="B554">
    <cfRule type="cellIs" dxfId="6991" priority="6444" operator="equal">
      <formula>"LỖI LINK FB"</formula>
    </cfRule>
  </conditionalFormatting>
  <conditionalFormatting sqref="B554">
    <cfRule type="cellIs" dxfId="6990" priority="6445" operator="equal">
      <formula>"LỖI LINK FB"</formula>
    </cfRule>
  </conditionalFormatting>
  <conditionalFormatting sqref="B554">
    <cfRule type="cellIs" dxfId="6989" priority="6446" operator="equal">
      <formula>"LỖI LINK FB"</formula>
    </cfRule>
  </conditionalFormatting>
  <conditionalFormatting sqref="B554">
    <cfRule type="cellIs" dxfId="6988" priority="6447" operator="equal">
      <formula>"LỖI LINK FB"</formula>
    </cfRule>
  </conditionalFormatting>
  <conditionalFormatting sqref="B554">
    <cfRule type="cellIs" dxfId="6987" priority="6448" operator="equal">
      <formula>"LỖI LINK FB"</formula>
    </cfRule>
  </conditionalFormatting>
  <conditionalFormatting sqref="B554">
    <cfRule type="cellIs" dxfId="6986" priority="6449" operator="equal">
      <formula>"LỖI LINK FB"</formula>
    </cfRule>
  </conditionalFormatting>
  <conditionalFormatting sqref="B554">
    <cfRule type="cellIs" dxfId="6985" priority="6450" operator="equal">
      <formula>"LỖI LINK FB"</formula>
    </cfRule>
  </conditionalFormatting>
  <conditionalFormatting sqref="B554">
    <cfRule type="cellIs" dxfId="6984" priority="6451" operator="equal">
      <formula>"LỖI LINK FB"</formula>
    </cfRule>
  </conditionalFormatting>
  <conditionalFormatting sqref="B554">
    <cfRule type="cellIs" dxfId="6983" priority="6452" operator="equal">
      <formula>"LỖI LINK FB"</formula>
    </cfRule>
  </conditionalFormatting>
  <conditionalFormatting sqref="B554">
    <cfRule type="cellIs" dxfId="6982" priority="6453" operator="equal">
      <formula>"LỖI LINK FB"</formula>
    </cfRule>
  </conditionalFormatting>
  <conditionalFormatting sqref="B554">
    <cfRule type="cellIs" dxfId="6981" priority="6454" operator="equal">
      <formula>"LỖI LINK FB"</formula>
    </cfRule>
  </conditionalFormatting>
  <conditionalFormatting sqref="B554">
    <cfRule type="cellIs" dxfId="6980" priority="6455" operator="equal">
      <formula>"LỖI LINK FB"</formula>
    </cfRule>
  </conditionalFormatting>
  <conditionalFormatting sqref="B554">
    <cfRule type="cellIs" dxfId="6979" priority="6456" operator="equal">
      <formula>"LỖI LINK FB"</formula>
    </cfRule>
  </conditionalFormatting>
  <conditionalFormatting sqref="B554">
    <cfRule type="cellIs" dxfId="6978" priority="6457" operator="equal">
      <formula>"LỖI LINK FB"</formula>
    </cfRule>
  </conditionalFormatting>
  <conditionalFormatting sqref="B554">
    <cfRule type="cellIs" dxfId="6977" priority="6458" operator="equal">
      <formula>"Chờ feedback"</formula>
    </cfRule>
  </conditionalFormatting>
  <conditionalFormatting sqref="B554">
    <cfRule type="cellIs" dxfId="6976" priority="6459" operator="equal">
      <formula>"Chờ lớp"</formula>
    </cfRule>
  </conditionalFormatting>
  <conditionalFormatting sqref="B554">
    <cfRule type="cellIs" dxfId="6975" priority="6460" operator="equal">
      <formula>"DONE"</formula>
    </cfRule>
  </conditionalFormatting>
  <conditionalFormatting sqref="C554">
    <cfRule type="cellIs" dxfId="6974" priority="6461" operator="equal">
      <formula>"Up quá trình"</formula>
    </cfRule>
  </conditionalFormatting>
  <conditionalFormatting sqref="C554">
    <cfRule type="cellIs" dxfId="6973" priority="6462" operator="equal">
      <formula>"Đã tính lương"</formula>
    </cfRule>
  </conditionalFormatting>
  <conditionalFormatting sqref="C554">
    <cfRule type="cellIs" dxfId="6972" priority="6463" operator="equal">
      <formula>"Up Level"</formula>
    </cfRule>
  </conditionalFormatting>
  <conditionalFormatting sqref="C554">
    <cfRule type="cellIs" dxfId="6971" priority="6464" operator="equal">
      <formula>"Mới"</formula>
    </cfRule>
  </conditionalFormatting>
  <conditionalFormatting sqref="C554">
    <cfRule type="cellIs" dxfId="6970" priority="6465" operator="equal">
      <formula>"Up quá trình"</formula>
    </cfRule>
  </conditionalFormatting>
  <conditionalFormatting sqref="C554">
    <cfRule type="cellIs" dxfId="6969" priority="6466" operator="equal">
      <formula>"Up Level"</formula>
    </cfRule>
  </conditionalFormatting>
  <conditionalFormatting sqref="C554">
    <cfRule type="cellIs" dxfId="6968" priority="6467" operator="equal">
      <formula>"Mới"</formula>
    </cfRule>
  </conditionalFormatting>
  <conditionalFormatting sqref="G554">
    <cfRule type="cellIs" dxfId="6967" priority="6468" operator="equal">
      <formula>"V"</formula>
    </cfRule>
  </conditionalFormatting>
  <conditionalFormatting sqref="G554">
    <cfRule type="cellIs" dxfId="6966" priority="6469" operator="equal">
      <formula>"T"</formula>
    </cfRule>
  </conditionalFormatting>
  <conditionalFormatting sqref="G554">
    <cfRule type="cellIs" dxfId="6965" priority="6470" operator="equal">
      <formula>"C"</formula>
    </cfRule>
  </conditionalFormatting>
  <conditionalFormatting sqref="G554">
    <cfRule type="cellIs" dxfId="6964" priority="6471" operator="equal">
      <formula>"B"</formula>
    </cfRule>
  </conditionalFormatting>
  <conditionalFormatting sqref="G554">
    <cfRule type="cellIs" dxfId="6963" priority="6472" operator="equal">
      <formula>"A"</formula>
    </cfRule>
  </conditionalFormatting>
  <conditionalFormatting sqref="G554">
    <cfRule type="cellIs" dxfId="6962" priority="6473" operator="equal">
      <formula>"V"</formula>
    </cfRule>
  </conditionalFormatting>
  <conditionalFormatting sqref="G554">
    <cfRule type="cellIs" dxfId="6961" priority="6474" operator="equal">
      <formula>"V"</formula>
    </cfRule>
  </conditionalFormatting>
  <conditionalFormatting sqref="G554">
    <cfRule type="cellIs" dxfId="6960" priority="6475" operator="equal">
      <formula>"V"</formula>
    </cfRule>
  </conditionalFormatting>
  <conditionalFormatting sqref="D554:E554">
    <cfRule type="containsText" dxfId="6959" priority="6476" operator="containsText" text="Combo">
      <formula>NOT(ISERROR(SEARCH(("Combo"),(D554))))</formula>
    </cfRule>
  </conditionalFormatting>
  <conditionalFormatting sqref="D554:E554">
    <cfRule type="containsText" dxfId="6958" priority="6477" operator="containsText" text="Combo">
      <formula>NOT(ISERROR(SEARCH(("Combo"),(D554))))</formula>
    </cfRule>
  </conditionalFormatting>
  <conditionalFormatting sqref="D554:E554">
    <cfRule type="containsText" dxfId="6957" priority="6478" operator="containsText" text="Combo">
      <formula>NOT(ISERROR(SEARCH(("Combo"),(D554))))</formula>
    </cfRule>
  </conditionalFormatting>
  <conditionalFormatting sqref="D554:E554">
    <cfRule type="containsText" dxfId="6956" priority="6479" operator="containsText" text="Combo">
      <formula>NOT(ISERROR(SEARCH(("Combo"),(D554))))</formula>
    </cfRule>
  </conditionalFormatting>
  <conditionalFormatting sqref="D554:E554">
    <cfRule type="cellIs" dxfId="6955" priority="6480" operator="equal">
      <formula>"Toeic Lv2"</formula>
    </cfRule>
  </conditionalFormatting>
  <conditionalFormatting sqref="D554:E554">
    <cfRule type="cellIs" dxfId="6954" priority="6481" operator="equal">
      <formula>"Toeic Lv1"</formula>
    </cfRule>
  </conditionalFormatting>
  <conditionalFormatting sqref="D554:E554">
    <cfRule type="cellIs" dxfId="6953" priority="6482" operator="equal">
      <formula>"GT Lv3"</formula>
    </cfRule>
  </conditionalFormatting>
  <conditionalFormatting sqref="D554:E554">
    <cfRule type="cellIs" dxfId="6952" priority="6483" operator="equal">
      <formula>"GT Lv2"</formula>
    </cfRule>
  </conditionalFormatting>
  <conditionalFormatting sqref="D554:E554">
    <cfRule type="cellIs" dxfId="6951" priority="6484" operator="equal">
      <formula>"GT Lv1"</formula>
    </cfRule>
  </conditionalFormatting>
  <conditionalFormatting sqref="F551:H553">
    <cfRule type="cellIs" dxfId="6950" priority="6485" operator="equal">
      <formula>"V"</formula>
    </cfRule>
  </conditionalFormatting>
  <conditionalFormatting sqref="F551:H553">
    <cfRule type="cellIs" dxfId="6949" priority="6486" operator="equal">
      <formula>"V"</formula>
    </cfRule>
  </conditionalFormatting>
  <conditionalFormatting sqref="F551:H553">
    <cfRule type="cellIs" dxfId="6948" priority="6487" operator="equal">
      <formula>"V"</formula>
    </cfRule>
  </conditionalFormatting>
  <conditionalFormatting sqref="F551:H553">
    <cfRule type="cellIs" dxfId="6947" priority="6488" operator="equal">
      <formula>"V"</formula>
    </cfRule>
  </conditionalFormatting>
  <conditionalFormatting sqref="F551:H553">
    <cfRule type="cellIs" dxfId="6946" priority="6489" operator="equal">
      <formula>"T"</formula>
    </cfRule>
  </conditionalFormatting>
  <conditionalFormatting sqref="F551:H553">
    <cfRule type="cellIs" dxfId="6945" priority="6490" operator="equal">
      <formula>"C"</formula>
    </cfRule>
  </conditionalFormatting>
  <conditionalFormatting sqref="F551:H553">
    <cfRule type="cellIs" dxfId="6944" priority="6491" operator="equal">
      <formula>"B"</formula>
    </cfRule>
  </conditionalFormatting>
  <conditionalFormatting sqref="F551:H553">
    <cfRule type="cellIs" dxfId="6943" priority="6492" operator="equal">
      <formula>"A"</formula>
    </cfRule>
  </conditionalFormatting>
  <conditionalFormatting sqref="F551:F553 H551:H553">
    <cfRule type="colorScale" priority="6493">
      <colorScale>
        <cfvo type="min"/>
        <cfvo type="max"/>
        <color rgb="FF57BB8A"/>
        <color rgb="FFFFFFFF"/>
      </colorScale>
    </cfRule>
  </conditionalFormatting>
  <conditionalFormatting sqref="B551:B554 B559:B561 B574:B575 B587:B2801">
    <cfRule type="cellIs" dxfId="6942" priority="6494" operator="equal">
      <formula>"LỖI LINK FB"</formula>
    </cfRule>
  </conditionalFormatting>
  <conditionalFormatting sqref="B551:B554 B559:B561 B574:B575 B587:B2801">
    <cfRule type="cellIs" dxfId="6941" priority="6495" operator="equal">
      <formula>"Chờ feedback"</formula>
    </cfRule>
  </conditionalFormatting>
  <conditionalFormatting sqref="B551:B554 B559:B561 B574:B575 B587:B2801">
    <cfRule type="cellIs" dxfId="6940" priority="6496" operator="equal">
      <formula>"Chờ lớp"</formula>
    </cfRule>
  </conditionalFormatting>
  <conditionalFormatting sqref="B551:B554 B559:B561 B574:B575 B587:B2801">
    <cfRule type="cellIs" dxfId="6939" priority="6497" operator="equal">
      <formula>"DONE"</formula>
    </cfRule>
  </conditionalFormatting>
  <conditionalFormatting sqref="B551:B554 B559:B561 B574:B575 B587:B2801">
    <cfRule type="cellIs" dxfId="6938" priority="6498" operator="equal">
      <formula>"LỖI LINK FB"</formula>
    </cfRule>
  </conditionalFormatting>
  <conditionalFormatting sqref="B551:B554 B559:B561 B574:B575 B587:B2801">
    <cfRule type="cellIs" dxfId="6937" priority="6499" operator="equal">
      <formula>"LỖI LINK FB"</formula>
    </cfRule>
  </conditionalFormatting>
  <conditionalFormatting sqref="B551:B554 B559:B561 B574:B575 B587:B2801">
    <cfRule type="cellIs" dxfId="6936" priority="6500" operator="equal">
      <formula>"LỖI LINK FB"</formula>
    </cfRule>
  </conditionalFormatting>
  <conditionalFormatting sqref="B551:B554 B559:B561 B574:B575 B587:B2801">
    <cfRule type="cellIs" dxfId="6935" priority="6501" operator="equal">
      <formula>"LỖI LINK FB"</formula>
    </cfRule>
  </conditionalFormatting>
  <conditionalFormatting sqref="B551:B554 B559:B561 B574:B575 B587:B2801">
    <cfRule type="cellIs" dxfId="6934" priority="6502" operator="equal">
      <formula>"LỖI LINK FB"</formula>
    </cfRule>
  </conditionalFormatting>
  <conditionalFormatting sqref="B551:B554 B559:B561 B574:B575 B587:B2801">
    <cfRule type="cellIs" dxfId="6933" priority="6503" operator="equal">
      <formula>"LỖI LINK FB"</formula>
    </cfRule>
  </conditionalFormatting>
  <conditionalFormatting sqref="B551:B554 B559:B561 B574:B575 B587:B2801">
    <cfRule type="cellIs" dxfId="6932" priority="6504" operator="equal">
      <formula>"LỖI LINK FB"</formula>
    </cfRule>
  </conditionalFormatting>
  <conditionalFormatting sqref="B551:B554 B559:B561 B574:B575 B587:B2801">
    <cfRule type="cellIs" dxfId="6931" priority="6505" operator="equal">
      <formula>"LỖI LINK FB"</formula>
    </cfRule>
  </conditionalFormatting>
  <conditionalFormatting sqref="B551:B554 B559:B561 B574:B575 B587:B2801">
    <cfRule type="cellIs" dxfId="6930" priority="6506" operator="equal">
      <formula>"LỖI LINK FB"</formula>
    </cfRule>
  </conditionalFormatting>
  <conditionalFormatting sqref="B551:B554 B559:B561 B574:B575 B587:B2801">
    <cfRule type="cellIs" dxfId="6929" priority="6507" operator="equal">
      <formula>"LỖI LINK FB"</formula>
    </cfRule>
  </conditionalFormatting>
  <conditionalFormatting sqref="B551:B554 B559:B561 B574:B575 B587:B2801">
    <cfRule type="cellIs" dxfId="6928" priority="6508" operator="equal">
      <formula>"LỖI LINK FB"</formula>
    </cfRule>
  </conditionalFormatting>
  <conditionalFormatting sqref="B551:B554 B559:B561 B574:B575 B587:B2801">
    <cfRule type="cellIs" dxfId="6927" priority="6509" operator="equal">
      <formula>"LỖI LINK FB"</formula>
    </cfRule>
  </conditionalFormatting>
  <conditionalFormatting sqref="B551:B554 B559:B561 B574:B575 B587:B2801">
    <cfRule type="cellIs" dxfId="6926" priority="6510" operator="equal">
      <formula>"LỖI LINK FB"</formula>
    </cfRule>
  </conditionalFormatting>
  <conditionalFormatting sqref="B551:B554 B559:B561 B574:B575 B587:B2801">
    <cfRule type="cellIs" dxfId="6925" priority="6511" operator="equal">
      <formula>"LỖI LINK FB"</formula>
    </cfRule>
  </conditionalFormatting>
  <conditionalFormatting sqref="B551:B554 B559:B561 B574:B575 B587:B2801">
    <cfRule type="cellIs" dxfId="6924" priority="6512" operator="equal">
      <formula>"Chờ feedback"</formula>
    </cfRule>
  </conditionalFormatting>
  <conditionalFormatting sqref="B551:B554 B559:B561 B574:B575 B587:B2801">
    <cfRule type="cellIs" dxfId="6923" priority="6513" operator="equal">
      <formula>"Chờ lớp"</formula>
    </cfRule>
  </conditionalFormatting>
  <conditionalFormatting sqref="B551:B554 B559:B561 B574:B575 B587:B2801">
    <cfRule type="cellIs" dxfId="6922" priority="6514" operator="equal">
      <formula>"DONE"</formula>
    </cfRule>
  </conditionalFormatting>
  <conditionalFormatting sqref="B551:B554 B559:B561 B574:B575 B587:B2801">
    <cfRule type="cellIs" dxfId="6921" priority="6515" operator="equal">
      <formula>"LỖI LINK FB"</formula>
    </cfRule>
  </conditionalFormatting>
  <conditionalFormatting sqref="B551:B554 B559:B561 B574:B575 B587:B2801">
    <cfRule type="cellIs" dxfId="6920" priority="6516" operator="equal">
      <formula>"Chờ feedback"</formula>
    </cfRule>
  </conditionalFormatting>
  <conditionalFormatting sqref="B551:B554 B559:B561 B574:B575 B587:B2801">
    <cfRule type="cellIs" dxfId="6919" priority="6517" operator="equal">
      <formula>"Chờ lớp"</formula>
    </cfRule>
  </conditionalFormatting>
  <conditionalFormatting sqref="B551:B554 B559:B561 B574:B575 B587:B2801">
    <cfRule type="cellIs" dxfId="6918" priority="6518" operator="equal">
      <formula>"DONE"</formula>
    </cfRule>
  </conditionalFormatting>
  <conditionalFormatting sqref="B551:B554 B559:B561 B574:B575 B587:B2801">
    <cfRule type="cellIs" dxfId="6917" priority="6519" operator="equal">
      <formula>"LỖI LINK FB"</formula>
    </cfRule>
  </conditionalFormatting>
  <conditionalFormatting sqref="B551:B554 B559:B561 B574:B575 B587:B2801">
    <cfRule type="cellIs" dxfId="6916" priority="6520" operator="equal">
      <formula>"Chờ feedback"</formula>
    </cfRule>
  </conditionalFormatting>
  <conditionalFormatting sqref="B551:B554 B559:B561 B574:B575 B587:B2801">
    <cfRule type="cellIs" dxfId="6915" priority="6521" operator="equal">
      <formula>"Chờ lớp"</formula>
    </cfRule>
  </conditionalFormatting>
  <conditionalFormatting sqref="B551:B554 B559:B561 B574:B575 B587:B2801">
    <cfRule type="cellIs" dxfId="6914" priority="6522" operator="equal">
      <formula>"DONE"</formula>
    </cfRule>
  </conditionalFormatting>
  <conditionalFormatting sqref="B551:B554 B559:B561 B574:B575 B587:B2801">
    <cfRule type="cellIs" dxfId="6913" priority="6523" operator="equal">
      <formula>"DONE"</formula>
    </cfRule>
  </conditionalFormatting>
  <conditionalFormatting sqref="B551:B554 B559:B561 B574:B575 B587:B2801">
    <cfRule type="cellIs" dxfId="6912" priority="6524" operator="equal">
      <formula>"Chờ lớp"</formula>
    </cfRule>
  </conditionalFormatting>
  <conditionalFormatting sqref="B551:B554 B559:B561 B574:B575 B587:B2801">
    <cfRule type="cellIs" dxfId="6911" priority="6525" operator="equal">
      <formula>"Chờ feedback"</formula>
    </cfRule>
  </conditionalFormatting>
  <conditionalFormatting sqref="B551:B554 B559:B561 B574:B575 B587:B2801">
    <cfRule type="cellIs" dxfId="6910" priority="6526" operator="equal">
      <formula>"LỖI LINK FB"</formula>
    </cfRule>
  </conditionalFormatting>
  <conditionalFormatting sqref="B551:B554 B559:B561 B574:B575 B587:B2801">
    <cfRule type="cellIs" dxfId="6909" priority="6527" operator="equal">
      <formula>"LỖI LINK FB"</formula>
    </cfRule>
  </conditionalFormatting>
  <conditionalFormatting sqref="B551:B554 B559:B561 B574:B575 B587:B2801">
    <cfRule type="cellIs" dxfId="6908" priority="6528" operator="equal">
      <formula>"Chờ feedback"</formula>
    </cfRule>
  </conditionalFormatting>
  <conditionalFormatting sqref="B551:B554 B559:B561 B574:B575 B587:B2801">
    <cfRule type="cellIs" dxfId="6907" priority="6529" operator="equal">
      <formula>"Chờ lớp"</formula>
    </cfRule>
  </conditionalFormatting>
  <conditionalFormatting sqref="B551:B554 B559:B561 B574:B575 B587:B2801">
    <cfRule type="cellIs" dxfId="6906" priority="6530" operator="equal">
      <formula>"DONE"</formula>
    </cfRule>
  </conditionalFormatting>
  <conditionalFormatting sqref="B551:B554 B559:B561 B574:B575 B587:B2801">
    <cfRule type="cellIs" dxfId="6905" priority="6531" operator="equal">
      <formula>"DONE"</formula>
    </cfRule>
  </conditionalFormatting>
  <conditionalFormatting sqref="B551:B554 B559:B561 B574:B575 B587:B2801">
    <cfRule type="cellIs" dxfId="6904" priority="6532" operator="equal">
      <formula>"Chờ lớp"</formula>
    </cfRule>
  </conditionalFormatting>
  <conditionalFormatting sqref="B551:B554 B559:B561 B574:B575 B587:B2801">
    <cfRule type="cellIs" dxfId="6903" priority="6533" operator="equal">
      <formula>"Chờ feedback"</formula>
    </cfRule>
  </conditionalFormatting>
  <conditionalFormatting sqref="B551:B554 B559:B561 B574:B575 B587:B2801">
    <cfRule type="cellIs" dxfId="6902" priority="6534" operator="equal">
      <formula>"LỖI LINK FB"</formula>
    </cfRule>
  </conditionalFormatting>
  <conditionalFormatting sqref="B551:B554 B559:B561 B574:B575 B587:B2801">
    <cfRule type="cellIs" dxfId="6901" priority="6535" operator="equal">
      <formula>"DONE"</formula>
    </cfRule>
  </conditionalFormatting>
  <conditionalFormatting sqref="B551:B554 B559:B561 B574:B575 B587:B2801">
    <cfRule type="cellIs" dxfId="6900" priority="6536" operator="equal">
      <formula>"Chờ lớp"</formula>
    </cfRule>
  </conditionalFormatting>
  <conditionalFormatting sqref="B551:B554 B559:B561 B574:B575 B587:B2801">
    <cfRule type="cellIs" dxfId="6899" priority="6537" operator="equal">
      <formula>"Chờ feedback"</formula>
    </cfRule>
  </conditionalFormatting>
  <conditionalFormatting sqref="B551:B554 B559:B561 B574:B575 B587:B2801">
    <cfRule type="cellIs" dxfId="6898" priority="6538" operator="equal">
      <formula>"LỖI LINK FB"</formula>
    </cfRule>
  </conditionalFormatting>
  <conditionalFormatting sqref="B551:B554 B559:B561 B574:B575 B587:B2801">
    <cfRule type="cellIs" dxfId="6897" priority="6539" operator="equal">
      <formula>"LỖI LINK FB"</formula>
    </cfRule>
  </conditionalFormatting>
  <conditionalFormatting sqref="B551:B554 B559:B561 B574:B575 B587:B2801">
    <cfRule type="cellIs" dxfId="6896" priority="6540" operator="equal">
      <formula>"Chờ feedback"</formula>
    </cfRule>
  </conditionalFormatting>
  <conditionalFormatting sqref="B551:B554 B559:B561 B574:B575 B587:B2801">
    <cfRule type="cellIs" dxfId="6895" priority="6541" operator="equal">
      <formula>"Chờ lớp"</formula>
    </cfRule>
  </conditionalFormatting>
  <conditionalFormatting sqref="B551:B554 B559:B561 B574:B575 B587:B2801">
    <cfRule type="cellIs" dxfId="6894" priority="6542" operator="equal">
      <formula>"DONE"</formula>
    </cfRule>
  </conditionalFormatting>
  <conditionalFormatting sqref="B551:B554 B559:B561 B574:B575 B587:B2801">
    <cfRule type="cellIs" dxfId="6893" priority="6543" operator="equal">
      <formula>"LỖI LINK FB"</formula>
    </cfRule>
  </conditionalFormatting>
  <conditionalFormatting sqref="B551:B554 B559:B561 B574:B575 B587:B2801">
    <cfRule type="cellIs" dxfId="6892" priority="6544" operator="equal">
      <formula>"Chờ feedback"</formula>
    </cfRule>
  </conditionalFormatting>
  <conditionalFormatting sqref="B551:B554 B559:B561 B574:B575 B587:B2801">
    <cfRule type="cellIs" dxfId="6891" priority="6545" operator="equal">
      <formula>"Chờ lớp"</formula>
    </cfRule>
  </conditionalFormatting>
  <conditionalFormatting sqref="B551:B554 B559:B561 B574:B575 B587:B2801">
    <cfRule type="cellIs" dxfId="6890" priority="6546" operator="equal">
      <formula>"DONE"</formula>
    </cfRule>
  </conditionalFormatting>
  <conditionalFormatting sqref="B551:B554 B559:B561 B574:B575 B587:B2801">
    <cfRule type="cellIs" dxfId="6889" priority="6547" operator="equal">
      <formula>"DONE"</formula>
    </cfRule>
  </conditionalFormatting>
  <conditionalFormatting sqref="B551:B554 B559:B561 B574:B575 B587:B2801">
    <cfRule type="cellIs" dxfId="6888" priority="6548" operator="equal">
      <formula>"Chờ lớp"</formula>
    </cfRule>
  </conditionalFormatting>
  <conditionalFormatting sqref="B551:B554 B559:B561 B574:B575 B587:B2801">
    <cfRule type="cellIs" dxfId="6887" priority="6549" operator="equal">
      <formula>"Chờ feedback"</formula>
    </cfRule>
  </conditionalFormatting>
  <conditionalFormatting sqref="B551:B554 B559:B561 B574:B575 B587:B2801">
    <cfRule type="cellIs" dxfId="6886" priority="6550" operator="equal">
      <formula>"LỖI LINK FB"</formula>
    </cfRule>
  </conditionalFormatting>
  <conditionalFormatting sqref="B551:B554 B559:B561 B574:B575 B587:B2801">
    <cfRule type="cellIs" dxfId="6885" priority="6551" operator="equal">
      <formula>"LỖI LINK FB"</formula>
    </cfRule>
  </conditionalFormatting>
  <conditionalFormatting sqref="B551:B554 B559:B561 B574:B575 B587:B2801">
    <cfRule type="cellIs" dxfId="6884" priority="6552" operator="equal">
      <formula>"Chờ feedback"</formula>
    </cfRule>
  </conditionalFormatting>
  <conditionalFormatting sqref="B551:B554 B559:B561 B574:B575 B587:B2801">
    <cfRule type="cellIs" dxfId="6883" priority="6553" operator="equal">
      <formula>"Chờ lớp"</formula>
    </cfRule>
  </conditionalFormatting>
  <conditionalFormatting sqref="B551:B554 B559:B561 B574:B575 B587:B2801">
    <cfRule type="cellIs" dxfId="6882" priority="6554" operator="equal">
      <formula>"DONE"</formula>
    </cfRule>
  </conditionalFormatting>
  <conditionalFormatting sqref="B551:B554 B559:B561 B574:B575 B587:B2801">
    <cfRule type="cellIs" dxfId="6881" priority="6555" operator="equal">
      <formula>"LỖI LINK FB"</formula>
    </cfRule>
  </conditionalFormatting>
  <conditionalFormatting sqref="B551:B554 B559:B561 B574:B575 B587:B2801">
    <cfRule type="cellIs" dxfId="6880" priority="6556" operator="equal">
      <formula>"Chờ feedback"</formula>
    </cfRule>
  </conditionalFormatting>
  <conditionalFormatting sqref="B551:B554 B559:B561 B574:B575 B587:B2801">
    <cfRule type="cellIs" dxfId="6879" priority="6557" operator="equal">
      <formula>"Chờ lớp"</formula>
    </cfRule>
  </conditionalFormatting>
  <conditionalFormatting sqref="B551:B554 B559:B561 B574:B575 B587:B2801">
    <cfRule type="cellIs" dxfId="6878" priority="6558" operator="equal">
      <formula>"DONE"</formula>
    </cfRule>
  </conditionalFormatting>
  <conditionalFormatting sqref="B551:B554 B559:B561 B574:B575 B587:B2801">
    <cfRule type="cellIs" dxfId="6877" priority="6559" operator="equal">
      <formula>"LỖI LINK FB"</formula>
    </cfRule>
  </conditionalFormatting>
  <conditionalFormatting sqref="B551:B554 B559:B561 B574:B575 B587:B2801">
    <cfRule type="cellIs" dxfId="6876" priority="6560" operator="equal">
      <formula>"Chờ feedback"</formula>
    </cfRule>
  </conditionalFormatting>
  <conditionalFormatting sqref="B551:B554 B559:B561 B574:B575 B587:B2801">
    <cfRule type="cellIs" dxfId="6875" priority="6561" operator="equal">
      <formula>"Chờ lớp"</formula>
    </cfRule>
  </conditionalFormatting>
  <conditionalFormatting sqref="B551:B554 B559:B561 B574:B575 B587:B2801">
    <cfRule type="cellIs" dxfId="6874" priority="6562" operator="equal">
      <formula>"DONE"</formula>
    </cfRule>
  </conditionalFormatting>
  <conditionalFormatting sqref="B551:B554 B559:B561 B574:B575 B587:B2801">
    <cfRule type="cellIs" dxfId="6873" priority="6563" operator="equal">
      <formula>"LỖI LINK FB"</formula>
    </cfRule>
  </conditionalFormatting>
  <conditionalFormatting sqref="B551:B554 B559:B561 B574:B575 B587:B2801">
    <cfRule type="cellIs" dxfId="6872" priority="6564" operator="equal">
      <formula>"Chờ feedback"</formula>
    </cfRule>
  </conditionalFormatting>
  <conditionalFormatting sqref="B551:B554 B559:B561 B574:B575 B587:B2801">
    <cfRule type="cellIs" dxfId="6871" priority="6565" operator="equal">
      <formula>"Chờ lớp"</formula>
    </cfRule>
  </conditionalFormatting>
  <conditionalFormatting sqref="B551:B554 B559:B561 B574:B575 B587:B2801">
    <cfRule type="cellIs" dxfId="6870" priority="6566" operator="equal">
      <formula>"DONE"</formula>
    </cfRule>
  </conditionalFormatting>
  <conditionalFormatting sqref="B551:B554 B559:B561 B574:B575 B587:B2801">
    <cfRule type="cellIs" dxfId="6869" priority="6567" operator="equal">
      <formula>"LỖI LINK FB"</formula>
    </cfRule>
  </conditionalFormatting>
  <conditionalFormatting sqref="B551:B554 B559:B561 B574:B575 B587:B2801">
    <cfRule type="cellIs" dxfId="6868" priority="6568" operator="equal">
      <formula>"Chờ feedback"</formula>
    </cfRule>
  </conditionalFormatting>
  <conditionalFormatting sqref="B551:B554 B559:B561 B574:B575 B587:B2801">
    <cfRule type="cellIs" dxfId="6867" priority="6569" operator="equal">
      <formula>"Chờ lớp"</formula>
    </cfRule>
  </conditionalFormatting>
  <conditionalFormatting sqref="B551:B554 B559:B561 B574:B575 B587:B2801">
    <cfRule type="cellIs" dxfId="6866" priority="6570" operator="equal">
      <formula>"DONE"</formula>
    </cfRule>
  </conditionalFormatting>
  <conditionalFormatting sqref="B551:B554 B559:B561 B574:B575 B587:B2801">
    <cfRule type="cellIs" dxfId="6865" priority="6571" operator="equal">
      <formula>"LỖI LINK FB"</formula>
    </cfRule>
  </conditionalFormatting>
  <conditionalFormatting sqref="B551:B554 B559:B561 B574:B575 B587:B2801">
    <cfRule type="cellIs" dxfId="6864" priority="6572" operator="equal">
      <formula>"LỖI LINK FB"</formula>
    </cfRule>
  </conditionalFormatting>
  <conditionalFormatting sqref="B551:B554 B559:B561 B574:B575 B587:B2801">
    <cfRule type="cellIs" dxfId="6863" priority="6573" operator="equal">
      <formula>"LỖI LINK FB"</formula>
    </cfRule>
  </conditionalFormatting>
  <conditionalFormatting sqref="B551:B554 B559:B561 B574:B575 B587:B2801">
    <cfRule type="cellIs" dxfId="6862" priority="6574" operator="equal">
      <formula>"LỖI LINK FB"</formula>
    </cfRule>
  </conditionalFormatting>
  <conditionalFormatting sqref="B551:B554 B559:B561 B574:B575 B587:B2801">
    <cfRule type="cellIs" dxfId="6861" priority="6575" operator="equal">
      <formula>"LỖI LINK FB"</formula>
    </cfRule>
  </conditionalFormatting>
  <conditionalFormatting sqref="B551:B554 B559:B561 B574:B575 B587:B2801">
    <cfRule type="cellIs" dxfId="6860" priority="6576" operator="equal">
      <formula>"LỖI LINK FB"</formula>
    </cfRule>
  </conditionalFormatting>
  <conditionalFormatting sqref="B551:B554 B559:B561 B574:B575 B587:B2801">
    <cfRule type="cellIs" dxfId="6859" priority="6577" operator="equal">
      <formula>"LỖI LINK FB"</formula>
    </cfRule>
  </conditionalFormatting>
  <conditionalFormatting sqref="B551:B554 B559:B561 B574:B575 B587:B2801">
    <cfRule type="cellIs" dxfId="6858" priority="6578" operator="equal">
      <formula>"LỖI LINK FB"</formula>
    </cfRule>
  </conditionalFormatting>
  <conditionalFormatting sqref="B551:B554 B559:B561 B574:B575 B587:B2801">
    <cfRule type="cellIs" dxfId="6857" priority="6579" operator="equal">
      <formula>"LỖI LINK FB"</formula>
    </cfRule>
  </conditionalFormatting>
  <conditionalFormatting sqref="B551:B554 B559:B561 B574:B575 B587:B2801">
    <cfRule type="cellIs" dxfId="6856" priority="6580" operator="equal">
      <formula>"LỖI LINK FB"</formula>
    </cfRule>
  </conditionalFormatting>
  <conditionalFormatting sqref="B551:B554 B559:B561 B574:B575 B587:B2801">
    <cfRule type="cellIs" dxfId="6855" priority="6581" operator="equal">
      <formula>"LỖI LINK FB"</formula>
    </cfRule>
  </conditionalFormatting>
  <conditionalFormatting sqref="B551:B554 B559:B561 B574:B575 B587:B2801">
    <cfRule type="cellIs" dxfId="6854" priority="6582" operator="equal">
      <formula>"LỖI LINK FB"</formula>
    </cfRule>
  </conditionalFormatting>
  <conditionalFormatting sqref="B551:B554 B559:B561 B574:B575 B587:B2801">
    <cfRule type="cellIs" dxfId="6853" priority="6583" operator="equal">
      <formula>"LỖI LINK FB"</formula>
    </cfRule>
  </conditionalFormatting>
  <conditionalFormatting sqref="B551:B554 B559:B561 B574:B575 B587:B2801">
    <cfRule type="cellIs" dxfId="6852" priority="6584" operator="equal">
      <formula>"LỖI LINK FB"</formula>
    </cfRule>
  </conditionalFormatting>
  <conditionalFormatting sqref="B551:B554 B559:B561 B574:B575 B587:B2801">
    <cfRule type="cellIs" dxfId="6851" priority="6585" operator="equal">
      <formula>"Chờ feedback"</formula>
    </cfRule>
  </conditionalFormatting>
  <conditionalFormatting sqref="B551:B554 B559:B561 B574:B575 B587:B2801">
    <cfRule type="cellIs" dxfId="6850" priority="6586" operator="equal">
      <formula>"Chờ lớp"</formula>
    </cfRule>
  </conditionalFormatting>
  <conditionalFormatting sqref="B551:B554 B559:B561 B574:B575 B587:B2801">
    <cfRule type="cellIs" dxfId="6849" priority="6587" operator="equal">
      <formula>"DONE"</formula>
    </cfRule>
  </conditionalFormatting>
  <conditionalFormatting sqref="B551:B554 B559:B561 B574:B575 B587:B2801">
    <cfRule type="cellIs" dxfId="6848" priority="6588" operator="equal">
      <formula>"LỖI LINK FB"</formula>
    </cfRule>
  </conditionalFormatting>
  <conditionalFormatting sqref="B551:B554 B559:B561 B574:B575 B587:B2801">
    <cfRule type="cellIs" dxfId="6847" priority="6589" operator="equal">
      <formula>"Chờ feedback"</formula>
    </cfRule>
  </conditionalFormatting>
  <conditionalFormatting sqref="B551:B554 B559:B561 B574:B575 B587:B2801">
    <cfRule type="cellIs" dxfId="6846" priority="6590" operator="equal">
      <formula>"Chờ lớp"</formula>
    </cfRule>
  </conditionalFormatting>
  <conditionalFormatting sqref="B551:B554 B559:B561 B574:B575 B587:B2801">
    <cfRule type="cellIs" dxfId="6845" priority="6591" operator="equal">
      <formula>"DONE"</formula>
    </cfRule>
  </conditionalFormatting>
  <conditionalFormatting sqref="C551:C554">
    <cfRule type="cellIs" dxfId="6844" priority="6592" operator="equal">
      <formula>"Up quá trình"</formula>
    </cfRule>
  </conditionalFormatting>
  <conditionalFormatting sqref="C551:C554">
    <cfRule type="cellIs" dxfId="6843" priority="6593" operator="equal">
      <formula>"Đã tính lương"</formula>
    </cfRule>
  </conditionalFormatting>
  <conditionalFormatting sqref="C551:C554">
    <cfRule type="cellIs" dxfId="6842" priority="6594" operator="equal">
      <formula>"Up Level"</formula>
    </cfRule>
  </conditionalFormatting>
  <conditionalFormatting sqref="C551:C554">
    <cfRule type="cellIs" dxfId="6841" priority="6595" operator="equal">
      <formula>"Mới"</formula>
    </cfRule>
  </conditionalFormatting>
  <conditionalFormatting sqref="C551:C554">
    <cfRule type="cellIs" dxfId="6840" priority="6596" operator="equal">
      <formula>"Up quá trình"</formula>
    </cfRule>
  </conditionalFormatting>
  <conditionalFormatting sqref="C551:C554 Z551:Z553">
    <cfRule type="cellIs" dxfId="6839" priority="6597" operator="equal">
      <formula>"Đã tính lương"</formula>
    </cfRule>
  </conditionalFormatting>
  <conditionalFormatting sqref="C551:C554">
    <cfRule type="cellIs" dxfId="6838" priority="6598" operator="equal">
      <formula>"Up Level"</formula>
    </cfRule>
  </conditionalFormatting>
  <conditionalFormatting sqref="C551:C554">
    <cfRule type="cellIs" dxfId="6837" priority="6599" operator="equal">
      <formula>"Mới"</formula>
    </cfRule>
  </conditionalFormatting>
  <conditionalFormatting sqref="G551:G553">
    <cfRule type="cellIs" dxfId="6836" priority="6600" operator="equal">
      <formula>"V"</formula>
    </cfRule>
  </conditionalFormatting>
  <conditionalFormatting sqref="G551:G553">
    <cfRule type="cellIs" dxfId="6835" priority="6601" operator="equal">
      <formula>"T"</formula>
    </cfRule>
  </conditionalFormatting>
  <conditionalFormatting sqref="G551:G553">
    <cfRule type="cellIs" dxfId="6834" priority="6602" operator="equal">
      <formula>"C"</formula>
    </cfRule>
  </conditionalFormatting>
  <conditionalFormatting sqref="G551:G553">
    <cfRule type="cellIs" dxfId="6833" priority="6603" operator="equal">
      <formula>"B"</formula>
    </cfRule>
  </conditionalFormatting>
  <conditionalFormatting sqref="G551:G553">
    <cfRule type="cellIs" dxfId="6832" priority="6604" operator="equal">
      <formula>"A"</formula>
    </cfRule>
  </conditionalFormatting>
  <conditionalFormatting sqref="G551:G553">
    <cfRule type="cellIs" dxfId="6831" priority="6605" operator="equal">
      <formula>"V"</formula>
    </cfRule>
  </conditionalFormatting>
  <conditionalFormatting sqref="G551:G553">
    <cfRule type="cellIs" dxfId="6830" priority="6606" operator="equal">
      <formula>"V"</formula>
    </cfRule>
  </conditionalFormatting>
  <conditionalFormatting sqref="G551:G553">
    <cfRule type="cellIs" dxfId="6829" priority="6607" operator="equal">
      <formula>"V"</formula>
    </cfRule>
  </conditionalFormatting>
  <conditionalFormatting sqref="D551:D553 E551:E554">
    <cfRule type="containsText" dxfId="6828" priority="6608" operator="containsText" text="Combo">
      <formula>NOT(ISERROR(SEARCH(("Combo"),(D551))))</formula>
    </cfRule>
  </conditionalFormatting>
  <conditionalFormatting sqref="D551:D553 E551:E554">
    <cfRule type="containsText" dxfId="6827" priority="6609" operator="containsText" text="Combo">
      <formula>NOT(ISERROR(SEARCH(("Combo"),(D551))))</formula>
    </cfRule>
  </conditionalFormatting>
  <conditionalFormatting sqref="D551:D553 E551:E554">
    <cfRule type="containsText" dxfId="6826" priority="6610" operator="containsText" text="Combo">
      <formula>NOT(ISERROR(SEARCH(("Combo"),(D551))))</formula>
    </cfRule>
  </conditionalFormatting>
  <conditionalFormatting sqref="D551:D553 E551:E554">
    <cfRule type="containsText" dxfId="6825" priority="6611" operator="containsText" text="Combo">
      <formula>NOT(ISERROR(SEARCH(("Combo"),(D551))))</formula>
    </cfRule>
  </conditionalFormatting>
  <conditionalFormatting sqref="D551:D553 E551:E554">
    <cfRule type="cellIs" dxfId="6824" priority="6612" operator="equal">
      <formula>"Toeic Lv2"</formula>
    </cfRule>
  </conditionalFormatting>
  <conditionalFormatting sqref="D551:D553 E551:E554">
    <cfRule type="cellIs" dxfId="6823" priority="6613" operator="equal">
      <formula>"Toeic Lv1"</formula>
    </cfRule>
  </conditionalFormatting>
  <conditionalFormatting sqref="D551:D553 E551:E554">
    <cfRule type="cellIs" dxfId="6822" priority="6614" operator="equal">
      <formula>"GT Lv3"</formula>
    </cfRule>
  </conditionalFormatting>
  <conditionalFormatting sqref="D551:D553 E551:E554">
    <cfRule type="cellIs" dxfId="6821" priority="6615" operator="equal">
      <formula>"GT Lv2"</formula>
    </cfRule>
  </conditionalFormatting>
  <conditionalFormatting sqref="D551:D553 E551:E554">
    <cfRule type="cellIs" dxfId="6820" priority="6616" operator="equal">
      <formula>"GT Lv1"</formula>
    </cfRule>
  </conditionalFormatting>
  <conditionalFormatting sqref="R551:R553">
    <cfRule type="containsText" dxfId="6819" priority="6617" operator="containsText" text="Chung">
      <formula>NOT(ISERROR(SEARCH(("Chung"),(R551))))</formula>
    </cfRule>
  </conditionalFormatting>
  <conditionalFormatting sqref="R551:R553">
    <cfRule type="containsText" dxfId="6818" priority="6618" operator="containsText" text="Chung">
      <formula>NOT(ISERROR(SEARCH(("Chung"),(R551))))</formula>
    </cfRule>
  </conditionalFormatting>
  <conditionalFormatting sqref="N551:N553">
    <cfRule type="cellIs" dxfId="6817" priority="6619" operator="equal">
      <formula>"TIẾN"</formula>
    </cfRule>
  </conditionalFormatting>
  <conditionalFormatting sqref="N551:N553">
    <cfRule type="cellIs" dxfId="6816" priority="6620" operator="equal">
      <formula>"TIẾN"</formula>
    </cfRule>
  </conditionalFormatting>
  <conditionalFormatting sqref="X551:Y553">
    <cfRule type="endsWith" dxfId="6815" priority="6621" operator="endsWith" text=" ">
      <formula>RIGHT((X551),LEN(" "))=(" ")</formula>
    </cfRule>
  </conditionalFormatting>
  <conditionalFormatting sqref="X551:Y553">
    <cfRule type="endsWith" dxfId="6814" priority="6622" operator="endsWith" text=" ">
      <formula>RIGHT((X551),LEN(" "))=(" ")</formula>
    </cfRule>
  </conditionalFormatting>
  <conditionalFormatting sqref="Z551:Z553">
    <cfRule type="cellIs" dxfId="6813" priority="6623" operator="equal">
      <formula>"R-Thiếu"</formula>
    </cfRule>
  </conditionalFormatting>
  <conditionalFormatting sqref="Z551:Z553">
    <cfRule type="cellIs" dxfId="6812" priority="6624" operator="equal">
      <formula>"R"</formula>
    </cfRule>
  </conditionalFormatting>
  <conditionalFormatting sqref="Z551:Z553">
    <cfRule type="cellIs" dxfId="6811" priority="6625" operator="equal">
      <formula>"Đã tính lương"</formula>
    </cfRule>
  </conditionalFormatting>
  <conditionalFormatting sqref="W551:X553">
    <cfRule type="cellIs" dxfId="6810" priority="6626" operator="equal">
      <formula>"Sách"</formula>
    </cfRule>
  </conditionalFormatting>
  <conditionalFormatting sqref="W551:X553">
    <cfRule type="cellIs" dxfId="6809" priority="6627" operator="equal">
      <formula>"Sách"</formula>
    </cfRule>
  </conditionalFormatting>
  <conditionalFormatting sqref="AB551:AD553">
    <cfRule type="cellIs" dxfId="6808" priority="6628" operator="equal">
      <formula>"Đã nhận"</formula>
    </cfRule>
  </conditionalFormatting>
  <conditionalFormatting sqref="B551:B554 B559:B561 B574:B575 B587:B2801">
    <cfRule type="cellIs" dxfId="6807" priority="6629" operator="equal">
      <formula>"LỖI LINK FB"</formula>
    </cfRule>
  </conditionalFormatting>
  <conditionalFormatting sqref="B551:B554 B559:B561 B574:B575 B587:B2801">
    <cfRule type="cellIs" dxfId="6806" priority="6630" operator="equal">
      <formula>"Chờ feedback"</formula>
    </cfRule>
  </conditionalFormatting>
  <conditionalFormatting sqref="B551:B554 B559:B561 B574:B575 B587:B2801">
    <cfRule type="cellIs" dxfId="6805" priority="6631" operator="equal">
      <formula>"Chờ lớp"</formula>
    </cfRule>
  </conditionalFormatting>
  <conditionalFormatting sqref="B551:B554 B559:B561 B574:B575 B587:B2801">
    <cfRule type="cellIs" dxfId="6804" priority="6632" operator="equal">
      <formula>"DONE"</formula>
    </cfRule>
  </conditionalFormatting>
  <conditionalFormatting sqref="B551:B554 B559:B561 B574:B575 B587:B2801">
    <cfRule type="cellIs" dxfId="6803" priority="6633" operator="equal">
      <formula>"LỖI LINK FB"</formula>
    </cfRule>
  </conditionalFormatting>
  <conditionalFormatting sqref="B551:B554 B559:B561 B574:B575 B587:B2801">
    <cfRule type="cellIs" dxfId="6802" priority="6634" operator="equal">
      <formula>"LỖI LINK FB"</formula>
    </cfRule>
  </conditionalFormatting>
  <conditionalFormatting sqref="B551:B554 B559:B561 B574:B575 B587:B2801">
    <cfRule type="cellIs" dxfId="6801" priority="6635" operator="equal">
      <formula>"LỖI LINK FB"</formula>
    </cfRule>
  </conditionalFormatting>
  <conditionalFormatting sqref="B551:B554 B559:B561 B574:B575 B587:B2801">
    <cfRule type="cellIs" dxfId="6800" priority="6636" operator="equal">
      <formula>"LỖI LINK FB"</formula>
    </cfRule>
  </conditionalFormatting>
  <conditionalFormatting sqref="B551:B554 B559:B561 B574:B575 B587:B2801">
    <cfRule type="cellIs" dxfId="6799" priority="6637" operator="equal">
      <formula>"LỖI LINK FB"</formula>
    </cfRule>
  </conditionalFormatting>
  <conditionalFormatting sqref="B551:B554 B559:B561 B574:B575 B587:B2801">
    <cfRule type="cellIs" dxfId="6798" priority="6638" operator="equal">
      <formula>"LỖI LINK FB"</formula>
    </cfRule>
  </conditionalFormatting>
  <conditionalFormatting sqref="B551:B554 B559:B561 B574:B575 B587:B2801">
    <cfRule type="cellIs" dxfId="6797" priority="6639" operator="equal">
      <formula>"LỖI LINK FB"</formula>
    </cfRule>
  </conditionalFormatting>
  <conditionalFormatting sqref="B551:B554 B559:B561 B574:B575 B587:B2801">
    <cfRule type="cellIs" dxfId="6796" priority="6640" operator="equal">
      <formula>"LỖI LINK FB"</formula>
    </cfRule>
  </conditionalFormatting>
  <conditionalFormatting sqref="B551:B554 B559:B561 B574:B575 B587:B2801">
    <cfRule type="cellIs" dxfId="6795" priority="6641" operator="equal">
      <formula>"LỖI LINK FB"</formula>
    </cfRule>
  </conditionalFormatting>
  <conditionalFormatting sqref="B551:B554 B559:B561 B574:B575 B587:B2801">
    <cfRule type="cellIs" dxfId="6794" priority="6642" operator="equal">
      <formula>"LỖI LINK FB"</formula>
    </cfRule>
  </conditionalFormatting>
  <conditionalFormatting sqref="B551:B554 B559:B561 B574:B575 B587:B2801">
    <cfRule type="cellIs" dxfId="6793" priority="6643" operator="equal">
      <formula>"LỖI LINK FB"</formula>
    </cfRule>
  </conditionalFormatting>
  <conditionalFormatting sqref="B551:B554 B559:B561 B574:B575 B587:B2801">
    <cfRule type="cellIs" dxfId="6792" priority="6644" operator="equal">
      <formula>"LỖI LINK FB"</formula>
    </cfRule>
  </conditionalFormatting>
  <conditionalFormatting sqref="B551:B554 B559:B561 B574:B575 B587:B2801">
    <cfRule type="cellIs" dxfId="6791" priority="6645" operator="equal">
      <formula>"LỖI LINK FB"</formula>
    </cfRule>
  </conditionalFormatting>
  <conditionalFormatting sqref="B551:B554 B559:B561 B574:B575 B587:B2801">
    <cfRule type="cellIs" dxfId="6790" priority="6646" operator="equal">
      <formula>"LỖI LINK FB"</formula>
    </cfRule>
  </conditionalFormatting>
  <conditionalFormatting sqref="B551:B554 B559:B561 B574:B575 B587:B2801">
    <cfRule type="cellIs" dxfId="6789" priority="6647" operator="equal">
      <formula>"LỖI LINK FB"</formula>
    </cfRule>
  </conditionalFormatting>
  <conditionalFormatting sqref="B551:B554 B559:B561 B574:B575 B587:B2801">
    <cfRule type="cellIs" dxfId="6788" priority="6648" operator="equal">
      <formula>"LỖI LINK FB"</formula>
    </cfRule>
  </conditionalFormatting>
  <conditionalFormatting sqref="B551:B554 B559:B561 B574:B575 B587:B2801">
    <cfRule type="cellIs" dxfId="6787" priority="6649" operator="equal">
      <formula>"LỖI LINK FB"</formula>
    </cfRule>
  </conditionalFormatting>
  <conditionalFormatting sqref="B551:B554 B559:B561 B574:B575 B587:B2801">
    <cfRule type="cellIs" dxfId="6786" priority="6650" operator="equal">
      <formula>"Chờ feedback"</formula>
    </cfRule>
  </conditionalFormatting>
  <conditionalFormatting sqref="B551:B554 B559:B561 B574:B575 B587:B2801">
    <cfRule type="cellIs" dxfId="6785" priority="6651" operator="equal">
      <formula>"Chờ lớp"</formula>
    </cfRule>
  </conditionalFormatting>
  <conditionalFormatting sqref="B551:B554 B559:B561 B574:B575 B587:B2801">
    <cfRule type="cellIs" dxfId="6784" priority="6652" operator="equal">
      <formula>"DONE"</formula>
    </cfRule>
  </conditionalFormatting>
  <conditionalFormatting sqref="B551:B554 B559:B561 B574:B575 B587:B2801">
    <cfRule type="cellIs" dxfId="6783" priority="6653" operator="equal">
      <formula>"LỖI LINK FB"</formula>
    </cfRule>
  </conditionalFormatting>
  <conditionalFormatting sqref="B551:B554 B559:B561 B574:B575 B587:B2801">
    <cfRule type="cellIs" dxfId="6782" priority="6654" operator="equal">
      <formula>"Chờ feedback"</formula>
    </cfRule>
  </conditionalFormatting>
  <conditionalFormatting sqref="B551:B554 B559:B561 B574:B575 B587:B2801">
    <cfRule type="cellIs" dxfId="6781" priority="6655" operator="equal">
      <formula>"Chờ lớp"</formula>
    </cfRule>
  </conditionalFormatting>
  <conditionalFormatting sqref="B551:B554 B559:B561 B574:B575 B587:B2801">
    <cfRule type="cellIs" dxfId="6780" priority="6656" operator="equal">
      <formula>"DONE"</formula>
    </cfRule>
  </conditionalFormatting>
  <conditionalFormatting sqref="B551:B554 B559:B561 B574:B575 B587:B2801">
    <cfRule type="cellIs" dxfId="6779" priority="6657" operator="equal">
      <formula>"LỖI LINK FB"</formula>
    </cfRule>
  </conditionalFormatting>
  <conditionalFormatting sqref="B551:B554 B559:B561 B574:B575 B587:B2801">
    <cfRule type="cellIs" dxfId="6778" priority="6658" operator="equal">
      <formula>"Chờ feedback"</formula>
    </cfRule>
  </conditionalFormatting>
  <conditionalFormatting sqref="B551:B554 B559:B561 B574:B575 B587:B2801">
    <cfRule type="cellIs" dxfId="6777" priority="6659" operator="equal">
      <formula>"Chờ lớp"</formula>
    </cfRule>
  </conditionalFormatting>
  <conditionalFormatting sqref="B551:B554 B559:B561 B574:B575 B587:B2801">
    <cfRule type="cellIs" dxfId="6776" priority="6660" operator="equal">
      <formula>"DONE"</formula>
    </cfRule>
  </conditionalFormatting>
  <conditionalFormatting sqref="B551:B554 B559:B561 B574:B575 B587:B2801">
    <cfRule type="cellIs" dxfId="6775" priority="6661" operator="equal">
      <formula>"DONE"</formula>
    </cfRule>
  </conditionalFormatting>
  <conditionalFormatting sqref="B551:B554 B559:B561 B574:B575 B587:B2801">
    <cfRule type="cellIs" dxfId="6774" priority="6662" operator="equal">
      <formula>"Chờ lớp"</formula>
    </cfRule>
  </conditionalFormatting>
  <conditionalFormatting sqref="B551:B554 B559:B561 B574:B575 B587:B2801">
    <cfRule type="cellIs" dxfId="6773" priority="6663" operator="equal">
      <formula>"Chờ feedback"</formula>
    </cfRule>
  </conditionalFormatting>
  <conditionalFormatting sqref="B551:B554 B559:B561 B574:B575 B587:B2801">
    <cfRule type="cellIs" dxfId="6772" priority="6664" operator="equal">
      <formula>"LỖI LINK FB"</formula>
    </cfRule>
  </conditionalFormatting>
  <conditionalFormatting sqref="B551:B554 B559:B561 B574:B575 B587:B2801">
    <cfRule type="cellIs" dxfId="6771" priority="6665" operator="equal">
      <formula>"LỖI LINK FB"</formula>
    </cfRule>
  </conditionalFormatting>
  <conditionalFormatting sqref="B551:B554 B559:B561 B574:B575 B587:B2801">
    <cfRule type="cellIs" dxfId="6770" priority="6666" operator="equal">
      <formula>"Chờ feedback"</formula>
    </cfRule>
  </conditionalFormatting>
  <conditionalFormatting sqref="B551:B554 B559:B561 B574:B575 B587:B2801">
    <cfRule type="cellIs" dxfId="6769" priority="6667" operator="equal">
      <formula>"Chờ lớp"</formula>
    </cfRule>
  </conditionalFormatting>
  <conditionalFormatting sqref="B551:B554 B559:B561 B574:B575 B587:B2801">
    <cfRule type="cellIs" dxfId="6768" priority="6668" operator="equal">
      <formula>"DONE"</formula>
    </cfRule>
  </conditionalFormatting>
  <conditionalFormatting sqref="B551:B554 B559:B561 B574:B575 B587:B2801">
    <cfRule type="cellIs" dxfId="6767" priority="6669" operator="equal">
      <formula>"DONE"</formula>
    </cfRule>
  </conditionalFormatting>
  <conditionalFormatting sqref="B551:B554 B559:B561 B574:B575 B587:B2801">
    <cfRule type="cellIs" dxfId="6766" priority="6670" operator="equal">
      <formula>"Chờ lớp"</formula>
    </cfRule>
  </conditionalFormatting>
  <conditionalFormatting sqref="B551:B554 B559:B561 B574:B575 B587:B2801">
    <cfRule type="cellIs" dxfId="6765" priority="6671" operator="equal">
      <formula>"Chờ feedback"</formula>
    </cfRule>
  </conditionalFormatting>
  <conditionalFormatting sqref="B551:B554 B559:B561 B574:B575 B587:B2801">
    <cfRule type="cellIs" dxfId="6764" priority="6672" operator="equal">
      <formula>"LỖI LINK FB"</formula>
    </cfRule>
  </conditionalFormatting>
  <conditionalFormatting sqref="B551:B554 B559:B561 B574:B575 B587:B2801">
    <cfRule type="cellIs" dxfId="6763" priority="6673" operator="equal">
      <formula>"DONE"</formula>
    </cfRule>
  </conditionalFormatting>
  <conditionalFormatting sqref="B551:B554 B559:B561 B574:B575 B587:B2801">
    <cfRule type="cellIs" dxfId="6762" priority="6674" operator="equal">
      <formula>"Chờ lớp"</formula>
    </cfRule>
  </conditionalFormatting>
  <conditionalFormatting sqref="B551:B554 B559:B561 B574:B575 B587:B2801">
    <cfRule type="cellIs" dxfId="6761" priority="6675" operator="equal">
      <formula>"Chờ feedback"</formula>
    </cfRule>
  </conditionalFormatting>
  <conditionalFormatting sqref="B551:B554 B559:B561 B574:B575 B587:B2801">
    <cfRule type="cellIs" dxfId="6760" priority="6676" operator="equal">
      <formula>"LỖI LINK FB"</formula>
    </cfRule>
  </conditionalFormatting>
  <conditionalFormatting sqref="B551:B554 B559:B561 B574:B575 B587:B2801">
    <cfRule type="cellIs" dxfId="6759" priority="6677" operator="equal">
      <formula>"LỖI LINK FB"</formula>
    </cfRule>
  </conditionalFormatting>
  <conditionalFormatting sqref="B551:B554 B559:B561 B574:B575 B587:B2801">
    <cfRule type="cellIs" dxfId="6758" priority="6678" operator="equal">
      <formula>"Chờ feedback"</formula>
    </cfRule>
  </conditionalFormatting>
  <conditionalFormatting sqref="B551:B554 B559:B561 B574:B575 B587:B2801">
    <cfRule type="cellIs" dxfId="6757" priority="6679" operator="equal">
      <formula>"Chờ lớp"</formula>
    </cfRule>
  </conditionalFormatting>
  <conditionalFormatting sqref="B551:B554 B559:B561 B574:B575 B587:B2801">
    <cfRule type="cellIs" dxfId="6756" priority="6680" operator="equal">
      <formula>"DONE"</formula>
    </cfRule>
  </conditionalFormatting>
  <conditionalFormatting sqref="B551:B554 B559:B561 B574:B575 B587:B2801">
    <cfRule type="cellIs" dxfId="6755" priority="6681" operator="equal">
      <formula>"LỖI LINK FB"</formula>
    </cfRule>
  </conditionalFormatting>
  <conditionalFormatting sqref="B551:B554 B559:B561 B574:B575 B587:B2801">
    <cfRule type="cellIs" dxfId="6754" priority="6682" operator="equal">
      <formula>"Chờ feedback"</formula>
    </cfRule>
  </conditionalFormatting>
  <conditionalFormatting sqref="B551:B554 B559:B561 B574:B575 B587:B2801">
    <cfRule type="cellIs" dxfId="6753" priority="6683" operator="equal">
      <formula>"Chờ lớp"</formula>
    </cfRule>
  </conditionalFormatting>
  <conditionalFormatting sqref="B551:B554 B559:B561 B574:B575 B587:B2801">
    <cfRule type="cellIs" dxfId="6752" priority="6684" operator="equal">
      <formula>"DONE"</formula>
    </cfRule>
  </conditionalFormatting>
  <conditionalFormatting sqref="B551:B554 B559:B561 B574:B575 B587:B2801">
    <cfRule type="cellIs" dxfId="6751" priority="6685" operator="equal">
      <formula>"DONE"</formula>
    </cfRule>
  </conditionalFormatting>
  <conditionalFormatting sqref="B551:B554 B559:B561 B574:B575 B587:B2801">
    <cfRule type="cellIs" dxfId="6750" priority="6686" operator="equal">
      <formula>"Chờ lớp"</formula>
    </cfRule>
  </conditionalFormatting>
  <conditionalFormatting sqref="B551:B554 B559:B561 B574:B575 B587:B2801">
    <cfRule type="cellIs" dxfId="6749" priority="6687" operator="equal">
      <formula>"Chờ feedback"</formula>
    </cfRule>
  </conditionalFormatting>
  <conditionalFormatting sqref="B551:B554 B559:B561 B574:B575 B587:B2801">
    <cfRule type="cellIs" dxfId="6748" priority="6688" operator="equal">
      <formula>"LỖI LINK FB"</formula>
    </cfRule>
  </conditionalFormatting>
  <conditionalFormatting sqref="B551:B554 B559:B561 B574:B575 B587:B2801">
    <cfRule type="cellIs" dxfId="6747" priority="6689" operator="equal">
      <formula>"LỖI LINK FB"</formula>
    </cfRule>
  </conditionalFormatting>
  <conditionalFormatting sqref="B551:B554 B559:B561 B574:B575 B587:B2801">
    <cfRule type="cellIs" dxfId="6746" priority="6690" operator="equal">
      <formula>"Chờ feedback"</formula>
    </cfRule>
  </conditionalFormatting>
  <conditionalFormatting sqref="B551:B554 B559:B561 B574:B575 B587:B2801">
    <cfRule type="cellIs" dxfId="6745" priority="6691" operator="equal">
      <formula>"Chờ lớp"</formula>
    </cfRule>
  </conditionalFormatting>
  <conditionalFormatting sqref="B551:B554 B559:B561 B574:B575 B587:B2801">
    <cfRule type="cellIs" dxfId="6744" priority="6692" operator="equal">
      <formula>"DONE"</formula>
    </cfRule>
  </conditionalFormatting>
  <conditionalFormatting sqref="B551:B554 B559:B561 B574:B575 B587:B2801">
    <cfRule type="cellIs" dxfId="6743" priority="6693" operator="equal">
      <formula>"LỖI LINK FB"</formula>
    </cfRule>
  </conditionalFormatting>
  <conditionalFormatting sqref="B551:B554 B559:B561 B574:B575 B587:B2801">
    <cfRule type="cellIs" dxfId="6742" priority="6694" operator="equal">
      <formula>"Chờ feedback"</formula>
    </cfRule>
  </conditionalFormatting>
  <conditionalFormatting sqref="B551:B554 B559:B561 B574:B575 B587:B2801">
    <cfRule type="cellIs" dxfId="6741" priority="6695" operator="equal">
      <formula>"Chờ lớp"</formula>
    </cfRule>
  </conditionalFormatting>
  <conditionalFormatting sqref="B551:B554 B559:B561 B574:B575 B587:B2801">
    <cfRule type="cellIs" dxfId="6740" priority="6696" operator="equal">
      <formula>"DONE"</formula>
    </cfRule>
  </conditionalFormatting>
  <conditionalFormatting sqref="B551:B554 B559:B561 B574:B575 B587:B2801">
    <cfRule type="cellIs" dxfId="6739" priority="6697" operator="equal">
      <formula>"LỖI LINK FB"</formula>
    </cfRule>
  </conditionalFormatting>
  <conditionalFormatting sqref="B551:B554 B559:B561 B574:B575 B587:B2801">
    <cfRule type="cellIs" dxfId="6738" priority="6698" operator="equal">
      <formula>"Chờ feedback"</formula>
    </cfRule>
  </conditionalFormatting>
  <conditionalFormatting sqref="B551:B554 B559:B561 B574:B575 B587:B2801">
    <cfRule type="cellIs" dxfId="6737" priority="6699" operator="equal">
      <formula>"Chờ lớp"</formula>
    </cfRule>
  </conditionalFormatting>
  <conditionalFormatting sqref="B551:B554 B559:B561 B574:B575 B587:B2801">
    <cfRule type="cellIs" dxfId="6736" priority="6700" operator="equal">
      <formula>"DONE"</formula>
    </cfRule>
  </conditionalFormatting>
  <conditionalFormatting sqref="B551:B554 B559:B561 B574:B575 B587:B2801">
    <cfRule type="cellIs" dxfId="6735" priority="6701" operator="equal">
      <formula>"LỖI LINK FB"</formula>
    </cfRule>
  </conditionalFormatting>
  <conditionalFormatting sqref="B551:B554 B559:B561 B574:B575 B587:B2801">
    <cfRule type="cellIs" dxfId="6734" priority="6702" operator="equal">
      <formula>"Chờ feedback"</formula>
    </cfRule>
  </conditionalFormatting>
  <conditionalFormatting sqref="B551:B554 B559:B561 B574:B575 B587:B2801">
    <cfRule type="cellIs" dxfId="6733" priority="6703" operator="equal">
      <formula>"Chờ lớp"</formula>
    </cfRule>
  </conditionalFormatting>
  <conditionalFormatting sqref="B551:B554 B559:B561 B574:B575 B587:B2801">
    <cfRule type="cellIs" dxfId="6732" priority="6704" operator="equal">
      <formula>"DONE"</formula>
    </cfRule>
  </conditionalFormatting>
  <conditionalFormatting sqref="B551:B554 B559:B561 B574:B575 B587:B2801">
    <cfRule type="cellIs" dxfId="6731" priority="6705" operator="equal">
      <formula>"LỖI LINK FB"</formula>
    </cfRule>
  </conditionalFormatting>
  <conditionalFormatting sqref="B551:B554 B559:B561 B574:B575 B587:B2801">
    <cfRule type="cellIs" dxfId="6730" priority="6706" operator="equal">
      <formula>"LỖI LINK FB"</formula>
    </cfRule>
  </conditionalFormatting>
  <conditionalFormatting sqref="B551:B554 B559:B561 B574:B575 B587:B2801">
    <cfRule type="cellIs" dxfId="6729" priority="6707" operator="equal">
      <formula>"LỖI LINK FB"</formula>
    </cfRule>
  </conditionalFormatting>
  <conditionalFormatting sqref="B551:B554 B559:B561 B574:B575 B587:B2801">
    <cfRule type="cellIs" dxfId="6728" priority="6708" operator="equal">
      <formula>"LỖI LINK FB"</formula>
    </cfRule>
  </conditionalFormatting>
  <conditionalFormatting sqref="B551:B554 B559:B561 B574:B575 B587:B2801">
    <cfRule type="cellIs" dxfId="6727" priority="6709" operator="equal">
      <formula>"LỖI LINK FB"</formula>
    </cfRule>
  </conditionalFormatting>
  <conditionalFormatting sqref="B551:B554 B559:B561 B574:B575 B587:B2801">
    <cfRule type="cellIs" dxfId="6726" priority="6710" operator="equal">
      <formula>"LỖI LINK FB"</formula>
    </cfRule>
  </conditionalFormatting>
  <conditionalFormatting sqref="B551:B554 B559:B561 B574:B575 B587:B2801">
    <cfRule type="cellIs" dxfId="6725" priority="6711" operator="equal">
      <formula>"LỖI LINK FB"</formula>
    </cfRule>
  </conditionalFormatting>
  <conditionalFormatting sqref="B551:B554 B559:B561 B574:B575 B587:B2801">
    <cfRule type="cellIs" dxfId="6724" priority="6712" operator="equal">
      <formula>"LỖI LINK FB"</formula>
    </cfRule>
  </conditionalFormatting>
  <conditionalFormatting sqref="B551:B554 B559:B561 B574:B575 B587:B2801">
    <cfRule type="cellIs" dxfId="6723" priority="6713" operator="equal">
      <formula>"LỖI LINK FB"</formula>
    </cfRule>
  </conditionalFormatting>
  <conditionalFormatting sqref="B551:B554 B559:B561 B574:B575 B587:B2801">
    <cfRule type="cellIs" dxfId="6722" priority="6714" operator="equal">
      <formula>"LỖI LINK FB"</formula>
    </cfRule>
  </conditionalFormatting>
  <conditionalFormatting sqref="B551:B554 B559:B561 B574:B575 B587:B2801">
    <cfRule type="cellIs" dxfId="6721" priority="6715" operator="equal">
      <formula>"LỖI LINK FB"</formula>
    </cfRule>
  </conditionalFormatting>
  <conditionalFormatting sqref="B551:B554 B559:B561 B574:B575 B587:B2801">
    <cfRule type="cellIs" dxfId="6720" priority="6716" operator="equal">
      <formula>"LỖI LINK FB"</formula>
    </cfRule>
  </conditionalFormatting>
  <conditionalFormatting sqref="B551:B554 B559:B561 B574:B575 B587:B2801">
    <cfRule type="cellIs" dxfId="6719" priority="6717" operator="equal">
      <formula>"LỖI LINK FB"</formula>
    </cfRule>
  </conditionalFormatting>
  <conditionalFormatting sqref="B551:B554 B559:B561 B574:B575 B587:B2801">
    <cfRule type="cellIs" dxfId="6718" priority="6718" operator="equal">
      <formula>"LỖI LINK FB"</formula>
    </cfRule>
  </conditionalFormatting>
  <conditionalFormatting sqref="B551:B554 B559:B561 B574:B575 B587:B2801">
    <cfRule type="cellIs" dxfId="6717" priority="6719" operator="equal">
      <formula>"Chờ feedback"</formula>
    </cfRule>
  </conditionalFormatting>
  <conditionalFormatting sqref="B551:B554 B559:B561 B574:B575 B587:B2801">
    <cfRule type="cellIs" dxfId="6716" priority="6720" operator="equal">
      <formula>"Chờ lớp"</formula>
    </cfRule>
  </conditionalFormatting>
  <conditionalFormatting sqref="B551:B554 B559:B561 B574:B575 B587:B2801">
    <cfRule type="cellIs" dxfId="6715" priority="6721" operator="equal">
      <formula>"DONE"</formula>
    </cfRule>
  </conditionalFormatting>
  <conditionalFormatting sqref="B551:B554 B559:B561 B574:B575 B587:B2801">
    <cfRule type="cellIs" dxfId="6714" priority="6722" operator="equal">
      <formula>"LỖI LINK FB"</formula>
    </cfRule>
  </conditionalFormatting>
  <conditionalFormatting sqref="B551:B554 B559:B561 B574:B575 B587:B2801">
    <cfRule type="cellIs" dxfId="6713" priority="6723" operator="equal">
      <formula>"Chờ feedback"</formula>
    </cfRule>
  </conditionalFormatting>
  <conditionalFormatting sqref="B551:B554 B559:B561 B574:B575 B587:B2801">
    <cfRule type="cellIs" dxfId="6712" priority="6724" operator="equal">
      <formula>"Chờ lớp"</formula>
    </cfRule>
  </conditionalFormatting>
  <conditionalFormatting sqref="B551:B554 B559:B561 B574:B575 B587:B2801">
    <cfRule type="cellIs" dxfId="6711" priority="6725" operator="equal">
      <formula>"DONE"</formula>
    </cfRule>
  </conditionalFormatting>
  <conditionalFormatting sqref="B551:B554 B559:B561 B574:B575 B587:B2801">
    <cfRule type="cellIs" dxfId="6710" priority="6726" operator="equal">
      <formula>"LỖI LINK FB"</formula>
    </cfRule>
  </conditionalFormatting>
  <conditionalFormatting sqref="B551:B554 B559:B561 B574:B575 B587:B2801">
    <cfRule type="cellIs" dxfId="6709" priority="6727" operator="equal">
      <formula>"Chờ feedback"</formula>
    </cfRule>
  </conditionalFormatting>
  <conditionalFormatting sqref="B551:B554 B559:B561 B574:B575 B587:B2801">
    <cfRule type="cellIs" dxfId="6708" priority="6728" operator="equal">
      <formula>"Chờ lớp"</formula>
    </cfRule>
  </conditionalFormatting>
  <conditionalFormatting sqref="B551:B554 B559:B561 B574:B575 B587:B2801">
    <cfRule type="cellIs" dxfId="6707" priority="6729" operator="equal">
      <formula>"DONE"</formula>
    </cfRule>
  </conditionalFormatting>
  <conditionalFormatting sqref="B551:B554 B559:B561 B574:B575 B587:B2801">
    <cfRule type="cellIs" dxfId="6706" priority="6730" operator="equal">
      <formula>"LỖI LINK FB"</formula>
    </cfRule>
  </conditionalFormatting>
  <conditionalFormatting sqref="B551:B554 B559:B561 B574:B575 B587:B2801">
    <cfRule type="cellIs" dxfId="6705" priority="6731" operator="equal">
      <formula>"Chờ feedback"</formula>
    </cfRule>
  </conditionalFormatting>
  <conditionalFormatting sqref="B551:B554 B559:B561 B574:B575 B587:B2801">
    <cfRule type="cellIs" dxfId="6704" priority="6732" operator="equal">
      <formula>"Chờ lớp"</formula>
    </cfRule>
  </conditionalFormatting>
  <conditionalFormatting sqref="B551:B554 B559:B561 B574:B575 B587:B2801">
    <cfRule type="cellIs" dxfId="6703" priority="6733" operator="equal">
      <formula>"DONE"</formula>
    </cfRule>
  </conditionalFormatting>
  <conditionalFormatting sqref="B551:B554 B559:B561 B574:B575 B587:B2801">
    <cfRule type="cellIs" dxfId="6702" priority="6734" operator="equal">
      <formula>"DONE"</formula>
    </cfRule>
  </conditionalFormatting>
  <conditionalFormatting sqref="B551:B554 B559:B561 B574:B575 B587:B2801">
    <cfRule type="cellIs" dxfId="6701" priority="6735" operator="equal">
      <formula>"Chờ lớp"</formula>
    </cfRule>
  </conditionalFormatting>
  <conditionalFormatting sqref="B551:B554 B559:B561 B574:B575 B587:B2801">
    <cfRule type="cellIs" dxfId="6700" priority="6736" operator="equal">
      <formula>"Chờ feedback"</formula>
    </cfRule>
  </conditionalFormatting>
  <conditionalFormatting sqref="B551:B554 B559:B561 B574:B575 B587:B2801">
    <cfRule type="cellIs" dxfId="6699" priority="6737" operator="equal">
      <formula>"LỖI LINK FB"</formula>
    </cfRule>
  </conditionalFormatting>
  <conditionalFormatting sqref="B551:B554 B559:B561 B574:B575 B587:B2801">
    <cfRule type="cellIs" dxfId="6698" priority="6738" operator="equal">
      <formula>"DONE"</formula>
    </cfRule>
  </conditionalFormatting>
  <conditionalFormatting sqref="B551:B554 B559:B561 B574:B575 B587:B2801">
    <cfRule type="cellIs" dxfId="6697" priority="6739" operator="equal">
      <formula>"Chờ lớp"</formula>
    </cfRule>
  </conditionalFormatting>
  <conditionalFormatting sqref="B551:B554 B559:B561 B574:B575 B587:B2801">
    <cfRule type="cellIs" dxfId="6696" priority="6740" operator="equal">
      <formula>"Chờ feedback"</formula>
    </cfRule>
  </conditionalFormatting>
  <conditionalFormatting sqref="B551:B554 B559:B561 B574:B575 B587:B2801">
    <cfRule type="cellIs" dxfId="6695" priority="6741" operator="equal">
      <formula>"LỖI LINK FB"</formula>
    </cfRule>
  </conditionalFormatting>
  <conditionalFormatting sqref="B551:B554 B559:B561 B574:B575 B587:B2801">
    <cfRule type="cellIs" dxfId="6694" priority="6742" operator="equal">
      <formula>"DONE"</formula>
    </cfRule>
  </conditionalFormatting>
  <conditionalFormatting sqref="B551:B554 B559:B561 B574:B575 B587:B2801">
    <cfRule type="cellIs" dxfId="6693" priority="6743" operator="equal">
      <formula>"Chờ lớp"</formula>
    </cfRule>
  </conditionalFormatting>
  <conditionalFormatting sqref="B551:B554 B559:B561 B574:B575 B587:B2801">
    <cfRule type="cellIs" dxfId="6692" priority="6744" operator="equal">
      <formula>"Chờ feedback"</formula>
    </cfRule>
  </conditionalFormatting>
  <conditionalFormatting sqref="B551:B554 B559:B561 B574:B575 B587:B2801">
    <cfRule type="cellIs" dxfId="6691" priority="6745" operator="equal">
      <formula>"LỖI LINK FB"</formula>
    </cfRule>
  </conditionalFormatting>
  <conditionalFormatting sqref="B551:B554 B559:B561 B574:B575 B587:B2801">
    <cfRule type="cellIs" dxfId="6690" priority="6746" operator="equal">
      <formula>"DONE"</formula>
    </cfRule>
  </conditionalFormatting>
  <conditionalFormatting sqref="B551:B554 B559:B561 B574:B575 B587:B2801">
    <cfRule type="cellIs" dxfId="6689" priority="6747" operator="equal">
      <formula>"Chờ lớp"</formula>
    </cfRule>
  </conditionalFormatting>
  <conditionalFormatting sqref="B551:B554 B559:B561 B574:B575 B587:B2801">
    <cfRule type="cellIs" dxfId="6688" priority="6748" operator="equal">
      <formula>"Chờ feedback"</formula>
    </cfRule>
  </conditionalFormatting>
  <conditionalFormatting sqref="B551:B554 B559:B561 B574:B575 B587:B2801">
    <cfRule type="cellIs" dxfId="6687" priority="6749" operator="equal">
      <formula>"LỖI LINK FB"</formula>
    </cfRule>
  </conditionalFormatting>
  <conditionalFormatting sqref="B551:B554 B559:B561 B574:B575 B587:B2801">
    <cfRule type="cellIs" dxfId="6686" priority="6750" operator="equal">
      <formula>"LỖI LINK FB"</formula>
    </cfRule>
  </conditionalFormatting>
  <conditionalFormatting sqref="B551:B554 B559:B561 B574:B575 B587:B2801">
    <cfRule type="cellIs" dxfId="6685" priority="6751" operator="equal">
      <formula>"Chờ feedback"</formula>
    </cfRule>
  </conditionalFormatting>
  <conditionalFormatting sqref="B551:B554 B559:B561 B574:B575 B587:B2801">
    <cfRule type="cellIs" dxfId="6684" priority="6752" operator="equal">
      <formula>"Chờ lớp"</formula>
    </cfRule>
  </conditionalFormatting>
  <conditionalFormatting sqref="B551:B554 B559:B561 B574:B575 B587:B2801">
    <cfRule type="cellIs" dxfId="6683" priority="6753" operator="equal">
      <formula>"DONE"</formula>
    </cfRule>
  </conditionalFormatting>
  <conditionalFormatting sqref="B551:B554 B559:B561 B574:B575 B587:B2801">
    <cfRule type="cellIs" dxfId="6682" priority="6754" operator="equal">
      <formula>"DONE"</formula>
    </cfRule>
  </conditionalFormatting>
  <conditionalFormatting sqref="B551:B554 B559:B561 B574:B575 B587:B2801">
    <cfRule type="cellIs" dxfId="6681" priority="6755" operator="equal">
      <formula>"Chờ lớp"</formula>
    </cfRule>
  </conditionalFormatting>
  <conditionalFormatting sqref="B551:B554 B559:B561 B574:B575 B587:B2801">
    <cfRule type="cellIs" dxfId="6680" priority="6756" operator="equal">
      <formula>"Chờ feedback"</formula>
    </cfRule>
  </conditionalFormatting>
  <conditionalFormatting sqref="B551:B554 B559:B561 B574:B575 B587:B2801">
    <cfRule type="cellIs" dxfId="6679" priority="6757" operator="equal">
      <formula>"LỖI LINK FB"</formula>
    </cfRule>
  </conditionalFormatting>
  <conditionalFormatting sqref="B551:B554 B559:B561 B574:B575 B587:B2801">
    <cfRule type="cellIs" dxfId="6678" priority="6758" operator="equal">
      <formula>"DONE"</formula>
    </cfRule>
  </conditionalFormatting>
  <conditionalFormatting sqref="B551:B554 B559:B561 B574:B575 B587:B2801">
    <cfRule type="cellIs" dxfId="6677" priority="6759" operator="equal">
      <formula>"Chờ lớp"</formula>
    </cfRule>
  </conditionalFormatting>
  <conditionalFormatting sqref="B551:B554 B559:B561 B574:B575 B587:B2801">
    <cfRule type="cellIs" dxfId="6676" priority="6760" operator="equal">
      <formula>"Chờ feedback"</formula>
    </cfRule>
  </conditionalFormatting>
  <conditionalFormatting sqref="B551:B554 B559:B561 B574:B575 B587:B2801">
    <cfRule type="cellIs" dxfId="6675" priority="6761" operator="equal">
      <formula>"LỖI LINK FB"</formula>
    </cfRule>
  </conditionalFormatting>
  <conditionalFormatting sqref="B551:B554 B559:B561 B574:B575 B587:B2801">
    <cfRule type="cellIs" dxfId="6674" priority="6762" operator="equal">
      <formula>"LỖI LINK FB"</formula>
    </cfRule>
  </conditionalFormatting>
  <conditionalFormatting sqref="B551:B554 B559:B561 B574:B575 B587:B2801">
    <cfRule type="cellIs" dxfId="6673" priority="6763" operator="equal">
      <formula>"Chờ feedback"</formula>
    </cfRule>
  </conditionalFormatting>
  <conditionalFormatting sqref="B551:B554 B559:B561 B574:B575 B587:B2801">
    <cfRule type="cellIs" dxfId="6672" priority="6764" operator="equal">
      <formula>"Chờ lớp"</formula>
    </cfRule>
  </conditionalFormatting>
  <conditionalFormatting sqref="B551:B554 B559:B561 B574:B575 B587:B2801">
    <cfRule type="cellIs" dxfId="6671" priority="6765" operator="equal">
      <formula>"DONE"</formula>
    </cfRule>
  </conditionalFormatting>
  <conditionalFormatting sqref="B551:B554 B559:B561 B574:B575 B587:B2801">
    <cfRule type="cellIs" dxfId="6670" priority="6766" operator="equal">
      <formula>"LỖI LINK FB"</formula>
    </cfRule>
  </conditionalFormatting>
  <conditionalFormatting sqref="B551:B554 B559:B561 B574:B575 B587:B2801">
    <cfRule type="cellIs" dxfId="6669" priority="6767" operator="equal">
      <formula>"Chờ feedback"</formula>
    </cfRule>
  </conditionalFormatting>
  <conditionalFormatting sqref="B551:B554 B559:B561 B574:B575 B587:B2801">
    <cfRule type="cellIs" dxfId="6668" priority="6768" operator="equal">
      <formula>"Chờ lớp"</formula>
    </cfRule>
  </conditionalFormatting>
  <conditionalFormatting sqref="B551:B554 B559:B561 B574:B575 B587:B2801">
    <cfRule type="cellIs" dxfId="6667" priority="6769" operator="equal">
      <formula>"DONE"</formula>
    </cfRule>
  </conditionalFormatting>
  <conditionalFormatting sqref="B551:B554 B559:B561 B574:B575 B587:B2801">
    <cfRule type="cellIs" dxfId="6666" priority="6770" operator="equal">
      <formula>"DONE"</formula>
    </cfRule>
  </conditionalFormatting>
  <conditionalFormatting sqref="B551:B554 B559:B561 B574:B575 B587:B2801">
    <cfRule type="cellIs" dxfId="6665" priority="6771" operator="equal">
      <formula>"Chờ lớp"</formula>
    </cfRule>
  </conditionalFormatting>
  <conditionalFormatting sqref="B551:B554 B559:B561 B574:B575 B587:B2801">
    <cfRule type="cellIs" dxfId="6664" priority="6772" operator="equal">
      <formula>"Chờ feedback"</formula>
    </cfRule>
  </conditionalFormatting>
  <conditionalFormatting sqref="B551:B554 B559:B561 B574:B575 B587:B2801">
    <cfRule type="cellIs" dxfId="6663" priority="6773" operator="equal">
      <formula>"LỖI LINK FB"</formula>
    </cfRule>
  </conditionalFormatting>
  <conditionalFormatting sqref="B551:B554 B559:B561 B574:B575 B587:B2801">
    <cfRule type="cellIs" dxfId="6662" priority="6774" operator="equal">
      <formula>"LỖI LINK FB"</formula>
    </cfRule>
  </conditionalFormatting>
  <conditionalFormatting sqref="B551:B554 B559:B561 B574:B575 B587:B2801">
    <cfRule type="cellIs" dxfId="6661" priority="6775" operator="equal">
      <formula>"Chờ feedback"</formula>
    </cfRule>
  </conditionalFormatting>
  <conditionalFormatting sqref="B551:B554 B559:B561 B574:B575 B587:B2801">
    <cfRule type="cellIs" dxfId="6660" priority="6776" operator="equal">
      <formula>"Chờ lớp"</formula>
    </cfRule>
  </conditionalFormatting>
  <conditionalFormatting sqref="B551:B554 B559:B561 B574:B575 B587:B2801">
    <cfRule type="cellIs" dxfId="6659" priority="6777" operator="equal">
      <formula>"DONE"</formula>
    </cfRule>
  </conditionalFormatting>
  <conditionalFormatting sqref="B551:B554 B559:B561 B574:B575 B587:B2801">
    <cfRule type="cellIs" dxfId="6658" priority="6778" operator="equal">
      <formula>"DONE"</formula>
    </cfRule>
  </conditionalFormatting>
  <conditionalFormatting sqref="B551:B554 B559:B561 B574:B575 B587:B2801">
    <cfRule type="cellIs" dxfId="6657" priority="6779" operator="equal">
      <formula>"Chờ lớp"</formula>
    </cfRule>
  </conditionalFormatting>
  <conditionalFormatting sqref="B551:B554 B559:B561 B574:B575 B587:B2801">
    <cfRule type="cellIs" dxfId="6656" priority="6780" operator="equal">
      <formula>"Chờ feedback"</formula>
    </cfRule>
  </conditionalFormatting>
  <conditionalFormatting sqref="B551:B554 B559:B561 B574:B575 B587:B2801">
    <cfRule type="cellIs" dxfId="6655" priority="6781" operator="equal">
      <formula>"LỖI LINK FB"</formula>
    </cfRule>
  </conditionalFormatting>
  <conditionalFormatting sqref="B551:B554 B559:B561 B574:B575 B587:B2801">
    <cfRule type="cellIs" dxfId="6654" priority="6782" operator="equal">
      <formula>"DONE"</formula>
    </cfRule>
  </conditionalFormatting>
  <conditionalFormatting sqref="B551:B554 B559:B561 B574:B575 B587:B2801">
    <cfRule type="cellIs" dxfId="6653" priority="6783" operator="equal">
      <formula>"Chờ lớp"</formula>
    </cfRule>
  </conditionalFormatting>
  <conditionalFormatting sqref="B551:B554 B559:B561 B574:B575 B587:B2801">
    <cfRule type="cellIs" dxfId="6652" priority="6784" operator="equal">
      <formula>"Chờ feedback"</formula>
    </cfRule>
  </conditionalFormatting>
  <conditionalFormatting sqref="B551:B554 B559:B561 B574:B575 B587:B2801">
    <cfRule type="cellIs" dxfId="6651" priority="6785" operator="equal">
      <formula>"LỖI LINK FB"</formula>
    </cfRule>
  </conditionalFormatting>
  <conditionalFormatting sqref="B551:B554 B559:B561 B574:B575 B587:B2801">
    <cfRule type="cellIs" dxfId="6650" priority="6786" operator="equal">
      <formula>"DONE"</formula>
    </cfRule>
  </conditionalFormatting>
  <conditionalFormatting sqref="B551:B554 B559:B561 B574:B575 B587:B2801">
    <cfRule type="cellIs" dxfId="6649" priority="6787" operator="equal">
      <formula>"Chờ lớp"</formula>
    </cfRule>
  </conditionalFormatting>
  <conditionalFormatting sqref="B551:B554 B559:B561 B574:B575 B587:B2801">
    <cfRule type="cellIs" dxfId="6648" priority="6788" operator="equal">
      <formula>"Chờ feedback"</formula>
    </cfRule>
  </conditionalFormatting>
  <conditionalFormatting sqref="B551:B554 B559:B561 B574:B575 B587:B2801">
    <cfRule type="cellIs" dxfId="6647" priority="6789" operator="equal">
      <formula>"LỖI LINK FB"</formula>
    </cfRule>
  </conditionalFormatting>
  <conditionalFormatting sqref="B551:B554 B559:B561 B574:B575 B587:B2801">
    <cfRule type="cellIs" dxfId="6646" priority="6790" operator="equal">
      <formula>"LỖI LINK FB"</formula>
    </cfRule>
  </conditionalFormatting>
  <conditionalFormatting sqref="B551:B554 B559:B561 B574:B575 B587:B2801">
    <cfRule type="cellIs" dxfId="6645" priority="6791" operator="equal">
      <formula>"LỖI LINK FB"</formula>
    </cfRule>
  </conditionalFormatting>
  <conditionalFormatting sqref="B551:B554 B559:B561 B574:B575 B587:B2801">
    <cfRule type="cellIs" dxfId="6644" priority="6792" operator="equal">
      <formula>"LỖI LINK FB"</formula>
    </cfRule>
  </conditionalFormatting>
  <conditionalFormatting sqref="B551:B554 B559:B561 B574:B575 B587:B2801">
    <cfRule type="cellIs" dxfId="6643" priority="6793" operator="equal">
      <formula>"LỖI LINK FB"</formula>
    </cfRule>
  </conditionalFormatting>
  <conditionalFormatting sqref="B551:B554 B559:B561 B574:B575 B587:B2801">
    <cfRule type="cellIs" dxfId="6642" priority="6794" operator="equal">
      <formula>"LỖI LINK FB"</formula>
    </cfRule>
  </conditionalFormatting>
  <conditionalFormatting sqref="B551:B554 B559:B561 B574:B575 B587:B2801">
    <cfRule type="cellIs" dxfId="6641" priority="6795" operator="equal">
      <formula>"LỖI LINK FB"</formula>
    </cfRule>
  </conditionalFormatting>
  <conditionalFormatting sqref="B551:B554 B559:B561 B574:B575 B587:B2801">
    <cfRule type="cellIs" dxfId="6640" priority="6796" operator="equal">
      <formula>"LỖI LINK FB"</formula>
    </cfRule>
  </conditionalFormatting>
  <conditionalFormatting sqref="B551:B554 B559:B561 B574:B575 B587:B2801">
    <cfRule type="cellIs" dxfId="6639" priority="6797" operator="equal">
      <formula>"LỖI LINK FB"</formula>
    </cfRule>
  </conditionalFormatting>
  <conditionalFormatting sqref="B551:B554 B559:B561 B574:B575 B587:B2801">
    <cfRule type="cellIs" dxfId="6638" priority="6798" operator="equal">
      <formula>"LỖI LINK FB"</formula>
    </cfRule>
  </conditionalFormatting>
  <conditionalFormatting sqref="B551:B554 B559:B561 B574:B575 B587:B2801">
    <cfRule type="cellIs" dxfId="6637" priority="6799" operator="equal">
      <formula>"LỖI LINK FB"</formula>
    </cfRule>
  </conditionalFormatting>
  <conditionalFormatting sqref="B551:B554 B559:B561 B574:B575 B587:B2801">
    <cfRule type="cellIs" dxfId="6636" priority="6800" operator="equal">
      <formula>"LỖI LINK FB"</formula>
    </cfRule>
  </conditionalFormatting>
  <conditionalFormatting sqref="B551:B554 B559:B561 B574:B575 B587:B2801">
    <cfRule type="cellIs" dxfId="6635" priority="6801" operator="equal">
      <formula>"LỖI LINK FB"</formula>
    </cfRule>
  </conditionalFormatting>
  <conditionalFormatting sqref="B551:B554 B559:B561 B574:B575 B587:B2801">
    <cfRule type="cellIs" dxfId="6634" priority="6802" operator="equal">
      <formula>"LỖI LINK FB"</formula>
    </cfRule>
  </conditionalFormatting>
  <conditionalFormatting sqref="B551:B554 B559:B561 B574:B575 B587:B2801">
    <cfRule type="cellIs" dxfId="6633" priority="6803" operator="equal">
      <formula>"DONE"</formula>
    </cfRule>
  </conditionalFormatting>
  <conditionalFormatting sqref="B551:B554 B559:B561 B574:B575 B587:B2801">
    <cfRule type="cellIs" dxfId="6632" priority="6804" operator="equal">
      <formula>"Chờ lớp"</formula>
    </cfRule>
  </conditionalFormatting>
  <conditionalFormatting sqref="B551:B554 B559:B561 B574:B575 B587:B2801">
    <cfRule type="cellIs" dxfId="6631" priority="6805" operator="equal">
      <formula>"Chờ feedback"</formula>
    </cfRule>
  </conditionalFormatting>
  <conditionalFormatting sqref="B551:B554 B559:B561 B574:B575 B587:B2801">
    <cfRule type="cellIs" dxfId="6630" priority="6806" operator="equal">
      <formula>"LỖI LINK FB"</formula>
    </cfRule>
  </conditionalFormatting>
  <conditionalFormatting sqref="X550:Y550">
    <cfRule type="endsWith" dxfId="6629" priority="6807" operator="endsWith" text=" ">
      <formula>RIGHT((X550),LEN(" "))=(" ")</formula>
    </cfRule>
  </conditionalFormatting>
  <conditionalFormatting sqref="X550:Y550">
    <cfRule type="endsWith" dxfId="6628" priority="6808" operator="endsWith" text=" ">
      <formula>RIGHT((X550),LEN(" "))=(" ")</formula>
    </cfRule>
  </conditionalFormatting>
  <conditionalFormatting sqref="C550:C554 Z550">
    <cfRule type="cellIs" dxfId="6627" priority="6809" operator="equal">
      <formula>"Đã tính lương"</formula>
    </cfRule>
  </conditionalFormatting>
  <conditionalFormatting sqref="Z550">
    <cfRule type="cellIs" dxfId="6626" priority="6810" operator="equal">
      <formula>"R-Thiếu"</formula>
    </cfRule>
  </conditionalFormatting>
  <conditionalFormatting sqref="Z550">
    <cfRule type="cellIs" dxfId="6625" priority="6811" operator="equal">
      <formula>"R"</formula>
    </cfRule>
  </conditionalFormatting>
  <conditionalFormatting sqref="Z550">
    <cfRule type="cellIs" dxfId="6624" priority="6812" operator="equal">
      <formula>"Đã tính lương"</formula>
    </cfRule>
  </conditionalFormatting>
  <conditionalFormatting sqref="F550 H550">
    <cfRule type="colorScale" priority="6813">
      <colorScale>
        <cfvo type="min"/>
        <cfvo type="max"/>
        <color rgb="FF57BB8A"/>
        <color rgb="FFFFFFFF"/>
      </colorScale>
    </cfRule>
  </conditionalFormatting>
  <conditionalFormatting sqref="F550:H550">
    <cfRule type="cellIs" dxfId="6623" priority="6814" operator="equal">
      <formula>"A"</formula>
    </cfRule>
  </conditionalFormatting>
  <conditionalFormatting sqref="F550:H550">
    <cfRule type="cellIs" dxfId="6622" priority="6815" operator="equal">
      <formula>"B"</formula>
    </cfRule>
  </conditionalFormatting>
  <conditionalFormatting sqref="F550:H550">
    <cfRule type="cellIs" dxfId="6621" priority="6816" operator="equal">
      <formula>"C"</formula>
    </cfRule>
  </conditionalFormatting>
  <conditionalFormatting sqref="F550:H550">
    <cfRule type="cellIs" dxfId="6620" priority="6817" operator="equal">
      <formula>"T"</formula>
    </cfRule>
  </conditionalFormatting>
  <conditionalFormatting sqref="F550:H550">
    <cfRule type="cellIs" dxfId="6619" priority="6818" operator="equal">
      <formula>"V"</formula>
    </cfRule>
  </conditionalFormatting>
  <conditionalFormatting sqref="F550:H550">
    <cfRule type="cellIs" dxfId="6618" priority="6819" operator="equal">
      <formula>"V"</formula>
    </cfRule>
  </conditionalFormatting>
  <conditionalFormatting sqref="F550:H550">
    <cfRule type="cellIs" dxfId="6617" priority="6820" operator="equal">
      <formula>"V"</formula>
    </cfRule>
  </conditionalFormatting>
  <conditionalFormatting sqref="F550:H550">
    <cfRule type="cellIs" dxfId="6616" priority="6821" operator="equal">
      <formula>"V"</formula>
    </cfRule>
  </conditionalFormatting>
  <conditionalFormatting sqref="W550:X550">
    <cfRule type="cellIs" dxfId="6615" priority="6822" operator="equal">
      <formula>"Sách"</formula>
    </cfRule>
  </conditionalFormatting>
  <conditionalFormatting sqref="W550:X550">
    <cfRule type="cellIs" dxfId="6614" priority="6823" operator="equal">
      <formula>"Sách"</formula>
    </cfRule>
  </conditionalFormatting>
  <conditionalFormatting sqref="AB550:AD550 AD552">
    <cfRule type="cellIs" dxfId="6613" priority="6824" operator="equal">
      <formula>"Đã nhận"</formula>
    </cfRule>
  </conditionalFormatting>
  <conditionalFormatting sqref="G550">
    <cfRule type="cellIs" dxfId="6612" priority="6825" operator="equal">
      <formula>"V"</formula>
    </cfRule>
  </conditionalFormatting>
  <conditionalFormatting sqref="G550">
    <cfRule type="cellIs" dxfId="6611" priority="6826" operator="equal">
      <formula>"T"</formula>
    </cfRule>
  </conditionalFormatting>
  <conditionalFormatting sqref="G550">
    <cfRule type="cellIs" dxfId="6610" priority="6827" operator="equal">
      <formula>"C"</formula>
    </cfRule>
  </conditionalFormatting>
  <conditionalFormatting sqref="G550">
    <cfRule type="cellIs" dxfId="6609" priority="6828" operator="equal">
      <formula>"B"</formula>
    </cfRule>
  </conditionalFormatting>
  <conditionalFormatting sqref="G550">
    <cfRule type="cellIs" dxfId="6608" priority="6829" operator="equal">
      <formula>"A"</formula>
    </cfRule>
  </conditionalFormatting>
  <conditionalFormatting sqref="G550">
    <cfRule type="cellIs" dxfId="6607" priority="6830" operator="equal">
      <formula>"V"</formula>
    </cfRule>
  </conditionalFormatting>
  <conditionalFormatting sqref="G550">
    <cfRule type="cellIs" dxfId="6606" priority="6831" operator="equal">
      <formula>"V"</formula>
    </cfRule>
  </conditionalFormatting>
  <conditionalFormatting sqref="G550">
    <cfRule type="cellIs" dxfId="6605" priority="6832" operator="equal">
      <formula>"V"</formula>
    </cfRule>
  </conditionalFormatting>
  <conditionalFormatting sqref="B550">
    <cfRule type="cellIs" dxfId="6604" priority="6833" operator="equal">
      <formula>"LỖI LINK FB"</formula>
    </cfRule>
  </conditionalFormatting>
  <conditionalFormatting sqref="B550">
    <cfRule type="cellIs" dxfId="6603" priority="6834" operator="equal">
      <formula>"Chờ feedback"</formula>
    </cfRule>
  </conditionalFormatting>
  <conditionalFormatting sqref="B550">
    <cfRule type="cellIs" dxfId="6602" priority="6835" operator="equal">
      <formula>"Chờ lớp"</formula>
    </cfRule>
  </conditionalFormatting>
  <conditionalFormatting sqref="B550">
    <cfRule type="cellIs" dxfId="6601" priority="6836" operator="equal">
      <formula>"DONE"</formula>
    </cfRule>
  </conditionalFormatting>
  <conditionalFormatting sqref="B550">
    <cfRule type="cellIs" dxfId="6600" priority="6837" operator="equal">
      <formula>"LỖI LINK FB"</formula>
    </cfRule>
  </conditionalFormatting>
  <conditionalFormatting sqref="B550">
    <cfRule type="cellIs" dxfId="6599" priority="6838" operator="equal">
      <formula>"LỖI LINK FB"</formula>
    </cfRule>
  </conditionalFormatting>
  <conditionalFormatting sqref="B550">
    <cfRule type="cellIs" dxfId="6598" priority="6839" operator="equal">
      <formula>"LỖI LINK FB"</formula>
    </cfRule>
  </conditionalFormatting>
  <conditionalFormatting sqref="B550">
    <cfRule type="cellIs" dxfId="6597" priority="6840" operator="equal">
      <formula>"LỖI LINK FB"</formula>
    </cfRule>
  </conditionalFormatting>
  <conditionalFormatting sqref="B550">
    <cfRule type="cellIs" dxfId="6596" priority="6841" operator="equal">
      <formula>"LỖI LINK FB"</formula>
    </cfRule>
  </conditionalFormatting>
  <conditionalFormatting sqref="B550">
    <cfRule type="cellIs" dxfId="6595" priority="6842" operator="equal">
      <formula>"LỖI LINK FB"</formula>
    </cfRule>
  </conditionalFormatting>
  <conditionalFormatting sqref="B550">
    <cfRule type="cellIs" dxfId="6594" priority="6843" operator="equal">
      <formula>"LỖI LINK FB"</formula>
    </cfRule>
  </conditionalFormatting>
  <conditionalFormatting sqref="B550">
    <cfRule type="cellIs" dxfId="6593" priority="6844" operator="equal">
      <formula>"LỖI LINK FB"</formula>
    </cfRule>
  </conditionalFormatting>
  <conditionalFormatting sqref="B550">
    <cfRule type="cellIs" dxfId="6592" priority="6845" operator="equal">
      <formula>"LỖI LINK FB"</formula>
    </cfRule>
  </conditionalFormatting>
  <conditionalFormatting sqref="B550">
    <cfRule type="cellIs" dxfId="6591" priority="6846" operator="equal">
      <formula>"LỖI LINK FB"</formula>
    </cfRule>
  </conditionalFormatting>
  <conditionalFormatting sqref="B550">
    <cfRule type="cellIs" dxfId="6590" priority="6847" operator="equal">
      <formula>"LỖI LINK FB"</formula>
    </cfRule>
  </conditionalFormatting>
  <conditionalFormatting sqref="B550">
    <cfRule type="cellIs" dxfId="6589" priority="6848" operator="equal">
      <formula>"LỖI LINK FB"</formula>
    </cfRule>
  </conditionalFormatting>
  <conditionalFormatting sqref="B550">
    <cfRule type="cellIs" dxfId="6588" priority="6849" operator="equal">
      <formula>"LỖI LINK FB"</formula>
    </cfRule>
  </conditionalFormatting>
  <conditionalFormatting sqref="B550">
    <cfRule type="cellIs" dxfId="6587" priority="6850" operator="equal">
      <formula>"LỖI LINK FB"</formula>
    </cfRule>
  </conditionalFormatting>
  <conditionalFormatting sqref="B550">
    <cfRule type="cellIs" dxfId="6586" priority="6851" operator="equal">
      <formula>"LỖI LINK FB"</formula>
    </cfRule>
  </conditionalFormatting>
  <conditionalFormatting sqref="B550">
    <cfRule type="cellIs" dxfId="6585" priority="6852" operator="equal">
      <formula>"LỖI LINK FB"</formula>
    </cfRule>
  </conditionalFormatting>
  <conditionalFormatting sqref="B550">
    <cfRule type="cellIs" dxfId="6584" priority="6853" operator="equal">
      <formula>"LỖI LINK FB"</formula>
    </cfRule>
  </conditionalFormatting>
  <conditionalFormatting sqref="B550">
    <cfRule type="cellIs" dxfId="6583" priority="6854" operator="equal">
      <formula>"Chờ feedback"</formula>
    </cfRule>
  </conditionalFormatting>
  <conditionalFormatting sqref="B550">
    <cfRule type="cellIs" dxfId="6582" priority="6855" operator="equal">
      <formula>"Chờ lớp"</formula>
    </cfRule>
  </conditionalFormatting>
  <conditionalFormatting sqref="B550">
    <cfRule type="cellIs" dxfId="6581" priority="6856" operator="equal">
      <formula>"DONE"</formula>
    </cfRule>
  </conditionalFormatting>
  <conditionalFormatting sqref="B550">
    <cfRule type="cellIs" dxfId="6580" priority="6857" operator="equal">
      <formula>"LỖI LINK FB"</formula>
    </cfRule>
  </conditionalFormatting>
  <conditionalFormatting sqref="B550">
    <cfRule type="cellIs" dxfId="6579" priority="6858" operator="equal">
      <formula>"Chờ feedback"</formula>
    </cfRule>
  </conditionalFormatting>
  <conditionalFormatting sqref="B550">
    <cfRule type="cellIs" dxfId="6578" priority="6859" operator="equal">
      <formula>"Chờ lớp"</formula>
    </cfRule>
  </conditionalFormatting>
  <conditionalFormatting sqref="B550">
    <cfRule type="cellIs" dxfId="6577" priority="6860" operator="equal">
      <formula>"DONE"</formula>
    </cfRule>
  </conditionalFormatting>
  <conditionalFormatting sqref="B550">
    <cfRule type="cellIs" dxfId="6576" priority="6861" operator="equal">
      <formula>"LỖI LINK FB"</formula>
    </cfRule>
  </conditionalFormatting>
  <conditionalFormatting sqref="B550">
    <cfRule type="cellIs" dxfId="6575" priority="6862" operator="equal">
      <formula>"Chờ feedback"</formula>
    </cfRule>
  </conditionalFormatting>
  <conditionalFormatting sqref="B550">
    <cfRule type="cellIs" dxfId="6574" priority="6863" operator="equal">
      <formula>"Chờ lớp"</formula>
    </cfRule>
  </conditionalFormatting>
  <conditionalFormatting sqref="B550">
    <cfRule type="cellIs" dxfId="6573" priority="6864" operator="equal">
      <formula>"DONE"</formula>
    </cfRule>
  </conditionalFormatting>
  <conditionalFormatting sqref="B550">
    <cfRule type="cellIs" dxfId="6572" priority="6865" operator="equal">
      <formula>"DONE"</formula>
    </cfRule>
  </conditionalFormatting>
  <conditionalFormatting sqref="B550">
    <cfRule type="cellIs" dxfId="6571" priority="6866" operator="equal">
      <formula>"Chờ lớp"</formula>
    </cfRule>
  </conditionalFormatting>
  <conditionalFormatting sqref="B550">
    <cfRule type="cellIs" dxfId="6570" priority="6867" operator="equal">
      <formula>"Chờ feedback"</formula>
    </cfRule>
  </conditionalFormatting>
  <conditionalFormatting sqref="B550">
    <cfRule type="cellIs" dxfId="6569" priority="6868" operator="equal">
      <formula>"LỖI LINK FB"</formula>
    </cfRule>
  </conditionalFormatting>
  <conditionalFormatting sqref="B550">
    <cfRule type="cellIs" dxfId="6568" priority="6869" operator="equal">
      <formula>"LỖI LINK FB"</formula>
    </cfRule>
  </conditionalFormatting>
  <conditionalFormatting sqref="B550">
    <cfRule type="cellIs" dxfId="6567" priority="6870" operator="equal">
      <formula>"Chờ feedback"</formula>
    </cfRule>
  </conditionalFormatting>
  <conditionalFormatting sqref="B550">
    <cfRule type="cellIs" dxfId="6566" priority="6871" operator="equal">
      <formula>"Chờ lớp"</formula>
    </cfRule>
  </conditionalFormatting>
  <conditionalFormatting sqref="B550">
    <cfRule type="cellIs" dxfId="6565" priority="6872" operator="equal">
      <formula>"DONE"</formula>
    </cfRule>
  </conditionalFormatting>
  <conditionalFormatting sqref="B550">
    <cfRule type="cellIs" dxfId="6564" priority="6873" operator="equal">
      <formula>"DONE"</formula>
    </cfRule>
  </conditionalFormatting>
  <conditionalFormatting sqref="B550">
    <cfRule type="cellIs" dxfId="6563" priority="6874" operator="equal">
      <formula>"Chờ lớp"</formula>
    </cfRule>
  </conditionalFormatting>
  <conditionalFormatting sqref="B550">
    <cfRule type="cellIs" dxfId="6562" priority="6875" operator="equal">
      <formula>"Chờ feedback"</formula>
    </cfRule>
  </conditionalFormatting>
  <conditionalFormatting sqref="B550">
    <cfRule type="cellIs" dxfId="6561" priority="6876" operator="equal">
      <formula>"LỖI LINK FB"</formula>
    </cfRule>
  </conditionalFormatting>
  <conditionalFormatting sqref="B550">
    <cfRule type="cellIs" dxfId="6560" priority="6877" operator="equal">
      <formula>"DONE"</formula>
    </cfRule>
  </conditionalFormatting>
  <conditionalFormatting sqref="B550">
    <cfRule type="cellIs" dxfId="6559" priority="6878" operator="equal">
      <formula>"Chờ lớp"</formula>
    </cfRule>
  </conditionalFormatting>
  <conditionalFormatting sqref="B550">
    <cfRule type="cellIs" dxfId="6558" priority="6879" operator="equal">
      <formula>"Chờ feedback"</formula>
    </cfRule>
  </conditionalFormatting>
  <conditionalFormatting sqref="B550">
    <cfRule type="cellIs" dxfId="6557" priority="6880" operator="equal">
      <formula>"LỖI LINK FB"</formula>
    </cfRule>
  </conditionalFormatting>
  <conditionalFormatting sqref="B550">
    <cfRule type="cellIs" dxfId="6556" priority="6881" operator="equal">
      <formula>"LỖI LINK FB"</formula>
    </cfRule>
  </conditionalFormatting>
  <conditionalFormatting sqref="B550">
    <cfRule type="cellIs" dxfId="6555" priority="6882" operator="equal">
      <formula>"Chờ feedback"</formula>
    </cfRule>
  </conditionalFormatting>
  <conditionalFormatting sqref="B550">
    <cfRule type="cellIs" dxfId="6554" priority="6883" operator="equal">
      <formula>"Chờ lớp"</formula>
    </cfRule>
  </conditionalFormatting>
  <conditionalFormatting sqref="B550">
    <cfRule type="cellIs" dxfId="6553" priority="6884" operator="equal">
      <formula>"DONE"</formula>
    </cfRule>
  </conditionalFormatting>
  <conditionalFormatting sqref="B550">
    <cfRule type="cellIs" dxfId="6552" priority="6885" operator="equal">
      <formula>"LỖI LINK FB"</formula>
    </cfRule>
  </conditionalFormatting>
  <conditionalFormatting sqref="B550">
    <cfRule type="cellIs" dxfId="6551" priority="6886" operator="equal">
      <formula>"Chờ feedback"</formula>
    </cfRule>
  </conditionalFormatting>
  <conditionalFormatting sqref="B550">
    <cfRule type="cellIs" dxfId="6550" priority="6887" operator="equal">
      <formula>"Chờ lớp"</formula>
    </cfRule>
  </conditionalFormatting>
  <conditionalFormatting sqref="B550">
    <cfRule type="cellIs" dxfId="6549" priority="6888" operator="equal">
      <formula>"DONE"</formula>
    </cfRule>
  </conditionalFormatting>
  <conditionalFormatting sqref="B550">
    <cfRule type="cellIs" dxfId="6548" priority="6889" operator="equal">
      <formula>"DONE"</formula>
    </cfRule>
  </conditionalFormatting>
  <conditionalFormatting sqref="B550">
    <cfRule type="cellIs" dxfId="6547" priority="6890" operator="equal">
      <formula>"Chờ lớp"</formula>
    </cfRule>
  </conditionalFormatting>
  <conditionalFormatting sqref="B550">
    <cfRule type="cellIs" dxfId="6546" priority="6891" operator="equal">
      <formula>"Chờ feedback"</formula>
    </cfRule>
  </conditionalFormatting>
  <conditionalFormatting sqref="B550">
    <cfRule type="cellIs" dxfId="6545" priority="6892" operator="equal">
      <formula>"LỖI LINK FB"</formula>
    </cfRule>
  </conditionalFormatting>
  <conditionalFormatting sqref="B550">
    <cfRule type="cellIs" dxfId="6544" priority="6893" operator="equal">
      <formula>"LỖI LINK FB"</formula>
    </cfRule>
  </conditionalFormatting>
  <conditionalFormatting sqref="B550">
    <cfRule type="cellIs" dxfId="6543" priority="6894" operator="equal">
      <formula>"Chờ feedback"</formula>
    </cfRule>
  </conditionalFormatting>
  <conditionalFormatting sqref="B550">
    <cfRule type="cellIs" dxfId="6542" priority="6895" operator="equal">
      <formula>"Chờ lớp"</formula>
    </cfRule>
  </conditionalFormatting>
  <conditionalFormatting sqref="B550">
    <cfRule type="cellIs" dxfId="6541" priority="6896" operator="equal">
      <formula>"DONE"</formula>
    </cfRule>
  </conditionalFormatting>
  <conditionalFormatting sqref="B550">
    <cfRule type="cellIs" dxfId="6540" priority="6897" operator="equal">
      <formula>"LỖI LINK FB"</formula>
    </cfRule>
  </conditionalFormatting>
  <conditionalFormatting sqref="B550">
    <cfRule type="cellIs" dxfId="6539" priority="6898" operator="equal">
      <formula>"Chờ feedback"</formula>
    </cfRule>
  </conditionalFormatting>
  <conditionalFormatting sqref="B550">
    <cfRule type="cellIs" dxfId="6538" priority="6899" operator="equal">
      <formula>"Chờ lớp"</formula>
    </cfRule>
  </conditionalFormatting>
  <conditionalFormatting sqref="B550">
    <cfRule type="cellIs" dxfId="6537" priority="6900" operator="equal">
      <formula>"DONE"</formula>
    </cfRule>
  </conditionalFormatting>
  <conditionalFormatting sqref="B550">
    <cfRule type="cellIs" dxfId="6536" priority="6901" operator="equal">
      <formula>"LỖI LINK FB"</formula>
    </cfRule>
  </conditionalFormatting>
  <conditionalFormatting sqref="B550">
    <cfRule type="cellIs" dxfId="6535" priority="6902" operator="equal">
      <formula>"Chờ feedback"</formula>
    </cfRule>
  </conditionalFormatting>
  <conditionalFormatting sqref="B550">
    <cfRule type="cellIs" dxfId="6534" priority="6903" operator="equal">
      <formula>"Chờ lớp"</formula>
    </cfRule>
  </conditionalFormatting>
  <conditionalFormatting sqref="B550">
    <cfRule type="cellIs" dxfId="6533" priority="6904" operator="equal">
      <formula>"DONE"</formula>
    </cfRule>
  </conditionalFormatting>
  <conditionalFormatting sqref="B550">
    <cfRule type="cellIs" dxfId="6532" priority="6905" operator="equal">
      <formula>"LỖI LINK FB"</formula>
    </cfRule>
  </conditionalFormatting>
  <conditionalFormatting sqref="B550">
    <cfRule type="cellIs" dxfId="6531" priority="6906" operator="equal">
      <formula>"Chờ feedback"</formula>
    </cfRule>
  </conditionalFormatting>
  <conditionalFormatting sqref="B550">
    <cfRule type="cellIs" dxfId="6530" priority="6907" operator="equal">
      <formula>"Chờ lớp"</formula>
    </cfRule>
  </conditionalFormatting>
  <conditionalFormatting sqref="B550">
    <cfRule type="cellIs" dxfId="6529" priority="6908" operator="equal">
      <formula>"DONE"</formula>
    </cfRule>
  </conditionalFormatting>
  <conditionalFormatting sqref="B550">
    <cfRule type="cellIs" dxfId="6528" priority="6909" operator="equal">
      <formula>"LỖI LINK FB"</formula>
    </cfRule>
  </conditionalFormatting>
  <conditionalFormatting sqref="B550">
    <cfRule type="cellIs" dxfId="6527" priority="6910" operator="equal">
      <formula>"LỖI LINK FB"</formula>
    </cfRule>
  </conditionalFormatting>
  <conditionalFormatting sqref="B550">
    <cfRule type="cellIs" dxfId="6526" priority="6911" operator="equal">
      <formula>"LỖI LINK FB"</formula>
    </cfRule>
  </conditionalFormatting>
  <conditionalFormatting sqref="B550">
    <cfRule type="cellIs" dxfId="6525" priority="6912" operator="equal">
      <formula>"LỖI LINK FB"</formula>
    </cfRule>
  </conditionalFormatting>
  <conditionalFormatting sqref="B550">
    <cfRule type="cellIs" dxfId="6524" priority="6913" operator="equal">
      <formula>"LỖI LINK FB"</formula>
    </cfRule>
  </conditionalFormatting>
  <conditionalFormatting sqref="B550">
    <cfRule type="cellIs" dxfId="6523" priority="6914" operator="equal">
      <formula>"LỖI LINK FB"</formula>
    </cfRule>
  </conditionalFormatting>
  <conditionalFormatting sqref="B550">
    <cfRule type="cellIs" dxfId="6522" priority="6915" operator="equal">
      <formula>"LỖI LINK FB"</formula>
    </cfRule>
  </conditionalFormatting>
  <conditionalFormatting sqref="B550">
    <cfRule type="cellIs" dxfId="6521" priority="6916" operator="equal">
      <formula>"LỖI LINK FB"</formula>
    </cfRule>
  </conditionalFormatting>
  <conditionalFormatting sqref="B550">
    <cfRule type="cellIs" dxfId="6520" priority="6917" operator="equal">
      <formula>"LỖI LINK FB"</formula>
    </cfRule>
  </conditionalFormatting>
  <conditionalFormatting sqref="B550">
    <cfRule type="cellIs" dxfId="6519" priority="6918" operator="equal">
      <formula>"LỖI LINK FB"</formula>
    </cfRule>
  </conditionalFormatting>
  <conditionalFormatting sqref="B550">
    <cfRule type="cellIs" dxfId="6518" priority="6919" operator="equal">
      <formula>"LỖI LINK FB"</formula>
    </cfRule>
  </conditionalFormatting>
  <conditionalFormatting sqref="B550">
    <cfRule type="cellIs" dxfId="6517" priority="6920" operator="equal">
      <formula>"LỖI LINK FB"</formula>
    </cfRule>
  </conditionalFormatting>
  <conditionalFormatting sqref="B550">
    <cfRule type="cellIs" dxfId="6516" priority="6921" operator="equal">
      <formula>"LỖI LINK FB"</formula>
    </cfRule>
  </conditionalFormatting>
  <conditionalFormatting sqref="B550">
    <cfRule type="cellIs" dxfId="6515" priority="6922" operator="equal">
      <formula>"LỖI LINK FB"</formula>
    </cfRule>
  </conditionalFormatting>
  <conditionalFormatting sqref="B550">
    <cfRule type="cellIs" dxfId="6514" priority="6923" operator="equal">
      <formula>"Chờ feedback"</formula>
    </cfRule>
  </conditionalFormatting>
  <conditionalFormatting sqref="B550">
    <cfRule type="cellIs" dxfId="6513" priority="6924" operator="equal">
      <formula>"Chờ lớp"</formula>
    </cfRule>
  </conditionalFormatting>
  <conditionalFormatting sqref="B550">
    <cfRule type="cellIs" dxfId="6512" priority="6925" operator="equal">
      <formula>"DONE"</formula>
    </cfRule>
  </conditionalFormatting>
  <conditionalFormatting sqref="B550">
    <cfRule type="cellIs" dxfId="6511" priority="6926" operator="equal">
      <formula>"LỖI LINK FB"</formula>
    </cfRule>
  </conditionalFormatting>
  <conditionalFormatting sqref="B550">
    <cfRule type="cellIs" dxfId="6510" priority="6927" operator="equal">
      <formula>"Chờ feedback"</formula>
    </cfRule>
  </conditionalFormatting>
  <conditionalFormatting sqref="B550">
    <cfRule type="cellIs" dxfId="6509" priority="6928" operator="equal">
      <formula>"Chờ lớp"</formula>
    </cfRule>
  </conditionalFormatting>
  <conditionalFormatting sqref="B550">
    <cfRule type="cellIs" dxfId="6508" priority="6929" operator="equal">
      <formula>"DONE"</formula>
    </cfRule>
  </conditionalFormatting>
  <conditionalFormatting sqref="B550">
    <cfRule type="cellIs" dxfId="6507" priority="6930" operator="equal">
      <formula>"LỖI LINK FB"</formula>
    </cfRule>
  </conditionalFormatting>
  <conditionalFormatting sqref="B550">
    <cfRule type="cellIs" dxfId="6506" priority="6931" operator="equal">
      <formula>"Chờ feedback"</formula>
    </cfRule>
  </conditionalFormatting>
  <conditionalFormatting sqref="B550">
    <cfRule type="cellIs" dxfId="6505" priority="6932" operator="equal">
      <formula>"Chờ lớp"</formula>
    </cfRule>
  </conditionalFormatting>
  <conditionalFormatting sqref="B550">
    <cfRule type="cellIs" dxfId="6504" priority="6933" operator="equal">
      <formula>"DONE"</formula>
    </cfRule>
  </conditionalFormatting>
  <conditionalFormatting sqref="B550">
    <cfRule type="cellIs" dxfId="6503" priority="6934" operator="equal">
      <formula>"LỖI LINK FB"</formula>
    </cfRule>
  </conditionalFormatting>
  <conditionalFormatting sqref="B550">
    <cfRule type="cellIs" dxfId="6502" priority="6935" operator="equal">
      <formula>"Chờ feedback"</formula>
    </cfRule>
  </conditionalFormatting>
  <conditionalFormatting sqref="B550">
    <cfRule type="cellIs" dxfId="6501" priority="6936" operator="equal">
      <formula>"Chờ lớp"</formula>
    </cfRule>
  </conditionalFormatting>
  <conditionalFormatting sqref="B550">
    <cfRule type="cellIs" dxfId="6500" priority="6937" operator="equal">
      <formula>"DONE"</formula>
    </cfRule>
  </conditionalFormatting>
  <conditionalFormatting sqref="B550">
    <cfRule type="cellIs" dxfId="6499" priority="6938" operator="equal">
      <formula>"DONE"</formula>
    </cfRule>
  </conditionalFormatting>
  <conditionalFormatting sqref="B550">
    <cfRule type="cellIs" dxfId="6498" priority="6939" operator="equal">
      <formula>"Chờ lớp"</formula>
    </cfRule>
  </conditionalFormatting>
  <conditionalFormatting sqref="B550">
    <cfRule type="cellIs" dxfId="6497" priority="6940" operator="equal">
      <formula>"Chờ feedback"</formula>
    </cfRule>
  </conditionalFormatting>
  <conditionalFormatting sqref="B550">
    <cfRule type="cellIs" dxfId="6496" priority="6941" operator="equal">
      <formula>"LỖI LINK FB"</formula>
    </cfRule>
  </conditionalFormatting>
  <conditionalFormatting sqref="B550">
    <cfRule type="cellIs" dxfId="6495" priority="6942" operator="equal">
      <formula>"DONE"</formula>
    </cfRule>
  </conditionalFormatting>
  <conditionalFormatting sqref="B550">
    <cfRule type="cellIs" dxfId="6494" priority="6943" operator="equal">
      <formula>"Chờ lớp"</formula>
    </cfRule>
  </conditionalFormatting>
  <conditionalFormatting sqref="B550">
    <cfRule type="cellIs" dxfId="6493" priority="6944" operator="equal">
      <formula>"Chờ feedback"</formula>
    </cfRule>
  </conditionalFormatting>
  <conditionalFormatting sqref="B550">
    <cfRule type="cellIs" dxfId="6492" priority="6945" operator="equal">
      <formula>"LỖI LINK FB"</formula>
    </cfRule>
  </conditionalFormatting>
  <conditionalFormatting sqref="B550">
    <cfRule type="cellIs" dxfId="6491" priority="6946" operator="equal">
      <formula>"DONE"</formula>
    </cfRule>
  </conditionalFormatting>
  <conditionalFormatting sqref="B550">
    <cfRule type="cellIs" dxfId="6490" priority="6947" operator="equal">
      <formula>"Chờ lớp"</formula>
    </cfRule>
  </conditionalFormatting>
  <conditionalFormatting sqref="B550">
    <cfRule type="cellIs" dxfId="6489" priority="6948" operator="equal">
      <formula>"Chờ feedback"</formula>
    </cfRule>
  </conditionalFormatting>
  <conditionalFormatting sqref="B550">
    <cfRule type="cellIs" dxfId="6488" priority="6949" operator="equal">
      <formula>"LỖI LINK FB"</formula>
    </cfRule>
  </conditionalFormatting>
  <conditionalFormatting sqref="B550">
    <cfRule type="cellIs" dxfId="6487" priority="6950" operator="equal">
      <formula>"DONE"</formula>
    </cfRule>
  </conditionalFormatting>
  <conditionalFormatting sqref="B550">
    <cfRule type="cellIs" dxfId="6486" priority="6951" operator="equal">
      <formula>"Chờ lớp"</formula>
    </cfRule>
  </conditionalFormatting>
  <conditionalFormatting sqref="B550">
    <cfRule type="cellIs" dxfId="6485" priority="6952" operator="equal">
      <formula>"Chờ feedback"</formula>
    </cfRule>
  </conditionalFormatting>
  <conditionalFormatting sqref="B550">
    <cfRule type="cellIs" dxfId="6484" priority="6953" operator="equal">
      <formula>"LỖI LINK FB"</formula>
    </cfRule>
  </conditionalFormatting>
  <conditionalFormatting sqref="B550">
    <cfRule type="cellIs" dxfId="6483" priority="6954" operator="equal">
      <formula>"LỖI LINK FB"</formula>
    </cfRule>
  </conditionalFormatting>
  <conditionalFormatting sqref="B550">
    <cfRule type="cellIs" dxfId="6482" priority="6955" operator="equal">
      <formula>"Chờ feedback"</formula>
    </cfRule>
  </conditionalFormatting>
  <conditionalFormatting sqref="B550">
    <cfRule type="cellIs" dxfId="6481" priority="6956" operator="equal">
      <formula>"Chờ lớp"</formula>
    </cfRule>
  </conditionalFormatting>
  <conditionalFormatting sqref="B550">
    <cfRule type="cellIs" dxfId="6480" priority="6957" operator="equal">
      <formula>"DONE"</formula>
    </cfRule>
  </conditionalFormatting>
  <conditionalFormatting sqref="B550">
    <cfRule type="cellIs" dxfId="6479" priority="6958" operator="equal">
      <formula>"DONE"</formula>
    </cfRule>
  </conditionalFormatting>
  <conditionalFormatting sqref="B550">
    <cfRule type="cellIs" dxfId="6478" priority="6959" operator="equal">
      <formula>"Chờ lớp"</formula>
    </cfRule>
  </conditionalFormatting>
  <conditionalFormatting sqref="B550">
    <cfRule type="cellIs" dxfId="6477" priority="6960" operator="equal">
      <formula>"Chờ feedback"</formula>
    </cfRule>
  </conditionalFormatting>
  <conditionalFormatting sqref="B550">
    <cfRule type="cellIs" dxfId="6476" priority="6961" operator="equal">
      <formula>"LỖI LINK FB"</formula>
    </cfRule>
  </conditionalFormatting>
  <conditionalFormatting sqref="B550">
    <cfRule type="cellIs" dxfId="6475" priority="6962" operator="equal">
      <formula>"DONE"</formula>
    </cfRule>
  </conditionalFormatting>
  <conditionalFormatting sqref="B550">
    <cfRule type="cellIs" dxfId="6474" priority="6963" operator="equal">
      <formula>"Chờ lớp"</formula>
    </cfRule>
  </conditionalFormatting>
  <conditionalFormatting sqref="B550">
    <cfRule type="cellIs" dxfId="6473" priority="6964" operator="equal">
      <formula>"Chờ feedback"</formula>
    </cfRule>
  </conditionalFormatting>
  <conditionalFormatting sqref="B550">
    <cfRule type="cellIs" dxfId="6472" priority="6965" operator="equal">
      <formula>"LỖI LINK FB"</formula>
    </cfRule>
  </conditionalFormatting>
  <conditionalFormatting sqref="B550">
    <cfRule type="cellIs" dxfId="6471" priority="6966" operator="equal">
      <formula>"LỖI LINK FB"</formula>
    </cfRule>
  </conditionalFormatting>
  <conditionalFormatting sqref="B550">
    <cfRule type="cellIs" dxfId="6470" priority="6967" operator="equal">
      <formula>"Chờ feedback"</formula>
    </cfRule>
  </conditionalFormatting>
  <conditionalFormatting sqref="B550">
    <cfRule type="cellIs" dxfId="6469" priority="6968" operator="equal">
      <formula>"Chờ lớp"</formula>
    </cfRule>
  </conditionalFormatting>
  <conditionalFormatting sqref="B550">
    <cfRule type="cellIs" dxfId="6468" priority="6969" operator="equal">
      <formula>"DONE"</formula>
    </cfRule>
  </conditionalFormatting>
  <conditionalFormatting sqref="B550">
    <cfRule type="cellIs" dxfId="6467" priority="6970" operator="equal">
      <formula>"LỖI LINK FB"</formula>
    </cfRule>
  </conditionalFormatting>
  <conditionalFormatting sqref="B550">
    <cfRule type="cellIs" dxfId="6466" priority="6971" operator="equal">
      <formula>"Chờ feedback"</formula>
    </cfRule>
  </conditionalFormatting>
  <conditionalFormatting sqref="B550">
    <cfRule type="cellIs" dxfId="6465" priority="6972" operator="equal">
      <formula>"Chờ lớp"</formula>
    </cfRule>
  </conditionalFormatting>
  <conditionalFormatting sqref="B550">
    <cfRule type="cellIs" dxfId="6464" priority="6973" operator="equal">
      <formula>"DONE"</formula>
    </cfRule>
  </conditionalFormatting>
  <conditionalFormatting sqref="B550">
    <cfRule type="cellIs" dxfId="6463" priority="6974" operator="equal">
      <formula>"DONE"</formula>
    </cfRule>
  </conditionalFormatting>
  <conditionalFormatting sqref="B550">
    <cfRule type="cellIs" dxfId="6462" priority="6975" operator="equal">
      <formula>"Chờ lớp"</formula>
    </cfRule>
  </conditionalFormatting>
  <conditionalFormatting sqref="B550">
    <cfRule type="cellIs" dxfId="6461" priority="6976" operator="equal">
      <formula>"Chờ feedback"</formula>
    </cfRule>
  </conditionalFormatting>
  <conditionalFormatting sqref="B550">
    <cfRule type="cellIs" dxfId="6460" priority="6977" operator="equal">
      <formula>"LỖI LINK FB"</formula>
    </cfRule>
  </conditionalFormatting>
  <conditionalFormatting sqref="B550">
    <cfRule type="cellIs" dxfId="6459" priority="6978" operator="equal">
      <formula>"LỖI LINK FB"</formula>
    </cfRule>
  </conditionalFormatting>
  <conditionalFormatting sqref="B550">
    <cfRule type="cellIs" dxfId="6458" priority="6979" operator="equal">
      <formula>"Chờ feedback"</formula>
    </cfRule>
  </conditionalFormatting>
  <conditionalFormatting sqref="B550">
    <cfRule type="cellIs" dxfId="6457" priority="6980" operator="equal">
      <formula>"Chờ lớp"</formula>
    </cfRule>
  </conditionalFormatting>
  <conditionalFormatting sqref="B550">
    <cfRule type="cellIs" dxfId="6456" priority="6981" operator="equal">
      <formula>"DONE"</formula>
    </cfRule>
  </conditionalFormatting>
  <conditionalFormatting sqref="B550">
    <cfRule type="cellIs" dxfId="6455" priority="6982" operator="equal">
      <formula>"DONE"</formula>
    </cfRule>
  </conditionalFormatting>
  <conditionalFormatting sqref="B550">
    <cfRule type="cellIs" dxfId="6454" priority="6983" operator="equal">
      <formula>"Chờ lớp"</formula>
    </cfRule>
  </conditionalFormatting>
  <conditionalFormatting sqref="B550">
    <cfRule type="cellIs" dxfId="6453" priority="6984" operator="equal">
      <formula>"Chờ feedback"</formula>
    </cfRule>
  </conditionalFormatting>
  <conditionalFormatting sqref="B550">
    <cfRule type="cellIs" dxfId="6452" priority="6985" operator="equal">
      <formula>"LỖI LINK FB"</formula>
    </cfRule>
  </conditionalFormatting>
  <conditionalFormatting sqref="B550">
    <cfRule type="cellIs" dxfId="6451" priority="6986" operator="equal">
      <formula>"DONE"</formula>
    </cfRule>
  </conditionalFormatting>
  <conditionalFormatting sqref="B550">
    <cfRule type="cellIs" dxfId="6450" priority="6987" operator="equal">
      <formula>"Chờ lớp"</formula>
    </cfRule>
  </conditionalFormatting>
  <conditionalFormatting sqref="B550">
    <cfRule type="cellIs" dxfId="6449" priority="6988" operator="equal">
      <formula>"Chờ feedback"</formula>
    </cfRule>
  </conditionalFormatting>
  <conditionalFormatting sqref="B550">
    <cfRule type="cellIs" dxfId="6448" priority="6989" operator="equal">
      <formula>"LỖI LINK FB"</formula>
    </cfRule>
  </conditionalFormatting>
  <conditionalFormatting sqref="B550">
    <cfRule type="cellIs" dxfId="6447" priority="6990" operator="equal">
      <formula>"DONE"</formula>
    </cfRule>
  </conditionalFormatting>
  <conditionalFormatting sqref="B550">
    <cfRule type="cellIs" dxfId="6446" priority="6991" operator="equal">
      <formula>"Chờ lớp"</formula>
    </cfRule>
  </conditionalFormatting>
  <conditionalFormatting sqref="B550">
    <cfRule type="cellIs" dxfId="6445" priority="6992" operator="equal">
      <formula>"Chờ feedback"</formula>
    </cfRule>
  </conditionalFormatting>
  <conditionalFormatting sqref="B550">
    <cfRule type="cellIs" dxfId="6444" priority="6993" operator="equal">
      <formula>"LỖI LINK FB"</formula>
    </cfRule>
  </conditionalFormatting>
  <conditionalFormatting sqref="B550">
    <cfRule type="cellIs" dxfId="6443" priority="6994" operator="equal">
      <formula>"LỖI LINK FB"</formula>
    </cfRule>
  </conditionalFormatting>
  <conditionalFormatting sqref="B550">
    <cfRule type="cellIs" dxfId="6442" priority="6995" operator="equal">
      <formula>"LỖI LINK FB"</formula>
    </cfRule>
  </conditionalFormatting>
  <conditionalFormatting sqref="B550">
    <cfRule type="cellIs" dxfId="6441" priority="6996" operator="equal">
      <formula>"LỖI LINK FB"</formula>
    </cfRule>
  </conditionalFormatting>
  <conditionalFormatting sqref="B550">
    <cfRule type="cellIs" dxfId="6440" priority="6997" operator="equal">
      <formula>"LỖI LINK FB"</formula>
    </cfRule>
  </conditionalFormatting>
  <conditionalFormatting sqref="B550">
    <cfRule type="cellIs" dxfId="6439" priority="6998" operator="equal">
      <formula>"LỖI LINK FB"</formula>
    </cfRule>
  </conditionalFormatting>
  <conditionalFormatting sqref="B550">
    <cfRule type="cellIs" dxfId="6438" priority="6999" operator="equal">
      <formula>"LỖI LINK FB"</formula>
    </cfRule>
  </conditionalFormatting>
  <conditionalFormatting sqref="B550">
    <cfRule type="cellIs" dxfId="6437" priority="7000" operator="equal">
      <formula>"LỖI LINK FB"</formula>
    </cfRule>
  </conditionalFormatting>
  <conditionalFormatting sqref="B550">
    <cfRule type="cellIs" dxfId="6436" priority="7001" operator="equal">
      <formula>"LỖI LINK FB"</formula>
    </cfRule>
  </conditionalFormatting>
  <conditionalFormatting sqref="B550">
    <cfRule type="cellIs" dxfId="6435" priority="7002" operator="equal">
      <formula>"LỖI LINK FB"</formula>
    </cfRule>
  </conditionalFormatting>
  <conditionalFormatting sqref="B550">
    <cfRule type="cellIs" dxfId="6434" priority="7003" operator="equal">
      <formula>"LỖI LINK FB"</formula>
    </cfRule>
  </conditionalFormatting>
  <conditionalFormatting sqref="B550">
    <cfRule type="cellIs" dxfId="6433" priority="7004" operator="equal">
      <formula>"LỖI LINK FB"</formula>
    </cfRule>
  </conditionalFormatting>
  <conditionalFormatting sqref="B550">
    <cfRule type="cellIs" dxfId="6432" priority="7005" operator="equal">
      <formula>"LỖI LINK FB"</formula>
    </cfRule>
  </conditionalFormatting>
  <conditionalFormatting sqref="B550">
    <cfRule type="cellIs" dxfId="6431" priority="7006" operator="equal">
      <formula>"LỖI LINK FB"</formula>
    </cfRule>
  </conditionalFormatting>
  <conditionalFormatting sqref="B550">
    <cfRule type="cellIs" dxfId="6430" priority="7007" operator="equal">
      <formula>"DONE"</formula>
    </cfRule>
  </conditionalFormatting>
  <conditionalFormatting sqref="B550">
    <cfRule type="cellIs" dxfId="6429" priority="7008" operator="equal">
      <formula>"Chờ lớp"</formula>
    </cfRule>
  </conditionalFormatting>
  <conditionalFormatting sqref="B550">
    <cfRule type="cellIs" dxfId="6428" priority="7009" operator="equal">
      <formula>"Chờ feedback"</formula>
    </cfRule>
  </conditionalFormatting>
  <conditionalFormatting sqref="B550">
    <cfRule type="cellIs" dxfId="6427" priority="7010" operator="equal">
      <formula>"LỖI LINK FB"</formula>
    </cfRule>
  </conditionalFormatting>
  <conditionalFormatting sqref="B550">
    <cfRule type="cellIs" dxfId="6426" priority="7011" operator="equal">
      <formula>"LỖI LINK FB"</formula>
    </cfRule>
  </conditionalFormatting>
  <conditionalFormatting sqref="B550">
    <cfRule type="cellIs" dxfId="6425" priority="7012" operator="equal">
      <formula>"Chờ feedback"</formula>
    </cfRule>
  </conditionalFormatting>
  <conditionalFormatting sqref="B550">
    <cfRule type="cellIs" dxfId="6424" priority="7013" operator="equal">
      <formula>"Chờ lớp"</formula>
    </cfRule>
  </conditionalFormatting>
  <conditionalFormatting sqref="B550">
    <cfRule type="cellIs" dxfId="6423" priority="7014" operator="equal">
      <formula>"DONE"</formula>
    </cfRule>
  </conditionalFormatting>
  <conditionalFormatting sqref="B550">
    <cfRule type="cellIs" dxfId="6422" priority="7015" operator="equal">
      <formula>"LỖI LINK FB"</formula>
    </cfRule>
  </conditionalFormatting>
  <conditionalFormatting sqref="B550">
    <cfRule type="cellIs" dxfId="6421" priority="7016" operator="equal">
      <formula>"LỖI LINK FB"</formula>
    </cfRule>
  </conditionalFormatting>
  <conditionalFormatting sqref="B550">
    <cfRule type="cellIs" dxfId="6420" priority="7017" operator="equal">
      <formula>"LỖI LINK FB"</formula>
    </cfRule>
  </conditionalFormatting>
  <conditionalFormatting sqref="B550">
    <cfRule type="cellIs" dxfId="6419" priority="7018" operator="equal">
      <formula>"LỖI LINK FB"</formula>
    </cfRule>
  </conditionalFormatting>
  <conditionalFormatting sqref="B550">
    <cfRule type="cellIs" dxfId="6418" priority="7019" operator="equal">
      <formula>"LỖI LINK FB"</formula>
    </cfRule>
  </conditionalFormatting>
  <conditionalFormatting sqref="B550">
    <cfRule type="cellIs" dxfId="6417" priority="7020" operator="equal">
      <formula>"LỖI LINK FB"</formula>
    </cfRule>
  </conditionalFormatting>
  <conditionalFormatting sqref="B550">
    <cfRule type="cellIs" dxfId="6416" priority="7021" operator="equal">
      <formula>"LỖI LINK FB"</formula>
    </cfRule>
  </conditionalFormatting>
  <conditionalFormatting sqref="B550">
    <cfRule type="cellIs" dxfId="6415" priority="7022" operator="equal">
      <formula>"LỖI LINK FB"</formula>
    </cfRule>
  </conditionalFormatting>
  <conditionalFormatting sqref="B550">
    <cfRule type="cellIs" dxfId="6414" priority="7023" operator="equal">
      <formula>"LỖI LINK FB"</formula>
    </cfRule>
  </conditionalFormatting>
  <conditionalFormatting sqref="B550">
    <cfRule type="cellIs" dxfId="6413" priority="7024" operator="equal">
      <formula>"LỖI LINK FB"</formula>
    </cfRule>
  </conditionalFormatting>
  <conditionalFormatting sqref="B550">
    <cfRule type="cellIs" dxfId="6412" priority="7025" operator="equal">
      <formula>"LỖI LINK FB"</formula>
    </cfRule>
  </conditionalFormatting>
  <conditionalFormatting sqref="B550">
    <cfRule type="cellIs" dxfId="6411" priority="7026" operator="equal">
      <formula>"LỖI LINK FB"</formula>
    </cfRule>
  </conditionalFormatting>
  <conditionalFormatting sqref="B550">
    <cfRule type="cellIs" dxfId="6410" priority="7027" operator="equal">
      <formula>"LỖI LINK FB"</formula>
    </cfRule>
  </conditionalFormatting>
  <conditionalFormatting sqref="B550">
    <cfRule type="cellIs" dxfId="6409" priority="7028" operator="equal">
      <formula>"LỖI LINK FB"</formula>
    </cfRule>
  </conditionalFormatting>
  <conditionalFormatting sqref="B550">
    <cfRule type="cellIs" dxfId="6408" priority="7029" operator="equal">
      <formula>"Chờ feedback"</formula>
    </cfRule>
  </conditionalFormatting>
  <conditionalFormatting sqref="B550">
    <cfRule type="cellIs" dxfId="6407" priority="7030" operator="equal">
      <formula>"Chờ lớp"</formula>
    </cfRule>
  </conditionalFormatting>
  <conditionalFormatting sqref="B550">
    <cfRule type="cellIs" dxfId="6406" priority="7031" operator="equal">
      <formula>"DONE"</formula>
    </cfRule>
  </conditionalFormatting>
  <conditionalFormatting sqref="B550">
    <cfRule type="cellIs" dxfId="6405" priority="7032" operator="equal">
      <formula>"LỖI LINK FB"</formula>
    </cfRule>
  </conditionalFormatting>
  <conditionalFormatting sqref="B550">
    <cfRule type="cellIs" dxfId="6404" priority="7033" operator="equal">
      <formula>"Chờ feedback"</formula>
    </cfRule>
  </conditionalFormatting>
  <conditionalFormatting sqref="B550">
    <cfRule type="cellIs" dxfId="6403" priority="7034" operator="equal">
      <formula>"Chờ lớp"</formula>
    </cfRule>
  </conditionalFormatting>
  <conditionalFormatting sqref="B550">
    <cfRule type="cellIs" dxfId="6402" priority="7035" operator="equal">
      <formula>"DONE"</formula>
    </cfRule>
  </conditionalFormatting>
  <conditionalFormatting sqref="B550">
    <cfRule type="cellIs" dxfId="6401" priority="7036" operator="equal">
      <formula>"LỖI LINK FB"</formula>
    </cfRule>
  </conditionalFormatting>
  <conditionalFormatting sqref="B550">
    <cfRule type="cellIs" dxfId="6400" priority="7037" operator="equal">
      <formula>"Chờ feedback"</formula>
    </cfRule>
  </conditionalFormatting>
  <conditionalFormatting sqref="B550">
    <cfRule type="cellIs" dxfId="6399" priority="7038" operator="equal">
      <formula>"Chờ lớp"</formula>
    </cfRule>
  </conditionalFormatting>
  <conditionalFormatting sqref="B550">
    <cfRule type="cellIs" dxfId="6398" priority="7039" operator="equal">
      <formula>"DONE"</formula>
    </cfRule>
  </conditionalFormatting>
  <conditionalFormatting sqref="B550">
    <cfRule type="cellIs" dxfId="6397" priority="7040" operator="equal">
      <formula>"DONE"</formula>
    </cfRule>
  </conditionalFormatting>
  <conditionalFormatting sqref="B550">
    <cfRule type="cellIs" dxfId="6396" priority="7041" operator="equal">
      <formula>"Chờ lớp"</formula>
    </cfRule>
  </conditionalFormatting>
  <conditionalFormatting sqref="B550">
    <cfRule type="cellIs" dxfId="6395" priority="7042" operator="equal">
      <formula>"Chờ feedback"</formula>
    </cfRule>
  </conditionalFormatting>
  <conditionalFormatting sqref="B550">
    <cfRule type="cellIs" dxfId="6394" priority="7043" operator="equal">
      <formula>"LỖI LINK FB"</formula>
    </cfRule>
  </conditionalFormatting>
  <conditionalFormatting sqref="B550">
    <cfRule type="cellIs" dxfId="6393" priority="7044" operator="equal">
      <formula>"LỖI LINK FB"</formula>
    </cfRule>
  </conditionalFormatting>
  <conditionalFormatting sqref="B550">
    <cfRule type="cellIs" dxfId="6392" priority="7045" operator="equal">
      <formula>"Chờ feedback"</formula>
    </cfRule>
  </conditionalFormatting>
  <conditionalFormatting sqref="B550">
    <cfRule type="cellIs" dxfId="6391" priority="7046" operator="equal">
      <formula>"Chờ lớp"</formula>
    </cfRule>
  </conditionalFormatting>
  <conditionalFormatting sqref="B550">
    <cfRule type="cellIs" dxfId="6390" priority="7047" operator="equal">
      <formula>"DONE"</formula>
    </cfRule>
  </conditionalFormatting>
  <conditionalFormatting sqref="B550">
    <cfRule type="cellIs" dxfId="6389" priority="7048" operator="equal">
      <formula>"DONE"</formula>
    </cfRule>
  </conditionalFormatting>
  <conditionalFormatting sqref="B550">
    <cfRule type="cellIs" dxfId="6388" priority="7049" operator="equal">
      <formula>"Chờ lớp"</formula>
    </cfRule>
  </conditionalFormatting>
  <conditionalFormatting sqref="B550">
    <cfRule type="cellIs" dxfId="6387" priority="7050" operator="equal">
      <formula>"Chờ feedback"</formula>
    </cfRule>
  </conditionalFormatting>
  <conditionalFormatting sqref="B550">
    <cfRule type="cellIs" dxfId="6386" priority="7051" operator="equal">
      <formula>"LỖI LINK FB"</formula>
    </cfRule>
  </conditionalFormatting>
  <conditionalFormatting sqref="B550">
    <cfRule type="cellIs" dxfId="6385" priority="7052" operator="equal">
      <formula>"DONE"</formula>
    </cfRule>
  </conditionalFormatting>
  <conditionalFormatting sqref="B550">
    <cfRule type="cellIs" dxfId="6384" priority="7053" operator="equal">
      <formula>"Chờ lớp"</formula>
    </cfRule>
  </conditionalFormatting>
  <conditionalFormatting sqref="B550">
    <cfRule type="cellIs" dxfId="6383" priority="7054" operator="equal">
      <formula>"Chờ feedback"</formula>
    </cfRule>
  </conditionalFormatting>
  <conditionalFormatting sqref="B550">
    <cfRule type="cellIs" dxfId="6382" priority="7055" operator="equal">
      <formula>"LỖI LINK FB"</formula>
    </cfRule>
  </conditionalFormatting>
  <conditionalFormatting sqref="B550">
    <cfRule type="cellIs" dxfId="6381" priority="7056" operator="equal">
      <formula>"LỖI LINK FB"</formula>
    </cfRule>
  </conditionalFormatting>
  <conditionalFormatting sqref="B550">
    <cfRule type="cellIs" dxfId="6380" priority="7057" operator="equal">
      <formula>"Chờ feedback"</formula>
    </cfRule>
  </conditionalFormatting>
  <conditionalFormatting sqref="B550">
    <cfRule type="cellIs" dxfId="6379" priority="7058" operator="equal">
      <formula>"Chờ lớp"</formula>
    </cfRule>
  </conditionalFormatting>
  <conditionalFormatting sqref="B550">
    <cfRule type="cellIs" dxfId="6378" priority="7059" operator="equal">
      <formula>"DONE"</formula>
    </cfRule>
  </conditionalFormatting>
  <conditionalFormatting sqref="B550">
    <cfRule type="cellIs" dxfId="6377" priority="7060" operator="equal">
      <formula>"LỖI LINK FB"</formula>
    </cfRule>
  </conditionalFormatting>
  <conditionalFormatting sqref="B550">
    <cfRule type="cellIs" dxfId="6376" priority="7061" operator="equal">
      <formula>"Chờ feedback"</formula>
    </cfRule>
  </conditionalFormatting>
  <conditionalFormatting sqref="B550">
    <cfRule type="cellIs" dxfId="6375" priority="7062" operator="equal">
      <formula>"Chờ lớp"</formula>
    </cfRule>
  </conditionalFormatting>
  <conditionalFormatting sqref="B550">
    <cfRule type="cellIs" dxfId="6374" priority="7063" operator="equal">
      <formula>"DONE"</formula>
    </cfRule>
  </conditionalFormatting>
  <conditionalFormatting sqref="B550">
    <cfRule type="cellIs" dxfId="6373" priority="7064" operator="equal">
      <formula>"DONE"</formula>
    </cfRule>
  </conditionalFormatting>
  <conditionalFormatting sqref="B550">
    <cfRule type="cellIs" dxfId="6372" priority="7065" operator="equal">
      <formula>"Chờ lớp"</formula>
    </cfRule>
  </conditionalFormatting>
  <conditionalFormatting sqref="B550">
    <cfRule type="cellIs" dxfId="6371" priority="7066" operator="equal">
      <formula>"Chờ feedback"</formula>
    </cfRule>
  </conditionalFormatting>
  <conditionalFormatting sqref="B550">
    <cfRule type="cellIs" dxfId="6370" priority="7067" operator="equal">
      <formula>"LỖI LINK FB"</formula>
    </cfRule>
  </conditionalFormatting>
  <conditionalFormatting sqref="B550">
    <cfRule type="cellIs" dxfId="6369" priority="7068" operator="equal">
      <formula>"LỖI LINK FB"</formula>
    </cfRule>
  </conditionalFormatting>
  <conditionalFormatting sqref="B550">
    <cfRule type="cellIs" dxfId="6368" priority="7069" operator="equal">
      <formula>"Chờ feedback"</formula>
    </cfRule>
  </conditionalFormatting>
  <conditionalFormatting sqref="B550">
    <cfRule type="cellIs" dxfId="6367" priority="7070" operator="equal">
      <formula>"Chờ lớp"</formula>
    </cfRule>
  </conditionalFormatting>
  <conditionalFormatting sqref="B550">
    <cfRule type="cellIs" dxfId="6366" priority="7071" operator="equal">
      <formula>"DONE"</formula>
    </cfRule>
  </conditionalFormatting>
  <conditionalFormatting sqref="B550">
    <cfRule type="cellIs" dxfId="6365" priority="7072" operator="equal">
      <formula>"LỖI LINK FB"</formula>
    </cfRule>
  </conditionalFormatting>
  <conditionalFormatting sqref="B550">
    <cfRule type="cellIs" dxfId="6364" priority="7073" operator="equal">
      <formula>"Chờ feedback"</formula>
    </cfRule>
  </conditionalFormatting>
  <conditionalFormatting sqref="B550">
    <cfRule type="cellIs" dxfId="6363" priority="7074" operator="equal">
      <formula>"Chờ lớp"</formula>
    </cfRule>
  </conditionalFormatting>
  <conditionalFormatting sqref="B550">
    <cfRule type="cellIs" dxfId="6362" priority="7075" operator="equal">
      <formula>"DONE"</formula>
    </cfRule>
  </conditionalFormatting>
  <conditionalFormatting sqref="B550">
    <cfRule type="cellIs" dxfId="6361" priority="7076" operator="equal">
      <formula>"LỖI LINK FB"</formula>
    </cfRule>
  </conditionalFormatting>
  <conditionalFormatting sqref="B550">
    <cfRule type="cellIs" dxfId="6360" priority="7077" operator="equal">
      <formula>"Chờ feedback"</formula>
    </cfRule>
  </conditionalFormatting>
  <conditionalFormatting sqref="B550">
    <cfRule type="cellIs" dxfId="6359" priority="7078" operator="equal">
      <formula>"Chờ lớp"</formula>
    </cfRule>
  </conditionalFormatting>
  <conditionalFormatting sqref="B550">
    <cfRule type="cellIs" dxfId="6358" priority="7079" operator="equal">
      <formula>"DONE"</formula>
    </cfRule>
  </conditionalFormatting>
  <conditionalFormatting sqref="B550">
    <cfRule type="cellIs" dxfId="6357" priority="7080" operator="equal">
      <formula>"LỖI LINK FB"</formula>
    </cfRule>
  </conditionalFormatting>
  <conditionalFormatting sqref="B550">
    <cfRule type="cellIs" dxfId="6356" priority="7081" operator="equal">
      <formula>"Chờ feedback"</formula>
    </cfRule>
  </conditionalFormatting>
  <conditionalFormatting sqref="B550">
    <cfRule type="cellIs" dxfId="6355" priority="7082" operator="equal">
      <formula>"Chờ lớp"</formula>
    </cfRule>
  </conditionalFormatting>
  <conditionalFormatting sqref="B550">
    <cfRule type="cellIs" dxfId="6354" priority="7083" operator="equal">
      <formula>"DONE"</formula>
    </cfRule>
  </conditionalFormatting>
  <conditionalFormatting sqref="B550">
    <cfRule type="cellIs" dxfId="6353" priority="7084" operator="equal">
      <formula>"LỖI LINK FB"</formula>
    </cfRule>
  </conditionalFormatting>
  <conditionalFormatting sqref="B550">
    <cfRule type="cellIs" dxfId="6352" priority="7085" operator="equal">
      <formula>"Chờ feedback"</formula>
    </cfRule>
  </conditionalFormatting>
  <conditionalFormatting sqref="B550">
    <cfRule type="cellIs" dxfId="6351" priority="7086" operator="equal">
      <formula>"Chờ lớp"</formula>
    </cfRule>
  </conditionalFormatting>
  <conditionalFormatting sqref="B550">
    <cfRule type="cellIs" dxfId="6350" priority="7087" operator="equal">
      <formula>"DONE"</formula>
    </cfRule>
  </conditionalFormatting>
  <conditionalFormatting sqref="B550">
    <cfRule type="cellIs" dxfId="6349" priority="7088" operator="equal">
      <formula>"LỖI LINK FB"</formula>
    </cfRule>
  </conditionalFormatting>
  <conditionalFormatting sqref="B550">
    <cfRule type="cellIs" dxfId="6348" priority="7089" operator="equal">
      <formula>"LỖI LINK FB"</formula>
    </cfRule>
  </conditionalFormatting>
  <conditionalFormatting sqref="B550">
    <cfRule type="cellIs" dxfId="6347" priority="7090" operator="equal">
      <formula>"LỖI LINK FB"</formula>
    </cfRule>
  </conditionalFormatting>
  <conditionalFormatting sqref="B550">
    <cfRule type="cellIs" dxfId="6346" priority="7091" operator="equal">
      <formula>"LỖI LINK FB"</formula>
    </cfRule>
  </conditionalFormatting>
  <conditionalFormatting sqref="B550">
    <cfRule type="cellIs" dxfId="6345" priority="7092" operator="equal">
      <formula>"LỖI LINK FB"</formula>
    </cfRule>
  </conditionalFormatting>
  <conditionalFormatting sqref="B550">
    <cfRule type="cellIs" dxfId="6344" priority="7093" operator="equal">
      <formula>"LỖI LINK FB"</formula>
    </cfRule>
  </conditionalFormatting>
  <conditionalFormatting sqref="B550">
    <cfRule type="cellIs" dxfId="6343" priority="7094" operator="equal">
      <formula>"LỖI LINK FB"</formula>
    </cfRule>
  </conditionalFormatting>
  <conditionalFormatting sqref="B550">
    <cfRule type="cellIs" dxfId="6342" priority="7095" operator="equal">
      <formula>"LỖI LINK FB"</formula>
    </cfRule>
  </conditionalFormatting>
  <conditionalFormatting sqref="B550">
    <cfRule type="cellIs" dxfId="6341" priority="7096" operator="equal">
      <formula>"LỖI LINK FB"</formula>
    </cfRule>
  </conditionalFormatting>
  <conditionalFormatting sqref="B550">
    <cfRule type="cellIs" dxfId="6340" priority="7097" operator="equal">
      <formula>"LỖI LINK FB"</formula>
    </cfRule>
  </conditionalFormatting>
  <conditionalFormatting sqref="B550">
    <cfRule type="cellIs" dxfId="6339" priority="7098" operator="equal">
      <formula>"LỖI LINK FB"</formula>
    </cfRule>
  </conditionalFormatting>
  <conditionalFormatting sqref="B550">
    <cfRule type="cellIs" dxfId="6338" priority="7099" operator="equal">
      <formula>"LỖI LINK FB"</formula>
    </cfRule>
  </conditionalFormatting>
  <conditionalFormatting sqref="B550">
    <cfRule type="cellIs" dxfId="6337" priority="7100" operator="equal">
      <formula>"LỖI LINK FB"</formula>
    </cfRule>
  </conditionalFormatting>
  <conditionalFormatting sqref="B550">
    <cfRule type="cellIs" dxfId="6336" priority="7101" operator="equal">
      <formula>"LỖI LINK FB"</formula>
    </cfRule>
  </conditionalFormatting>
  <conditionalFormatting sqref="B550">
    <cfRule type="cellIs" dxfId="6335" priority="7102" operator="equal">
      <formula>"Chờ feedback"</formula>
    </cfRule>
  </conditionalFormatting>
  <conditionalFormatting sqref="B550">
    <cfRule type="cellIs" dxfId="6334" priority="7103" operator="equal">
      <formula>"Chờ lớp"</formula>
    </cfRule>
  </conditionalFormatting>
  <conditionalFormatting sqref="B550">
    <cfRule type="cellIs" dxfId="6333" priority="7104" operator="equal">
      <formula>"DONE"</formula>
    </cfRule>
  </conditionalFormatting>
  <conditionalFormatting sqref="B550">
    <cfRule type="cellIs" dxfId="6332" priority="7105" operator="equal">
      <formula>"LỖI LINK FB"</formula>
    </cfRule>
  </conditionalFormatting>
  <conditionalFormatting sqref="B550">
    <cfRule type="cellIs" dxfId="6331" priority="7106" operator="equal">
      <formula>"Chờ feedback"</formula>
    </cfRule>
  </conditionalFormatting>
  <conditionalFormatting sqref="B550">
    <cfRule type="cellIs" dxfId="6330" priority="7107" operator="equal">
      <formula>"Chờ lớp"</formula>
    </cfRule>
  </conditionalFormatting>
  <conditionalFormatting sqref="B550">
    <cfRule type="cellIs" dxfId="6329" priority="7108" operator="equal">
      <formula>"DONE"</formula>
    </cfRule>
  </conditionalFormatting>
  <conditionalFormatting sqref="C550:C554">
    <cfRule type="cellIs" dxfId="6328" priority="7109" operator="equal">
      <formula>"Up quá trình"</formula>
    </cfRule>
  </conditionalFormatting>
  <conditionalFormatting sqref="C550:C554">
    <cfRule type="cellIs" dxfId="6327" priority="7110" operator="equal">
      <formula>"Đã tính lương"</formula>
    </cfRule>
  </conditionalFormatting>
  <conditionalFormatting sqref="C550:C554">
    <cfRule type="cellIs" dxfId="6326" priority="7111" operator="equal">
      <formula>"Up Level"</formula>
    </cfRule>
  </conditionalFormatting>
  <conditionalFormatting sqref="C550:C554">
    <cfRule type="cellIs" dxfId="6325" priority="7112" operator="equal">
      <formula>"Mới"</formula>
    </cfRule>
  </conditionalFormatting>
  <conditionalFormatting sqref="C550:C554">
    <cfRule type="cellIs" dxfId="6324" priority="7113" operator="equal">
      <formula>"Up quá trình"</formula>
    </cfRule>
  </conditionalFormatting>
  <conditionalFormatting sqref="C550:C554">
    <cfRule type="cellIs" dxfId="6323" priority="7114" operator="equal">
      <formula>"Up Level"</formula>
    </cfRule>
  </conditionalFormatting>
  <conditionalFormatting sqref="C550:C554">
    <cfRule type="cellIs" dxfId="6322" priority="7115" operator="equal">
      <formula>"Mới"</formula>
    </cfRule>
  </conditionalFormatting>
  <conditionalFormatting sqref="D550:E550">
    <cfRule type="containsText" dxfId="6321" priority="7116" operator="containsText" text="Combo">
      <formula>NOT(ISERROR(SEARCH(("Combo"),(D550))))</formula>
    </cfRule>
  </conditionalFormatting>
  <conditionalFormatting sqref="D550:E550">
    <cfRule type="containsText" dxfId="6320" priority="7117" operator="containsText" text="Combo">
      <formula>NOT(ISERROR(SEARCH(("Combo"),(D550))))</formula>
    </cfRule>
  </conditionalFormatting>
  <conditionalFormatting sqref="D550:E550">
    <cfRule type="containsText" dxfId="6319" priority="7118" operator="containsText" text="Combo">
      <formula>NOT(ISERROR(SEARCH(("Combo"),(D550))))</formula>
    </cfRule>
  </conditionalFormatting>
  <conditionalFormatting sqref="D550:E550">
    <cfRule type="containsText" dxfId="6318" priority="7119" operator="containsText" text="Combo">
      <formula>NOT(ISERROR(SEARCH(("Combo"),(D550))))</formula>
    </cfRule>
  </conditionalFormatting>
  <conditionalFormatting sqref="D550:E550">
    <cfRule type="cellIs" dxfId="6317" priority="7120" operator="equal">
      <formula>"Toeic Lv2"</formula>
    </cfRule>
  </conditionalFormatting>
  <conditionalFormatting sqref="D550:E550">
    <cfRule type="cellIs" dxfId="6316" priority="7121" operator="equal">
      <formula>"Toeic Lv1"</formula>
    </cfRule>
  </conditionalFormatting>
  <conditionalFormatting sqref="D550:E550">
    <cfRule type="cellIs" dxfId="6315" priority="7122" operator="equal">
      <formula>"GT Lv3"</formula>
    </cfRule>
  </conditionalFormatting>
  <conditionalFormatting sqref="D550:E550">
    <cfRule type="cellIs" dxfId="6314" priority="7123" operator="equal">
      <formula>"GT Lv2"</formula>
    </cfRule>
  </conditionalFormatting>
  <conditionalFormatting sqref="D550:E550">
    <cfRule type="cellIs" dxfId="6313" priority="7124" operator="equal">
      <formula>"GT Lv1"</formula>
    </cfRule>
  </conditionalFormatting>
  <conditionalFormatting sqref="R550">
    <cfRule type="containsText" dxfId="6312" priority="7125" operator="containsText" text="Chung">
      <formula>NOT(ISERROR(SEARCH(("Chung"),(R550))))</formula>
    </cfRule>
  </conditionalFormatting>
  <conditionalFormatting sqref="R550">
    <cfRule type="containsText" dxfId="6311" priority="7126" operator="containsText" text="Chung">
      <formula>NOT(ISERROR(SEARCH(("Chung"),(R550))))</formula>
    </cfRule>
  </conditionalFormatting>
  <conditionalFormatting sqref="N550">
    <cfRule type="cellIs" dxfId="6310" priority="7127" operator="equal">
      <formula>"TIẾN"</formula>
    </cfRule>
  </conditionalFormatting>
  <conditionalFormatting sqref="N550">
    <cfRule type="cellIs" dxfId="6309" priority="7128" operator="equal">
      <formula>"TIẾN"</formula>
    </cfRule>
  </conditionalFormatting>
  <conditionalFormatting sqref="C550:C554 E550">
    <cfRule type="cellIs" dxfId="6308" priority="7129" operator="equal">
      <formula>"Đã tính lương"</formula>
    </cfRule>
  </conditionalFormatting>
  <conditionalFormatting sqref="C550:C554 E550">
    <cfRule type="cellIs" dxfId="6307" priority="7130" operator="equal">
      <formula>"Up quá trình"</formula>
    </cfRule>
  </conditionalFormatting>
  <conditionalFormatting sqref="C550:C554 E550">
    <cfRule type="cellIs" dxfId="6306" priority="7131" operator="equal">
      <formula>"Đã tính lương"</formula>
    </cfRule>
  </conditionalFormatting>
  <conditionalFormatting sqref="C550:C554 E550">
    <cfRule type="cellIs" dxfId="6305" priority="7132" operator="equal">
      <formula>"Up Level"</formula>
    </cfRule>
  </conditionalFormatting>
  <conditionalFormatting sqref="C550:C554 E550">
    <cfRule type="cellIs" dxfId="6304" priority="7133" operator="equal">
      <formula>"Mới"</formula>
    </cfRule>
  </conditionalFormatting>
  <conditionalFormatting sqref="C550:C554 E550">
    <cfRule type="cellIs" dxfId="6303" priority="7134" operator="equal">
      <formula>"Up quá trình"</formula>
    </cfRule>
  </conditionalFormatting>
  <conditionalFormatting sqref="C550:C554 E550">
    <cfRule type="cellIs" dxfId="6302" priority="7135" operator="equal">
      <formula>"Up Level"</formula>
    </cfRule>
  </conditionalFormatting>
  <conditionalFormatting sqref="C550:C554 E550">
    <cfRule type="cellIs" dxfId="6301" priority="7136" operator="equal">
      <formula>"Mới"</formula>
    </cfRule>
  </conditionalFormatting>
  <conditionalFormatting sqref="C550:C554 E550">
    <cfRule type="cellIs" dxfId="6300" priority="7137" operator="equal">
      <formula>"Đã tính lương"</formula>
    </cfRule>
  </conditionalFormatting>
  <conditionalFormatting sqref="B550:B555 B559:B561 B574:B575 B587:B2801">
    <cfRule type="cellIs" dxfId="6299" priority="7138" operator="equal">
      <formula>"LỖI LINK FB"</formula>
    </cfRule>
  </conditionalFormatting>
  <conditionalFormatting sqref="B550:B555 B559:B561 B574:B575 B587:B2801">
    <cfRule type="cellIs" dxfId="6298" priority="7139" operator="equal">
      <formula>"Chờ feedback"</formula>
    </cfRule>
  </conditionalFormatting>
  <conditionalFormatting sqref="B550:B555 B559:B561 B574:B575 B587:B2801">
    <cfRule type="cellIs" dxfId="6297" priority="7140" operator="equal">
      <formula>"Chờ lớp"</formula>
    </cfRule>
  </conditionalFormatting>
  <conditionalFormatting sqref="B550:B555 B559:B561 B574:B575 B587:B2801">
    <cfRule type="cellIs" dxfId="6296" priority="7141" operator="equal">
      <formula>"DONE"</formula>
    </cfRule>
  </conditionalFormatting>
  <conditionalFormatting sqref="B550:B555 B559:B561 B574:B575 B587:B2801">
    <cfRule type="cellIs" dxfId="6295" priority="7142" operator="equal">
      <formula>"LỖI LINK FB"</formula>
    </cfRule>
  </conditionalFormatting>
  <conditionalFormatting sqref="B550:B555 B559:B561 B574:B575 B587:B2801">
    <cfRule type="cellIs" dxfId="6294" priority="7143" operator="equal">
      <formula>"LỖI LINK FB"</formula>
    </cfRule>
  </conditionalFormatting>
  <conditionalFormatting sqref="B550:B555 B559:B561 B574:B575 B587:B2801">
    <cfRule type="cellIs" dxfId="6293" priority="7144" operator="equal">
      <formula>"LỖI LINK FB"</formula>
    </cfRule>
  </conditionalFormatting>
  <conditionalFormatting sqref="B550:B555 B559:B561 B574:B575 B587:B2801">
    <cfRule type="cellIs" dxfId="6292" priority="7145" operator="equal">
      <formula>"LỖI LINK FB"</formula>
    </cfRule>
  </conditionalFormatting>
  <conditionalFormatting sqref="B550:B555 B559:B561 B574:B575 B587:B2801">
    <cfRule type="cellIs" dxfId="6291" priority="7146" operator="equal">
      <formula>"LỖI LINK FB"</formula>
    </cfRule>
  </conditionalFormatting>
  <conditionalFormatting sqref="B550:B555 B559:B561 B574:B575 B587:B2801">
    <cfRule type="cellIs" dxfId="6290" priority="7147" operator="equal">
      <formula>"LỖI LINK FB"</formula>
    </cfRule>
  </conditionalFormatting>
  <conditionalFormatting sqref="B550:B555 B559:B561 B574:B575 B587:B2801">
    <cfRule type="cellIs" dxfId="6289" priority="7148" operator="equal">
      <formula>"LỖI LINK FB"</formula>
    </cfRule>
  </conditionalFormatting>
  <conditionalFormatting sqref="B550:B555 B559:B561 B574:B575 B587:B2801">
    <cfRule type="cellIs" dxfId="6288" priority="7149" operator="equal">
      <formula>"LỖI LINK FB"</formula>
    </cfRule>
  </conditionalFormatting>
  <conditionalFormatting sqref="B550:B555 B559:B561 B574:B575 B587:B2801">
    <cfRule type="cellIs" dxfId="6287" priority="7150" operator="equal">
      <formula>"LỖI LINK FB"</formula>
    </cfRule>
  </conditionalFormatting>
  <conditionalFormatting sqref="B550:B555 B559:B561 B574:B575 B587:B2801">
    <cfRule type="cellIs" dxfId="6286" priority="7151" operator="equal">
      <formula>"LỖI LINK FB"</formula>
    </cfRule>
  </conditionalFormatting>
  <conditionalFormatting sqref="B550:B555 B559:B561 B574:B575 B587:B2801">
    <cfRule type="cellIs" dxfId="6285" priority="7152" operator="equal">
      <formula>"LỖI LINK FB"</formula>
    </cfRule>
  </conditionalFormatting>
  <conditionalFormatting sqref="B550:B555 B559:B561 B574:B575 B587:B2801">
    <cfRule type="cellIs" dxfId="6284" priority="7153" operator="equal">
      <formula>"LỖI LINK FB"</formula>
    </cfRule>
  </conditionalFormatting>
  <conditionalFormatting sqref="B550:B555 B559:B561 B574:B575 B587:B2801">
    <cfRule type="cellIs" dxfId="6283" priority="7154" operator="equal">
      <formula>"LỖI LINK FB"</formula>
    </cfRule>
  </conditionalFormatting>
  <conditionalFormatting sqref="B550:B555 B559:B561 B574:B575 B587:B2801">
    <cfRule type="cellIs" dxfId="6282" priority="7155" operator="equal">
      <formula>"LỖI LINK FB"</formula>
    </cfRule>
  </conditionalFormatting>
  <conditionalFormatting sqref="B550:B555 B559:B561 B574:B575 B587:B2801">
    <cfRule type="cellIs" dxfId="6281" priority="7156" operator="equal">
      <formula>"LỖI LINK FB"</formula>
    </cfRule>
  </conditionalFormatting>
  <conditionalFormatting sqref="B550:B555 B559:B561 B574:B575 B587:B2801">
    <cfRule type="cellIs" dxfId="6280" priority="7157" operator="equal">
      <formula>"LỖI LINK FB"</formula>
    </cfRule>
  </conditionalFormatting>
  <conditionalFormatting sqref="B550:B555 B559:B561 B574:B575 B587:B2801">
    <cfRule type="cellIs" dxfId="6279" priority="7158" operator="equal">
      <formula>"LỖI LINK FB"</formula>
    </cfRule>
  </conditionalFormatting>
  <conditionalFormatting sqref="B550:B555 B559:B561 B574:B575 B587:B2801">
    <cfRule type="cellIs" dxfId="6278" priority="7159" operator="equal">
      <formula>"Chờ feedback"</formula>
    </cfRule>
  </conditionalFormatting>
  <conditionalFormatting sqref="B550:B555 B559:B561 B574:B575 B587:B2801">
    <cfRule type="cellIs" dxfId="6277" priority="7160" operator="equal">
      <formula>"Chờ lớp"</formula>
    </cfRule>
  </conditionalFormatting>
  <conditionalFormatting sqref="B550:B555 B559:B561 B574:B575 B587:B2801">
    <cfRule type="cellIs" dxfId="6276" priority="7161" operator="equal">
      <formula>"DONE"</formula>
    </cfRule>
  </conditionalFormatting>
  <conditionalFormatting sqref="C550:C554 E550">
    <cfRule type="cellIs" dxfId="6275" priority="7162" operator="equal">
      <formula>"Up quá trình"</formula>
    </cfRule>
  </conditionalFormatting>
  <conditionalFormatting sqref="C550:C554 E550">
    <cfRule type="cellIs" dxfId="6274" priority="7163" operator="equal">
      <formula>"Đã tính lương"</formula>
    </cfRule>
  </conditionalFormatting>
  <conditionalFormatting sqref="C550:C554 E550">
    <cfRule type="cellIs" dxfId="6273" priority="7164" operator="equal">
      <formula>"Up Level"</formula>
    </cfRule>
  </conditionalFormatting>
  <conditionalFormatting sqref="C550:C554 E550">
    <cfRule type="cellIs" dxfId="6272" priority="7165" operator="equal">
      <formula>"Mới"</formula>
    </cfRule>
  </conditionalFormatting>
  <conditionalFormatting sqref="C550:C554 E550">
    <cfRule type="cellIs" dxfId="6271" priority="7166" operator="equal">
      <formula>"Up quá trình"</formula>
    </cfRule>
  </conditionalFormatting>
  <conditionalFormatting sqref="C550:C554 E550">
    <cfRule type="cellIs" dxfId="6270" priority="7167" operator="equal">
      <formula>"Up Level"</formula>
    </cfRule>
  </conditionalFormatting>
  <conditionalFormatting sqref="C550:C554 E550">
    <cfRule type="cellIs" dxfId="6269" priority="7168" operator="equal">
      <formula>"Mới"</formula>
    </cfRule>
  </conditionalFormatting>
  <conditionalFormatting sqref="B550:B555 B559:B561 B574:B575 B587:B2801">
    <cfRule type="cellIs" dxfId="6268" priority="7169" operator="equal">
      <formula>"LỖI LINK FB"</formula>
    </cfRule>
  </conditionalFormatting>
  <conditionalFormatting sqref="B550:B555 B559:B561 B574:B575 B587:B2801">
    <cfRule type="cellIs" dxfId="6267" priority="7170" operator="equal">
      <formula>"Chờ feedback"</formula>
    </cfRule>
  </conditionalFormatting>
  <conditionalFormatting sqref="B550:B555 B559:B561 B574:B575 B587:B2801">
    <cfRule type="cellIs" dxfId="6266" priority="7171" operator="equal">
      <formula>"Chờ lớp"</formula>
    </cfRule>
  </conditionalFormatting>
  <conditionalFormatting sqref="B550:B555 B559:B561 B574:B575 B587:B2801">
    <cfRule type="cellIs" dxfId="6265" priority="7172" operator="equal">
      <formula>"DONE"</formula>
    </cfRule>
  </conditionalFormatting>
  <conditionalFormatting sqref="B550:B555 B559:B561 B574:B575 B587:B2801">
    <cfRule type="cellIs" dxfId="6264" priority="7173" operator="equal">
      <formula>"LỖI LINK FB"</formula>
    </cfRule>
  </conditionalFormatting>
  <conditionalFormatting sqref="B550:B555 B559:B561 B574:B575 B587:B2801">
    <cfRule type="cellIs" dxfId="6263" priority="7174" operator="equal">
      <formula>"Chờ feedback"</formula>
    </cfRule>
  </conditionalFormatting>
  <conditionalFormatting sqref="B550:B555 B559:B561 B574:B575 B587:B2801">
    <cfRule type="cellIs" dxfId="6262" priority="7175" operator="equal">
      <formula>"Chờ lớp"</formula>
    </cfRule>
  </conditionalFormatting>
  <conditionalFormatting sqref="B550:B555 B559:B561 B574:B575 B587:B2801">
    <cfRule type="cellIs" dxfId="6261" priority="7176" operator="equal">
      <formula>"DONE"</formula>
    </cfRule>
  </conditionalFormatting>
  <conditionalFormatting sqref="B550:B555 B559:B561 B574:B575 B587:B2801">
    <cfRule type="cellIs" dxfId="6260" priority="7177" operator="equal">
      <formula>"DONE"</formula>
    </cfRule>
  </conditionalFormatting>
  <conditionalFormatting sqref="B550:B555 B559:B561 B574:B575 B587:B2801">
    <cfRule type="cellIs" dxfId="6259" priority="7178" operator="equal">
      <formula>"Chờ lớp"</formula>
    </cfRule>
  </conditionalFormatting>
  <conditionalFormatting sqref="B550:B555 B559:B561 B574:B575 B587:B2801">
    <cfRule type="cellIs" dxfId="6258" priority="7179" operator="equal">
      <formula>"Chờ feedback"</formula>
    </cfRule>
  </conditionalFormatting>
  <conditionalFormatting sqref="B550:B555 B559:B561 B574:B575 B587:B2801">
    <cfRule type="cellIs" dxfId="6257" priority="7180" operator="equal">
      <formula>"LỖI LINK FB"</formula>
    </cfRule>
  </conditionalFormatting>
  <conditionalFormatting sqref="B550:B555 B559:B561 B574:B575 B587:B2801">
    <cfRule type="cellIs" dxfId="6256" priority="7181" operator="equal">
      <formula>"LỖI LINK FB"</formula>
    </cfRule>
  </conditionalFormatting>
  <conditionalFormatting sqref="B550:B555 B559:B561 B574:B575 B587:B2801">
    <cfRule type="cellIs" dxfId="6255" priority="7182" operator="equal">
      <formula>"Chờ feedback"</formula>
    </cfRule>
  </conditionalFormatting>
  <conditionalFormatting sqref="B550:B555 B559:B561 B574:B575 B587:B2801">
    <cfRule type="cellIs" dxfId="6254" priority="7183" operator="equal">
      <formula>"Chờ lớp"</formula>
    </cfRule>
  </conditionalFormatting>
  <conditionalFormatting sqref="B550:B555 B559:B561 B574:B575 B587:B2801">
    <cfRule type="cellIs" dxfId="6253" priority="7184" operator="equal">
      <formula>"DONE"</formula>
    </cfRule>
  </conditionalFormatting>
  <conditionalFormatting sqref="B550:B555 B559:B561 B574:B575 B587:B2801">
    <cfRule type="cellIs" dxfId="6252" priority="7185" operator="equal">
      <formula>"DONE"</formula>
    </cfRule>
  </conditionalFormatting>
  <conditionalFormatting sqref="B550:B555 B559:B561 B574:B575 B587:B2801">
    <cfRule type="cellIs" dxfId="6251" priority="7186" operator="equal">
      <formula>"Chờ lớp"</formula>
    </cfRule>
  </conditionalFormatting>
  <conditionalFormatting sqref="B550:B555 B559:B561 B574:B575 B587:B2801">
    <cfRule type="cellIs" dxfId="6250" priority="7187" operator="equal">
      <formula>"Chờ feedback"</formula>
    </cfRule>
  </conditionalFormatting>
  <conditionalFormatting sqref="B550:B555 B559:B561 B574:B575 B587:B2801">
    <cfRule type="cellIs" dxfId="6249" priority="7188" operator="equal">
      <formula>"LỖI LINK FB"</formula>
    </cfRule>
  </conditionalFormatting>
  <conditionalFormatting sqref="B550:B555 B559:B561 B574:B575 B587:B2801">
    <cfRule type="cellIs" dxfId="6248" priority="7189" operator="equal">
      <formula>"DONE"</formula>
    </cfRule>
  </conditionalFormatting>
  <conditionalFormatting sqref="B550:B555 B559:B561 B574:B575 B587:B2801">
    <cfRule type="cellIs" dxfId="6247" priority="7190" operator="equal">
      <formula>"Chờ lớp"</formula>
    </cfRule>
  </conditionalFormatting>
  <conditionalFormatting sqref="B550:B555 B559:B561 B574:B575 B587:B2801">
    <cfRule type="cellIs" dxfId="6246" priority="7191" operator="equal">
      <formula>"Chờ feedback"</formula>
    </cfRule>
  </conditionalFormatting>
  <conditionalFormatting sqref="B550:B555 B559:B561 B574:B575 B587:B2801">
    <cfRule type="cellIs" dxfId="6245" priority="7192" operator="equal">
      <formula>"LỖI LINK FB"</formula>
    </cfRule>
  </conditionalFormatting>
  <conditionalFormatting sqref="B550:B555 B559:B561 B574:B575 B587:B2801">
    <cfRule type="cellIs" dxfId="6244" priority="7193" operator="equal">
      <formula>"LỖI LINK FB"</formula>
    </cfRule>
  </conditionalFormatting>
  <conditionalFormatting sqref="B550:B555 B559:B561 B574:B575 B587:B2801">
    <cfRule type="cellIs" dxfId="6243" priority="7194" operator="equal">
      <formula>"Chờ feedback"</formula>
    </cfRule>
  </conditionalFormatting>
  <conditionalFormatting sqref="B550:B555 B559:B561 B574:B575 B587:B2801">
    <cfRule type="cellIs" dxfId="6242" priority="7195" operator="equal">
      <formula>"Chờ lớp"</formula>
    </cfRule>
  </conditionalFormatting>
  <conditionalFormatting sqref="B550:B555 B559:B561 B574:B575 B587:B2801">
    <cfRule type="cellIs" dxfId="6241" priority="7196" operator="equal">
      <formula>"DONE"</formula>
    </cfRule>
  </conditionalFormatting>
  <conditionalFormatting sqref="B550:B555 B559:B561 B574:B575 B587:B2801">
    <cfRule type="cellIs" dxfId="6240" priority="7197" operator="equal">
      <formula>"LỖI LINK FB"</formula>
    </cfRule>
  </conditionalFormatting>
  <conditionalFormatting sqref="B550:B555 B559:B561 B574:B575 B587:B2801">
    <cfRule type="cellIs" dxfId="6239" priority="7198" operator="equal">
      <formula>"Chờ feedback"</formula>
    </cfRule>
  </conditionalFormatting>
  <conditionalFormatting sqref="B550:B555 B559:B561 B574:B575 B587:B2801">
    <cfRule type="cellIs" dxfId="6238" priority="7199" operator="equal">
      <formula>"Chờ lớp"</formula>
    </cfRule>
  </conditionalFormatting>
  <conditionalFormatting sqref="B550:B555 B559:B561 B574:B575 B587:B2801">
    <cfRule type="cellIs" dxfId="6237" priority="7200" operator="equal">
      <formula>"DONE"</formula>
    </cfRule>
  </conditionalFormatting>
  <conditionalFormatting sqref="B550:B555 B559:B561 B574:B575 B587:B2801">
    <cfRule type="cellIs" dxfId="6236" priority="7201" operator="equal">
      <formula>"DONE"</formula>
    </cfRule>
  </conditionalFormatting>
  <conditionalFormatting sqref="B550:B555 B559:B561 B574:B575 B587:B2801">
    <cfRule type="cellIs" dxfId="6235" priority="7202" operator="equal">
      <formula>"Chờ lớp"</formula>
    </cfRule>
  </conditionalFormatting>
  <conditionalFormatting sqref="B550:B555 B559:B561 B574:B575 B587:B2801">
    <cfRule type="cellIs" dxfId="6234" priority="7203" operator="equal">
      <formula>"Chờ feedback"</formula>
    </cfRule>
  </conditionalFormatting>
  <conditionalFormatting sqref="B550:B555 B559:B561 B574:B575 B587:B2801">
    <cfRule type="cellIs" dxfId="6233" priority="7204" operator="equal">
      <formula>"LỖI LINK FB"</formula>
    </cfRule>
  </conditionalFormatting>
  <conditionalFormatting sqref="B550:B555 B559:B561 B574:B575 B587:B2801">
    <cfRule type="cellIs" dxfId="6232" priority="7205" operator="equal">
      <formula>"LỖI LINK FB"</formula>
    </cfRule>
  </conditionalFormatting>
  <conditionalFormatting sqref="B550:B555 B559:B561 B574:B575 B587:B2801">
    <cfRule type="cellIs" dxfId="6231" priority="7206" operator="equal">
      <formula>"Chờ feedback"</formula>
    </cfRule>
  </conditionalFormatting>
  <conditionalFormatting sqref="B550:B555 B559:B561 B574:B575 B587:B2801">
    <cfRule type="cellIs" dxfId="6230" priority="7207" operator="equal">
      <formula>"Chờ lớp"</formula>
    </cfRule>
  </conditionalFormatting>
  <conditionalFormatting sqref="B550:B555 B559:B561 B574:B575 B587:B2801">
    <cfRule type="cellIs" dxfId="6229" priority="7208" operator="equal">
      <formula>"DONE"</formula>
    </cfRule>
  </conditionalFormatting>
  <conditionalFormatting sqref="B550:B555 B559:B561 B574:B575 B587:B2801">
    <cfRule type="cellIs" dxfId="6228" priority="7209" operator="equal">
      <formula>"LỖI LINK FB"</formula>
    </cfRule>
  </conditionalFormatting>
  <conditionalFormatting sqref="B550:B555 B559:B561 B574:B575 B587:B2801">
    <cfRule type="cellIs" dxfId="6227" priority="7210" operator="equal">
      <formula>"Chờ feedback"</formula>
    </cfRule>
  </conditionalFormatting>
  <conditionalFormatting sqref="B550:B555 B559:B561 B574:B575 B587:B2801">
    <cfRule type="cellIs" dxfId="6226" priority="7211" operator="equal">
      <formula>"Chờ lớp"</formula>
    </cfRule>
  </conditionalFormatting>
  <conditionalFormatting sqref="B550:B555 B559:B561 B574:B575 B587:B2801">
    <cfRule type="cellIs" dxfId="6225" priority="7212" operator="equal">
      <formula>"DONE"</formula>
    </cfRule>
  </conditionalFormatting>
  <conditionalFormatting sqref="B550:B555 B559:B561 B574:B575 B587:B2801">
    <cfRule type="cellIs" dxfId="6224" priority="7213" operator="equal">
      <formula>"LỖI LINK FB"</formula>
    </cfRule>
  </conditionalFormatting>
  <conditionalFormatting sqref="B550:B555 B559:B561 B574:B575 B587:B2801">
    <cfRule type="cellIs" dxfId="6223" priority="7214" operator="equal">
      <formula>"Chờ feedback"</formula>
    </cfRule>
  </conditionalFormatting>
  <conditionalFormatting sqref="B550:B555 B559:B561 B574:B575 B587:B2801">
    <cfRule type="cellIs" dxfId="6222" priority="7215" operator="equal">
      <formula>"Chờ lớp"</formula>
    </cfRule>
  </conditionalFormatting>
  <conditionalFormatting sqref="B550:B555 B559:B561 B574:B575 B587:B2801">
    <cfRule type="cellIs" dxfId="6221" priority="7216" operator="equal">
      <formula>"DONE"</formula>
    </cfRule>
  </conditionalFormatting>
  <conditionalFormatting sqref="B550:B555 B559:B561 B574:B575 B587:B2801">
    <cfRule type="cellIs" dxfId="6220" priority="7217" operator="equal">
      <formula>"LỖI LINK FB"</formula>
    </cfRule>
  </conditionalFormatting>
  <conditionalFormatting sqref="B550:B555 B559:B561 B574:B575 B587:B2801">
    <cfRule type="cellIs" dxfId="6219" priority="7218" operator="equal">
      <formula>"Chờ feedback"</formula>
    </cfRule>
  </conditionalFormatting>
  <conditionalFormatting sqref="B550:B555 B559:B561 B574:B575 B587:B2801">
    <cfRule type="cellIs" dxfId="6218" priority="7219" operator="equal">
      <formula>"Chờ lớp"</formula>
    </cfRule>
  </conditionalFormatting>
  <conditionalFormatting sqref="B550:B555 B559:B561 B574:B575 B587:B2801">
    <cfRule type="cellIs" dxfId="6217" priority="7220" operator="equal">
      <formula>"DONE"</formula>
    </cfRule>
  </conditionalFormatting>
  <conditionalFormatting sqref="B550:B555 B559:B561 B574:B575 B587:B2801">
    <cfRule type="cellIs" dxfId="6216" priority="7221" operator="equal">
      <formula>"LỖI LINK FB"</formula>
    </cfRule>
  </conditionalFormatting>
  <conditionalFormatting sqref="B550:B555 B559:B561 B574:B575 B587:B2801">
    <cfRule type="cellIs" dxfId="6215" priority="7222" operator="equal">
      <formula>"LỖI LINK FB"</formula>
    </cfRule>
  </conditionalFormatting>
  <conditionalFormatting sqref="B550:B555 B559:B561 B574:B575 B587:B2801">
    <cfRule type="cellIs" dxfId="6214" priority="7223" operator="equal">
      <formula>"LỖI LINK FB"</formula>
    </cfRule>
  </conditionalFormatting>
  <conditionalFormatting sqref="B550:B555 B559:B561 B574:B575 B587:B2801">
    <cfRule type="cellIs" dxfId="6213" priority="7224" operator="equal">
      <formula>"LỖI LINK FB"</formula>
    </cfRule>
  </conditionalFormatting>
  <conditionalFormatting sqref="B550:B555 B559:B561 B574:B575 B587:B2801">
    <cfRule type="cellIs" dxfId="6212" priority="7225" operator="equal">
      <formula>"LỖI LINK FB"</formula>
    </cfRule>
  </conditionalFormatting>
  <conditionalFormatting sqref="B550:B555 B559:B561 B574:B575 B587:B2801">
    <cfRule type="cellIs" dxfId="6211" priority="7226" operator="equal">
      <formula>"LỖI LINK FB"</formula>
    </cfRule>
  </conditionalFormatting>
  <conditionalFormatting sqref="B550:B555 B559:B561 B574:B575 B587:B2801">
    <cfRule type="cellIs" dxfId="6210" priority="7227" operator="equal">
      <formula>"LỖI LINK FB"</formula>
    </cfRule>
  </conditionalFormatting>
  <conditionalFormatting sqref="B550:B555 B559:B561 B574:B575 B587:B2801">
    <cfRule type="cellIs" dxfId="6209" priority="7228" operator="equal">
      <formula>"LỖI LINK FB"</formula>
    </cfRule>
  </conditionalFormatting>
  <conditionalFormatting sqref="B550:B555 B559:B561 B574:B575 B587:B2801">
    <cfRule type="cellIs" dxfId="6208" priority="7229" operator="equal">
      <formula>"LỖI LINK FB"</formula>
    </cfRule>
  </conditionalFormatting>
  <conditionalFormatting sqref="B550:B555 B559:B561 B574:B575 B587:B2801">
    <cfRule type="cellIs" dxfId="6207" priority="7230" operator="equal">
      <formula>"LỖI LINK FB"</formula>
    </cfRule>
  </conditionalFormatting>
  <conditionalFormatting sqref="B550:B555 B559:B561 B574:B575 B587:B2801">
    <cfRule type="cellIs" dxfId="6206" priority="7231" operator="equal">
      <formula>"LỖI LINK FB"</formula>
    </cfRule>
  </conditionalFormatting>
  <conditionalFormatting sqref="B550:B555 B559:B561 B574:B575 B587:B2801">
    <cfRule type="cellIs" dxfId="6205" priority="7232" operator="equal">
      <formula>"LỖI LINK FB"</formula>
    </cfRule>
  </conditionalFormatting>
  <conditionalFormatting sqref="B550:B555 B559:B561 B574:B575 B587:B2801">
    <cfRule type="cellIs" dxfId="6204" priority="7233" operator="equal">
      <formula>"LỖI LINK FB"</formula>
    </cfRule>
  </conditionalFormatting>
  <conditionalFormatting sqref="B550:B555 B559:B561 B574:B575 B587:B2801">
    <cfRule type="cellIs" dxfId="6203" priority="7234" operator="equal">
      <formula>"LỖI LINK FB"</formula>
    </cfRule>
  </conditionalFormatting>
  <conditionalFormatting sqref="B550:B555 B559:B561 B574:B575 B587:B2801">
    <cfRule type="cellIs" dxfId="6202" priority="7235" operator="equal">
      <formula>"Chờ feedback"</formula>
    </cfRule>
  </conditionalFormatting>
  <conditionalFormatting sqref="B550:B555 B559:B561 B574:B575 B587:B2801">
    <cfRule type="cellIs" dxfId="6201" priority="7236" operator="equal">
      <formula>"Chờ lớp"</formula>
    </cfRule>
  </conditionalFormatting>
  <conditionalFormatting sqref="B550:B555 B559:B561 B574:B575 B587:B2801">
    <cfRule type="cellIs" dxfId="6200" priority="7237" operator="equal">
      <formula>"DONE"</formula>
    </cfRule>
  </conditionalFormatting>
  <conditionalFormatting sqref="B550:B555 B559:B561 B574:B575 B587:B2801">
    <cfRule type="cellIs" dxfId="6199" priority="7238" operator="equal">
      <formula>"LỖI LINK FB"</formula>
    </cfRule>
  </conditionalFormatting>
  <conditionalFormatting sqref="B550:B555 B559:B561 B574:B575 B587:B2801">
    <cfRule type="cellIs" dxfId="6198" priority="7239" operator="equal">
      <formula>"Chờ feedback"</formula>
    </cfRule>
  </conditionalFormatting>
  <conditionalFormatting sqref="B550:B555 B559:B561 B574:B575 B587:B2801">
    <cfRule type="cellIs" dxfId="6197" priority="7240" operator="equal">
      <formula>"Chờ lớp"</formula>
    </cfRule>
  </conditionalFormatting>
  <conditionalFormatting sqref="B550:B555 B559:B561 B574:B575 B587:B2801">
    <cfRule type="cellIs" dxfId="6196" priority="7241" operator="equal">
      <formula>"DONE"</formula>
    </cfRule>
  </conditionalFormatting>
  <conditionalFormatting sqref="B550:B555 B559:B561 B574:B575 B587:B2801">
    <cfRule type="cellIs" dxfId="6195" priority="7242" operator="equal">
      <formula>"LỖI LINK FB"</formula>
    </cfRule>
  </conditionalFormatting>
  <conditionalFormatting sqref="B550:B555 B559:B561 B574:B575 B587:B2801">
    <cfRule type="cellIs" dxfId="6194" priority="7243" operator="equal">
      <formula>"Chờ feedback"</formula>
    </cfRule>
  </conditionalFormatting>
  <conditionalFormatting sqref="B550:B555 B559:B561 B574:B575 B587:B2801">
    <cfRule type="cellIs" dxfId="6193" priority="7244" operator="equal">
      <formula>"Chờ lớp"</formula>
    </cfRule>
  </conditionalFormatting>
  <conditionalFormatting sqref="B550:B555 B559:B561 B574:B575 B587:B2801">
    <cfRule type="cellIs" dxfId="6192" priority="7245" operator="equal">
      <formula>"DONE"</formula>
    </cfRule>
  </conditionalFormatting>
  <conditionalFormatting sqref="B550:B555 B559:B561 B574:B575 B587:B2801">
    <cfRule type="cellIs" dxfId="6191" priority="7246" operator="equal">
      <formula>"LỖI LINK FB"</formula>
    </cfRule>
  </conditionalFormatting>
  <conditionalFormatting sqref="B550:B555 B559:B561 B574:B575 B587:B2801">
    <cfRule type="cellIs" dxfId="6190" priority="7247" operator="equal">
      <formula>"Chờ feedback"</formula>
    </cfRule>
  </conditionalFormatting>
  <conditionalFormatting sqref="B550:B555 B559:B561 B574:B575 B587:B2801">
    <cfRule type="cellIs" dxfId="6189" priority="7248" operator="equal">
      <formula>"Chờ lớp"</formula>
    </cfRule>
  </conditionalFormatting>
  <conditionalFormatting sqref="B550:B555 B559:B561 B574:B575 B587:B2801">
    <cfRule type="cellIs" dxfId="6188" priority="7249" operator="equal">
      <formula>"DONE"</formula>
    </cfRule>
  </conditionalFormatting>
  <conditionalFormatting sqref="B550:B555 B559:B561 B574:B575 B587:B2801">
    <cfRule type="cellIs" dxfId="6187" priority="7250" operator="equal">
      <formula>"DONE"</formula>
    </cfRule>
  </conditionalFormatting>
  <conditionalFormatting sqref="B550:B555 B559:B561 B574:B575 B587:B2801">
    <cfRule type="cellIs" dxfId="6186" priority="7251" operator="equal">
      <formula>"Chờ lớp"</formula>
    </cfRule>
  </conditionalFormatting>
  <conditionalFormatting sqref="B550:B555 B559:B561 B574:B575 B587:B2801">
    <cfRule type="cellIs" dxfId="6185" priority="7252" operator="equal">
      <formula>"Chờ feedback"</formula>
    </cfRule>
  </conditionalFormatting>
  <conditionalFormatting sqref="B550:B555 B559:B561 B574:B575 B587:B2801">
    <cfRule type="cellIs" dxfId="6184" priority="7253" operator="equal">
      <formula>"LỖI LINK FB"</formula>
    </cfRule>
  </conditionalFormatting>
  <conditionalFormatting sqref="B550:B555 B559:B561 B574:B575 B587:B2801">
    <cfRule type="cellIs" dxfId="6183" priority="7254" operator="equal">
      <formula>"DONE"</formula>
    </cfRule>
  </conditionalFormatting>
  <conditionalFormatting sqref="B550:B555 B559:B561 B574:B575 B587:B2801">
    <cfRule type="cellIs" dxfId="6182" priority="7255" operator="equal">
      <formula>"Chờ lớp"</formula>
    </cfRule>
  </conditionalFormatting>
  <conditionalFormatting sqref="B550:B555 B559:B561 B574:B575 B587:B2801">
    <cfRule type="cellIs" dxfId="6181" priority="7256" operator="equal">
      <formula>"Chờ feedback"</formula>
    </cfRule>
  </conditionalFormatting>
  <conditionalFormatting sqref="B550:B555 B559:B561 B574:B575 B587:B2801">
    <cfRule type="cellIs" dxfId="6180" priority="7257" operator="equal">
      <formula>"LỖI LINK FB"</formula>
    </cfRule>
  </conditionalFormatting>
  <conditionalFormatting sqref="B550:B555 B559:B561 B574:B575 B587:B2801">
    <cfRule type="cellIs" dxfId="6179" priority="7258" operator="equal">
      <formula>"DONE"</formula>
    </cfRule>
  </conditionalFormatting>
  <conditionalFormatting sqref="B550:B555 B559:B561 B574:B575 B587:B2801">
    <cfRule type="cellIs" dxfId="6178" priority="7259" operator="equal">
      <formula>"Chờ lớp"</formula>
    </cfRule>
  </conditionalFormatting>
  <conditionalFormatting sqref="B550:B555 B559:B561 B574:B575 B587:B2801">
    <cfRule type="cellIs" dxfId="6177" priority="7260" operator="equal">
      <formula>"Chờ feedback"</formula>
    </cfRule>
  </conditionalFormatting>
  <conditionalFormatting sqref="B550:B555 B559:B561 B574:B575 B587:B2801">
    <cfRule type="cellIs" dxfId="6176" priority="7261" operator="equal">
      <formula>"LỖI LINK FB"</formula>
    </cfRule>
  </conditionalFormatting>
  <conditionalFormatting sqref="B550:B555 B559:B561 B574:B575 B587:B2801">
    <cfRule type="cellIs" dxfId="6175" priority="7262" operator="equal">
      <formula>"DONE"</formula>
    </cfRule>
  </conditionalFormatting>
  <conditionalFormatting sqref="B550:B555 B559:B561 B574:B575 B587:B2801">
    <cfRule type="cellIs" dxfId="6174" priority="7263" operator="equal">
      <formula>"Chờ lớp"</formula>
    </cfRule>
  </conditionalFormatting>
  <conditionalFormatting sqref="B550:B555 B559:B561 B574:B575 B587:B2801">
    <cfRule type="cellIs" dxfId="6173" priority="7264" operator="equal">
      <formula>"Chờ feedback"</formula>
    </cfRule>
  </conditionalFormatting>
  <conditionalFormatting sqref="B550:B555 B559:B561 B574:B575 B587:B2801">
    <cfRule type="cellIs" dxfId="6172" priority="7265" operator="equal">
      <formula>"LỖI LINK FB"</formula>
    </cfRule>
  </conditionalFormatting>
  <conditionalFormatting sqref="B550:B555 B559:B561 B574:B575 B587:B2801">
    <cfRule type="cellIs" dxfId="6171" priority="7266" operator="equal">
      <formula>"LỖI LINK FB"</formula>
    </cfRule>
  </conditionalFormatting>
  <conditionalFormatting sqref="B550:B555 B559:B561 B574:B575 B587:B2801">
    <cfRule type="cellIs" dxfId="6170" priority="7267" operator="equal">
      <formula>"Chờ feedback"</formula>
    </cfRule>
  </conditionalFormatting>
  <conditionalFormatting sqref="B550:B555 B559:B561 B574:B575 B587:B2801">
    <cfRule type="cellIs" dxfId="6169" priority="7268" operator="equal">
      <formula>"Chờ lớp"</formula>
    </cfRule>
  </conditionalFormatting>
  <conditionalFormatting sqref="B550:B555 B559:B561 B574:B575 B587:B2801">
    <cfRule type="cellIs" dxfId="6168" priority="7269" operator="equal">
      <formula>"DONE"</formula>
    </cfRule>
  </conditionalFormatting>
  <conditionalFormatting sqref="B550:B555 B559:B561 B574:B575 B587:B2801">
    <cfRule type="cellIs" dxfId="6167" priority="7270" operator="equal">
      <formula>"DONE"</formula>
    </cfRule>
  </conditionalFormatting>
  <conditionalFormatting sqref="B550:B555 B559:B561 B574:B575 B587:B2801">
    <cfRule type="cellIs" dxfId="6166" priority="7271" operator="equal">
      <formula>"Chờ lớp"</formula>
    </cfRule>
  </conditionalFormatting>
  <conditionalFormatting sqref="B550:B555 B559:B561 B574:B575 B587:B2801">
    <cfRule type="cellIs" dxfId="6165" priority="7272" operator="equal">
      <formula>"Chờ feedback"</formula>
    </cfRule>
  </conditionalFormatting>
  <conditionalFormatting sqref="B550:B555 B559:B561 B574:B575 B587:B2801">
    <cfRule type="cellIs" dxfId="6164" priority="7273" operator="equal">
      <formula>"LỖI LINK FB"</formula>
    </cfRule>
  </conditionalFormatting>
  <conditionalFormatting sqref="B550:B555 B559:B561 B574:B575 B587:B2801">
    <cfRule type="cellIs" dxfId="6163" priority="7274" operator="equal">
      <formula>"DONE"</formula>
    </cfRule>
  </conditionalFormatting>
  <conditionalFormatting sqref="B550:B555 B559:B561 B574:B575 B587:B2801">
    <cfRule type="cellIs" dxfId="6162" priority="7275" operator="equal">
      <formula>"Chờ lớp"</formula>
    </cfRule>
  </conditionalFormatting>
  <conditionalFormatting sqref="B550:B555 B559:B561 B574:B575 B587:B2801">
    <cfRule type="cellIs" dxfId="6161" priority="7276" operator="equal">
      <formula>"Chờ feedback"</formula>
    </cfRule>
  </conditionalFormatting>
  <conditionalFormatting sqref="B550:B555 B559:B561 B574:B575 B587:B2801">
    <cfRule type="cellIs" dxfId="6160" priority="7277" operator="equal">
      <formula>"LỖI LINK FB"</formula>
    </cfRule>
  </conditionalFormatting>
  <conditionalFormatting sqref="B550:B555 B559:B561 B574:B575 B587:B2801">
    <cfRule type="cellIs" dxfId="6159" priority="7278" operator="equal">
      <formula>"LỖI LINK FB"</formula>
    </cfRule>
  </conditionalFormatting>
  <conditionalFormatting sqref="B550:B555 B559:B561 B574:B575 B587:B2801">
    <cfRule type="cellIs" dxfId="6158" priority="7279" operator="equal">
      <formula>"Chờ feedback"</formula>
    </cfRule>
  </conditionalFormatting>
  <conditionalFormatting sqref="B550:B555 B559:B561 B574:B575 B587:B2801">
    <cfRule type="cellIs" dxfId="6157" priority="7280" operator="equal">
      <formula>"Chờ lớp"</formula>
    </cfRule>
  </conditionalFormatting>
  <conditionalFormatting sqref="B550:B555 B559:B561 B574:B575 B587:B2801">
    <cfRule type="cellIs" dxfId="6156" priority="7281" operator="equal">
      <formula>"DONE"</formula>
    </cfRule>
  </conditionalFormatting>
  <conditionalFormatting sqref="B550:B555 B559:B561 B574:B575 B587:B2801">
    <cfRule type="cellIs" dxfId="6155" priority="7282" operator="equal">
      <formula>"LỖI LINK FB"</formula>
    </cfRule>
  </conditionalFormatting>
  <conditionalFormatting sqref="B550:B555 B559:B561 B574:B575 B587:B2801">
    <cfRule type="cellIs" dxfId="6154" priority="7283" operator="equal">
      <formula>"Chờ feedback"</formula>
    </cfRule>
  </conditionalFormatting>
  <conditionalFormatting sqref="B550:B555 B559:B561 B574:B575 B587:B2801">
    <cfRule type="cellIs" dxfId="6153" priority="7284" operator="equal">
      <formula>"Chờ lớp"</formula>
    </cfRule>
  </conditionalFormatting>
  <conditionalFormatting sqref="B550:B555 B559:B561 B574:B575 B587:B2801">
    <cfRule type="cellIs" dxfId="6152" priority="7285" operator="equal">
      <formula>"DONE"</formula>
    </cfRule>
  </conditionalFormatting>
  <conditionalFormatting sqref="B550:B555 B559:B561 B574:B575 B587:B2801">
    <cfRule type="cellIs" dxfId="6151" priority="7286" operator="equal">
      <formula>"DONE"</formula>
    </cfRule>
  </conditionalFormatting>
  <conditionalFormatting sqref="B550:B555 B559:B561 B574:B575 B587:B2801">
    <cfRule type="cellIs" dxfId="6150" priority="7287" operator="equal">
      <formula>"Chờ lớp"</formula>
    </cfRule>
  </conditionalFormatting>
  <conditionalFormatting sqref="B550:B555 B559:B561 B574:B575 B587:B2801">
    <cfRule type="cellIs" dxfId="6149" priority="7288" operator="equal">
      <formula>"Chờ feedback"</formula>
    </cfRule>
  </conditionalFormatting>
  <conditionalFormatting sqref="B550:B555 B559:B561 B574:B575 B587:B2801">
    <cfRule type="cellIs" dxfId="6148" priority="7289" operator="equal">
      <formula>"LỖI LINK FB"</formula>
    </cfRule>
  </conditionalFormatting>
  <conditionalFormatting sqref="B550:B555 B559:B561 B574:B575 B587:B2801">
    <cfRule type="cellIs" dxfId="6147" priority="7290" operator="equal">
      <formula>"LỖI LINK FB"</formula>
    </cfRule>
  </conditionalFormatting>
  <conditionalFormatting sqref="B550:B555 B559:B561 B574:B575 B587:B2801">
    <cfRule type="cellIs" dxfId="6146" priority="7291" operator="equal">
      <formula>"Chờ feedback"</formula>
    </cfRule>
  </conditionalFormatting>
  <conditionalFormatting sqref="B550:B555 B559:B561 B574:B575 B587:B2801">
    <cfRule type="cellIs" dxfId="6145" priority="7292" operator="equal">
      <formula>"Chờ lớp"</formula>
    </cfRule>
  </conditionalFormatting>
  <conditionalFormatting sqref="B550:B555 B559:B561 B574:B575 B587:B2801">
    <cfRule type="cellIs" dxfId="6144" priority="7293" operator="equal">
      <formula>"DONE"</formula>
    </cfRule>
  </conditionalFormatting>
  <conditionalFormatting sqref="B550:B555 B559:B561 B574:B575 B587:B2801">
    <cfRule type="cellIs" dxfId="6143" priority="7294" operator="equal">
      <formula>"DONE"</formula>
    </cfRule>
  </conditionalFormatting>
  <conditionalFormatting sqref="B550:B555 B559:B561 B574:B575 B587:B2801">
    <cfRule type="cellIs" dxfId="6142" priority="7295" operator="equal">
      <formula>"Chờ lớp"</formula>
    </cfRule>
  </conditionalFormatting>
  <conditionalFormatting sqref="B550:B555 B559:B561 B574:B575 B587:B2801">
    <cfRule type="cellIs" dxfId="6141" priority="7296" operator="equal">
      <formula>"Chờ feedback"</formula>
    </cfRule>
  </conditionalFormatting>
  <conditionalFormatting sqref="B550:B555 B559:B561 B574:B575 B587:B2801">
    <cfRule type="cellIs" dxfId="6140" priority="7297" operator="equal">
      <formula>"LỖI LINK FB"</formula>
    </cfRule>
  </conditionalFormatting>
  <conditionalFormatting sqref="B550:B555 B559:B561 B574:B575 B587:B2801">
    <cfRule type="cellIs" dxfId="6139" priority="7298" operator="equal">
      <formula>"DONE"</formula>
    </cfRule>
  </conditionalFormatting>
  <conditionalFormatting sqref="B550:B555 B559:B561 B574:B575 B587:B2801">
    <cfRule type="cellIs" dxfId="6138" priority="7299" operator="equal">
      <formula>"Chờ lớp"</formula>
    </cfRule>
  </conditionalFormatting>
  <conditionalFormatting sqref="B550:B555 B559:B561 B574:B575 B587:B2801">
    <cfRule type="cellIs" dxfId="6137" priority="7300" operator="equal">
      <formula>"Chờ feedback"</formula>
    </cfRule>
  </conditionalFormatting>
  <conditionalFormatting sqref="B550:B555 B559:B561 B574:B575 B587:B2801">
    <cfRule type="cellIs" dxfId="6136" priority="7301" operator="equal">
      <formula>"LỖI LINK FB"</formula>
    </cfRule>
  </conditionalFormatting>
  <conditionalFormatting sqref="B550:B555 B559:B561 B574:B575 B587:B2801">
    <cfRule type="cellIs" dxfId="6135" priority="7302" operator="equal">
      <formula>"DONE"</formula>
    </cfRule>
  </conditionalFormatting>
  <conditionalFormatting sqref="B550:B555 B559:B561 B574:B575 B587:B2801">
    <cfRule type="cellIs" dxfId="6134" priority="7303" operator="equal">
      <formula>"Chờ lớp"</formula>
    </cfRule>
  </conditionalFormatting>
  <conditionalFormatting sqref="B550:B555 B559:B561 B574:B575 B587:B2801">
    <cfRule type="cellIs" dxfId="6133" priority="7304" operator="equal">
      <formula>"Chờ feedback"</formula>
    </cfRule>
  </conditionalFormatting>
  <conditionalFormatting sqref="B550:B555 B559:B561 B574:B575 B587:B2801">
    <cfRule type="cellIs" dxfId="6132" priority="7305" operator="equal">
      <formula>"LỖI LINK FB"</formula>
    </cfRule>
  </conditionalFormatting>
  <conditionalFormatting sqref="B550:B555 B559:B561 B574:B575 B587:B2801">
    <cfRule type="cellIs" dxfId="6131" priority="7306" operator="equal">
      <formula>"LỖI LINK FB"</formula>
    </cfRule>
  </conditionalFormatting>
  <conditionalFormatting sqref="B550:B555 B559:B561 B574:B575 B587:B2801">
    <cfRule type="cellIs" dxfId="6130" priority="7307" operator="equal">
      <formula>"LỖI LINK FB"</formula>
    </cfRule>
  </conditionalFormatting>
  <conditionalFormatting sqref="B550:B555 B559:B561 B574:B575 B587:B2801">
    <cfRule type="cellIs" dxfId="6129" priority="7308" operator="equal">
      <formula>"LỖI LINK FB"</formula>
    </cfRule>
  </conditionalFormatting>
  <conditionalFormatting sqref="B550:B555 B559:B561 B574:B575 B587:B2801">
    <cfRule type="cellIs" dxfId="6128" priority="7309" operator="equal">
      <formula>"LỖI LINK FB"</formula>
    </cfRule>
  </conditionalFormatting>
  <conditionalFormatting sqref="B550:B555 B559:B561 B574:B575 B587:B2801">
    <cfRule type="cellIs" dxfId="6127" priority="7310" operator="equal">
      <formula>"LỖI LINK FB"</formula>
    </cfRule>
  </conditionalFormatting>
  <conditionalFormatting sqref="B550:B555 B559:B561 B574:B575 B587:B2801">
    <cfRule type="cellIs" dxfId="6126" priority="7311" operator="equal">
      <formula>"LỖI LINK FB"</formula>
    </cfRule>
  </conditionalFormatting>
  <conditionalFormatting sqref="B550:B555 B559:B561 B574:B575 B587:B2801">
    <cfRule type="cellIs" dxfId="6125" priority="7312" operator="equal">
      <formula>"LỖI LINK FB"</formula>
    </cfRule>
  </conditionalFormatting>
  <conditionalFormatting sqref="B550:B555 B559:B561 B574:B575 B587:B2801">
    <cfRule type="cellIs" dxfId="6124" priority="7313" operator="equal">
      <formula>"LỖI LINK FB"</formula>
    </cfRule>
  </conditionalFormatting>
  <conditionalFormatting sqref="B550:B555 B559:B561 B574:B575 B587:B2801">
    <cfRule type="cellIs" dxfId="6123" priority="7314" operator="equal">
      <formula>"LỖI LINK FB"</formula>
    </cfRule>
  </conditionalFormatting>
  <conditionalFormatting sqref="B550:B555 B559:B561 B574:B575 B587:B2801">
    <cfRule type="cellIs" dxfId="6122" priority="7315" operator="equal">
      <formula>"LỖI LINK FB"</formula>
    </cfRule>
  </conditionalFormatting>
  <conditionalFormatting sqref="B550:B555 B559:B561 B574:B575 B587:B2801">
    <cfRule type="cellIs" dxfId="6121" priority="7316" operator="equal">
      <formula>"LỖI LINK FB"</formula>
    </cfRule>
  </conditionalFormatting>
  <conditionalFormatting sqref="B550:B555 B559:B561 B574:B575 B587:B2801">
    <cfRule type="cellIs" dxfId="6120" priority="7317" operator="equal">
      <formula>"LỖI LINK FB"</formula>
    </cfRule>
  </conditionalFormatting>
  <conditionalFormatting sqref="B550:B555 B559:B561 B574:B575 B587:B2801">
    <cfRule type="cellIs" dxfId="6119" priority="7318" operator="equal">
      <formula>"LỖI LINK FB"</formula>
    </cfRule>
  </conditionalFormatting>
  <conditionalFormatting sqref="B550:B555 B559:B561 B574:B575 B587:B2801">
    <cfRule type="cellIs" dxfId="6118" priority="7319" operator="equal">
      <formula>"DONE"</formula>
    </cfRule>
  </conditionalFormatting>
  <conditionalFormatting sqref="B550:B555 B559:B561 B574:B575 B587:B2801">
    <cfRule type="cellIs" dxfId="6117" priority="7320" operator="equal">
      <formula>"Chờ lớp"</formula>
    </cfRule>
  </conditionalFormatting>
  <conditionalFormatting sqref="B550:B555 B559:B561 B574:B575 B587:B2801">
    <cfRule type="cellIs" dxfId="6116" priority="7321" operator="equal">
      <formula>"Chờ feedback"</formula>
    </cfRule>
  </conditionalFormatting>
  <conditionalFormatting sqref="B550:B555 B559:B561 B574:B575 B587:B2801">
    <cfRule type="cellIs" dxfId="6115" priority="7322" operator="equal">
      <formula>"LỖI LINK FB"</formula>
    </cfRule>
  </conditionalFormatting>
  <conditionalFormatting sqref="E550">
    <cfRule type="containsText" dxfId="6114" priority="7323" operator="containsText" text="Combo">
      <formula>NOT(ISERROR(SEARCH(("Combo"),(E550))))</formula>
    </cfRule>
  </conditionalFormatting>
  <conditionalFormatting sqref="E550">
    <cfRule type="containsText" dxfId="6113" priority="7324" operator="containsText" text="Combo">
      <formula>NOT(ISERROR(SEARCH(("Combo"),(E550))))</formula>
    </cfRule>
  </conditionalFormatting>
  <conditionalFormatting sqref="E550">
    <cfRule type="containsText" dxfId="6112" priority="7325" operator="containsText" text="Combo">
      <formula>NOT(ISERROR(SEARCH(("Combo"),(E550))))</formula>
    </cfRule>
  </conditionalFormatting>
  <conditionalFormatting sqref="E550">
    <cfRule type="containsText" dxfId="6111" priority="7326" operator="containsText" text="Combo">
      <formula>NOT(ISERROR(SEARCH(("Combo"),(E550))))</formula>
    </cfRule>
  </conditionalFormatting>
  <conditionalFormatting sqref="E550">
    <cfRule type="cellIs" dxfId="6110" priority="7327" operator="equal">
      <formula>"Toeic Lv2"</formula>
    </cfRule>
  </conditionalFormatting>
  <conditionalFormatting sqref="E550">
    <cfRule type="cellIs" dxfId="6109" priority="7328" operator="equal">
      <formula>"Toeic Lv1"</formula>
    </cfRule>
  </conditionalFormatting>
  <conditionalFormatting sqref="E550">
    <cfRule type="cellIs" dxfId="6108" priority="7329" operator="equal">
      <formula>"GT Lv3"</formula>
    </cfRule>
  </conditionalFormatting>
  <conditionalFormatting sqref="E550">
    <cfRule type="cellIs" dxfId="6107" priority="7330" operator="equal">
      <formula>"GT Lv2"</formula>
    </cfRule>
  </conditionalFormatting>
  <conditionalFormatting sqref="E550">
    <cfRule type="cellIs" dxfId="6106" priority="7331" operator="equal">
      <formula>"GT Lv1"</formula>
    </cfRule>
  </conditionalFormatting>
  <conditionalFormatting sqref="R550 R552:R554">
    <cfRule type="containsText" dxfId="6105" priority="7332" operator="containsText" text="Chung">
      <formula>NOT(ISERROR(SEARCH(("Chung"),(R550))))</formula>
    </cfRule>
  </conditionalFormatting>
  <conditionalFormatting sqref="R550 R552:R554">
    <cfRule type="containsText" dxfId="6104" priority="7333" operator="containsText" text="Chung">
      <formula>NOT(ISERROR(SEARCH(("Chung"),(R550))))</formula>
    </cfRule>
  </conditionalFormatting>
  <conditionalFormatting sqref="B544 B549:B563 B569:B2801 C695">
    <cfRule type="cellIs" dxfId="6103" priority="7334" operator="equal">
      <formula>"DONE"</formula>
    </cfRule>
  </conditionalFormatting>
  <conditionalFormatting sqref="B544 B549:B563 B569:B2801 C695">
    <cfRule type="cellIs" dxfId="6102" priority="7335" operator="equal">
      <formula>"Chờ lớp"</formula>
    </cfRule>
  </conditionalFormatting>
  <conditionalFormatting sqref="B544 B549:B563 B569:B2801 C695">
    <cfRule type="cellIs" dxfId="6101" priority="7336" operator="equal">
      <formula>"Chờ feedback"</formula>
    </cfRule>
  </conditionalFormatting>
  <conditionalFormatting sqref="B544 B549:B563 B569:B2801 C695">
    <cfRule type="cellIs" dxfId="6100" priority="7337" operator="equal">
      <formula>"LỖI LINK FB"</formula>
    </cfRule>
  </conditionalFormatting>
  <conditionalFormatting sqref="B544 B549:B563 B569:B2801 C695">
    <cfRule type="cellIs" dxfId="6099" priority="7338" operator="equal">
      <formula>"LỖI LINK FB"</formula>
    </cfRule>
  </conditionalFormatting>
  <conditionalFormatting sqref="B544 B549:B563 B569:B2801 C695">
    <cfRule type="cellIs" dxfId="6098" priority="7339" operator="equal">
      <formula>"LỖI LINK FB"</formula>
    </cfRule>
  </conditionalFormatting>
  <conditionalFormatting sqref="B544 B549:B563 B569:B2801 C695">
    <cfRule type="cellIs" dxfId="6097" priority="7340" operator="equal">
      <formula>"LỖI LINK FB"</formula>
    </cfRule>
  </conditionalFormatting>
  <conditionalFormatting sqref="B544 B549:B563 B569:B2801 C695">
    <cfRule type="cellIs" dxfId="6096" priority="7341" operator="equal">
      <formula>"LỖI LINK FB"</formula>
    </cfRule>
  </conditionalFormatting>
  <conditionalFormatting sqref="B544 B549:B563 B569:B2801 C695">
    <cfRule type="cellIs" dxfId="6095" priority="7342" operator="equal">
      <formula>"LỖI LINK FB"</formula>
    </cfRule>
  </conditionalFormatting>
  <conditionalFormatting sqref="B544 B549:B563 B569:B2801 C695">
    <cfRule type="cellIs" dxfId="6094" priority="7343" operator="equal">
      <formula>"LỖI LINK FB"</formula>
    </cfRule>
  </conditionalFormatting>
  <conditionalFormatting sqref="B544 B549:B563 B569:B2801 C695">
    <cfRule type="cellIs" dxfId="6093" priority="7344" operator="equal">
      <formula>"LỖI LINK FB"</formula>
    </cfRule>
  </conditionalFormatting>
  <conditionalFormatting sqref="B544 B549:B563 B569:B2801 C695">
    <cfRule type="cellIs" dxfId="6092" priority="7345" operator="equal">
      <formula>"LỖI LINK FB"</formula>
    </cfRule>
  </conditionalFormatting>
  <conditionalFormatting sqref="B544 B549:B563 B569:B2801 C695">
    <cfRule type="cellIs" dxfId="6091" priority="7346" operator="equal">
      <formula>"LỖI LINK FB"</formula>
    </cfRule>
  </conditionalFormatting>
  <conditionalFormatting sqref="B544 B549:B563 B569:B2801 C695">
    <cfRule type="cellIs" dxfId="6090" priority="7347" operator="equal">
      <formula>"LỖI LINK FB"</formula>
    </cfRule>
  </conditionalFormatting>
  <conditionalFormatting sqref="B544 B549:B563 B569:B2801 C695">
    <cfRule type="cellIs" dxfId="6089" priority="7348" operator="equal">
      <formula>"LỖI LINK FB"</formula>
    </cfRule>
  </conditionalFormatting>
  <conditionalFormatting sqref="B544 B549:B563 B569:B2801 C695">
    <cfRule type="cellIs" dxfId="6088" priority="7349" operator="equal">
      <formula>"LỖI LINK FB"</formula>
    </cfRule>
  </conditionalFormatting>
  <conditionalFormatting sqref="B544 B549:B563 B569:B2801 C695">
    <cfRule type="cellIs" dxfId="6087" priority="7350" operator="equal">
      <formula>"LỖI LINK FB"</formula>
    </cfRule>
  </conditionalFormatting>
  <conditionalFormatting sqref="B544 B549:B563 B569:B2801 C695">
    <cfRule type="cellIs" dxfId="6086" priority="7351" operator="equal">
      <formula>"LỖI LINK FB"</formula>
    </cfRule>
  </conditionalFormatting>
  <conditionalFormatting sqref="B544 B549:B563 B569:B2801 C695">
    <cfRule type="cellIs" dxfId="6085" priority="7352" operator="equal">
      <formula>"LỖI LINK FB"</formula>
    </cfRule>
  </conditionalFormatting>
  <conditionalFormatting sqref="B544 B549:B563 B569:B2801 C695">
    <cfRule type="cellIs" dxfId="6084" priority="7353" operator="equal">
      <formula>"LỖI LINK FB"</formula>
    </cfRule>
  </conditionalFormatting>
  <conditionalFormatting sqref="B544 B549:B563 B569:B2801 C695">
    <cfRule type="cellIs" dxfId="6083" priority="7354" operator="equal">
      <formula>"DONE"</formula>
    </cfRule>
  </conditionalFormatting>
  <conditionalFormatting sqref="B544 B549:B563 B569:B2801 C695">
    <cfRule type="cellIs" dxfId="6082" priority="7355" operator="equal">
      <formula>"Chờ lớp"</formula>
    </cfRule>
  </conditionalFormatting>
  <conditionalFormatting sqref="B544 B549:B563 B569:B2801 C695">
    <cfRule type="cellIs" dxfId="6081" priority="7356" operator="equal">
      <formula>"Chờ feedback"</formula>
    </cfRule>
  </conditionalFormatting>
  <conditionalFormatting sqref="B544 B549:B563 B569:B2801 C695">
    <cfRule type="cellIs" dxfId="6080" priority="7357" operator="equal">
      <formula>"LỖI LINK FB"</formula>
    </cfRule>
  </conditionalFormatting>
  <conditionalFormatting sqref="D541:E541">
    <cfRule type="containsText" dxfId="6079" priority="7358" operator="containsText" text="Combo">
      <formula>NOT(ISERROR(SEARCH(("Combo"),(D541))))</formula>
    </cfRule>
  </conditionalFormatting>
  <conditionalFormatting sqref="D541:E541">
    <cfRule type="containsText" dxfId="6078" priority="7359" operator="containsText" text="Combo">
      <formula>NOT(ISERROR(SEARCH(("Combo"),(D541))))</formula>
    </cfRule>
  </conditionalFormatting>
  <conditionalFormatting sqref="D541:E541">
    <cfRule type="containsText" dxfId="6077" priority="7360" operator="containsText" text="Combo">
      <formula>NOT(ISERROR(SEARCH(("Combo"),(D541))))</formula>
    </cfRule>
  </conditionalFormatting>
  <conditionalFormatting sqref="D541:E541">
    <cfRule type="containsText" dxfId="6076" priority="7361" operator="containsText" text="Combo">
      <formula>NOT(ISERROR(SEARCH(("Combo"),(D541))))</formula>
    </cfRule>
  </conditionalFormatting>
  <conditionalFormatting sqref="D541:E541">
    <cfRule type="cellIs" dxfId="6075" priority="7362" operator="equal">
      <formula>"Toeic Lv2"</formula>
    </cfRule>
  </conditionalFormatting>
  <conditionalFormatting sqref="D541:E541">
    <cfRule type="cellIs" dxfId="6074" priority="7363" operator="equal">
      <formula>"Toeic Lv1"</formula>
    </cfRule>
  </conditionalFormatting>
  <conditionalFormatting sqref="D541:E541">
    <cfRule type="cellIs" dxfId="6073" priority="7364" operator="equal">
      <formula>"GT Lv3"</formula>
    </cfRule>
  </conditionalFormatting>
  <conditionalFormatting sqref="D541:E541">
    <cfRule type="cellIs" dxfId="6072" priority="7365" operator="equal">
      <formula>"GT Lv2"</formula>
    </cfRule>
  </conditionalFormatting>
  <conditionalFormatting sqref="D541:E541">
    <cfRule type="cellIs" dxfId="6071" priority="7366" operator="equal">
      <formula>"GT Lv1"</formula>
    </cfRule>
  </conditionalFormatting>
  <conditionalFormatting sqref="B541:B563 B569:B2801 C695">
    <cfRule type="cellIs" dxfId="6070" priority="7367" operator="equal">
      <formula>"LỖI LINK FB"</formula>
    </cfRule>
  </conditionalFormatting>
  <conditionalFormatting sqref="B541:B563 B569:B2801 C695">
    <cfRule type="cellIs" dxfId="6069" priority="7368" operator="equal">
      <formula>"Chờ feedback"</formula>
    </cfRule>
  </conditionalFormatting>
  <conditionalFormatting sqref="B541:B563 B569:B2801 C695">
    <cfRule type="cellIs" dxfId="6068" priority="7369" operator="equal">
      <formula>"Chờ lớp"</formula>
    </cfRule>
  </conditionalFormatting>
  <conditionalFormatting sqref="B541:B563 B569:B2801 C695">
    <cfRule type="cellIs" dxfId="6067" priority="7370" operator="equal">
      <formula>"DONE"</formula>
    </cfRule>
  </conditionalFormatting>
  <conditionalFormatting sqref="B541:B563 B569:B2801 C695">
    <cfRule type="cellIs" dxfId="6066" priority="7371" operator="equal">
      <formula>"LỖI LINK FB"</formula>
    </cfRule>
  </conditionalFormatting>
  <conditionalFormatting sqref="B541:B563 B569:B2801 C695">
    <cfRule type="cellIs" dxfId="6065" priority="7372" operator="equal">
      <formula>"LỖI LINK FB"</formula>
    </cfRule>
  </conditionalFormatting>
  <conditionalFormatting sqref="B541:B563 B569:B2801 C695">
    <cfRule type="cellIs" dxfId="6064" priority="7373" operator="equal">
      <formula>"LỖI LINK FB"</formula>
    </cfRule>
  </conditionalFormatting>
  <conditionalFormatting sqref="B541:B563 B569:B2801 C695">
    <cfRule type="cellIs" dxfId="6063" priority="7374" operator="equal">
      <formula>"LỖI LINK FB"</formula>
    </cfRule>
  </conditionalFormatting>
  <conditionalFormatting sqref="B541:B563 B569:B2801 C695">
    <cfRule type="cellIs" dxfId="6062" priority="7375" operator="equal">
      <formula>"LỖI LINK FB"</formula>
    </cfRule>
  </conditionalFormatting>
  <conditionalFormatting sqref="B541:B563 B569:B2801 C695">
    <cfRule type="cellIs" dxfId="6061" priority="7376" operator="equal">
      <formula>"LỖI LINK FB"</formula>
    </cfRule>
  </conditionalFormatting>
  <conditionalFormatting sqref="B541:B563 B569:B2801 C695">
    <cfRule type="cellIs" dxfId="6060" priority="7377" operator="equal">
      <formula>"LỖI LINK FB"</formula>
    </cfRule>
  </conditionalFormatting>
  <conditionalFormatting sqref="B541:B563 B569:B2801 C695">
    <cfRule type="cellIs" dxfId="6059" priority="7378" operator="equal">
      <formula>"LỖI LINK FB"</formula>
    </cfRule>
  </conditionalFormatting>
  <conditionalFormatting sqref="B541:B563 B569:B2801 C695">
    <cfRule type="cellIs" dxfId="6058" priority="7379" operator="equal">
      <formula>"LỖI LINK FB"</formula>
    </cfRule>
  </conditionalFormatting>
  <conditionalFormatting sqref="B541:B563 B569:B2801 C695">
    <cfRule type="cellIs" dxfId="6057" priority="7380" operator="equal">
      <formula>"LỖI LINK FB"</formula>
    </cfRule>
  </conditionalFormatting>
  <conditionalFormatting sqref="B541:B563 B569:B2801 C695">
    <cfRule type="cellIs" dxfId="6056" priority="7381" operator="equal">
      <formula>"LỖI LINK FB"</formula>
    </cfRule>
  </conditionalFormatting>
  <conditionalFormatting sqref="B541:B563 B569:B2801 C695">
    <cfRule type="cellIs" dxfId="6055" priority="7382" operator="equal">
      <formula>"LỖI LINK FB"</formula>
    </cfRule>
  </conditionalFormatting>
  <conditionalFormatting sqref="B541:B563 B569:B2801 C695">
    <cfRule type="cellIs" dxfId="6054" priority="7383" operator="equal">
      <formula>"LỖI LINK FB"</formula>
    </cfRule>
  </conditionalFormatting>
  <conditionalFormatting sqref="B541:B563 B569:B2801 C695">
    <cfRule type="cellIs" dxfId="6053" priority="7384" operator="equal">
      <formula>"LỖI LINK FB"</formula>
    </cfRule>
  </conditionalFormatting>
  <conditionalFormatting sqref="B541:B563 B569:B2801 C695">
    <cfRule type="cellIs" dxfId="6052" priority="7385" operator="equal">
      <formula>"LỖI LINK FB"</formula>
    </cfRule>
  </conditionalFormatting>
  <conditionalFormatting sqref="B541:B563 B569:B2801 C695">
    <cfRule type="cellIs" dxfId="6051" priority="7386" operator="equal">
      <formula>"LỖI LINK FB"</formula>
    </cfRule>
  </conditionalFormatting>
  <conditionalFormatting sqref="B541:B563 B569:B2801 C695">
    <cfRule type="cellIs" dxfId="6050" priority="7387" operator="equal">
      <formula>"LỖI LINK FB"</formula>
    </cfRule>
  </conditionalFormatting>
  <conditionalFormatting sqref="B541:B563 B569:B2801 C695">
    <cfRule type="cellIs" dxfId="6049" priority="7388" operator="equal">
      <formula>"Chờ feedback"</formula>
    </cfRule>
  </conditionalFormatting>
  <conditionalFormatting sqref="B541:B563 B569:B2801 C695">
    <cfRule type="cellIs" dxfId="6048" priority="7389" operator="equal">
      <formula>"Chờ lớp"</formula>
    </cfRule>
  </conditionalFormatting>
  <conditionalFormatting sqref="B541:B563 B569:B2801 C695">
    <cfRule type="cellIs" dxfId="6047" priority="7390" operator="equal">
      <formula>"DONE"</formula>
    </cfRule>
  </conditionalFormatting>
  <conditionalFormatting sqref="B541:B563 B569:B2801 C695">
    <cfRule type="cellIs" dxfId="6046" priority="7391" operator="equal">
      <formula>"LỖI LINK FB"</formula>
    </cfRule>
  </conditionalFormatting>
  <conditionalFormatting sqref="B541:B563 B569:B2801 C695">
    <cfRule type="cellIs" dxfId="6045" priority="7392" operator="equal">
      <formula>"Chờ feedback"</formula>
    </cfRule>
  </conditionalFormatting>
  <conditionalFormatting sqref="B541:B563 B569:B2801 C695">
    <cfRule type="cellIs" dxfId="6044" priority="7393" operator="equal">
      <formula>"Chờ lớp"</formula>
    </cfRule>
  </conditionalFormatting>
  <conditionalFormatting sqref="B541:B563 B569:B2801 C695">
    <cfRule type="cellIs" dxfId="6043" priority="7394" operator="equal">
      <formula>"DONE"</formula>
    </cfRule>
  </conditionalFormatting>
  <conditionalFormatting sqref="B541:B563 B569:B2801 C695">
    <cfRule type="cellIs" dxfId="6042" priority="7395" operator="equal">
      <formula>"LỖI LINK FB"</formula>
    </cfRule>
  </conditionalFormatting>
  <conditionalFormatting sqref="B541:B563 B569:B2801 C695">
    <cfRule type="cellIs" dxfId="6041" priority="7396" operator="equal">
      <formula>"Chờ feedback"</formula>
    </cfRule>
  </conditionalFormatting>
  <conditionalFormatting sqref="B541:B563 B569:B2801 C695">
    <cfRule type="cellIs" dxfId="6040" priority="7397" operator="equal">
      <formula>"Chờ lớp"</formula>
    </cfRule>
  </conditionalFormatting>
  <conditionalFormatting sqref="B541:B563 B569:B2801 C695">
    <cfRule type="cellIs" dxfId="6039" priority="7398" operator="equal">
      <formula>"DONE"</formula>
    </cfRule>
  </conditionalFormatting>
  <conditionalFormatting sqref="B541:B563 B569:B2801 C695">
    <cfRule type="cellIs" dxfId="6038" priority="7399" operator="equal">
      <formula>"DONE"</formula>
    </cfRule>
  </conditionalFormatting>
  <conditionalFormatting sqref="B541:B563 B569:B2801 C695">
    <cfRule type="cellIs" dxfId="6037" priority="7400" operator="equal">
      <formula>"Chờ lớp"</formula>
    </cfRule>
  </conditionalFormatting>
  <conditionalFormatting sqref="B541:B563 B569:B2801 C695">
    <cfRule type="cellIs" dxfId="6036" priority="7401" operator="equal">
      <formula>"Chờ feedback"</formula>
    </cfRule>
  </conditionalFormatting>
  <conditionalFormatting sqref="B541:B563 B569:B2801 C695">
    <cfRule type="cellIs" dxfId="6035" priority="7402" operator="equal">
      <formula>"LỖI LINK FB"</formula>
    </cfRule>
  </conditionalFormatting>
  <conditionalFormatting sqref="B541:B563 B569:B2801 C695">
    <cfRule type="cellIs" dxfId="6034" priority="7403" operator="equal">
      <formula>"LỖI LINK FB"</formula>
    </cfRule>
  </conditionalFormatting>
  <conditionalFormatting sqref="B541:B563 B569:B2801 C695">
    <cfRule type="cellIs" dxfId="6033" priority="7404" operator="equal">
      <formula>"Chờ feedback"</formula>
    </cfRule>
  </conditionalFormatting>
  <conditionalFormatting sqref="B541:B563 B569:B2801 C695">
    <cfRule type="cellIs" dxfId="6032" priority="7405" operator="equal">
      <formula>"Chờ lớp"</formula>
    </cfRule>
  </conditionalFormatting>
  <conditionalFormatting sqref="B541:B563 B569:B2801 C695">
    <cfRule type="cellIs" dxfId="6031" priority="7406" operator="equal">
      <formula>"DONE"</formula>
    </cfRule>
  </conditionalFormatting>
  <conditionalFormatting sqref="B541:B563 B569:B2801 C695">
    <cfRule type="cellIs" dxfId="6030" priority="7407" operator="equal">
      <formula>"DONE"</formula>
    </cfRule>
  </conditionalFormatting>
  <conditionalFormatting sqref="B541:B563 B569:B2801 C695">
    <cfRule type="cellIs" dxfId="6029" priority="7408" operator="equal">
      <formula>"Chờ lớp"</formula>
    </cfRule>
  </conditionalFormatting>
  <conditionalFormatting sqref="B541:B563 B569:B2801 C695">
    <cfRule type="cellIs" dxfId="6028" priority="7409" operator="equal">
      <formula>"Chờ feedback"</formula>
    </cfRule>
  </conditionalFormatting>
  <conditionalFormatting sqref="B541:B563 B569:B2801 C695">
    <cfRule type="cellIs" dxfId="6027" priority="7410" operator="equal">
      <formula>"LỖI LINK FB"</formula>
    </cfRule>
  </conditionalFormatting>
  <conditionalFormatting sqref="B541:B563 B569:B2801 C695">
    <cfRule type="cellIs" dxfId="6026" priority="7411" operator="equal">
      <formula>"DONE"</formula>
    </cfRule>
  </conditionalFormatting>
  <conditionalFormatting sqref="B541:B563 B569:B2801 C695">
    <cfRule type="cellIs" dxfId="6025" priority="7412" operator="equal">
      <formula>"Chờ lớp"</formula>
    </cfRule>
  </conditionalFormatting>
  <conditionalFormatting sqref="B541:B563 B569:B2801 C695">
    <cfRule type="cellIs" dxfId="6024" priority="7413" operator="equal">
      <formula>"Chờ feedback"</formula>
    </cfRule>
  </conditionalFormatting>
  <conditionalFormatting sqref="B541:B563 B569:B2801 C695">
    <cfRule type="cellIs" dxfId="6023" priority="7414" operator="equal">
      <formula>"LỖI LINK FB"</formula>
    </cfRule>
  </conditionalFormatting>
  <conditionalFormatting sqref="B541:B563 B569:B2801 C695">
    <cfRule type="cellIs" dxfId="6022" priority="7415" operator="equal">
      <formula>"LỖI LINK FB"</formula>
    </cfRule>
  </conditionalFormatting>
  <conditionalFormatting sqref="B541:B563 B569:B2801 C695">
    <cfRule type="cellIs" dxfId="6021" priority="7416" operator="equal">
      <formula>"Chờ feedback"</formula>
    </cfRule>
  </conditionalFormatting>
  <conditionalFormatting sqref="B541:B563 B569:B2801 C695">
    <cfRule type="cellIs" dxfId="6020" priority="7417" operator="equal">
      <formula>"Chờ lớp"</formula>
    </cfRule>
  </conditionalFormatting>
  <conditionalFormatting sqref="B541:B563 B569:B2801 C695">
    <cfRule type="cellIs" dxfId="6019" priority="7418" operator="equal">
      <formula>"DONE"</formula>
    </cfRule>
  </conditionalFormatting>
  <conditionalFormatting sqref="B541:B563 B569:B2801 C695">
    <cfRule type="cellIs" dxfId="6018" priority="7419" operator="equal">
      <formula>"LỖI LINK FB"</formula>
    </cfRule>
  </conditionalFormatting>
  <conditionalFormatting sqref="B541:B563 B569:B2801 C695">
    <cfRule type="cellIs" dxfId="6017" priority="7420" operator="equal">
      <formula>"Chờ feedback"</formula>
    </cfRule>
  </conditionalFormatting>
  <conditionalFormatting sqref="B541:B563 B569:B2801 C695">
    <cfRule type="cellIs" dxfId="6016" priority="7421" operator="equal">
      <formula>"Chờ lớp"</formula>
    </cfRule>
  </conditionalFormatting>
  <conditionalFormatting sqref="B541:B563 B569:B2801 C695">
    <cfRule type="cellIs" dxfId="6015" priority="7422" operator="equal">
      <formula>"DONE"</formula>
    </cfRule>
  </conditionalFormatting>
  <conditionalFormatting sqref="B541:B563 B569:B2801 C695">
    <cfRule type="cellIs" dxfId="6014" priority="7423" operator="equal">
      <formula>"DONE"</formula>
    </cfRule>
  </conditionalFormatting>
  <conditionalFormatting sqref="B541:B563 B569:B2801 C695">
    <cfRule type="cellIs" dxfId="6013" priority="7424" operator="equal">
      <formula>"Chờ lớp"</formula>
    </cfRule>
  </conditionalFormatting>
  <conditionalFormatting sqref="B541:B563 B569:B2801 C695">
    <cfRule type="cellIs" dxfId="6012" priority="7425" operator="equal">
      <formula>"Chờ feedback"</formula>
    </cfRule>
  </conditionalFormatting>
  <conditionalFormatting sqref="B541:B563 B569:B2801 C695">
    <cfRule type="cellIs" dxfId="6011" priority="7426" operator="equal">
      <formula>"LỖI LINK FB"</formula>
    </cfRule>
  </conditionalFormatting>
  <conditionalFormatting sqref="B541:B563 B569:B2801 C695">
    <cfRule type="cellIs" dxfId="6010" priority="7427" operator="equal">
      <formula>"LỖI LINK FB"</formula>
    </cfRule>
  </conditionalFormatting>
  <conditionalFormatting sqref="B541:B563 B569:B2801 C695">
    <cfRule type="cellIs" dxfId="6009" priority="7428" operator="equal">
      <formula>"Chờ feedback"</formula>
    </cfRule>
  </conditionalFormatting>
  <conditionalFormatting sqref="B541:B563 B569:B2801 C695">
    <cfRule type="cellIs" dxfId="6008" priority="7429" operator="equal">
      <formula>"Chờ lớp"</formula>
    </cfRule>
  </conditionalFormatting>
  <conditionalFormatting sqref="B541:B563 B569:B2801 C695">
    <cfRule type="cellIs" dxfId="6007" priority="7430" operator="equal">
      <formula>"DONE"</formula>
    </cfRule>
  </conditionalFormatting>
  <conditionalFormatting sqref="B541:B563 B569:B2801 C695">
    <cfRule type="cellIs" dxfId="6006" priority="7431" operator="equal">
      <formula>"LỖI LINK FB"</formula>
    </cfRule>
  </conditionalFormatting>
  <conditionalFormatting sqref="B541:B563 B569:B2801 C695">
    <cfRule type="cellIs" dxfId="6005" priority="7432" operator="equal">
      <formula>"Chờ feedback"</formula>
    </cfRule>
  </conditionalFormatting>
  <conditionalFormatting sqref="B541:B563 B569:B2801 C695">
    <cfRule type="cellIs" dxfId="6004" priority="7433" operator="equal">
      <formula>"Chờ lớp"</formula>
    </cfRule>
  </conditionalFormatting>
  <conditionalFormatting sqref="B541:B563 B569:B2801 C695">
    <cfRule type="cellIs" dxfId="6003" priority="7434" operator="equal">
      <formula>"DONE"</formula>
    </cfRule>
  </conditionalFormatting>
  <conditionalFormatting sqref="B541:B563 B569:B2801 C695">
    <cfRule type="cellIs" dxfId="6002" priority="7435" operator="equal">
      <formula>"LỖI LINK FB"</formula>
    </cfRule>
  </conditionalFormatting>
  <conditionalFormatting sqref="B541:B563 B569:B2801 C695">
    <cfRule type="cellIs" dxfId="6001" priority="7436" operator="equal">
      <formula>"Chờ feedback"</formula>
    </cfRule>
  </conditionalFormatting>
  <conditionalFormatting sqref="B541:B563 B569:B2801 C695">
    <cfRule type="cellIs" dxfId="6000" priority="7437" operator="equal">
      <formula>"Chờ lớp"</formula>
    </cfRule>
  </conditionalFormatting>
  <conditionalFormatting sqref="B541:B563 B569:B2801 C695">
    <cfRule type="cellIs" dxfId="5999" priority="7438" operator="equal">
      <formula>"DONE"</formula>
    </cfRule>
  </conditionalFormatting>
  <conditionalFormatting sqref="B541:B563 B569:B2801 C695">
    <cfRule type="cellIs" dxfId="5998" priority="7439" operator="equal">
      <formula>"LỖI LINK FB"</formula>
    </cfRule>
  </conditionalFormatting>
  <conditionalFormatting sqref="B541:B563 B569:B2801 C695">
    <cfRule type="cellIs" dxfId="5997" priority="7440" operator="equal">
      <formula>"Chờ feedback"</formula>
    </cfRule>
  </conditionalFormatting>
  <conditionalFormatting sqref="B541:B563 B569:B2801 C695">
    <cfRule type="cellIs" dxfId="5996" priority="7441" operator="equal">
      <formula>"Chờ lớp"</formula>
    </cfRule>
  </conditionalFormatting>
  <conditionalFormatting sqref="B541:B563 B569:B2801 C695">
    <cfRule type="cellIs" dxfId="5995" priority="7442" operator="equal">
      <formula>"DONE"</formula>
    </cfRule>
  </conditionalFormatting>
  <conditionalFormatting sqref="B541:B563 B569:B2801 C695">
    <cfRule type="cellIs" dxfId="5994" priority="7443" operator="equal">
      <formula>"LỖI LINK FB"</formula>
    </cfRule>
  </conditionalFormatting>
  <conditionalFormatting sqref="B541:B563 B569:B2801 C695">
    <cfRule type="cellIs" dxfId="5993" priority="7444" operator="equal">
      <formula>"LỖI LINK FB"</formula>
    </cfRule>
  </conditionalFormatting>
  <conditionalFormatting sqref="B541:B563 B569:B2801 C695">
    <cfRule type="cellIs" dxfId="5992" priority="7445" operator="equal">
      <formula>"LỖI LINK FB"</formula>
    </cfRule>
  </conditionalFormatting>
  <conditionalFormatting sqref="B541:B563 B569:B2801 C695">
    <cfRule type="cellIs" dxfId="5991" priority="7446" operator="equal">
      <formula>"LỖI LINK FB"</formula>
    </cfRule>
  </conditionalFormatting>
  <conditionalFormatting sqref="B541:B563 B569:B2801 C695">
    <cfRule type="cellIs" dxfId="5990" priority="7447" operator="equal">
      <formula>"LỖI LINK FB"</formula>
    </cfRule>
  </conditionalFormatting>
  <conditionalFormatting sqref="B541:B563 B569:B2801 C695">
    <cfRule type="cellIs" dxfId="5989" priority="7448" operator="equal">
      <formula>"LỖI LINK FB"</formula>
    </cfRule>
  </conditionalFormatting>
  <conditionalFormatting sqref="B541:B563 B569:B2801 C695">
    <cfRule type="cellIs" dxfId="5988" priority="7449" operator="equal">
      <formula>"LỖI LINK FB"</formula>
    </cfRule>
  </conditionalFormatting>
  <conditionalFormatting sqref="B541:B563 B569:B2801 C695">
    <cfRule type="cellIs" dxfId="5987" priority="7450" operator="equal">
      <formula>"LỖI LINK FB"</formula>
    </cfRule>
  </conditionalFormatting>
  <conditionalFormatting sqref="B541:B563 B569:B2801 C695">
    <cfRule type="cellIs" dxfId="5986" priority="7451" operator="equal">
      <formula>"LỖI LINK FB"</formula>
    </cfRule>
  </conditionalFormatting>
  <conditionalFormatting sqref="B541:B563 B569:B2801 C695">
    <cfRule type="cellIs" dxfId="5985" priority="7452" operator="equal">
      <formula>"LỖI LINK FB"</formula>
    </cfRule>
  </conditionalFormatting>
  <conditionalFormatting sqref="B541:B563 B569:B2801 C695">
    <cfRule type="cellIs" dxfId="5984" priority="7453" operator="equal">
      <formula>"LỖI LINK FB"</formula>
    </cfRule>
  </conditionalFormatting>
  <conditionalFormatting sqref="B541:B563 B569:B2801 C695">
    <cfRule type="cellIs" dxfId="5983" priority="7454" operator="equal">
      <formula>"LỖI LINK FB"</formula>
    </cfRule>
  </conditionalFormatting>
  <conditionalFormatting sqref="B541:B563 B569:B2801 C695">
    <cfRule type="cellIs" dxfId="5982" priority="7455" operator="equal">
      <formula>"LỖI LINK FB"</formula>
    </cfRule>
  </conditionalFormatting>
  <conditionalFormatting sqref="B541:B563 B569:B2801 C695">
    <cfRule type="cellIs" dxfId="5981" priority="7456" operator="equal">
      <formula>"LỖI LINK FB"</formula>
    </cfRule>
  </conditionalFormatting>
  <conditionalFormatting sqref="B541:B563 B569:B2801 C695">
    <cfRule type="cellIs" dxfId="5980" priority="7457" operator="equal">
      <formula>"Chờ feedback"</formula>
    </cfRule>
  </conditionalFormatting>
  <conditionalFormatting sqref="B541:B563 B569:B2801 C695">
    <cfRule type="cellIs" dxfId="5979" priority="7458" operator="equal">
      <formula>"Chờ lớp"</formula>
    </cfRule>
  </conditionalFormatting>
  <conditionalFormatting sqref="B541:B563 B569:B2801 C695">
    <cfRule type="cellIs" dxfId="5978" priority="7459" operator="equal">
      <formula>"DONE"</formula>
    </cfRule>
  </conditionalFormatting>
  <conditionalFormatting sqref="B541:B563 B569:B2801 C695">
    <cfRule type="cellIs" dxfId="5977" priority="7460" operator="equal">
      <formula>"LỖI LINK FB"</formula>
    </cfRule>
  </conditionalFormatting>
  <conditionalFormatting sqref="B541:B563 B569:B2801 C695">
    <cfRule type="cellIs" dxfId="5976" priority="7461" operator="equal">
      <formula>"Chờ feedback"</formula>
    </cfRule>
  </conditionalFormatting>
  <conditionalFormatting sqref="B541:B563 B569:B2801 C695">
    <cfRule type="cellIs" dxfId="5975" priority="7462" operator="equal">
      <formula>"Chờ lớp"</formula>
    </cfRule>
  </conditionalFormatting>
  <conditionalFormatting sqref="B541:B563 B569:B2801 C695">
    <cfRule type="cellIs" dxfId="5974" priority="7463" operator="equal">
      <formula>"DONE"</formula>
    </cfRule>
  </conditionalFormatting>
  <conditionalFormatting sqref="B541:B563 B569:B2801 C695">
    <cfRule type="cellIs" dxfId="5973" priority="7464" operator="equal">
      <formula>"LỖI LINK FB"</formula>
    </cfRule>
  </conditionalFormatting>
  <conditionalFormatting sqref="B541:B563 B569:B2801 C695">
    <cfRule type="cellIs" dxfId="5972" priority="7465" operator="equal">
      <formula>"Chờ feedback"</formula>
    </cfRule>
  </conditionalFormatting>
  <conditionalFormatting sqref="B541:B563 B569:B2801 C695">
    <cfRule type="cellIs" dxfId="5971" priority="7466" operator="equal">
      <formula>"Chờ lớp"</formula>
    </cfRule>
  </conditionalFormatting>
  <conditionalFormatting sqref="B541:B563 B569:B2801 C695">
    <cfRule type="cellIs" dxfId="5970" priority="7467" operator="equal">
      <formula>"DONE"</formula>
    </cfRule>
  </conditionalFormatting>
  <conditionalFormatting sqref="B541:B563 B569:B2801 C695">
    <cfRule type="cellIs" dxfId="5969" priority="7468" operator="equal">
      <formula>"LỖI LINK FB"</formula>
    </cfRule>
  </conditionalFormatting>
  <conditionalFormatting sqref="B541:B563 B569:B2801 C695">
    <cfRule type="cellIs" dxfId="5968" priority="7469" operator="equal">
      <formula>"Chờ feedback"</formula>
    </cfRule>
  </conditionalFormatting>
  <conditionalFormatting sqref="B541:B563 B569:B2801 C695">
    <cfRule type="cellIs" dxfId="5967" priority="7470" operator="equal">
      <formula>"Chờ lớp"</formula>
    </cfRule>
  </conditionalFormatting>
  <conditionalFormatting sqref="B541:B563 B569:B2801 C695">
    <cfRule type="cellIs" dxfId="5966" priority="7471" operator="equal">
      <formula>"DONE"</formula>
    </cfRule>
  </conditionalFormatting>
  <conditionalFormatting sqref="B541:B563 B569:B2801 C695">
    <cfRule type="cellIs" dxfId="5965" priority="7472" operator="equal">
      <formula>"DONE"</formula>
    </cfRule>
  </conditionalFormatting>
  <conditionalFormatting sqref="B541:B563 B569:B2801 C695">
    <cfRule type="cellIs" dxfId="5964" priority="7473" operator="equal">
      <formula>"Chờ lớp"</formula>
    </cfRule>
  </conditionalFormatting>
  <conditionalFormatting sqref="B541:B563 B569:B2801 C695">
    <cfRule type="cellIs" dxfId="5963" priority="7474" operator="equal">
      <formula>"Chờ feedback"</formula>
    </cfRule>
  </conditionalFormatting>
  <conditionalFormatting sqref="B541:B563 B569:B2801 C695">
    <cfRule type="cellIs" dxfId="5962" priority="7475" operator="equal">
      <formula>"LỖI LINK FB"</formula>
    </cfRule>
  </conditionalFormatting>
  <conditionalFormatting sqref="B541:B563 B569:B2801 C695">
    <cfRule type="cellIs" dxfId="5961" priority="7476" operator="equal">
      <formula>"DONE"</formula>
    </cfRule>
  </conditionalFormatting>
  <conditionalFormatting sqref="B541:B563 B569:B2801 C695">
    <cfRule type="cellIs" dxfId="5960" priority="7477" operator="equal">
      <formula>"Chờ lớp"</formula>
    </cfRule>
  </conditionalFormatting>
  <conditionalFormatting sqref="B541:B563 B569:B2801 C695">
    <cfRule type="cellIs" dxfId="5959" priority="7478" operator="equal">
      <formula>"Chờ feedback"</formula>
    </cfRule>
  </conditionalFormatting>
  <conditionalFormatting sqref="B541:B563 B569:B2801 C695">
    <cfRule type="cellIs" dxfId="5958" priority="7479" operator="equal">
      <formula>"LỖI LINK FB"</formula>
    </cfRule>
  </conditionalFormatting>
  <conditionalFormatting sqref="B541:B563 B569:B2801 C695">
    <cfRule type="cellIs" dxfId="5957" priority="7480" operator="equal">
      <formula>"DONE"</formula>
    </cfRule>
  </conditionalFormatting>
  <conditionalFormatting sqref="B541:B563 B569:B2801 C695">
    <cfRule type="cellIs" dxfId="5956" priority="7481" operator="equal">
      <formula>"Chờ lớp"</formula>
    </cfRule>
  </conditionalFormatting>
  <conditionalFormatting sqref="B541:B563 B569:B2801 C695">
    <cfRule type="cellIs" dxfId="5955" priority="7482" operator="equal">
      <formula>"Chờ feedback"</formula>
    </cfRule>
  </conditionalFormatting>
  <conditionalFormatting sqref="B541:B563 B569:B2801 C695">
    <cfRule type="cellIs" dxfId="5954" priority="7483" operator="equal">
      <formula>"LỖI LINK FB"</formula>
    </cfRule>
  </conditionalFormatting>
  <conditionalFormatting sqref="B541:B563 B569:B2801 C695">
    <cfRule type="cellIs" dxfId="5953" priority="7484" operator="equal">
      <formula>"DONE"</formula>
    </cfRule>
  </conditionalFormatting>
  <conditionalFormatting sqref="B541:B563 B569:B2801 C695">
    <cfRule type="cellIs" dxfId="5952" priority="7485" operator="equal">
      <formula>"Chờ lớp"</formula>
    </cfRule>
  </conditionalFormatting>
  <conditionalFormatting sqref="B541:B563 B569:B2801 C695">
    <cfRule type="cellIs" dxfId="5951" priority="7486" operator="equal">
      <formula>"Chờ feedback"</formula>
    </cfRule>
  </conditionalFormatting>
  <conditionalFormatting sqref="B541:B563 B569:B2801 C695">
    <cfRule type="cellIs" dxfId="5950" priority="7487" operator="equal">
      <formula>"LỖI LINK FB"</formula>
    </cfRule>
  </conditionalFormatting>
  <conditionalFormatting sqref="B541:B563 B569:B2801 C695">
    <cfRule type="cellIs" dxfId="5949" priority="7488" operator="equal">
      <formula>"LỖI LINK FB"</formula>
    </cfRule>
  </conditionalFormatting>
  <conditionalFormatting sqref="B541:B563 B569:B2801 C695">
    <cfRule type="cellIs" dxfId="5948" priority="7489" operator="equal">
      <formula>"Chờ feedback"</formula>
    </cfRule>
  </conditionalFormatting>
  <conditionalFormatting sqref="B541:B563 B569:B2801 C695">
    <cfRule type="cellIs" dxfId="5947" priority="7490" operator="equal">
      <formula>"Chờ lớp"</formula>
    </cfRule>
  </conditionalFormatting>
  <conditionalFormatting sqref="B541:B563 B569:B2801 C695">
    <cfRule type="cellIs" dxfId="5946" priority="7491" operator="equal">
      <formula>"DONE"</formula>
    </cfRule>
  </conditionalFormatting>
  <conditionalFormatting sqref="B541:B563 B569:B2801 C695">
    <cfRule type="cellIs" dxfId="5945" priority="7492" operator="equal">
      <formula>"DONE"</formula>
    </cfRule>
  </conditionalFormatting>
  <conditionalFormatting sqref="B541:B563 B569:B2801 C695">
    <cfRule type="cellIs" dxfId="5944" priority="7493" operator="equal">
      <formula>"Chờ lớp"</formula>
    </cfRule>
  </conditionalFormatting>
  <conditionalFormatting sqref="B541:B563 B569:B2801 C695">
    <cfRule type="cellIs" dxfId="5943" priority="7494" operator="equal">
      <formula>"Chờ feedback"</formula>
    </cfRule>
  </conditionalFormatting>
  <conditionalFormatting sqref="B541:B563 B569:B2801 C695">
    <cfRule type="cellIs" dxfId="5942" priority="7495" operator="equal">
      <formula>"LỖI LINK FB"</formula>
    </cfRule>
  </conditionalFormatting>
  <conditionalFormatting sqref="B541:B563 B569:B2801 C695">
    <cfRule type="cellIs" dxfId="5941" priority="7496" operator="equal">
      <formula>"DONE"</formula>
    </cfRule>
  </conditionalFormatting>
  <conditionalFormatting sqref="B541:B563 B569:B2801 C695">
    <cfRule type="cellIs" dxfId="5940" priority="7497" operator="equal">
      <formula>"Chờ lớp"</formula>
    </cfRule>
  </conditionalFormatting>
  <conditionalFormatting sqref="B541:B563 B569:B2801 C695">
    <cfRule type="cellIs" dxfId="5939" priority="7498" operator="equal">
      <formula>"Chờ feedback"</formula>
    </cfRule>
  </conditionalFormatting>
  <conditionalFormatting sqref="B541:B563 B569:B2801 C695">
    <cfRule type="cellIs" dxfId="5938" priority="7499" operator="equal">
      <formula>"LỖI LINK FB"</formula>
    </cfRule>
  </conditionalFormatting>
  <conditionalFormatting sqref="B541:B563 B569:B2801 C695">
    <cfRule type="cellIs" dxfId="5937" priority="7500" operator="equal">
      <formula>"LỖI LINK FB"</formula>
    </cfRule>
  </conditionalFormatting>
  <conditionalFormatting sqref="B541:B563 B569:B2801 C695">
    <cfRule type="cellIs" dxfId="5936" priority="7501" operator="equal">
      <formula>"Chờ feedback"</formula>
    </cfRule>
  </conditionalFormatting>
  <conditionalFormatting sqref="B541:B563 B569:B2801 C695">
    <cfRule type="cellIs" dxfId="5935" priority="7502" operator="equal">
      <formula>"Chờ lớp"</formula>
    </cfRule>
  </conditionalFormatting>
  <conditionalFormatting sqref="B541:B563 B569:B2801 C695">
    <cfRule type="cellIs" dxfId="5934" priority="7503" operator="equal">
      <formula>"DONE"</formula>
    </cfRule>
  </conditionalFormatting>
  <conditionalFormatting sqref="B541:B563 B569:B2801 C695">
    <cfRule type="cellIs" dxfId="5933" priority="7504" operator="equal">
      <formula>"LỖI LINK FB"</formula>
    </cfRule>
  </conditionalFormatting>
  <conditionalFormatting sqref="B541:B563 B569:B2801 C695">
    <cfRule type="cellIs" dxfId="5932" priority="7505" operator="equal">
      <formula>"Chờ feedback"</formula>
    </cfRule>
  </conditionalFormatting>
  <conditionalFormatting sqref="B541:B563 B569:B2801 C695">
    <cfRule type="cellIs" dxfId="5931" priority="7506" operator="equal">
      <formula>"Chờ lớp"</formula>
    </cfRule>
  </conditionalFormatting>
  <conditionalFormatting sqref="B541:B563 B569:B2801 C695">
    <cfRule type="cellIs" dxfId="5930" priority="7507" operator="equal">
      <formula>"DONE"</formula>
    </cfRule>
  </conditionalFormatting>
  <conditionalFormatting sqref="B541:B563 B569:B2801 C695">
    <cfRule type="cellIs" dxfId="5929" priority="7508" operator="equal">
      <formula>"DONE"</formula>
    </cfRule>
  </conditionalFormatting>
  <conditionalFormatting sqref="B541:B563 B569:B2801 C695">
    <cfRule type="cellIs" dxfId="5928" priority="7509" operator="equal">
      <formula>"Chờ lớp"</formula>
    </cfRule>
  </conditionalFormatting>
  <conditionalFormatting sqref="B541:B563 B569:B2801 C695">
    <cfRule type="cellIs" dxfId="5927" priority="7510" operator="equal">
      <formula>"Chờ feedback"</formula>
    </cfRule>
  </conditionalFormatting>
  <conditionalFormatting sqref="B541:B563 B569:B2801 C695">
    <cfRule type="cellIs" dxfId="5926" priority="7511" operator="equal">
      <formula>"LỖI LINK FB"</formula>
    </cfRule>
  </conditionalFormatting>
  <conditionalFormatting sqref="B541:B563 B569:B2801 C695">
    <cfRule type="cellIs" dxfId="5925" priority="7512" operator="equal">
      <formula>"LỖI LINK FB"</formula>
    </cfRule>
  </conditionalFormatting>
  <conditionalFormatting sqref="B541:B563 B569:B2801 C695">
    <cfRule type="cellIs" dxfId="5924" priority="7513" operator="equal">
      <formula>"Chờ feedback"</formula>
    </cfRule>
  </conditionalFormatting>
  <conditionalFormatting sqref="B541:B563 B569:B2801 C695">
    <cfRule type="cellIs" dxfId="5923" priority="7514" operator="equal">
      <formula>"Chờ lớp"</formula>
    </cfRule>
  </conditionalFormatting>
  <conditionalFormatting sqref="B541:B563 B569:B2801 C695">
    <cfRule type="cellIs" dxfId="5922" priority="7515" operator="equal">
      <formula>"DONE"</formula>
    </cfRule>
  </conditionalFormatting>
  <conditionalFormatting sqref="B541:B563 B569:B2801 C695">
    <cfRule type="cellIs" dxfId="5921" priority="7516" operator="equal">
      <formula>"DONE"</formula>
    </cfRule>
  </conditionalFormatting>
  <conditionalFormatting sqref="B541:B563 B569:B2801 C695">
    <cfRule type="cellIs" dxfId="5920" priority="7517" operator="equal">
      <formula>"Chờ lớp"</formula>
    </cfRule>
  </conditionalFormatting>
  <conditionalFormatting sqref="B541:B563 B569:B2801 C695">
    <cfRule type="cellIs" dxfId="5919" priority="7518" operator="equal">
      <formula>"Chờ feedback"</formula>
    </cfRule>
  </conditionalFormatting>
  <conditionalFormatting sqref="B541:B563 B569:B2801 C695">
    <cfRule type="cellIs" dxfId="5918" priority="7519" operator="equal">
      <formula>"LỖI LINK FB"</formula>
    </cfRule>
  </conditionalFormatting>
  <conditionalFormatting sqref="B541:B563 B569:B2801 C695">
    <cfRule type="cellIs" dxfId="5917" priority="7520" operator="equal">
      <formula>"DONE"</formula>
    </cfRule>
  </conditionalFormatting>
  <conditionalFormatting sqref="B541:B563 B569:B2801 C695">
    <cfRule type="cellIs" dxfId="5916" priority="7521" operator="equal">
      <formula>"Chờ lớp"</formula>
    </cfRule>
  </conditionalFormatting>
  <conditionalFormatting sqref="B541:B563 B569:B2801 C695">
    <cfRule type="cellIs" dxfId="5915" priority="7522" operator="equal">
      <formula>"Chờ feedback"</formula>
    </cfRule>
  </conditionalFormatting>
  <conditionalFormatting sqref="B541:B563 B569:B2801 C695">
    <cfRule type="cellIs" dxfId="5914" priority="7523" operator="equal">
      <formula>"LỖI LINK FB"</formula>
    </cfRule>
  </conditionalFormatting>
  <conditionalFormatting sqref="B541:B563 B569:B2801 C695">
    <cfRule type="cellIs" dxfId="5913" priority="7524" operator="equal">
      <formula>"DONE"</formula>
    </cfRule>
  </conditionalFormatting>
  <conditionalFormatting sqref="B541:B563 B569:B2801 C695">
    <cfRule type="cellIs" dxfId="5912" priority="7525" operator="equal">
      <formula>"Chờ lớp"</formula>
    </cfRule>
  </conditionalFormatting>
  <conditionalFormatting sqref="B541:B563 B569:B2801 C695">
    <cfRule type="cellIs" dxfId="5911" priority="7526" operator="equal">
      <formula>"Chờ feedback"</formula>
    </cfRule>
  </conditionalFormatting>
  <conditionalFormatting sqref="B541:B563 B569:B2801 C695">
    <cfRule type="cellIs" dxfId="5910" priority="7527" operator="equal">
      <formula>"LỖI LINK FB"</formula>
    </cfRule>
  </conditionalFormatting>
  <conditionalFormatting sqref="B541:B563 B569:B2801 C695">
    <cfRule type="cellIs" dxfId="5909" priority="7528" operator="equal">
      <formula>"LỖI LINK FB"</formula>
    </cfRule>
  </conditionalFormatting>
  <conditionalFormatting sqref="B541:B563 B569:B2801 C695">
    <cfRule type="cellIs" dxfId="5908" priority="7529" operator="equal">
      <formula>"LỖI LINK FB"</formula>
    </cfRule>
  </conditionalFormatting>
  <conditionalFormatting sqref="B541:B563 B569:B2801 C695">
    <cfRule type="cellIs" dxfId="5907" priority="7530" operator="equal">
      <formula>"LỖI LINK FB"</formula>
    </cfRule>
  </conditionalFormatting>
  <conditionalFormatting sqref="B541:B563 B569:B2801 C695">
    <cfRule type="cellIs" dxfId="5906" priority="7531" operator="equal">
      <formula>"LỖI LINK FB"</formula>
    </cfRule>
  </conditionalFormatting>
  <conditionalFormatting sqref="B541:B563 B569:B2801 C695">
    <cfRule type="cellIs" dxfId="5905" priority="7532" operator="equal">
      <formula>"LỖI LINK FB"</formula>
    </cfRule>
  </conditionalFormatting>
  <conditionalFormatting sqref="B541:B563 B569:B2801 C695">
    <cfRule type="cellIs" dxfId="5904" priority="7533" operator="equal">
      <formula>"LỖI LINK FB"</formula>
    </cfRule>
  </conditionalFormatting>
  <conditionalFormatting sqref="B541:B563 B569:B2801 C695">
    <cfRule type="cellIs" dxfId="5903" priority="7534" operator="equal">
      <formula>"LỖI LINK FB"</formula>
    </cfRule>
  </conditionalFormatting>
  <conditionalFormatting sqref="B541:B563 B569:B2801 C695">
    <cfRule type="cellIs" dxfId="5902" priority="7535" operator="equal">
      <formula>"LỖI LINK FB"</formula>
    </cfRule>
  </conditionalFormatting>
  <conditionalFormatting sqref="B541:B563 B569:B2801 C695">
    <cfRule type="cellIs" dxfId="5901" priority="7536" operator="equal">
      <formula>"LỖI LINK FB"</formula>
    </cfRule>
  </conditionalFormatting>
  <conditionalFormatting sqref="B541:B563 B569:B2801 C695">
    <cfRule type="cellIs" dxfId="5900" priority="7537" operator="equal">
      <formula>"LỖI LINK FB"</formula>
    </cfRule>
  </conditionalFormatting>
  <conditionalFormatting sqref="B541:B563 B569:B2801 C695">
    <cfRule type="cellIs" dxfId="5899" priority="7538" operator="equal">
      <formula>"LỖI LINK FB"</formula>
    </cfRule>
  </conditionalFormatting>
  <conditionalFormatting sqref="B541:B563 B569:B2801 C695">
    <cfRule type="cellIs" dxfId="5898" priority="7539" operator="equal">
      <formula>"LỖI LINK FB"</formula>
    </cfRule>
  </conditionalFormatting>
  <conditionalFormatting sqref="B541:B563 B569:B2801 C695">
    <cfRule type="cellIs" dxfId="5897" priority="7540" operator="equal">
      <formula>"LỖI LINK FB"</formula>
    </cfRule>
  </conditionalFormatting>
  <conditionalFormatting sqref="B541:B563 B569:B2801 C695">
    <cfRule type="cellIs" dxfId="5896" priority="7541" operator="equal">
      <formula>"DONE"</formula>
    </cfRule>
  </conditionalFormatting>
  <conditionalFormatting sqref="B541:B563 B569:B2801 C695">
    <cfRule type="cellIs" dxfId="5895" priority="7542" operator="equal">
      <formula>"Chờ lớp"</formula>
    </cfRule>
  </conditionalFormatting>
  <conditionalFormatting sqref="B541:B563 B569:B2801 C695">
    <cfRule type="cellIs" dxfId="5894" priority="7543" operator="equal">
      <formula>"Chờ feedback"</formula>
    </cfRule>
  </conditionalFormatting>
  <conditionalFormatting sqref="B541:B563 B569:B2801 C695">
    <cfRule type="cellIs" dxfId="5893" priority="7544" operator="equal">
      <formula>"LỖI LINK FB"</formula>
    </cfRule>
  </conditionalFormatting>
  <conditionalFormatting sqref="B541:B563 B569:B2801 C695">
    <cfRule type="cellIs" dxfId="5892" priority="7545" operator="equal">
      <formula>"LỖI LINK FB"</formula>
    </cfRule>
  </conditionalFormatting>
  <conditionalFormatting sqref="B541:B563 B569:B2801 C695">
    <cfRule type="cellIs" dxfId="5891" priority="7546" operator="equal">
      <formula>"Chờ feedback"</formula>
    </cfRule>
  </conditionalFormatting>
  <conditionalFormatting sqref="B541:B563 B569:B2801 C695">
    <cfRule type="cellIs" dxfId="5890" priority="7547" operator="equal">
      <formula>"Chờ lớp"</formula>
    </cfRule>
  </conditionalFormatting>
  <conditionalFormatting sqref="B541:B563 B569:B2801 C695">
    <cfRule type="cellIs" dxfId="5889" priority="7548" operator="equal">
      <formula>"DONE"</formula>
    </cfRule>
  </conditionalFormatting>
  <conditionalFormatting sqref="B541:B563 B569:B2801 C695">
    <cfRule type="cellIs" dxfId="5888" priority="7549" operator="equal">
      <formula>"LỖI LINK FB"</formula>
    </cfRule>
  </conditionalFormatting>
  <conditionalFormatting sqref="B541:B563 B569:B2801 C695">
    <cfRule type="cellIs" dxfId="5887" priority="7550" operator="equal">
      <formula>"LỖI LINK FB"</formula>
    </cfRule>
  </conditionalFormatting>
  <conditionalFormatting sqref="B541:B563 B569:B2801 C695">
    <cfRule type="cellIs" dxfId="5886" priority="7551" operator="equal">
      <formula>"LỖI LINK FB"</formula>
    </cfRule>
  </conditionalFormatting>
  <conditionalFormatting sqref="B541:B563 B569:B2801 C695">
    <cfRule type="cellIs" dxfId="5885" priority="7552" operator="equal">
      <formula>"LỖI LINK FB"</formula>
    </cfRule>
  </conditionalFormatting>
  <conditionalFormatting sqref="B541:B563 B569:B2801 C695">
    <cfRule type="cellIs" dxfId="5884" priority="7553" operator="equal">
      <formula>"LỖI LINK FB"</formula>
    </cfRule>
  </conditionalFormatting>
  <conditionalFormatting sqref="B541:B563 B569:B2801 C695">
    <cfRule type="cellIs" dxfId="5883" priority="7554" operator="equal">
      <formula>"LỖI LINK FB"</formula>
    </cfRule>
  </conditionalFormatting>
  <conditionalFormatting sqref="B541:B563 B569:B2801 C695">
    <cfRule type="cellIs" dxfId="5882" priority="7555" operator="equal">
      <formula>"LỖI LINK FB"</formula>
    </cfRule>
  </conditionalFormatting>
  <conditionalFormatting sqref="B541:B563 B569:B2801 C695">
    <cfRule type="cellIs" dxfId="5881" priority="7556" operator="equal">
      <formula>"LỖI LINK FB"</formula>
    </cfRule>
  </conditionalFormatting>
  <conditionalFormatting sqref="B541:B563 B569:B2801 C695">
    <cfRule type="cellIs" dxfId="5880" priority="7557" operator="equal">
      <formula>"LỖI LINK FB"</formula>
    </cfRule>
  </conditionalFormatting>
  <conditionalFormatting sqref="B541:B563 B569:B2801 C695">
    <cfRule type="cellIs" dxfId="5879" priority="7558" operator="equal">
      <formula>"LỖI LINK FB"</formula>
    </cfRule>
  </conditionalFormatting>
  <conditionalFormatting sqref="B541:B563 B569:B2801 C695">
    <cfRule type="cellIs" dxfId="5878" priority="7559" operator="equal">
      <formula>"LỖI LINK FB"</formula>
    </cfRule>
  </conditionalFormatting>
  <conditionalFormatting sqref="B541:B563 B569:B2801 C695">
    <cfRule type="cellIs" dxfId="5877" priority="7560" operator="equal">
      <formula>"LỖI LINK FB"</formula>
    </cfRule>
  </conditionalFormatting>
  <conditionalFormatting sqref="B541:B563 B569:B2801 C695">
    <cfRule type="cellIs" dxfId="5876" priority="7561" operator="equal">
      <formula>"LỖI LINK FB"</formula>
    </cfRule>
  </conditionalFormatting>
  <conditionalFormatting sqref="B541:B563 B569:B2801 C695">
    <cfRule type="cellIs" dxfId="5875" priority="7562" operator="equal">
      <formula>"LỖI LINK FB"</formula>
    </cfRule>
  </conditionalFormatting>
  <conditionalFormatting sqref="B541:B563 B569:B2801 C695">
    <cfRule type="cellIs" dxfId="5874" priority="7563" operator="equal">
      <formula>"Chờ feedback"</formula>
    </cfRule>
  </conditionalFormatting>
  <conditionalFormatting sqref="B541:B563 B569:B2801 C695">
    <cfRule type="cellIs" dxfId="5873" priority="7564" operator="equal">
      <formula>"Chờ lớp"</formula>
    </cfRule>
  </conditionalFormatting>
  <conditionalFormatting sqref="B541:B563 B569:B2801 C695">
    <cfRule type="cellIs" dxfId="5872" priority="7565" operator="equal">
      <formula>"DONE"</formula>
    </cfRule>
  </conditionalFormatting>
  <conditionalFormatting sqref="B541:B563 B569:B2801 C695">
    <cfRule type="cellIs" dxfId="5871" priority="7566" operator="equal">
      <formula>"LỖI LINK FB"</formula>
    </cfRule>
  </conditionalFormatting>
  <conditionalFormatting sqref="B541:B563 B569:B2801 C695">
    <cfRule type="cellIs" dxfId="5870" priority="7567" operator="equal">
      <formula>"Chờ feedback"</formula>
    </cfRule>
  </conditionalFormatting>
  <conditionalFormatting sqref="B541:B563 B569:B2801 C695">
    <cfRule type="cellIs" dxfId="5869" priority="7568" operator="equal">
      <formula>"Chờ lớp"</formula>
    </cfRule>
  </conditionalFormatting>
  <conditionalFormatting sqref="B541:B563 B569:B2801 C695">
    <cfRule type="cellIs" dxfId="5868" priority="7569" operator="equal">
      <formula>"DONE"</formula>
    </cfRule>
  </conditionalFormatting>
  <conditionalFormatting sqref="B541:B563 B569:B2801 C695">
    <cfRule type="cellIs" dxfId="5867" priority="7570" operator="equal">
      <formula>"LỖI LINK FB"</formula>
    </cfRule>
  </conditionalFormatting>
  <conditionalFormatting sqref="B541:B563 B569:B2801 C695">
    <cfRule type="cellIs" dxfId="5866" priority="7571" operator="equal">
      <formula>"Chờ feedback"</formula>
    </cfRule>
  </conditionalFormatting>
  <conditionalFormatting sqref="B541:B563 B569:B2801 C695">
    <cfRule type="cellIs" dxfId="5865" priority="7572" operator="equal">
      <formula>"Chờ lớp"</formula>
    </cfRule>
  </conditionalFormatting>
  <conditionalFormatting sqref="B541:B563 B569:B2801 C695">
    <cfRule type="cellIs" dxfId="5864" priority="7573" operator="equal">
      <formula>"DONE"</formula>
    </cfRule>
  </conditionalFormatting>
  <conditionalFormatting sqref="B541:B563 B569:B2801 C695">
    <cfRule type="cellIs" dxfId="5863" priority="7574" operator="equal">
      <formula>"DONE"</formula>
    </cfRule>
  </conditionalFormatting>
  <conditionalFormatting sqref="B541:B563 B569:B2801 C695">
    <cfRule type="cellIs" dxfId="5862" priority="7575" operator="equal">
      <formula>"Chờ lớp"</formula>
    </cfRule>
  </conditionalFormatting>
  <conditionalFormatting sqref="B541:B563 B569:B2801 C695">
    <cfRule type="cellIs" dxfId="5861" priority="7576" operator="equal">
      <formula>"Chờ feedback"</formula>
    </cfRule>
  </conditionalFormatting>
  <conditionalFormatting sqref="B541:B563 B569:B2801 C695">
    <cfRule type="cellIs" dxfId="5860" priority="7577" operator="equal">
      <formula>"LỖI LINK FB"</formula>
    </cfRule>
  </conditionalFormatting>
  <conditionalFormatting sqref="B541:B563 B569:B2801 C695">
    <cfRule type="cellIs" dxfId="5859" priority="7578" operator="equal">
      <formula>"LỖI LINK FB"</formula>
    </cfRule>
  </conditionalFormatting>
  <conditionalFormatting sqref="B541:B563 B569:B2801 C695">
    <cfRule type="cellIs" dxfId="5858" priority="7579" operator="equal">
      <formula>"Chờ feedback"</formula>
    </cfRule>
  </conditionalFormatting>
  <conditionalFormatting sqref="B541:B563 B569:B2801 C695">
    <cfRule type="cellIs" dxfId="5857" priority="7580" operator="equal">
      <formula>"Chờ lớp"</formula>
    </cfRule>
  </conditionalFormatting>
  <conditionalFormatting sqref="B541:B563 B569:B2801 C695">
    <cfRule type="cellIs" dxfId="5856" priority="7581" operator="equal">
      <formula>"DONE"</formula>
    </cfRule>
  </conditionalFormatting>
  <conditionalFormatting sqref="B541:B563 B569:B2801 C695">
    <cfRule type="cellIs" dxfId="5855" priority="7582" operator="equal">
      <formula>"DONE"</formula>
    </cfRule>
  </conditionalFormatting>
  <conditionalFormatting sqref="B541:B563 B569:B2801 C695">
    <cfRule type="cellIs" dxfId="5854" priority="7583" operator="equal">
      <formula>"Chờ lớp"</formula>
    </cfRule>
  </conditionalFormatting>
  <conditionalFormatting sqref="B541:B563 B569:B2801 C695">
    <cfRule type="cellIs" dxfId="5853" priority="7584" operator="equal">
      <formula>"Chờ feedback"</formula>
    </cfRule>
  </conditionalFormatting>
  <conditionalFormatting sqref="B541:B563 B569:B2801 C695">
    <cfRule type="cellIs" dxfId="5852" priority="7585" operator="equal">
      <formula>"LỖI LINK FB"</formula>
    </cfRule>
  </conditionalFormatting>
  <conditionalFormatting sqref="B541:B563 B569:B2801 C695">
    <cfRule type="cellIs" dxfId="5851" priority="7586" operator="equal">
      <formula>"DONE"</formula>
    </cfRule>
  </conditionalFormatting>
  <conditionalFormatting sqref="B541:B563 B569:B2801 C695">
    <cfRule type="cellIs" dxfId="5850" priority="7587" operator="equal">
      <formula>"Chờ lớp"</formula>
    </cfRule>
  </conditionalFormatting>
  <conditionalFormatting sqref="B541:B563 B569:B2801 C695">
    <cfRule type="cellIs" dxfId="5849" priority="7588" operator="equal">
      <formula>"Chờ feedback"</formula>
    </cfRule>
  </conditionalFormatting>
  <conditionalFormatting sqref="B541:B563 B569:B2801 C695">
    <cfRule type="cellIs" dxfId="5848" priority="7589" operator="equal">
      <formula>"LỖI LINK FB"</formula>
    </cfRule>
  </conditionalFormatting>
  <conditionalFormatting sqref="B541:B563 B569:B2801 C695">
    <cfRule type="cellIs" dxfId="5847" priority="7590" operator="equal">
      <formula>"LỖI LINK FB"</formula>
    </cfRule>
  </conditionalFormatting>
  <conditionalFormatting sqref="B541:B563 B569:B2801 C695">
    <cfRule type="cellIs" dxfId="5846" priority="7591" operator="equal">
      <formula>"Chờ feedback"</formula>
    </cfRule>
  </conditionalFormatting>
  <conditionalFormatting sqref="B541:B563 B569:B2801 C695">
    <cfRule type="cellIs" dxfId="5845" priority="7592" operator="equal">
      <formula>"Chờ lớp"</formula>
    </cfRule>
  </conditionalFormatting>
  <conditionalFormatting sqref="B541:B563 B569:B2801 C695">
    <cfRule type="cellIs" dxfId="5844" priority="7593" operator="equal">
      <formula>"DONE"</formula>
    </cfRule>
  </conditionalFormatting>
  <conditionalFormatting sqref="B541:B563 B569:B2801 C695">
    <cfRule type="cellIs" dxfId="5843" priority="7594" operator="equal">
      <formula>"LỖI LINK FB"</formula>
    </cfRule>
  </conditionalFormatting>
  <conditionalFormatting sqref="B541:B563 B569:B2801 C695">
    <cfRule type="cellIs" dxfId="5842" priority="7595" operator="equal">
      <formula>"Chờ feedback"</formula>
    </cfRule>
  </conditionalFormatting>
  <conditionalFormatting sqref="B541:B563 B569:B2801 C695">
    <cfRule type="cellIs" dxfId="5841" priority="7596" operator="equal">
      <formula>"Chờ lớp"</formula>
    </cfRule>
  </conditionalFormatting>
  <conditionalFormatting sqref="B541:B563 B569:B2801 C695">
    <cfRule type="cellIs" dxfId="5840" priority="7597" operator="equal">
      <formula>"DONE"</formula>
    </cfRule>
  </conditionalFormatting>
  <conditionalFormatting sqref="B541:B563 B569:B2801 C695">
    <cfRule type="cellIs" dxfId="5839" priority="7598" operator="equal">
      <formula>"DONE"</formula>
    </cfRule>
  </conditionalFormatting>
  <conditionalFormatting sqref="B541:B563 B569:B2801 C695">
    <cfRule type="cellIs" dxfId="5838" priority="7599" operator="equal">
      <formula>"Chờ lớp"</formula>
    </cfRule>
  </conditionalFormatting>
  <conditionalFormatting sqref="B541:B563 B569:B2801 C695">
    <cfRule type="cellIs" dxfId="5837" priority="7600" operator="equal">
      <formula>"Chờ feedback"</formula>
    </cfRule>
  </conditionalFormatting>
  <conditionalFormatting sqref="B541:B563 B569:B2801 C695">
    <cfRule type="cellIs" dxfId="5836" priority="7601" operator="equal">
      <formula>"LỖI LINK FB"</formula>
    </cfRule>
  </conditionalFormatting>
  <conditionalFormatting sqref="B541:B563 B569:B2801 C695">
    <cfRule type="cellIs" dxfId="5835" priority="7602" operator="equal">
      <formula>"LỖI LINK FB"</formula>
    </cfRule>
  </conditionalFormatting>
  <conditionalFormatting sqref="B541:B563 B569:B2801 C695">
    <cfRule type="cellIs" dxfId="5834" priority="7603" operator="equal">
      <formula>"Chờ feedback"</formula>
    </cfRule>
  </conditionalFormatting>
  <conditionalFormatting sqref="B541:B563 B569:B2801 C695">
    <cfRule type="cellIs" dxfId="5833" priority="7604" operator="equal">
      <formula>"Chờ lớp"</formula>
    </cfRule>
  </conditionalFormatting>
  <conditionalFormatting sqref="B541:B563 B569:B2801 C695">
    <cfRule type="cellIs" dxfId="5832" priority="7605" operator="equal">
      <formula>"DONE"</formula>
    </cfRule>
  </conditionalFormatting>
  <conditionalFormatting sqref="B541:B563 B569:B2801 C695">
    <cfRule type="cellIs" dxfId="5831" priority="7606" operator="equal">
      <formula>"LỖI LINK FB"</formula>
    </cfRule>
  </conditionalFormatting>
  <conditionalFormatting sqref="B541:B563 B569:B2801 C695">
    <cfRule type="cellIs" dxfId="5830" priority="7607" operator="equal">
      <formula>"Chờ feedback"</formula>
    </cfRule>
  </conditionalFormatting>
  <conditionalFormatting sqref="B541:B563 B569:B2801 C695">
    <cfRule type="cellIs" dxfId="5829" priority="7608" operator="equal">
      <formula>"Chờ lớp"</formula>
    </cfRule>
  </conditionalFormatting>
  <conditionalFormatting sqref="B541:B563 B569:B2801 C695">
    <cfRule type="cellIs" dxfId="5828" priority="7609" operator="equal">
      <formula>"DONE"</formula>
    </cfRule>
  </conditionalFormatting>
  <conditionalFormatting sqref="B541:B563 B569:B2801 C695">
    <cfRule type="cellIs" dxfId="5827" priority="7610" operator="equal">
      <formula>"LỖI LINK FB"</formula>
    </cfRule>
  </conditionalFormatting>
  <conditionalFormatting sqref="B541:B563 B569:B2801 C695">
    <cfRule type="cellIs" dxfId="5826" priority="7611" operator="equal">
      <formula>"Chờ feedback"</formula>
    </cfRule>
  </conditionalFormatting>
  <conditionalFormatting sqref="B541:B563 B569:B2801 C695">
    <cfRule type="cellIs" dxfId="5825" priority="7612" operator="equal">
      <formula>"Chờ lớp"</formula>
    </cfRule>
  </conditionalFormatting>
  <conditionalFormatting sqref="B541:B563 B569:B2801 C695">
    <cfRule type="cellIs" dxfId="5824" priority="7613" operator="equal">
      <formula>"DONE"</formula>
    </cfRule>
  </conditionalFormatting>
  <conditionalFormatting sqref="B541:B563 B569:B2801 C695">
    <cfRule type="cellIs" dxfId="5823" priority="7614" operator="equal">
      <formula>"LỖI LINK FB"</formula>
    </cfRule>
  </conditionalFormatting>
  <conditionalFormatting sqref="B541:B563 B569:B2801 C695">
    <cfRule type="cellIs" dxfId="5822" priority="7615" operator="equal">
      <formula>"Chờ feedback"</formula>
    </cfRule>
  </conditionalFormatting>
  <conditionalFormatting sqref="B541:B563 B569:B2801 C695">
    <cfRule type="cellIs" dxfId="5821" priority="7616" operator="equal">
      <formula>"Chờ lớp"</formula>
    </cfRule>
  </conditionalFormatting>
  <conditionalFormatting sqref="B541:B563 B569:B2801 C695">
    <cfRule type="cellIs" dxfId="5820" priority="7617" operator="equal">
      <formula>"DONE"</formula>
    </cfRule>
  </conditionalFormatting>
  <conditionalFormatting sqref="B541:B563 B569:B2801 C695">
    <cfRule type="cellIs" dxfId="5819" priority="7618" operator="equal">
      <formula>"LỖI LINK FB"</formula>
    </cfRule>
  </conditionalFormatting>
  <conditionalFormatting sqref="B541:B563 B569:B2801 C695">
    <cfRule type="cellIs" dxfId="5818" priority="7619" operator="equal">
      <formula>"Chờ feedback"</formula>
    </cfRule>
  </conditionalFormatting>
  <conditionalFormatting sqref="B541:B563 B569:B2801 C695">
    <cfRule type="cellIs" dxfId="5817" priority="7620" operator="equal">
      <formula>"Chờ lớp"</formula>
    </cfRule>
  </conditionalFormatting>
  <conditionalFormatting sqref="B541:B563 B569:B2801 C695">
    <cfRule type="cellIs" dxfId="5816" priority="7621" operator="equal">
      <formula>"DONE"</formula>
    </cfRule>
  </conditionalFormatting>
  <conditionalFormatting sqref="B541:B563 B569:B2801 C695">
    <cfRule type="cellIs" dxfId="5815" priority="7622" operator="equal">
      <formula>"LỖI LINK FB"</formula>
    </cfRule>
  </conditionalFormatting>
  <conditionalFormatting sqref="B541:B563 B569:B2801 C695">
    <cfRule type="cellIs" dxfId="5814" priority="7623" operator="equal">
      <formula>"LỖI LINK FB"</formula>
    </cfRule>
  </conditionalFormatting>
  <conditionalFormatting sqref="B541:B563 B569:B2801 C695">
    <cfRule type="cellIs" dxfId="5813" priority="7624" operator="equal">
      <formula>"LỖI LINK FB"</formula>
    </cfRule>
  </conditionalFormatting>
  <conditionalFormatting sqref="B541:B563 B569:B2801 C695">
    <cfRule type="cellIs" dxfId="5812" priority="7625" operator="equal">
      <formula>"LỖI LINK FB"</formula>
    </cfRule>
  </conditionalFormatting>
  <conditionalFormatting sqref="B541:B563 B569:B2801 C695">
    <cfRule type="cellIs" dxfId="5811" priority="7626" operator="equal">
      <formula>"LỖI LINK FB"</formula>
    </cfRule>
  </conditionalFormatting>
  <conditionalFormatting sqref="B541:B563 B569:B2801 C695">
    <cfRule type="cellIs" dxfId="5810" priority="7627" operator="equal">
      <formula>"LỖI LINK FB"</formula>
    </cfRule>
  </conditionalFormatting>
  <conditionalFormatting sqref="B541:B563 B569:B2801 C695">
    <cfRule type="cellIs" dxfId="5809" priority="7628" operator="equal">
      <formula>"LỖI LINK FB"</formula>
    </cfRule>
  </conditionalFormatting>
  <conditionalFormatting sqref="B541:B563 B569:B2801 C695">
    <cfRule type="cellIs" dxfId="5808" priority="7629" operator="equal">
      <formula>"LỖI LINK FB"</formula>
    </cfRule>
  </conditionalFormatting>
  <conditionalFormatting sqref="B541:B563 B569:B2801 C695">
    <cfRule type="cellIs" dxfId="5807" priority="7630" operator="equal">
      <formula>"LỖI LINK FB"</formula>
    </cfRule>
  </conditionalFormatting>
  <conditionalFormatting sqref="B541:B563 B569:B2801 C695">
    <cfRule type="cellIs" dxfId="5806" priority="7631" operator="equal">
      <formula>"LỖI LINK FB"</formula>
    </cfRule>
  </conditionalFormatting>
  <conditionalFormatting sqref="B541:B563 B569:B2801 C695">
    <cfRule type="cellIs" dxfId="5805" priority="7632" operator="equal">
      <formula>"LỖI LINK FB"</formula>
    </cfRule>
  </conditionalFormatting>
  <conditionalFormatting sqref="B541:B563 B569:B2801 C695">
    <cfRule type="cellIs" dxfId="5804" priority="7633" operator="equal">
      <formula>"LỖI LINK FB"</formula>
    </cfRule>
  </conditionalFormatting>
  <conditionalFormatting sqref="B541:B563 B569:B2801 C695">
    <cfRule type="cellIs" dxfId="5803" priority="7634" operator="equal">
      <formula>"LỖI LINK FB"</formula>
    </cfRule>
  </conditionalFormatting>
  <conditionalFormatting sqref="B541:B563 B569:B2801 C695">
    <cfRule type="cellIs" dxfId="5802" priority="7635" operator="equal">
      <formula>"LỖI LINK FB"</formula>
    </cfRule>
  </conditionalFormatting>
  <conditionalFormatting sqref="B541:B563 B569:B2801 C695">
    <cfRule type="cellIs" dxfId="5801" priority="7636" operator="equal">
      <formula>"Chờ feedback"</formula>
    </cfRule>
  </conditionalFormatting>
  <conditionalFormatting sqref="B541:B563 B569:B2801 C695">
    <cfRule type="cellIs" dxfId="5800" priority="7637" operator="equal">
      <formula>"Chờ lớp"</formula>
    </cfRule>
  </conditionalFormatting>
  <conditionalFormatting sqref="B541:B563 B569:B2801 C695">
    <cfRule type="cellIs" dxfId="5799" priority="7638" operator="equal">
      <formula>"DONE"</formula>
    </cfRule>
  </conditionalFormatting>
  <conditionalFormatting sqref="B541:B563 B569:B2801 C695">
    <cfRule type="cellIs" dxfId="5798" priority="7639" operator="equal">
      <formula>"LỖI LINK FB"</formula>
    </cfRule>
  </conditionalFormatting>
  <conditionalFormatting sqref="B541:B563 B569:B2801 C695">
    <cfRule type="cellIs" dxfId="5797" priority="7640" operator="equal">
      <formula>"Chờ feedback"</formula>
    </cfRule>
  </conditionalFormatting>
  <conditionalFormatting sqref="B541:B563 B569:B2801 C695">
    <cfRule type="cellIs" dxfId="5796" priority="7641" operator="equal">
      <formula>"Chờ lớp"</formula>
    </cfRule>
  </conditionalFormatting>
  <conditionalFormatting sqref="B541:B563 B569:B2801 C695">
    <cfRule type="cellIs" dxfId="5795" priority="7642" operator="equal">
      <formula>"DONE"</formula>
    </cfRule>
  </conditionalFormatting>
  <conditionalFormatting sqref="C541">
    <cfRule type="cellIs" dxfId="5794" priority="7643" operator="equal">
      <formula>"Up quá trình"</formula>
    </cfRule>
  </conditionalFormatting>
  <conditionalFormatting sqref="C541">
    <cfRule type="cellIs" dxfId="5793" priority="7644" operator="equal">
      <formula>"Đã tính lương"</formula>
    </cfRule>
  </conditionalFormatting>
  <conditionalFormatting sqref="C541">
    <cfRule type="cellIs" dxfId="5792" priority="7645" operator="equal">
      <formula>"Up Level"</formula>
    </cfRule>
  </conditionalFormatting>
  <conditionalFormatting sqref="C541">
    <cfRule type="cellIs" dxfId="5791" priority="7646" operator="equal">
      <formula>"Mới"</formula>
    </cfRule>
  </conditionalFormatting>
  <conditionalFormatting sqref="C541">
    <cfRule type="cellIs" dxfId="5790" priority="7647" operator="equal">
      <formula>"Up quá trình"</formula>
    </cfRule>
  </conditionalFormatting>
  <conditionalFormatting sqref="C541 Z541">
    <cfRule type="cellIs" dxfId="5789" priority="7648" operator="equal">
      <formula>"Đã tính lương"</formula>
    </cfRule>
  </conditionalFormatting>
  <conditionalFormatting sqref="C541">
    <cfRule type="cellIs" dxfId="5788" priority="7649" operator="equal">
      <formula>"Up Level"</formula>
    </cfRule>
  </conditionalFormatting>
  <conditionalFormatting sqref="C541">
    <cfRule type="cellIs" dxfId="5787" priority="7650" operator="equal">
      <formula>"Mới"</formula>
    </cfRule>
  </conditionalFormatting>
  <conditionalFormatting sqref="G541">
    <cfRule type="cellIs" dxfId="5786" priority="7651" operator="equal">
      <formula>"V"</formula>
    </cfRule>
  </conditionalFormatting>
  <conditionalFormatting sqref="G541">
    <cfRule type="cellIs" dxfId="5785" priority="7652" operator="equal">
      <formula>"T"</formula>
    </cfRule>
  </conditionalFormatting>
  <conditionalFormatting sqref="G541">
    <cfRule type="cellIs" dxfId="5784" priority="7653" operator="equal">
      <formula>"C"</formula>
    </cfRule>
  </conditionalFormatting>
  <conditionalFormatting sqref="G541">
    <cfRule type="cellIs" dxfId="5783" priority="7654" operator="equal">
      <formula>"B"</formula>
    </cfRule>
  </conditionalFormatting>
  <conditionalFormatting sqref="G541">
    <cfRule type="cellIs" dxfId="5782" priority="7655" operator="equal">
      <formula>"A"</formula>
    </cfRule>
  </conditionalFormatting>
  <conditionalFormatting sqref="G541">
    <cfRule type="cellIs" dxfId="5781" priority="7656" operator="equal">
      <formula>"V"</formula>
    </cfRule>
  </conditionalFormatting>
  <conditionalFormatting sqref="G541">
    <cfRule type="cellIs" dxfId="5780" priority="7657" operator="equal">
      <formula>"V"</formula>
    </cfRule>
  </conditionalFormatting>
  <conditionalFormatting sqref="G541">
    <cfRule type="cellIs" dxfId="5779" priority="7658" operator="equal">
      <formula>"V"</formula>
    </cfRule>
  </conditionalFormatting>
  <conditionalFormatting sqref="F541:H541">
    <cfRule type="cellIs" dxfId="5778" priority="7659" operator="equal">
      <formula>"V"</formula>
    </cfRule>
  </conditionalFormatting>
  <conditionalFormatting sqref="F541:H541">
    <cfRule type="cellIs" dxfId="5777" priority="7660" operator="equal">
      <formula>"V"</formula>
    </cfRule>
  </conditionalFormatting>
  <conditionalFormatting sqref="F541:H541">
    <cfRule type="cellIs" dxfId="5776" priority="7661" operator="equal">
      <formula>"V"</formula>
    </cfRule>
  </conditionalFormatting>
  <conditionalFormatting sqref="F541:H541">
    <cfRule type="cellIs" dxfId="5775" priority="7662" operator="equal">
      <formula>"V"</formula>
    </cfRule>
  </conditionalFormatting>
  <conditionalFormatting sqref="F541:H541">
    <cfRule type="cellIs" dxfId="5774" priority="7663" operator="equal">
      <formula>"T"</formula>
    </cfRule>
  </conditionalFormatting>
  <conditionalFormatting sqref="F541:H541">
    <cfRule type="cellIs" dxfId="5773" priority="7664" operator="equal">
      <formula>"C"</formula>
    </cfRule>
  </conditionalFormatting>
  <conditionalFormatting sqref="F541:H541">
    <cfRule type="cellIs" dxfId="5772" priority="7665" operator="equal">
      <formula>"B"</formula>
    </cfRule>
  </conditionalFormatting>
  <conditionalFormatting sqref="F541:H541">
    <cfRule type="cellIs" dxfId="5771" priority="7666" operator="equal">
      <formula>"A"</formula>
    </cfRule>
  </conditionalFormatting>
  <conditionalFormatting sqref="F541 H541">
    <cfRule type="colorScale" priority="7667">
      <colorScale>
        <cfvo type="min"/>
        <cfvo type="max"/>
        <color rgb="FF57BB8A"/>
        <color rgb="FFFFFFFF"/>
      </colorScale>
    </cfRule>
  </conditionalFormatting>
  <conditionalFormatting sqref="N541">
    <cfRule type="cellIs" dxfId="5770" priority="7668" operator="equal">
      <formula>"TIẾN"</formula>
    </cfRule>
  </conditionalFormatting>
  <conditionalFormatting sqref="N541">
    <cfRule type="cellIs" dxfId="5769" priority="7669" operator="equal">
      <formula>"TIẾN"</formula>
    </cfRule>
  </conditionalFormatting>
  <conditionalFormatting sqref="AB541:AD541">
    <cfRule type="cellIs" dxfId="5768" priority="7670" operator="equal">
      <formula>"Đã nhận"</formula>
    </cfRule>
  </conditionalFormatting>
  <conditionalFormatting sqref="Z541">
    <cfRule type="cellIs" dxfId="5767" priority="7671" operator="equal">
      <formula>"R-Thiếu"</formula>
    </cfRule>
  </conditionalFormatting>
  <conditionalFormatting sqref="Z541">
    <cfRule type="cellIs" dxfId="5766" priority="7672" operator="equal">
      <formula>"R"</formula>
    </cfRule>
  </conditionalFormatting>
  <conditionalFormatting sqref="Z541">
    <cfRule type="cellIs" dxfId="5765" priority="7673" operator="equal">
      <formula>"Đã tính lương"</formula>
    </cfRule>
  </conditionalFormatting>
  <conditionalFormatting sqref="X541 Y541:Y542">
    <cfRule type="endsWith" dxfId="5764" priority="7674" operator="endsWith" text=" ">
      <formula>RIGHT((X541),LEN(" "))=(" ")</formula>
    </cfRule>
  </conditionalFormatting>
  <conditionalFormatting sqref="X541 Y541:Y542">
    <cfRule type="endsWith" dxfId="5763" priority="7675" operator="endsWith" text=" ">
      <formula>RIGHT((X541),LEN(" "))=(" ")</formula>
    </cfRule>
  </conditionalFormatting>
  <conditionalFormatting sqref="R541">
    <cfRule type="containsText" dxfId="5762" priority="7676" operator="containsText" text="Chung">
      <formula>NOT(ISERROR(SEARCH(("Chung"),(R541))))</formula>
    </cfRule>
  </conditionalFormatting>
  <conditionalFormatting sqref="R541">
    <cfRule type="containsText" dxfId="5761" priority="7677" operator="containsText" text="Chung">
      <formula>NOT(ISERROR(SEARCH(("Chung"),(R541))))</formula>
    </cfRule>
  </conditionalFormatting>
  <conditionalFormatting sqref="W541:X541">
    <cfRule type="cellIs" dxfId="5760" priority="7678" operator="equal">
      <formula>"Sách"</formula>
    </cfRule>
  </conditionalFormatting>
  <conditionalFormatting sqref="W541:X541">
    <cfRule type="cellIs" dxfId="5759" priority="7679" operator="equal">
      <formula>"Sách"</formula>
    </cfRule>
  </conditionalFormatting>
  <conditionalFormatting sqref="G541:G558 G974 G976">
    <cfRule type="cellIs" dxfId="5758" priority="7680" operator="equal">
      <formula>"V"</formula>
    </cfRule>
  </conditionalFormatting>
  <conditionalFormatting sqref="G541:G558 G974 G976">
    <cfRule type="cellIs" dxfId="5757" priority="7681" operator="equal">
      <formula>"T"</formula>
    </cfRule>
  </conditionalFormatting>
  <conditionalFormatting sqref="G541:G558 G974 G976">
    <cfRule type="cellIs" dxfId="5756" priority="7682" operator="equal">
      <formula>"C"</formula>
    </cfRule>
  </conditionalFormatting>
  <conditionalFormatting sqref="G541:G558 G974 G976">
    <cfRule type="cellIs" dxfId="5755" priority="7683" operator="equal">
      <formula>"B"</formula>
    </cfRule>
  </conditionalFormatting>
  <conditionalFormatting sqref="G541:G558 G974 G976">
    <cfRule type="cellIs" dxfId="5754" priority="7684" operator="equal">
      <formula>"A"</formula>
    </cfRule>
  </conditionalFormatting>
  <conditionalFormatting sqref="G541:G558 G974 G976">
    <cfRule type="cellIs" dxfId="5753" priority="7685" operator="equal">
      <formula>"V"</formula>
    </cfRule>
  </conditionalFormatting>
  <conditionalFormatting sqref="G541:G558 G974 G976">
    <cfRule type="cellIs" dxfId="5752" priority="7686" operator="equal">
      <formula>"V"</formula>
    </cfRule>
  </conditionalFormatting>
  <conditionalFormatting sqref="G541:G558 G974 G976">
    <cfRule type="cellIs" dxfId="5751" priority="7687" operator="equal">
      <formula>"V"</formula>
    </cfRule>
  </conditionalFormatting>
  <conditionalFormatting sqref="G541:G558 G974 G976">
    <cfRule type="cellIs" dxfId="5750" priority="7688" operator="equal">
      <formula>"V"</formula>
    </cfRule>
  </conditionalFormatting>
  <conditionalFormatting sqref="G541:G558 G974 G976">
    <cfRule type="cellIs" dxfId="5749" priority="7689" operator="equal">
      <formula>"V"</formula>
    </cfRule>
  </conditionalFormatting>
  <conditionalFormatting sqref="G541:G558 G974 G976">
    <cfRule type="cellIs" dxfId="5748" priority="7690" operator="equal">
      <formula>"V"</formula>
    </cfRule>
  </conditionalFormatting>
  <conditionalFormatting sqref="G541:G558 G974 G976">
    <cfRule type="cellIs" dxfId="5747" priority="7691" operator="equal">
      <formula>"V"</formula>
    </cfRule>
  </conditionalFormatting>
  <conditionalFormatting sqref="G541:G558 G974 G976">
    <cfRule type="cellIs" dxfId="5746" priority="7692" operator="equal">
      <formula>"T"</formula>
    </cfRule>
  </conditionalFormatting>
  <conditionalFormatting sqref="G541:G558 G974 G976">
    <cfRule type="cellIs" dxfId="5745" priority="7693" operator="equal">
      <formula>"C"</formula>
    </cfRule>
  </conditionalFormatting>
  <conditionalFormatting sqref="G541:G558 G974 G976">
    <cfRule type="cellIs" dxfId="5744" priority="7694" operator="equal">
      <formula>"B"</formula>
    </cfRule>
  </conditionalFormatting>
  <conditionalFormatting sqref="G541:G558 G974 G976">
    <cfRule type="cellIs" dxfId="5743" priority="7695" operator="equal">
      <formula>"A"</formula>
    </cfRule>
  </conditionalFormatting>
  <conditionalFormatting sqref="E541">
    <cfRule type="containsText" dxfId="5742" priority="7696" operator="containsText" text="Combo">
      <formula>NOT(ISERROR(SEARCH(("Combo"),(E541))))</formula>
    </cfRule>
  </conditionalFormatting>
  <conditionalFormatting sqref="E541">
    <cfRule type="containsText" dxfId="5741" priority="7697" operator="containsText" text="Combo">
      <formula>NOT(ISERROR(SEARCH(("Combo"),(E541))))</formula>
    </cfRule>
  </conditionalFormatting>
  <conditionalFormatting sqref="E541">
    <cfRule type="containsText" dxfId="5740" priority="7698" operator="containsText" text="Combo">
      <formula>NOT(ISERROR(SEARCH(("Combo"),(E541))))</formula>
    </cfRule>
  </conditionalFormatting>
  <conditionalFormatting sqref="E541">
    <cfRule type="containsText" dxfId="5739" priority="7699" operator="containsText" text="Combo">
      <formula>NOT(ISERROR(SEARCH(("Combo"),(E541))))</formula>
    </cfRule>
  </conditionalFormatting>
  <conditionalFormatting sqref="E541">
    <cfRule type="cellIs" dxfId="5738" priority="7700" operator="equal">
      <formula>"Toeic Lv2"</formula>
    </cfRule>
  </conditionalFormatting>
  <conditionalFormatting sqref="E541">
    <cfRule type="cellIs" dxfId="5737" priority="7701" operator="equal">
      <formula>"Toeic Lv1"</formula>
    </cfRule>
  </conditionalFormatting>
  <conditionalFormatting sqref="E541">
    <cfRule type="cellIs" dxfId="5736" priority="7702" operator="equal">
      <formula>"GT Lv3"</formula>
    </cfRule>
  </conditionalFormatting>
  <conditionalFormatting sqref="E541">
    <cfRule type="cellIs" dxfId="5735" priority="7703" operator="equal">
      <formula>"GT Lv2"</formula>
    </cfRule>
  </conditionalFormatting>
  <conditionalFormatting sqref="E541">
    <cfRule type="cellIs" dxfId="5734" priority="7704" operator="equal">
      <formula>"GT Lv1"</formula>
    </cfRule>
  </conditionalFormatting>
  <conditionalFormatting sqref="C541">
    <cfRule type="cellIs" dxfId="5733" priority="7705" operator="equal">
      <formula>"Up quá trình"</formula>
    </cfRule>
  </conditionalFormatting>
  <conditionalFormatting sqref="C541">
    <cfRule type="cellIs" dxfId="5732" priority="7706" operator="equal">
      <formula>"Đã tính lương"</formula>
    </cfRule>
  </conditionalFormatting>
  <conditionalFormatting sqref="C541">
    <cfRule type="cellIs" dxfId="5731" priority="7707" operator="equal">
      <formula>"Up Level"</formula>
    </cfRule>
  </conditionalFormatting>
  <conditionalFormatting sqref="C541">
    <cfRule type="cellIs" dxfId="5730" priority="7708" operator="equal">
      <formula>"Mới"</formula>
    </cfRule>
  </conditionalFormatting>
  <conditionalFormatting sqref="C541">
    <cfRule type="cellIs" dxfId="5729" priority="7709" operator="equal">
      <formula>"Up quá trình"</formula>
    </cfRule>
  </conditionalFormatting>
  <conditionalFormatting sqref="C541">
    <cfRule type="cellIs" dxfId="5728" priority="7710" operator="equal">
      <formula>"Đã tính lương"</formula>
    </cfRule>
  </conditionalFormatting>
  <conditionalFormatting sqref="C541">
    <cfRule type="cellIs" dxfId="5727" priority="7711" operator="equal">
      <formula>"Up Level"</formula>
    </cfRule>
  </conditionalFormatting>
  <conditionalFormatting sqref="C541">
    <cfRule type="cellIs" dxfId="5726" priority="7712" operator="equal">
      <formula>"Mới"</formula>
    </cfRule>
  </conditionalFormatting>
  <conditionalFormatting sqref="B541:B563 B569:B2801 C695">
    <cfRule type="cellIs" dxfId="5725" priority="7713" operator="equal">
      <formula>"LỖI LINK FB"</formula>
    </cfRule>
  </conditionalFormatting>
  <conditionalFormatting sqref="B541:B563 B569:B2801 C695">
    <cfRule type="cellIs" dxfId="5724" priority="7714" operator="equal">
      <formula>"Chờ feedback"</formula>
    </cfRule>
  </conditionalFormatting>
  <conditionalFormatting sqref="B541:B563 B569:B2801 C695">
    <cfRule type="cellIs" dxfId="5723" priority="7715" operator="equal">
      <formula>"Chờ lớp"</formula>
    </cfRule>
  </conditionalFormatting>
  <conditionalFormatting sqref="B541:B563 B569:B2801 C695">
    <cfRule type="cellIs" dxfId="5722" priority="7716" operator="equal">
      <formula>"DONE"</formula>
    </cfRule>
  </conditionalFormatting>
  <conditionalFormatting sqref="B541:B563 B569:B2801 C695">
    <cfRule type="cellIs" dxfId="5721" priority="7717" operator="equal">
      <formula>"LỖI LINK FB"</formula>
    </cfRule>
  </conditionalFormatting>
  <conditionalFormatting sqref="B541:B563 B569:B2801 C695">
    <cfRule type="cellIs" dxfId="5720" priority="7718" operator="equal">
      <formula>"LỖI LINK FB"</formula>
    </cfRule>
  </conditionalFormatting>
  <conditionalFormatting sqref="B541:B563 B569:B2801 C695">
    <cfRule type="cellIs" dxfId="5719" priority="7719" operator="equal">
      <formula>"LỖI LINK FB"</formula>
    </cfRule>
  </conditionalFormatting>
  <conditionalFormatting sqref="B541:B563 B569:B2801 C695">
    <cfRule type="cellIs" dxfId="5718" priority="7720" operator="equal">
      <formula>"LỖI LINK FB"</formula>
    </cfRule>
  </conditionalFormatting>
  <conditionalFormatting sqref="B541:B563 B569:B2801 C695">
    <cfRule type="cellIs" dxfId="5717" priority="7721" operator="equal">
      <formula>"LỖI LINK FB"</formula>
    </cfRule>
  </conditionalFormatting>
  <conditionalFormatting sqref="B541:B563 B569:B2801 C695">
    <cfRule type="cellIs" dxfId="5716" priority="7722" operator="equal">
      <formula>"LỖI LINK FB"</formula>
    </cfRule>
  </conditionalFormatting>
  <conditionalFormatting sqref="B541:B563 B569:B2801 C695">
    <cfRule type="cellIs" dxfId="5715" priority="7723" operator="equal">
      <formula>"LỖI LINK FB"</formula>
    </cfRule>
  </conditionalFormatting>
  <conditionalFormatting sqref="B541:B563 B569:B2801 C695">
    <cfRule type="cellIs" dxfId="5714" priority="7724" operator="equal">
      <formula>"LỖI LINK FB"</formula>
    </cfRule>
  </conditionalFormatting>
  <conditionalFormatting sqref="B541:B563 B569:B2801 C695">
    <cfRule type="cellIs" dxfId="5713" priority="7725" operator="equal">
      <formula>"LỖI LINK FB"</formula>
    </cfRule>
  </conditionalFormatting>
  <conditionalFormatting sqref="B541:B563 B569:B2801 C695">
    <cfRule type="cellIs" dxfId="5712" priority="7726" operator="equal">
      <formula>"LỖI LINK FB"</formula>
    </cfRule>
  </conditionalFormatting>
  <conditionalFormatting sqref="B541:B563 B569:B2801 C695">
    <cfRule type="cellIs" dxfId="5711" priority="7727" operator="equal">
      <formula>"LỖI LINK FB"</formula>
    </cfRule>
  </conditionalFormatting>
  <conditionalFormatting sqref="B541:B563 B569:B2801 C695">
    <cfRule type="cellIs" dxfId="5710" priority="7728" operator="equal">
      <formula>"LỖI LINK FB"</formula>
    </cfRule>
  </conditionalFormatting>
  <conditionalFormatting sqref="B541:B563 B569:B2801 C695">
    <cfRule type="cellIs" dxfId="5709" priority="7729" operator="equal">
      <formula>"LỖI LINK FB"</formula>
    </cfRule>
  </conditionalFormatting>
  <conditionalFormatting sqref="B541:B563 B569:B2801 C695">
    <cfRule type="cellIs" dxfId="5708" priority="7730" operator="equal">
      <formula>"LỖI LINK FB"</formula>
    </cfRule>
  </conditionalFormatting>
  <conditionalFormatting sqref="B541:B563 B569:B2801 C695">
    <cfRule type="cellIs" dxfId="5707" priority="7731" operator="equal">
      <formula>"LỖI LINK FB"</formula>
    </cfRule>
  </conditionalFormatting>
  <conditionalFormatting sqref="B541:B563 B569:B2801 C695">
    <cfRule type="cellIs" dxfId="5706" priority="7732" operator="equal">
      <formula>"LỖI LINK FB"</formula>
    </cfRule>
  </conditionalFormatting>
  <conditionalFormatting sqref="B541:B563 B569:B2801 C695">
    <cfRule type="cellIs" dxfId="5705" priority="7733" operator="equal">
      <formula>"LỖI LINK FB"</formula>
    </cfRule>
  </conditionalFormatting>
  <conditionalFormatting sqref="B541:B563 B569:B2801 C695">
    <cfRule type="cellIs" dxfId="5704" priority="7734" operator="equal">
      <formula>"Chờ feedback"</formula>
    </cfRule>
  </conditionalFormatting>
  <conditionalFormatting sqref="B541:B563 B569:B2801 C695">
    <cfRule type="cellIs" dxfId="5703" priority="7735" operator="equal">
      <formula>"Chờ lớp"</formula>
    </cfRule>
  </conditionalFormatting>
  <conditionalFormatting sqref="B541:B563 B569:B2801 C695">
    <cfRule type="cellIs" dxfId="5702" priority="7736" operator="equal">
      <formula>"DONE"</formula>
    </cfRule>
  </conditionalFormatting>
  <conditionalFormatting sqref="B541:B563 B569:B2801 C695">
    <cfRule type="cellIs" dxfId="5701" priority="7737" operator="equal">
      <formula>"LỖI LINK FB"</formula>
    </cfRule>
  </conditionalFormatting>
  <conditionalFormatting sqref="B541:B563 B569:B2801 C695">
    <cfRule type="cellIs" dxfId="5700" priority="7738" operator="equal">
      <formula>"Chờ feedback"</formula>
    </cfRule>
  </conditionalFormatting>
  <conditionalFormatting sqref="B541:B563 B569:B2801 C695">
    <cfRule type="cellIs" dxfId="5699" priority="7739" operator="equal">
      <formula>"Chờ lớp"</formula>
    </cfRule>
  </conditionalFormatting>
  <conditionalFormatting sqref="B541:B563 B569:B2801 C695">
    <cfRule type="cellIs" dxfId="5698" priority="7740" operator="equal">
      <formula>"DONE"</formula>
    </cfRule>
  </conditionalFormatting>
  <conditionalFormatting sqref="B541:B563 B569:B2801 C695">
    <cfRule type="cellIs" dxfId="5697" priority="7741" operator="equal">
      <formula>"LỖI LINK FB"</formula>
    </cfRule>
  </conditionalFormatting>
  <conditionalFormatting sqref="B541:B563 B569:B2801 C695">
    <cfRule type="cellIs" dxfId="5696" priority="7742" operator="equal">
      <formula>"Chờ feedback"</formula>
    </cfRule>
  </conditionalFormatting>
  <conditionalFormatting sqref="B541:B563 B569:B2801 C695">
    <cfRule type="cellIs" dxfId="5695" priority="7743" operator="equal">
      <formula>"Chờ lớp"</formula>
    </cfRule>
  </conditionalFormatting>
  <conditionalFormatting sqref="B541:B563 B569:B2801 C695">
    <cfRule type="cellIs" dxfId="5694" priority="7744" operator="equal">
      <formula>"DONE"</formula>
    </cfRule>
  </conditionalFormatting>
  <conditionalFormatting sqref="B541:B563 B569:B2801 C695">
    <cfRule type="cellIs" dxfId="5693" priority="7745" operator="equal">
      <formula>"DONE"</formula>
    </cfRule>
  </conditionalFormatting>
  <conditionalFormatting sqref="B541:B563 B569:B2801 C695">
    <cfRule type="cellIs" dxfId="5692" priority="7746" operator="equal">
      <formula>"Chờ lớp"</formula>
    </cfRule>
  </conditionalFormatting>
  <conditionalFormatting sqref="B541:B563 B569:B2801 C695">
    <cfRule type="cellIs" dxfId="5691" priority="7747" operator="equal">
      <formula>"Chờ feedback"</formula>
    </cfRule>
  </conditionalFormatting>
  <conditionalFormatting sqref="B541:B563 B569:B2801 C695">
    <cfRule type="cellIs" dxfId="5690" priority="7748" operator="equal">
      <formula>"LỖI LINK FB"</formula>
    </cfRule>
  </conditionalFormatting>
  <conditionalFormatting sqref="B541:B563 B569:B2801 C695">
    <cfRule type="cellIs" dxfId="5689" priority="7749" operator="equal">
      <formula>"LỖI LINK FB"</formula>
    </cfRule>
  </conditionalFormatting>
  <conditionalFormatting sqref="B541:B563 B569:B2801 C695">
    <cfRule type="cellIs" dxfId="5688" priority="7750" operator="equal">
      <formula>"Chờ feedback"</formula>
    </cfRule>
  </conditionalFormatting>
  <conditionalFormatting sqref="B541:B563 B569:B2801 C695">
    <cfRule type="cellIs" dxfId="5687" priority="7751" operator="equal">
      <formula>"Chờ lớp"</formula>
    </cfRule>
  </conditionalFormatting>
  <conditionalFormatting sqref="B541:B563 B569:B2801 C695">
    <cfRule type="cellIs" dxfId="5686" priority="7752" operator="equal">
      <formula>"DONE"</formula>
    </cfRule>
  </conditionalFormatting>
  <conditionalFormatting sqref="B541:B563 B569:B2801 C695">
    <cfRule type="cellIs" dxfId="5685" priority="7753" operator="equal">
      <formula>"DONE"</formula>
    </cfRule>
  </conditionalFormatting>
  <conditionalFormatting sqref="B541:B563 B569:B2801 C695">
    <cfRule type="cellIs" dxfId="5684" priority="7754" operator="equal">
      <formula>"Chờ lớp"</formula>
    </cfRule>
  </conditionalFormatting>
  <conditionalFormatting sqref="B541:B563 B569:B2801 C695">
    <cfRule type="cellIs" dxfId="5683" priority="7755" operator="equal">
      <formula>"Chờ feedback"</formula>
    </cfRule>
  </conditionalFormatting>
  <conditionalFormatting sqref="B541:B563 B569:B2801 C695">
    <cfRule type="cellIs" dxfId="5682" priority="7756" operator="equal">
      <formula>"LỖI LINK FB"</formula>
    </cfRule>
  </conditionalFormatting>
  <conditionalFormatting sqref="B541:B563 B569:B2801 C695">
    <cfRule type="cellIs" dxfId="5681" priority="7757" operator="equal">
      <formula>"DONE"</formula>
    </cfRule>
  </conditionalFormatting>
  <conditionalFormatting sqref="B541:B563 B569:B2801 C695">
    <cfRule type="cellIs" dxfId="5680" priority="7758" operator="equal">
      <formula>"Chờ lớp"</formula>
    </cfRule>
  </conditionalFormatting>
  <conditionalFormatting sqref="B541:B563 B569:B2801 C695">
    <cfRule type="cellIs" dxfId="5679" priority="7759" operator="equal">
      <formula>"Chờ feedback"</formula>
    </cfRule>
  </conditionalFormatting>
  <conditionalFormatting sqref="B541:B563 B569:B2801 C695">
    <cfRule type="cellIs" dxfId="5678" priority="7760" operator="equal">
      <formula>"LỖI LINK FB"</formula>
    </cfRule>
  </conditionalFormatting>
  <conditionalFormatting sqref="B541:B563 B569:B2801 C695">
    <cfRule type="cellIs" dxfId="5677" priority="7761" operator="equal">
      <formula>"LỖI LINK FB"</formula>
    </cfRule>
  </conditionalFormatting>
  <conditionalFormatting sqref="B541:B563 B569:B2801 C695">
    <cfRule type="cellIs" dxfId="5676" priority="7762" operator="equal">
      <formula>"Chờ feedback"</formula>
    </cfRule>
  </conditionalFormatting>
  <conditionalFormatting sqref="B541:B563 B569:B2801 C695">
    <cfRule type="cellIs" dxfId="5675" priority="7763" operator="equal">
      <formula>"Chờ lớp"</formula>
    </cfRule>
  </conditionalFormatting>
  <conditionalFormatting sqref="B541:B563 B569:B2801 C695">
    <cfRule type="cellIs" dxfId="5674" priority="7764" operator="equal">
      <formula>"DONE"</formula>
    </cfRule>
  </conditionalFormatting>
  <conditionalFormatting sqref="B541:B563 B569:B2801 C695">
    <cfRule type="cellIs" dxfId="5673" priority="7765" operator="equal">
      <formula>"LỖI LINK FB"</formula>
    </cfRule>
  </conditionalFormatting>
  <conditionalFormatting sqref="B541:B563 B569:B2801 C695">
    <cfRule type="cellIs" dxfId="5672" priority="7766" operator="equal">
      <formula>"Chờ feedback"</formula>
    </cfRule>
  </conditionalFormatting>
  <conditionalFormatting sqref="B541:B563 B569:B2801 C695">
    <cfRule type="cellIs" dxfId="5671" priority="7767" operator="equal">
      <formula>"Chờ lớp"</formula>
    </cfRule>
  </conditionalFormatting>
  <conditionalFormatting sqref="B541:B563 B569:B2801 C695">
    <cfRule type="cellIs" dxfId="5670" priority="7768" operator="equal">
      <formula>"DONE"</formula>
    </cfRule>
  </conditionalFormatting>
  <conditionalFormatting sqref="B541:B563 B569:B2801 C695">
    <cfRule type="cellIs" dxfId="5669" priority="7769" operator="equal">
      <formula>"DONE"</formula>
    </cfRule>
  </conditionalFormatting>
  <conditionalFormatting sqref="B541:B563 B569:B2801 C695">
    <cfRule type="cellIs" dxfId="5668" priority="7770" operator="equal">
      <formula>"Chờ lớp"</formula>
    </cfRule>
  </conditionalFormatting>
  <conditionalFormatting sqref="B541:B563 B569:B2801 C695">
    <cfRule type="cellIs" dxfId="5667" priority="7771" operator="equal">
      <formula>"Chờ feedback"</formula>
    </cfRule>
  </conditionalFormatting>
  <conditionalFormatting sqref="B541:B563 B569:B2801 C695">
    <cfRule type="cellIs" dxfId="5666" priority="7772" operator="equal">
      <formula>"LỖI LINK FB"</formula>
    </cfRule>
  </conditionalFormatting>
  <conditionalFormatting sqref="B541:B563 B569:B2801 C695">
    <cfRule type="cellIs" dxfId="5665" priority="7773" operator="equal">
      <formula>"LỖI LINK FB"</formula>
    </cfRule>
  </conditionalFormatting>
  <conditionalFormatting sqref="B541:B563 B569:B2801 C695">
    <cfRule type="cellIs" dxfId="5664" priority="7774" operator="equal">
      <formula>"Chờ feedback"</formula>
    </cfRule>
  </conditionalFormatting>
  <conditionalFormatting sqref="B541:B563 B569:B2801 C695">
    <cfRule type="cellIs" dxfId="5663" priority="7775" operator="equal">
      <formula>"Chờ lớp"</formula>
    </cfRule>
  </conditionalFormatting>
  <conditionalFormatting sqref="B541:B563 B569:B2801 C695">
    <cfRule type="cellIs" dxfId="5662" priority="7776" operator="equal">
      <formula>"DONE"</formula>
    </cfRule>
  </conditionalFormatting>
  <conditionalFormatting sqref="B541:B563 B569:B2801 C695">
    <cfRule type="cellIs" dxfId="5661" priority="7777" operator="equal">
      <formula>"LỖI LINK FB"</formula>
    </cfRule>
  </conditionalFormatting>
  <conditionalFormatting sqref="B541:B563 B569:B2801 C695">
    <cfRule type="cellIs" dxfId="5660" priority="7778" operator="equal">
      <formula>"Chờ feedback"</formula>
    </cfRule>
  </conditionalFormatting>
  <conditionalFormatting sqref="B541:B563 B569:B2801 C695">
    <cfRule type="cellIs" dxfId="5659" priority="7779" operator="equal">
      <formula>"Chờ lớp"</formula>
    </cfRule>
  </conditionalFormatting>
  <conditionalFormatting sqref="B541:B563 B569:B2801 C695">
    <cfRule type="cellIs" dxfId="5658" priority="7780" operator="equal">
      <formula>"DONE"</formula>
    </cfRule>
  </conditionalFormatting>
  <conditionalFormatting sqref="B541:B563 B569:B2801 C695">
    <cfRule type="cellIs" dxfId="5657" priority="7781" operator="equal">
      <formula>"LỖI LINK FB"</formula>
    </cfRule>
  </conditionalFormatting>
  <conditionalFormatting sqref="B541:B563 B569:B2801 C695">
    <cfRule type="cellIs" dxfId="5656" priority="7782" operator="equal">
      <formula>"Chờ feedback"</formula>
    </cfRule>
  </conditionalFormatting>
  <conditionalFormatting sqref="B541:B563 B569:B2801 C695">
    <cfRule type="cellIs" dxfId="5655" priority="7783" operator="equal">
      <formula>"Chờ lớp"</formula>
    </cfRule>
  </conditionalFormatting>
  <conditionalFormatting sqref="B541:B563 B569:B2801 C695">
    <cfRule type="cellIs" dxfId="5654" priority="7784" operator="equal">
      <formula>"DONE"</formula>
    </cfRule>
  </conditionalFormatting>
  <conditionalFormatting sqref="B541:B563 B569:B2801 C695">
    <cfRule type="cellIs" dxfId="5653" priority="7785" operator="equal">
      <formula>"LỖI LINK FB"</formula>
    </cfRule>
  </conditionalFormatting>
  <conditionalFormatting sqref="B541:B563 B569:B2801 C695">
    <cfRule type="cellIs" dxfId="5652" priority="7786" operator="equal">
      <formula>"Chờ feedback"</formula>
    </cfRule>
  </conditionalFormatting>
  <conditionalFormatting sqref="B541:B563 B569:B2801 C695">
    <cfRule type="cellIs" dxfId="5651" priority="7787" operator="equal">
      <formula>"Chờ lớp"</formula>
    </cfRule>
  </conditionalFormatting>
  <conditionalFormatting sqref="B541:B563 B569:B2801 C695">
    <cfRule type="cellIs" dxfId="5650" priority="7788" operator="equal">
      <formula>"DONE"</formula>
    </cfRule>
  </conditionalFormatting>
  <conditionalFormatting sqref="B541:B563 B569:B2801 C695">
    <cfRule type="cellIs" dxfId="5649" priority="7789" operator="equal">
      <formula>"LỖI LINK FB"</formula>
    </cfRule>
  </conditionalFormatting>
  <conditionalFormatting sqref="B541:B563 B569:B2801 C695">
    <cfRule type="cellIs" dxfId="5648" priority="7790" operator="equal">
      <formula>"LỖI LINK FB"</formula>
    </cfRule>
  </conditionalFormatting>
  <conditionalFormatting sqref="B541:B563 B569:B2801 C695">
    <cfRule type="cellIs" dxfId="5647" priority="7791" operator="equal">
      <formula>"LỖI LINK FB"</formula>
    </cfRule>
  </conditionalFormatting>
  <conditionalFormatting sqref="B541:B563 B569:B2801 C695">
    <cfRule type="cellIs" dxfId="5646" priority="7792" operator="equal">
      <formula>"LỖI LINK FB"</formula>
    </cfRule>
  </conditionalFormatting>
  <conditionalFormatting sqref="B541:B563 B569:B2801 C695">
    <cfRule type="cellIs" dxfId="5645" priority="7793" operator="equal">
      <formula>"LỖI LINK FB"</formula>
    </cfRule>
  </conditionalFormatting>
  <conditionalFormatting sqref="B541:B563 B569:B2801 C695">
    <cfRule type="cellIs" dxfId="5644" priority="7794" operator="equal">
      <formula>"LỖI LINK FB"</formula>
    </cfRule>
  </conditionalFormatting>
  <conditionalFormatting sqref="B541:B563 B569:B2801 C695">
    <cfRule type="cellIs" dxfId="5643" priority="7795" operator="equal">
      <formula>"LỖI LINK FB"</formula>
    </cfRule>
  </conditionalFormatting>
  <conditionalFormatting sqref="B541:B563 B569:B2801 C695">
    <cfRule type="cellIs" dxfId="5642" priority="7796" operator="equal">
      <formula>"LỖI LINK FB"</formula>
    </cfRule>
  </conditionalFormatting>
  <conditionalFormatting sqref="B541:B563 B569:B2801 C695">
    <cfRule type="cellIs" dxfId="5641" priority="7797" operator="equal">
      <formula>"LỖI LINK FB"</formula>
    </cfRule>
  </conditionalFormatting>
  <conditionalFormatting sqref="B541:B563 B569:B2801 C695">
    <cfRule type="cellIs" dxfId="5640" priority="7798" operator="equal">
      <formula>"LỖI LINK FB"</formula>
    </cfRule>
  </conditionalFormatting>
  <conditionalFormatting sqref="B541:B563 B569:B2801 C695">
    <cfRule type="cellIs" dxfId="5639" priority="7799" operator="equal">
      <formula>"LỖI LINK FB"</formula>
    </cfRule>
  </conditionalFormatting>
  <conditionalFormatting sqref="B541:B563 B569:B2801 C695">
    <cfRule type="cellIs" dxfId="5638" priority="7800" operator="equal">
      <formula>"LỖI LINK FB"</formula>
    </cfRule>
  </conditionalFormatting>
  <conditionalFormatting sqref="B541:B563 B569:B2801 C695">
    <cfRule type="cellIs" dxfId="5637" priority="7801" operator="equal">
      <formula>"LỖI LINK FB"</formula>
    </cfRule>
  </conditionalFormatting>
  <conditionalFormatting sqref="B541:B563 B569:B2801 C695">
    <cfRule type="cellIs" dxfId="5636" priority="7802" operator="equal">
      <formula>"LỖI LINK FB"</formula>
    </cfRule>
  </conditionalFormatting>
  <conditionalFormatting sqref="B541:B563 B569:B2801 C695">
    <cfRule type="cellIs" dxfId="5635" priority="7803" operator="equal">
      <formula>"Chờ feedback"</formula>
    </cfRule>
  </conditionalFormatting>
  <conditionalFormatting sqref="B541:B563 B569:B2801 C695">
    <cfRule type="cellIs" dxfId="5634" priority="7804" operator="equal">
      <formula>"Chờ lớp"</formula>
    </cfRule>
  </conditionalFormatting>
  <conditionalFormatting sqref="B541:B563 B569:B2801 C695">
    <cfRule type="cellIs" dxfId="5633" priority="7805" operator="equal">
      <formula>"DONE"</formula>
    </cfRule>
  </conditionalFormatting>
  <conditionalFormatting sqref="B541:B563 B569:B2801 C695">
    <cfRule type="cellIs" dxfId="5632" priority="7806" operator="equal">
      <formula>"LỖI LINK FB"</formula>
    </cfRule>
  </conditionalFormatting>
  <conditionalFormatting sqref="B541:B563 B569:B2801 C695">
    <cfRule type="cellIs" dxfId="5631" priority="7807" operator="equal">
      <formula>"Chờ feedback"</formula>
    </cfRule>
  </conditionalFormatting>
  <conditionalFormatting sqref="B541:B563 B569:B2801 C695">
    <cfRule type="cellIs" dxfId="5630" priority="7808" operator="equal">
      <formula>"Chờ lớp"</formula>
    </cfRule>
  </conditionalFormatting>
  <conditionalFormatting sqref="B541:B563 B569:B2801 C695">
    <cfRule type="cellIs" dxfId="5629" priority="7809" operator="equal">
      <formula>"DONE"</formula>
    </cfRule>
  </conditionalFormatting>
  <conditionalFormatting sqref="B541:B563 B569:B2801 C695">
    <cfRule type="cellIs" dxfId="5628" priority="7810" operator="equal">
      <formula>"LỖI LINK FB"</formula>
    </cfRule>
  </conditionalFormatting>
  <conditionalFormatting sqref="B541:B563 B569:B2801 C695">
    <cfRule type="cellIs" dxfId="5627" priority="7811" operator="equal">
      <formula>"Chờ feedback"</formula>
    </cfRule>
  </conditionalFormatting>
  <conditionalFormatting sqref="B541:B563 B569:B2801 C695">
    <cfRule type="cellIs" dxfId="5626" priority="7812" operator="equal">
      <formula>"Chờ lớp"</formula>
    </cfRule>
  </conditionalFormatting>
  <conditionalFormatting sqref="B541:B563 B569:B2801 C695">
    <cfRule type="cellIs" dxfId="5625" priority="7813" operator="equal">
      <formula>"DONE"</formula>
    </cfRule>
  </conditionalFormatting>
  <conditionalFormatting sqref="B541:B563 B569:B2801 C695">
    <cfRule type="cellIs" dxfId="5624" priority="7814" operator="equal">
      <formula>"LỖI LINK FB"</formula>
    </cfRule>
  </conditionalFormatting>
  <conditionalFormatting sqref="B541:B563 B569:B2801 C695">
    <cfRule type="cellIs" dxfId="5623" priority="7815" operator="equal">
      <formula>"Chờ feedback"</formula>
    </cfRule>
  </conditionalFormatting>
  <conditionalFormatting sqref="B541:B563 B569:B2801 C695">
    <cfRule type="cellIs" dxfId="5622" priority="7816" operator="equal">
      <formula>"Chờ lớp"</formula>
    </cfRule>
  </conditionalFormatting>
  <conditionalFormatting sqref="B541:B563 B569:B2801 C695">
    <cfRule type="cellIs" dxfId="5621" priority="7817" operator="equal">
      <formula>"DONE"</formula>
    </cfRule>
  </conditionalFormatting>
  <conditionalFormatting sqref="B541:B563 B569:B2801 C695">
    <cfRule type="cellIs" dxfId="5620" priority="7818" operator="equal">
      <formula>"DONE"</formula>
    </cfRule>
  </conditionalFormatting>
  <conditionalFormatting sqref="B541:B563 B569:B2801 C695">
    <cfRule type="cellIs" dxfId="5619" priority="7819" operator="equal">
      <formula>"Chờ lớp"</formula>
    </cfRule>
  </conditionalFormatting>
  <conditionalFormatting sqref="B541:B563 B569:B2801 C695">
    <cfRule type="cellIs" dxfId="5618" priority="7820" operator="equal">
      <formula>"Chờ feedback"</formula>
    </cfRule>
  </conditionalFormatting>
  <conditionalFormatting sqref="B541:B563 B569:B2801 C695">
    <cfRule type="cellIs" dxfId="5617" priority="7821" operator="equal">
      <formula>"LỖI LINK FB"</formula>
    </cfRule>
  </conditionalFormatting>
  <conditionalFormatting sqref="B541:B563 B569:B2801 C695">
    <cfRule type="cellIs" dxfId="5616" priority="7822" operator="equal">
      <formula>"DONE"</formula>
    </cfRule>
  </conditionalFormatting>
  <conditionalFormatting sqref="B541:B563 B569:B2801 C695">
    <cfRule type="cellIs" dxfId="5615" priority="7823" operator="equal">
      <formula>"Chờ lớp"</formula>
    </cfRule>
  </conditionalFormatting>
  <conditionalFormatting sqref="B541:B563 B569:B2801 C695">
    <cfRule type="cellIs" dxfId="5614" priority="7824" operator="equal">
      <formula>"Chờ feedback"</formula>
    </cfRule>
  </conditionalFormatting>
  <conditionalFormatting sqref="B541:B563 B569:B2801 C695">
    <cfRule type="cellIs" dxfId="5613" priority="7825" operator="equal">
      <formula>"LỖI LINK FB"</formula>
    </cfRule>
  </conditionalFormatting>
  <conditionalFormatting sqref="B541:B563 B569:B2801 C695">
    <cfRule type="cellIs" dxfId="5612" priority="7826" operator="equal">
      <formula>"DONE"</formula>
    </cfRule>
  </conditionalFormatting>
  <conditionalFormatting sqref="B541:B563 B569:B2801 C695">
    <cfRule type="cellIs" dxfId="5611" priority="7827" operator="equal">
      <formula>"Chờ lớp"</formula>
    </cfRule>
  </conditionalFormatting>
  <conditionalFormatting sqref="B541:B563 B569:B2801 C695">
    <cfRule type="cellIs" dxfId="5610" priority="7828" operator="equal">
      <formula>"Chờ feedback"</formula>
    </cfRule>
  </conditionalFormatting>
  <conditionalFormatting sqref="B541:B563 B569:B2801 C695">
    <cfRule type="cellIs" dxfId="5609" priority="7829" operator="equal">
      <formula>"LỖI LINK FB"</formula>
    </cfRule>
  </conditionalFormatting>
  <conditionalFormatting sqref="B541:B563 B569:B2801 C695">
    <cfRule type="cellIs" dxfId="5608" priority="7830" operator="equal">
      <formula>"DONE"</formula>
    </cfRule>
  </conditionalFormatting>
  <conditionalFormatting sqref="B541:B563 B569:B2801 C695">
    <cfRule type="cellIs" dxfId="5607" priority="7831" operator="equal">
      <formula>"Chờ lớp"</formula>
    </cfRule>
  </conditionalFormatting>
  <conditionalFormatting sqref="B541:B563 B569:B2801 C695">
    <cfRule type="cellIs" dxfId="5606" priority="7832" operator="equal">
      <formula>"Chờ feedback"</formula>
    </cfRule>
  </conditionalFormatting>
  <conditionalFormatting sqref="B541:B563 B569:B2801 C695">
    <cfRule type="cellIs" dxfId="5605" priority="7833" operator="equal">
      <formula>"LỖI LINK FB"</formula>
    </cfRule>
  </conditionalFormatting>
  <conditionalFormatting sqref="B541:B563 B569:B2801 C695">
    <cfRule type="cellIs" dxfId="5604" priority="7834" operator="equal">
      <formula>"LỖI LINK FB"</formula>
    </cfRule>
  </conditionalFormatting>
  <conditionalFormatting sqref="B541:B563 B569:B2801 C695">
    <cfRule type="cellIs" dxfId="5603" priority="7835" operator="equal">
      <formula>"Chờ feedback"</formula>
    </cfRule>
  </conditionalFormatting>
  <conditionalFormatting sqref="B541:B563 B569:B2801 C695">
    <cfRule type="cellIs" dxfId="5602" priority="7836" operator="equal">
      <formula>"Chờ lớp"</formula>
    </cfRule>
  </conditionalFormatting>
  <conditionalFormatting sqref="B541:B563 B569:B2801 C695">
    <cfRule type="cellIs" dxfId="5601" priority="7837" operator="equal">
      <formula>"DONE"</formula>
    </cfRule>
  </conditionalFormatting>
  <conditionalFormatting sqref="B541:B563 B569:B2801 C695">
    <cfRule type="cellIs" dxfId="5600" priority="7838" operator="equal">
      <formula>"DONE"</formula>
    </cfRule>
  </conditionalFormatting>
  <conditionalFormatting sqref="B541:B563 B569:B2801 C695">
    <cfRule type="cellIs" dxfId="5599" priority="7839" operator="equal">
      <formula>"Chờ lớp"</formula>
    </cfRule>
  </conditionalFormatting>
  <conditionalFormatting sqref="B541:B563 B569:B2801 C695">
    <cfRule type="cellIs" dxfId="5598" priority="7840" operator="equal">
      <formula>"Chờ feedback"</formula>
    </cfRule>
  </conditionalFormatting>
  <conditionalFormatting sqref="B541:B563 B569:B2801 C695">
    <cfRule type="cellIs" dxfId="5597" priority="7841" operator="equal">
      <formula>"LỖI LINK FB"</formula>
    </cfRule>
  </conditionalFormatting>
  <conditionalFormatting sqref="B541:B563 B569:B2801 C695">
    <cfRule type="cellIs" dxfId="5596" priority="7842" operator="equal">
      <formula>"DONE"</formula>
    </cfRule>
  </conditionalFormatting>
  <conditionalFormatting sqref="B541:B563 B569:B2801 C695">
    <cfRule type="cellIs" dxfId="5595" priority="7843" operator="equal">
      <formula>"Chờ lớp"</formula>
    </cfRule>
  </conditionalFormatting>
  <conditionalFormatting sqref="B541:B563 B569:B2801 C695">
    <cfRule type="cellIs" dxfId="5594" priority="7844" operator="equal">
      <formula>"Chờ feedback"</formula>
    </cfRule>
  </conditionalFormatting>
  <conditionalFormatting sqref="B541:B563 B569:B2801 C695">
    <cfRule type="cellIs" dxfId="5593" priority="7845" operator="equal">
      <formula>"LỖI LINK FB"</formula>
    </cfRule>
  </conditionalFormatting>
  <conditionalFormatting sqref="B541:B563 B569:B2801 C695">
    <cfRule type="cellIs" dxfId="5592" priority="7846" operator="equal">
      <formula>"LỖI LINK FB"</formula>
    </cfRule>
  </conditionalFormatting>
  <conditionalFormatting sqref="B541:B563 B569:B2801 C695">
    <cfRule type="cellIs" dxfId="5591" priority="7847" operator="equal">
      <formula>"Chờ feedback"</formula>
    </cfRule>
  </conditionalFormatting>
  <conditionalFormatting sqref="B541:B563 B569:B2801 C695">
    <cfRule type="cellIs" dxfId="5590" priority="7848" operator="equal">
      <formula>"Chờ lớp"</formula>
    </cfRule>
  </conditionalFormatting>
  <conditionalFormatting sqref="B541:B563 B569:B2801 C695">
    <cfRule type="cellIs" dxfId="5589" priority="7849" operator="equal">
      <formula>"DONE"</formula>
    </cfRule>
  </conditionalFormatting>
  <conditionalFormatting sqref="B541:B563 B569:B2801 C695">
    <cfRule type="cellIs" dxfId="5588" priority="7850" operator="equal">
      <formula>"LỖI LINK FB"</formula>
    </cfRule>
  </conditionalFormatting>
  <conditionalFormatting sqref="B541:B563 B569:B2801 C695">
    <cfRule type="cellIs" dxfId="5587" priority="7851" operator="equal">
      <formula>"Chờ feedback"</formula>
    </cfRule>
  </conditionalFormatting>
  <conditionalFormatting sqref="B541:B563 B569:B2801 C695">
    <cfRule type="cellIs" dxfId="5586" priority="7852" operator="equal">
      <formula>"Chờ lớp"</formula>
    </cfRule>
  </conditionalFormatting>
  <conditionalFormatting sqref="B541:B563 B569:B2801 C695">
    <cfRule type="cellIs" dxfId="5585" priority="7853" operator="equal">
      <formula>"DONE"</formula>
    </cfRule>
  </conditionalFormatting>
  <conditionalFormatting sqref="B541:B563 B569:B2801 C695">
    <cfRule type="cellIs" dxfId="5584" priority="7854" operator="equal">
      <formula>"DONE"</formula>
    </cfRule>
  </conditionalFormatting>
  <conditionalFormatting sqref="B541:B563 B569:B2801 C695">
    <cfRule type="cellIs" dxfId="5583" priority="7855" operator="equal">
      <formula>"Chờ lớp"</formula>
    </cfRule>
  </conditionalFormatting>
  <conditionalFormatting sqref="B541:B563 B569:B2801 C695">
    <cfRule type="cellIs" dxfId="5582" priority="7856" operator="equal">
      <formula>"Chờ feedback"</formula>
    </cfRule>
  </conditionalFormatting>
  <conditionalFormatting sqref="B541:B563 B569:B2801 C695">
    <cfRule type="cellIs" dxfId="5581" priority="7857" operator="equal">
      <formula>"LỖI LINK FB"</formula>
    </cfRule>
  </conditionalFormatting>
  <conditionalFormatting sqref="B541:B563 B569:B2801 C695">
    <cfRule type="cellIs" dxfId="5580" priority="7858" operator="equal">
      <formula>"LỖI LINK FB"</formula>
    </cfRule>
  </conditionalFormatting>
  <conditionalFormatting sqref="B541:B563 B569:B2801 C695">
    <cfRule type="cellIs" dxfId="5579" priority="7859" operator="equal">
      <formula>"Chờ feedback"</formula>
    </cfRule>
  </conditionalFormatting>
  <conditionalFormatting sqref="B541:B563 B569:B2801 C695">
    <cfRule type="cellIs" dxfId="5578" priority="7860" operator="equal">
      <formula>"Chờ lớp"</formula>
    </cfRule>
  </conditionalFormatting>
  <conditionalFormatting sqref="B541:B563 B569:B2801 C695">
    <cfRule type="cellIs" dxfId="5577" priority="7861" operator="equal">
      <formula>"DONE"</formula>
    </cfRule>
  </conditionalFormatting>
  <conditionalFormatting sqref="B541:B563 B569:B2801 C695">
    <cfRule type="cellIs" dxfId="5576" priority="7862" operator="equal">
      <formula>"DONE"</formula>
    </cfRule>
  </conditionalFormatting>
  <conditionalFormatting sqref="B541:B563 B569:B2801 C695">
    <cfRule type="cellIs" dxfId="5575" priority="7863" operator="equal">
      <formula>"Chờ lớp"</formula>
    </cfRule>
  </conditionalFormatting>
  <conditionalFormatting sqref="B541:B563 B569:B2801 C695">
    <cfRule type="cellIs" dxfId="5574" priority="7864" operator="equal">
      <formula>"Chờ feedback"</formula>
    </cfRule>
  </conditionalFormatting>
  <conditionalFormatting sqref="B541:B563 B569:B2801 C695">
    <cfRule type="cellIs" dxfId="5573" priority="7865" operator="equal">
      <formula>"LỖI LINK FB"</formula>
    </cfRule>
  </conditionalFormatting>
  <conditionalFormatting sqref="B541:B563 B569:B2801 C695">
    <cfRule type="cellIs" dxfId="5572" priority="7866" operator="equal">
      <formula>"DONE"</formula>
    </cfRule>
  </conditionalFormatting>
  <conditionalFormatting sqref="B541:B563 B569:B2801 C695">
    <cfRule type="cellIs" dxfId="5571" priority="7867" operator="equal">
      <formula>"Chờ lớp"</formula>
    </cfRule>
  </conditionalFormatting>
  <conditionalFormatting sqref="B541:B563 B569:B2801 C695">
    <cfRule type="cellIs" dxfId="5570" priority="7868" operator="equal">
      <formula>"Chờ feedback"</formula>
    </cfRule>
  </conditionalFormatting>
  <conditionalFormatting sqref="B541:B563 B569:B2801 C695">
    <cfRule type="cellIs" dxfId="5569" priority="7869" operator="equal">
      <formula>"LỖI LINK FB"</formula>
    </cfRule>
  </conditionalFormatting>
  <conditionalFormatting sqref="B541:B563 B569:B2801 C695">
    <cfRule type="cellIs" dxfId="5568" priority="7870" operator="equal">
      <formula>"DONE"</formula>
    </cfRule>
  </conditionalFormatting>
  <conditionalFormatting sqref="B541:B563 B569:B2801 C695">
    <cfRule type="cellIs" dxfId="5567" priority="7871" operator="equal">
      <formula>"Chờ lớp"</formula>
    </cfRule>
  </conditionalFormatting>
  <conditionalFormatting sqref="B541:B563 B569:B2801 C695">
    <cfRule type="cellIs" dxfId="5566" priority="7872" operator="equal">
      <formula>"Chờ feedback"</formula>
    </cfRule>
  </conditionalFormatting>
  <conditionalFormatting sqref="B541:B563 B569:B2801 C695">
    <cfRule type="cellIs" dxfId="5565" priority="7873" operator="equal">
      <formula>"LỖI LINK FB"</formula>
    </cfRule>
  </conditionalFormatting>
  <conditionalFormatting sqref="B541:B563 B569:B2801 C695">
    <cfRule type="cellIs" dxfId="5564" priority="7874" operator="equal">
      <formula>"LỖI LINK FB"</formula>
    </cfRule>
  </conditionalFormatting>
  <conditionalFormatting sqref="B541:B563 B569:B2801 C695">
    <cfRule type="cellIs" dxfId="5563" priority="7875" operator="equal">
      <formula>"LỖI LINK FB"</formula>
    </cfRule>
  </conditionalFormatting>
  <conditionalFormatting sqref="B541:B563 B569:B2801 C695">
    <cfRule type="cellIs" dxfId="5562" priority="7876" operator="equal">
      <formula>"LỖI LINK FB"</formula>
    </cfRule>
  </conditionalFormatting>
  <conditionalFormatting sqref="B541:B563 B569:B2801 C695">
    <cfRule type="cellIs" dxfId="5561" priority="7877" operator="equal">
      <formula>"LỖI LINK FB"</formula>
    </cfRule>
  </conditionalFormatting>
  <conditionalFormatting sqref="B541:B563 B569:B2801 C695">
    <cfRule type="cellIs" dxfId="5560" priority="7878" operator="equal">
      <formula>"LỖI LINK FB"</formula>
    </cfRule>
  </conditionalFormatting>
  <conditionalFormatting sqref="B541:B563 B569:B2801 C695">
    <cfRule type="cellIs" dxfId="5559" priority="7879" operator="equal">
      <formula>"LỖI LINK FB"</formula>
    </cfRule>
  </conditionalFormatting>
  <conditionalFormatting sqref="B541:B563 B569:B2801 C695">
    <cfRule type="cellIs" dxfId="5558" priority="7880" operator="equal">
      <formula>"LỖI LINK FB"</formula>
    </cfRule>
  </conditionalFormatting>
  <conditionalFormatting sqref="B541:B563 B569:B2801 C695">
    <cfRule type="cellIs" dxfId="5557" priority="7881" operator="equal">
      <formula>"LỖI LINK FB"</formula>
    </cfRule>
  </conditionalFormatting>
  <conditionalFormatting sqref="B541:B563 B569:B2801 C695">
    <cfRule type="cellIs" dxfId="5556" priority="7882" operator="equal">
      <formula>"LỖI LINK FB"</formula>
    </cfRule>
  </conditionalFormatting>
  <conditionalFormatting sqref="B541:B563 B569:B2801 C695">
    <cfRule type="cellIs" dxfId="5555" priority="7883" operator="equal">
      <formula>"LỖI LINK FB"</formula>
    </cfRule>
  </conditionalFormatting>
  <conditionalFormatting sqref="B541:B563 B569:B2801 C695">
    <cfRule type="cellIs" dxfId="5554" priority="7884" operator="equal">
      <formula>"LỖI LINK FB"</formula>
    </cfRule>
  </conditionalFormatting>
  <conditionalFormatting sqref="B541:B563 B569:B2801 C695">
    <cfRule type="cellIs" dxfId="5553" priority="7885" operator="equal">
      <formula>"LỖI LINK FB"</formula>
    </cfRule>
  </conditionalFormatting>
  <conditionalFormatting sqref="B541:B563 B569:B2801 C695">
    <cfRule type="cellIs" dxfId="5552" priority="7886" operator="equal">
      <formula>"LỖI LINK FB"</formula>
    </cfRule>
  </conditionalFormatting>
  <conditionalFormatting sqref="B541:B563 B569:B2801 C695">
    <cfRule type="cellIs" dxfId="5551" priority="7887" operator="equal">
      <formula>"DONE"</formula>
    </cfRule>
  </conditionalFormatting>
  <conditionalFormatting sqref="B541:B563 B569:B2801 C695">
    <cfRule type="cellIs" dxfId="5550" priority="7888" operator="equal">
      <formula>"Chờ lớp"</formula>
    </cfRule>
  </conditionalFormatting>
  <conditionalFormatting sqref="B541:B563 B569:B2801 C695">
    <cfRule type="cellIs" dxfId="5549" priority="7889" operator="equal">
      <formula>"Chờ feedback"</formula>
    </cfRule>
  </conditionalFormatting>
  <conditionalFormatting sqref="B541:B563 B569:B2801 C695">
    <cfRule type="cellIs" dxfId="5548" priority="7890" operator="equal">
      <formula>"LỖI LINK FB"</formula>
    </cfRule>
  </conditionalFormatting>
  <conditionalFormatting sqref="B541:B563 B569:B2801 C695">
    <cfRule type="cellIs" dxfId="5547" priority="7891" operator="equal">
      <formula>"LỖI LINK FB"</formula>
    </cfRule>
  </conditionalFormatting>
  <conditionalFormatting sqref="B541:B563 B569:B2801 C695">
    <cfRule type="cellIs" dxfId="5546" priority="7892" operator="equal">
      <formula>"Chờ feedback"</formula>
    </cfRule>
  </conditionalFormatting>
  <conditionalFormatting sqref="B541:B563 B569:B2801 C695">
    <cfRule type="cellIs" dxfId="5545" priority="7893" operator="equal">
      <formula>"Chờ lớp"</formula>
    </cfRule>
  </conditionalFormatting>
  <conditionalFormatting sqref="B541:B563 B569:B2801 C695">
    <cfRule type="cellIs" dxfId="5544" priority="7894" operator="equal">
      <formula>"DONE"</formula>
    </cfRule>
  </conditionalFormatting>
  <conditionalFormatting sqref="B541:B563 B569:B2801 C695">
    <cfRule type="cellIs" dxfId="5543" priority="7895" operator="equal">
      <formula>"LỖI LINK FB"</formula>
    </cfRule>
  </conditionalFormatting>
  <conditionalFormatting sqref="B541:B563 B569:B2801 C695">
    <cfRule type="cellIs" dxfId="5542" priority="7896" operator="equal">
      <formula>"LỖI LINK FB"</formula>
    </cfRule>
  </conditionalFormatting>
  <conditionalFormatting sqref="B541:B563 B569:B2801 C695">
    <cfRule type="cellIs" dxfId="5541" priority="7897" operator="equal">
      <formula>"LỖI LINK FB"</formula>
    </cfRule>
  </conditionalFormatting>
  <conditionalFormatting sqref="B541:B563 B569:B2801 C695">
    <cfRule type="cellIs" dxfId="5540" priority="7898" operator="equal">
      <formula>"LỖI LINK FB"</formula>
    </cfRule>
  </conditionalFormatting>
  <conditionalFormatting sqref="B541:B563 B569:B2801 C695">
    <cfRule type="cellIs" dxfId="5539" priority="7899" operator="equal">
      <formula>"LỖI LINK FB"</formula>
    </cfRule>
  </conditionalFormatting>
  <conditionalFormatting sqref="B541:B563 B569:B2801 C695">
    <cfRule type="cellIs" dxfId="5538" priority="7900" operator="equal">
      <formula>"LỖI LINK FB"</formula>
    </cfRule>
  </conditionalFormatting>
  <conditionalFormatting sqref="B541:B563 B569:B2801 C695">
    <cfRule type="cellIs" dxfId="5537" priority="7901" operator="equal">
      <formula>"LỖI LINK FB"</formula>
    </cfRule>
  </conditionalFormatting>
  <conditionalFormatting sqref="B541:B563 B569:B2801 C695">
    <cfRule type="cellIs" dxfId="5536" priority="7902" operator="equal">
      <formula>"LỖI LINK FB"</formula>
    </cfRule>
  </conditionalFormatting>
  <conditionalFormatting sqref="B541:B563 B569:B2801 C695">
    <cfRule type="cellIs" dxfId="5535" priority="7903" operator="equal">
      <formula>"LỖI LINK FB"</formula>
    </cfRule>
  </conditionalFormatting>
  <conditionalFormatting sqref="B541:B563 B569:B2801 C695">
    <cfRule type="cellIs" dxfId="5534" priority="7904" operator="equal">
      <formula>"LỖI LINK FB"</formula>
    </cfRule>
  </conditionalFormatting>
  <conditionalFormatting sqref="B541:B563 B569:B2801 C695">
    <cfRule type="cellIs" dxfId="5533" priority="7905" operator="equal">
      <formula>"LỖI LINK FB"</formula>
    </cfRule>
  </conditionalFormatting>
  <conditionalFormatting sqref="B541:B563 B569:B2801 C695">
    <cfRule type="cellIs" dxfId="5532" priority="7906" operator="equal">
      <formula>"LỖI LINK FB"</formula>
    </cfRule>
  </conditionalFormatting>
  <conditionalFormatting sqref="B541:B563 B569:B2801 C695">
    <cfRule type="cellIs" dxfId="5531" priority="7907" operator="equal">
      <formula>"LỖI LINK FB"</formula>
    </cfRule>
  </conditionalFormatting>
  <conditionalFormatting sqref="B541:B563 B569:B2801 C695">
    <cfRule type="cellIs" dxfId="5530" priority="7908" operator="equal">
      <formula>"LỖI LINK FB"</formula>
    </cfRule>
  </conditionalFormatting>
  <conditionalFormatting sqref="B541:B563 B569:B2801 C695">
    <cfRule type="cellIs" dxfId="5529" priority="7909" operator="equal">
      <formula>"Chờ feedback"</formula>
    </cfRule>
  </conditionalFormatting>
  <conditionalFormatting sqref="B541:B563 B569:B2801 C695">
    <cfRule type="cellIs" dxfId="5528" priority="7910" operator="equal">
      <formula>"Chờ lớp"</formula>
    </cfRule>
  </conditionalFormatting>
  <conditionalFormatting sqref="B541:B563 B569:B2801 C695">
    <cfRule type="cellIs" dxfId="5527" priority="7911" operator="equal">
      <formula>"DONE"</formula>
    </cfRule>
  </conditionalFormatting>
  <conditionalFormatting sqref="B541:B563 B569:B2801 C695">
    <cfRule type="cellIs" dxfId="5526" priority="7912" operator="equal">
      <formula>"LỖI LINK FB"</formula>
    </cfRule>
  </conditionalFormatting>
  <conditionalFormatting sqref="B541:B563 B569:B2801 C695">
    <cfRule type="cellIs" dxfId="5525" priority="7913" operator="equal">
      <formula>"Chờ feedback"</formula>
    </cfRule>
  </conditionalFormatting>
  <conditionalFormatting sqref="B541:B563 B569:B2801 C695">
    <cfRule type="cellIs" dxfId="5524" priority="7914" operator="equal">
      <formula>"Chờ lớp"</formula>
    </cfRule>
  </conditionalFormatting>
  <conditionalFormatting sqref="B541:B563 B569:B2801 C695">
    <cfRule type="cellIs" dxfId="5523" priority="7915" operator="equal">
      <formula>"DONE"</formula>
    </cfRule>
  </conditionalFormatting>
  <conditionalFormatting sqref="B541:B563 B569:B2801 C695">
    <cfRule type="cellIs" dxfId="5522" priority="7916" operator="equal">
      <formula>"LỖI LINK FB"</formula>
    </cfRule>
  </conditionalFormatting>
  <conditionalFormatting sqref="B541:B563 B569:B2801 C695">
    <cfRule type="cellIs" dxfId="5521" priority="7917" operator="equal">
      <formula>"Chờ feedback"</formula>
    </cfRule>
  </conditionalFormatting>
  <conditionalFormatting sqref="B541:B563 B569:B2801 C695">
    <cfRule type="cellIs" dxfId="5520" priority="7918" operator="equal">
      <formula>"Chờ lớp"</formula>
    </cfRule>
  </conditionalFormatting>
  <conditionalFormatting sqref="B541:B563 B569:B2801 C695">
    <cfRule type="cellIs" dxfId="5519" priority="7919" operator="equal">
      <formula>"DONE"</formula>
    </cfRule>
  </conditionalFormatting>
  <conditionalFormatting sqref="B541:B563 B569:B2801 C695">
    <cfRule type="cellIs" dxfId="5518" priority="7920" operator="equal">
      <formula>"DONE"</formula>
    </cfRule>
  </conditionalFormatting>
  <conditionalFormatting sqref="B541:B563 B569:B2801 C695">
    <cfRule type="cellIs" dxfId="5517" priority="7921" operator="equal">
      <formula>"Chờ lớp"</formula>
    </cfRule>
  </conditionalFormatting>
  <conditionalFormatting sqref="B541:B563 B569:B2801 C695">
    <cfRule type="cellIs" dxfId="5516" priority="7922" operator="equal">
      <formula>"Chờ feedback"</formula>
    </cfRule>
  </conditionalFormatting>
  <conditionalFormatting sqref="B541:B563 B569:B2801 C695">
    <cfRule type="cellIs" dxfId="5515" priority="7923" operator="equal">
      <formula>"LỖI LINK FB"</formula>
    </cfRule>
  </conditionalFormatting>
  <conditionalFormatting sqref="B541:B563 B569:B2801 C695">
    <cfRule type="cellIs" dxfId="5514" priority="7924" operator="equal">
      <formula>"LỖI LINK FB"</formula>
    </cfRule>
  </conditionalFormatting>
  <conditionalFormatting sqref="B541:B563 B569:B2801 C695">
    <cfRule type="cellIs" dxfId="5513" priority="7925" operator="equal">
      <formula>"Chờ feedback"</formula>
    </cfRule>
  </conditionalFormatting>
  <conditionalFormatting sqref="B541:B563 B569:B2801 C695">
    <cfRule type="cellIs" dxfId="5512" priority="7926" operator="equal">
      <formula>"Chờ lớp"</formula>
    </cfRule>
  </conditionalFormatting>
  <conditionalFormatting sqref="B541:B563 B569:B2801 C695">
    <cfRule type="cellIs" dxfId="5511" priority="7927" operator="equal">
      <formula>"DONE"</formula>
    </cfRule>
  </conditionalFormatting>
  <conditionalFormatting sqref="B541:B563 B569:B2801 C695">
    <cfRule type="cellIs" dxfId="5510" priority="7928" operator="equal">
      <formula>"DONE"</formula>
    </cfRule>
  </conditionalFormatting>
  <conditionalFormatting sqref="B541:B563 B569:B2801 C695">
    <cfRule type="cellIs" dxfId="5509" priority="7929" operator="equal">
      <formula>"Chờ lớp"</formula>
    </cfRule>
  </conditionalFormatting>
  <conditionalFormatting sqref="B541:B563 B569:B2801 C695">
    <cfRule type="cellIs" dxfId="5508" priority="7930" operator="equal">
      <formula>"Chờ feedback"</formula>
    </cfRule>
  </conditionalFormatting>
  <conditionalFormatting sqref="B541:B563 B569:B2801 C695">
    <cfRule type="cellIs" dxfId="5507" priority="7931" operator="equal">
      <formula>"LỖI LINK FB"</formula>
    </cfRule>
  </conditionalFormatting>
  <conditionalFormatting sqref="B541:B563 B569:B2801 C695">
    <cfRule type="cellIs" dxfId="5506" priority="7932" operator="equal">
      <formula>"DONE"</formula>
    </cfRule>
  </conditionalFormatting>
  <conditionalFormatting sqref="B541:B563 B569:B2801 C695">
    <cfRule type="cellIs" dxfId="5505" priority="7933" operator="equal">
      <formula>"Chờ lớp"</formula>
    </cfRule>
  </conditionalFormatting>
  <conditionalFormatting sqref="B541:B563 B569:B2801 C695">
    <cfRule type="cellIs" dxfId="5504" priority="7934" operator="equal">
      <formula>"Chờ feedback"</formula>
    </cfRule>
  </conditionalFormatting>
  <conditionalFormatting sqref="B541:B563 B569:B2801 C695">
    <cfRule type="cellIs" dxfId="5503" priority="7935" operator="equal">
      <formula>"LỖI LINK FB"</formula>
    </cfRule>
  </conditionalFormatting>
  <conditionalFormatting sqref="B541:B563 B569:B2801 C695">
    <cfRule type="cellIs" dxfId="5502" priority="7936" operator="equal">
      <formula>"LỖI LINK FB"</formula>
    </cfRule>
  </conditionalFormatting>
  <conditionalFormatting sqref="B541:B563 B569:B2801 C695">
    <cfRule type="cellIs" dxfId="5501" priority="7937" operator="equal">
      <formula>"Chờ feedback"</formula>
    </cfRule>
  </conditionalFormatting>
  <conditionalFormatting sqref="B541:B563 B569:B2801 C695">
    <cfRule type="cellIs" dxfId="5500" priority="7938" operator="equal">
      <formula>"Chờ lớp"</formula>
    </cfRule>
  </conditionalFormatting>
  <conditionalFormatting sqref="B541:B563 B569:B2801 C695">
    <cfRule type="cellIs" dxfId="5499" priority="7939" operator="equal">
      <formula>"DONE"</formula>
    </cfRule>
  </conditionalFormatting>
  <conditionalFormatting sqref="B541:B563 B569:B2801 C695">
    <cfRule type="cellIs" dxfId="5498" priority="7940" operator="equal">
      <formula>"LỖI LINK FB"</formula>
    </cfRule>
  </conditionalFormatting>
  <conditionalFormatting sqref="B541:B563 B569:B2801 C695">
    <cfRule type="cellIs" dxfId="5497" priority="7941" operator="equal">
      <formula>"Chờ feedback"</formula>
    </cfRule>
  </conditionalFormatting>
  <conditionalFormatting sqref="B541:B563 B569:B2801 C695">
    <cfRule type="cellIs" dxfId="5496" priority="7942" operator="equal">
      <formula>"Chờ lớp"</formula>
    </cfRule>
  </conditionalFormatting>
  <conditionalFormatting sqref="B541:B563 B569:B2801 C695">
    <cfRule type="cellIs" dxfId="5495" priority="7943" operator="equal">
      <formula>"DONE"</formula>
    </cfRule>
  </conditionalFormatting>
  <conditionalFormatting sqref="B541:B563 B569:B2801 C695">
    <cfRule type="cellIs" dxfId="5494" priority="7944" operator="equal">
      <formula>"DONE"</formula>
    </cfRule>
  </conditionalFormatting>
  <conditionalFormatting sqref="B541:B563 B569:B2801 C695">
    <cfRule type="cellIs" dxfId="5493" priority="7945" operator="equal">
      <formula>"Chờ lớp"</formula>
    </cfRule>
  </conditionalFormatting>
  <conditionalFormatting sqref="B541:B563 B569:B2801 C695">
    <cfRule type="cellIs" dxfId="5492" priority="7946" operator="equal">
      <formula>"Chờ feedback"</formula>
    </cfRule>
  </conditionalFormatting>
  <conditionalFormatting sqref="B541:B563 B569:B2801 C695">
    <cfRule type="cellIs" dxfId="5491" priority="7947" operator="equal">
      <formula>"LỖI LINK FB"</formula>
    </cfRule>
  </conditionalFormatting>
  <conditionalFormatting sqref="B541:B563 B569:B2801 C695">
    <cfRule type="cellIs" dxfId="5490" priority="7948" operator="equal">
      <formula>"LỖI LINK FB"</formula>
    </cfRule>
  </conditionalFormatting>
  <conditionalFormatting sqref="B541:B563 B569:B2801 C695">
    <cfRule type="cellIs" dxfId="5489" priority="7949" operator="equal">
      <formula>"Chờ feedback"</formula>
    </cfRule>
  </conditionalFormatting>
  <conditionalFormatting sqref="B541:B563 B569:B2801 C695">
    <cfRule type="cellIs" dxfId="5488" priority="7950" operator="equal">
      <formula>"Chờ lớp"</formula>
    </cfRule>
  </conditionalFormatting>
  <conditionalFormatting sqref="B541:B563 B569:B2801 C695">
    <cfRule type="cellIs" dxfId="5487" priority="7951" operator="equal">
      <formula>"DONE"</formula>
    </cfRule>
  </conditionalFormatting>
  <conditionalFormatting sqref="B541:B563 B569:B2801 C695">
    <cfRule type="cellIs" dxfId="5486" priority="7952" operator="equal">
      <formula>"LỖI LINK FB"</formula>
    </cfRule>
  </conditionalFormatting>
  <conditionalFormatting sqref="B541:B563 B569:B2801 C695">
    <cfRule type="cellIs" dxfId="5485" priority="7953" operator="equal">
      <formula>"Chờ feedback"</formula>
    </cfRule>
  </conditionalFormatting>
  <conditionalFormatting sqref="B541:B563 B569:B2801 C695">
    <cfRule type="cellIs" dxfId="5484" priority="7954" operator="equal">
      <formula>"Chờ lớp"</formula>
    </cfRule>
  </conditionalFormatting>
  <conditionalFormatting sqref="B541:B563 B569:B2801 C695">
    <cfRule type="cellIs" dxfId="5483" priority="7955" operator="equal">
      <formula>"DONE"</formula>
    </cfRule>
  </conditionalFormatting>
  <conditionalFormatting sqref="B541:B563 B569:B2801 C695">
    <cfRule type="cellIs" dxfId="5482" priority="7956" operator="equal">
      <formula>"LỖI LINK FB"</formula>
    </cfRule>
  </conditionalFormatting>
  <conditionalFormatting sqref="B541:B563 B569:B2801 C695">
    <cfRule type="cellIs" dxfId="5481" priority="7957" operator="equal">
      <formula>"Chờ feedback"</formula>
    </cfRule>
  </conditionalFormatting>
  <conditionalFormatting sqref="B541:B563 B569:B2801 C695">
    <cfRule type="cellIs" dxfId="5480" priority="7958" operator="equal">
      <formula>"Chờ lớp"</formula>
    </cfRule>
  </conditionalFormatting>
  <conditionalFormatting sqref="B541:B563 B569:B2801 C695">
    <cfRule type="cellIs" dxfId="5479" priority="7959" operator="equal">
      <formula>"DONE"</formula>
    </cfRule>
  </conditionalFormatting>
  <conditionalFormatting sqref="B541:B563 B569:B2801 C695">
    <cfRule type="cellIs" dxfId="5478" priority="7960" operator="equal">
      <formula>"LỖI LINK FB"</formula>
    </cfRule>
  </conditionalFormatting>
  <conditionalFormatting sqref="B541:B563 B569:B2801 C695">
    <cfRule type="cellIs" dxfId="5477" priority="7961" operator="equal">
      <formula>"Chờ feedback"</formula>
    </cfRule>
  </conditionalFormatting>
  <conditionalFormatting sqref="B541:B563 B569:B2801 C695">
    <cfRule type="cellIs" dxfId="5476" priority="7962" operator="equal">
      <formula>"Chờ lớp"</formula>
    </cfRule>
  </conditionalFormatting>
  <conditionalFormatting sqref="B541:B563 B569:B2801 C695">
    <cfRule type="cellIs" dxfId="5475" priority="7963" operator="equal">
      <formula>"DONE"</formula>
    </cfRule>
  </conditionalFormatting>
  <conditionalFormatting sqref="B541:B563 B569:B2801 C695">
    <cfRule type="cellIs" dxfId="5474" priority="7964" operator="equal">
      <formula>"LỖI LINK FB"</formula>
    </cfRule>
  </conditionalFormatting>
  <conditionalFormatting sqref="B541:B563 B569:B2801 C695">
    <cfRule type="cellIs" dxfId="5473" priority="7965" operator="equal">
      <formula>"Chờ feedback"</formula>
    </cfRule>
  </conditionalFormatting>
  <conditionalFormatting sqref="B541:B563 B569:B2801 C695">
    <cfRule type="cellIs" dxfId="5472" priority="7966" operator="equal">
      <formula>"Chờ lớp"</formula>
    </cfRule>
  </conditionalFormatting>
  <conditionalFormatting sqref="B541:B563 B569:B2801 C695">
    <cfRule type="cellIs" dxfId="5471" priority="7967" operator="equal">
      <formula>"DONE"</formula>
    </cfRule>
  </conditionalFormatting>
  <conditionalFormatting sqref="B541:B563 B569:B2801 C695">
    <cfRule type="cellIs" dxfId="5470" priority="7968" operator="equal">
      <formula>"LỖI LINK FB"</formula>
    </cfRule>
  </conditionalFormatting>
  <conditionalFormatting sqref="B541:B563 B569:B2801 C695">
    <cfRule type="cellIs" dxfId="5469" priority="7969" operator="equal">
      <formula>"LỖI LINK FB"</formula>
    </cfRule>
  </conditionalFormatting>
  <conditionalFormatting sqref="B541:B563 B569:B2801 C695">
    <cfRule type="cellIs" dxfId="5468" priority="7970" operator="equal">
      <formula>"LỖI LINK FB"</formula>
    </cfRule>
  </conditionalFormatting>
  <conditionalFormatting sqref="B541:B563 B569:B2801 C695">
    <cfRule type="cellIs" dxfId="5467" priority="7971" operator="equal">
      <formula>"LỖI LINK FB"</formula>
    </cfRule>
  </conditionalFormatting>
  <conditionalFormatting sqref="B541:B563 B569:B2801 C695">
    <cfRule type="cellIs" dxfId="5466" priority="7972" operator="equal">
      <formula>"LỖI LINK FB"</formula>
    </cfRule>
  </conditionalFormatting>
  <conditionalFormatting sqref="B541:B563 B569:B2801 C695">
    <cfRule type="cellIs" dxfId="5465" priority="7973" operator="equal">
      <formula>"LỖI LINK FB"</formula>
    </cfRule>
  </conditionalFormatting>
  <conditionalFormatting sqref="B541:B563 B569:B2801 C695">
    <cfRule type="cellIs" dxfId="5464" priority="7974" operator="equal">
      <formula>"LỖI LINK FB"</formula>
    </cfRule>
  </conditionalFormatting>
  <conditionalFormatting sqref="B541:B563 B569:B2801 C695">
    <cfRule type="cellIs" dxfId="5463" priority="7975" operator="equal">
      <formula>"LỖI LINK FB"</formula>
    </cfRule>
  </conditionalFormatting>
  <conditionalFormatting sqref="B541:B563 B569:B2801 C695">
    <cfRule type="cellIs" dxfId="5462" priority="7976" operator="equal">
      <formula>"LỖI LINK FB"</formula>
    </cfRule>
  </conditionalFormatting>
  <conditionalFormatting sqref="B541:B563 B569:B2801 C695">
    <cfRule type="cellIs" dxfId="5461" priority="7977" operator="equal">
      <formula>"LỖI LINK FB"</formula>
    </cfRule>
  </conditionalFormatting>
  <conditionalFormatting sqref="B541:B563 B569:B2801 C695">
    <cfRule type="cellIs" dxfId="5460" priority="7978" operator="equal">
      <formula>"LỖI LINK FB"</formula>
    </cfRule>
  </conditionalFormatting>
  <conditionalFormatting sqref="B541:B563 B569:B2801 C695">
    <cfRule type="cellIs" dxfId="5459" priority="7979" operator="equal">
      <formula>"LỖI LINK FB"</formula>
    </cfRule>
  </conditionalFormatting>
  <conditionalFormatting sqref="B541:B563 B569:B2801 C695">
    <cfRule type="cellIs" dxfId="5458" priority="7980" operator="equal">
      <formula>"LỖI LINK FB"</formula>
    </cfRule>
  </conditionalFormatting>
  <conditionalFormatting sqref="B541:B563 B569:B2801 C695">
    <cfRule type="cellIs" dxfId="5457" priority="7981" operator="equal">
      <formula>"LỖI LINK FB"</formula>
    </cfRule>
  </conditionalFormatting>
  <conditionalFormatting sqref="B541:B563 B569:B2801 C695">
    <cfRule type="cellIs" dxfId="5456" priority="7982" operator="equal">
      <formula>"Chờ feedback"</formula>
    </cfRule>
  </conditionalFormatting>
  <conditionalFormatting sqref="B541:B563 B569:B2801 C695">
    <cfRule type="cellIs" dxfId="5455" priority="7983" operator="equal">
      <formula>"Chờ lớp"</formula>
    </cfRule>
  </conditionalFormatting>
  <conditionalFormatting sqref="B541:B563 B569:B2801 C695">
    <cfRule type="cellIs" dxfId="5454" priority="7984" operator="equal">
      <formula>"DONE"</formula>
    </cfRule>
  </conditionalFormatting>
  <conditionalFormatting sqref="B541:B563 B569:B2801 C695">
    <cfRule type="cellIs" dxfId="5453" priority="7985" operator="equal">
      <formula>"LỖI LINK FB"</formula>
    </cfRule>
  </conditionalFormatting>
  <conditionalFormatting sqref="B541:B563 B569:B2801 C695">
    <cfRule type="cellIs" dxfId="5452" priority="7986" operator="equal">
      <formula>"Chờ feedback"</formula>
    </cfRule>
  </conditionalFormatting>
  <conditionalFormatting sqref="B541:B563 B569:B2801 C695">
    <cfRule type="cellIs" dxfId="5451" priority="7987" operator="equal">
      <formula>"Chờ lớp"</formula>
    </cfRule>
  </conditionalFormatting>
  <conditionalFormatting sqref="B541:B563 B569:B2801 C695">
    <cfRule type="cellIs" dxfId="5450" priority="7988" operator="equal">
      <formula>"DONE"</formula>
    </cfRule>
  </conditionalFormatting>
  <conditionalFormatting sqref="Y541:Y542">
    <cfRule type="endsWith" dxfId="5449" priority="7989" operator="endsWith" text=" ">
      <formula>RIGHT((Y541),LEN(" "))=(" ")</formula>
    </cfRule>
  </conditionalFormatting>
  <conditionalFormatting sqref="Y541:Y542">
    <cfRule type="endsWith" dxfId="5448" priority="7990" operator="endsWith" text=" ">
      <formula>RIGHT((Y541),LEN(" "))=(" ")</formula>
    </cfRule>
  </conditionalFormatting>
  <conditionalFormatting sqref="C541">
    <cfRule type="cellIs" dxfId="5447" priority="7991" operator="equal">
      <formula>"Up quá trình"</formula>
    </cfRule>
  </conditionalFormatting>
  <conditionalFormatting sqref="C541">
    <cfRule type="cellIs" dxfId="5446" priority="7992" operator="equal">
      <formula>"Đã tính lương"</formula>
    </cfRule>
  </conditionalFormatting>
  <conditionalFormatting sqref="C541">
    <cfRule type="cellIs" dxfId="5445" priority="7993" operator="equal">
      <formula>"Up Level"</formula>
    </cfRule>
  </conditionalFormatting>
  <conditionalFormatting sqref="C541">
    <cfRule type="cellIs" dxfId="5444" priority="7994" operator="equal">
      <formula>"Mới"</formula>
    </cfRule>
  </conditionalFormatting>
  <conditionalFormatting sqref="C541">
    <cfRule type="cellIs" dxfId="5443" priority="7995" operator="equal">
      <formula>"Up quá trình"</formula>
    </cfRule>
  </conditionalFormatting>
  <conditionalFormatting sqref="Z540 C541">
    <cfRule type="cellIs" dxfId="5442" priority="7996" operator="equal">
      <formula>"Đã tính lương"</formula>
    </cfRule>
  </conditionalFormatting>
  <conditionalFormatting sqref="C541">
    <cfRule type="cellIs" dxfId="5441" priority="7997" operator="equal">
      <formula>"Up Level"</formula>
    </cfRule>
  </conditionalFormatting>
  <conditionalFormatting sqref="C541">
    <cfRule type="cellIs" dxfId="5440" priority="7998" operator="equal">
      <formula>"Mới"</formula>
    </cfRule>
  </conditionalFormatting>
  <conditionalFormatting sqref="E541">
    <cfRule type="containsText" dxfId="5439" priority="7999" operator="containsText" text="Combo">
      <formula>NOT(ISERROR(SEARCH(("Combo"),(E541))))</formula>
    </cfRule>
  </conditionalFormatting>
  <conditionalFormatting sqref="E541">
    <cfRule type="containsText" dxfId="5438" priority="8000" operator="containsText" text="Combo">
      <formula>NOT(ISERROR(SEARCH(("Combo"),(E541))))</formula>
    </cfRule>
  </conditionalFormatting>
  <conditionalFormatting sqref="E541">
    <cfRule type="containsText" dxfId="5437" priority="8001" operator="containsText" text="Combo">
      <formula>NOT(ISERROR(SEARCH(("Combo"),(E541))))</formula>
    </cfRule>
  </conditionalFormatting>
  <conditionalFormatting sqref="E541">
    <cfRule type="containsText" dxfId="5436" priority="8002" operator="containsText" text="Combo">
      <formula>NOT(ISERROR(SEARCH(("Combo"),(E541))))</formula>
    </cfRule>
  </conditionalFormatting>
  <conditionalFormatting sqref="E541">
    <cfRule type="cellIs" dxfId="5435" priority="8003" operator="equal">
      <formula>"Toeic Lv2"</formula>
    </cfRule>
  </conditionalFormatting>
  <conditionalFormatting sqref="E541">
    <cfRule type="cellIs" dxfId="5434" priority="8004" operator="equal">
      <formula>"Toeic Lv1"</formula>
    </cfRule>
  </conditionalFormatting>
  <conditionalFormatting sqref="E541">
    <cfRule type="cellIs" dxfId="5433" priority="8005" operator="equal">
      <formula>"GT Lv3"</formula>
    </cfRule>
  </conditionalFormatting>
  <conditionalFormatting sqref="E541">
    <cfRule type="cellIs" dxfId="5432" priority="8006" operator="equal">
      <formula>"GT Lv2"</formula>
    </cfRule>
  </conditionalFormatting>
  <conditionalFormatting sqref="E541">
    <cfRule type="cellIs" dxfId="5431" priority="8007" operator="equal">
      <formula>"GT Lv1"</formula>
    </cfRule>
  </conditionalFormatting>
  <conditionalFormatting sqref="B673:B675 B677:B2801 C695">
    <cfRule type="cellIs" dxfId="5430" priority="8008" operator="equal">
      <formula>"LỖI LINK FB"</formula>
    </cfRule>
  </conditionalFormatting>
  <conditionalFormatting sqref="B673:B675 B677:B2801 C695">
    <cfRule type="cellIs" dxfId="5429" priority="8009" operator="equal">
      <formula>"Chờ feedback"</formula>
    </cfRule>
  </conditionalFormatting>
  <conditionalFormatting sqref="B673:B675 B677:B2801 C695">
    <cfRule type="cellIs" dxfId="5428" priority="8010" operator="equal">
      <formula>"Chờ lớp"</formula>
    </cfRule>
  </conditionalFormatting>
  <conditionalFormatting sqref="B673:B675 B677:B2801 C695">
    <cfRule type="cellIs" dxfId="5427" priority="8011" operator="equal">
      <formula>"DONE"</formula>
    </cfRule>
  </conditionalFormatting>
  <conditionalFormatting sqref="B673:B675 B677:B2801 C695">
    <cfRule type="cellIs" dxfId="5426" priority="8012" operator="equal">
      <formula>"LỖI LINK FB"</formula>
    </cfRule>
  </conditionalFormatting>
  <conditionalFormatting sqref="B673:B675 B677:B2801 C695">
    <cfRule type="cellIs" dxfId="5425" priority="8013" operator="equal">
      <formula>"Chờ feedback"</formula>
    </cfRule>
  </conditionalFormatting>
  <conditionalFormatting sqref="B673:B675 B677:B2801 C695">
    <cfRule type="cellIs" dxfId="5424" priority="8014" operator="equal">
      <formula>"Chờ lớp"</formula>
    </cfRule>
  </conditionalFormatting>
  <conditionalFormatting sqref="B673:B675 B677:B2801 C695">
    <cfRule type="cellIs" dxfId="5423" priority="8015" operator="equal">
      <formula>"DONE"</formula>
    </cfRule>
  </conditionalFormatting>
  <conditionalFormatting sqref="B673:B675 B677:B2801 C695">
    <cfRule type="cellIs" dxfId="5422" priority="8016" operator="equal">
      <formula>"DONE"</formula>
    </cfRule>
  </conditionalFormatting>
  <conditionalFormatting sqref="B673:B675 B677:B2801 C695">
    <cfRule type="cellIs" dxfId="5421" priority="8017" operator="equal">
      <formula>"Chờ lớp"</formula>
    </cfRule>
  </conditionalFormatting>
  <conditionalFormatting sqref="B673:B675 B677:B2801 C695">
    <cfRule type="cellIs" dxfId="5420" priority="8018" operator="equal">
      <formula>"Chờ feedback"</formula>
    </cfRule>
  </conditionalFormatting>
  <conditionalFormatting sqref="B673:B675 B677:B2801 C695">
    <cfRule type="cellIs" dxfId="5419" priority="8019" operator="equal">
      <formula>"LỖI LINK FB"</formula>
    </cfRule>
  </conditionalFormatting>
  <conditionalFormatting sqref="B673:B675 B677:B2801 C695">
    <cfRule type="cellIs" dxfId="5418" priority="8020" operator="equal">
      <formula>"LỖI LINK FB"</formula>
    </cfRule>
  </conditionalFormatting>
  <conditionalFormatting sqref="B673:B675 B677:B2801 C695">
    <cfRule type="cellIs" dxfId="5417" priority="8021" operator="equal">
      <formula>"Chờ feedback"</formula>
    </cfRule>
  </conditionalFormatting>
  <conditionalFormatting sqref="B673:B675 B677:B2801 C695">
    <cfRule type="cellIs" dxfId="5416" priority="8022" operator="equal">
      <formula>"Chờ lớp"</formula>
    </cfRule>
  </conditionalFormatting>
  <conditionalFormatting sqref="B673:B675 B677:B2801 C695">
    <cfRule type="cellIs" dxfId="5415" priority="8023" operator="equal">
      <formula>"DONE"</formula>
    </cfRule>
  </conditionalFormatting>
  <conditionalFormatting sqref="B673:B675 B677:B2801 C695">
    <cfRule type="cellIs" dxfId="5414" priority="8024" operator="equal">
      <formula>"DONE"</formula>
    </cfRule>
  </conditionalFormatting>
  <conditionalFormatting sqref="B673:B675 B677:B2801 C695">
    <cfRule type="cellIs" dxfId="5413" priority="8025" operator="equal">
      <formula>"Chờ lớp"</formula>
    </cfRule>
  </conditionalFormatting>
  <conditionalFormatting sqref="B673:B675 B677:B2801 C695">
    <cfRule type="cellIs" dxfId="5412" priority="8026" operator="equal">
      <formula>"Chờ feedback"</formula>
    </cfRule>
  </conditionalFormatting>
  <conditionalFormatting sqref="B673:B675 B677:B2801 C695">
    <cfRule type="cellIs" dxfId="5411" priority="8027" operator="equal">
      <formula>"LỖI LINK FB"</formula>
    </cfRule>
  </conditionalFormatting>
  <conditionalFormatting sqref="B673:B675 B677:B2801 C695">
    <cfRule type="cellIs" dxfId="5410" priority="8028" operator="equal">
      <formula>"DONE"</formula>
    </cfRule>
  </conditionalFormatting>
  <conditionalFormatting sqref="B673:B675 B677:B2801 C695">
    <cfRule type="cellIs" dxfId="5409" priority="8029" operator="equal">
      <formula>"Chờ lớp"</formula>
    </cfRule>
  </conditionalFormatting>
  <conditionalFormatting sqref="B673:B675 B677:B2801 C695">
    <cfRule type="cellIs" dxfId="5408" priority="8030" operator="equal">
      <formula>"Chờ feedback"</formula>
    </cfRule>
  </conditionalFormatting>
  <conditionalFormatting sqref="B673:B675 B677:B2801 C695">
    <cfRule type="cellIs" dxfId="5407" priority="8031" operator="equal">
      <formula>"LỖI LINK FB"</formula>
    </cfRule>
  </conditionalFormatting>
  <conditionalFormatting sqref="B673:B675 B677:B2801 C695">
    <cfRule type="cellIs" dxfId="5406" priority="8032" operator="equal">
      <formula>"LỖI LINK FB"</formula>
    </cfRule>
  </conditionalFormatting>
  <conditionalFormatting sqref="B673:B675 B677:B2801 C695">
    <cfRule type="cellIs" dxfId="5405" priority="8033" operator="equal">
      <formula>"Chờ feedback"</formula>
    </cfRule>
  </conditionalFormatting>
  <conditionalFormatting sqref="B673:B675 B677:B2801 C695">
    <cfRule type="cellIs" dxfId="5404" priority="8034" operator="equal">
      <formula>"Chờ lớp"</formula>
    </cfRule>
  </conditionalFormatting>
  <conditionalFormatting sqref="B673:B675 B677:B2801 C695">
    <cfRule type="cellIs" dxfId="5403" priority="8035" operator="equal">
      <formula>"DONE"</formula>
    </cfRule>
  </conditionalFormatting>
  <conditionalFormatting sqref="B673:B675 B677:B2801 C695">
    <cfRule type="cellIs" dxfId="5402" priority="8036" operator="equal">
      <formula>"LỖI LINK FB"</formula>
    </cfRule>
  </conditionalFormatting>
  <conditionalFormatting sqref="B673:B675 B677:B2801 C695">
    <cfRule type="cellIs" dxfId="5401" priority="8037" operator="equal">
      <formula>"Chờ feedback"</formula>
    </cfRule>
  </conditionalFormatting>
  <conditionalFormatting sqref="B673:B675 B677:B2801 C695">
    <cfRule type="cellIs" dxfId="5400" priority="8038" operator="equal">
      <formula>"Chờ lớp"</formula>
    </cfRule>
  </conditionalFormatting>
  <conditionalFormatting sqref="B673:B675 B677:B2801 C695">
    <cfRule type="cellIs" dxfId="5399" priority="8039" operator="equal">
      <formula>"DONE"</formula>
    </cfRule>
  </conditionalFormatting>
  <conditionalFormatting sqref="B673:B675 B677:B2801 C695">
    <cfRule type="cellIs" dxfId="5398" priority="8040" operator="equal">
      <formula>"DONE"</formula>
    </cfRule>
  </conditionalFormatting>
  <conditionalFormatting sqref="B673:B675 B677:B2801 C695">
    <cfRule type="cellIs" dxfId="5397" priority="8041" operator="equal">
      <formula>"Chờ lớp"</formula>
    </cfRule>
  </conditionalFormatting>
  <conditionalFormatting sqref="B673:B675 B677:B2801 C695">
    <cfRule type="cellIs" dxfId="5396" priority="8042" operator="equal">
      <formula>"Chờ feedback"</formula>
    </cfRule>
  </conditionalFormatting>
  <conditionalFormatting sqref="B673:B675 B677:B2801 C695">
    <cfRule type="cellIs" dxfId="5395" priority="8043" operator="equal">
      <formula>"LỖI LINK FB"</formula>
    </cfRule>
  </conditionalFormatting>
  <conditionalFormatting sqref="B673:B675 B677:B2801 C695">
    <cfRule type="cellIs" dxfId="5394" priority="8044" operator="equal">
      <formula>"LỖI LINK FB"</formula>
    </cfRule>
  </conditionalFormatting>
  <conditionalFormatting sqref="B673:B675 B677:B2801 C695">
    <cfRule type="cellIs" dxfId="5393" priority="8045" operator="equal">
      <formula>"Chờ feedback"</formula>
    </cfRule>
  </conditionalFormatting>
  <conditionalFormatting sqref="B673:B675 B677:B2801 C695">
    <cfRule type="cellIs" dxfId="5392" priority="8046" operator="equal">
      <formula>"Chờ lớp"</formula>
    </cfRule>
  </conditionalFormatting>
  <conditionalFormatting sqref="B673:B675 B677:B2801 C695">
    <cfRule type="cellIs" dxfId="5391" priority="8047" operator="equal">
      <formula>"DONE"</formula>
    </cfRule>
  </conditionalFormatting>
  <conditionalFormatting sqref="B673:B675 B677:B2801 C695">
    <cfRule type="cellIs" dxfId="5390" priority="8048" operator="equal">
      <formula>"LỖI LINK FB"</formula>
    </cfRule>
  </conditionalFormatting>
  <conditionalFormatting sqref="B673:B675 B677:B2801 C695">
    <cfRule type="cellIs" dxfId="5389" priority="8049" operator="equal">
      <formula>"Chờ feedback"</formula>
    </cfRule>
  </conditionalFormatting>
  <conditionalFormatting sqref="B673:B675 B677:B2801 C695">
    <cfRule type="cellIs" dxfId="5388" priority="8050" operator="equal">
      <formula>"Chờ lớp"</formula>
    </cfRule>
  </conditionalFormatting>
  <conditionalFormatting sqref="B673:B675 B677:B2801 C695">
    <cfRule type="cellIs" dxfId="5387" priority="8051" operator="equal">
      <formula>"DONE"</formula>
    </cfRule>
  </conditionalFormatting>
  <conditionalFormatting sqref="B673:B675 B677:B2801 C695">
    <cfRule type="cellIs" dxfId="5386" priority="8052" operator="equal">
      <formula>"LỖI LINK FB"</formula>
    </cfRule>
  </conditionalFormatting>
  <conditionalFormatting sqref="B673:B675 B677:B2801 C695">
    <cfRule type="cellIs" dxfId="5385" priority="8053" operator="equal">
      <formula>"Chờ feedback"</formula>
    </cfRule>
  </conditionalFormatting>
  <conditionalFormatting sqref="B673:B675 B677:B2801 C695">
    <cfRule type="cellIs" dxfId="5384" priority="8054" operator="equal">
      <formula>"Chờ lớp"</formula>
    </cfRule>
  </conditionalFormatting>
  <conditionalFormatting sqref="B673:B675 B677:B2801 C695">
    <cfRule type="cellIs" dxfId="5383" priority="8055" operator="equal">
      <formula>"DONE"</formula>
    </cfRule>
  </conditionalFormatting>
  <conditionalFormatting sqref="B673:B675 B677:B2801 C695">
    <cfRule type="cellIs" dxfId="5382" priority="8056" operator="equal">
      <formula>"LỖI LINK FB"</formula>
    </cfRule>
  </conditionalFormatting>
  <conditionalFormatting sqref="B673:B675 B677:B2801 C695">
    <cfRule type="cellIs" dxfId="5381" priority="8057" operator="equal">
      <formula>"Chờ feedback"</formula>
    </cfRule>
  </conditionalFormatting>
  <conditionalFormatting sqref="B673:B675 B677:B2801 C695">
    <cfRule type="cellIs" dxfId="5380" priority="8058" operator="equal">
      <formula>"Chờ lớp"</formula>
    </cfRule>
  </conditionalFormatting>
  <conditionalFormatting sqref="B673:B675 B677:B2801 C695">
    <cfRule type="cellIs" dxfId="5379" priority="8059" operator="equal">
      <formula>"DONE"</formula>
    </cfRule>
  </conditionalFormatting>
  <conditionalFormatting sqref="B673:B675 B677:B2801 C695">
    <cfRule type="cellIs" dxfId="5378" priority="8060" operator="equal">
      <formula>"LỖI LINK FB"</formula>
    </cfRule>
  </conditionalFormatting>
  <conditionalFormatting sqref="B673:B675 B677:B2801 C695">
    <cfRule type="cellIs" dxfId="5377" priority="8061" operator="equal">
      <formula>"LỖI LINK FB"</formula>
    </cfRule>
  </conditionalFormatting>
  <conditionalFormatting sqref="B673:B675 B677:B2801 C695">
    <cfRule type="cellIs" dxfId="5376" priority="8062" operator="equal">
      <formula>"LỖI LINK FB"</formula>
    </cfRule>
  </conditionalFormatting>
  <conditionalFormatting sqref="B673:B675 B677:B2801 C695">
    <cfRule type="cellIs" dxfId="5375" priority="8063" operator="equal">
      <formula>"LỖI LINK FB"</formula>
    </cfRule>
  </conditionalFormatting>
  <conditionalFormatting sqref="B673:B675 B677:B2801 C695">
    <cfRule type="cellIs" dxfId="5374" priority="8064" operator="equal">
      <formula>"LỖI LINK FB"</formula>
    </cfRule>
  </conditionalFormatting>
  <conditionalFormatting sqref="B673:B675 B677:B2801 C695">
    <cfRule type="cellIs" dxfId="5373" priority="8065" operator="equal">
      <formula>"LỖI LINK FB"</formula>
    </cfRule>
  </conditionalFormatting>
  <conditionalFormatting sqref="B673:B675 B677:B2801 C695">
    <cfRule type="cellIs" dxfId="5372" priority="8066" operator="equal">
      <formula>"LỖI LINK FB"</formula>
    </cfRule>
  </conditionalFormatting>
  <conditionalFormatting sqref="B673:B675 B677:B2801 C695">
    <cfRule type="cellIs" dxfId="5371" priority="8067" operator="equal">
      <formula>"LỖI LINK FB"</formula>
    </cfRule>
  </conditionalFormatting>
  <conditionalFormatting sqref="B673:B675 B677:B2801 C695">
    <cfRule type="cellIs" dxfId="5370" priority="8068" operator="equal">
      <formula>"LỖI LINK FB"</formula>
    </cfRule>
  </conditionalFormatting>
  <conditionalFormatting sqref="B673:B675 B677:B2801 C695">
    <cfRule type="cellIs" dxfId="5369" priority="8069" operator="equal">
      <formula>"LỖI LINK FB"</formula>
    </cfRule>
  </conditionalFormatting>
  <conditionalFormatting sqref="B673:B675 B677:B2801 C695">
    <cfRule type="cellIs" dxfId="5368" priority="8070" operator="equal">
      <formula>"LỖI LINK FB"</formula>
    </cfRule>
  </conditionalFormatting>
  <conditionalFormatting sqref="B673:B675 B677:B2801 C695">
    <cfRule type="cellIs" dxfId="5367" priority="8071" operator="equal">
      <formula>"LỖI LINK FB"</formula>
    </cfRule>
  </conditionalFormatting>
  <conditionalFormatting sqref="B673:B675 B677:B2801 C695">
    <cfRule type="cellIs" dxfId="5366" priority="8072" operator="equal">
      <formula>"LỖI LINK FB"</formula>
    </cfRule>
  </conditionalFormatting>
  <conditionalFormatting sqref="B673:B675 B677:B2801 C695">
    <cfRule type="cellIs" dxfId="5365" priority="8073" operator="equal">
      <formula>"LỖI LINK FB"</formula>
    </cfRule>
  </conditionalFormatting>
  <conditionalFormatting sqref="B673:B675 B677:B2801 C695">
    <cfRule type="cellIs" dxfId="5364" priority="8074" operator="equal">
      <formula>"Chờ feedback"</formula>
    </cfRule>
  </conditionalFormatting>
  <conditionalFormatting sqref="B673:B675 B677:B2801 C695">
    <cfRule type="cellIs" dxfId="5363" priority="8075" operator="equal">
      <formula>"Chờ lớp"</formula>
    </cfRule>
  </conditionalFormatting>
  <conditionalFormatting sqref="B673:B675 B677:B2801 C695">
    <cfRule type="cellIs" dxfId="5362" priority="8076" operator="equal">
      <formula>"DONE"</formula>
    </cfRule>
  </conditionalFormatting>
  <conditionalFormatting sqref="B673:B675 B677:B2801 C695">
    <cfRule type="cellIs" dxfId="5361" priority="8077" operator="equal">
      <formula>"LỖI LINK FB"</formula>
    </cfRule>
  </conditionalFormatting>
  <conditionalFormatting sqref="B673:B675 B677:B2801 C695">
    <cfRule type="cellIs" dxfId="5360" priority="8078" operator="equal">
      <formula>"Chờ feedback"</formula>
    </cfRule>
  </conditionalFormatting>
  <conditionalFormatting sqref="B673:B675 B677:B2801 C695">
    <cfRule type="cellIs" dxfId="5359" priority="8079" operator="equal">
      <formula>"Chờ lớp"</formula>
    </cfRule>
  </conditionalFormatting>
  <conditionalFormatting sqref="B673:B675 B677:B2801 C695">
    <cfRule type="cellIs" dxfId="5358" priority="8080" operator="equal">
      <formula>"DONE"</formula>
    </cfRule>
  </conditionalFormatting>
  <conditionalFormatting sqref="B673:B675 B677:B2801 C695">
    <cfRule type="cellIs" dxfId="5357" priority="8081" operator="equal">
      <formula>"LỖI LINK FB"</formula>
    </cfRule>
  </conditionalFormatting>
  <conditionalFormatting sqref="B673:B675 B677:B2801 C695">
    <cfRule type="cellIs" dxfId="5356" priority="8082" operator="equal">
      <formula>"Chờ feedback"</formula>
    </cfRule>
  </conditionalFormatting>
  <conditionalFormatting sqref="B673:B675 B677:B2801 C695">
    <cfRule type="cellIs" dxfId="5355" priority="8083" operator="equal">
      <formula>"Chờ lớp"</formula>
    </cfRule>
  </conditionalFormatting>
  <conditionalFormatting sqref="B673:B675 B677:B2801 C695">
    <cfRule type="cellIs" dxfId="5354" priority="8084" operator="equal">
      <formula>"DONE"</formula>
    </cfRule>
  </conditionalFormatting>
  <conditionalFormatting sqref="B673:B675 B677:B2801 C695">
    <cfRule type="cellIs" dxfId="5353" priority="8085" operator="equal">
      <formula>"LỖI LINK FB"</formula>
    </cfRule>
  </conditionalFormatting>
  <conditionalFormatting sqref="B673:B675 B677:B2801 C695">
    <cfRule type="cellIs" dxfId="5352" priority="8086" operator="equal">
      <formula>"Chờ feedback"</formula>
    </cfRule>
  </conditionalFormatting>
  <conditionalFormatting sqref="B673:B675 B677:B2801 C695">
    <cfRule type="cellIs" dxfId="5351" priority="8087" operator="equal">
      <formula>"Chờ lớp"</formula>
    </cfRule>
  </conditionalFormatting>
  <conditionalFormatting sqref="B673:B675 B677:B2801 C695">
    <cfRule type="cellIs" dxfId="5350" priority="8088" operator="equal">
      <formula>"DONE"</formula>
    </cfRule>
  </conditionalFormatting>
  <conditionalFormatting sqref="B673:B675 B677:B2801 C695">
    <cfRule type="cellIs" dxfId="5349" priority="8089" operator="equal">
      <formula>"DONE"</formula>
    </cfRule>
  </conditionalFormatting>
  <conditionalFormatting sqref="B673:B675 B677:B2801 C695">
    <cfRule type="cellIs" dxfId="5348" priority="8090" operator="equal">
      <formula>"Chờ lớp"</formula>
    </cfRule>
  </conditionalFormatting>
  <conditionalFormatting sqref="B673:B675 B677:B2801 C695">
    <cfRule type="cellIs" dxfId="5347" priority="8091" operator="equal">
      <formula>"Chờ feedback"</formula>
    </cfRule>
  </conditionalFormatting>
  <conditionalFormatting sqref="B673:B675 B677:B2801 C695">
    <cfRule type="cellIs" dxfId="5346" priority="8092" operator="equal">
      <formula>"LỖI LINK FB"</formula>
    </cfRule>
  </conditionalFormatting>
  <conditionalFormatting sqref="B673:B675 B677:B2801 C695">
    <cfRule type="cellIs" dxfId="5345" priority="8093" operator="equal">
      <formula>"DONE"</formula>
    </cfRule>
  </conditionalFormatting>
  <conditionalFormatting sqref="B673:B675 B677:B2801 C695">
    <cfRule type="cellIs" dxfId="5344" priority="8094" operator="equal">
      <formula>"Chờ lớp"</formula>
    </cfRule>
  </conditionalFormatting>
  <conditionalFormatting sqref="B673:B675 B677:B2801 C695">
    <cfRule type="cellIs" dxfId="5343" priority="8095" operator="equal">
      <formula>"Chờ feedback"</formula>
    </cfRule>
  </conditionalFormatting>
  <conditionalFormatting sqref="B673:B675 B677:B2801 C695">
    <cfRule type="cellIs" dxfId="5342" priority="8096" operator="equal">
      <formula>"LỖI LINK FB"</formula>
    </cfRule>
  </conditionalFormatting>
  <conditionalFormatting sqref="B673:B675 B677:B2801 C695">
    <cfRule type="cellIs" dxfId="5341" priority="8097" operator="equal">
      <formula>"DONE"</formula>
    </cfRule>
  </conditionalFormatting>
  <conditionalFormatting sqref="B673:B675 B677:B2801 C695">
    <cfRule type="cellIs" dxfId="5340" priority="8098" operator="equal">
      <formula>"Chờ lớp"</formula>
    </cfRule>
  </conditionalFormatting>
  <conditionalFormatting sqref="B673:B675 B677:B2801 C695">
    <cfRule type="cellIs" dxfId="5339" priority="8099" operator="equal">
      <formula>"Chờ feedback"</formula>
    </cfRule>
  </conditionalFormatting>
  <conditionalFormatting sqref="B673:B675 B677:B2801 C695">
    <cfRule type="cellIs" dxfId="5338" priority="8100" operator="equal">
      <formula>"LỖI LINK FB"</formula>
    </cfRule>
  </conditionalFormatting>
  <conditionalFormatting sqref="B673:B675 B677:B2801 C695">
    <cfRule type="cellIs" dxfId="5337" priority="8101" operator="equal">
      <formula>"DONE"</formula>
    </cfRule>
  </conditionalFormatting>
  <conditionalFormatting sqref="B673:B675 B677:B2801 C695">
    <cfRule type="cellIs" dxfId="5336" priority="8102" operator="equal">
      <formula>"Chờ lớp"</formula>
    </cfRule>
  </conditionalFormatting>
  <conditionalFormatting sqref="B673:B675 B677:B2801 C695">
    <cfRule type="cellIs" dxfId="5335" priority="8103" operator="equal">
      <formula>"Chờ feedback"</formula>
    </cfRule>
  </conditionalFormatting>
  <conditionalFormatting sqref="B673:B675 B677:B2801 C695">
    <cfRule type="cellIs" dxfId="5334" priority="8104" operator="equal">
      <formula>"LỖI LINK FB"</formula>
    </cfRule>
  </conditionalFormatting>
  <conditionalFormatting sqref="B673:B675 B677:B2801 C695">
    <cfRule type="cellIs" dxfId="5333" priority="8105" operator="equal">
      <formula>"LỖI LINK FB"</formula>
    </cfRule>
  </conditionalFormatting>
  <conditionalFormatting sqref="B673:B675 B677:B2801 C695">
    <cfRule type="cellIs" dxfId="5332" priority="8106" operator="equal">
      <formula>"Chờ feedback"</formula>
    </cfRule>
  </conditionalFormatting>
  <conditionalFormatting sqref="B673:B675 B677:B2801 C695">
    <cfRule type="cellIs" dxfId="5331" priority="8107" operator="equal">
      <formula>"Chờ lớp"</formula>
    </cfRule>
  </conditionalFormatting>
  <conditionalFormatting sqref="B673:B675 B677:B2801 C695">
    <cfRule type="cellIs" dxfId="5330" priority="8108" operator="equal">
      <formula>"DONE"</formula>
    </cfRule>
  </conditionalFormatting>
  <conditionalFormatting sqref="B673:B675 B677:B2801 C695">
    <cfRule type="cellIs" dxfId="5329" priority="8109" operator="equal">
      <formula>"DONE"</formula>
    </cfRule>
  </conditionalFormatting>
  <conditionalFormatting sqref="B673:B675 B677:B2801 C695">
    <cfRule type="cellIs" dxfId="5328" priority="8110" operator="equal">
      <formula>"Chờ lớp"</formula>
    </cfRule>
  </conditionalFormatting>
  <conditionalFormatting sqref="B673:B675 B677:B2801 C695">
    <cfRule type="cellIs" dxfId="5327" priority="8111" operator="equal">
      <formula>"Chờ feedback"</formula>
    </cfRule>
  </conditionalFormatting>
  <conditionalFormatting sqref="B673:B675 B677:B2801 C695">
    <cfRule type="cellIs" dxfId="5326" priority="8112" operator="equal">
      <formula>"LỖI LINK FB"</formula>
    </cfRule>
  </conditionalFormatting>
  <conditionalFormatting sqref="B673:B675 B677:B2801 C695">
    <cfRule type="cellIs" dxfId="5325" priority="8113" operator="equal">
      <formula>"DONE"</formula>
    </cfRule>
  </conditionalFormatting>
  <conditionalFormatting sqref="B673:B675 B677:B2801 C695">
    <cfRule type="cellIs" dxfId="5324" priority="8114" operator="equal">
      <formula>"Chờ lớp"</formula>
    </cfRule>
  </conditionalFormatting>
  <conditionalFormatting sqref="B673:B675 B677:B2801 C695">
    <cfRule type="cellIs" dxfId="5323" priority="8115" operator="equal">
      <formula>"Chờ feedback"</formula>
    </cfRule>
  </conditionalFormatting>
  <conditionalFormatting sqref="B673:B675 B677:B2801 C695">
    <cfRule type="cellIs" dxfId="5322" priority="8116" operator="equal">
      <formula>"LỖI LINK FB"</formula>
    </cfRule>
  </conditionalFormatting>
  <conditionalFormatting sqref="B673:B675 B677:B2801 C695">
    <cfRule type="cellIs" dxfId="5321" priority="8117" operator="equal">
      <formula>"LỖI LINK FB"</formula>
    </cfRule>
  </conditionalFormatting>
  <conditionalFormatting sqref="B673:B675 B677:B2801 C695">
    <cfRule type="cellIs" dxfId="5320" priority="8118" operator="equal">
      <formula>"Chờ feedback"</formula>
    </cfRule>
  </conditionalFormatting>
  <conditionalFormatting sqref="B673:B675 B677:B2801 C695">
    <cfRule type="cellIs" dxfId="5319" priority="8119" operator="equal">
      <formula>"Chờ lớp"</formula>
    </cfRule>
  </conditionalFormatting>
  <conditionalFormatting sqref="B673:B675 B677:B2801 C695">
    <cfRule type="cellIs" dxfId="5318" priority="8120" operator="equal">
      <formula>"DONE"</formula>
    </cfRule>
  </conditionalFormatting>
  <conditionalFormatting sqref="B673:B675 B677:B2801 C695">
    <cfRule type="cellIs" dxfId="5317" priority="8121" operator="equal">
      <formula>"LỖI LINK FB"</formula>
    </cfRule>
  </conditionalFormatting>
  <conditionalFormatting sqref="B673:B675 B677:B2801 C695">
    <cfRule type="cellIs" dxfId="5316" priority="8122" operator="equal">
      <formula>"Chờ feedback"</formula>
    </cfRule>
  </conditionalFormatting>
  <conditionalFormatting sqref="B673:B675 B677:B2801 C695">
    <cfRule type="cellIs" dxfId="5315" priority="8123" operator="equal">
      <formula>"Chờ lớp"</formula>
    </cfRule>
  </conditionalFormatting>
  <conditionalFormatting sqref="B673:B675 B677:B2801 C695">
    <cfRule type="cellIs" dxfId="5314" priority="8124" operator="equal">
      <formula>"DONE"</formula>
    </cfRule>
  </conditionalFormatting>
  <conditionalFormatting sqref="B673:B675 B677:B2801 C695">
    <cfRule type="cellIs" dxfId="5313" priority="8125" operator="equal">
      <formula>"DONE"</formula>
    </cfRule>
  </conditionalFormatting>
  <conditionalFormatting sqref="B673:B675 B677:B2801 C695">
    <cfRule type="cellIs" dxfId="5312" priority="8126" operator="equal">
      <formula>"Chờ lớp"</formula>
    </cfRule>
  </conditionalFormatting>
  <conditionalFormatting sqref="B673:B675 B677:B2801 C695">
    <cfRule type="cellIs" dxfId="5311" priority="8127" operator="equal">
      <formula>"Chờ feedback"</formula>
    </cfRule>
  </conditionalFormatting>
  <conditionalFormatting sqref="B673:B675 B677:B2801 C695">
    <cfRule type="cellIs" dxfId="5310" priority="8128" operator="equal">
      <formula>"LỖI LINK FB"</formula>
    </cfRule>
  </conditionalFormatting>
  <conditionalFormatting sqref="B673:B675 B677:B2801 C695">
    <cfRule type="cellIs" dxfId="5309" priority="8129" operator="equal">
      <formula>"LỖI LINK FB"</formula>
    </cfRule>
  </conditionalFormatting>
  <conditionalFormatting sqref="B673:B675 B677:B2801 C695">
    <cfRule type="cellIs" dxfId="5308" priority="8130" operator="equal">
      <formula>"Chờ feedback"</formula>
    </cfRule>
  </conditionalFormatting>
  <conditionalFormatting sqref="B673:B675 B677:B2801 C695">
    <cfRule type="cellIs" dxfId="5307" priority="8131" operator="equal">
      <formula>"Chờ lớp"</formula>
    </cfRule>
  </conditionalFormatting>
  <conditionalFormatting sqref="B673:B675 B677:B2801 C695">
    <cfRule type="cellIs" dxfId="5306" priority="8132" operator="equal">
      <formula>"DONE"</formula>
    </cfRule>
  </conditionalFormatting>
  <conditionalFormatting sqref="B673:B675 B677:B2801 C695">
    <cfRule type="cellIs" dxfId="5305" priority="8133" operator="equal">
      <formula>"DONE"</formula>
    </cfRule>
  </conditionalFormatting>
  <conditionalFormatting sqref="B673:B675 B677:B2801 C695">
    <cfRule type="cellIs" dxfId="5304" priority="8134" operator="equal">
      <formula>"Chờ lớp"</formula>
    </cfRule>
  </conditionalFormatting>
  <conditionalFormatting sqref="B673:B675 B677:B2801 C695">
    <cfRule type="cellIs" dxfId="5303" priority="8135" operator="equal">
      <formula>"Chờ feedback"</formula>
    </cfRule>
  </conditionalFormatting>
  <conditionalFormatting sqref="B673:B675 B677:B2801 C695">
    <cfRule type="cellIs" dxfId="5302" priority="8136" operator="equal">
      <formula>"LỖI LINK FB"</formula>
    </cfRule>
  </conditionalFormatting>
  <conditionalFormatting sqref="B673:B675 B677:B2801 C695">
    <cfRule type="cellIs" dxfId="5301" priority="8137" operator="equal">
      <formula>"DONE"</formula>
    </cfRule>
  </conditionalFormatting>
  <conditionalFormatting sqref="B673:B675 B677:B2801 C695">
    <cfRule type="cellIs" dxfId="5300" priority="8138" operator="equal">
      <formula>"Chờ lớp"</formula>
    </cfRule>
  </conditionalFormatting>
  <conditionalFormatting sqref="B673:B675 B677:B2801 C695">
    <cfRule type="cellIs" dxfId="5299" priority="8139" operator="equal">
      <formula>"Chờ feedback"</formula>
    </cfRule>
  </conditionalFormatting>
  <conditionalFormatting sqref="B673:B675 B677:B2801 C695">
    <cfRule type="cellIs" dxfId="5298" priority="8140" operator="equal">
      <formula>"LỖI LINK FB"</formula>
    </cfRule>
  </conditionalFormatting>
  <conditionalFormatting sqref="B673:B675 B677:B2801 C695">
    <cfRule type="cellIs" dxfId="5297" priority="8141" operator="equal">
      <formula>"DONE"</formula>
    </cfRule>
  </conditionalFormatting>
  <conditionalFormatting sqref="B673:B675 B677:B2801 C695">
    <cfRule type="cellIs" dxfId="5296" priority="8142" operator="equal">
      <formula>"Chờ lớp"</formula>
    </cfRule>
  </conditionalFormatting>
  <conditionalFormatting sqref="B673:B675 B677:B2801 C695">
    <cfRule type="cellIs" dxfId="5295" priority="8143" operator="equal">
      <formula>"Chờ feedback"</formula>
    </cfRule>
  </conditionalFormatting>
  <conditionalFormatting sqref="B673:B675 B677:B2801 C695">
    <cfRule type="cellIs" dxfId="5294" priority="8144" operator="equal">
      <formula>"LỖI LINK FB"</formula>
    </cfRule>
  </conditionalFormatting>
  <conditionalFormatting sqref="B673:B675 B677:B2801 C695">
    <cfRule type="cellIs" dxfId="5293" priority="8145" operator="equal">
      <formula>"LỖI LINK FB"</formula>
    </cfRule>
  </conditionalFormatting>
  <conditionalFormatting sqref="B673:B675 B677:B2801 C695">
    <cfRule type="cellIs" dxfId="5292" priority="8146" operator="equal">
      <formula>"LỖI LINK FB"</formula>
    </cfRule>
  </conditionalFormatting>
  <conditionalFormatting sqref="B673:B675 B677:B2801 C695">
    <cfRule type="cellIs" dxfId="5291" priority="8147" operator="equal">
      <formula>"LỖI LINK FB"</formula>
    </cfRule>
  </conditionalFormatting>
  <conditionalFormatting sqref="B673:B675 B677:B2801 C695">
    <cfRule type="cellIs" dxfId="5290" priority="8148" operator="equal">
      <formula>"LỖI LINK FB"</formula>
    </cfRule>
  </conditionalFormatting>
  <conditionalFormatting sqref="B673:B675 B677:B2801 C695">
    <cfRule type="cellIs" dxfId="5289" priority="8149" operator="equal">
      <formula>"LỖI LINK FB"</formula>
    </cfRule>
  </conditionalFormatting>
  <conditionalFormatting sqref="B673:B675 B677:B2801 C695">
    <cfRule type="cellIs" dxfId="5288" priority="8150" operator="equal">
      <formula>"LỖI LINK FB"</formula>
    </cfRule>
  </conditionalFormatting>
  <conditionalFormatting sqref="B673:B675 B677:B2801 C695">
    <cfRule type="cellIs" dxfId="5287" priority="8151" operator="equal">
      <formula>"LỖI LINK FB"</formula>
    </cfRule>
  </conditionalFormatting>
  <conditionalFormatting sqref="B673:B675 B677:B2801 C695">
    <cfRule type="cellIs" dxfId="5286" priority="8152" operator="equal">
      <formula>"LỖI LINK FB"</formula>
    </cfRule>
  </conditionalFormatting>
  <conditionalFormatting sqref="B673:B675 B677:B2801 C695">
    <cfRule type="cellIs" dxfId="5285" priority="8153" operator="equal">
      <formula>"LỖI LINK FB"</formula>
    </cfRule>
  </conditionalFormatting>
  <conditionalFormatting sqref="B673:B675 B677:B2801 C695">
    <cfRule type="cellIs" dxfId="5284" priority="8154" operator="equal">
      <formula>"LỖI LINK FB"</formula>
    </cfRule>
  </conditionalFormatting>
  <conditionalFormatting sqref="B673:B675 B677:B2801 C695">
    <cfRule type="cellIs" dxfId="5283" priority="8155" operator="equal">
      <formula>"LỖI LINK FB"</formula>
    </cfRule>
  </conditionalFormatting>
  <conditionalFormatting sqref="B673:B675 B677:B2801 C695">
    <cfRule type="cellIs" dxfId="5282" priority="8156" operator="equal">
      <formula>"LỖI LINK FB"</formula>
    </cfRule>
  </conditionalFormatting>
  <conditionalFormatting sqref="B673:B675 B677:B2801 C695">
    <cfRule type="cellIs" dxfId="5281" priority="8157" operator="equal">
      <formula>"LỖI LINK FB"</formula>
    </cfRule>
  </conditionalFormatting>
  <conditionalFormatting sqref="B673:B675 B677:B2801 C695">
    <cfRule type="cellIs" dxfId="5280" priority="8158" operator="equal">
      <formula>"DONE"</formula>
    </cfRule>
  </conditionalFormatting>
  <conditionalFormatting sqref="B673:B675 B677:B2801 C695">
    <cfRule type="cellIs" dxfId="5279" priority="8159" operator="equal">
      <formula>"Chờ lớp"</formula>
    </cfRule>
  </conditionalFormatting>
  <conditionalFormatting sqref="B673:B675 B677:B2801 C695">
    <cfRule type="cellIs" dxfId="5278" priority="8160" operator="equal">
      <formula>"Chờ feedback"</formula>
    </cfRule>
  </conditionalFormatting>
  <conditionalFormatting sqref="B673:B675 B677:B2801 C695">
    <cfRule type="cellIs" dxfId="5277" priority="8161" operator="equal">
      <formula>"LỖI LINK FB"</formula>
    </cfRule>
  </conditionalFormatting>
  <conditionalFormatting sqref="B673:B675 B677:B2801 C695">
    <cfRule type="cellIs" dxfId="5276" priority="8162" operator="equal">
      <formula>"LỖI LINK FB"</formula>
    </cfRule>
  </conditionalFormatting>
  <conditionalFormatting sqref="B673:B675 B677:B2801 C695">
    <cfRule type="cellIs" dxfId="5275" priority="8163" operator="equal">
      <formula>"Chờ feedback"</formula>
    </cfRule>
  </conditionalFormatting>
  <conditionalFormatting sqref="B673:B675 B677:B2801 C695">
    <cfRule type="cellIs" dxfId="5274" priority="8164" operator="equal">
      <formula>"Chờ lớp"</formula>
    </cfRule>
  </conditionalFormatting>
  <conditionalFormatting sqref="B673:B675 B677:B2801 C695">
    <cfRule type="cellIs" dxfId="5273" priority="8165" operator="equal">
      <formula>"DONE"</formula>
    </cfRule>
  </conditionalFormatting>
  <conditionalFormatting sqref="B673:B675 B677:B2801 C695">
    <cfRule type="cellIs" dxfId="5272" priority="8166" operator="equal">
      <formula>"LỖI LINK FB"</formula>
    </cfRule>
  </conditionalFormatting>
  <conditionalFormatting sqref="B673:B675 B677:B2801 C695">
    <cfRule type="cellIs" dxfId="5271" priority="8167" operator="equal">
      <formula>"LỖI LINK FB"</formula>
    </cfRule>
  </conditionalFormatting>
  <conditionalFormatting sqref="B673:B675 B677:B2801 C695">
    <cfRule type="cellIs" dxfId="5270" priority="8168" operator="equal">
      <formula>"LỖI LINK FB"</formula>
    </cfRule>
  </conditionalFormatting>
  <conditionalFormatting sqref="B673:B675 B677:B2801 C695">
    <cfRule type="cellIs" dxfId="5269" priority="8169" operator="equal">
      <formula>"LỖI LINK FB"</formula>
    </cfRule>
  </conditionalFormatting>
  <conditionalFormatting sqref="B673:B675 B677:B2801 C695">
    <cfRule type="cellIs" dxfId="5268" priority="8170" operator="equal">
      <formula>"LỖI LINK FB"</formula>
    </cfRule>
  </conditionalFormatting>
  <conditionalFormatting sqref="B673:B675 B677:B2801 C695">
    <cfRule type="cellIs" dxfId="5267" priority="8171" operator="equal">
      <formula>"LỖI LINK FB"</formula>
    </cfRule>
  </conditionalFormatting>
  <conditionalFormatting sqref="B673:B675 B677:B2801 C695">
    <cfRule type="cellIs" dxfId="5266" priority="8172" operator="equal">
      <formula>"LỖI LINK FB"</formula>
    </cfRule>
  </conditionalFormatting>
  <conditionalFormatting sqref="B673:B675 B677:B2801 C695">
    <cfRule type="cellIs" dxfId="5265" priority="8173" operator="equal">
      <formula>"LỖI LINK FB"</formula>
    </cfRule>
  </conditionalFormatting>
  <conditionalFormatting sqref="B673:B675 B677:B2801 C695">
    <cfRule type="cellIs" dxfId="5264" priority="8174" operator="equal">
      <formula>"LỖI LINK FB"</formula>
    </cfRule>
  </conditionalFormatting>
  <conditionalFormatting sqref="B673:B675 B677:B2801 C695">
    <cfRule type="cellIs" dxfId="5263" priority="8175" operator="equal">
      <formula>"LỖI LINK FB"</formula>
    </cfRule>
  </conditionalFormatting>
  <conditionalFormatting sqref="B673:B675 B677:B2801 C695">
    <cfRule type="cellIs" dxfId="5262" priority="8176" operator="equal">
      <formula>"LỖI LINK FB"</formula>
    </cfRule>
  </conditionalFormatting>
  <conditionalFormatting sqref="B673:B675 B677:B2801 C695">
    <cfRule type="cellIs" dxfId="5261" priority="8177" operator="equal">
      <formula>"LỖI LINK FB"</formula>
    </cfRule>
  </conditionalFormatting>
  <conditionalFormatting sqref="B673:B675 B677:B2801 C695">
    <cfRule type="cellIs" dxfId="5260" priority="8178" operator="equal">
      <formula>"LỖI LINK FB"</formula>
    </cfRule>
  </conditionalFormatting>
  <conditionalFormatting sqref="B673:B675 B677:B2801 C695">
    <cfRule type="cellIs" dxfId="5259" priority="8179" operator="equal">
      <formula>"LỖI LINK FB"</formula>
    </cfRule>
  </conditionalFormatting>
  <conditionalFormatting sqref="B673:B675 B677:B2801 C695">
    <cfRule type="cellIs" dxfId="5258" priority="8180" operator="equal">
      <formula>"Chờ feedback"</formula>
    </cfRule>
  </conditionalFormatting>
  <conditionalFormatting sqref="B673:B675 B677:B2801 C695">
    <cfRule type="cellIs" dxfId="5257" priority="8181" operator="equal">
      <formula>"Chờ lớp"</formula>
    </cfRule>
  </conditionalFormatting>
  <conditionalFormatting sqref="B673:B675 B677:B2801 C695">
    <cfRule type="cellIs" dxfId="5256" priority="8182" operator="equal">
      <formula>"DONE"</formula>
    </cfRule>
  </conditionalFormatting>
  <conditionalFormatting sqref="B673:B675 B677:B2801 C695">
    <cfRule type="cellIs" dxfId="5255" priority="8183" operator="equal">
      <formula>"LỖI LINK FB"</formula>
    </cfRule>
  </conditionalFormatting>
  <conditionalFormatting sqref="B673:B675 B677:B2801 C695">
    <cfRule type="cellIs" dxfId="5254" priority="8184" operator="equal">
      <formula>"Chờ feedback"</formula>
    </cfRule>
  </conditionalFormatting>
  <conditionalFormatting sqref="B673:B675 B677:B2801 C695">
    <cfRule type="cellIs" dxfId="5253" priority="8185" operator="equal">
      <formula>"Chờ lớp"</formula>
    </cfRule>
  </conditionalFormatting>
  <conditionalFormatting sqref="B673:B675 B677:B2801 C695">
    <cfRule type="cellIs" dxfId="5252" priority="8186" operator="equal">
      <formula>"DONE"</formula>
    </cfRule>
  </conditionalFormatting>
  <conditionalFormatting sqref="B673:B675 B677:B2801 C695">
    <cfRule type="cellIs" dxfId="5251" priority="8187" operator="equal">
      <formula>"LỖI LINK FB"</formula>
    </cfRule>
  </conditionalFormatting>
  <conditionalFormatting sqref="B673:B675 B677:B2801 C695">
    <cfRule type="cellIs" dxfId="5250" priority="8188" operator="equal">
      <formula>"Chờ feedback"</formula>
    </cfRule>
  </conditionalFormatting>
  <conditionalFormatting sqref="B673:B675 B677:B2801 C695">
    <cfRule type="cellIs" dxfId="5249" priority="8189" operator="equal">
      <formula>"Chờ lớp"</formula>
    </cfRule>
  </conditionalFormatting>
  <conditionalFormatting sqref="B673:B675 B677:B2801 C695">
    <cfRule type="cellIs" dxfId="5248" priority="8190" operator="equal">
      <formula>"DONE"</formula>
    </cfRule>
  </conditionalFormatting>
  <conditionalFormatting sqref="B673:B675 B677:B2801 C695">
    <cfRule type="cellIs" dxfId="5247" priority="8191" operator="equal">
      <formula>"DONE"</formula>
    </cfRule>
  </conditionalFormatting>
  <conditionalFormatting sqref="B673:B675 B677:B2801 C695">
    <cfRule type="cellIs" dxfId="5246" priority="8192" operator="equal">
      <formula>"Chờ lớp"</formula>
    </cfRule>
  </conditionalFormatting>
  <conditionalFormatting sqref="B673:B675 B677:B2801 C695">
    <cfRule type="cellIs" dxfId="5245" priority="8193" operator="equal">
      <formula>"Chờ feedback"</formula>
    </cfRule>
  </conditionalFormatting>
  <conditionalFormatting sqref="B673:B675 B677:B2801 C695">
    <cfRule type="cellIs" dxfId="5244" priority="8194" operator="equal">
      <formula>"LỖI LINK FB"</formula>
    </cfRule>
  </conditionalFormatting>
  <conditionalFormatting sqref="B673:B675 B677:B2801 C695">
    <cfRule type="cellIs" dxfId="5243" priority="8195" operator="equal">
      <formula>"LỖI LINK FB"</formula>
    </cfRule>
  </conditionalFormatting>
  <conditionalFormatting sqref="B673:B675 B677:B2801 C695">
    <cfRule type="cellIs" dxfId="5242" priority="8196" operator="equal">
      <formula>"Chờ feedback"</formula>
    </cfRule>
  </conditionalFormatting>
  <conditionalFormatting sqref="B673:B675 B677:B2801 C695">
    <cfRule type="cellIs" dxfId="5241" priority="8197" operator="equal">
      <formula>"Chờ lớp"</formula>
    </cfRule>
  </conditionalFormatting>
  <conditionalFormatting sqref="B673:B675 B677:B2801 C695">
    <cfRule type="cellIs" dxfId="5240" priority="8198" operator="equal">
      <formula>"DONE"</formula>
    </cfRule>
  </conditionalFormatting>
  <conditionalFormatting sqref="B673:B675 B677:B2801 C695">
    <cfRule type="cellIs" dxfId="5239" priority="8199" operator="equal">
      <formula>"DONE"</formula>
    </cfRule>
  </conditionalFormatting>
  <conditionalFormatting sqref="B673:B675 B677:B2801 C695">
    <cfRule type="cellIs" dxfId="5238" priority="8200" operator="equal">
      <formula>"Chờ lớp"</formula>
    </cfRule>
  </conditionalFormatting>
  <conditionalFormatting sqref="B673:B675 B677:B2801 C695">
    <cfRule type="cellIs" dxfId="5237" priority="8201" operator="equal">
      <formula>"Chờ feedback"</formula>
    </cfRule>
  </conditionalFormatting>
  <conditionalFormatting sqref="B673:B675 B677:B2801 C695">
    <cfRule type="cellIs" dxfId="5236" priority="8202" operator="equal">
      <formula>"LỖI LINK FB"</formula>
    </cfRule>
  </conditionalFormatting>
  <conditionalFormatting sqref="B673:B675 B677:B2801 C695">
    <cfRule type="cellIs" dxfId="5235" priority="8203" operator="equal">
      <formula>"DONE"</formula>
    </cfRule>
  </conditionalFormatting>
  <conditionalFormatting sqref="B673:B675 B677:B2801 C695">
    <cfRule type="cellIs" dxfId="5234" priority="8204" operator="equal">
      <formula>"Chờ lớp"</formula>
    </cfRule>
  </conditionalFormatting>
  <conditionalFormatting sqref="B673:B675 B677:B2801 C695">
    <cfRule type="cellIs" dxfId="5233" priority="8205" operator="equal">
      <formula>"Chờ feedback"</formula>
    </cfRule>
  </conditionalFormatting>
  <conditionalFormatting sqref="B673:B675 B677:B2801 C695">
    <cfRule type="cellIs" dxfId="5232" priority="8206" operator="equal">
      <formula>"LỖI LINK FB"</formula>
    </cfRule>
  </conditionalFormatting>
  <conditionalFormatting sqref="B673:B675 B677:B2801 C695">
    <cfRule type="cellIs" dxfId="5231" priority="8207" operator="equal">
      <formula>"LỖI LINK FB"</formula>
    </cfRule>
  </conditionalFormatting>
  <conditionalFormatting sqref="B673:B675 B677:B2801 C695">
    <cfRule type="cellIs" dxfId="5230" priority="8208" operator="equal">
      <formula>"Chờ feedback"</formula>
    </cfRule>
  </conditionalFormatting>
  <conditionalFormatting sqref="B673:B675 B677:B2801 C695">
    <cfRule type="cellIs" dxfId="5229" priority="8209" operator="equal">
      <formula>"Chờ lớp"</formula>
    </cfRule>
  </conditionalFormatting>
  <conditionalFormatting sqref="B673:B675 B677:B2801 C695">
    <cfRule type="cellIs" dxfId="5228" priority="8210" operator="equal">
      <formula>"DONE"</formula>
    </cfRule>
  </conditionalFormatting>
  <conditionalFormatting sqref="B673:B675 B677:B2801 C695">
    <cfRule type="cellIs" dxfId="5227" priority="8211" operator="equal">
      <formula>"LỖI LINK FB"</formula>
    </cfRule>
  </conditionalFormatting>
  <conditionalFormatting sqref="B673:B675 B677:B2801 C695">
    <cfRule type="cellIs" dxfId="5226" priority="8212" operator="equal">
      <formula>"Chờ feedback"</formula>
    </cfRule>
  </conditionalFormatting>
  <conditionalFormatting sqref="B673:B675 B677:B2801 C695">
    <cfRule type="cellIs" dxfId="5225" priority="8213" operator="equal">
      <formula>"Chờ lớp"</formula>
    </cfRule>
  </conditionalFormatting>
  <conditionalFormatting sqref="B673:B675 B677:B2801 C695">
    <cfRule type="cellIs" dxfId="5224" priority="8214" operator="equal">
      <formula>"DONE"</formula>
    </cfRule>
  </conditionalFormatting>
  <conditionalFormatting sqref="B673:B675 B677:B2801 C695">
    <cfRule type="cellIs" dxfId="5223" priority="8215" operator="equal">
      <formula>"DONE"</formula>
    </cfRule>
  </conditionalFormatting>
  <conditionalFormatting sqref="B673:B675 B677:B2801 C695">
    <cfRule type="cellIs" dxfId="5222" priority="8216" operator="equal">
      <formula>"Chờ lớp"</formula>
    </cfRule>
  </conditionalFormatting>
  <conditionalFormatting sqref="B673:B675 B677:B2801 C695">
    <cfRule type="cellIs" dxfId="5221" priority="8217" operator="equal">
      <formula>"Chờ feedback"</formula>
    </cfRule>
  </conditionalFormatting>
  <conditionalFormatting sqref="B673:B675 B677:B2801 C695">
    <cfRule type="cellIs" dxfId="5220" priority="8218" operator="equal">
      <formula>"LỖI LINK FB"</formula>
    </cfRule>
  </conditionalFormatting>
  <conditionalFormatting sqref="B673:B675 B677:B2801 C695">
    <cfRule type="cellIs" dxfId="5219" priority="8219" operator="equal">
      <formula>"LỖI LINK FB"</formula>
    </cfRule>
  </conditionalFormatting>
  <conditionalFormatting sqref="B673:B675 B677:B2801 C695">
    <cfRule type="cellIs" dxfId="5218" priority="8220" operator="equal">
      <formula>"Chờ feedback"</formula>
    </cfRule>
  </conditionalFormatting>
  <conditionalFormatting sqref="B673:B675 B677:B2801 C695">
    <cfRule type="cellIs" dxfId="5217" priority="8221" operator="equal">
      <formula>"Chờ lớp"</formula>
    </cfRule>
  </conditionalFormatting>
  <conditionalFormatting sqref="B673:B675 B677:B2801 C695">
    <cfRule type="cellIs" dxfId="5216" priority="8222" operator="equal">
      <formula>"DONE"</formula>
    </cfRule>
  </conditionalFormatting>
  <conditionalFormatting sqref="B673:B675 B677:B2801 C695">
    <cfRule type="cellIs" dxfId="5215" priority="8223" operator="equal">
      <formula>"LỖI LINK FB"</formula>
    </cfRule>
  </conditionalFormatting>
  <conditionalFormatting sqref="B673:B675 B677:B2801 C695">
    <cfRule type="cellIs" dxfId="5214" priority="8224" operator="equal">
      <formula>"Chờ feedback"</formula>
    </cfRule>
  </conditionalFormatting>
  <conditionalFormatting sqref="B673:B675 B677:B2801 C695">
    <cfRule type="cellIs" dxfId="5213" priority="8225" operator="equal">
      <formula>"Chờ lớp"</formula>
    </cfRule>
  </conditionalFormatting>
  <conditionalFormatting sqref="B673:B675 B677:B2801 C695">
    <cfRule type="cellIs" dxfId="5212" priority="8226" operator="equal">
      <formula>"DONE"</formula>
    </cfRule>
  </conditionalFormatting>
  <conditionalFormatting sqref="B673:B675 B677:B2801 C695">
    <cfRule type="cellIs" dxfId="5211" priority="8227" operator="equal">
      <formula>"LỖI LINK FB"</formula>
    </cfRule>
  </conditionalFormatting>
  <conditionalFormatting sqref="B673:B675 B677:B2801 C695">
    <cfRule type="cellIs" dxfId="5210" priority="8228" operator="equal">
      <formula>"Chờ feedback"</formula>
    </cfRule>
  </conditionalFormatting>
  <conditionalFormatting sqref="B673:B675 B677:B2801 C695">
    <cfRule type="cellIs" dxfId="5209" priority="8229" operator="equal">
      <formula>"Chờ lớp"</formula>
    </cfRule>
  </conditionalFormatting>
  <conditionalFormatting sqref="B673:B675 B677:B2801 C695">
    <cfRule type="cellIs" dxfId="5208" priority="8230" operator="equal">
      <formula>"DONE"</formula>
    </cfRule>
  </conditionalFormatting>
  <conditionalFormatting sqref="B673:B675 B677:B2801 C695">
    <cfRule type="cellIs" dxfId="5207" priority="8231" operator="equal">
      <formula>"LỖI LINK FB"</formula>
    </cfRule>
  </conditionalFormatting>
  <conditionalFormatting sqref="B673:B675 B677:B2801 C695">
    <cfRule type="cellIs" dxfId="5206" priority="8232" operator="equal">
      <formula>"Chờ feedback"</formula>
    </cfRule>
  </conditionalFormatting>
  <conditionalFormatting sqref="B673:B675 B677:B2801 C695">
    <cfRule type="cellIs" dxfId="5205" priority="8233" operator="equal">
      <formula>"Chờ lớp"</formula>
    </cfRule>
  </conditionalFormatting>
  <conditionalFormatting sqref="B673:B675 B677:B2801 C695">
    <cfRule type="cellIs" dxfId="5204" priority="8234" operator="equal">
      <formula>"DONE"</formula>
    </cfRule>
  </conditionalFormatting>
  <conditionalFormatting sqref="B673:B675 B677:B2801 C695">
    <cfRule type="cellIs" dxfId="5203" priority="8235" operator="equal">
      <formula>"LỖI LINK FB"</formula>
    </cfRule>
  </conditionalFormatting>
  <conditionalFormatting sqref="B673:B675 B677:B2801 C695">
    <cfRule type="cellIs" dxfId="5202" priority="8236" operator="equal">
      <formula>"Chờ feedback"</formula>
    </cfRule>
  </conditionalFormatting>
  <conditionalFormatting sqref="B673:B675 B677:B2801 C695">
    <cfRule type="cellIs" dxfId="5201" priority="8237" operator="equal">
      <formula>"Chờ lớp"</formula>
    </cfRule>
  </conditionalFormatting>
  <conditionalFormatting sqref="B673:B675 B677:B2801 C695">
    <cfRule type="cellIs" dxfId="5200" priority="8238" operator="equal">
      <formula>"DONE"</formula>
    </cfRule>
  </conditionalFormatting>
  <conditionalFormatting sqref="B673:B675 B677:B2801 C695">
    <cfRule type="cellIs" dxfId="5199" priority="8239" operator="equal">
      <formula>"LỖI LINK FB"</formula>
    </cfRule>
  </conditionalFormatting>
  <conditionalFormatting sqref="B673:B675 B677:B2801 C695">
    <cfRule type="cellIs" dxfId="5198" priority="8240" operator="equal">
      <formula>"LỖI LINK FB"</formula>
    </cfRule>
  </conditionalFormatting>
  <conditionalFormatting sqref="B673:B675 B677:B2801 C695">
    <cfRule type="cellIs" dxfId="5197" priority="8241" operator="equal">
      <formula>"LỖI LINK FB"</formula>
    </cfRule>
  </conditionalFormatting>
  <conditionalFormatting sqref="B673:B675 B677:B2801 C695">
    <cfRule type="cellIs" dxfId="5196" priority="8242" operator="equal">
      <formula>"LỖI LINK FB"</formula>
    </cfRule>
  </conditionalFormatting>
  <conditionalFormatting sqref="B673:B675 B677:B2801 C695">
    <cfRule type="cellIs" dxfId="5195" priority="8243" operator="equal">
      <formula>"LỖI LINK FB"</formula>
    </cfRule>
  </conditionalFormatting>
  <conditionalFormatting sqref="B673:B675 B677:B2801 C695">
    <cfRule type="cellIs" dxfId="5194" priority="8244" operator="equal">
      <formula>"LỖI LINK FB"</formula>
    </cfRule>
  </conditionalFormatting>
  <conditionalFormatting sqref="B673:B675 B677:B2801 C695">
    <cfRule type="cellIs" dxfId="5193" priority="8245" operator="equal">
      <formula>"LỖI LINK FB"</formula>
    </cfRule>
  </conditionalFormatting>
  <conditionalFormatting sqref="B673:B675 B677:B2801 C695">
    <cfRule type="cellIs" dxfId="5192" priority="8246" operator="equal">
      <formula>"LỖI LINK FB"</formula>
    </cfRule>
  </conditionalFormatting>
  <conditionalFormatting sqref="B673:B675 B677:B2801 C695">
    <cfRule type="cellIs" dxfId="5191" priority="8247" operator="equal">
      <formula>"LỖI LINK FB"</formula>
    </cfRule>
  </conditionalFormatting>
  <conditionalFormatting sqref="B673:B675 B677:B2801 C695">
    <cfRule type="cellIs" dxfId="5190" priority="8248" operator="equal">
      <formula>"LỖI LINK FB"</formula>
    </cfRule>
  </conditionalFormatting>
  <conditionalFormatting sqref="B673:B675 B677:B2801 C695">
    <cfRule type="cellIs" dxfId="5189" priority="8249" operator="equal">
      <formula>"LỖI LINK FB"</formula>
    </cfRule>
  </conditionalFormatting>
  <conditionalFormatting sqref="B673:B675 B677:B2801 C695">
    <cfRule type="cellIs" dxfId="5188" priority="8250" operator="equal">
      <formula>"LỖI LINK FB"</formula>
    </cfRule>
  </conditionalFormatting>
  <conditionalFormatting sqref="B673:B675 B677:B2801 C695">
    <cfRule type="cellIs" dxfId="5187" priority="8251" operator="equal">
      <formula>"LỖI LINK FB"</formula>
    </cfRule>
  </conditionalFormatting>
  <conditionalFormatting sqref="B673:B675 B677:B2801 C695">
    <cfRule type="cellIs" dxfId="5186" priority="8252" operator="equal">
      <formula>"LỖI LINK FB"</formula>
    </cfRule>
  </conditionalFormatting>
  <conditionalFormatting sqref="B673:B675 B677:B2801 C695">
    <cfRule type="cellIs" dxfId="5185" priority="8253" operator="equal">
      <formula>"Chờ feedback"</formula>
    </cfRule>
  </conditionalFormatting>
  <conditionalFormatting sqref="B673:B675 B677:B2801 C695">
    <cfRule type="cellIs" dxfId="5184" priority="8254" operator="equal">
      <formula>"Chờ lớp"</formula>
    </cfRule>
  </conditionalFormatting>
  <conditionalFormatting sqref="B673:B675 B677:B2801 C695">
    <cfRule type="cellIs" dxfId="5183" priority="8255" operator="equal">
      <formula>"DONE"</formula>
    </cfRule>
  </conditionalFormatting>
  <conditionalFormatting sqref="B673:B675 B677:B2801 C695">
    <cfRule type="cellIs" dxfId="5182" priority="8256" operator="equal">
      <formula>"LỖI LINK FB"</formula>
    </cfRule>
  </conditionalFormatting>
  <conditionalFormatting sqref="B673:B675 B677:B2801 C695">
    <cfRule type="cellIs" dxfId="5181" priority="8257" operator="equal">
      <formula>"Chờ feedback"</formula>
    </cfRule>
  </conditionalFormatting>
  <conditionalFormatting sqref="B673:B675 B677:B2801 C695">
    <cfRule type="cellIs" dxfId="5180" priority="8258" operator="equal">
      <formula>"Chờ lớp"</formula>
    </cfRule>
  </conditionalFormatting>
  <conditionalFormatting sqref="B673:B675 B677:B2801 C695">
    <cfRule type="cellIs" dxfId="5179" priority="8259" operator="equal">
      <formula>"DONE"</formula>
    </cfRule>
  </conditionalFormatting>
  <conditionalFormatting sqref="Y540:Y542">
    <cfRule type="endsWith" dxfId="5178" priority="8260" operator="endsWith" text=" ">
      <formula>RIGHT((Y540),LEN(" "))=(" ")</formula>
    </cfRule>
  </conditionalFormatting>
  <conditionalFormatting sqref="Y540:Y542">
    <cfRule type="endsWith" dxfId="5177" priority="8261" operator="endsWith" text=" ">
      <formula>RIGHT((Y540),LEN(" "))=(" ")</formula>
    </cfRule>
  </conditionalFormatting>
  <conditionalFormatting sqref="Z540">
    <cfRule type="cellIs" dxfId="5176" priority="8262" operator="equal">
      <formula>"R-Thiếu"</formula>
    </cfRule>
  </conditionalFormatting>
  <conditionalFormatting sqref="Z540">
    <cfRule type="cellIs" dxfId="5175" priority="8263" operator="equal">
      <formula>"R"</formula>
    </cfRule>
  </conditionalFormatting>
  <conditionalFormatting sqref="Z540">
    <cfRule type="cellIs" dxfId="5174" priority="8264" operator="equal">
      <formula>"Đã tính lương"</formula>
    </cfRule>
  </conditionalFormatting>
  <conditionalFormatting sqref="B673:B675 B677:B2801 C695">
    <cfRule type="cellIs" dxfId="5173" priority="8265" operator="equal">
      <formula>"LỖI LINK FB"</formula>
    </cfRule>
  </conditionalFormatting>
  <conditionalFormatting sqref="B673:B675 B677:B2801 C695">
    <cfRule type="cellIs" dxfId="5172" priority="8266" operator="equal">
      <formula>"Chờ feedback"</formula>
    </cfRule>
  </conditionalFormatting>
  <conditionalFormatting sqref="B673:B675 B677:B2801 C695">
    <cfRule type="cellIs" dxfId="5171" priority="8267" operator="equal">
      <formula>"Chờ lớp"</formula>
    </cfRule>
  </conditionalFormatting>
  <conditionalFormatting sqref="B673:B675 B677:B2801 C695">
    <cfRule type="cellIs" dxfId="5170" priority="8268" operator="equal">
      <formula>"DONE"</formula>
    </cfRule>
  </conditionalFormatting>
  <conditionalFormatting sqref="B673:B675 B677:B2801 C695">
    <cfRule type="cellIs" dxfId="5169" priority="8269" operator="equal">
      <formula>"LỖI LINK FB"</formula>
    </cfRule>
  </conditionalFormatting>
  <conditionalFormatting sqref="B673:B675 B677:B2801 C695">
    <cfRule type="cellIs" dxfId="5168" priority="8270" operator="equal">
      <formula>"LỖI LINK FB"</formula>
    </cfRule>
  </conditionalFormatting>
  <conditionalFormatting sqref="B673:B675 B677:B2801 C695">
    <cfRule type="cellIs" dxfId="5167" priority="8271" operator="equal">
      <formula>"LỖI LINK FB"</formula>
    </cfRule>
  </conditionalFormatting>
  <conditionalFormatting sqref="B673:B675 B677:B2801 C695">
    <cfRule type="cellIs" dxfId="5166" priority="8272" operator="equal">
      <formula>"LỖI LINK FB"</formula>
    </cfRule>
  </conditionalFormatting>
  <conditionalFormatting sqref="B673:B675 B677:B2801 C695">
    <cfRule type="cellIs" dxfId="5165" priority="8273" operator="equal">
      <formula>"LỖI LINK FB"</formula>
    </cfRule>
  </conditionalFormatting>
  <conditionalFormatting sqref="B673:B675 B677:B2801 C695">
    <cfRule type="cellIs" dxfId="5164" priority="8274" operator="equal">
      <formula>"LỖI LINK FB"</formula>
    </cfRule>
  </conditionalFormatting>
  <conditionalFormatting sqref="B673:B675 B677:B2801 C695">
    <cfRule type="cellIs" dxfId="5163" priority="8275" operator="equal">
      <formula>"LỖI LINK FB"</formula>
    </cfRule>
  </conditionalFormatting>
  <conditionalFormatting sqref="B673:B675 B677:B2801 C695">
    <cfRule type="cellIs" dxfId="5162" priority="8276" operator="equal">
      <formula>"LỖI LINK FB"</formula>
    </cfRule>
  </conditionalFormatting>
  <conditionalFormatting sqref="B673:B675 B677:B2801 C695">
    <cfRule type="cellIs" dxfId="5161" priority="8277" operator="equal">
      <formula>"LỖI LINK FB"</formula>
    </cfRule>
  </conditionalFormatting>
  <conditionalFormatting sqref="B673:B675 B677:B2801 C695">
    <cfRule type="cellIs" dxfId="5160" priority="8278" operator="equal">
      <formula>"LỖI LINK FB"</formula>
    </cfRule>
  </conditionalFormatting>
  <conditionalFormatting sqref="B673:B675 B677:B2801 C695">
    <cfRule type="cellIs" dxfId="5159" priority="8279" operator="equal">
      <formula>"LỖI LINK FB"</formula>
    </cfRule>
  </conditionalFormatting>
  <conditionalFormatting sqref="B673:B675 B677:B2801 C695">
    <cfRule type="cellIs" dxfId="5158" priority="8280" operator="equal">
      <formula>"LỖI LINK FB"</formula>
    </cfRule>
  </conditionalFormatting>
  <conditionalFormatting sqref="B673:B675 B677:B2801 C695">
    <cfRule type="cellIs" dxfId="5157" priority="8281" operator="equal">
      <formula>"LỖI LINK FB"</formula>
    </cfRule>
  </conditionalFormatting>
  <conditionalFormatting sqref="B673:B675 B677:B2801 C695">
    <cfRule type="cellIs" dxfId="5156" priority="8282" operator="equal">
      <formula>"LỖI LINK FB"</formula>
    </cfRule>
  </conditionalFormatting>
  <conditionalFormatting sqref="B673:B675 B677:B2801 C695">
    <cfRule type="cellIs" dxfId="5155" priority="8283" operator="equal">
      <formula>"LỖI LINK FB"</formula>
    </cfRule>
  </conditionalFormatting>
  <conditionalFormatting sqref="B673:B675 B677:B2801 C695">
    <cfRule type="cellIs" dxfId="5154" priority="8284" operator="equal">
      <formula>"LỖI LINK FB"</formula>
    </cfRule>
  </conditionalFormatting>
  <conditionalFormatting sqref="B673:B675 B677:B2801 C695">
    <cfRule type="cellIs" dxfId="5153" priority="8285" operator="equal">
      <formula>"LỖI LINK FB"</formula>
    </cfRule>
  </conditionalFormatting>
  <conditionalFormatting sqref="B673:B675 B677:B2801 C695">
    <cfRule type="cellIs" dxfId="5152" priority="8286" operator="equal">
      <formula>"Chờ feedback"</formula>
    </cfRule>
  </conditionalFormatting>
  <conditionalFormatting sqref="B673:B675 B677:B2801 C695">
    <cfRule type="cellIs" dxfId="5151" priority="8287" operator="equal">
      <formula>"Chờ lớp"</formula>
    </cfRule>
  </conditionalFormatting>
  <conditionalFormatting sqref="B673:B675 B677:B2801 C695">
    <cfRule type="cellIs" dxfId="5150" priority="8288" operator="equal">
      <formula>"DONE"</formula>
    </cfRule>
  </conditionalFormatting>
  <conditionalFormatting sqref="Y538:Y539">
    <cfRule type="endsWith" dxfId="5149" priority="8289" operator="endsWith" text=" ">
      <formula>RIGHT((Y538),LEN(" "))=(" ")</formula>
    </cfRule>
  </conditionalFormatting>
  <conditionalFormatting sqref="Y538:Y539">
    <cfRule type="endsWith" dxfId="5148" priority="8290" operator="endsWith" text=" ">
      <formula>RIGHT((Y538),LEN(" "))=(" ")</formula>
    </cfRule>
  </conditionalFormatting>
  <conditionalFormatting sqref="B546">
    <cfRule type="cellIs" dxfId="5147" priority="8291" operator="equal">
      <formula>"LỖI LINK FB"</formula>
    </cfRule>
  </conditionalFormatting>
  <conditionalFormatting sqref="B546">
    <cfRule type="cellIs" dxfId="5146" priority="8292" operator="equal">
      <formula>"Chờ feedback"</formula>
    </cfRule>
  </conditionalFormatting>
  <conditionalFormatting sqref="B546">
    <cfRule type="cellIs" dxfId="5145" priority="8293" operator="equal">
      <formula>"Chờ lớp"</formula>
    </cfRule>
  </conditionalFormatting>
  <conditionalFormatting sqref="B546">
    <cfRule type="cellIs" dxfId="5144" priority="8294" operator="equal">
      <formula>"DONE"</formula>
    </cfRule>
  </conditionalFormatting>
  <conditionalFormatting sqref="B546">
    <cfRule type="cellIs" dxfId="5143" priority="8295" operator="equal">
      <formula>"LỖI LINK FB"</formula>
    </cfRule>
  </conditionalFormatting>
  <conditionalFormatting sqref="B546">
    <cfRule type="cellIs" dxfId="5142" priority="8296" operator="equal">
      <formula>"LỖI LINK FB"</formula>
    </cfRule>
  </conditionalFormatting>
  <conditionalFormatting sqref="B546">
    <cfRule type="cellIs" dxfId="5141" priority="8297" operator="equal">
      <formula>"LỖI LINK FB"</formula>
    </cfRule>
  </conditionalFormatting>
  <conditionalFormatting sqref="B546">
    <cfRule type="cellIs" dxfId="5140" priority="8298" operator="equal">
      <formula>"LỖI LINK FB"</formula>
    </cfRule>
  </conditionalFormatting>
  <conditionalFormatting sqref="B546">
    <cfRule type="cellIs" dxfId="5139" priority="8299" operator="equal">
      <formula>"LỖI LINK FB"</formula>
    </cfRule>
  </conditionalFormatting>
  <conditionalFormatting sqref="B546">
    <cfRule type="cellIs" dxfId="5138" priority="8300" operator="equal">
      <formula>"LỖI LINK FB"</formula>
    </cfRule>
  </conditionalFormatting>
  <conditionalFormatting sqref="B546">
    <cfRule type="cellIs" dxfId="5137" priority="8301" operator="equal">
      <formula>"LỖI LINK FB"</formula>
    </cfRule>
  </conditionalFormatting>
  <conditionalFormatting sqref="B546">
    <cfRule type="cellIs" dxfId="5136" priority="8302" operator="equal">
      <formula>"LỖI LINK FB"</formula>
    </cfRule>
  </conditionalFormatting>
  <conditionalFormatting sqref="B546">
    <cfRule type="cellIs" dxfId="5135" priority="8303" operator="equal">
      <formula>"LỖI LINK FB"</formula>
    </cfRule>
  </conditionalFormatting>
  <conditionalFormatting sqref="B546">
    <cfRule type="cellIs" dxfId="5134" priority="8304" operator="equal">
      <formula>"LỖI LINK FB"</formula>
    </cfRule>
  </conditionalFormatting>
  <conditionalFormatting sqref="B546">
    <cfRule type="cellIs" dxfId="5133" priority="8305" operator="equal">
      <formula>"LỖI LINK FB"</formula>
    </cfRule>
  </conditionalFormatting>
  <conditionalFormatting sqref="B546">
    <cfRule type="cellIs" dxfId="5132" priority="8306" operator="equal">
      <formula>"LỖI LINK FB"</formula>
    </cfRule>
  </conditionalFormatting>
  <conditionalFormatting sqref="B546">
    <cfRule type="cellIs" dxfId="5131" priority="8307" operator="equal">
      <formula>"LỖI LINK FB"</formula>
    </cfRule>
  </conditionalFormatting>
  <conditionalFormatting sqref="B546">
    <cfRule type="cellIs" dxfId="5130" priority="8308" operator="equal">
      <formula>"LỖI LINK FB"</formula>
    </cfRule>
  </conditionalFormatting>
  <conditionalFormatting sqref="B546">
    <cfRule type="cellIs" dxfId="5129" priority="8309" operator="equal">
      <formula>"LỖI LINK FB"</formula>
    </cfRule>
  </conditionalFormatting>
  <conditionalFormatting sqref="B546">
    <cfRule type="cellIs" dxfId="5128" priority="8310" operator="equal">
      <formula>"LỖI LINK FB"</formula>
    </cfRule>
  </conditionalFormatting>
  <conditionalFormatting sqref="B546">
    <cfRule type="cellIs" dxfId="5127" priority="8311" operator="equal">
      <formula>"LỖI LINK FB"</formula>
    </cfRule>
  </conditionalFormatting>
  <conditionalFormatting sqref="B546">
    <cfRule type="cellIs" dxfId="5126" priority="8312" operator="equal">
      <formula>"Chờ feedback"</formula>
    </cfRule>
  </conditionalFormatting>
  <conditionalFormatting sqref="B546">
    <cfRule type="cellIs" dxfId="5125" priority="8313" operator="equal">
      <formula>"Chờ lớp"</formula>
    </cfRule>
  </conditionalFormatting>
  <conditionalFormatting sqref="B546">
    <cfRule type="cellIs" dxfId="5124" priority="8314" operator="equal">
      <formula>"DONE"</formula>
    </cfRule>
  </conditionalFormatting>
  <conditionalFormatting sqref="B546">
    <cfRule type="cellIs" dxfId="5123" priority="8315" operator="equal">
      <formula>"LỖI LINK FB"</formula>
    </cfRule>
  </conditionalFormatting>
  <conditionalFormatting sqref="B546">
    <cfRule type="cellIs" dxfId="5122" priority="8316" operator="equal">
      <formula>"Chờ feedback"</formula>
    </cfRule>
  </conditionalFormatting>
  <conditionalFormatting sqref="B546">
    <cfRule type="cellIs" dxfId="5121" priority="8317" operator="equal">
      <formula>"Chờ lớp"</formula>
    </cfRule>
  </conditionalFormatting>
  <conditionalFormatting sqref="B546">
    <cfRule type="cellIs" dxfId="5120" priority="8318" operator="equal">
      <formula>"DONE"</formula>
    </cfRule>
  </conditionalFormatting>
  <conditionalFormatting sqref="B546">
    <cfRule type="cellIs" dxfId="5119" priority="8319" operator="equal">
      <formula>"LỖI LINK FB"</formula>
    </cfRule>
  </conditionalFormatting>
  <conditionalFormatting sqref="B546">
    <cfRule type="cellIs" dxfId="5118" priority="8320" operator="equal">
      <formula>"Chờ feedback"</formula>
    </cfRule>
  </conditionalFormatting>
  <conditionalFormatting sqref="B546">
    <cfRule type="cellIs" dxfId="5117" priority="8321" operator="equal">
      <formula>"Chờ lớp"</formula>
    </cfRule>
  </conditionalFormatting>
  <conditionalFormatting sqref="B546">
    <cfRule type="cellIs" dxfId="5116" priority="8322" operator="equal">
      <formula>"DONE"</formula>
    </cfRule>
  </conditionalFormatting>
  <conditionalFormatting sqref="B546">
    <cfRule type="cellIs" dxfId="5115" priority="8323" operator="equal">
      <formula>"DONE"</formula>
    </cfRule>
  </conditionalFormatting>
  <conditionalFormatting sqref="B546">
    <cfRule type="cellIs" dxfId="5114" priority="8324" operator="equal">
      <formula>"Chờ lớp"</formula>
    </cfRule>
  </conditionalFormatting>
  <conditionalFormatting sqref="B546">
    <cfRule type="cellIs" dxfId="5113" priority="8325" operator="equal">
      <formula>"Chờ feedback"</formula>
    </cfRule>
  </conditionalFormatting>
  <conditionalFormatting sqref="B546">
    <cfRule type="cellIs" dxfId="5112" priority="8326" operator="equal">
      <formula>"LỖI LINK FB"</formula>
    </cfRule>
  </conditionalFormatting>
  <conditionalFormatting sqref="B546">
    <cfRule type="cellIs" dxfId="5111" priority="8327" operator="equal">
      <formula>"LỖI LINK FB"</formula>
    </cfRule>
  </conditionalFormatting>
  <conditionalFormatting sqref="B546">
    <cfRule type="cellIs" dxfId="5110" priority="8328" operator="equal">
      <formula>"Chờ feedback"</formula>
    </cfRule>
  </conditionalFormatting>
  <conditionalFormatting sqref="B546">
    <cfRule type="cellIs" dxfId="5109" priority="8329" operator="equal">
      <formula>"Chờ lớp"</formula>
    </cfRule>
  </conditionalFormatting>
  <conditionalFormatting sqref="B546">
    <cfRule type="cellIs" dxfId="5108" priority="8330" operator="equal">
      <formula>"DONE"</formula>
    </cfRule>
  </conditionalFormatting>
  <conditionalFormatting sqref="B546">
    <cfRule type="cellIs" dxfId="5107" priority="8331" operator="equal">
      <formula>"DONE"</formula>
    </cfRule>
  </conditionalFormatting>
  <conditionalFormatting sqref="B546">
    <cfRule type="cellIs" dxfId="5106" priority="8332" operator="equal">
      <formula>"Chờ lớp"</formula>
    </cfRule>
  </conditionalFormatting>
  <conditionalFormatting sqref="B546">
    <cfRule type="cellIs" dxfId="5105" priority="8333" operator="equal">
      <formula>"Chờ feedback"</formula>
    </cfRule>
  </conditionalFormatting>
  <conditionalFormatting sqref="B546">
    <cfRule type="cellIs" dxfId="5104" priority="8334" operator="equal">
      <formula>"LỖI LINK FB"</formula>
    </cfRule>
  </conditionalFormatting>
  <conditionalFormatting sqref="B546">
    <cfRule type="cellIs" dxfId="5103" priority="8335" operator="equal">
      <formula>"DONE"</formula>
    </cfRule>
  </conditionalFormatting>
  <conditionalFormatting sqref="B546">
    <cfRule type="cellIs" dxfId="5102" priority="8336" operator="equal">
      <formula>"Chờ lớp"</formula>
    </cfRule>
  </conditionalFormatting>
  <conditionalFormatting sqref="B546">
    <cfRule type="cellIs" dxfId="5101" priority="8337" operator="equal">
      <formula>"Chờ feedback"</formula>
    </cfRule>
  </conditionalFormatting>
  <conditionalFormatting sqref="B546">
    <cfRule type="cellIs" dxfId="5100" priority="8338" operator="equal">
      <formula>"LỖI LINK FB"</formula>
    </cfRule>
  </conditionalFormatting>
  <conditionalFormatting sqref="B546">
    <cfRule type="cellIs" dxfId="5099" priority="8339" operator="equal">
      <formula>"LỖI LINK FB"</formula>
    </cfRule>
  </conditionalFormatting>
  <conditionalFormatting sqref="B546">
    <cfRule type="cellIs" dxfId="5098" priority="8340" operator="equal">
      <formula>"Chờ feedback"</formula>
    </cfRule>
  </conditionalFormatting>
  <conditionalFormatting sqref="B546">
    <cfRule type="cellIs" dxfId="5097" priority="8341" operator="equal">
      <formula>"Chờ lớp"</formula>
    </cfRule>
  </conditionalFormatting>
  <conditionalFormatting sqref="B546">
    <cfRule type="cellIs" dxfId="5096" priority="8342" operator="equal">
      <formula>"DONE"</formula>
    </cfRule>
  </conditionalFormatting>
  <conditionalFormatting sqref="B546">
    <cfRule type="cellIs" dxfId="5095" priority="8343" operator="equal">
      <formula>"LỖI LINK FB"</formula>
    </cfRule>
  </conditionalFormatting>
  <conditionalFormatting sqref="B546">
    <cfRule type="cellIs" dxfId="5094" priority="8344" operator="equal">
      <formula>"Chờ feedback"</formula>
    </cfRule>
  </conditionalFormatting>
  <conditionalFormatting sqref="B546">
    <cfRule type="cellIs" dxfId="5093" priority="8345" operator="equal">
      <formula>"Chờ lớp"</formula>
    </cfRule>
  </conditionalFormatting>
  <conditionalFormatting sqref="B546">
    <cfRule type="cellIs" dxfId="5092" priority="8346" operator="equal">
      <formula>"DONE"</formula>
    </cfRule>
  </conditionalFormatting>
  <conditionalFormatting sqref="B546">
    <cfRule type="cellIs" dxfId="5091" priority="8347" operator="equal">
      <formula>"DONE"</formula>
    </cfRule>
  </conditionalFormatting>
  <conditionalFormatting sqref="B546">
    <cfRule type="cellIs" dxfId="5090" priority="8348" operator="equal">
      <formula>"Chờ lớp"</formula>
    </cfRule>
  </conditionalFormatting>
  <conditionalFormatting sqref="B546">
    <cfRule type="cellIs" dxfId="5089" priority="8349" operator="equal">
      <formula>"Chờ feedback"</formula>
    </cfRule>
  </conditionalFormatting>
  <conditionalFormatting sqref="B546">
    <cfRule type="cellIs" dxfId="5088" priority="8350" operator="equal">
      <formula>"LỖI LINK FB"</formula>
    </cfRule>
  </conditionalFormatting>
  <conditionalFormatting sqref="B546">
    <cfRule type="cellIs" dxfId="5087" priority="8351" operator="equal">
      <formula>"LỖI LINK FB"</formula>
    </cfRule>
  </conditionalFormatting>
  <conditionalFormatting sqref="B546">
    <cfRule type="cellIs" dxfId="5086" priority="8352" operator="equal">
      <formula>"Chờ feedback"</formula>
    </cfRule>
  </conditionalFormatting>
  <conditionalFormatting sqref="B546">
    <cfRule type="cellIs" dxfId="5085" priority="8353" operator="equal">
      <formula>"Chờ lớp"</formula>
    </cfRule>
  </conditionalFormatting>
  <conditionalFormatting sqref="B546">
    <cfRule type="cellIs" dxfId="5084" priority="8354" operator="equal">
      <formula>"DONE"</formula>
    </cfRule>
  </conditionalFormatting>
  <conditionalFormatting sqref="B546">
    <cfRule type="cellIs" dxfId="5083" priority="8355" operator="equal">
      <formula>"LỖI LINK FB"</formula>
    </cfRule>
  </conditionalFormatting>
  <conditionalFormatting sqref="B546">
    <cfRule type="cellIs" dxfId="5082" priority="8356" operator="equal">
      <formula>"Chờ feedback"</formula>
    </cfRule>
  </conditionalFormatting>
  <conditionalFormatting sqref="B546">
    <cfRule type="cellIs" dxfId="5081" priority="8357" operator="equal">
      <formula>"Chờ lớp"</formula>
    </cfRule>
  </conditionalFormatting>
  <conditionalFormatting sqref="B546">
    <cfRule type="cellIs" dxfId="5080" priority="8358" operator="equal">
      <formula>"DONE"</formula>
    </cfRule>
  </conditionalFormatting>
  <conditionalFormatting sqref="B546">
    <cfRule type="cellIs" dxfId="5079" priority="8359" operator="equal">
      <formula>"LỖI LINK FB"</formula>
    </cfRule>
  </conditionalFormatting>
  <conditionalFormatting sqref="B546">
    <cfRule type="cellIs" dxfId="5078" priority="8360" operator="equal">
      <formula>"Chờ feedback"</formula>
    </cfRule>
  </conditionalFormatting>
  <conditionalFormatting sqref="B546">
    <cfRule type="cellIs" dxfId="5077" priority="8361" operator="equal">
      <formula>"Chờ lớp"</formula>
    </cfRule>
  </conditionalFormatting>
  <conditionalFormatting sqref="B546">
    <cfRule type="cellIs" dxfId="5076" priority="8362" operator="equal">
      <formula>"DONE"</formula>
    </cfRule>
  </conditionalFormatting>
  <conditionalFormatting sqref="B546">
    <cfRule type="cellIs" dxfId="5075" priority="8363" operator="equal">
      <formula>"LỖI LINK FB"</formula>
    </cfRule>
  </conditionalFormatting>
  <conditionalFormatting sqref="B546">
    <cfRule type="cellIs" dxfId="5074" priority="8364" operator="equal">
      <formula>"Chờ feedback"</formula>
    </cfRule>
  </conditionalFormatting>
  <conditionalFormatting sqref="B546">
    <cfRule type="cellIs" dxfId="5073" priority="8365" operator="equal">
      <formula>"Chờ lớp"</formula>
    </cfRule>
  </conditionalFormatting>
  <conditionalFormatting sqref="B546">
    <cfRule type="cellIs" dxfId="5072" priority="8366" operator="equal">
      <formula>"DONE"</formula>
    </cfRule>
  </conditionalFormatting>
  <conditionalFormatting sqref="B546">
    <cfRule type="cellIs" dxfId="5071" priority="8367" operator="equal">
      <formula>"LỖI LINK FB"</formula>
    </cfRule>
  </conditionalFormatting>
  <conditionalFormatting sqref="B546">
    <cfRule type="cellIs" dxfId="5070" priority="8368" operator="equal">
      <formula>"LỖI LINK FB"</formula>
    </cfRule>
  </conditionalFormatting>
  <conditionalFormatting sqref="B546">
    <cfRule type="cellIs" dxfId="5069" priority="8369" operator="equal">
      <formula>"LỖI LINK FB"</formula>
    </cfRule>
  </conditionalFormatting>
  <conditionalFormatting sqref="B546">
    <cfRule type="cellIs" dxfId="5068" priority="8370" operator="equal">
      <formula>"LỖI LINK FB"</formula>
    </cfRule>
  </conditionalFormatting>
  <conditionalFormatting sqref="B546">
    <cfRule type="cellIs" dxfId="5067" priority="8371" operator="equal">
      <formula>"LỖI LINK FB"</formula>
    </cfRule>
  </conditionalFormatting>
  <conditionalFormatting sqref="B546">
    <cfRule type="cellIs" dxfId="5066" priority="8372" operator="equal">
      <formula>"LỖI LINK FB"</formula>
    </cfRule>
  </conditionalFormatting>
  <conditionalFormatting sqref="B546">
    <cfRule type="cellIs" dxfId="5065" priority="8373" operator="equal">
      <formula>"LỖI LINK FB"</formula>
    </cfRule>
  </conditionalFormatting>
  <conditionalFormatting sqref="B546">
    <cfRule type="cellIs" dxfId="5064" priority="8374" operator="equal">
      <formula>"LỖI LINK FB"</formula>
    </cfRule>
  </conditionalFormatting>
  <conditionalFormatting sqref="B546">
    <cfRule type="cellIs" dxfId="5063" priority="8375" operator="equal">
      <formula>"LỖI LINK FB"</formula>
    </cfRule>
  </conditionalFormatting>
  <conditionalFormatting sqref="B546">
    <cfRule type="cellIs" dxfId="5062" priority="8376" operator="equal">
      <formula>"LỖI LINK FB"</formula>
    </cfRule>
  </conditionalFormatting>
  <conditionalFormatting sqref="B546">
    <cfRule type="cellIs" dxfId="5061" priority="8377" operator="equal">
      <formula>"LỖI LINK FB"</formula>
    </cfRule>
  </conditionalFormatting>
  <conditionalFormatting sqref="B546">
    <cfRule type="cellIs" dxfId="5060" priority="8378" operator="equal">
      <formula>"LỖI LINK FB"</formula>
    </cfRule>
  </conditionalFormatting>
  <conditionalFormatting sqref="B546">
    <cfRule type="cellIs" dxfId="5059" priority="8379" operator="equal">
      <formula>"LỖI LINK FB"</formula>
    </cfRule>
  </conditionalFormatting>
  <conditionalFormatting sqref="B546">
    <cfRule type="cellIs" dxfId="5058" priority="8380" operator="equal">
      <formula>"LỖI LINK FB"</formula>
    </cfRule>
  </conditionalFormatting>
  <conditionalFormatting sqref="B546">
    <cfRule type="cellIs" dxfId="5057" priority="8381" operator="equal">
      <formula>"Chờ feedback"</formula>
    </cfRule>
  </conditionalFormatting>
  <conditionalFormatting sqref="B546">
    <cfRule type="cellIs" dxfId="5056" priority="8382" operator="equal">
      <formula>"Chờ lớp"</formula>
    </cfRule>
  </conditionalFormatting>
  <conditionalFormatting sqref="B546">
    <cfRule type="cellIs" dxfId="5055" priority="8383" operator="equal">
      <formula>"DONE"</formula>
    </cfRule>
  </conditionalFormatting>
  <conditionalFormatting sqref="B546">
    <cfRule type="cellIs" dxfId="5054" priority="8384" operator="equal">
      <formula>"LỖI LINK FB"</formula>
    </cfRule>
  </conditionalFormatting>
  <conditionalFormatting sqref="B546">
    <cfRule type="cellIs" dxfId="5053" priority="8385" operator="equal">
      <formula>"Chờ feedback"</formula>
    </cfRule>
  </conditionalFormatting>
  <conditionalFormatting sqref="B546">
    <cfRule type="cellIs" dxfId="5052" priority="8386" operator="equal">
      <formula>"Chờ lớp"</formula>
    </cfRule>
  </conditionalFormatting>
  <conditionalFormatting sqref="B546">
    <cfRule type="cellIs" dxfId="5051" priority="8387" operator="equal">
      <formula>"DONE"</formula>
    </cfRule>
  </conditionalFormatting>
  <conditionalFormatting sqref="B546">
    <cfRule type="cellIs" dxfId="5050" priority="8388" operator="equal">
      <formula>"LỖI LINK FB"</formula>
    </cfRule>
  </conditionalFormatting>
  <conditionalFormatting sqref="B546">
    <cfRule type="cellIs" dxfId="5049" priority="8389" operator="equal">
      <formula>"Chờ feedback"</formula>
    </cfRule>
  </conditionalFormatting>
  <conditionalFormatting sqref="B546">
    <cfRule type="cellIs" dxfId="5048" priority="8390" operator="equal">
      <formula>"Chờ lớp"</formula>
    </cfRule>
  </conditionalFormatting>
  <conditionalFormatting sqref="B546">
    <cfRule type="cellIs" dxfId="5047" priority="8391" operator="equal">
      <formula>"DONE"</formula>
    </cfRule>
  </conditionalFormatting>
  <conditionalFormatting sqref="B546">
    <cfRule type="cellIs" dxfId="5046" priority="8392" operator="equal">
      <formula>"LỖI LINK FB"</formula>
    </cfRule>
  </conditionalFormatting>
  <conditionalFormatting sqref="B546">
    <cfRule type="cellIs" dxfId="5045" priority="8393" operator="equal">
      <formula>"Chờ feedback"</formula>
    </cfRule>
  </conditionalFormatting>
  <conditionalFormatting sqref="B546">
    <cfRule type="cellIs" dxfId="5044" priority="8394" operator="equal">
      <formula>"Chờ lớp"</formula>
    </cfRule>
  </conditionalFormatting>
  <conditionalFormatting sqref="B546">
    <cfRule type="cellIs" dxfId="5043" priority="8395" operator="equal">
      <formula>"DONE"</formula>
    </cfRule>
  </conditionalFormatting>
  <conditionalFormatting sqref="B546">
    <cfRule type="cellIs" dxfId="5042" priority="8396" operator="equal">
      <formula>"DONE"</formula>
    </cfRule>
  </conditionalFormatting>
  <conditionalFormatting sqref="B546">
    <cfRule type="cellIs" dxfId="5041" priority="8397" operator="equal">
      <formula>"Chờ lớp"</formula>
    </cfRule>
  </conditionalFormatting>
  <conditionalFormatting sqref="B546">
    <cfRule type="cellIs" dxfId="5040" priority="8398" operator="equal">
      <formula>"Chờ feedback"</formula>
    </cfRule>
  </conditionalFormatting>
  <conditionalFormatting sqref="B546">
    <cfRule type="cellIs" dxfId="5039" priority="8399" operator="equal">
      <formula>"LỖI LINK FB"</formula>
    </cfRule>
  </conditionalFormatting>
  <conditionalFormatting sqref="B546">
    <cfRule type="cellIs" dxfId="5038" priority="8400" operator="equal">
      <formula>"DONE"</formula>
    </cfRule>
  </conditionalFormatting>
  <conditionalFormatting sqref="B546">
    <cfRule type="cellIs" dxfId="5037" priority="8401" operator="equal">
      <formula>"Chờ lớp"</formula>
    </cfRule>
  </conditionalFormatting>
  <conditionalFormatting sqref="B546">
    <cfRule type="cellIs" dxfId="5036" priority="8402" operator="equal">
      <formula>"Chờ feedback"</formula>
    </cfRule>
  </conditionalFormatting>
  <conditionalFormatting sqref="B546">
    <cfRule type="cellIs" dxfId="5035" priority="8403" operator="equal">
      <formula>"LỖI LINK FB"</formula>
    </cfRule>
  </conditionalFormatting>
  <conditionalFormatting sqref="B546">
    <cfRule type="cellIs" dxfId="5034" priority="8404" operator="equal">
      <formula>"DONE"</formula>
    </cfRule>
  </conditionalFormatting>
  <conditionalFormatting sqref="B546">
    <cfRule type="cellIs" dxfId="5033" priority="8405" operator="equal">
      <formula>"Chờ lớp"</formula>
    </cfRule>
  </conditionalFormatting>
  <conditionalFormatting sqref="B546">
    <cfRule type="cellIs" dxfId="5032" priority="8406" operator="equal">
      <formula>"Chờ feedback"</formula>
    </cfRule>
  </conditionalFormatting>
  <conditionalFormatting sqref="B546">
    <cfRule type="cellIs" dxfId="5031" priority="8407" operator="equal">
      <formula>"LỖI LINK FB"</formula>
    </cfRule>
  </conditionalFormatting>
  <conditionalFormatting sqref="B546">
    <cfRule type="cellIs" dxfId="5030" priority="8408" operator="equal">
      <formula>"DONE"</formula>
    </cfRule>
  </conditionalFormatting>
  <conditionalFormatting sqref="B546">
    <cfRule type="cellIs" dxfId="5029" priority="8409" operator="equal">
      <formula>"Chờ lớp"</formula>
    </cfRule>
  </conditionalFormatting>
  <conditionalFormatting sqref="B546">
    <cfRule type="cellIs" dxfId="5028" priority="8410" operator="equal">
      <formula>"Chờ feedback"</formula>
    </cfRule>
  </conditionalFormatting>
  <conditionalFormatting sqref="B546">
    <cfRule type="cellIs" dxfId="5027" priority="8411" operator="equal">
      <formula>"LỖI LINK FB"</formula>
    </cfRule>
  </conditionalFormatting>
  <conditionalFormatting sqref="B546">
    <cfRule type="cellIs" dxfId="5026" priority="8412" operator="equal">
      <formula>"LỖI LINK FB"</formula>
    </cfRule>
  </conditionalFormatting>
  <conditionalFormatting sqref="B546">
    <cfRule type="cellIs" dxfId="5025" priority="8413" operator="equal">
      <formula>"Chờ feedback"</formula>
    </cfRule>
  </conditionalFormatting>
  <conditionalFormatting sqref="B546">
    <cfRule type="cellIs" dxfId="5024" priority="8414" operator="equal">
      <formula>"Chờ lớp"</formula>
    </cfRule>
  </conditionalFormatting>
  <conditionalFormatting sqref="B546">
    <cfRule type="cellIs" dxfId="5023" priority="8415" operator="equal">
      <formula>"DONE"</formula>
    </cfRule>
  </conditionalFormatting>
  <conditionalFormatting sqref="B546">
    <cfRule type="cellIs" dxfId="5022" priority="8416" operator="equal">
      <formula>"DONE"</formula>
    </cfRule>
  </conditionalFormatting>
  <conditionalFormatting sqref="B546">
    <cfRule type="cellIs" dxfId="5021" priority="8417" operator="equal">
      <formula>"Chờ lớp"</formula>
    </cfRule>
  </conditionalFormatting>
  <conditionalFormatting sqref="B546">
    <cfRule type="cellIs" dxfId="5020" priority="8418" operator="equal">
      <formula>"Chờ feedback"</formula>
    </cfRule>
  </conditionalFormatting>
  <conditionalFormatting sqref="B546">
    <cfRule type="cellIs" dxfId="5019" priority="8419" operator="equal">
      <formula>"LỖI LINK FB"</formula>
    </cfRule>
  </conditionalFormatting>
  <conditionalFormatting sqref="B546">
    <cfRule type="cellIs" dxfId="5018" priority="8420" operator="equal">
      <formula>"DONE"</formula>
    </cfRule>
  </conditionalFormatting>
  <conditionalFormatting sqref="B546">
    <cfRule type="cellIs" dxfId="5017" priority="8421" operator="equal">
      <formula>"Chờ lớp"</formula>
    </cfRule>
  </conditionalFormatting>
  <conditionalFormatting sqref="B546">
    <cfRule type="cellIs" dxfId="5016" priority="8422" operator="equal">
      <formula>"Chờ feedback"</formula>
    </cfRule>
  </conditionalFormatting>
  <conditionalFormatting sqref="B546">
    <cfRule type="cellIs" dxfId="5015" priority="8423" operator="equal">
      <formula>"LỖI LINK FB"</formula>
    </cfRule>
  </conditionalFormatting>
  <conditionalFormatting sqref="B546">
    <cfRule type="cellIs" dxfId="5014" priority="8424" operator="equal">
      <formula>"LỖI LINK FB"</formula>
    </cfRule>
  </conditionalFormatting>
  <conditionalFormatting sqref="B546">
    <cfRule type="cellIs" dxfId="5013" priority="8425" operator="equal">
      <formula>"Chờ feedback"</formula>
    </cfRule>
  </conditionalFormatting>
  <conditionalFormatting sqref="B546">
    <cfRule type="cellIs" dxfId="5012" priority="8426" operator="equal">
      <formula>"Chờ lớp"</formula>
    </cfRule>
  </conditionalFormatting>
  <conditionalFormatting sqref="B546">
    <cfRule type="cellIs" dxfId="5011" priority="8427" operator="equal">
      <formula>"DONE"</formula>
    </cfRule>
  </conditionalFormatting>
  <conditionalFormatting sqref="B546">
    <cfRule type="cellIs" dxfId="5010" priority="8428" operator="equal">
      <formula>"LỖI LINK FB"</formula>
    </cfRule>
  </conditionalFormatting>
  <conditionalFormatting sqref="B546">
    <cfRule type="cellIs" dxfId="5009" priority="8429" operator="equal">
      <formula>"Chờ feedback"</formula>
    </cfRule>
  </conditionalFormatting>
  <conditionalFormatting sqref="B546">
    <cfRule type="cellIs" dxfId="5008" priority="8430" operator="equal">
      <formula>"Chờ lớp"</formula>
    </cfRule>
  </conditionalFormatting>
  <conditionalFormatting sqref="B546">
    <cfRule type="cellIs" dxfId="5007" priority="8431" operator="equal">
      <formula>"DONE"</formula>
    </cfRule>
  </conditionalFormatting>
  <conditionalFormatting sqref="B546">
    <cfRule type="cellIs" dxfId="5006" priority="8432" operator="equal">
      <formula>"DONE"</formula>
    </cfRule>
  </conditionalFormatting>
  <conditionalFormatting sqref="B546">
    <cfRule type="cellIs" dxfId="5005" priority="8433" operator="equal">
      <formula>"Chờ lớp"</formula>
    </cfRule>
  </conditionalFormatting>
  <conditionalFormatting sqref="B546">
    <cfRule type="cellIs" dxfId="5004" priority="8434" operator="equal">
      <formula>"Chờ feedback"</formula>
    </cfRule>
  </conditionalFormatting>
  <conditionalFormatting sqref="B546">
    <cfRule type="cellIs" dxfId="5003" priority="8435" operator="equal">
      <formula>"LỖI LINK FB"</formula>
    </cfRule>
  </conditionalFormatting>
  <conditionalFormatting sqref="B546">
    <cfRule type="cellIs" dxfId="5002" priority="8436" operator="equal">
      <formula>"LỖI LINK FB"</formula>
    </cfRule>
  </conditionalFormatting>
  <conditionalFormatting sqref="B546">
    <cfRule type="cellIs" dxfId="5001" priority="8437" operator="equal">
      <formula>"Chờ feedback"</formula>
    </cfRule>
  </conditionalFormatting>
  <conditionalFormatting sqref="B546">
    <cfRule type="cellIs" dxfId="5000" priority="8438" operator="equal">
      <formula>"Chờ lớp"</formula>
    </cfRule>
  </conditionalFormatting>
  <conditionalFormatting sqref="B546">
    <cfRule type="cellIs" dxfId="4999" priority="8439" operator="equal">
      <formula>"DONE"</formula>
    </cfRule>
  </conditionalFormatting>
  <conditionalFormatting sqref="B546">
    <cfRule type="cellIs" dxfId="4998" priority="8440" operator="equal">
      <formula>"DONE"</formula>
    </cfRule>
  </conditionalFormatting>
  <conditionalFormatting sqref="B546">
    <cfRule type="cellIs" dxfId="4997" priority="8441" operator="equal">
      <formula>"Chờ lớp"</formula>
    </cfRule>
  </conditionalFormatting>
  <conditionalFormatting sqref="B546">
    <cfRule type="cellIs" dxfId="4996" priority="8442" operator="equal">
      <formula>"Chờ feedback"</formula>
    </cfRule>
  </conditionalFormatting>
  <conditionalFormatting sqref="B546">
    <cfRule type="cellIs" dxfId="4995" priority="8443" operator="equal">
      <formula>"LỖI LINK FB"</formula>
    </cfRule>
  </conditionalFormatting>
  <conditionalFormatting sqref="B546">
    <cfRule type="cellIs" dxfId="4994" priority="8444" operator="equal">
      <formula>"DONE"</formula>
    </cfRule>
  </conditionalFormatting>
  <conditionalFormatting sqref="B546">
    <cfRule type="cellIs" dxfId="4993" priority="8445" operator="equal">
      <formula>"Chờ lớp"</formula>
    </cfRule>
  </conditionalFormatting>
  <conditionalFormatting sqref="B546">
    <cfRule type="cellIs" dxfId="4992" priority="8446" operator="equal">
      <formula>"Chờ feedback"</formula>
    </cfRule>
  </conditionalFormatting>
  <conditionalFormatting sqref="B546">
    <cfRule type="cellIs" dxfId="4991" priority="8447" operator="equal">
      <formula>"LỖI LINK FB"</formula>
    </cfRule>
  </conditionalFormatting>
  <conditionalFormatting sqref="B546">
    <cfRule type="cellIs" dxfId="4990" priority="8448" operator="equal">
      <formula>"DONE"</formula>
    </cfRule>
  </conditionalFormatting>
  <conditionalFormatting sqref="B546">
    <cfRule type="cellIs" dxfId="4989" priority="8449" operator="equal">
      <formula>"Chờ lớp"</formula>
    </cfRule>
  </conditionalFormatting>
  <conditionalFormatting sqref="B546">
    <cfRule type="cellIs" dxfId="4988" priority="8450" operator="equal">
      <formula>"Chờ feedback"</formula>
    </cfRule>
  </conditionalFormatting>
  <conditionalFormatting sqref="B546">
    <cfRule type="cellIs" dxfId="4987" priority="8451" operator="equal">
      <formula>"LỖI LINK FB"</formula>
    </cfRule>
  </conditionalFormatting>
  <conditionalFormatting sqref="B546">
    <cfRule type="cellIs" dxfId="4986" priority="8452" operator="equal">
      <formula>"LỖI LINK FB"</formula>
    </cfRule>
  </conditionalFormatting>
  <conditionalFormatting sqref="B546">
    <cfRule type="cellIs" dxfId="4985" priority="8453" operator="equal">
      <formula>"LỖI LINK FB"</formula>
    </cfRule>
  </conditionalFormatting>
  <conditionalFormatting sqref="B546">
    <cfRule type="cellIs" dxfId="4984" priority="8454" operator="equal">
      <formula>"LỖI LINK FB"</formula>
    </cfRule>
  </conditionalFormatting>
  <conditionalFormatting sqref="B546">
    <cfRule type="cellIs" dxfId="4983" priority="8455" operator="equal">
      <formula>"LỖI LINK FB"</formula>
    </cfRule>
  </conditionalFormatting>
  <conditionalFormatting sqref="B546">
    <cfRule type="cellIs" dxfId="4982" priority="8456" operator="equal">
      <formula>"LỖI LINK FB"</formula>
    </cfRule>
  </conditionalFormatting>
  <conditionalFormatting sqref="B546">
    <cfRule type="cellIs" dxfId="4981" priority="8457" operator="equal">
      <formula>"LỖI LINK FB"</formula>
    </cfRule>
  </conditionalFormatting>
  <conditionalFormatting sqref="B546">
    <cfRule type="cellIs" dxfId="4980" priority="8458" operator="equal">
      <formula>"LỖI LINK FB"</formula>
    </cfRule>
  </conditionalFormatting>
  <conditionalFormatting sqref="B546">
    <cfRule type="cellIs" dxfId="4979" priority="8459" operator="equal">
      <formula>"LỖI LINK FB"</formula>
    </cfRule>
  </conditionalFormatting>
  <conditionalFormatting sqref="B546">
    <cfRule type="cellIs" dxfId="4978" priority="8460" operator="equal">
      <formula>"LỖI LINK FB"</formula>
    </cfRule>
  </conditionalFormatting>
  <conditionalFormatting sqref="B546">
    <cfRule type="cellIs" dxfId="4977" priority="8461" operator="equal">
      <formula>"LỖI LINK FB"</formula>
    </cfRule>
  </conditionalFormatting>
  <conditionalFormatting sqref="B546">
    <cfRule type="cellIs" dxfId="4976" priority="8462" operator="equal">
      <formula>"LỖI LINK FB"</formula>
    </cfRule>
  </conditionalFormatting>
  <conditionalFormatting sqref="B546">
    <cfRule type="cellIs" dxfId="4975" priority="8463" operator="equal">
      <formula>"LỖI LINK FB"</formula>
    </cfRule>
  </conditionalFormatting>
  <conditionalFormatting sqref="B546">
    <cfRule type="cellIs" dxfId="4974" priority="8464" operator="equal">
      <formula>"LỖI LINK FB"</formula>
    </cfRule>
  </conditionalFormatting>
  <conditionalFormatting sqref="B546">
    <cfRule type="cellIs" dxfId="4973" priority="8465" operator="equal">
      <formula>"DONE"</formula>
    </cfRule>
  </conditionalFormatting>
  <conditionalFormatting sqref="B546">
    <cfRule type="cellIs" dxfId="4972" priority="8466" operator="equal">
      <formula>"Chờ lớp"</formula>
    </cfRule>
  </conditionalFormatting>
  <conditionalFormatting sqref="B546">
    <cfRule type="cellIs" dxfId="4971" priority="8467" operator="equal">
      <formula>"Chờ feedback"</formula>
    </cfRule>
  </conditionalFormatting>
  <conditionalFormatting sqref="B546">
    <cfRule type="cellIs" dxfId="4970" priority="8468" operator="equal">
      <formula>"LỖI LINK FB"</formula>
    </cfRule>
  </conditionalFormatting>
  <conditionalFormatting sqref="B546">
    <cfRule type="cellIs" dxfId="4969" priority="8469" operator="equal">
      <formula>"LỖI LINK FB"</formula>
    </cfRule>
  </conditionalFormatting>
  <conditionalFormatting sqref="B546">
    <cfRule type="cellIs" dxfId="4968" priority="8470" operator="equal">
      <formula>"Chờ feedback"</formula>
    </cfRule>
  </conditionalFormatting>
  <conditionalFormatting sqref="B546">
    <cfRule type="cellIs" dxfId="4967" priority="8471" operator="equal">
      <formula>"Chờ lớp"</formula>
    </cfRule>
  </conditionalFormatting>
  <conditionalFormatting sqref="B546">
    <cfRule type="cellIs" dxfId="4966" priority="8472" operator="equal">
      <formula>"DONE"</formula>
    </cfRule>
  </conditionalFormatting>
  <conditionalFormatting sqref="B546">
    <cfRule type="cellIs" dxfId="4965" priority="8473" operator="equal">
      <formula>"LỖI LINK FB"</formula>
    </cfRule>
  </conditionalFormatting>
  <conditionalFormatting sqref="B546">
    <cfRule type="cellIs" dxfId="4964" priority="8474" operator="equal">
      <formula>"LỖI LINK FB"</formula>
    </cfRule>
  </conditionalFormatting>
  <conditionalFormatting sqref="B546">
    <cfRule type="cellIs" dxfId="4963" priority="8475" operator="equal">
      <formula>"LỖI LINK FB"</formula>
    </cfRule>
  </conditionalFormatting>
  <conditionalFormatting sqref="B546">
    <cfRule type="cellIs" dxfId="4962" priority="8476" operator="equal">
      <formula>"LỖI LINK FB"</formula>
    </cfRule>
  </conditionalFormatting>
  <conditionalFormatting sqref="B546">
    <cfRule type="cellIs" dxfId="4961" priority="8477" operator="equal">
      <formula>"LỖI LINK FB"</formula>
    </cfRule>
  </conditionalFormatting>
  <conditionalFormatting sqref="B546">
    <cfRule type="cellIs" dxfId="4960" priority="8478" operator="equal">
      <formula>"LỖI LINK FB"</formula>
    </cfRule>
  </conditionalFormatting>
  <conditionalFormatting sqref="B546">
    <cfRule type="cellIs" dxfId="4959" priority="8479" operator="equal">
      <formula>"LỖI LINK FB"</formula>
    </cfRule>
  </conditionalFormatting>
  <conditionalFormatting sqref="B546">
    <cfRule type="cellIs" dxfId="4958" priority="8480" operator="equal">
      <formula>"LỖI LINK FB"</formula>
    </cfRule>
  </conditionalFormatting>
  <conditionalFormatting sqref="B546">
    <cfRule type="cellIs" dxfId="4957" priority="8481" operator="equal">
      <formula>"LỖI LINK FB"</formula>
    </cfRule>
  </conditionalFormatting>
  <conditionalFormatting sqref="B546">
    <cfRule type="cellIs" dxfId="4956" priority="8482" operator="equal">
      <formula>"LỖI LINK FB"</formula>
    </cfRule>
  </conditionalFormatting>
  <conditionalFormatting sqref="B546">
    <cfRule type="cellIs" dxfId="4955" priority="8483" operator="equal">
      <formula>"LỖI LINK FB"</formula>
    </cfRule>
  </conditionalFormatting>
  <conditionalFormatting sqref="B546">
    <cfRule type="cellIs" dxfId="4954" priority="8484" operator="equal">
      <formula>"LỖI LINK FB"</formula>
    </cfRule>
  </conditionalFormatting>
  <conditionalFormatting sqref="B546">
    <cfRule type="cellIs" dxfId="4953" priority="8485" operator="equal">
      <formula>"LỖI LINK FB"</formula>
    </cfRule>
  </conditionalFormatting>
  <conditionalFormatting sqref="B546">
    <cfRule type="cellIs" dxfId="4952" priority="8486" operator="equal">
      <formula>"LỖI LINK FB"</formula>
    </cfRule>
  </conditionalFormatting>
  <conditionalFormatting sqref="B546">
    <cfRule type="cellIs" dxfId="4951" priority="8487" operator="equal">
      <formula>"Chờ feedback"</formula>
    </cfRule>
  </conditionalFormatting>
  <conditionalFormatting sqref="B546">
    <cfRule type="cellIs" dxfId="4950" priority="8488" operator="equal">
      <formula>"Chờ lớp"</formula>
    </cfRule>
  </conditionalFormatting>
  <conditionalFormatting sqref="B546">
    <cfRule type="cellIs" dxfId="4949" priority="8489" operator="equal">
      <formula>"DONE"</formula>
    </cfRule>
  </conditionalFormatting>
  <conditionalFormatting sqref="B546">
    <cfRule type="cellIs" dxfId="4948" priority="8490" operator="equal">
      <formula>"LỖI LINK FB"</formula>
    </cfRule>
  </conditionalFormatting>
  <conditionalFormatting sqref="B546">
    <cfRule type="cellIs" dxfId="4947" priority="8491" operator="equal">
      <formula>"Chờ feedback"</formula>
    </cfRule>
  </conditionalFormatting>
  <conditionalFormatting sqref="B546">
    <cfRule type="cellIs" dxfId="4946" priority="8492" operator="equal">
      <formula>"Chờ lớp"</formula>
    </cfRule>
  </conditionalFormatting>
  <conditionalFormatting sqref="B546">
    <cfRule type="cellIs" dxfId="4945" priority="8493" operator="equal">
      <formula>"DONE"</formula>
    </cfRule>
  </conditionalFormatting>
  <conditionalFormatting sqref="B546">
    <cfRule type="cellIs" dxfId="4944" priority="8494" operator="equal">
      <formula>"LỖI LINK FB"</formula>
    </cfRule>
  </conditionalFormatting>
  <conditionalFormatting sqref="B546">
    <cfRule type="cellIs" dxfId="4943" priority="8495" operator="equal">
      <formula>"Chờ feedback"</formula>
    </cfRule>
  </conditionalFormatting>
  <conditionalFormatting sqref="B546">
    <cfRule type="cellIs" dxfId="4942" priority="8496" operator="equal">
      <formula>"Chờ lớp"</formula>
    </cfRule>
  </conditionalFormatting>
  <conditionalFormatting sqref="B546">
    <cfRule type="cellIs" dxfId="4941" priority="8497" operator="equal">
      <formula>"DONE"</formula>
    </cfRule>
  </conditionalFormatting>
  <conditionalFormatting sqref="B546">
    <cfRule type="cellIs" dxfId="4940" priority="8498" operator="equal">
      <formula>"DONE"</formula>
    </cfRule>
  </conditionalFormatting>
  <conditionalFormatting sqref="B546">
    <cfRule type="cellIs" dxfId="4939" priority="8499" operator="equal">
      <formula>"Chờ lớp"</formula>
    </cfRule>
  </conditionalFormatting>
  <conditionalFormatting sqref="B546">
    <cfRule type="cellIs" dxfId="4938" priority="8500" operator="equal">
      <formula>"Chờ feedback"</formula>
    </cfRule>
  </conditionalFormatting>
  <conditionalFormatting sqref="B546">
    <cfRule type="cellIs" dxfId="4937" priority="8501" operator="equal">
      <formula>"LỖI LINK FB"</formula>
    </cfRule>
  </conditionalFormatting>
  <conditionalFormatting sqref="B546">
    <cfRule type="cellIs" dxfId="4936" priority="8502" operator="equal">
      <formula>"LỖI LINK FB"</formula>
    </cfRule>
  </conditionalFormatting>
  <conditionalFormatting sqref="B546">
    <cfRule type="cellIs" dxfId="4935" priority="8503" operator="equal">
      <formula>"Chờ feedback"</formula>
    </cfRule>
  </conditionalFormatting>
  <conditionalFormatting sqref="B546">
    <cfRule type="cellIs" dxfId="4934" priority="8504" operator="equal">
      <formula>"Chờ lớp"</formula>
    </cfRule>
  </conditionalFormatting>
  <conditionalFormatting sqref="B546">
    <cfRule type="cellIs" dxfId="4933" priority="8505" operator="equal">
      <formula>"DONE"</formula>
    </cfRule>
  </conditionalFormatting>
  <conditionalFormatting sqref="B546">
    <cfRule type="cellIs" dxfId="4932" priority="8506" operator="equal">
      <formula>"DONE"</formula>
    </cfRule>
  </conditionalFormatting>
  <conditionalFormatting sqref="B546">
    <cfRule type="cellIs" dxfId="4931" priority="8507" operator="equal">
      <formula>"Chờ lớp"</formula>
    </cfRule>
  </conditionalFormatting>
  <conditionalFormatting sqref="B546">
    <cfRule type="cellIs" dxfId="4930" priority="8508" operator="equal">
      <formula>"Chờ feedback"</formula>
    </cfRule>
  </conditionalFormatting>
  <conditionalFormatting sqref="B546">
    <cfRule type="cellIs" dxfId="4929" priority="8509" operator="equal">
      <formula>"LỖI LINK FB"</formula>
    </cfRule>
  </conditionalFormatting>
  <conditionalFormatting sqref="B546">
    <cfRule type="cellIs" dxfId="4928" priority="8510" operator="equal">
      <formula>"DONE"</formula>
    </cfRule>
  </conditionalFormatting>
  <conditionalFormatting sqref="B546">
    <cfRule type="cellIs" dxfId="4927" priority="8511" operator="equal">
      <formula>"Chờ lớp"</formula>
    </cfRule>
  </conditionalFormatting>
  <conditionalFormatting sqref="B546">
    <cfRule type="cellIs" dxfId="4926" priority="8512" operator="equal">
      <formula>"Chờ feedback"</formula>
    </cfRule>
  </conditionalFormatting>
  <conditionalFormatting sqref="B546">
    <cfRule type="cellIs" dxfId="4925" priority="8513" operator="equal">
      <formula>"LỖI LINK FB"</formula>
    </cfRule>
  </conditionalFormatting>
  <conditionalFormatting sqref="B546">
    <cfRule type="cellIs" dxfId="4924" priority="8514" operator="equal">
      <formula>"LỖI LINK FB"</formula>
    </cfRule>
  </conditionalFormatting>
  <conditionalFormatting sqref="B546">
    <cfRule type="cellIs" dxfId="4923" priority="8515" operator="equal">
      <formula>"Chờ feedback"</formula>
    </cfRule>
  </conditionalFormatting>
  <conditionalFormatting sqref="B546">
    <cfRule type="cellIs" dxfId="4922" priority="8516" operator="equal">
      <formula>"Chờ lớp"</formula>
    </cfRule>
  </conditionalFormatting>
  <conditionalFormatting sqref="B546">
    <cfRule type="cellIs" dxfId="4921" priority="8517" operator="equal">
      <formula>"DONE"</formula>
    </cfRule>
  </conditionalFormatting>
  <conditionalFormatting sqref="B546">
    <cfRule type="cellIs" dxfId="4920" priority="8518" operator="equal">
      <formula>"LỖI LINK FB"</formula>
    </cfRule>
  </conditionalFormatting>
  <conditionalFormatting sqref="B546">
    <cfRule type="cellIs" dxfId="4919" priority="8519" operator="equal">
      <formula>"Chờ feedback"</formula>
    </cfRule>
  </conditionalFormatting>
  <conditionalFormatting sqref="B546">
    <cfRule type="cellIs" dxfId="4918" priority="8520" operator="equal">
      <formula>"Chờ lớp"</formula>
    </cfRule>
  </conditionalFormatting>
  <conditionalFormatting sqref="B546">
    <cfRule type="cellIs" dxfId="4917" priority="8521" operator="equal">
      <formula>"DONE"</formula>
    </cfRule>
  </conditionalFormatting>
  <conditionalFormatting sqref="B546">
    <cfRule type="cellIs" dxfId="4916" priority="8522" operator="equal">
      <formula>"DONE"</formula>
    </cfRule>
  </conditionalFormatting>
  <conditionalFormatting sqref="B546">
    <cfRule type="cellIs" dxfId="4915" priority="8523" operator="equal">
      <formula>"Chờ lớp"</formula>
    </cfRule>
  </conditionalFormatting>
  <conditionalFormatting sqref="B546">
    <cfRule type="cellIs" dxfId="4914" priority="8524" operator="equal">
      <formula>"Chờ feedback"</formula>
    </cfRule>
  </conditionalFormatting>
  <conditionalFormatting sqref="B546">
    <cfRule type="cellIs" dxfId="4913" priority="8525" operator="equal">
      <formula>"LỖI LINK FB"</formula>
    </cfRule>
  </conditionalFormatting>
  <conditionalFormatting sqref="B546">
    <cfRule type="cellIs" dxfId="4912" priority="8526" operator="equal">
      <formula>"LỖI LINK FB"</formula>
    </cfRule>
  </conditionalFormatting>
  <conditionalFormatting sqref="B546">
    <cfRule type="cellIs" dxfId="4911" priority="8527" operator="equal">
      <formula>"Chờ feedback"</formula>
    </cfRule>
  </conditionalFormatting>
  <conditionalFormatting sqref="B546">
    <cfRule type="cellIs" dxfId="4910" priority="8528" operator="equal">
      <formula>"Chờ lớp"</formula>
    </cfRule>
  </conditionalFormatting>
  <conditionalFormatting sqref="B546">
    <cfRule type="cellIs" dxfId="4909" priority="8529" operator="equal">
      <formula>"DONE"</formula>
    </cfRule>
  </conditionalFormatting>
  <conditionalFormatting sqref="B546">
    <cfRule type="cellIs" dxfId="4908" priority="8530" operator="equal">
      <formula>"LỖI LINK FB"</formula>
    </cfRule>
  </conditionalFormatting>
  <conditionalFormatting sqref="B546">
    <cfRule type="cellIs" dxfId="4907" priority="8531" operator="equal">
      <formula>"Chờ feedback"</formula>
    </cfRule>
  </conditionalFormatting>
  <conditionalFormatting sqref="B546">
    <cfRule type="cellIs" dxfId="4906" priority="8532" operator="equal">
      <formula>"Chờ lớp"</formula>
    </cfRule>
  </conditionalFormatting>
  <conditionalFormatting sqref="B546">
    <cfRule type="cellIs" dxfId="4905" priority="8533" operator="equal">
      <formula>"DONE"</formula>
    </cfRule>
  </conditionalFormatting>
  <conditionalFormatting sqref="B546">
    <cfRule type="cellIs" dxfId="4904" priority="8534" operator="equal">
      <formula>"LỖI LINK FB"</formula>
    </cfRule>
  </conditionalFormatting>
  <conditionalFormatting sqref="B546">
    <cfRule type="cellIs" dxfId="4903" priority="8535" operator="equal">
      <formula>"Chờ feedback"</formula>
    </cfRule>
  </conditionalFormatting>
  <conditionalFormatting sqref="B546">
    <cfRule type="cellIs" dxfId="4902" priority="8536" operator="equal">
      <formula>"Chờ lớp"</formula>
    </cfRule>
  </conditionalFormatting>
  <conditionalFormatting sqref="B546">
    <cfRule type="cellIs" dxfId="4901" priority="8537" operator="equal">
      <formula>"DONE"</formula>
    </cfRule>
  </conditionalFormatting>
  <conditionalFormatting sqref="B546">
    <cfRule type="cellIs" dxfId="4900" priority="8538" operator="equal">
      <formula>"LỖI LINK FB"</formula>
    </cfRule>
  </conditionalFormatting>
  <conditionalFormatting sqref="B546">
    <cfRule type="cellIs" dxfId="4899" priority="8539" operator="equal">
      <formula>"Chờ feedback"</formula>
    </cfRule>
  </conditionalFormatting>
  <conditionalFormatting sqref="B546">
    <cfRule type="cellIs" dxfId="4898" priority="8540" operator="equal">
      <formula>"Chờ lớp"</formula>
    </cfRule>
  </conditionalFormatting>
  <conditionalFormatting sqref="B546">
    <cfRule type="cellIs" dxfId="4897" priority="8541" operator="equal">
      <formula>"DONE"</formula>
    </cfRule>
  </conditionalFormatting>
  <conditionalFormatting sqref="B546">
    <cfRule type="cellIs" dxfId="4896" priority="8542" operator="equal">
      <formula>"LỖI LINK FB"</formula>
    </cfRule>
  </conditionalFormatting>
  <conditionalFormatting sqref="B546">
    <cfRule type="cellIs" dxfId="4895" priority="8543" operator="equal">
      <formula>"Chờ feedback"</formula>
    </cfRule>
  </conditionalFormatting>
  <conditionalFormatting sqref="B546">
    <cfRule type="cellIs" dxfId="4894" priority="8544" operator="equal">
      <formula>"Chờ lớp"</formula>
    </cfRule>
  </conditionalFormatting>
  <conditionalFormatting sqref="B546">
    <cfRule type="cellIs" dxfId="4893" priority="8545" operator="equal">
      <formula>"DONE"</formula>
    </cfRule>
  </conditionalFormatting>
  <conditionalFormatting sqref="B546">
    <cfRule type="cellIs" dxfId="4892" priority="8546" operator="equal">
      <formula>"LỖI LINK FB"</formula>
    </cfRule>
  </conditionalFormatting>
  <conditionalFormatting sqref="B546">
    <cfRule type="cellIs" dxfId="4891" priority="8547" operator="equal">
      <formula>"LỖI LINK FB"</formula>
    </cfRule>
  </conditionalFormatting>
  <conditionalFormatting sqref="B546">
    <cfRule type="cellIs" dxfId="4890" priority="8548" operator="equal">
      <formula>"LỖI LINK FB"</formula>
    </cfRule>
  </conditionalFormatting>
  <conditionalFormatting sqref="B546">
    <cfRule type="cellIs" dxfId="4889" priority="8549" operator="equal">
      <formula>"LỖI LINK FB"</formula>
    </cfRule>
  </conditionalFormatting>
  <conditionalFormatting sqref="B546">
    <cfRule type="cellIs" dxfId="4888" priority="8550" operator="equal">
      <formula>"LỖI LINK FB"</formula>
    </cfRule>
  </conditionalFormatting>
  <conditionalFormatting sqref="B546">
    <cfRule type="cellIs" dxfId="4887" priority="8551" operator="equal">
      <formula>"LỖI LINK FB"</formula>
    </cfRule>
  </conditionalFormatting>
  <conditionalFormatting sqref="B546">
    <cfRule type="cellIs" dxfId="4886" priority="8552" operator="equal">
      <formula>"LỖI LINK FB"</formula>
    </cfRule>
  </conditionalFormatting>
  <conditionalFormatting sqref="B546">
    <cfRule type="cellIs" dxfId="4885" priority="8553" operator="equal">
      <formula>"LỖI LINK FB"</formula>
    </cfRule>
  </conditionalFormatting>
  <conditionalFormatting sqref="B546">
    <cfRule type="cellIs" dxfId="4884" priority="8554" operator="equal">
      <formula>"LỖI LINK FB"</formula>
    </cfRule>
  </conditionalFormatting>
  <conditionalFormatting sqref="B546">
    <cfRule type="cellIs" dxfId="4883" priority="8555" operator="equal">
      <formula>"LỖI LINK FB"</formula>
    </cfRule>
  </conditionalFormatting>
  <conditionalFormatting sqref="B546">
    <cfRule type="cellIs" dxfId="4882" priority="8556" operator="equal">
      <formula>"LỖI LINK FB"</formula>
    </cfRule>
  </conditionalFormatting>
  <conditionalFormatting sqref="B546">
    <cfRule type="cellIs" dxfId="4881" priority="8557" operator="equal">
      <formula>"LỖI LINK FB"</formula>
    </cfRule>
  </conditionalFormatting>
  <conditionalFormatting sqref="B546">
    <cfRule type="cellIs" dxfId="4880" priority="8558" operator="equal">
      <formula>"LỖI LINK FB"</formula>
    </cfRule>
  </conditionalFormatting>
  <conditionalFormatting sqref="B546">
    <cfRule type="cellIs" dxfId="4879" priority="8559" operator="equal">
      <formula>"LỖI LINK FB"</formula>
    </cfRule>
  </conditionalFormatting>
  <conditionalFormatting sqref="B546">
    <cfRule type="cellIs" dxfId="4878" priority="8560" operator="equal">
      <formula>"Chờ feedback"</formula>
    </cfRule>
  </conditionalFormatting>
  <conditionalFormatting sqref="B546">
    <cfRule type="cellIs" dxfId="4877" priority="8561" operator="equal">
      <formula>"Chờ lớp"</formula>
    </cfRule>
  </conditionalFormatting>
  <conditionalFormatting sqref="B546">
    <cfRule type="cellIs" dxfId="4876" priority="8562" operator="equal">
      <formula>"DONE"</formula>
    </cfRule>
  </conditionalFormatting>
  <conditionalFormatting sqref="B546">
    <cfRule type="cellIs" dxfId="4875" priority="8563" operator="equal">
      <formula>"LỖI LINK FB"</formula>
    </cfRule>
  </conditionalFormatting>
  <conditionalFormatting sqref="B546">
    <cfRule type="cellIs" dxfId="4874" priority="8564" operator="equal">
      <formula>"Chờ feedback"</formula>
    </cfRule>
  </conditionalFormatting>
  <conditionalFormatting sqref="B546">
    <cfRule type="cellIs" dxfId="4873" priority="8565" operator="equal">
      <formula>"Chờ lớp"</formula>
    </cfRule>
  </conditionalFormatting>
  <conditionalFormatting sqref="B546">
    <cfRule type="cellIs" dxfId="4872" priority="8566" operator="equal">
      <formula>"DONE"</formula>
    </cfRule>
  </conditionalFormatting>
  <conditionalFormatting sqref="AB537:AD537">
    <cfRule type="cellIs" dxfId="4871" priority="8567" operator="equal">
      <formula>"Đã nhận"</formula>
    </cfRule>
  </conditionalFormatting>
  <conditionalFormatting sqref="F537 H537">
    <cfRule type="colorScale" priority="8568">
      <colorScale>
        <cfvo type="min"/>
        <cfvo type="max"/>
        <color rgb="FF57BB8A"/>
        <color rgb="FFFFFFFF"/>
      </colorScale>
    </cfRule>
  </conditionalFormatting>
  <conditionalFormatting sqref="F537:H537">
    <cfRule type="cellIs" dxfId="4870" priority="8569" operator="equal">
      <formula>"A"</formula>
    </cfRule>
  </conditionalFormatting>
  <conditionalFormatting sqref="F537:H537">
    <cfRule type="cellIs" dxfId="4869" priority="8570" operator="equal">
      <formula>"B"</formula>
    </cfRule>
  </conditionalFormatting>
  <conditionalFormatting sqref="F537:H537">
    <cfRule type="cellIs" dxfId="4868" priority="8571" operator="equal">
      <formula>"C"</formula>
    </cfRule>
  </conditionalFormatting>
  <conditionalFormatting sqref="F537:H537">
    <cfRule type="cellIs" dxfId="4867" priority="8572" operator="equal">
      <formula>"T"</formula>
    </cfRule>
  </conditionalFormatting>
  <conditionalFormatting sqref="F537:H537">
    <cfRule type="cellIs" dxfId="4866" priority="8573" operator="equal">
      <formula>"V"</formula>
    </cfRule>
  </conditionalFormatting>
  <conditionalFormatting sqref="F537:H537">
    <cfRule type="cellIs" dxfId="4865" priority="8574" operator="equal">
      <formula>"V"</formula>
    </cfRule>
  </conditionalFormatting>
  <conditionalFormatting sqref="F537:H537">
    <cfRule type="cellIs" dxfId="4864" priority="8575" operator="equal">
      <formula>"V"</formula>
    </cfRule>
  </conditionalFormatting>
  <conditionalFormatting sqref="F537:H537">
    <cfRule type="cellIs" dxfId="4863" priority="8576" operator="equal">
      <formula>"V"</formula>
    </cfRule>
  </conditionalFormatting>
  <conditionalFormatting sqref="Z537">
    <cfRule type="cellIs" dxfId="4862" priority="8577" operator="equal">
      <formula>"R"</formula>
    </cfRule>
  </conditionalFormatting>
  <conditionalFormatting sqref="Z537">
    <cfRule type="cellIs" dxfId="4861" priority="8578" operator="equal">
      <formula>"R-Thiếu"</formula>
    </cfRule>
  </conditionalFormatting>
  <conditionalFormatting sqref="C537 Z537">
    <cfRule type="cellIs" dxfId="4860" priority="8579" operator="equal">
      <formula>"Đã tính lương"</formula>
    </cfRule>
  </conditionalFormatting>
  <conditionalFormatting sqref="W537:X537">
    <cfRule type="cellIs" dxfId="4859" priority="8580" operator="equal">
      <formula>"Sách"</formula>
    </cfRule>
  </conditionalFormatting>
  <conditionalFormatting sqref="W537:X537">
    <cfRule type="cellIs" dxfId="4858" priority="8581" operator="equal">
      <formula>"Sách"</formula>
    </cfRule>
  </conditionalFormatting>
  <conditionalFormatting sqref="R537">
    <cfRule type="containsText" dxfId="4857" priority="8582" operator="containsText" text="Chung">
      <formula>NOT(ISERROR(SEARCH(("Chung"),(R537))))</formula>
    </cfRule>
  </conditionalFormatting>
  <conditionalFormatting sqref="R537">
    <cfRule type="containsText" dxfId="4856" priority="8583" operator="containsText" text="Chung">
      <formula>NOT(ISERROR(SEARCH(("Chung"),(R537))))</formula>
    </cfRule>
  </conditionalFormatting>
  <conditionalFormatting sqref="X537:Y537">
    <cfRule type="endsWith" dxfId="4855" priority="8584" operator="endsWith" text=" ">
      <formula>RIGHT((X537),LEN(" "))=(" ")</formula>
    </cfRule>
  </conditionalFormatting>
  <conditionalFormatting sqref="X537:Y537">
    <cfRule type="endsWith" dxfId="4854" priority="8585" operator="endsWith" text=" ">
      <formula>RIGHT((X537),LEN(" "))=(" ")</formula>
    </cfRule>
  </conditionalFormatting>
  <conditionalFormatting sqref="B537">
    <cfRule type="cellIs" dxfId="4853" priority="8586" operator="equal">
      <formula>"DONE"</formula>
    </cfRule>
  </conditionalFormatting>
  <conditionalFormatting sqref="B537">
    <cfRule type="cellIs" dxfId="4852" priority="8587" operator="equal">
      <formula>"Chờ lớp"</formula>
    </cfRule>
  </conditionalFormatting>
  <conditionalFormatting sqref="B537">
    <cfRule type="cellIs" dxfId="4851" priority="8588" operator="equal">
      <formula>"Chờ feedback"</formula>
    </cfRule>
  </conditionalFormatting>
  <conditionalFormatting sqref="B537">
    <cfRule type="cellIs" dxfId="4850" priority="8589" operator="equal">
      <formula>"LỖI LINK FB"</formula>
    </cfRule>
  </conditionalFormatting>
  <conditionalFormatting sqref="B537">
    <cfRule type="cellIs" dxfId="4849" priority="8590" operator="equal">
      <formula>"LỖI LINK FB"</formula>
    </cfRule>
  </conditionalFormatting>
  <conditionalFormatting sqref="B537">
    <cfRule type="cellIs" dxfId="4848" priority="8591" operator="equal">
      <formula>"LỖI LINK FB"</formula>
    </cfRule>
  </conditionalFormatting>
  <conditionalFormatting sqref="B537">
    <cfRule type="cellIs" dxfId="4847" priority="8592" operator="equal">
      <formula>"LỖI LINK FB"</formula>
    </cfRule>
  </conditionalFormatting>
  <conditionalFormatting sqref="B537">
    <cfRule type="cellIs" dxfId="4846" priority="8593" operator="equal">
      <formula>"LỖI LINK FB"</formula>
    </cfRule>
  </conditionalFormatting>
  <conditionalFormatting sqref="B537">
    <cfRule type="cellIs" dxfId="4845" priority="8594" operator="equal">
      <formula>"LỖI LINK FB"</formula>
    </cfRule>
  </conditionalFormatting>
  <conditionalFormatting sqref="B537">
    <cfRule type="cellIs" dxfId="4844" priority="8595" operator="equal">
      <formula>"LỖI LINK FB"</formula>
    </cfRule>
  </conditionalFormatting>
  <conditionalFormatting sqref="B537">
    <cfRule type="cellIs" dxfId="4843" priority="8596" operator="equal">
      <formula>"LỖI LINK FB"</formula>
    </cfRule>
  </conditionalFormatting>
  <conditionalFormatting sqref="B537">
    <cfRule type="cellIs" dxfId="4842" priority="8597" operator="equal">
      <formula>"LỖI LINK FB"</formula>
    </cfRule>
  </conditionalFormatting>
  <conditionalFormatting sqref="B537">
    <cfRule type="cellIs" dxfId="4841" priority="8598" operator="equal">
      <formula>"LỖI LINK FB"</formula>
    </cfRule>
  </conditionalFormatting>
  <conditionalFormatting sqref="B537">
    <cfRule type="cellIs" dxfId="4840" priority="8599" operator="equal">
      <formula>"LỖI LINK FB"</formula>
    </cfRule>
  </conditionalFormatting>
  <conditionalFormatting sqref="B537">
    <cfRule type="cellIs" dxfId="4839" priority="8600" operator="equal">
      <formula>"LỖI LINK FB"</formula>
    </cfRule>
  </conditionalFormatting>
  <conditionalFormatting sqref="B537">
    <cfRule type="cellIs" dxfId="4838" priority="8601" operator="equal">
      <formula>"LỖI LINK FB"</formula>
    </cfRule>
  </conditionalFormatting>
  <conditionalFormatting sqref="B537">
    <cfRule type="cellIs" dxfId="4837" priority="8602" operator="equal">
      <formula>"LỖI LINK FB"</formula>
    </cfRule>
  </conditionalFormatting>
  <conditionalFormatting sqref="B537">
    <cfRule type="cellIs" dxfId="4836" priority="8603" operator="equal">
      <formula>"LỖI LINK FB"</formula>
    </cfRule>
  </conditionalFormatting>
  <conditionalFormatting sqref="B537">
    <cfRule type="cellIs" dxfId="4835" priority="8604" operator="equal">
      <formula>"LỖI LINK FB"</formula>
    </cfRule>
  </conditionalFormatting>
  <conditionalFormatting sqref="B537">
    <cfRule type="cellIs" dxfId="4834" priority="8605" operator="equal">
      <formula>"LỖI LINK FB"</formula>
    </cfRule>
  </conditionalFormatting>
  <conditionalFormatting sqref="B537">
    <cfRule type="cellIs" dxfId="4833" priority="8606" operator="equal">
      <formula>"DONE"</formula>
    </cfRule>
  </conditionalFormatting>
  <conditionalFormatting sqref="B537">
    <cfRule type="cellIs" dxfId="4832" priority="8607" operator="equal">
      <formula>"Chờ lớp"</formula>
    </cfRule>
  </conditionalFormatting>
  <conditionalFormatting sqref="B537">
    <cfRule type="cellIs" dxfId="4831" priority="8608" operator="equal">
      <formula>"Chờ feedback"</formula>
    </cfRule>
  </conditionalFormatting>
  <conditionalFormatting sqref="B537">
    <cfRule type="cellIs" dxfId="4830" priority="8609" operator="equal">
      <formula>"LỖI LINK FB"</formula>
    </cfRule>
  </conditionalFormatting>
  <conditionalFormatting sqref="B537">
    <cfRule type="cellIs" dxfId="4829" priority="8610" operator="equal">
      <formula>"DONE"</formula>
    </cfRule>
  </conditionalFormatting>
  <conditionalFormatting sqref="B537">
    <cfRule type="cellIs" dxfId="4828" priority="8611" operator="equal">
      <formula>"Chờ lớp"</formula>
    </cfRule>
  </conditionalFormatting>
  <conditionalFormatting sqref="B537">
    <cfRule type="cellIs" dxfId="4827" priority="8612" operator="equal">
      <formula>"Chờ feedback"</formula>
    </cfRule>
  </conditionalFormatting>
  <conditionalFormatting sqref="B537">
    <cfRule type="cellIs" dxfId="4826" priority="8613" operator="equal">
      <formula>"LỖI LINK FB"</formula>
    </cfRule>
  </conditionalFormatting>
  <conditionalFormatting sqref="B537">
    <cfRule type="cellIs" dxfId="4825" priority="8614" operator="equal">
      <formula>"LỖI LINK FB"</formula>
    </cfRule>
  </conditionalFormatting>
  <conditionalFormatting sqref="B537">
    <cfRule type="cellIs" dxfId="4824" priority="8615" operator="equal">
      <formula>"LỖI LINK FB"</formula>
    </cfRule>
  </conditionalFormatting>
  <conditionalFormatting sqref="B537">
    <cfRule type="cellIs" dxfId="4823" priority="8616" operator="equal">
      <formula>"LỖI LINK FB"</formula>
    </cfRule>
  </conditionalFormatting>
  <conditionalFormatting sqref="B537">
    <cfRule type="cellIs" dxfId="4822" priority="8617" operator="equal">
      <formula>"LỖI LINK FB"</formula>
    </cfRule>
  </conditionalFormatting>
  <conditionalFormatting sqref="B537">
    <cfRule type="cellIs" dxfId="4821" priority="8618" operator="equal">
      <formula>"LỖI LINK FB"</formula>
    </cfRule>
  </conditionalFormatting>
  <conditionalFormatting sqref="B537">
    <cfRule type="cellIs" dxfId="4820" priority="8619" operator="equal">
      <formula>"LỖI LINK FB"</formula>
    </cfRule>
  </conditionalFormatting>
  <conditionalFormatting sqref="B537">
    <cfRule type="cellIs" dxfId="4819" priority="8620" operator="equal">
      <formula>"LỖI LINK FB"</formula>
    </cfRule>
  </conditionalFormatting>
  <conditionalFormatting sqref="B537">
    <cfRule type="cellIs" dxfId="4818" priority="8621" operator="equal">
      <formula>"LỖI LINK FB"</formula>
    </cfRule>
  </conditionalFormatting>
  <conditionalFormatting sqref="B537">
    <cfRule type="cellIs" dxfId="4817" priority="8622" operator="equal">
      <formula>"LỖI LINK FB"</formula>
    </cfRule>
  </conditionalFormatting>
  <conditionalFormatting sqref="B537">
    <cfRule type="cellIs" dxfId="4816" priority="8623" operator="equal">
      <formula>"LỖI LINK FB"</formula>
    </cfRule>
  </conditionalFormatting>
  <conditionalFormatting sqref="B537">
    <cfRule type="cellIs" dxfId="4815" priority="8624" operator="equal">
      <formula>"LỖI LINK FB"</formula>
    </cfRule>
  </conditionalFormatting>
  <conditionalFormatting sqref="B537">
    <cfRule type="cellIs" dxfId="4814" priority="8625" operator="equal">
      <formula>"LỖI LINK FB"</formula>
    </cfRule>
  </conditionalFormatting>
  <conditionalFormatting sqref="B537">
    <cfRule type="cellIs" dxfId="4813" priority="8626" operator="equal">
      <formula>"LỖI LINK FB"</formula>
    </cfRule>
  </conditionalFormatting>
  <conditionalFormatting sqref="B537">
    <cfRule type="cellIs" dxfId="4812" priority="8627" operator="equal">
      <formula>"DONE"</formula>
    </cfRule>
  </conditionalFormatting>
  <conditionalFormatting sqref="B537">
    <cfRule type="cellIs" dxfId="4811" priority="8628" operator="equal">
      <formula>"Chờ lớp"</formula>
    </cfRule>
  </conditionalFormatting>
  <conditionalFormatting sqref="B537">
    <cfRule type="cellIs" dxfId="4810" priority="8629" operator="equal">
      <formula>"Chờ feedback"</formula>
    </cfRule>
  </conditionalFormatting>
  <conditionalFormatting sqref="B537">
    <cfRule type="cellIs" dxfId="4809" priority="8630" operator="equal">
      <formula>"LỖI LINK FB"</formula>
    </cfRule>
  </conditionalFormatting>
  <conditionalFormatting sqref="B537">
    <cfRule type="cellIs" dxfId="4808" priority="8631" operator="equal">
      <formula>"LỖI LINK FB"</formula>
    </cfRule>
  </conditionalFormatting>
  <conditionalFormatting sqref="B537">
    <cfRule type="cellIs" dxfId="4807" priority="8632" operator="equal">
      <formula>"Chờ feedback"</formula>
    </cfRule>
  </conditionalFormatting>
  <conditionalFormatting sqref="B537">
    <cfRule type="cellIs" dxfId="4806" priority="8633" operator="equal">
      <formula>"Chờ lớp"</formula>
    </cfRule>
  </conditionalFormatting>
  <conditionalFormatting sqref="B537">
    <cfRule type="cellIs" dxfId="4805" priority="8634" operator="equal">
      <formula>"DONE"</formula>
    </cfRule>
  </conditionalFormatting>
  <conditionalFormatting sqref="B537">
    <cfRule type="cellIs" dxfId="4804" priority="8635" operator="equal">
      <formula>"LỖI LINK FB"</formula>
    </cfRule>
  </conditionalFormatting>
  <conditionalFormatting sqref="B537">
    <cfRule type="cellIs" dxfId="4803" priority="8636" operator="equal">
      <formula>"LỖI LINK FB"</formula>
    </cfRule>
  </conditionalFormatting>
  <conditionalFormatting sqref="B537">
    <cfRule type="cellIs" dxfId="4802" priority="8637" operator="equal">
      <formula>"LỖI LINK FB"</formula>
    </cfRule>
  </conditionalFormatting>
  <conditionalFormatting sqref="B537">
    <cfRule type="cellIs" dxfId="4801" priority="8638" operator="equal">
      <formula>"LỖI LINK FB"</formula>
    </cfRule>
  </conditionalFormatting>
  <conditionalFormatting sqref="B537">
    <cfRule type="cellIs" dxfId="4800" priority="8639" operator="equal">
      <formula>"LỖI LINK FB"</formula>
    </cfRule>
  </conditionalFormatting>
  <conditionalFormatting sqref="B537">
    <cfRule type="cellIs" dxfId="4799" priority="8640" operator="equal">
      <formula>"LỖI LINK FB"</formula>
    </cfRule>
  </conditionalFormatting>
  <conditionalFormatting sqref="B537">
    <cfRule type="cellIs" dxfId="4798" priority="8641" operator="equal">
      <formula>"LỖI LINK FB"</formula>
    </cfRule>
  </conditionalFormatting>
  <conditionalFormatting sqref="B537">
    <cfRule type="cellIs" dxfId="4797" priority="8642" operator="equal">
      <formula>"LỖI LINK FB"</formula>
    </cfRule>
  </conditionalFormatting>
  <conditionalFormatting sqref="B537">
    <cfRule type="cellIs" dxfId="4796" priority="8643" operator="equal">
      <formula>"LỖI LINK FB"</formula>
    </cfRule>
  </conditionalFormatting>
  <conditionalFormatting sqref="B537">
    <cfRule type="cellIs" dxfId="4795" priority="8644" operator="equal">
      <formula>"LỖI LINK FB"</formula>
    </cfRule>
  </conditionalFormatting>
  <conditionalFormatting sqref="B537">
    <cfRule type="cellIs" dxfId="4794" priority="8645" operator="equal">
      <formula>"LỖI LINK FB"</formula>
    </cfRule>
  </conditionalFormatting>
  <conditionalFormatting sqref="B537">
    <cfRule type="cellIs" dxfId="4793" priority="8646" operator="equal">
      <formula>"LỖI LINK FB"</formula>
    </cfRule>
  </conditionalFormatting>
  <conditionalFormatting sqref="B537">
    <cfRule type="cellIs" dxfId="4792" priority="8647" operator="equal">
      <formula>"LỖI LINK FB"</formula>
    </cfRule>
  </conditionalFormatting>
  <conditionalFormatting sqref="B537">
    <cfRule type="cellIs" dxfId="4791" priority="8648" operator="equal">
      <formula>"LỖI LINK FB"</formula>
    </cfRule>
  </conditionalFormatting>
  <conditionalFormatting sqref="B537">
    <cfRule type="cellIs" dxfId="4790" priority="8649" operator="equal">
      <formula>"Chờ feedback"</formula>
    </cfRule>
  </conditionalFormatting>
  <conditionalFormatting sqref="B537">
    <cfRule type="cellIs" dxfId="4789" priority="8650" operator="equal">
      <formula>"Chờ lớp"</formula>
    </cfRule>
  </conditionalFormatting>
  <conditionalFormatting sqref="B537">
    <cfRule type="cellIs" dxfId="4788" priority="8651" operator="equal">
      <formula>"DONE"</formula>
    </cfRule>
  </conditionalFormatting>
  <conditionalFormatting sqref="B537">
    <cfRule type="cellIs" dxfId="4787" priority="8652" operator="equal">
      <formula>"LỖI LINK FB"</formula>
    </cfRule>
  </conditionalFormatting>
  <conditionalFormatting sqref="B537">
    <cfRule type="cellIs" dxfId="4786" priority="8653" operator="equal">
      <formula>"Chờ feedback"</formula>
    </cfRule>
  </conditionalFormatting>
  <conditionalFormatting sqref="B537">
    <cfRule type="cellIs" dxfId="4785" priority="8654" operator="equal">
      <formula>"Chờ lớp"</formula>
    </cfRule>
  </conditionalFormatting>
  <conditionalFormatting sqref="B537">
    <cfRule type="cellIs" dxfId="4784" priority="8655" operator="equal">
      <formula>"DONE"</formula>
    </cfRule>
  </conditionalFormatting>
  <conditionalFormatting sqref="B537">
    <cfRule type="cellIs" dxfId="4783" priority="8656" operator="equal">
      <formula>"LỖI LINK FB"</formula>
    </cfRule>
  </conditionalFormatting>
  <conditionalFormatting sqref="B537">
    <cfRule type="cellIs" dxfId="4782" priority="8657" operator="equal">
      <formula>"Chờ feedback"</formula>
    </cfRule>
  </conditionalFormatting>
  <conditionalFormatting sqref="B537">
    <cfRule type="cellIs" dxfId="4781" priority="8658" operator="equal">
      <formula>"Chờ lớp"</formula>
    </cfRule>
  </conditionalFormatting>
  <conditionalFormatting sqref="B537">
    <cfRule type="cellIs" dxfId="4780" priority="8659" operator="equal">
      <formula>"DONE"</formula>
    </cfRule>
  </conditionalFormatting>
  <conditionalFormatting sqref="B537">
    <cfRule type="cellIs" dxfId="4779" priority="8660" operator="equal">
      <formula>"DONE"</formula>
    </cfRule>
  </conditionalFormatting>
  <conditionalFormatting sqref="B537">
    <cfRule type="cellIs" dxfId="4778" priority="8661" operator="equal">
      <formula>"Chờ lớp"</formula>
    </cfRule>
  </conditionalFormatting>
  <conditionalFormatting sqref="B537">
    <cfRule type="cellIs" dxfId="4777" priority="8662" operator="equal">
      <formula>"Chờ feedback"</formula>
    </cfRule>
  </conditionalFormatting>
  <conditionalFormatting sqref="B537">
    <cfRule type="cellIs" dxfId="4776" priority="8663" operator="equal">
      <formula>"LỖI LINK FB"</formula>
    </cfRule>
  </conditionalFormatting>
  <conditionalFormatting sqref="B537">
    <cfRule type="cellIs" dxfId="4775" priority="8664" operator="equal">
      <formula>"LỖI LINK FB"</formula>
    </cfRule>
  </conditionalFormatting>
  <conditionalFormatting sqref="B537">
    <cfRule type="cellIs" dxfId="4774" priority="8665" operator="equal">
      <formula>"Chờ feedback"</formula>
    </cfRule>
  </conditionalFormatting>
  <conditionalFormatting sqref="B537">
    <cfRule type="cellIs" dxfId="4773" priority="8666" operator="equal">
      <formula>"Chờ lớp"</formula>
    </cfRule>
  </conditionalFormatting>
  <conditionalFormatting sqref="B537">
    <cfRule type="cellIs" dxfId="4772" priority="8667" operator="equal">
      <formula>"DONE"</formula>
    </cfRule>
  </conditionalFormatting>
  <conditionalFormatting sqref="B537">
    <cfRule type="cellIs" dxfId="4771" priority="8668" operator="equal">
      <formula>"DONE"</formula>
    </cfRule>
  </conditionalFormatting>
  <conditionalFormatting sqref="B537">
    <cfRule type="cellIs" dxfId="4770" priority="8669" operator="equal">
      <formula>"Chờ lớp"</formula>
    </cfRule>
  </conditionalFormatting>
  <conditionalFormatting sqref="B537">
    <cfRule type="cellIs" dxfId="4769" priority="8670" operator="equal">
      <formula>"Chờ feedback"</formula>
    </cfRule>
  </conditionalFormatting>
  <conditionalFormatting sqref="B537">
    <cfRule type="cellIs" dxfId="4768" priority="8671" operator="equal">
      <formula>"LỖI LINK FB"</formula>
    </cfRule>
  </conditionalFormatting>
  <conditionalFormatting sqref="B537">
    <cfRule type="cellIs" dxfId="4767" priority="8672" operator="equal">
      <formula>"DONE"</formula>
    </cfRule>
  </conditionalFormatting>
  <conditionalFormatting sqref="B537">
    <cfRule type="cellIs" dxfId="4766" priority="8673" operator="equal">
      <formula>"Chờ lớp"</formula>
    </cfRule>
  </conditionalFormatting>
  <conditionalFormatting sqref="B537">
    <cfRule type="cellIs" dxfId="4765" priority="8674" operator="equal">
      <formula>"Chờ feedback"</formula>
    </cfRule>
  </conditionalFormatting>
  <conditionalFormatting sqref="B537">
    <cfRule type="cellIs" dxfId="4764" priority="8675" operator="equal">
      <formula>"LỖI LINK FB"</formula>
    </cfRule>
  </conditionalFormatting>
  <conditionalFormatting sqref="B537">
    <cfRule type="cellIs" dxfId="4763" priority="8676" operator="equal">
      <formula>"LỖI LINK FB"</formula>
    </cfRule>
  </conditionalFormatting>
  <conditionalFormatting sqref="B537">
    <cfRule type="cellIs" dxfId="4762" priority="8677" operator="equal">
      <formula>"Chờ feedback"</formula>
    </cfRule>
  </conditionalFormatting>
  <conditionalFormatting sqref="B537">
    <cfRule type="cellIs" dxfId="4761" priority="8678" operator="equal">
      <formula>"Chờ lớp"</formula>
    </cfRule>
  </conditionalFormatting>
  <conditionalFormatting sqref="B537">
    <cfRule type="cellIs" dxfId="4760" priority="8679" operator="equal">
      <formula>"DONE"</formula>
    </cfRule>
  </conditionalFormatting>
  <conditionalFormatting sqref="B537">
    <cfRule type="cellIs" dxfId="4759" priority="8680" operator="equal">
      <formula>"LỖI LINK FB"</formula>
    </cfRule>
  </conditionalFormatting>
  <conditionalFormatting sqref="B537">
    <cfRule type="cellIs" dxfId="4758" priority="8681" operator="equal">
      <formula>"Chờ feedback"</formula>
    </cfRule>
  </conditionalFormatting>
  <conditionalFormatting sqref="B537">
    <cfRule type="cellIs" dxfId="4757" priority="8682" operator="equal">
      <formula>"Chờ lớp"</formula>
    </cfRule>
  </conditionalFormatting>
  <conditionalFormatting sqref="B537">
    <cfRule type="cellIs" dxfId="4756" priority="8683" operator="equal">
      <formula>"DONE"</formula>
    </cfRule>
  </conditionalFormatting>
  <conditionalFormatting sqref="B537">
    <cfRule type="cellIs" dxfId="4755" priority="8684" operator="equal">
      <formula>"DONE"</formula>
    </cfRule>
  </conditionalFormatting>
  <conditionalFormatting sqref="B537">
    <cfRule type="cellIs" dxfId="4754" priority="8685" operator="equal">
      <formula>"Chờ lớp"</formula>
    </cfRule>
  </conditionalFormatting>
  <conditionalFormatting sqref="B537">
    <cfRule type="cellIs" dxfId="4753" priority="8686" operator="equal">
      <formula>"Chờ feedback"</formula>
    </cfRule>
  </conditionalFormatting>
  <conditionalFormatting sqref="B537">
    <cfRule type="cellIs" dxfId="4752" priority="8687" operator="equal">
      <formula>"LỖI LINK FB"</formula>
    </cfRule>
  </conditionalFormatting>
  <conditionalFormatting sqref="B537">
    <cfRule type="cellIs" dxfId="4751" priority="8688" operator="equal">
      <formula>"LỖI LINK FB"</formula>
    </cfRule>
  </conditionalFormatting>
  <conditionalFormatting sqref="B537">
    <cfRule type="cellIs" dxfId="4750" priority="8689" operator="equal">
      <formula>"Chờ feedback"</formula>
    </cfRule>
  </conditionalFormatting>
  <conditionalFormatting sqref="B537">
    <cfRule type="cellIs" dxfId="4749" priority="8690" operator="equal">
      <formula>"Chờ lớp"</formula>
    </cfRule>
  </conditionalFormatting>
  <conditionalFormatting sqref="B537">
    <cfRule type="cellIs" dxfId="4748" priority="8691" operator="equal">
      <formula>"DONE"</formula>
    </cfRule>
  </conditionalFormatting>
  <conditionalFormatting sqref="B537">
    <cfRule type="cellIs" dxfId="4747" priority="8692" operator="equal">
      <formula>"LỖI LINK FB"</formula>
    </cfRule>
  </conditionalFormatting>
  <conditionalFormatting sqref="B537">
    <cfRule type="cellIs" dxfId="4746" priority="8693" operator="equal">
      <formula>"Chờ feedback"</formula>
    </cfRule>
  </conditionalFormatting>
  <conditionalFormatting sqref="B537">
    <cfRule type="cellIs" dxfId="4745" priority="8694" operator="equal">
      <formula>"Chờ lớp"</formula>
    </cfRule>
  </conditionalFormatting>
  <conditionalFormatting sqref="B537">
    <cfRule type="cellIs" dxfId="4744" priority="8695" operator="equal">
      <formula>"DONE"</formula>
    </cfRule>
  </conditionalFormatting>
  <conditionalFormatting sqref="B537">
    <cfRule type="cellIs" dxfId="4743" priority="8696" operator="equal">
      <formula>"LỖI LINK FB"</formula>
    </cfRule>
  </conditionalFormatting>
  <conditionalFormatting sqref="B537">
    <cfRule type="cellIs" dxfId="4742" priority="8697" operator="equal">
      <formula>"Chờ feedback"</formula>
    </cfRule>
  </conditionalFormatting>
  <conditionalFormatting sqref="B537">
    <cfRule type="cellIs" dxfId="4741" priority="8698" operator="equal">
      <formula>"Chờ lớp"</formula>
    </cfRule>
  </conditionalFormatting>
  <conditionalFormatting sqref="B537">
    <cfRule type="cellIs" dxfId="4740" priority="8699" operator="equal">
      <formula>"DONE"</formula>
    </cfRule>
  </conditionalFormatting>
  <conditionalFormatting sqref="B537">
    <cfRule type="cellIs" dxfId="4739" priority="8700" operator="equal">
      <formula>"LỖI LINK FB"</formula>
    </cfRule>
  </conditionalFormatting>
  <conditionalFormatting sqref="B537">
    <cfRule type="cellIs" dxfId="4738" priority="8701" operator="equal">
      <formula>"Chờ feedback"</formula>
    </cfRule>
  </conditionalFormatting>
  <conditionalFormatting sqref="B537">
    <cfRule type="cellIs" dxfId="4737" priority="8702" operator="equal">
      <formula>"Chờ lớp"</formula>
    </cfRule>
  </conditionalFormatting>
  <conditionalFormatting sqref="B537">
    <cfRule type="cellIs" dxfId="4736" priority="8703" operator="equal">
      <formula>"DONE"</formula>
    </cfRule>
  </conditionalFormatting>
  <conditionalFormatting sqref="B537">
    <cfRule type="cellIs" dxfId="4735" priority="8704" operator="equal">
      <formula>"DONE"</formula>
    </cfRule>
  </conditionalFormatting>
  <conditionalFormatting sqref="B537">
    <cfRule type="cellIs" dxfId="4734" priority="8705" operator="equal">
      <formula>"Chờ lớp"</formula>
    </cfRule>
  </conditionalFormatting>
  <conditionalFormatting sqref="B537">
    <cfRule type="cellIs" dxfId="4733" priority="8706" operator="equal">
      <formula>"Chờ feedback"</formula>
    </cfRule>
  </conditionalFormatting>
  <conditionalFormatting sqref="B537">
    <cfRule type="cellIs" dxfId="4732" priority="8707" operator="equal">
      <formula>"LỖI LINK FB"</formula>
    </cfRule>
  </conditionalFormatting>
  <conditionalFormatting sqref="B537">
    <cfRule type="cellIs" dxfId="4731" priority="8708" operator="equal">
      <formula>"DONE"</formula>
    </cfRule>
  </conditionalFormatting>
  <conditionalFormatting sqref="B537">
    <cfRule type="cellIs" dxfId="4730" priority="8709" operator="equal">
      <formula>"Chờ lớp"</formula>
    </cfRule>
  </conditionalFormatting>
  <conditionalFormatting sqref="B537">
    <cfRule type="cellIs" dxfId="4729" priority="8710" operator="equal">
      <formula>"Chờ feedback"</formula>
    </cfRule>
  </conditionalFormatting>
  <conditionalFormatting sqref="B537">
    <cfRule type="cellIs" dxfId="4728" priority="8711" operator="equal">
      <formula>"LỖI LINK FB"</formula>
    </cfRule>
  </conditionalFormatting>
  <conditionalFormatting sqref="B537">
    <cfRule type="cellIs" dxfId="4727" priority="8712" operator="equal">
      <formula>"DONE"</formula>
    </cfRule>
  </conditionalFormatting>
  <conditionalFormatting sqref="B537">
    <cfRule type="cellIs" dxfId="4726" priority="8713" operator="equal">
      <formula>"Chờ lớp"</formula>
    </cfRule>
  </conditionalFormatting>
  <conditionalFormatting sqref="B537">
    <cfRule type="cellIs" dxfId="4725" priority="8714" operator="equal">
      <formula>"Chờ feedback"</formula>
    </cfRule>
  </conditionalFormatting>
  <conditionalFormatting sqref="B537">
    <cfRule type="cellIs" dxfId="4724" priority="8715" operator="equal">
      <formula>"LỖI LINK FB"</formula>
    </cfRule>
  </conditionalFormatting>
  <conditionalFormatting sqref="B537">
    <cfRule type="cellIs" dxfId="4723" priority="8716" operator="equal">
      <formula>"DONE"</formula>
    </cfRule>
  </conditionalFormatting>
  <conditionalFormatting sqref="B537">
    <cfRule type="cellIs" dxfId="4722" priority="8717" operator="equal">
      <formula>"Chờ lớp"</formula>
    </cfRule>
  </conditionalFormatting>
  <conditionalFormatting sqref="B537">
    <cfRule type="cellIs" dxfId="4721" priority="8718" operator="equal">
      <formula>"Chờ feedback"</formula>
    </cfRule>
  </conditionalFormatting>
  <conditionalFormatting sqref="B537">
    <cfRule type="cellIs" dxfId="4720" priority="8719" operator="equal">
      <formula>"LỖI LINK FB"</formula>
    </cfRule>
  </conditionalFormatting>
  <conditionalFormatting sqref="B537">
    <cfRule type="cellIs" dxfId="4719" priority="8720" operator="equal">
      <formula>"LỖI LINK FB"</formula>
    </cfRule>
  </conditionalFormatting>
  <conditionalFormatting sqref="B537">
    <cfRule type="cellIs" dxfId="4718" priority="8721" operator="equal">
      <formula>"LỖI LINK FB"</formula>
    </cfRule>
  </conditionalFormatting>
  <conditionalFormatting sqref="B537">
    <cfRule type="cellIs" dxfId="4717" priority="8722" operator="equal">
      <formula>"LỖI LINK FB"</formula>
    </cfRule>
  </conditionalFormatting>
  <conditionalFormatting sqref="B537">
    <cfRule type="cellIs" dxfId="4716" priority="8723" operator="equal">
      <formula>"LỖI LINK FB"</formula>
    </cfRule>
  </conditionalFormatting>
  <conditionalFormatting sqref="B537">
    <cfRule type="cellIs" dxfId="4715" priority="8724" operator="equal">
      <formula>"LỖI LINK FB"</formula>
    </cfRule>
  </conditionalFormatting>
  <conditionalFormatting sqref="B537">
    <cfRule type="cellIs" dxfId="4714" priority="8725" operator="equal">
      <formula>"LỖI LINK FB"</formula>
    </cfRule>
  </conditionalFormatting>
  <conditionalFormatting sqref="B537">
    <cfRule type="cellIs" dxfId="4713" priority="8726" operator="equal">
      <formula>"LỖI LINK FB"</formula>
    </cfRule>
  </conditionalFormatting>
  <conditionalFormatting sqref="B537">
    <cfRule type="cellIs" dxfId="4712" priority="8727" operator="equal">
      <formula>"LỖI LINK FB"</formula>
    </cfRule>
  </conditionalFormatting>
  <conditionalFormatting sqref="B537">
    <cfRule type="cellIs" dxfId="4711" priority="8728" operator="equal">
      <formula>"LỖI LINK FB"</formula>
    </cfRule>
  </conditionalFormatting>
  <conditionalFormatting sqref="B537">
    <cfRule type="cellIs" dxfId="4710" priority="8729" operator="equal">
      <formula>"LỖI LINK FB"</formula>
    </cfRule>
  </conditionalFormatting>
  <conditionalFormatting sqref="B537">
    <cfRule type="cellIs" dxfId="4709" priority="8730" operator="equal">
      <formula>"LỖI LINK FB"</formula>
    </cfRule>
  </conditionalFormatting>
  <conditionalFormatting sqref="B537">
    <cfRule type="cellIs" dxfId="4708" priority="8731" operator="equal">
      <formula>"LỖI LINK FB"</formula>
    </cfRule>
  </conditionalFormatting>
  <conditionalFormatting sqref="B537">
    <cfRule type="cellIs" dxfId="4707" priority="8732" operator="equal">
      <formula>"LỖI LINK FB"</formula>
    </cfRule>
  </conditionalFormatting>
  <conditionalFormatting sqref="B537">
    <cfRule type="cellIs" dxfId="4706" priority="8733" operator="equal">
      <formula>"DONE"</formula>
    </cfRule>
  </conditionalFormatting>
  <conditionalFormatting sqref="B537">
    <cfRule type="cellIs" dxfId="4705" priority="8734" operator="equal">
      <formula>"Chờ lớp"</formula>
    </cfRule>
  </conditionalFormatting>
  <conditionalFormatting sqref="B537">
    <cfRule type="cellIs" dxfId="4704" priority="8735" operator="equal">
      <formula>"Chờ feedback"</formula>
    </cfRule>
  </conditionalFormatting>
  <conditionalFormatting sqref="B537">
    <cfRule type="cellIs" dxfId="4703" priority="8736" operator="equal">
      <formula>"LỖI LINK FB"</formula>
    </cfRule>
  </conditionalFormatting>
  <conditionalFormatting sqref="B537">
    <cfRule type="cellIs" dxfId="4702" priority="8737" operator="equal">
      <formula>"DONE"</formula>
    </cfRule>
  </conditionalFormatting>
  <conditionalFormatting sqref="B537">
    <cfRule type="cellIs" dxfId="4701" priority="8738" operator="equal">
      <formula>"Chờ lớp"</formula>
    </cfRule>
  </conditionalFormatting>
  <conditionalFormatting sqref="B537">
    <cfRule type="cellIs" dxfId="4700" priority="8739" operator="equal">
      <formula>"Chờ feedback"</formula>
    </cfRule>
  </conditionalFormatting>
  <conditionalFormatting sqref="B537">
    <cfRule type="cellIs" dxfId="4699" priority="8740" operator="equal">
      <formula>"LỖI LINK FB"</formula>
    </cfRule>
  </conditionalFormatting>
  <conditionalFormatting sqref="B537">
    <cfRule type="cellIs" dxfId="4698" priority="8741" operator="equal">
      <formula>"DONE"</formula>
    </cfRule>
  </conditionalFormatting>
  <conditionalFormatting sqref="B537">
    <cfRule type="cellIs" dxfId="4697" priority="8742" operator="equal">
      <formula>"Chờ lớp"</formula>
    </cfRule>
  </conditionalFormatting>
  <conditionalFormatting sqref="B537">
    <cfRule type="cellIs" dxfId="4696" priority="8743" operator="equal">
      <formula>"Chờ feedback"</formula>
    </cfRule>
  </conditionalFormatting>
  <conditionalFormatting sqref="B537">
    <cfRule type="cellIs" dxfId="4695" priority="8744" operator="equal">
      <formula>"LỖI LINK FB"</formula>
    </cfRule>
  </conditionalFormatting>
  <conditionalFormatting sqref="B537">
    <cfRule type="cellIs" dxfId="4694" priority="8745" operator="equal">
      <formula>"DONE"</formula>
    </cfRule>
  </conditionalFormatting>
  <conditionalFormatting sqref="B537">
    <cfRule type="cellIs" dxfId="4693" priority="8746" operator="equal">
      <formula>"Chờ lớp"</formula>
    </cfRule>
  </conditionalFormatting>
  <conditionalFormatting sqref="B537">
    <cfRule type="cellIs" dxfId="4692" priority="8747" operator="equal">
      <formula>"Chờ feedback"</formula>
    </cfRule>
  </conditionalFormatting>
  <conditionalFormatting sqref="B537">
    <cfRule type="cellIs" dxfId="4691" priority="8748" operator="equal">
      <formula>"LỖI LINK FB"</formula>
    </cfRule>
  </conditionalFormatting>
  <conditionalFormatting sqref="B537">
    <cfRule type="cellIs" dxfId="4690" priority="8749" operator="equal">
      <formula>"LỖI LINK FB"</formula>
    </cfRule>
  </conditionalFormatting>
  <conditionalFormatting sqref="B537">
    <cfRule type="cellIs" dxfId="4689" priority="8750" operator="equal">
      <formula>"Chờ feedback"</formula>
    </cfRule>
  </conditionalFormatting>
  <conditionalFormatting sqref="B537">
    <cfRule type="cellIs" dxfId="4688" priority="8751" operator="equal">
      <formula>"Chờ lớp"</formula>
    </cfRule>
  </conditionalFormatting>
  <conditionalFormatting sqref="B537">
    <cfRule type="cellIs" dxfId="4687" priority="8752" operator="equal">
      <formula>"DONE"</formula>
    </cfRule>
  </conditionalFormatting>
  <conditionalFormatting sqref="B537">
    <cfRule type="cellIs" dxfId="4686" priority="8753" operator="equal">
      <formula>"DONE"</formula>
    </cfRule>
  </conditionalFormatting>
  <conditionalFormatting sqref="B537">
    <cfRule type="cellIs" dxfId="4685" priority="8754" operator="equal">
      <formula>"Chờ lớp"</formula>
    </cfRule>
  </conditionalFormatting>
  <conditionalFormatting sqref="B537">
    <cfRule type="cellIs" dxfId="4684" priority="8755" operator="equal">
      <formula>"Chờ feedback"</formula>
    </cfRule>
  </conditionalFormatting>
  <conditionalFormatting sqref="B537">
    <cfRule type="cellIs" dxfId="4683" priority="8756" operator="equal">
      <formula>"LỖI LINK FB"</formula>
    </cfRule>
  </conditionalFormatting>
  <conditionalFormatting sqref="B537">
    <cfRule type="cellIs" dxfId="4682" priority="8757" operator="equal">
      <formula>"DONE"</formula>
    </cfRule>
  </conditionalFormatting>
  <conditionalFormatting sqref="B537">
    <cfRule type="cellIs" dxfId="4681" priority="8758" operator="equal">
      <formula>"Chờ lớp"</formula>
    </cfRule>
  </conditionalFormatting>
  <conditionalFormatting sqref="B537">
    <cfRule type="cellIs" dxfId="4680" priority="8759" operator="equal">
      <formula>"Chờ feedback"</formula>
    </cfRule>
  </conditionalFormatting>
  <conditionalFormatting sqref="B537">
    <cfRule type="cellIs" dxfId="4679" priority="8760" operator="equal">
      <formula>"LỖI LINK FB"</formula>
    </cfRule>
  </conditionalFormatting>
  <conditionalFormatting sqref="B537">
    <cfRule type="cellIs" dxfId="4678" priority="8761" operator="equal">
      <formula>"LỖI LINK FB"</formula>
    </cfRule>
  </conditionalFormatting>
  <conditionalFormatting sqref="B537">
    <cfRule type="cellIs" dxfId="4677" priority="8762" operator="equal">
      <formula>"Chờ feedback"</formula>
    </cfRule>
  </conditionalFormatting>
  <conditionalFormatting sqref="B537">
    <cfRule type="cellIs" dxfId="4676" priority="8763" operator="equal">
      <formula>"Chờ lớp"</formula>
    </cfRule>
  </conditionalFormatting>
  <conditionalFormatting sqref="B537">
    <cfRule type="cellIs" dxfId="4675" priority="8764" operator="equal">
      <formula>"DONE"</formula>
    </cfRule>
  </conditionalFormatting>
  <conditionalFormatting sqref="B537">
    <cfRule type="cellIs" dxfId="4674" priority="8765" operator="equal">
      <formula>"LỖI LINK FB"</formula>
    </cfRule>
  </conditionalFormatting>
  <conditionalFormatting sqref="B537">
    <cfRule type="cellIs" dxfId="4673" priority="8766" operator="equal">
      <formula>"Chờ feedback"</formula>
    </cfRule>
  </conditionalFormatting>
  <conditionalFormatting sqref="B537">
    <cfRule type="cellIs" dxfId="4672" priority="8767" operator="equal">
      <formula>"Chờ lớp"</formula>
    </cfRule>
  </conditionalFormatting>
  <conditionalFormatting sqref="B537">
    <cfRule type="cellIs" dxfId="4671" priority="8768" operator="equal">
      <formula>"DONE"</formula>
    </cfRule>
  </conditionalFormatting>
  <conditionalFormatting sqref="B537">
    <cfRule type="cellIs" dxfId="4670" priority="8769" operator="equal">
      <formula>"DONE"</formula>
    </cfRule>
  </conditionalFormatting>
  <conditionalFormatting sqref="B537">
    <cfRule type="cellIs" dxfId="4669" priority="8770" operator="equal">
      <formula>"Chờ lớp"</formula>
    </cfRule>
  </conditionalFormatting>
  <conditionalFormatting sqref="B537">
    <cfRule type="cellIs" dxfId="4668" priority="8771" operator="equal">
      <formula>"Chờ feedback"</formula>
    </cfRule>
  </conditionalFormatting>
  <conditionalFormatting sqref="B537">
    <cfRule type="cellIs" dxfId="4667" priority="8772" operator="equal">
      <formula>"LỖI LINK FB"</formula>
    </cfRule>
  </conditionalFormatting>
  <conditionalFormatting sqref="B537">
    <cfRule type="cellIs" dxfId="4666" priority="8773" operator="equal">
      <formula>"LỖI LINK FB"</formula>
    </cfRule>
  </conditionalFormatting>
  <conditionalFormatting sqref="B537">
    <cfRule type="cellIs" dxfId="4665" priority="8774" operator="equal">
      <formula>"Chờ feedback"</formula>
    </cfRule>
  </conditionalFormatting>
  <conditionalFormatting sqref="B537">
    <cfRule type="cellIs" dxfId="4664" priority="8775" operator="equal">
      <formula>"Chờ lớp"</formula>
    </cfRule>
  </conditionalFormatting>
  <conditionalFormatting sqref="B537">
    <cfRule type="cellIs" dxfId="4663" priority="8776" operator="equal">
      <formula>"DONE"</formula>
    </cfRule>
  </conditionalFormatting>
  <conditionalFormatting sqref="B537">
    <cfRule type="cellIs" dxfId="4662" priority="8777" operator="equal">
      <formula>"DONE"</formula>
    </cfRule>
  </conditionalFormatting>
  <conditionalFormatting sqref="B537">
    <cfRule type="cellIs" dxfId="4661" priority="8778" operator="equal">
      <formula>"Chờ lớp"</formula>
    </cfRule>
  </conditionalFormatting>
  <conditionalFormatting sqref="B537">
    <cfRule type="cellIs" dxfId="4660" priority="8779" operator="equal">
      <formula>"Chờ feedback"</formula>
    </cfRule>
  </conditionalFormatting>
  <conditionalFormatting sqref="B537">
    <cfRule type="cellIs" dxfId="4659" priority="8780" operator="equal">
      <formula>"LỖI LINK FB"</formula>
    </cfRule>
  </conditionalFormatting>
  <conditionalFormatting sqref="B537">
    <cfRule type="cellIs" dxfId="4658" priority="8781" operator="equal">
      <formula>"DONE"</formula>
    </cfRule>
  </conditionalFormatting>
  <conditionalFormatting sqref="B537">
    <cfRule type="cellIs" dxfId="4657" priority="8782" operator="equal">
      <formula>"Chờ lớp"</formula>
    </cfRule>
  </conditionalFormatting>
  <conditionalFormatting sqref="B537">
    <cfRule type="cellIs" dxfId="4656" priority="8783" operator="equal">
      <formula>"Chờ feedback"</formula>
    </cfRule>
  </conditionalFormatting>
  <conditionalFormatting sqref="B537">
    <cfRule type="cellIs" dxfId="4655" priority="8784" operator="equal">
      <formula>"LỖI LINK FB"</formula>
    </cfRule>
  </conditionalFormatting>
  <conditionalFormatting sqref="B537">
    <cfRule type="cellIs" dxfId="4654" priority="8785" operator="equal">
      <formula>"DONE"</formula>
    </cfRule>
  </conditionalFormatting>
  <conditionalFormatting sqref="B537">
    <cfRule type="cellIs" dxfId="4653" priority="8786" operator="equal">
      <formula>"Chờ lớp"</formula>
    </cfRule>
  </conditionalFormatting>
  <conditionalFormatting sqref="B537">
    <cfRule type="cellIs" dxfId="4652" priority="8787" operator="equal">
      <formula>"Chờ feedback"</formula>
    </cfRule>
  </conditionalFormatting>
  <conditionalFormatting sqref="B537">
    <cfRule type="cellIs" dxfId="4651" priority="8788" operator="equal">
      <formula>"LỖI LINK FB"</formula>
    </cfRule>
  </conditionalFormatting>
  <conditionalFormatting sqref="B537">
    <cfRule type="cellIs" dxfId="4650" priority="8789" operator="equal">
      <formula>"DONE"</formula>
    </cfRule>
  </conditionalFormatting>
  <conditionalFormatting sqref="B537">
    <cfRule type="cellIs" dxfId="4649" priority="8790" operator="equal">
      <formula>"Chờ lớp"</formula>
    </cfRule>
  </conditionalFormatting>
  <conditionalFormatting sqref="B537">
    <cfRule type="cellIs" dxfId="4648" priority="8791" operator="equal">
      <formula>"Chờ feedback"</formula>
    </cfRule>
  </conditionalFormatting>
  <conditionalFormatting sqref="B537">
    <cfRule type="cellIs" dxfId="4647" priority="8792" operator="equal">
      <formula>"LỖI LINK FB"</formula>
    </cfRule>
  </conditionalFormatting>
  <conditionalFormatting sqref="B537">
    <cfRule type="cellIs" dxfId="4646" priority="8793" operator="equal">
      <formula>"LỖI LINK FB"</formula>
    </cfRule>
  </conditionalFormatting>
  <conditionalFormatting sqref="B537">
    <cfRule type="cellIs" dxfId="4645" priority="8794" operator="equal">
      <formula>"LỖI LINK FB"</formula>
    </cfRule>
  </conditionalFormatting>
  <conditionalFormatting sqref="B537">
    <cfRule type="cellIs" dxfId="4644" priority="8795" operator="equal">
      <formula>"LỖI LINK FB"</formula>
    </cfRule>
  </conditionalFormatting>
  <conditionalFormatting sqref="B537">
    <cfRule type="cellIs" dxfId="4643" priority="8796" operator="equal">
      <formula>"LỖI LINK FB"</formula>
    </cfRule>
  </conditionalFormatting>
  <conditionalFormatting sqref="B537">
    <cfRule type="cellIs" dxfId="4642" priority="8797" operator="equal">
      <formula>"LỖI LINK FB"</formula>
    </cfRule>
  </conditionalFormatting>
  <conditionalFormatting sqref="B537">
    <cfRule type="cellIs" dxfId="4641" priority="8798" operator="equal">
      <formula>"LỖI LINK FB"</formula>
    </cfRule>
  </conditionalFormatting>
  <conditionalFormatting sqref="B537">
    <cfRule type="cellIs" dxfId="4640" priority="8799" operator="equal">
      <formula>"LỖI LINK FB"</formula>
    </cfRule>
  </conditionalFormatting>
  <conditionalFormatting sqref="B537">
    <cfRule type="cellIs" dxfId="4639" priority="8800" operator="equal">
      <formula>"LỖI LINK FB"</formula>
    </cfRule>
  </conditionalFormatting>
  <conditionalFormatting sqref="B537">
    <cfRule type="cellIs" dxfId="4638" priority="8801" operator="equal">
      <formula>"LỖI LINK FB"</formula>
    </cfRule>
  </conditionalFormatting>
  <conditionalFormatting sqref="B537">
    <cfRule type="cellIs" dxfId="4637" priority="8802" operator="equal">
      <formula>"LỖI LINK FB"</formula>
    </cfRule>
  </conditionalFormatting>
  <conditionalFormatting sqref="B537">
    <cfRule type="cellIs" dxfId="4636" priority="8803" operator="equal">
      <formula>"LỖI LINK FB"</formula>
    </cfRule>
  </conditionalFormatting>
  <conditionalFormatting sqref="B537">
    <cfRule type="cellIs" dxfId="4635" priority="8804" operator="equal">
      <formula>"LỖI LINK FB"</formula>
    </cfRule>
  </conditionalFormatting>
  <conditionalFormatting sqref="B537">
    <cfRule type="cellIs" dxfId="4634" priority="8805" operator="equal">
      <formula>"LỖI LINK FB"</formula>
    </cfRule>
  </conditionalFormatting>
  <conditionalFormatting sqref="B537">
    <cfRule type="cellIs" dxfId="4633" priority="8806" operator="equal">
      <formula>"DONE"</formula>
    </cfRule>
  </conditionalFormatting>
  <conditionalFormatting sqref="B537">
    <cfRule type="cellIs" dxfId="4632" priority="8807" operator="equal">
      <formula>"Chờ lớp"</formula>
    </cfRule>
  </conditionalFormatting>
  <conditionalFormatting sqref="B537">
    <cfRule type="cellIs" dxfId="4631" priority="8808" operator="equal">
      <formula>"Chờ feedback"</formula>
    </cfRule>
  </conditionalFormatting>
  <conditionalFormatting sqref="B537">
    <cfRule type="cellIs" dxfId="4630" priority="8809" operator="equal">
      <formula>"LỖI LINK FB"</formula>
    </cfRule>
  </conditionalFormatting>
  <conditionalFormatting sqref="B537">
    <cfRule type="cellIs" dxfId="4629" priority="8810" operator="equal">
      <formula>"DONE"</formula>
    </cfRule>
  </conditionalFormatting>
  <conditionalFormatting sqref="B537">
    <cfRule type="cellIs" dxfId="4628" priority="8811" operator="equal">
      <formula>"Chờ lớp"</formula>
    </cfRule>
  </conditionalFormatting>
  <conditionalFormatting sqref="B537">
    <cfRule type="cellIs" dxfId="4627" priority="8812" operator="equal">
      <formula>"Chờ feedback"</formula>
    </cfRule>
  </conditionalFormatting>
  <conditionalFormatting sqref="B537">
    <cfRule type="cellIs" dxfId="4626" priority="8813" operator="equal">
      <formula>"LỖI LINK FB"</formula>
    </cfRule>
  </conditionalFormatting>
  <conditionalFormatting sqref="B537">
    <cfRule type="cellIs" dxfId="4625" priority="8814" operator="equal">
      <formula>"DONE"</formula>
    </cfRule>
  </conditionalFormatting>
  <conditionalFormatting sqref="B537">
    <cfRule type="cellIs" dxfId="4624" priority="8815" operator="equal">
      <formula>"Chờ lớp"</formula>
    </cfRule>
  </conditionalFormatting>
  <conditionalFormatting sqref="B537">
    <cfRule type="cellIs" dxfId="4623" priority="8816" operator="equal">
      <formula>"Chờ feedback"</formula>
    </cfRule>
  </conditionalFormatting>
  <conditionalFormatting sqref="B537">
    <cfRule type="cellIs" dxfId="4622" priority="8817" operator="equal">
      <formula>"LỖI LINK FB"</formula>
    </cfRule>
  </conditionalFormatting>
  <conditionalFormatting sqref="B537">
    <cfRule type="cellIs" dxfId="4621" priority="8818" operator="equal">
      <formula>"DONE"</formula>
    </cfRule>
  </conditionalFormatting>
  <conditionalFormatting sqref="B537">
    <cfRule type="cellIs" dxfId="4620" priority="8819" operator="equal">
      <formula>"Chờ lớp"</formula>
    </cfRule>
  </conditionalFormatting>
  <conditionalFormatting sqref="B537">
    <cfRule type="cellIs" dxfId="4619" priority="8820" operator="equal">
      <formula>"Chờ feedback"</formula>
    </cfRule>
  </conditionalFormatting>
  <conditionalFormatting sqref="B537">
    <cfRule type="cellIs" dxfId="4618" priority="8821" operator="equal">
      <formula>"LỖI LINK FB"</formula>
    </cfRule>
  </conditionalFormatting>
  <conditionalFormatting sqref="B537">
    <cfRule type="cellIs" dxfId="4617" priority="8822" operator="equal">
      <formula>"DONE"</formula>
    </cfRule>
  </conditionalFormatting>
  <conditionalFormatting sqref="B537">
    <cfRule type="cellIs" dxfId="4616" priority="8823" operator="equal">
      <formula>"Chờ lớp"</formula>
    </cfRule>
  </conditionalFormatting>
  <conditionalFormatting sqref="B537">
    <cfRule type="cellIs" dxfId="4615" priority="8824" operator="equal">
      <formula>"Chờ feedback"</formula>
    </cfRule>
  </conditionalFormatting>
  <conditionalFormatting sqref="B537">
    <cfRule type="cellIs" dxfId="4614" priority="8825" operator="equal">
      <formula>"LỖI LINK FB"</formula>
    </cfRule>
  </conditionalFormatting>
  <conditionalFormatting sqref="B537">
    <cfRule type="cellIs" dxfId="4613" priority="8826" operator="equal">
      <formula>"LỖI LINK FB"</formula>
    </cfRule>
  </conditionalFormatting>
  <conditionalFormatting sqref="B537">
    <cfRule type="cellIs" dxfId="4612" priority="8827" operator="equal">
      <formula>"Chờ feedback"</formula>
    </cfRule>
  </conditionalFormatting>
  <conditionalFormatting sqref="B537">
    <cfRule type="cellIs" dxfId="4611" priority="8828" operator="equal">
      <formula>"Chờ lớp"</formula>
    </cfRule>
  </conditionalFormatting>
  <conditionalFormatting sqref="B537">
    <cfRule type="cellIs" dxfId="4610" priority="8829" operator="equal">
      <formula>"DONE"</formula>
    </cfRule>
  </conditionalFormatting>
  <conditionalFormatting sqref="B537">
    <cfRule type="cellIs" dxfId="4609" priority="8830" operator="equal">
      <formula>"DONE"</formula>
    </cfRule>
  </conditionalFormatting>
  <conditionalFormatting sqref="B537">
    <cfRule type="cellIs" dxfId="4608" priority="8831" operator="equal">
      <formula>"Chờ lớp"</formula>
    </cfRule>
  </conditionalFormatting>
  <conditionalFormatting sqref="B537">
    <cfRule type="cellIs" dxfId="4607" priority="8832" operator="equal">
      <formula>"Chờ feedback"</formula>
    </cfRule>
  </conditionalFormatting>
  <conditionalFormatting sqref="B537">
    <cfRule type="cellIs" dxfId="4606" priority="8833" operator="equal">
      <formula>"LỖI LINK FB"</formula>
    </cfRule>
  </conditionalFormatting>
  <conditionalFormatting sqref="B537">
    <cfRule type="cellIs" dxfId="4605" priority="8834" operator="equal">
      <formula>"DONE"</formula>
    </cfRule>
  </conditionalFormatting>
  <conditionalFormatting sqref="B537">
    <cfRule type="cellIs" dxfId="4604" priority="8835" operator="equal">
      <formula>"Chờ lớp"</formula>
    </cfRule>
  </conditionalFormatting>
  <conditionalFormatting sqref="B537">
    <cfRule type="cellIs" dxfId="4603" priority="8836" operator="equal">
      <formula>"Chờ feedback"</formula>
    </cfRule>
  </conditionalFormatting>
  <conditionalFormatting sqref="B537">
    <cfRule type="cellIs" dxfId="4602" priority="8837" operator="equal">
      <formula>"LỖI LINK FB"</formula>
    </cfRule>
  </conditionalFormatting>
  <conditionalFormatting sqref="B537">
    <cfRule type="cellIs" dxfId="4601" priority="8838" operator="equal">
      <formula>"LỖI LINK FB"</formula>
    </cfRule>
  </conditionalFormatting>
  <conditionalFormatting sqref="B537">
    <cfRule type="cellIs" dxfId="4600" priority="8839" operator="equal">
      <formula>"Chờ feedback"</formula>
    </cfRule>
  </conditionalFormatting>
  <conditionalFormatting sqref="B537">
    <cfRule type="cellIs" dxfId="4599" priority="8840" operator="equal">
      <formula>"Chờ lớp"</formula>
    </cfRule>
  </conditionalFormatting>
  <conditionalFormatting sqref="B537">
    <cfRule type="cellIs" dxfId="4598" priority="8841" operator="equal">
      <formula>"DONE"</formula>
    </cfRule>
  </conditionalFormatting>
  <conditionalFormatting sqref="B537">
    <cfRule type="cellIs" dxfId="4597" priority="8842" operator="equal">
      <formula>"LỖI LINK FB"</formula>
    </cfRule>
  </conditionalFormatting>
  <conditionalFormatting sqref="B537">
    <cfRule type="cellIs" dxfId="4596" priority="8843" operator="equal">
      <formula>"Chờ feedback"</formula>
    </cfRule>
  </conditionalFormatting>
  <conditionalFormatting sqref="B537">
    <cfRule type="cellIs" dxfId="4595" priority="8844" operator="equal">
      <formula>"Chờ lớp"</formula>
    </cfRule>
  </conditionalFormatting>
  <conditionalFormatting sqref="B537">
    <cfRule type="cellIs" dxfId="4594" priority="8845" operator="equal">
      <formula>"DONE"</formula>
    </cfRule>
  </conditionalFormatting>
  <conditionalFormatting sqref="B537">
    <cfRule type="cellIs" dxfId="4593" priority="8846" operator="equal">
      <formula>"DONE"</formula>
    </cfRule>
  </conditionalFormatting>
  <conditionalFormatting sqref="B537">
    <cfRule type="cellIs" dxfId="4592" priority="8847" operator="equal">
      <formula>"Chờ lớp"</formula>
    </cfRule>
  </conditionalFormatting>
  <conditionalFormatting sqref="B537">
    <cfRule type="cellIs" dxfId="4591" priority="8848" operator="equal">
      <formula>"Chờ feedback"</formula>
    </cfRule>
  </conditionalFormatting>
  <conditionalFormatting sqref="B537">
    <cfRule type="cellIs" dxfId="4590" priority="8849" operator="equal">
      <formula>"LỖI LINK FB"</formula>
    </cfRule>
  </conditionalFormatting>
  <conditionalFormatting sqref="B537">
    <cfRule type="cellIs" dxfId="4589" priority="8850" operator="equal">
      <formula>"LỖI LINK FB"</formula>
    </cfRule>
  </conditionalFormatting>
  <conditionalFormatting sqref="B537">
    <cfRule type="cellIs" dxfId="4588" priority="8851" operator="equal">
      <formula>"Chờ feedback"</formula>
    </cfRule>
  </conditionalFormatting>
  <conditionalFormatting sqref="B537">
    <cfRule type="cellIs" dxfId="4587" priority="8852" operator="equal">
      <formula>"Chờ lớp"</formula>
    </cfRule>
  </conditionalFormatting>
  <conditionalFormatting sqref="B537">
    <cfRule type="cellIs" dxfId="4586" priority="8853" operator="equal">
      <formula>"DONE"</formula>
    </cfRule>
  </conditionalFormatting>
  <conditionalFormatting sqref="B537">
    <cfRule type="cellIs" dxfId="4585" priority="8854" operator="equal">
      <formula>"DONE"</formula>
    </cfRule>
  </conditionalFormatting>
  <conditionalFormatting sqref="B537">
    <cfRule type="cellIs" dxfId="4584" priority="8855" operator="equal">
      <formula>"Chờ lớp"</formula>
    </cfRule>
  </conditionalFormatting>
  <conditionalFormatting sqref="B537">
    <cfRule type="cellIs" dxfId="4583" priority="8856" operator="equal">
      <formula>"Chờ feedback"</formula>
    </cfRule>
  </conditionalFormatting>
  <conditionalFormatting sqref="B537">
    <cfRule type="cellIs" dxfId="4582" priority="8857" operator="equal">
      <formula>"LỖI LINK FB"</formula>
    </cfRule>
  </conditionalFormatting>
  <conditionalFormatting sqref="B537">
    <cfRule type="cellIs" dxfId="4581" priority="8858" operator="equal">
      <formula>"DONE"</formula>
    </cfRule>
  </conditionalFormatting>
  <conditionalFormatting sqref="B537">
    <cfRule type="cellIs" dxfId="4580" priority="8859" operator="equal">
      <formula>"Chờ lớp"</formula>
    </cfRule>
  </conditionalFormatting>
  <conditionalFormatting sqref="B537">
    <cfRule type="cellIs" dxfId="4579" priority="8860" operator="equal">
      <formula>"Chờ feedback"</formula>
    </cfRule>
  </conditionalFormatting>
  <conditionalFormatting sqref="B537">
    <cfRule type="cellIs" dxfId="4578" priority="8861" operator="equal">
      <formula>"LỖI LINK FB"</formula>
    </cfRule>
  </conditionalFormatting>
  <conditionalFormatting sqref="G537">
    <cfRule type="cellIs" dxfId="4577" priority="8862" operator="equal">
      <formula>"V"</formula>
    </cfRule>
  </conditionalFormatting>
  <conditionalFormatting sqref="G537">
    <cfRule type="cellIs" dxfId="4576" priority="8863" operator="equal">
      <formula>"V"</formula>
    </cfRule>
  </conditionalFormatting>
  <conditionalFormatting sqref="G537">
    <cfRule type="cellIs" dxfId="4575" priority="8864" operator="equal">
      <formula>"V"</formula>
    </cfRule>
  </conditionalFormatting>
  <conditionalFormatting sqref="G537">
    <cfRule type="cellIs" dxfId="4574" priority="8865" operator="equal">
      <formula>"A"</formula>
    </cfRule>
  </conditionalFormatting>
  <conditionalFormatting sqref="G537">
    <cfRule type="cellIs" dxfId="4573" priority="8866" operator="equal">
      <formula>"B"</formula>
    </cfRule>
  </conditionalFormatting>
  <conditionalFormatting sqref="G537">
    <cfRule type="cellIs" dxfId="4572" priority="8867" operator="equal">
      <formula>"C"</formula>
    </cfRule>
  </conditionalFormatting>
  <conditionalFormatting sqref="G537">
    <cfRule type="cellIs" dxfId="4571" priority="8868" operator="equal">
      <formula>"T"</formula>
    </cfRule>
  </conditionalFormatting>
  <conditionalFormatting sqref="G537">
    <cfRule type="cellIs" dxfId="4570" priority="8869" operator="equal">
      <formula>"V"</formula>
    </cfRule>
  </conditionalFormatting>
  <conditionalFormatting sqref="D537:E537">
    <cfRule type="cellIs" dxfId="4569" priority="8870" operator="equal">
      <formula>"GT Lv1"</formula>
    </cfRule>
  </conditionalFormatting>
  <conditionalFormatting sqref="D537:E537">
    <cfRule type="cellIs" dxfId="4568" priority="8871" operator="equal">
      <formula>"GT Lv2"</formula>
    </cfRule>
  </conditionalFormatting>
  <conditionalFormatting sqref="D537:E537">
    <cfRule type="cellIs" dxfId="4567" priority="8872" operator="equal">
      <formula>"GT Lv3"</formula>
    </cfRule>
  </conditionalFormatting>
  <conditionalFormatting sqref="D537:E537">
    <cfRule type="cellIs" dxfId="4566" priority="8873" operator="equal">
      <formula>"Toeic Lv1"</formula>
    </cfRule>
  </conditionalFormatting>
  <conditionalFormatting sqref="D537:E537">
    <cfRule type="cellIs" dxfId="4565" priority="8874" operator="equal">
      <formula>"Toeic Lv2"</formula>
    </cfRule>
  </conditionalFormatting>
  <conditionalFormatting sqref="D537:E537">
    <cfRule type="containsText" dxfId="4564" priority="8875" operator="containsText" text="Combo">
      <formula>NOT(ISERROR(SEARCH(("Combo"),(D537))))</formula>
    </cfRule>
  </conditionalFormatting>
  <conditionalFormatting sqref="D537:E537">
    <cfRule type="containsText" dxfId="4563" priority="8876" operator="containsText" text="Combo">
      <formula>NOT(ISERROR(SEARCH(("Combo"),(D537))))</formula>
    </cfRule>
  </conditionalFormatting>
  <conditionalFormatting sqref="D537:E537">
    <cfRule type="containsText" dxfId="4562" priority="8877" operator="containsText" text="Combo">
      <formula>NOT(ISERROR(SEARCH(("Combo"),(D537))))</formula>
    </cfRule>
  </conditionalFormatting>
  <conditionalFormatting sqref="D537:E537">
    <cfRule type="containsText" dxfId="4561" priority="8878" operator="containsText" text="Combo">
      <formula>NOT(ISERROR(SEARCH(("Combo"),(D537))))</formula>
    </cfRule>
  </conditionalFormatting>
  <conditionalFormatting sqref="C537">
    <cfRule type="cellIs" dxfId="4560" priority="8879" operator="equal">
      <formula>"Mới"</formula>
    </cfRule>
  </conditionalFormatting>
  <conditionalFormatting sqref="C537">
    <cfRule type="cellIs" dxfId="4559" priority="8880" operator="equal">
      <formula>"Up Level"</formula>
    </cfRule>
  </conditionalFormatting>
  <conditionalFormatting sqref="C537">
    <cfRule type="cellIs" dxfId="4558" priority="8881" operator="equal">
      <formula>"Up quá trình"</formula>
    </cfRule>
  </conditionalFormatting>
  <conditionalFormatting sqref="C537">
    <cfRule type="cellIs" dxfId="4557" priority="8882" operator="equal">
      <formula>"Mới"</formula>
    </cfRule>
  </conditionalFormatting>
  <conditionalFormatting sqref="C537">
    <cfRule type="cellIs" dxfId="4556" priority="8883" operator="equal">
      <formula>"Up Level"</formula>
    </cfRule>
  </conditionalFormatting>
  <conditionalFormatting sqref="C537">
    <cfRule type="cellIs" dxfId="4555" priority="8884" operator="equal">
      <formula>"Đã tính lương"</formula>
    </cfRule>
  </conditionalFormatting>
  <conditionalFormatting sqref="C537">
    <cfRule type="cellIs" dxfId="4554" priority="8885" operator="equal">
      <formula>"Up quá trình"</formula>
    </cfRule>
  </conditionalFormatting>
  <conditionalFormatting sqref="N537">
    <cfRule type="cellIs" dxfId="4553" priority="8886" operator="equal">
      <formula>"TIẾN"</formula>
    </cfRule>
  </conditionalFormatting>
  <conditionalFormatting sqref="N537">
    <cfRule type="cellIs" dxfId="4552" priority="8887" operator="equal">
      <formula>"TIẾN"</formula>
    </cfRule>
  </conditionalFormatting>
  <conditionalFormatting sqref="Z537">
    <cfRule type="cellIs" dxfId="4551" priority="8888" operator="equal">
      <formula>"Đã tính lương"</formula>
    </cfRule>
  </conditionalFormatting>
  <conditionalFormatting sqref="Y535:Y536">
    <cfRule type="endsWith" dxfId="4550" priority="8889" operator="endsWith" text=" ">
      <formula>RIGHT((Y535),LEN(" "))=(" ")</formula>
    </cfRule>
  </conditionalFormatting>
  <conditionalFormatting sqref="Y535:Y536">
    <cfRule type="endsWith" dxfId="4549" priority="8890" operator="endsWith" text=" ">
      <formula>RIGHT((Y535),LEN(" "))=(" ")</formula>
    </cfRule>
  </conditionalFormatting>
  <conditionalFormatting sqref="D534:E534">
    <cfRule type="containsText" dxfId="4548" priority="8891" operator="containsText" text="Combo">
      <formula>NOT(ISERROR(SEARCH(("Combo"),(D534))))</formula>
    </cfRule>
  </conditionalFormatting>
  <conditionalFormatting sqref="D534:E534">
    <cfRule type="containsText" dxfId="4547" priority="8892" operator="containsText" text="Combo">
      <formula>NOT(ISERROR(SEARCH(("Combo"),(D534))))</formula>
    </cfRule>
  </conditionalFormatting>
  <conditionalFormatting sqref="D534:E534">
    <cfRule type="containsText" dxfId="4546" priority="8893" operator="containsText" text="Combo">
      <formula>NOT(ISERROR(SEARCH(("Combo"),(D534))))</formula>
    </cfRule>
  </conditionalFormatting>
  <conditionalFormatting sqref="D534:E534">
    <cfRule type="containsText" dxfId="4545" priority="8894" operator="containsText" text="Combo">
      <formula>NOT(ISERROR(SEARCH(("Combo"),(D534))))</formula>
    </cfRule>
  </conditionalFormatting>
  <conditionalFormatting sqref="D534:E534">
    <cfRule type="cellIs" dxfId="4544" priority="8895" operator="equal">
      <formula>"Toeic Lv2"</formula>
    </cfRule>
  </conditionalFormatting>
  <conditionalFormatting sqref="D534:E534">
    <cfRule type="cellIs" dxfId="4543" priority="8896" operator="equal">
      <formula>"Toeic Lv1"</formula>
    </cfRule>
  </conditionalFormatting>
  <conditionalFormatting sqref="D534:E534">
    <cfRule type="cellIs" dxfId="4542" priority="8897" operator="equal">
      <formula>"GT Lv3"</formula>
    </cfRule>
  </conditionalFormatting>
  <conditionalFormatting sqref="D534:E534">
    <cfRule type="cellIs" dxfId="4541" priority="8898" operator="equal">
      <formula>"GT Lv2"</formula>
    </cfRule>
  </conditionalFormatting>
  <conditionalFormatting sqref="D534:E534">
    <cfRule type="cellIs" dxfId="4540" priority="8899" operator="equal">
      <formula>"GT Lv1"</formula>
    </cfRule>
  </conditionalFormatting>
  <conditionalFormatting sqref="H534">
    <cfRule type="colorScale" priority="8900">
      <colorScale>
        <cfvo type="min"/>
        <cfvo type="max"/>
        <color rgb="FF57BB8A"/>
        <color rgb="FFFFFFFF"/>
      </colorScale>
    </cfRule>
  </conditionalFormatting>
  <conditionalFormatting sqref="G534:G559 H534 G974 G976">
    <cfRule type="cellIs" dxfId="4539" priority="8901" operator="equal">
      <formula>"A"</formula>
    </cfRule>
  </conditionalFormatting>
  <conditionalFormatting sqref="G534:G559 H534 G974 G976">
    <cfRule type="cellIs" dxfId="4538" priority="8902" operator="equal">
      <formula>"B"</formula>
    </cfRule>
  </conditionalFormatting>
  <conditionalFormatting sqref="G534:G559 H534 G974 G976">
    <cfRule type="cellIs" dxfId="4537" priority="8903" operator="equal">
      <formula>"C"</formula>
    </cfRule>
  </conditionalFormatting>
  <conditionalFormatting sqref="G534:G559 H534 G974 G976">
    <cfRule type="cellIs" dxfId="4536" priority="8904" operator="equal">
      <formula>"T"</formula>
    </cfRule>
  </conditionalFormatting>
  <conditionalFormatting sqref="G534:G559 H534 G974 G976">
    <cfRule type="cellIs" dxfId="4535" priority="8905" operator="equal">
      <formula>"V"</formula>
    </cfRule>
  </conditionalFormatting>
  <conditionalFormatting sqref="G534:G559 H534 G974 G976">
    <cfRule type="cellIs" dxfId="4534" priority="8906" operator="equal">
      <formula>"V"</formula>
    </cfRule>
  </conditionalFormatting>
  <conditionalFormatting sqref="G534:G559 H534 G974 G976">
    <cfRule type="cellIs" dxfId="4533" priority="8907" operator="equal">
      <formula>"V"</formula>
    </cfRule>
  </conditionalFormatting>
  <conditionalFormatting sqref="G534:G559 H534 G974 G976">
    <cfRule type="cellIs" dxfId="4532" priority="8908" operator="equal">
      <formula>"V"</formula>
    </cfRule>
  </conditionalFormatting>
  <conditionalFormatting sqref="C534">
    <cfRule type="cellIs" dxfId="4531" priority="8909" operator="equal">
      <formula>"Mới"</formula>
    </cfRule>
  </conditionalFormatting>
  <conditionalFormatting sqref="C534">
    <cfRule type="cellIs" dxfId="4530" priority="8910" operator="equal">
      <formula>"Up Level"</formula>
    </cfRule>
  </conditionalFormatting>
  <conditionalFormatting sqref="C534 Z534">
    <cfRule type="cellIs" dxfId="4529" priority="8911" operator="equal">
      <formula>"Đã tính lương"</formula>
    </cfRule>
  </conditionalFormatting>
  <conditionalFormatting sqref="C534">
    <cfRule type="cellIs" dxfId="4528" priority="8912" operator="equal">
      <formula>"Up quá trình"</formula>
    </cfRule>
  </conditionalFormatting>
  <conditionalFormatting sqref="C534">
    <cfRule type="cellIs" dxfId="4527" priority="8913" operator="equal">
      <formula>"Mới"</formula>
    </cfRule>
  </conditionalFormatting>
  <conditionalFormatting sqref="C534">
    <cfRule type="cellIs" dxfId="4526" priority="8914" operator="equal">
      <formula>"Up Level"</formula>
    </cfRule>
  </conditionalFormatting>
  <conditionalFormatting sqref="C534">
    <cfRule type="cellIs" dxfId="4525" priority="8915" operator="equal">
      <formula>"Đã tính lương"</formula>
    </cfRule>
  </conditionalFormatting>
  <conditionalFormatting sqref="C534">
    <cfRule type="cellIs" dxfId="4524" priority="8916" operator="equal">
      <formula>"Up quá trình"</formula>
    </cfRule>
  </conditionalFormatting>
  <conditionalFormatting sqref="AC534:AD534">
    <cfRule type="cellIs" dxfId="4523" priority="8917" operator="equal">
      <formula>"Đã nhận"</formula>
    </cfRule>
  </conditionalFormatting>
  <conditionalFormatting sqref="X534:Y534">
    <cfRule type="endsWith" dxfId="4522" priority="8918" operator="endsWith" text=" ">
      <formula>RIGHT((X534),LEN(" "))=(" ")</formula>
    </cfRule>
  </conditionalFormatting>
  <conditionalFormatting sqref="X534:Y534">
    <cfRule type="endsWith" dxfId="4521" priority="8919" operator="endsWith" text=" ">
      <formula>RIGHT((X534),LEN(" "))=(" ")</formula>
    </cfRule>
  </conditionalFormatting>
  <conditionalFormatting sqref="W534:X534">
    <cfRule type="cellIs" dxfId="4520" priority="8920" operator="equal">
      <formula>"Sách"</formula>
    </cfRule>
  </conditionalFormatting>
  <conditionalFormatting sqref="W534:X534">
    <cfRule type="cellIs" dxfId="4519" priority="8921" operator="equal">
      <formula>"Sách"</formula>
    </cfRule>
  </conditionalFormatting>
  <conditionalFormatting sqref="Z534">
    <cfRule type="cellIs" dxfId="4518" priority="8922" operator="equal">
      <formula>"R-Thiếu"</formula>
    </cfRule>
  </conditionalFormatting>
  <conditionalFormatting sqref="Z534">
    <cfRule type="cellIs" dxfId="4517" priority="8923" operator="equal">
      <formula>"R"</formula>
    </cfRule>
  </conditionalFormatting>
  <conditionalFormatting sqref="Z534">
    <cfRule type="cellIs" dxfId="4516" priority="8924" operator="equal">
      <formula>"Đã tính lương"</formula>
    </cfRule>
  </conditionalFormatting>
  <conditionalFormatting sqref="R534">
    <cfRule type="containsText" dxfId="4515" priority="8925" operator="containsText" text="Chung">
      <formula>NOT(ISERROR(SEARCH(("Chung"),(R534))))</formula>
    </cfRule>
  </conditionalFormatting>
  <conditionalFormatting sqref="R534">
    <cfRule type="containsText" dxfId="4514" priority="8926" operator="containsText" text="Chung">
      <formula>NOT(ISERROR(SEARCH(("Chung"),(R534))))</formula>
    </cfRule>
  </conditionalFormatting>
  <conditionalFormatting sqref="N534">
    <cfRule type="cellIs" dxfId="4513" priority="8927" operator="equal">
      <formula>"TIẾN"</formula>
    </cfRule>
  </conditionalFormatting>
  <conditionalFormatting sqref="N534">
    <cfRule type="cellIs" dxfId="4512" priority="8928" operator="equal">
      <formula>"TIẾN"</formula>
    </cfRule>
  </conditionalFormatting>
  <conditionalFormatting sqref="B534:B563 B569:B2801 C695">
    <cfRule type="cellIs" dxfId="4511" priority="8929" operator="equal">
      <formula>"DONE"</formula>
    </cfRule>
  </conditionalFormatting>
  <conditionalFormatting sqref="B534:B563 B569:B2801 C695">
    <cfRule type="cellIs" dxfId="4510" priority="8930" operator="equal">
      <formula>"Chờ lớp"</formula>
    </cfRule>
  </conditionalFormatting>
  <conditionalFormatting sqref="B534:B563 B569:B2801 C695">
    <cfRule type="cellIs" dxfId="4509" priority="8931" operator="equal">
      <formula>"Chờ feedback"</formula>
    </cfRule>
  </conditionalFormatting>
  <conditionalFormatting sqref="B534:B563 B569:B2801 C695">
    <cfRule type="cellIs" dxfId="4508" priority="8932" operator="equal">
      <formula>"LỖI LINK FB"</formula>
    </cfRule>
  </conditionalFormatting>
  <conditionalFormatting sqref="B534:B563 B569:B2801 C695">
    <cfRule type="cellIs" dxfId="4507" priority="8933" operator="equal">
      <formula>"LỖI LINK FB"</formula>
    </cfRule>
  </conditionalFormatting>
  <conditionalFormatting sqref="B534:B563 B569:B2801 C695">
    <cfRule type="cellIs" dxfId="4506" priority="8934" operator="equal">
      <formula>"LỖI LINK FB"</formula>
    </cfRule>
  </conditionalFormatting>
  <conditionalFormatting sqref="B534:B563 B569:B2801 C695">
    <cfRule type="cellIs" dxfId="4505" priority="8935" operator="equal">
      <formula>"LỖI LINK FB"</formula>
    </cfRule>
  </conditionalFormatting>
  <conditionalFormatting sqref="B534:B563 B569:B2801 C695">
    <cfRule type="cellIs" dxfId="4504" priority="8936" operator="equal">
      <formula>"LỖI LINK FB"</formula>
    </cfRule>
  </conditionalFormatting>
  <conditionalFormatting sqref="B534:B563 B569:B2801 C695">
    <cfRule type="cellIs" dxfId="4503" priority="8937" operator="equal">
      <formula>"LỖI LINK FB"</formula>
    </cfRule>
  </conditionalFormatting>
  <conditionalFormatting sqref="B534:B563 B569:B2801 C695">
    <cfRule type="cellIs" dxfId="4502" priority="8938" operator="equal">
      <formula>"LỖI LINK FB"</formula>
    </cfRule>
  </conditionalFormatting>
  <conditionalFormatting sqref="B534:B563 B569:B2801 C695">
    <cfRule type="cellIs" dxfId="4501" priority="8939" operator="equal">
      <formula>"LỖI LINK FB"</formula>
    </cfRule>
  </conditionalFormatting>
  <conditionalFormatting sqref="B534:B563 B569:B2801 C695">
    <cfRule type="cellIs" dxfId="4500" priority="8940" operator="equal">
      <formula>"LỖI LINK FB"</formula>
    </cfRule>
  </conditionalFormatting>
  <conditionalFormatting sqref="B534:B563 B569:B2801 C695">
    <cfRule type="cellIs" dxfId="4499" priority="8941" operator="equal">
      <formula>"LỖI LINK FB"</formula>
    </cfRule>
  </conditionalFormatting>
  <conditionalFormatting sqref="B534:B563 B569:B2801 C695">
    <cfRule type="cellIs" dxfId="4498" priority="8942" operator="equal">
      <formula>"LỖI LINK FB"</formula>
    </cfRule>
  </conditionalFormatting>
  <conditionalFormatting sqref="B534:B563 B569:B2801 C695">
    <cfRule type="cellIs" dxfId="4497" priority="8943" operator="equal">
      <formula>"LỖI LINK FB"</formula>
    </cfRule>
  </conditionalFormatting>
  <conditionalFormatting sqref="B534:B563 B569:B2801 C695">
    <cfRule type="cellIs" dxfId="4496" priority="8944" operator="equal">
      <formula>"LỖI LINK FB"</formula>
    </cfRule>
  </conditionalFormatting>
  <conditionalFormatting sqref="B534:B563 B569:B2801 C695">
    <cfRule type="cellIs" dxfId="4495" priority="8945" operator="equal">
      <formula>"LỖI LINK FB"</formula>
    </cfRule>
  </conditionalFormatting>
  <conditionalFormatting sqref="B534:B563 B569:B2801 C695">
    <cfRule type="cellIs" dxfId="4494" priority="8946" operator="equal">
      <formula>"LỖI LINK FB"</formula>
    </cfRule>
  </conditionalFormatting>
  <conditionalFormatting sqref="B534:B563 B569:B2801 C695">
    <cfRule type="cellIs" dxfId="4493" priority="8947" operator="equal">
      <formula>"LỖI LINK FB"</formula>
    </cfRule>
  </conditionalFormatting>
  <conditionalFormatting sqref="B534:B563 B569:B2801 C695">
    <cfRule type="cellIs" dxfId="4492" priority="8948" operator="equal">
      <formula>"LỖI LINK FB"</formula>
    </cfRule>
  </conditionalFormatting>
  <conditionalFormatting sqref="B534:B563 B569:B2801 C695">
    <cfRule type="cellIs" dxfId="4491" priority="8949" operator="equal">
      <formula>"DONE"</formula>
    </cfRule>
  </conditionalFormatting>
  <conditionalFormatting sqref="B534:B563 B569:B2801 C695">
    <cfRule type="cellIs" dxfId="4490" priority="8950" operator="equal">
      <formula>"Chờ lớp"</formula>
    </cfRule>
  </conditionalFormatting>
  <conditionalFormatting sqref="B534:B563 B569:B2801 C695">
    <cfRule type="cellIs" dxfId="4489" priority="8951" operator="equal">
      <formula>"Chờ feedback"</formula>
    </cfRule>
  </conditionalFormatting>
  <conditionalFormatting sqref="B534:B563 B569:B2801 C695">
    <cfRule type="cellIs" dxfId="4488" priority="8952" operator="equal">
      <formula>"LỖI LINK FB"</formula>
    </cfRule>
  </conditionalFormatting>
  <conditionalFormatting sqref="G534:G559 G974 G976">
    <cfRule type="cellIs" dxfId="4487" priority="8953" operator="equal">
      <formula>"V"</formula>
    </cfRule>
  </conditionalFormatting>
  <conditionalFormatting sqref="G534:G559 G974 G976">
    <cfRule type="cellIs" dxfId="4486" priority="8954" operator="equal">
      <formula>"V"</formula>
    </cfRule>
  </conditionalFormatting>
  <conditionalFormatting sqref="G534:G559 G974 G976">
    <cfRule type="cellIs" dxfId="4485" priority="8955" operator="equal">
      <formula>"V"</formula>
    </cfRule>
  </conditionalFormatting>
  <conditionalFormatting sqref="G534:G559 G974 G976">
    <cfRule type="cellIs" dxfId="4484" priority="8956" operator="equal">
      <formula>"A"</formula>
    </cfRule>
  </conditionalFormatting>
  <conditionalFormatting sqref="G534:G559 G974 G976">
    <cfRule type="cellIs" dxfId="4483" priority="8957" operator="equal">
      <formula>"B"</formula>
    </cfRule>
  </conditionalFormatting>
  <conditionalFormatting sqref="G534:G559 G974 G976">
    <cfRule type="cellIs" dxfId="4482" priority="8958" operator="equal">
      <formula>"C"</formula>
    </cfRule>
  </conditionalFormatting>
  <conditionalFormatting sqref="G534:G559 G974 G976">
    <cfRule type="cellIs" dxfId="4481" priority="8959" operator="equal">
      <formula>"T"</formula>
    </cfRule>
  </conditionalFormatting>
  <conditionalFormatting sqref="G534:G559 G974 G976">
    <cfRule type="cellIs" dxfId="4480" priority="8960" operator="equal">
      <formula>"V"</formula>
    </cfRule>
  </conditionalFormatting>
  <conditionalFormatting sqref="E534">
    <cfRule type="containsText" dxfId="4479" priority="8961" operator="containsText" text="Combo">
      <formula>NOT(ISERROR(SEARCH(("Combo"),(E534))))</formula>
    </cfRule>
  </conditionalFormatting>
  <conditionalFormatting sqref="E534">
    <cfRule type="containsText" dxfId="4478" priority="8962" operator="containsText" text="Combo">
      <formula>NOT(ISERROR(SEARCH(("Combo"),(E534))))</formula>
    </cfRule>
  </conditionalFormatting>
  <conditionalFormatting sqref="E534">
    <cfRule type="containsText" dxfId="4477" priority="8963" operator="containsText" text="Combo">
      <formula>NOT(ISERROR(SEARCH(("Combo"),(E534))))</formula>
    </cfRule>
  </conditionalFormatting>
  <conditionalFormatting sqref="E534">
    <cfRule type="containsText" dxfId="4476" priority="8964" operator="containsText" text="Combo">
      <formula>NOT(ISERROR(SEARCH(("Combo"),(E534))))</formula>
    </cfRule>
  </conditionalFormatting>
  <conditionalFormatting sqref="E534">
    <cfRule type="cellIs" dxfId="4475" priority="8965" operator="equal">
      <formula>"Toeic Lv2"</formula>
    </cfRule>
  </conditionalFormatting>
  <conditionalFormatting sqref="E534">
    <cfRule type="cellIs" dxfId="4474" priority="8966" operator="equal">
      <formula>"Toeic Lv1"</formula>
    </cfRule>
  </conditionalFormatting>
  <conditionalFormatting sqref="E534">
    <cfRule type="cellIs" dxfId="4473" priority="8967" operator="equal">
      <formula>"GT Lv3"</formula>
    </cfRule>
  </conditionalFormatting>
  <conditionalFormatting sqref="E534">
    <cfRule type="cellIs" dxfId="4472" priority="8968" operator="equal">
      <formula>"GT Lv2"</formula>
    </cfRule>
  </conditionalFormatting>
  <conditionalFormatting sqref="E534">
    <cfRule type="cellIs" dxfId="4471" priority="8969" operator="equal">
      <formula>"GT Lv1"</formula>
    </cfRule>
  </conditionalFormatting>
  <conditionalFormatting sqref="C534">
    <cfRule type="cellIs" dxfId="4470" priority="8970" operator="equal">
      <formula>"Up quá trình"</formula>
    </cfRule>
  </conditionalFormatting>
  <conditionalFormatting sqref="C534">
    <cfRule type="cellIs" dxfId="4469" priority="8971" operator="equal">
      <formula>"Đã tính lương"</formula>
    </cfRule>
  </conditionalFormatting>
  <conditionalFormatting sqref="C534">
    <cfRule type="cellIs" dxfId="4468" priority="8972" operator="equal">
      <formula>"Up Level"</formula>
    </cfRule>
  </conditionalFormatting>
  <conditionalFormatting sqref="C534">
    <cfRule type="cellIs" dxfId="4467" priority="8973" operator="equal">
      <formula>"Mới"</formula>
    </cfRule>
  </conditionalFormatting>
  <conditionalFormatting sqref="C534">
    <cfRule type="cellIs" dxfId="4466" priority="8974" operator="equal">
      <formula>"Up quá trình"</formula>
    </cfRule>
  </conditionalFormatting>
  <conditionalFormatting sqref="C534 Z534">
    <cfRule type="cellIs" dxfId="4465" priority="8975" operator="equal">
      <formula>"Đã tính lương"</formula>
    </cfRule>
  </conditionalFormatting>
  <conditionalFormatting sqref="C534">
    <cfRule type="cellIs" dxfId="4464" priority="8976" operator="equal">
      <formula>"Up Level"</formula>
    </cfRule>
  </conditionalFormatting>
  <conditionalFormatting sqref="C534">
    <cfRule type="cellIs" dxfId="4463" priority="8977" operator="equal">
      <formula>"Mới"</formula>
    </cfRule>
  </conditionalFormatting>
  <conditionalFormatting sqref="Z534">
    <cfRule type="cellIs" dxfId="4462" priority="8978" operator="equal">
      <formula>"R-Thiếu"</formula>
    </cfRule>
  </conditionalFormatting>
  <conditionalFormatting sqref="Z534">
    <cfRule type="cellIs" dxfId="4461" priority="8979" operator="equal">
      <formula>"R"</formula>
    </cfRule>
  </conditionalFormatting>
  <conditionalFormatting sqref="Z534">
    <cfRule type="cellIs" dxfId="4460" priority="8980" operator="equal">
      <formula>"Đã tính lương"</formula>
    </cfRule>
  </conditionalFormatting>
  <conditionalFormatting sqref="B534:B563 B569:B2801 C695">
    <cfRule type="cellIs" dxfId="4459" priority="8981" operator="equal">
      <formula>"LỖI LINK FB"</formula>
    </cfRule>
  </conditionalFormatting>
  <conditionalFormatting sqref="B534:B563 B569:B2801 C695">
    <cfRule type="cellIs" dxfId="4458" priority="8982" operator="equal">
      <formula>"Chờ feedback"</formula>
    </cfRule>
  </conditionalFormatting>
  <conditionalFormatting sqref="B534:B563 B569:B2801 C695">
    <cfRule type="cellIs" dxfId="4457" priority="8983" operator="equal">
      <formula>"Chờ lớp"</formula>
    </cfRule>
  </conditionalFormatting>
  <conditionalFormatting sqref="B534:B563 B569:B2801 C695">
    <cfRule type="cellIs" dxfId="4456" priority="8984" operator="equal">
      <formula>"DONE"</formula>
    </cfRule>
  </conditionalFormatting>
  <conditionalFormatting sqref="B534:B563 B569:B2801 C695">
    <cfRule type="cellIs" dxfId="4455" priority="8985" operator="equal">
      <formula>"LỖI LINK FB"</formula>
    </cfRule>
  </conditionalFormatting>
  <conditionalFormatting sqref="B534:B563 B569:B2801 C695">
    <cfRule type="cellIs" dxfId="4454" priority="8986" operator="equal">
      <formula>"LỖI LINK FB"</formula>
    </cfRule>
  </conditionalFormatting>
  <conditionalFormatting sqref="B534:B563 B569:B2801 C695">
    <cfRule type="cellIs" dxfId="4453" priority="8987" operator="equal">
      <formula>"LỖI LINK FB"</formula>
    </cfRule>
  </conditionalFormatting>
  <conditionalFormatting sqref="B534:B563 B569:B2801 C695">
    <cfRule type="cellIs" dxfId="4452" priority="8988" operator="equal">
      <formula>"LỖI LINK FB"</formula>
    </cfRule>
  </conditionalFormatting>
  <conditionalFormatting sqref="B534:B563 B569:B2801 C695">
    <cfRule type="cellIs" dxfId="4451" priority="8989" operator="equal">
      <formula>"LỖI LINK FB"</formula>
    </cfRule>
  </conditionalFormatting>
  <conditionalFormatting sqref="B534:B563 B569:B2801 C695">
    <cfRule type="cellIs" dxfId="4450" priority="8990" operator="equal">
      <formula>"LỖI LINK FB"</formula>
    </cfRule>
  </conditionalFormatting>
  <conditionalFormatting sqref="B534:B563 B569:B2801 C695">
    <cfRule type="cellIs" dxfId="4449" priority="8991" operator="equal">
      <formula>"LỖI LINK FB"</formula>
    </cfRule>
  </conditionalFormatting>
  <conditionalFormatting sqref="B534:B563 B569:B2801 C695">
    <cfRule type="cellIs" dxfId="4448" priority="8992" operator="equal">
      <formula>"LỖI LINK FB"</formula>
    </cfRule>
  </conditionalFormatting>
  <conditionalFormatting sqref="B534:B563 B569:B2801 C695">
    <cfRule type="cellIs" dxfId="4447" priority="8993" operator="equal">
      <formula>"LỖI LINK FB"</formula>
    </cfRule>
  </conditionalFormatting>
  <conditionalFormatting sqref="B534:B563 B569:B2801 C695">
    <cfRule type="cellIs" dxfId="4446" priority="8994" operator="equal">
      <formula>"LỖI LINK FB"</formula>
    </cfRule>
  </conditionalFormatting>
  <conditionalFormatting sqref="B534:B563 B569:B2801 C695">
    <cfRule type="cellIs" dxfId="4445" priority="8995" operator="equal">
      <formula>"LỖI LINK FB"</formula>
    </cfRule>
  </conditionalFormatting>
  <conditionalFormatting sqref="B534:B563 B569:B2801 C695">
    <cfRule type="cellIs" dxfId="4444" priority="8996" operator="equal">
      <formula>"LỖI LINK FB"</formula>
    </cfRule>
  </conditionalFormatting>
  <conditionalFormatting sqref="B534:B563 B569:B2801 C695">
    <cfRule type="cellIs" dxfId="4443" priority="8997" operator="equal">
      <formula>"LỖI LINK FB"</formula>
    </cfRule>
  </conditionalFormatting>
  <conditionalFormatting sqref="B534:B563 B569:B2801 C695">
    <cfRule type="cellIs" dxfId="4442" priority="8998" operator="equal">
      <formula>"LỖI LINK FB"</formula>
    </cfRule>
  </conditionalFormatting>
  <conditionalFormatting sqref="B534:B563 B569:B2801 C695">
    <cfRule type="cellIs" dxfId="4441" priority="8999" operator="equal">
      <formula>"LỖI LINK FB"</formula>
    </cfRule>
  </conditionalFormatting>
  <conditionalFormatting sqref="B534:B563 B569:B2801 C695">
    <cfRule type="cellIs" dxfId="4440" priority="9000" operator="equal">
      <formula>"LỖI LINK FB"</formula>
    </cfRule>
  </conditionalFormatting>
  <conditionalFormatting sqref="B534:B563 B569:B2801 C695">
    <cfRule type="cellIs" dxfId="4439" priority="9001" operator="equal">
      <formula>"LỖI LINK FB"</formula>
    </cfRule>
  </conditionalFormatting>
  <conditionalFormatting sqref="B534:B563 B569:B2801 C695">
    <cfRule type="cellIs" dxfId="4438" priority="9002" operator="equal">
      <formula>"Chờ feedback"</formula>
    </cfRule>
  </conditionalFormatting>
  <conditionalFormatting sqref="B534:B563 B569:B2801 C695">
    <cfRule type="cellIs" dxfId="4437" priority="9003" operator="equal">
      <formula>"Chờ lớp"</formula>
    </cfRule>
  </conditionalFormatting>
  <conditionalFormatting sqref="B534:B563 B569:B2801 C695">
    <cfRule type="cellIs" dxfId="4436" priority="9004" operator="equal">
      <formula>"DONE"</formula>
    </cfRule>
  </conditionalFormatting>
  <conditionalFormatting sqref="Y530">
    <cfRule type="endsWith" dxfId="4435" priority="9005" operator="endsWith" text=" ">
      <formula>RIGHT((Y530),LEN(" "))=(" ")</formula>
    </cfRule>
  </conditionalFormatting>
  <conditionalFormatting sqref="Y530">
    <cfRule type="endsWith" dxfId="4434" priority="9006" operator="endsWith" text=" ">
      <formula>RIGHT((Y530),LEN(" "))=(" ")</formula>
    </cfRule>
  </conditionalFormatting>
  <conditionalFormatting sqref="F529:H529">
    <cfRule type="cellIs" dxfId="4433" priority="9007" operator="equal">
      <formula>"V"</formula>
    </cfRule>
  </conditionalFormatting>
  <conditionalFormatting sqref="F529:H529">
    <cfRule type="cellIs" dxfId="4432" priority="9008" operator="equal">
      <formula>"V"</formula>
    </cfRule>
  </conditionalFormatting>
  <conditionalFormatting sqref="F529:H529">
    <cfRule type="cellIs" dxfId="4431" priority="9009" operator="equal">
      <formula>"V"</formula>
    </cfRule>
  </conditionalFormatting>
  <conditionalFormatting sqref="F529:H529">
    <cfRule type="cellIs" dxfId="4430" priority="9010" operator="equal">
      <formula>"V"</formula>
    </cfRule>
  </conditionalFormatting>
  <conditionalFormatting sqref="F529:H529">
    <cfRule type="cellIs" dxfId="4429" priority="9011" operator="equal">
      <formula>"T"</formula>
    </cfRule>
  </conditionalFormatting>
  <conditionalFormatting sqref="F529:H529">
    <cfRule type="cellIs" dxfId="4428" priority="9012" operator="equal">
      <formula>"C"</formula>
    </cfRule>
  </conditionalFormatting>
  <conditionalFormatting sqref="F529:H529">
    <cfRule type="cellIs" dxfId="4427" priority="9013" operator="equal">
      <formula>"B"</formula>
    </cfRule>
  </conditionalFormatting>
  <conditionalFormatting sqref="F529:H529">
    <cfRule type="cellIs" dxfId="4426" priority="9014" operator="equal">
      <formula>"A"</formula>
    </cfRule>
  </conditionalFormatting>
  <conditionalFormatting sqref="F529 H529">
    <cfRule type="colorScale" priority="9015">
      <colorScale>
        <cfvo type="min"/>
        <cfvo type="max"/>
        <color rgb="FF57BB8A"/>
        <color rgb="FFFFFFFF"/>
      </colorScale>
    </cfRule>
  </conditionalFormatting>
  <conditionalFormatting sqref="AC529:AD529">
    <cfRule type="cellIs" dxfId="4425" priority="9016" operator="equal">
      <formula>"Đã nhận"</formula>
    </cfRule>
  </conditionalFormatting>
  <conditionalFormatting sqref="D529:E529">
    <cfRule type="containsText" dxfId="4424" priority="9017" operator="containsText" text="Combo">
      <formula>NOT(ISERROR(SEARCH(("Combo"),(D529))))</formula>
    </cfRule>
  </conditionalFormatting>
  <conditionalFormatting sqref="D529:E529">
    <cfRule type="containsText" dxfId="4423" priority="9018" operator="containsText" text="Combo">
      <formula>NOT(ISERROR(SEARCH(("Combo"),(D529))))</formula>
    </cfRule>
  </conditionalFormatting>
  <conditionalFormatting sqref="D529:E529">
    <cfRule type="containsText" dxfId="4422" priority="9019" operator="containsText" text="Combo">
      <formula>NOT(ISERROR(SEARCH(("Combo"),(D529))))</formula>
    </cfRule>
  </conditionalFormatting>
  <conditionalFormatting sqref="D529:E529">
    <cfRule type="containsText" dxfId="4421" priority="9020" operator="containsText" text="Combo">
      <formula>NOT(ISERROR(SEARCH(("Combo"),(D529))))</formula>
    </cfRule>
  </conditionalFormatting>
  <conditionalFormatting sqref="D529:E529">
    <cfRule type="cellIs" dxfId="4420" priority="9021" operator="equal">
      <formula>"Toeic Lv2"</formula>
    </cfRule>
  </conditionalFormatting>
  <conditionalFormatting sqref="D529:E529">
    <cfRule type="cellIs" dxfId="4419" priority="9022" operator="equal">
      <formula>"Toeic Lv1"</formula>
    </cfRule>
  </conditionalFormatting>
  <conditionalFormatting sqref="D529:E529">
    <cfRule type="cellIs" dxfId="4418" priority="9023" operator="equal">
      <formula>"GT Lv3"</formula>
    </cfRule>
  </conditionalFormatting>
  <conditionalFormatting sqref="D529:E529">
    <cfRule type="cellIs" dxfId="4417" priority="9024" operator="equal">
      <formula>"GT Lv2"</formula>
    </cfRule>
  </conditionalFormatting>
  <conditionalFormatting sqref="D529:E529">
    <cfRule type="cellIs" dxfId="4416" priority="9025" operator="equal">
      <formula>"GT Lv1"</formula>
    </cfRule>
  </conditionalFormatting>
  <conditionalFormatting sqref="G529">
    <cfRule type="cellIs" dxfId="4415" priority="9026" operator="equal">
      <formula>"V"</formula>
    </cfRule>
  </conditionalFormatting>
  <conditionalFormatting sqref="G529">
    <cfRule type="cellIs" dxfId="4414" priority="9027" operator="equal">
      <formula>"T"</formula>
    </cfRule>
  </conditionalFormatting>
  <conditionalFormatting sqref="G529">
    <cfRule type="cellIs" dxfId="4413" priority="9028" operator="equal">
      <formula>"C"</formula>
    </cfRule>
  </conditionalFormatting>
  <conditionalFormatting sqref="G529">
    <cfRule type="cellIs" dxfId="4412" priority="9029" operator="equal">
      <formula>"B"</formula>
    </cfRule>
  </conditionalFormatting>
  <conditionalFormatting sqref="G529">
    <cfRule type="cellIs" dxfId="4411" priority="9030" operator="equal">
      <formula>"A"</formula>
    </cfRule>
  </conditionalFormatting>
  <conditionalFormatting sqref="G529">
    <cfRule type="cellIs" dxfId="4410" priority="9031" operator="equal">
      <formula>"V"</formula>
    </cfRule>
  </conditionalFormatting>
  <conditionalFormatting sqref="G529">
    <cfRule type="cellIs" dxfId="4409" priority="9032" operator="equal">
      <formula>"V"</formula>
    </cfRule>
  </conditionalFormatting>
  <conditionalFormatting sqref="G529">
    <cfRule type="cellIs" dxfId="4408" priority="9033" operator="equal">
      <formula>"V"</formula>
    </cfRule>
  </conditionalFormatting>
  <conditionalFormatting sqref="R529">
    <cfRule type="containsText" dxfId="4407" priority="9034" operator="containsText" text="Chung">
      <formula>NOT(ISERROR(SEARCH(("Chung"),(R529))))</formula>
    </cfRule>
  </conditionalFormatting>
  <conditionalFormatting sqref="R529">
    <cfRule type="containsText" dxfId="4406" priority="9035" operator="containsText" text="Chung">
      <formula>NOT(ISERROR(SEARCH(("Chung"),(R529))))</formula>
    </cfRule>
  </conditionalFormatting>
  <conditionalFormatting sqref="N529">
    <cfRule type="cellIs" dxfId="4405" priority="9036" operator="equal">
      <formula>"TIẾN"</formula>
    </cfRule>
  </conditionalFormatting>
  <conditionalFormatting sqref="N529">
    <cfRule type="cellIs" dxfId="4404" priority="9037" operator="equal">
      <formula>"TIẾN"</formula>
    </cfRule>
  </conditionalFormatting>
  <conditionalFormatting sqref="X529:Y529">
    <cfRule type="endsWith" dxfId="4403" priority="9038" operator="endsWith" text=" ">
      <formula>RIGHT((X529),LEN(" "))=(" ")</formula>
    </cfRule>
  </conditionalFormatting>
  <conditionalFormatting sqref="X529:Y529">
    <cfRule type="endsWith" dxfId="4402" priority="9039" operator="endsWith" text=" ">
      <formula>RIGHT((X529),LEN(" "))=(" ")</formula>
    </cfRule>
  </conditionalFormatting>
  <conditionalFormatting sqref="C529 Z529">
    <cfRule type="cellIs" dxfId="4401" priority="9040" operator="equal">
      <formula>"Đã tính lương"</formula>
    </cfRule>
  </conditionalFormatting>
  <conditionalFormatting sqref="Z529">
    <cfRule type="cellIs" dxfId="4400" priority="9041" operator="equal">
      <formula>"R-Thiếu"</formula>
    </cfRule>
  </conditionalFormatting>
  <conditionalFormatting sqref="Z529">
    <cfRule type="cellIs" dxfId="4399" priority="9042" operator="equal">
      <formula>"R"</formula>
    </cfRule>
  </conditionalFormatting>
  <conditionalFormatting sqref="Z529">
    <cfRule type="cellIs" dxfId="4398" priority="9043" operator="equal">
      <formula>"Đã tính lương"</formula>
    </cfRule>
  </conditionalFormatting>
  <conditionalFormatting sqref="W529:X529">
    <cfRule type="cellIs" dxfId="4397" priority="9044" operator="equal">
      <formula>"Sách"</formula>
    </cfRule>
  </conditionalFormatting>
  <conditionalFormatting sqref="W529:X529">
    <cfRule type="cellIs" dxfId="4396" priority="9045" operator="equal">
      <formula>"Sách"</formula>
    </cfRule>
  </conditionalFormatting>
  <conditionalFormatting sqref="B529">
    <cfRule type="cellIs" dxfId="4395" priority="9046" operator="equal">
      <formula>"LỖI LINK FB"</formula>
    </cfRule>
  </conditionalFormatting>
  <conditionalFormatting sqref="B529">
    <cfRule type="cellIs" dxfId="4394" priority="9047" operator="equal">
      <formula>"Chờ feedback"</formula>
    </cfRule>
  </conditionalFormatting>
  <conditionalFormatting sqref="B529">
    <cfRule type="cellIs" dxfId="4393" priority="9048" operator="equal">
      <formula>"Chờ lớp"</formula>
    </cfRule>
  </conditionalFormatting>
  <conditionalFormatting sqref="B529">
    <cfRule type="cellIs" dxfId="4392" priority="9049" operator="equal">
      <formula>"DONE"</formula>
    </cfRule>
  </conditionalFormatting>
  <conditionalFormatting sqref="B529">
    <cfRule type="cellIs" dxfId="4391" priority="9050" operator="equal">
      <formula>"LỖI LINK FB"</formula>
    </cfRule>
  </conditionalFormatting>
  <conditionalFormatting sqref="B529">
    <cfRule type="cellIs" dxfId="4390" priority="9051" operator="equal">
      <formula>"LỖI LINK FB"</formula>
    </cfRule>
  </conditionalFormatting>
  <conditionalFormatting sqref="B529">
    <cfRule type="cellIs" dxfId="4389" priority="9052" operator="equal">
      <formula>"LỖI LINK FB"</formula>
    </cfRule>
  </conditionalFormatting>
  <conditionalFormatting sqref="B529">
    <cfRule type="cellIs" dxfId="4388" priority="9053" operator="equal">
      <formula>"LỖI LINK FB"</formula>
    </cfRule>
  </conditionalFormatting>
  <conditionalFormatting sqref="B529">
    <cfRule type="cellIs" dxfId="4387" priority="9054" operator="equal">
      <formula>"LỖI LINK FB"</formula>
    </cfRule>
  </conditionalFormatting>
  <conditionalFormatting sqref="B529">
    <cfRule type="cellIs" dxfId="4386" priority="9055" operator="equal">
      <formula>"LỖI LINK FB"</formula>
    </cfRule>
  </conditionalFormatting>
  <conditionalFormatting sqref="B529">
    <cfRule type="cellIs" dxfId="4385" priority="9056" operator="equal">
      <formula>"LỖI LINK FB"</formula>
    </cfRule>
  </conditionalFormatting>
  <conditionalFormatting sqref="B529">
    <cfRule type="cellIs" dxfId="4384" priority="9057" operator="equal">
      <formula>"LỖI LINK FB"</formula>
    </cfRule>
  </conditionalFormatting>
  <conditionalFormatting sqref="B529">
    <cfRule type="cellIs" dxfId="4383" priority="9058" operator="equal">
      <formula>"LỖI LINK FB"</formula>
    </cfRule>
  </conditionalFormatting>
  <conditionalFormatting sqref="B529">
    <cfRule type="cellIs" dxfId="4382" priority="9059" operator="equal">
      <formula>"LỖI LINK FB"</formula>
    </cfRule>
  </conditionalFormatting>
  <conditionalFormatting sqref="B529">
    <cfRule type="cellIs" dxfId="4381" priority="9060" operator="equal">
      <formula>"LỖI LINK FB"</formula>
    </cfRule>
  </conditionalFormatting>
  <conditionalFormatting sqref="B529">
    <cfRule type="cellIs" dxfId="4380" priority="9061" operator="equal">
      <formula>"LỖI LINK FB"</formula>
    </cfRule>
  </conditionalFormatting>
  <conditionalFormatting sqref="B529">
    <cfRule type="cellIs" dxfId="4379" priority="9062" operator="equal">
      <formula>"LỖI LINK FB"</formula>
    </cfRule>
  </conditionalFormatting>
  <conditionalFormatting sqref="B529">
    <cfRule type="cellIs" dxfId="4378" priority="9063" operator="equal">
      <formula>"LỖI LINK FB"</formula>
    </cfRule>
  </conditionalFormatting>
  <conditionalFormatting sqref="B529">
    <cfRule type="cellIs" dxfId="4377" priority="9064" operator="equal">
      <formula>"LỖI LINK FB"</formula>
    </cfRule>
  </conditionalFormatting>
  <conditionalFormatting sqref="B529">
    <cfRule type="cellIs" dxfId="4376" priority="9065" operator="equal">
      <formula>"LỖI LINK FB"</formula>
    </cfRule>
  </conditionalFormatting>
  <conditionalFormatting sqref="B529">
    <cfRule type="cellIs" dxfId="4375" priority="9066" operator="equal">
      <formula>"LỖI LINK FB"</formula>
    </cfRule>
  </conditionalFormatting>
  <conditionalFormatting sqref="B529">
    <cfRule type="cellIs" dxfId="4374" priority="9067" operator="equal">
      <formula>"Chờ feedback"</formula>
    </cfRule>
  </conditionalFormatting>
  <conditionalFormatting sqref="B529">
    <cfRule type="cellIs" dxfId="4373" priority="9068" operator="equal">
      <formula>"Chờ lớp"</formula>
    </cfRule>
  </conditionalFormatting>
  <conditionalFormatting sqref="B529">
    <cfRule type="cellIs" dxfId="4372" priority="9069" operator="equal">
      <formula>"DONE"</formula>
    </cfRule>
  </conditionalFormatting>
  <conditionalFormatting sqref="B529">
    <cfRule type="cellIs" dxfId="4371" priority="9070" operator="equal">
      <formula>"LỖI LINK FB"</formula>
    </cfRule>
  </conditionalFormatting>
  <conditionalFormatting sqref="B529">
    <cfRule type="cellIs" dxfId="4370" priority="9071" operator="equal">
      <formula>"Chờ feedback"</formula>
    </cfRule>
  </conditionalFormatting>
  <conditionalFormatting sqref="B529">
    <cfRule type="cellIs" dxfId="4369" priority="9072" operator="equal">
      <formula>"Chờ lớp"</formula>
    </cfRule>
  </conditionalFormatting>
  <conditionalFormatting sqref="B529">
    <cfRule type="cellIs" dxfId="4368" priority="9073" operator="equal">
      <formula>"DONE"</formula>
    </cfRule>
  </conditionalFormatting>
  <conditionalFormatting sqref="B529">
    <cfRule type="cellIs" dxfId="4367" priority="9074" operator="equal">
      <formula>"LỖI LINK FB"</formula>
    </cfRule>
  </conditionalFormatting>
  <conditionalFormatting sqref="B529">
    <cfRule type="cellIs" dxfId="4366" priority="9075" operator="equal">
      <formula>"Chờ feedback"</formula>
    </cfRule>
  </conditionalFormatting>
  <conditionalFormatting sqref="B529">
    <cfRule type="cellIs" dxfId="4365" priority="9076" operator="equal">
      <formula>"Chờ lớp"</formula>
    </cfRule>
  </conditionalFormatting>
  <conditionalFormatting sqref="B529">
    <cfRule type="cellIs" dxfId="4364" priority="9077" operator="equal">
      <formula>"DONE"</formula>
    </cfRule>
  </conditionalFormatting>
  <conditionalFormatting sqref="B529">
    <cfRule type="cellIs" dxfId="4363" priority="9078" operator="equal">
      <formula>"DONE"</formula>
    </cfRule>
  </conditionalFormatting>
  <conditionalFormatting sqref="B529">
    <cfRule type="cellIs" dxfId="4362" priority="9079" operator="equal">
      <formula>"Chờ lớp"</formula>
    </cfRule>
  </conditionalFormatting>
  <conditionalFormatting sqref="B529">
    <cfRule type="cellIs" dxfId="4361" priority="9080" operator="equal">
      <formula>"Chờ feedback"</formula>
    </cfRule>
  </conditionalFormatting>
  <conditionalFormatting sqref="B529">
    <cfRule type="cellIs" dxfId="4360" priority="9081" operator="equal">
      <formula>"LỖI LINK FB"</formula>
    </cfRule>
  </conditionalFormatting>
  <conditionalFormatting sqref="B529">
    <cfRule type="cellIs" dxfId="4359" priority="9082" operator="equal">
      <formula>"LỖI LINK FB"</formula>
    </cfRule>
  </conditionalFormatting>
  <conditionalFormatting sqref="B529">
    <cfRule type="cellIs" dxfId="4358" priority="9083" operator="equal">
      <formula>"Chờ feedback"</formula>
    </cfRule>
  </conditionalFormatting>
  <conditionalFormatting sqref="B529">
    <cfRule type="cellIs" dxfId="4357" priority="9084" operator="equal">
      <formula>"Chờ lớp"</formula>
    </cfRule>
  </conditionalFormatting>
  <conditionalFormatting sqref="B529">
    <cfRule type="cellIs" dxfId="4356" priority="9085" operator="equal">
      <formula>"DONE"</formula>
    </cfRule>
  </conditionalFormatting>
  <conditionalFormatting sqref="B529">
    <cfRule type="cellIs" dxfId="4355" priority="9086" operator="equal">
      <formula>"DONE"</formula>
    </cfRule>
  </conditionalFormatting>
  <conditionalFormatting sqref="B529">
    <cfRule type="cellIs" dxfId="4354" priority="9087" operator="equal">
      <formula>"Chờ lớp"</formula>
    </cfRule>
  </conditionalFormatting>
  <conditionalFormatting sqref="B529">
    <cfRule type="cellIs" dxfId="4353" priority="9088" operator="equal">
      <formula>"Chờ feedback"</formula>
    </cfRule>
  </conditionalFormatting>
  <conditionalFormatting sqref="B529">
    <cfRule type="cellIs" dxfId="4352" priority="9089" operator="equal">
      <formula>"LỖI LINK FB"</formula>
    </cfRule>
  </conditionalFormatting>
  <conditionalFormatting sqref="B529">
    <cfRule type="cellIs" dxfId="4351" priority="9090" operator="equal">
      <formula>"DONE"</formula>
    </cfRule>
  </conditionalFormatting>
  <conditionalFormatting sqref="B529">
    <cfRule type="cellIs" dxfId="4350" priority="9091" operator="equal">
      <formula>"Chờ lớp"</formula>
    </cfRule>
  </conditionalFormatting>
  <conditionalFormatting sqref="B529">
    <cfRule type="cellIs" dxfId="4349" priority="9092" operator="equal">
      <formula>"Chờ feedback"</formula>
    </cfRule>
  </conditionalFormatting>
  <conditionalFormatting sqref="B529">
    <cfRule type="cellIs" dxfId="4348" priority="9093" operator="equal">
      <formula>"LỖI LINK FB"</formula>
    </cfRule>
  </conditionalFormatting>
  <conditionalFormatting sqref="B529">
    <cfRule type="cellIs" dxfId="4347" priority="9094" operator="equal">
      <formula>"LỖI LINK FB"</formula>
    </cfRule>
  </conditionalFormatting>
  <conditionalFormatting sqref="B529">
    <cfRule type="cellIs" dxfId="4346" priority="9095" operator="equal">
      <formula>"Chờ feedback"</formula>
    </cfRule>
  </conditionalFormatting>
  <conditionalFormatting sqref="B529">
    <cfRule type="cellIs" dxfId="4345" priority="9096" operator="equal">
      <formula>"Chờ lớp"</formula>
    </cfRule>
  </conditionalFormatting>
  <conditionalFormatting sqref="B529">
    <cfRule type="cellIs" dxfId="4344" priority="9097" operator="equal">
      <formula>"DONE"</formula>
    </cfRule>
  </conditionalFormatting>
  <conditionalFormatting sqref="B529">
    <cfRule type="cellIs" dxfId="4343" priority="9098" operator="equal">
      <formula>"LỖI LINK FB"</formula>
    </cfRule>
  </conditionalFormatting>
  <conditionalFormatting sqref="B529">
    <cfRule type="cellIs" dxfId="4342" priority="9099" operator="equal">
      <formula>"Chờ feedback"</formula>
    </cfRule>
  </conditionalFormatting>
  <conditionalFormatting sqref="B529">
    <cfRule type="cellIs" dxfId="4341" priority="9100" operator="equal">
      <formula>"Chờ lớp"</formula>
    </cfRule>
  </conditionalFormatting>
  <conditionalFormatting sqref="B529">
    <cfRule type="cellIs" dxfId="4340" priority="9101" operator="equal">
      <formula>"DONE"</formula>
    </cfRule>
  </conditionalFormatting>
  <conditionalFormatting sqref="B529">
    <cfRule type="cellIs" dxfId="4339" priority="9102" operator="equal">
      <formula>"DONE"</formula>
    </cfRule>
  </conditionalFormatting>
  <conditionalFormatting sqref="B529">
    <cfRule type="cellIs" dxfId="4338" priority="9103" operator="equal">
      <formula>"Chờ lớp"</formula>
    </cfRule>
  </conditionalFormatting>
  <conditionalFormatting sqref="B529">
    <cfRule type="cellIs" dxfId="4337" priority="9104" operator="equal">
      <formula>"Chờ feedback"</formula>
    </cfRule>
  </conditionalFormatting>
  <conditionalFormatting sqref="B529">
    <cfRule type="cellIs" dxfId="4336" priority="9105" operator="equal">
      <formula>"LỖI LINK FB"</formula>
    </cfRule>
  </conditionalFormatting>
  <conditionalFormatting sqref="B529">
    <cfRule type="cellIs" dxfId="4335" priority="9106" operator="equal">
      <formula>"LỖI LINK FB"</formula>
    </cfRule>
  </conditionalFormatting>
  <conditionalFormatting sqref="B529">
    <cfRule type="cellIs" dxfId="4334" priority="9107" operator="equal">
      <formula>"Chờ feedback"</formula>
    </cfRule>
  </conditionalFormatting>
  <conditionalFormatting sqref="B529">
    <cfRule type="cellIs" dxfId="4333" priority="9108" operator="equal">
      <formula>"Chờ lớp"</formula>
    </cfRule>
  </conditionalFormatting>
  <conditionalFormatting sqref="B529">
    <cfRule type="cellIs" dxfId="4332" priority="9109" operator="equal">
      <formula>"DONE"</formula>
    </cfRule>
  </conditionalFormatting>
  <conditionalFormatting sqref="B529">
    <cfRule type="cellIs" dxfId="4331" priority="9110" operator="equal">
      <formula>"LỖI LINK FB"</formula>
    </cfRule>
  </conditionalFormatting>
  <conditionalFormatting sqref="B529">
    <cfRule type="cellIs" dxfId="4330" priority="9111" operator="equal">
      <formula>"Chờ feedback"</formula>
    </cfRule>
  </conditionalFormatting>
  <conditionalFormatting sqref="B529">
    <cfRule type="cellIs" dxfId="4329" priority="9112" operator="equal">
      <formula>"Chờ lớp"</formula>
    </cfRule>
  </conditionalFormatting>
  <conditionalFormatting sqref="B529">
    <cfRule type="cellIs" dxfId="4328" priority="9113" operator="equal">
      <formula>"DONE"</formula>
    </cfRule>
  </conditionalFormatting>
  <conditionalFormatting sqref="B529">
    <cfRule type="cellIs" dxfId="4327" priority="9114" operator="equal">
      <formula>"LỖI LINK FB"</formula>
    </cfRule>
  </conditionalFormatting>
  <conditionalFormatting sqref="B529">
    <cfRule type="cellIs" dxfId="4326" priority="9115" operator="equal">
      <formula>"Chờ feedback"</formula>
    </cfRule>
  </conditionalFormatting>
  <conditionalFormatting sqref="B529">
    <cfRule type="cellIs" dxfId="4325" priority="9116" operator="equal">
      <formula>"Chờ lớp"</formula>
    </cfRule>
  </conditionalFormatting>
  <conditionalFormatting sqref="B529">
    <cfRule type="cellIs" dxfId="4324" priority="9117" operator="equal">
      <formula>"DONE"</formula>
    </cfRule>
  </conditionalFormatting>
  <conditionalFormatting sqref="B529">
    <cfRule type="cellIs" dxfId="4323" priority="9118" operator="equal">
      <formula>"LỖI LINK FB"</formula>
    </cfRule>
  </conditionalFormatting>
  <conditionalFormatting sqref="B529">
    <cfRule type="cellIs" dxfId="4322" priority="9119" operator="equal">
      <formula>"Chờ feedback"</formula>
    </cfRule>
  </conditionalFormatting>
  <conditionalFormatting sqref="B529">
    <cfRule type="cellIs" dxfId="4321" priority="9120" operator="equal">
      <formula>"Chờ lớp"</formula>
    </cfRule>
  </conditionalFormatting>
  <conditionalFormatting sqref="B529">
    <cfRule type="cellIs" dxfId="4320" priority="9121" operator="equal">
      <formula>"DONE"</formula>
    </cfRule>
  </conditionalFormatting>
  <conditionalFormatting sqref="B529">
    <cfRule type="cellIs" dxfId="4319" priority="9122" operator="equal">
      <formula>"LỖI LINK FB"</formula>
    </cfRule>
  </conditionalFormatting>
  <conditionalFormatting sqref="B529">
    <cfRule type="cellIs" dxfId="4318" priority="9123" operator="equal">
      <formula>"LỖI LINK FB"</formula>
    </cfRule>
  </conditionalFormatting>
  <conditionalFormatting sqref="B529">
    <cfRule type="cellIs" dxfId="4317" priority="9124" operator="equal">
      <formula>"LỖI LINK FB"</formula>
    </cfRule>
  </conditionalFormatting>
  <conditionalFormatting sqref="B529">
    <cfRule type="cellIs" dxfId="4316" priority="9125" operator="equal">
      <formula>"LỖI LINK FB"</formula>
    </cfRule>
  </conditionalFormatting>
  <conditionalFormatting sqref="B529">
    <cfRule type="cellIs" dxfId="4315" priority="9126" operator="equal">
      <formula>"LỖI LINK FB"</formula>
    </cfRule>
  </conditionalFormatting>
  <conditionalFormatting sqref="B529">
    <cfRule type="cellIs" dxfId="4314" priority="9127" operator="equal">
      <formula>"LỖI LINK FB"</formula>
    </cfRule>
  </conditionalFormatting>
  <conditionalFormatting sqref="B529">
    <cfRule type="cellIs" dxfId="4313" priority="9128" operator="equal">
      <formula>"LỖI LINK FB"</formula>
    </cfRule>
  </conditionalFormatting>
  <conditionalFormatting sqref="B529">
    <cfRule type="cellIs" dxfId="4312" priority="9129" operator="equal">
      <formula>"LỖI LINK FB"</formula>
    </cfRule>
  </conditionalFormatting>
  <conditionalFormatting sqref="B529">
    <cfRule type="cellIs" dxfId="4311" priority="9130" operator="equal">
      <formula>"LỖI LINK FB"</formula>
    </cfRule>
  </conditionalFormatting>
  <conditionalFormatting sqref="B529">
    <cfRule type="cellIs" dxfId="4310" priority="9131" operator="equal">
      <formula>"LỖI LINK FB"</formula>
    </cfRule>
  </conditionalFormatting>
  <conditionalFormatting sqref="B529">
    <cfRule type="cellIs" dxfId="4309" priority="9132" operator="equal">
      <formula>"LỖI LINK FB"</formula>
    </cfRule>
  </conditionalFormatting>
  <conditionalFormatting sqref="B529">
    <cfRule type="cellIs" dxfId="4308" priority="9133" operator="equal">
      <formula>"LỖI LINK FB"</formula>
    </cfRule>
  </conditionalFormatting>
  <conditionalFormatting sqref="B529">
    <cfRule type="cellIs" dxfId="4307" priority="9134" operator="equal">
      <formula>"LỖI LINK FB"</formula>
    </cfRule>
  </conditionalFormatting>
  <conditionalFormatting sqref="B529">
    <cfRule type="cellIs" dxfId="4306" priority="9135" operator="equal">
      <formula>"LỖI LINK FB"</formula>
    </cfRule>
  </conditionalFormatting>
  <conditionalFormatting sqref="B529">
    <cfRule type="cellIs" dxfId="4305" priority="9136" operator="equal">
      <formula>"Chờ feedback"</formula>
    </cfRule>
  </conditionalFormatting>
  <conditionalFormatting sqref="B529">
    <cfRule type="cellIs" dxfId="4304" priority="9137" operator="equal">
      <formula>"Chờ lớp"</formula>
    </cfRule>
  </conditionalFormatting>
  <conditionalFormatting sqref="B529">
    <cfRule type="cellIs" dxfId="4303" priority="9138" operator="equal">
      <formula>"DONE"</formula>
    </cfRule>
  </conditionalFormatting>
  <conditionalFormatting sqref="B529">
    <cfRule type="cellIs" dxfId="4302" priority="9139" operator="equal">
      <formula>"LỖI LINK FB"</formula>
    </cfRule>
  </conditionalFormatting>
  <conditionalFormatting sqref="B529">
    <cfRule type="cellIs" dxfId="4301" priority="9140" operator="equal">
      <formula>"Chờ feedback"</formula>
    </cfRule>
  </conditionalFormatting>
  <conditionalFormatting sqref="B529">
    <cfRule type="cellIs" dxfId="4300" priority="9141" operator="equal">
      <formula>"Chờ lớp"</formula>
    </cfRule>
  </conditionalFormatting>
  <conditionalFormatting sqref="B529">
    <cfRule type="cellIs" dxfId="4299" priority="9142" operator="equal">
      <formula>"DONE"</formula>
    </cfRule>
  </conditionalFormatting>
  <conditionalFormatting sqref="B529">
    <cfRule type="cellIs" dxfId="4298" priority="9143" operator="equal">
      <formula>"LỖI LINK FB"</formula>
    </cfRule>
  </conditionalFormatting>
  <conditionalFormatting sqref="B529">
    <cfRule type="cellIs" dxfId="4297" priority="9144" operator="equal">
      <formula>"Chờ feedback"</formula>
    </cfRule>
  </conditionalFormatting>
  <conditionalFormatting sqref="B529">
    <cfRule type="cellIs" dxfId="4296" priority="9145" operator="equal">
      <formula>"Chờ lớp"</formula>
    </cfRule>
  </conditionalFormatting>
  <conditionalFormatting sqref="B529">
    <cfRule type="cellIs" dxfId="4295" priority="9146" operator="equal">
      <formula>"DONE"</formula>
    </cfRule>
  </conditionalFormatting>
  <conditionalFormatting sqref="B529">
    <cfRule type="cellIs" dxfId="4294" priority="9147" operator="equal">
      <formula>"LỖI LINK FB"</formula>
    </cfRule>
  </conditionalFormatting>
  <conditionalFormatting sqref="B529">
    <cfRule type="cellIs" dxfId="4293" priority="9148" operator="equal">
      <formula>"Chờ feedback"</formula>
    </cfRule>
  </conditionalFormatting>
  <conditionalFormatting sqref="B529">
    <cfRule type="cellIs" dxfId="4292" priority="9149" operator="equal">
      <formula>"Chờ lớp"</formula>
    </cfRule>
  </conditionalFormatting>
  <conditionalFormatting sqref="B529">
    <cfRule type="cellIs" dxfId="4291" priority="9150" operator="equal">
      <formula>"DONE"</formula>
    </cfRule>
  </conditionalFormatting>
  <conditionalFormatting sqref="B529">
    <cfRule type="cellIs" dxfId="4290" priority="9151" operator="equal">
      <formula>"DONE"</formula>
    </cfRule>
  </conditionalFormatting>
  <conditionalFormatting sqref="B529">
    <cfRule type="cellIs" dxfId="4289" priority="9152" operator="equal">
      <formula>"Chờ lớp"</formula>
    </cfRule>
  </conditionalFormatting>
  <conditionalFormatting sqref="B529">
    <cfRule type="cellIs" dxfId="4288" priority="9153" operator="equal">
      <formula>"Chờ feedback"</formula>
    </cfRule>
  </conditionalFormatting>
  <conditionalFormatting sqref="B529">
    <cfRule type="cellIs" dxfId="4287" priority="9154" operator="equal">
      <formula>"LỖI LINK FB"</formula>
    </cfRule>
  </conditionalFormatting>
  <conditionalFormatting sqref="B529">
    <cfRule type="cellIs" dxfId="4286" priority="9155" operator="equal">
      <formula>"DONE"</formula>
    </cfRule>
  </conditionalFormatting>
  <conditionalFormatting sqref="B529">
    <cfRule type="cellIs" dxfId="4285" priority="9156" operator="equal">
      <formula>"Chờ lớp"</formula>
    </cfRule>
  </conditionalFormatting>
  <conditionalFormatting sqref="B529">
    <cfRule type="cellIs" dxfId="4284" priority="9157" operator="equal">
      <formula>"Chờ feedback"</formula>
    </cfRule>
  </conditionalFormatting>
  <conditionalFormatting sqref="B529">
    <cfRule type="cellIs" dxfId="4283" priority="9158" operator="equal">
      <formula>"LỖI LINK FB"</formula>
    </cfRule>
  </conditionalFormatting>
  <conditionalFormatting sqref="B529">
    <cfRule type="cellIs" dxfId="4282" priority="9159" operator="equal">
      <formula>"DONE"</formula>
    </cfRule>
  </conditionalFormatting>
  <conditionalFormatting sqref="B529">
    <cfRule type="cellIs" dxfId="4281" priority="9160" operator="equal">
      <formula>"Chờ lớp"</formula>
    </cfRule>
  </conditionalFormatting>
  <conditionalFormatting sqref="B529">
    <cfRule type="cellIs" dxfId="4280" priority="9161" operator="equal">
      <formula>"Chờ feedback"</formula>
    </cfRule>
  </conditionalFormatting>
  <conditionalFormatting sqref="B529">
    <cfRule type="cellIs" dxfId="4279" priority="9162" operator="equal">
      <formula>"LỖI LINK FB"</formula>
    </cfRule>
  </conditionalFormatting>
  <conditionalFormatting sqref="B529">
    <cfRule type="cellIs" dxfId="4278" priority="9163" operator="equal">
      <formula>"DONE"</formula>
    </cfRule>
  </conditionalFormatting>
  <conditionalFormatting sqref="B529">
    <cfRule type="cellIs" dxfId="4277" priority="9164" operator="equal">
      <formula>"Chờ lớp"</formula>
    </cfRule>
  </conditionalFormatting>
  <conditionalFormatting sqref="B529">
    <cfRule type="cellIs" dxfId="4276" priority="9165" operator="equal">
      <formula>"Chờ feedback"</formula>
    </cfRule>
  </conditionalFormatting>
  <conditionalFormatting sqref="B529">
    <cfRule type="cellIs" dxfId="4275" priority="9166" operator="equal">
      <formula>"LỖI LINK FB"</formula>
    </cfRule>
  </conditionalFormatting>
  <conditionalFormatting sqref="B529">
    <cfRule type="cellIs" dxfId="4274" priority="9167" operator="equal">
      <formula>"LỖI LINK FB"</formula>
    </cfRule>
  </conditionalFormatting>
  <conditionalFormatting sqref="B529">
    <cfRule type="cellIs" dxfId="4273" priority="9168" operator="equal">
      <formula>"Chờ feedback"</formula>
    </cfRule>
  </conditionalFormatting>
  <conditionalFormatting sqref="B529">
    <cfRule type="cellIs" dxfId="4272" priority="9169" operator="equal">
      <formula>"Chờ lớp"</formula>
    </cfRule>
  </conditionalFormatting>
  <conditionalFormatting sqref="B529">
    <cfRule type="cellIs" dxfId="4271" priority="9170" operator="equal">
      <formula>"DONE"</formula>
    </cfRule>
  </conditionalFormatting>
  <conditionalFormatting sqref="B529">
    <cfRule type="cellIs" dxfId="4270" priority="9171" operator="equal">
      <formula>"DONE"</formula>
    </cfRule>
  </conditionalFormatting>
  <conditionalFormatting sqref="B529">
    <cfRule type="cellIs" dxfId="4269" priority="9172" operator="equal">
      <formula>"Chờ lớp"</formula>
    </cfRule>
  </conditionalFormatting>
  <conditionalFormatting sqref="B529">
    <cfRule type="cellIs" dxfId="4268" priority="9173" operator="equal">
      <formula>"Chờ feedback"</formula>
    </cfRule>
  </conditionalFormatting>
  <conditionalFormatting sqref="B529">
    <cfRule type="cellIs" dxfId="4267" priority="9174" operator="equal">
      <formula>"LỖI LINK FB"</formula>
    </cfRule>
  </conditionalFormatting>
  <conditionalFormatting sqref="B529">
    <cfRule type="cellIs" dxfId="4266" priority="9175" operator="equal">
      <formula>"DONE"</formula>
    </cfRule>
  </conditionalFormatting>
  <conditionalFormatting sqref="B529">
    <cfRule type="cellIs" dxfId="4265" priority="9176" operator="equal">
      <formula>"Chờ lớp"</formula>
    </cfRule>
  </conditionalFormatting>
  <conditionalFormatting sqref="B529">
    <cfRule type="cellIs" dxfId="4264" priority="9177" operator="equal">
      <formula>"Chờ feedback"</formula>
    </cfRule>
  </conditionalFormatting>
  <conditionalFormatting sqref="B529">
    <cfRule type="cellIs" dxfId="4263" priority="9178" operator="equal">
      <formula>"LỖI LINK FB"</formula>
    </cfRule>
  </conditionalFormatting>
  <conditionalFormatting sqref="B529">
    <cfRule type="cellIs" dxfId="4262" priority="9179" operator="equal">
      <formula>"LỖI LINK FB"</formula>
    </cfRule>
  </conditionalFormatting>
  <conditionalFormatting sqref="B529">
    <cfRule type="cellIs" dxfId="4261" priority="9180" operator="equal">
      <formula>"Chờ feedback"</formula>
    </cfRule>
  </conditionalFormatting>
  <conditionalFormatting sqref="B529">
    <cfRule type="cellIs" dxfId="4260" priority="9181" operator="equal">
      <formula>"Chờ lớp"</formula>
    </cfRule>
  </conditionalFormatting>
  <conditionalFormatting sqref="B529">
    <cfRule type="cellIs" dxfId="4259" priority="9182" operator="equal">
      <formula>"DONE"</formula>
    </cfRule>
  </conditionalFormatting>
  <conditionalFormatting sqref="B529">
    <cfRule type="cellIs" dxfId="4258" priority="9183" operator="equal">
      <formula>"LỖI LINK FB"</formula>
    </cfRule>
  </conditionalFormatting>
  <conditionalFormatting sqref="B529">
    <cfRule type="cellIs" dxfId="4257" priority="9184" operator="equal">
      <formula>"Chờ feedback"</formula>
    </cfRule>
  </conditionalFormatting>
  <conditionalFormatting sqref="B529">
    <cfRule type="cellIs" dxfId="4256" priority="9185" operator="equal">
      <formula>"Chờ lớp"</formula>
    </cfRule>
  </conditionalFormatting>
  <conditionalFormatting sqref="B529">
    <cfRule type="cellIs" dxfId="4255" priority="9186" operator="equal">
      <formula>"DONE"</formula>
    </cfRule>
  </conditionalFormatting>
  <conditionalFormatting sqref="B529">
    <cfRule type="cellIs" dxfId="4254" priority="9187" operator="equal">
      <formula>"DONE"</formula>
    </cfRule>
  </conditionalFormatting>
  <conditionalFormatting sqref="B529">
    <cfRule type="cellIs" dxfId="4253" priority="9188" operator="equal">
      <formula>"Chờ lớp"</formula>
    </cfRule>
  </conditionalFormatting>
  <conditionalFormatting sqref="B529">
    <cfRule type="cellIs" dxfId="4252" priority="9189" operator="equal">
      <formula>"Chờ feedback"</formula>
    </cfRule>
  </conditionalFormatting>
  <conditionalFormatting sqref="B529">
    <cfRule type="cellIs" dxfId="4251" priority="9190" operator="equal">
      <formula>"LỖI LINK FB"</formula>
    </cfRule>
  </conditionalFormatting>
  <conditionalFormatting sqref="B529">
    <cfRule type="cellIs" dxfId="4250" priority="9191" operator="equal">
      <formula>"LỖI LINK FB"</formula>
    </cfRule>
  </conditionalFormatting>
  <conditionalFormatting sqref="B529">
    <cfRule type="cellIs" dxfId="4249" priority="9192" operator="equal">
      <formula>"Chờ feedback"</formula>
    </cfRule>
  </conditionalFormatting>
  <conditionalFormatting sqref="B529">
    <cfRule type="cellIs" dxfId="4248" priority="9193" operator="equal">
      <formula>"Chờ lớp"</formula>
    </cfRule>
  </conditionalFormatting>
  <conditionalFormatting sqref="B529">
    <cfRule type="cellIs" dxfId="4247" priority="9194" operator="equal">
      <formula>"DONE"</formula>
    </cfRule>
  </conditionalFormatting>
  <conditionalFormatting sqref="B529">
    <cfRule type="cellIs" dxfId="4246" priority="9195" operator="equal">
      <formula>"DONE"</formula>
    </cfRule>
  </conditionalFormatting>
  <conditionalFormatting sqref="B529">
    <cfRule type="cellIs" dxfId="4245" priority="9196" operator="equal">
      <formula>"Chờ lớp"</formula>
    </cfRule>
  </conditionalFormatting>
  <conditionalFormatting sqref="B529">
    <cfRule type="cellIs" dxfId="4244" priority="9197" operator="equal">
      <formula>"Chờ feedback"</formula>
    </cfRule>
  </conditionalFormatting>
  <conditionalFormatting sqref="B529">
    <cfRule type="cellIs" dxfId="4243" priority="9198" operator="equal">
      <formula>"LỖI LINK FB"</formula>
    </cfRule>
  </conditionalFormatting>
  <conditionalFormatting sqref="B529">
    <cfRule type="cellIs" dxfId="4242" priority="9199" operator="equal">
      <formula>"DONE"</formula>
    </cfRule>
  </conditionalFormatting>
  <conditionalFormatting sqref="B529">
    <cfRule type="cellIs" dxfId="4241" priority="9200" operator="equal">
      <formula>"Chờ lớp"</formula>
    </cfRule>
  </conditionalFormatting>
  <conditionalFormatting sqref="B529">
    <cfRule type="cellIs" dxfId="4240" priority="9201" operator="equal">
      <formula>"Chờ feedback"</formula>
    </cfRule>
  </conditionalFormatting>
  <conditionalFormatting sqref="B529">
    <cfRule type="cellIs" dxfId="4239" priority="9202" operator="equal">
      <formula>"LỖI LINK FB"</formula>
    </cfRule>
  </conditionalFormatting>
  <conditionalFormatting sqref="B529">
    <cfRule type="cellIs" dxfId="4238" priority="9203" operator="equal">
      <formula>"DONE"</formula>
    </cfRule>
  </conditionalFormatting>
  <conditionalFormatting sqref="B529">
    <cfRule type="cellIs" dxfId="4237" priority="9204" operator="equal">
      <formula>"Chờ lớp"</formula>
    </cfRule>
  </conditionalFormatting>
  <conditionalFormatting sqref="B529">
    <cfRule type="cellIs" dxfId="4236" priority="9205" operator="equal">
      <formula>"Chờ feedback"</formula>
    </cfRule>
  </conditionalFormatting>
  <conditionalFormatting sqref="B529">
    <cfRule type="cellIs" dxfId="4235" priority="9206" operator="equal">
      <formula>"LỖI LINK FB"</formula>
    </cfRule>
  </conditionalFormatting>
  <conditionalFormatting sqref="B529">
    <cfRule type="cellIs" dxfId="4234" priority="9207" operator="equal">
      <formula>"LỖI LINK FB"</formula>
    </cfRule>
  </conditionalFormatting>
  <conditionalFormatting sqref="B529">
    <cfRule type="cellIs" dxfId="4233" priority="9208" operator="equal">
      <formula>"LỖI LINK FB"</formula>
    </cfRule>
  </conditionalFormatting>
  <conditionalFormatting sqref="B529">
    <cfRule type="cellIs" dxfId="4232" priority="9209" operator="equal">
      <formula>"LỖI LINK FB"</formula>
    </cfRule>
  </conditionalFormatting>
  <conditionalFormatting sqref="B529">
    <cfRule type="cellIs" dxfId="4231" priority="9210" operator="equal">
      <formula>"LỖI LINK FB"</formula>
    </cfRule>
  </conditionalFormatting>
  <conditionalFormatting sqref="B529">
    <cfRule type="cellIs" dxfId="4230" priority="9211" operator="equal">
      <formula>"LỖI LINK FB"</formula>
    </cfRule>
  </conditionalFormatting>
  <conditionalFormatting sqref="B529">
    <cfRule type="cellIs" dxfId="4229" priority="9212" operator="equal">
      <formula>"LỖI LINK FB"</formula>
    </cfRule>
  </conditionalFormatting>
  <conditionalFormatting sqref="B529">
    <cfRule type="cellIs" dxfId="4228" priority="9213" operator="equal">
      <formula>"LỖI LINK FB"</formula>
    </cfRule>
  </conditionalFormatting>
  <conditionalFormatting sqref="B529">
    <cfRule type="cellIs" dxfId="4227" priority="9214" operator="equal">
      <formula>"LỖI LINK FB"</formula>
    </cfRule>
  </conditionalFormatting>
  <conditionalFormatting sqref="B529">
    <cfRule type="cellIs" dxfId="4226" priority="9215" operator="equal">
      <formula>"LỖI LINK FB"</formula>
    </cfRule>
  </conditionalFormatting>
  <conditionalFormatting sqref="B529">
    <cfRule type="cellIs" dxfId="4225" priority="9216" operator="equal">
      <formula>"LỖI LINK FB"</formula>
    </cfRule>
  </conditionalFormatting>
  <conditionalFormatting sqref="B529">
    <cfRule type="cellIs" dxfId="4224" priority="9217" operator="equal">
      <formula>"LỖI LINK FB"</formula>
    </cfRule>
  </conditionalFormatting>
  <conditionalFormatting sqref="B529">
    <cfRule type="cellIs" dxfId="4223" priority="9218" operator="equal">
      <formula>"LỖI LINK FB"</formula>
    </cfRule>
  </conditionalFormatting>
  <conditionalFormatting sqref="B529">
    <cfRule type="cellIs" dxfId="4222" priority="9219" operator="equal">
      <formula>"LỖI LINK FB"</formula>
    </cfRule>
  </conditionalFormatting>
  <conditionalFormatting sqref="B529">
    <cfRule type="cellIs" dxfId="4221" priority="9220" operator="equal">
      <formula>"DONE"</formula>
    </cfRule>
  </conditionalFormatting>
  <conditionalFormatting sqref="B529">
    <cfRule type="cellIs" dxfId="4220" priority="9221" operator="equal">
      <formula>"Chờ lớp"</formula>
    </cfRule>
  </conditionalFormatting>
  <conditionalFormatting sqref="B529">
    <cfRule type="cellIs" dxfId="4219" priority="9222" operator="equal">
      <formula>"Chờ feedback"</formula>
    </cfRule>
  </conditionalFormatting>
  <conditionalFormatting sqref="B529">
    <cfRule type="cellIs" dxfId="4218" priority="9223" operator="equal">
      <formula>"LỖI LINK FB"</formula>
    </cfRule>
  </conditionalFormatting>
  <conditionalFormatting sqref="B529">
    <cfRule type="cellIs" dxfId="4217" priority="9224" operator="equal">
      <formula>"LỖI LINK FB"</formula>
    </cfRule>
  </conditionalFormatting>
  <conditionalFormatting sqref="B529">
    <cfRule type="cellIs" dxfId="4216" priority="9225" operator="equal">
      <formula>"Chờ feedback"</formula>
    </cfRule>
  </conditionalFormatting>
  <conditionalFormatting sqref="B529">
    <cfRule type="cellIs" dxfId="4215" priority="9226" operator="equal">
      <formula>"Chờ lớp"</formula>
    </cfRule>
  </conditionalFormatting>
  <conditionalFormatting sqref="B529">
    <cfRule type="cellIs" dxfId="4214" priority="9227" operator="equal">
      <formula>"DONE"</formula>
    </cfRule>
  </conditionalFormatting>
  <conditionalFormatting sqref="B529">
    <cfRule type="cellIs" dxfId="4213" priority="9228" operator="equal">
      <formula>"LỖI LINK FB"</formula>
    </cfRule>
  </conditionalFormatting>
  <conditionalFormatting sqref="B529">
    <cfRule type="cellIs" dxfId="4212" priority="9229" operator="equal">
      <formula>"LỖI LINK FB"</formula>
    </cfRule>
  </conditionalFormatting>
  <conditionalFormatting sqref="B529">
    <cfRule type="cellIs" dxfId="4211" priority="9230" operator="equal">
      <formula>"LỖI LINK FB"</formula>
    </cfRule>
  </conditionalFormatting>
  <conditionalFormatting sqref="B529">
    <cfRule type="cellIs" dxfId="4210" priority="9231" operator="equal">
      <formula>"LỖI LINK FB"</formula>
    </cfRule>
  </conditionalFormatting>
  <conditionalFormatting sqref="B529">
    <cfRule type="cellIs" dxfId="4209" priority="9232" operator="equal">
      <formula>"LỖI LINK FB"</formula>
    </cfRule>
  </conditionalFormatting>
  <conditionalFormatting sqref="B529">
    <cfRule type="cellIs" dxfId="4208" priority="9233" operator="equal">
      <formula>"LỖI LINK FB"</formula>
    </cfRule>
  </conditionalFormatting>
  <conditionalFormatting sqref="B529">
    <cfRule type="cellIs" dxfId="4207" priority="9234" operator="equal">
      <formula>"LỖI LINK FB"</formula>
    </cfRule>
  </conditionalFormatting>
  <conditionalFormatting sqref="B529">
    <cfRule type="cellIs" dxfId="4206" priority="9235" operator="equal">
      <formula>"LỖI LINK FB"</formula>
    </cfRule>
  </conditionalFormatting>
  <conditionalFormatting sqref="B529">
    <cfRule type="cellIs" dxfId="4205" priority="9236" operator="equal">
      <formula>"LỖI LINK FB"</formula>
    </cfRule>
  </conditionalFormatting>
  <conditionalFormatting sqref="B529">
    <cfRule type="cellIs" dxfId="4204" priority="9237" operator="equal">
      <formula>"LỖI LINK FB"</formula>
    </cfRule>
  </conditionalFormatting>
  <conditionalFormatting sqref="B529">
    <cfRule type="cellIs" dxfId="4203" priority="9238" operator="equal">
      <formula>"LỖI LINK FB"</formula>
    </cfRule>
  </conditionalFormatting>
  <conditionalFormatting sqref="B529">
    <cfRule type="cellIs" dxfId="4202" priority="9239" operator="equal">
      <formula>"LỖI LINK FB"</formula>
    </cfRule>
  </conditionalFormatting>
  <conditionalFormatting sqref="B529">
    <cfRule type="cellIs" dxfId="4201" priority="9240" operator="equal">
      <formula>"LỖI LINK FB"</formula>
    </cfRule>
  </conditionalFormatting>
  <conditionalFormatting sqref="B529">
    <cfRule type="cellIs" dxfId="4200" priority="9241" operator="equal">
      <formula>"LỖI LINK FB"</formula>
    </cfRule>
  </conditionalFormatting>
  <conditionalFormatting sqref="B529">
    <cfRule type="cellIs" dxfId="4199" priority="9242" operator="equal">
      <formula>"Chờ feedback"</formula>
    </cfRule>
  </conditionalFormatting>
  <conditionalFormatting sqref="B529">
    <cfRule type="cellIs" dxfId="4198" priority="9243" operator="equal">
      <formula>"Chờ lớp"</formula>
    </cfRule>
  </conditionalFormatting>
  <conditionalFormatting sqref="B529">
    <cfRule type="cellIs" dxfId="4197" priority="9244" operator="equal">
      <formula>"DONE"</formula>
    </cfRule>
  </conditionalFormatting>
  <conditionalFormatting sqref="B529">
    <cfRule type="cellIs" dxfId="4196" priority="9245" operator="equal">
      <formula>"LỖI LINK FB"</formula>
    </cfRule>
  </conditionalFormatting>
  <conditionalFormatting sqref="B529">
    <cfRule type="cellIs" dxfId="4195" priority="9246" operator="equal">
      <formula>"Chờ feedback"</formula>
    </cfRule>
  </conditionalFormatting>
  <conditionalFormatting sqref="B529">
    <cfRule type="cellIs" dxfId="4194" priority="9247" operator="equal">
      <formula>"Chờ lớp"</formula>
    </cfRule>
  </conditionalFormatting>
  <conditionalFormatting sqref="B529">
    <cfRule type="cellIs" dxfId="4193" priority="9248" operator="equal">
      <formula>"DONE"</formula>
    </cfRule>
  </conditionalFormatting>
  <conditionalFormatting sqref="B529">
    <cfRule type="cellIs" dxfId="4192" priority="9249" operator="equal">
      <formula>"LỖI LINK FB"</formula>
    </cfRule>
  </conditionalFormatting>
  <conditionalFormatting sqref="B529">
    <cfRule type="cellIs" dxfId="4191" priority="9250" operator="equal">
      <formula>"Chờ feedback"</formula>
    </cfRule>
  </conditionalFormatting>
  <conditionalFormatting sqref="B529">
    <cfRule type="cellIs" dxfId="4190" priority="9251" operator="equal">
      <formula>"Chờ lớp"</formula>
    </cfRule>
  </conditionalFormatting>
  <conditionalFormatting sqref="B529">
    <cfRule type="cellIs" dxfId="4189" priority="9252" operator="equal">
      <formula>"DONE"</formula>
    </cfRule>
  </conditionalFormatting>
  <conditionalFormatting sqref="B529">
    <cfRule type="cellIs" dxfId="4188" priority="9253" operator="equal">
      <formula>"DONE"</formula>
    </cfRule>
  </conditionalFormatting>
  <conditionalFormatting sqref="B529">
    <cfRule type="cellIs" dxfId="4187" priority="9254" operator="equal">
      <formula>"Chờ lớp"</formula>
    </cfRule>
  </conditionalFormatting>
  <conditionalFormatting sqref="B529">
    <cfRule type="cellIs" dxfId="4186" priority="9255" operator="equal">
      <formula>"Chờ feedback"</formula>
    </cfRule>
  </conditionalFormatting>
  <conditionalFormatting sqref="B529">
    <cfRule type="cellIs" dxfId="4185" priority="9256" operator="equal">
      <formula>"LỖI LINK FB"</formula>
    </cfRule>
  </conditionalFormatting>
  <conditionalFormatting sqref="B529">
    <cfRule type="cellIs" dxfId="4184" priority="9257" operator="equal">
      <formula>"LỖI LINK FB"</formula>
    </cfRule>
  </conditionalFormatting>
  <conditionalFormatting sqref="B529">
    <cfRule type="cellIs" dxfId="4183" priority="9258" operator="equal">
      <formula>"Chờ feedback"</formula>
    </cfRule>
  </conditionalFormatting>
  <conditionalFormatting sqref="B529">
    <cfRule type="cellIs" dxfId="4182" priority="9259" operator="equal">
      <formula>"Chờ lớp"</formula>
    </cfRule>
  </conditionalFormatting>
  <conditionalFormatting sqref="B529">
    <cfRule type="cellIs" dxfId="4181" priority="9260" operator="equal">
      <formula>"DONE"</formula>
    </cfRule>
  </conditionalFormatting>
  <conditionalFormatting sqref="B529">
    <cfRule type="cellIs" dxfId="4180" priority="9261" operator="equal">
      <formula>"DONE"</formula>
    </cfRule>
  </conditionalFormatting>
  <conditionalFormatting sqref="B529">
    <cfRule type="cellIs" dxfId="4179" priority="9262" operator="equal">
      <formula>"Chờ lớp"</formula>
    </cfRule>
  </conditionalFormatting>
  <conditionalFormatting sqref="B529">
    <cfRule type="cellIs" dxfId="4178" priority="9263" operator="equal">
      <formula>"Chờ feedback"</formula>
    </cfRule>
  </conditionalFormatting>
  <conditionalFormatting sqref="B529">
    <cfRule type="cellIs" dxfId="4177" priority="9264" operator="equal">
      <formula>"LỖI LINK FB"</formula>
    </cfRule>
  </conditionalFormatting>
  <conditionalFormatting sqref="B529">
    <cfRule type="cellIs" dxfId="4176" priority="9265" operator="equal">
      <formula>"DONE"</formula>
    </cfRule>
  </conditionalFormatting>
  <conditionalFormatting sqref="B529">
    <cfRule type="cellIs" dxfId="4175" priority="9266" operator="equal">
      <formula>"Chờ lớp"</formula>
    </cfRule>
  </conditionalFormatting>
  <conditionalFormatting sqref="B529">
    <cfRule type="cellIs" dxfId="4174" priority="9267" operator="equal">
      <formula>"Chờ feedback"</formula>
    </cfRule>
  </conditionalFormatting>
  <conditionalFormatting sqref="B529">
    <cfRule type="cellIs" dxfId="4173" priority="9268" operator="equal">
      <formula>"LỖI LINK FB"</formula>
    </cfRule>
  </conditionalFormatting>
  <conditionalFormatting sqref="B529">
    <cfRule type="cellIs" dxfId="4172" priority="9269" operator="equal">
      <formula>"LỖI LINK FB"</formula>
    </cfRule>
  </conditionalFormatting>
  <conditionalFormatting sqref="B529">
    <cfRule type="cellIs" dxfId="4171" priority="9270" operator="equal">
      <formula>"Chờ feedback"</formula>
    </cfRule>
  </conditionalFormatting>
  <conditionalFormatting sqref="B529">
    <cfRule type="cellIs" dxfId="4170" priority="9271" operator="equal">
      <formula>"Chờ lớp"</formula>
    </cfRule>
  </conditionalFormatting>
  <conditionalFormatting sqref="B529">
    <cfRule type="cellIs" dxfId="4169" priority="9272" operator="equal">
      <formula>"DONE"</formula>
    </cfRule>
  </conditionalFormatting>
  <conditionalFormatting sqref="B529">
    <cfRule type="cellIs" dxfId="4168" priority="9273" operator="equal">
      <formula>"LỖI LINK FB"</formula>
    </cfRule>
  </conditionalFormatting>
  <conditionalFormatting sqref="B529">
    <cfRule type="cellIs" dxfId="4167" priority="9274" operator="equal">
      <formula>"Chờ feedback"</formula>
    </cfRule>
  </conditionalFormatting>
  <conditionalFormatting sqref="B529">
    <cfRule type="cellIs" dxfId="4166" priority="9275" operator="equal">
      <formula>"Chờ lớp"</formula>
    </cfRule>
  </conditionalFormatting>
  <conditionalFormatting sqref="B529">
    <cfRule type="cellIs" dxfId="4165" priority="9276" operator="equal">
      <formula>"DONE"</formula>
    </cfRule>
  </conditionalFormatting>
  <conditionalFormatting sqref="B529">
    <cfRule type="cellIs" dxfId="4164" priority="9277" operator="equal">
      <formula>"DONE"</formula>
    </cfRule>
  </conditionalFormatting>
  <conditionalFormatting sqref="B529">
    <cfRule type="cellIs" dxfId="4163" priority="9278" operator="equal">
      <formula>"Chờ lớp"</formula>
    </cfRule>
  </conditionalFormatting>
  <conditionalFormatting sqref="B529">
    <cfRule type="cellIs" dxfId="4162" priority="9279" operator="equal">
      <formula>"Chờ feedback"</formula>
    </cfRule>
  </conditionalFormatting>
  <conditionalFormatting sqref="B529">
    <cfRule type="cellIs" dxfId="4161" priority="9280" operator="equal">
      <formula>"LỖI LINK FB"</formula>
    </cfRule>
  </conditionalFormatting>
  <conditionalFormatting sqref="B529">
    <cfRule type="cellIs" dxfId="4160" priority="9281" operator="equal">
      <formula>"LỖI LINK FB"</formula>
    </cfRule>
  </conditionalFormatting>
  <conditionalFormatting sqref="B529">
    <cfRule type="cellIs" dxfId="4159" priority="9282" operator="equal">
      <formula>"Chờ feedback"</formula>
    </cfRule>
  </conditionalFormatting>
  <conditionalFormatting sqref="B529">
    <cfRule type="cellIs" dxfId="4158" priority="9283" operator="equal">
      <formula>"Chờ lớp"</formula>
    </cfRule>
  </conditionalFormatting>
  <conditionalFormatting sqref="B529">
    <cfRule type="cellIs" dxfId="4157" priority="9284" operator="equal">
      <formula>"DONE"</formula>
    </cfRule>
  </conditionalFormatting>
  <conditionalFormatting sqref="B529">
    <cfRule type="cellIs" dxfId="4156" priority="9285" operator="equal">
      <formula>"LỖI LINK FB"</formula>
    </cfRule>
  </conditionalFormatting>
  <conditionalFormatting sqref="B529">
    <cfRule type="cellIs" dxfId="4155" priority="9286" operator="equal">
      <formula>"Chờ feedback"</formula>
    </cfRule>
  </conditionalFormatting>
  <conditionalFormatting sqref="B529">
    <cfRule type="cellIs" dxfId="4154" priority="9287" operator="equal">
      <formula>"Chờ lớp"</formula>
    </cfRule>
  </conditionalFormatting>
  <conditionalFormatting sqref="B529">
    <cfRule type="cellIs" dxfId="4153" priority="9288" operator="equal">
      <formula>"DONE"</formula>
    </cfRule>
  </conditionalFormatting>
  <conditionalFormatting sqref="B529">
    <cfRule type="cellIs" dxfId="4152" priority="9289" operator="equal">
      <formula>"LỖI LINK FB"</formula>
    </cfRule>
  </conditionalFormatting>
  <conditionalFormatting sqref="B529">
    <cfRule type="cellIs" dxfId="4151" priority="9290" operator="equal">
      <formula>"Chờ feedback"</formula>
    </cfRule>
  </conditionalFormatting>
  <conditionalFormatting sqref="B529">
    <cfRule type="cellIs" dxfId="4150" priority="9291" operator="equal">
      <formula>"Chờ lớp"</formula>
    </cfRule>
  </conditionalFormatting>
  <conditionalFormatting sqref="B529">
    <cfRule type="cellIs" dxfId="4149" priority="9292" operator="equal">
      <formula>"DONE"</formula>
    </cfRule>
  </conditionalFormatting>
  <conditionalFormatting sqref="B529">
    <cfRule type="cellIs" dxfId="4148" priority="9293" operator="equal">
      <formula>"LỖI LINK FB"</formula>
    </cfRule>
  </conditionalFormatting>
  <conditionalFormatting sqref="B529">
    <cfRule type="cellIs" dxfId="4147" priority="9294" operator="equal">
      <formula>"Chờ feedback"</formula>
    </cfRule>
  </conditionalFormatting>
  <conditionalFormatting sqref="B529">
    <cfRule type="cellIs" dxfId="4146" priority="9295" operator="equal">
      <formula>"Chờ lớp"</formula>
    </cfRule>
  </conditionalFormatting>
  <conditionalFormatting sqref="B529">
    <cfRule type="cellIs" dxfId="4145" priority="9296" operator="equal">
      <formula>"DONE"</formula>
    </cfRule>
  </conditionalFormatting>
  <conditionalFormatting sqref="B529">
    <cfRule type="cellIs" dxfId="4144" priority="9297" operator="equal">
      <formula>"LỖI LINK FB"</formula>
    </cfRule>
  </conditionalFormatting>
  <conditionalFormatting sqref="B529">
    <cfRule type="cellIs" dxfId="4143" priority="9298" operator="equal">
      <formula>"Chờ feedback"</formula>
    </cfRule>
  </conditionalFormatting>
  <conditionalFormatting sqref="B529">
    <cfRule type="cellIs" dxfId="4142" priority="9299" operator="equal">
      <formula>"Chờ lớp"</formula>
    </cfRule>
  </conditionalFormatting>
  <conditionalFormatting sqref="B529">
    <cfRule type="cellIs" dxfId="4141" priority="9300" operator="equal">
      <formula>"DONE"</formula>
    </cfRule>
  </conditionalFormatting>
  <conditionalFormatting sqref="B529">
    <cfRule type="cellIs" dxfId="4140" priority="9301" operator="equal">
      <formula>"LỖI LINK FB"</formula>
    </cfRule>
  </conditionalFormatting>
  <conditionalFormatting sqref="B529">
    <cfRule type="cellIs" dxfId="4139" priority="9302" operator="equal">
      <formula>"LỖI LINK FB"</formula>
    </cfRule>
  </conditionalFormatting>
  <conditionalFormatting sqref="B529">
    <cfRule type="cellIs" dxfId="4138" priority="9303" operator="equal">
      <formula>"LỖI LINK FB"</formula>
    </cfRule>
  </conditionalFormatting>
  <conditionalFormatting sqref="B529">
    <cfRule type="cellIs" dxfId="4137" priority="9304" operator="equal">
      <formula>"LỖI LINK FB"</formula>
    </cfRule>
  </conditionalFormatting>
  <conditionalFormatting sqref="B529">
    <cfRule type="cellIs" dxfId="4136" priority="9305" operator="equal">
      <formula>"LỖI LINK FB"</formula>
    </cfRule>
  </conditionalFormatting>
  <conditionalFormatting sqref="B529">
    <cfRule type="cellIs" dxfId="4135" priority="9306" operator="equal">
      <formula>"LỖI LINK FB"</formula>
    </cfRule>
  </conditionalFormatting>
  <conditionalFormatting sqref="B529">
    <cfRule type="cellIs" dxfId="4134" priority="9307" operator="equal">
      <formula>"LỖI LINK FB"</formula>
    </cfRule>
  </conditionalFormatting>
  <conditionalFormatting sqref="B529">
    <cfRule type="cellIs" dxfId="4133" priority="9308" operator="equal">
      <formula>"LỖI LINK FB"</formula>
    </cfRule>
  </conditionalFormatting>
  <conditionalFormatting sqref="B529">
    <cfRule type="cellIs" dxfId="4132" priority="9309" operator="equal">
      <formula>"LỖI LINK FB"</formula>
    </cfRule>
  </conditionalFormatting>
  <conditionalFormatting sqref="B529">
    <cfRule type="cellIs" dxfId="4131" priority="9310" operator="equal">
      <formula>"LỖI LINK FB"</formula>
    </cfRule>
  </conditionalFormatting>
  <conditionalFormatting sqref="B529">
    <cfRule type="cellIs" dxfId="4130" priority="9311" operator="equal">
      <formula>"LỖI LINK FB"</formula>
    </cfRule>
  </conditionalFormatting>
  <conditionalFormatting sqref="B529">
    <cfRule type="cellIs" dxfId="4129" priority="9312" operator="equal">
      <formula>"LỖI LINK FB"</formula>
    </cfRule>
  </conditionalFormatting>
  <conditionalFormatting sqref="B529">
    <cfRule type="cellIs" dxfId="4128" priority="9313" operator="equal">
      <formula>"LỖI LINK FB"</formula>
    </cfRule>
  </conditionalFormatting>
  <conditionalFormatting sqref="B529">
    <cfRule type="cellIs" dxfId="4127" priority="9314" operator="equal">
      <formula>"LỖI LINK FB"</formula>
    </cfRule>
  </conditionalFormatting>
  <conditionalFormatting sqref="B529">
    <cfRule type="cellIs" dxfId="4126" priority="9315" operator="equal">
      <formula>"Chờ feedback"</formula>
    </cfRule>
  </conditionalFormatting>
  <conditionalFormatting sqref="B529">
    <cfRule type="cellIs" dxfId="4125" priority="9316" operator="equal">
      <formula>"Chờ lớp"</formula>
    </cfRule>
  </conditionalFormatting>
  <conditionalFormatting sqref="B529">
    <cfRule type="cellIs" dxfId="4124" priority="9317" operator="equal">
      <formula>"DONE"</formula>
    </cfRule>
  </conditionalFormatting>
  <conditionalFormatting sqref="B529">
    <cfRule type="cellIs" dxfId="4123" priority="9318" operator="equal">
      <formula>"LỖI LINK FB"</formula>
    </cfRule>
  </conditionalFormatting>
  <conditionalFormatting sqref="B529">
    <cfRule type="cellIs" dxfId="4122" priority="9319" operator="equal">
      <formula>"Chờ feedback"</formula>
    </cfRule>
  </conditionalFormatting>
  <conditionalFormatting sqref="B529">
    <cfRule type="cellIs" dxfId="4121" priority="9320" operator="equal">
      <formula>"Chờ lớp"</formula>
    </cfRule>
  </conditionalFormatting>
  <conditionalFormatting sqref="B529">
    <cfRule type="cellIs" dxfId="4120" priority="9321" operator="equal">
      <formula>"DONE"</formula>
    </cfRule>
  </conditionalFormatting>
  <conditionalFormatting sqref="C529">
    <cfRule type="cellIs" dxfId="4119" priority="9322" operator="equal">
      <formula>"Up quá trình"</formula>
    </cfRule>
  </conditionalFormatting>
  <conditionalFormatting sqref="C529">
    <cfRule type="cellIs" dxfId="4118" priority="9323" operator="equal">
      <formula>"Đã tính lương"</formula>
    </cfRule>
  </conditionalFormatting>
  <conditionalFormatting sqref="C529">
    <cfRule type="cellIs" dxfId="4117" priority="9324" operator="equal">
      <formula>"Up Level"</formula>
    </cfRule>
  </conditionalFormatting>
  <conditionalFormatting sqref="C529">
    <cfRule type="cellIs" dxfId="4116" priority="9325" operator="equal">
      <formula>"Mới"</formula>
    </cfRule>
  </conditionalFormatting>
  <conditionalFormatting sqref="C529">
    <cfRule type="cellIs" dxfId="4115" priority="9326" operator="equal">
      <formula>"Up quá trình"</formula>
    </cfRule>
  </conditionalFormatting>
  <conditionalFormatting sqref="C529">
    <cfRule type="cellIs" dxfId="4114" priority="9327" operator="equal">
      <formula>"Up Level"</formula>
    </cfRule>
  </conditionalFormatting>
  <conditionalFormatting sqref="C529">
    <cfRule type="cellIs" dxfId="4113" priority="9328" operator="equal">
      <formula>"Mới"</formula>
    </cfRule>
  </conditionalFormatting>
  <conditionalFormatting sqref="AC526:AD527">
    <cfRule type="cellIs" dxfId="4112" priority="9329" operator="equal">
      <formula>"Đã nhận"</formula>
    </cfRule>
  </conditionalFormatting>
  <conditionalFormatting sqref="R526:R527">
    <cfRule type="containsText" dxfId="4111" priority="9330" operator="containsText" text="Chung">
      <formula>NOT(ISERROR(SEARCH(("Chung"),(R526))))</formula>
    </cfRule>
  </conditionalFormatting>
  <conditionalFormatting sqref="R526:R527">
    <cfRule type="containsText" dxfId="4110" priority="9331" operator="containsText" text="Chung">
      <formula>NOT(ISERROR(SEARCH(("Chung"),(R526))))</formula>
    </cfRule>
  </conditionalFormatting>
  <conditionalFormatting sqref="F526:H527">
    <cfRule type="cellIs" dxfId="4109" priority="9332" operator="equal">
      <formula>"A"</formula>
    </cfRule>
  </conditionalFormatting>
  <conditionalFormatting sqref="F526:H527">
    <cfRule type="cellIs" dxfId="4108" priority="9333" operator="equal">
      <formula>"B"</formula>
    </cfRule>
  </conditionalFormatting>
  <conditionalFormatting sqref="F526:H527">
    <cfRule type="cellIs" dxfId="4107" priority="9334" operator="equal">
      <formula>"C"</formula>
    </cfRule>
  </conditionalFormatting>
  <conditionalFormatting sqref="F526:H527">
    <cfRule type="cellIs" dxfId="4106" priority="9335" operator="equal">
      <formula>"T"</formula>
    </cfRule>
  </conditionalFormatting>
  <conditionalFormatting sqref="F526:H527">
    <cfRule type="cellIs" dxfId="4105" priority="9336" operator="equal">
      <formula>"V"</formula>
    </cfRule>
  </conditionalFormatting>
  <conditionalFormatting sqref="F526:H527">
    <cfRule type="cellIs" dxfId="4104" priority="9337" operator="equal">
      <formula>"V"</formula>
    </cfRule>
  </conditionalFormatting>
  <conditionalFormatting sqref="F526:H527">
    <cfRule type="cellIs" dxfId="4103" priority="9338" operator="equal">
      <formula>"V"</formula>
    </cfRule>
  </conditionalFormatting>
  <conditionalFormatting sqref="F526:H527">
    <cfRule type="cellIs" dxfId="4102" priority="9339" operator="equal">
      <formula>"V"</formula>
    </cfRule>
  </conditionalFormatting>
  <conditionalFormatting sqref="F526:F527 H526:H527">
    <cfRule type="colorScale" priority="9340">
      <colorScale>
        <cfvo type="min"/>
        <cfvo type="max"/>
        <color rgb="FF57BB8A"/>
        <color rgb="FFFFFFFF"/>
      </colorScale>
    </cfRule>
  </conditionalFormatting>
  <conditionalFormatting sqref="W526:X527">
    <cfRule type="cellIs" dxfId="4101" priority="9341" operator="equal">
      <formula>"Sách"</formula>
    </cfRule>
  </conditionalFormatting>
  <conditionalFormatting sqref="W526:X527">
    <cfRule type="cellIs" dxfId="4100" priority="9342" operator="equal">
      <formula>"Sách"</formula>
    </cfRule>
  </conditionalFormatting>
  <conditionalFormatting sqref="X526:X527 Y526:Y528">
    <cfRule type="endsWith" dxfId="4099" priority="9343" operator="endsWith" text=" ">
      <formula>RIGHT((X526),LEN(" "))=(" ")</formula>
    </cfRule>
  </conditionalFormatting>
  <conditionalFormatting sqref="X526:X527 Y526:Y528">
    <cfRule type="endsWith" dxfId="4098" priority="9344" operator="endsWith" text=" ">
      <formula>RIGHT((X526),LEN(" "))=(" ")</formula>
    </cfRule>
  </conditionalFormatting>
  <conditionalFormatting sqref="D526:E527">
    <cfRule type="cellIs" dxfId="4097" priority="9345" operator="equal">
      <formula>"GT Lv1"</formula>
    </cfRule>
  </conditionalFormatting>
  <conditionalFormatting sqref="D526:E527">
    <cfRule type="cellIs" dxfId="4096" priority="9346" operator="equal">
      <formula>"GT Lv2"</formula>
    </cfRule>
  </conditionalFormatting>
  <conditionalFormatting sqref="D526:E527">
    <cfRule type="cellIs" dxfId="4095" priority="9347" operator="equal">
      <formula>"GT Lv3"</formula>
    </cfRule>
  </conditionalFormatting>
  <conditionalFormatting sqref="D526:E527">
    <cfRule type="cellIs" dxfId="4094" priority="9348" operator="equal">
      <formula>"Toeic Lv1"</formula>
    </cfRule>
  </conditionalFormatting>
  <conditionalFormatting sqref="D526:E527">
    <cfRule type="cellIs" dxfId="4093" priority="9349" operator="equal">
      <formula>"Toeic Lv2"</formula>
    </cfRule>
  </conditionalFormatting>
  <conditionalFormatting sqref="D526:E527">
    <cfRule type="containsText" dxfId="4092" priority="9350" operator="containsText" text="Combo">
      <formula>NOT(ISERROR(SEARCH(("Combo"),(D526))))</formula>
    </cfRule>
  </conditionalFormatting>
  <conditionalFormatting sqref="D526:E527">
    <cfRule type="containsText" dxfId="4091" priority="9351" operator="containsText" text="Combo">
      <formula>NOT(ISERROR(SEARCH(("Combo"),(D526))))</formula>
    </cfRule>
  </conditionalFormatting>
  <conditionalFormatting sqref="D526:E527">
    <cfRule type="containsText" dxfId="4090" priority="9352" operator="containsText" text="Combo">
      <formula>NOT(ISERROR(SEARCH(("Combo"),(D526))))</formula>
    </cfRule>
  </conditionalFormatting>
  <conditionalFormatting sqref="D526:E527">
    <cfRule type="containsText" dxfId="4089" priority="9353" operator="containsText" text="Combo">
      <formula>NOT(ISERROR(SEARCH(("Combo"),(D526))))</formula>
    </cfRule>
  </conditionalFormatting>
  <conditionalFormatting sqref="C526:C527">
    <cfRule type="cellIs" dxfId="4088" priority="9354" operator="equal">
      <formula>"Mới"</formula>
    </cfRule>
  </conditionalFormatting>
  <conditionalFormatting sqref="C526:C527">
    <cfRule type="cellIs" dxfId="4087" priority="9355" operator="equal">
      <formula>"Up Level"</formula>
    </cfRule>
  </conditionalFormatting>
  <conditionalFormatting sqref="C526:C527 Z526:Z527">
    <cfRule type="cellIs" dxfId="4086" priority="9356" operator="equal">
      <formula>"Đã tính lương"</formula>
    </cfRule>
  </conditionalFormatting>
  <conditionalFormatting sqref="C526:C527">
    <cfRule type="cellIs" dxfId="4085" priority="9357" operator="equal">
      <formula>"Up quá trình"</formula>
    </cfRule>
  </conditionalFormatting>
  <conditionalFormatting sqref="C526:C527">
    <cfRule type="cellIs" dxfId="4084" priority="9358" operator="equal">
      <formula>"Mới"</formula>
    </cfRule>
  </conditionalFormatting>
  <conditionalFormatting sqref="C526:C527">
    <cfRule type="cellIs" dxfId="4083" priority="9359" operator="equal">
      <formula>"Up Level"</formula>
    </cfRule>
  </conditionalFormatting>
  <conditionalFormatting sqref="C526:C527">
    <cfRule type="cellIs" dxfId="4082" priority="9360" operator="equal">
      <formula>"Đã tính lương"</formula>
    </cfRule>
  </conditionalFormatting>
  <conditionalFormatting sqref="C526:C527">
    <cfRule type="cellIs" dxfId="4081" priority="9361" operator="equal">
      <formula>"Up quá trình"</formula>
    </cfRule>
  </conditionalFormatting>
  <conditionalFormatting sqref="N526:N527">
    <cfRule type="cellIs" dxfId="4080" priority="9362" operator="equal">
      <formula>"TIẾN"</formula>
    </cfRule>
  </conditionalFormatting>
  <conditionalFormatting sqref="N526:N527">
    <cfRule type="cellIs" dxfId="4079" priority="9363" operator="equal">
      <formula>"TIẾN"</formula>
    </cfRule>
  </conditionalFormatting>
  <conditionalFormatting sqref="B526:B527">
    <cfRule type="cellIs" dxfId="4078" priority="9364" operator="equal">
      <formula>"DONE"</formula>
    </cfRule>
  </conditionalFormatting>
  <conditionalFormatting sqref="B526:B527">
    <cfRule type="cellIs" dxfId="4077" priority="9365" operator="equal">
      <formula>"Chờ lớp"</formula>
    </cfRule>
  </conditionalFormatting>
  <conditionalFormatting sqref="B526:B527">
    <cfRule type="cellIs" dxfId="4076" priority="9366" operator="equal">
      <formula>"Chờ feedback"</formula>
    </cfRule>
  </conditionalFormatting>
  <conditionalFormatting sqref="B526:B527">
    <cfRule type="cellIs" dxfId="4075" priority="9367" operator="equal">
      <formula>"LỖI LINK FB"</formula>
    </cfRule>
  </conditionalFormatting>
  <conditionalFormatting sqref="B526:B527">
    <cfRule type="cellIs" dxfId="4074" priority="9368" operator="equal">
      <formula>"LỖI LINK FB"</formula>
    </cfRule>
  </conditionalFormatting>
  <conditionalFormatting sqref="B526:B527">
    <cfRule type="cellIs" dxfId="4073" priority="9369" operator="equal">
      <formula>"LỖI LINK FB"</formula>
    </cfRule>
  </conditionalFormatting>
  <conditionalFormatting sqref="B526:B527">
    <cfRule type="cellIs" dxfId="4072" priority="9370" operator="equal">
      <formula>"LỖI LINK FB"</formula>
    </cfRule>
  </conditionalFormatting>
  <conditionalFormatting sqref="B526:B527">
    <cfRule type="cellIs" dxfId="4071" priority="9371" operator="equal">
      <formula>"LỖI LINK FB"</formula>
    </cfRule>
  </conditionalFormatting>
  <conditionalFormatting sqref="B526:B527">
    <cfRule type="cellIs" dxfId="4070" priority="9372" operator="equal">
      <formula>"LỖI LINK FB"</formula>
    </cfRule>
  </conditionalFormatting>
  <conditionalFormatting sqref="B526:B527">
    <cfRule type="cellIs" dxfId="4069" priority="9373" operator="equal">
      <formula>"LỖI LINK FB"</formula>
    </cfRule>
  </conditionalFormatting>
  <conditionalFormatting sqref="B526:B527">
    <cfRule type="cellIs" dxfId="4068" priority="9374" operator="equal">
      <formula>"LỖI LINK FB"</formula>
    </cfRule>
  </conditionalFormatting>
  <conditionalFormatting sqref="B526:B527">
    <cfRule type="cellIs" dxfId="4067" priority="9375" operator="equal">
      <formula>"LỖI LINK FB"</formula>
    </cfRule>
  </conditionalFormatting>
  <conditionalFormatting sqref="B526:B527">
    <cfRule type="cellIs" dxfId="4066" priority="9376" operator="equal">
      <formula>"LỖI LINK FB"</formula>
    </cfRule>
  </conditionalFormatting>
  <conditionalFormatting sqref="B526:B527">
    <cfRule type="cellIs" dxfId="4065" priority="9377" operator="equal">
      <formula>"LỖI LINK FB"</formula>
    </cfRule>
  </conditionalFormatting>
  <conditionalFormatting sqref="B526:B527">
    <cfRule type="cellIs" dxfId="4064" priority="9378" operator="equal">
      <formula>"LỖI LINK FB"</formula>
    </cfRule>
  </conditionalFormatting>
  <conditionalFormatting sqref="B526:B527">
    <cfRule type="cellIs" dxfId="4063" priority="9379" operator="equal">
      <formula>"LỖI LINK FB"</formula>
    </cfRule>
  </conditionalFormatting>
  <conditionalFormatting sqref="B526:B527">
    <cfRule type="cellIs" dxfId="4062" priority="9380" operator="equal">
      <formula>"LỖI LINK FB"</formula>
    </cfRule>
  </conditionalFormatting>
  <conditionalFormatting sqref="B526:B527">
    <cfRule type="cellIs" dxfId="4061" priority="9381" operator="equal">
      <formula>"LỖI LINK FB"</formula>
    </cfRule>
  </conditionalFormatting>
  <conditionalFormatting sqref="B526:B527">
    <cfRule type="cellIs" dxfId="4060" priority="9382" operator="equal">
      <formula>"LỖI LINK FB"</formula>
    </cfRule>
  </conditionalFormatting>
  <conditionalFormatting sqref="B526:B527">
    <cfRule type="cellIs" dxfId="4059" priority="9383" operator="equal">
      <formula>"LỖI LINK FB"</formula>
    </cfRule>
  </conditionalFormatting>
  <conditionalFormatting sqref="B526:B527">
    <cfRule type="cellIs" dxfId="4058" priority="9384" operator="equal">
      <formula>"DONE"</formula>
    </cfRule>
  </conditionalFormatting>
  <conditionalFormatting sqref="B526:B527">
    <cfRule type="cellIs" dxfId="4057" priority="9385" operator="equal">
      <formula>"Chờ lớp"</formula>
    </cfRule>
  </conditionalFormatting>
  <conditionalFormatting sqref="B526:B527">
    <cfRule type="cellIs" dxfId="4056" priority="9386" operator="equal">
      <formula>"Chờ feedback"</formula>
    </cfRule>
  </conditionalFormatting>
  <conditionalFormatting sqref="B526:B527">
    <cfRule type="cellIs" dxfId="4055" priority="9387" operator="equal">
      <formula>"LỖI LINK FB"</formula>
    </cfRule>
  </conditionalFormatting>
  <conditionalFormatting sqref="G526:G527">
    <cfRule type="cellIs" dxfId="4054" priority="9388" operator="equal">
      <formula>"V"</formula>
    </cfRule>
  </conditionalFormatting>
  <conditionalFormatting sqref="G526:G527">
    <cfRule type="cellIs" dxfId="4053" priority="9389" operator="equal">
      <formula>"V"</formula>
    </cfRule>
  </conditionalFormatting>
  <conditionalFormatting sqref="G526:G527">
    <cfRule type="cellIs" dxfId="4052" priority="9390" operator="equal">
      <formula>"V"</formula>
    </cfRule>
  </conditionalFormatting>
  <conditionalFormatting sqref="G526:G527">
    <cfRule type="cellIs" dxfId="4051" priority="9391" operator="equal">
      <formula>"A"</formula>
    </cfRule>
  </conditionalFormatting>
  <conditionalFormatting sqref="G526:G527">
    <cfRule type="cellIs" dxfId="4050" priority="9392" operator="equal">
      <formula>"B"</formula>
    </cfRule>
  </conditionalFormatting>
  <conditionalFormatting sqref="G526:G527">
    <cfRule type="cellIs" dxfId="4049" priority="9393" operator="equal">
      <formula>"C"</formula>
    </cfRule>
  </conditionalFormatting>
  <conditionalFormatting sqref="G526:G527">
    <cfRule type="cellIs" dxfId="4048" priority="9394" operator="equal">
      <formula>"T"</formula>
    </cfRule>
  </conditionalFormatting>
  <conditionalFormatting sqref="G526:G527">
    <cfRule type="cellIs" dxfId="4047" priority="9395" operator="equal">
      <formula>"V"</formula>
    </cfRule>
  </conditionalFormatting>
  <conditionalFormatting sqref="Z526:Z527">
    <cfRule type="cellIs" dxfId="4046" priority="9396" operator="equal">
      <formula>"Đã tính lương"</formula>
    </cfRule>
  </conditionalFormatting>
  <conditionalFormatting sqref="Z526:Z527">
    <cfRule type="cellIs" dxfId="4045" priority="9397" operator="equal">
      <formula>"R"</formula>
    </cfRule>
  </conditionalFormatting>
  <conditionalFormatting sqref="Z526:Z527">
    <cfRule type="cellIs" dxfId="4044" priority="9398" operator="equal">
      <formula>"R-Thiếu"</formula>
    </cfRule>
  </conditionalFormatting>
  <conditionalFormatting sqref="Y521">
    <cfRule type="endsWith" dxfId="4043" priority="9399" operator="endsWith" text=" ">
      <formula>RIGHT((Y521),LEN(" "))=(" ")</formula>
    </cfRule>
  </conditionalFormatting>
  <conditionalFormatting sqref="Y521">
    <cfRule type="endsWith" dxfId="4042" priority="9400" operator="endsWith" text=" ">
      <formula>RIGHT((Y521),LEN(" "))=(" ")</formula>
    </cfRule>
  </conditionalFormatting>
  <conditionalFormatting sqref="AB520:AD520">
    <cfRule type="cellIs" dxfId="4041" priority="9401" operator="equal">
      <formula>"Đã nhận"</formula>
    </cfRule>
  </conditionalFormatting>
  <conditionalFormatting sqref="F520:H520">
    <cfRule type="cellIs" dxfId="4040" priority="9402" operator="equal">
      <formula>"V"</formula>
    </cfRule>
  </conditionalFormatting>
  <conditionalFormatting sqref="F520:H520">
    <cfRule type="cellIs" dxfId="4039" priority="9403" operator="equal">
      <formula>"V"</formula>
    </cfRule>
  </conditionalFormatting>
  <conditionalFormatting sqref="F520:H520">
    <cfRule type="cellIs" dxfId="4038" priority="9404" operator="equal">
      <formula>"V"</formula>
    </cfRule>
  </conditionalFormatting>
  <conditionalFormatting sqref="F520:H520">
    <cfRule type="cellIs" dxfId="4037" priority="9405" operator="equal">
      <formula>"V"</formula>
    </cfRule>
  </conditionalFormatting>
  <conditionalFormatting sqref="F520:H520">
    <cfRule type="cellIs" dxfId="4036" priority="9406" operator="equal">
      <formula>"T"</formula>
    </cfRule>
  </conditionalFormatting>
  <conditionalFormatting sqref="F520:H520">
    <cfRule type="cellIs" dxfId="4035" priority="9407" operator="equal">
      <formula>"C"</formula>
    </cfRule>
  </conditionalFormatting>
  <conditionalFormatting sqref="F520:H520">
    <cfRule type="cellIs" dxfId="4034" priority="9408" operator="equal">
      <formula>"B"</formula>
    </cfRule>
  </conditionalFormatting>
  <conditionalFormatting sqref="F520:H520">
    <cfRule type="cellIs" dxfId="4033" priority="9409" operator="equal">
      <formula>"A"</formula>
    </cfRule>
  </conditionalFormatting>
  <conditionalFormatting sqref="F520 H520">
    <cfRule type="colorScale" priority="9410">
      <colorScale>
        <cfvo type="min"/>
        <cfvo type="max"/>
        <color rgb="FF57BB8A"/>
        <color rgb="FFFFFFFF"/>
      </colorScale>
    </cfRule>
  </conditionalFormatting>
  <conditionalFormatting sqref="B520">
    <cfRule type="cellIs" dxfId="4032" priority="9411" operator="equal">
      <formula>"LỖI LINK FB"</formula>
    </cfRule>
  </conditionalFormatting>
  <conditionalFormatting sqref="B520">
    <cfRule type="cellIs" dxfId="4031" priority="9412" operator="equal">
      <formula>"Chờ feedback"</formula>
    </cfRule>
  </conditionalFormatting>
  <conditionalFormatting sqref="B520">
    <cfRule type="cellIs" dxfId="4030" priority="9413" operator="equal">
      <formula>"Chờ lớp"</formula>
    </cfRule>
  </conditionalFormatting>
  <conditionalFormatting sqref="B520">
    <cfRule type="cellIs" dxfId="4029" priority="9414" operator="equal">
      <formula>"DONE"</formula>
    </cfRule>
  </conditionalFormatting>
  <conditionalFormatting sqref="B520">
    <cfRule type="cellIs" dxfId="4028" priority="9415" operator="equal">
      <formula>"LỖI LINK FB"</formula>
    </cfRule>
  </conditionalFormatting>
  <conditionalFormatting sqref="B520">
    <cfRule type="cellIs" dxfId="4027" priority="9416" operator="equal">
      <formula>"Chờ feedback"</formula>
    </cfRule>
  </conditionalFormatting>
  <conditionalFormatting sqref="B520">
    <cfRule type="cellIs" dxfId="4026" priority="9417" operator="equal">
      <formula>"Chờ lớp"</formula>
    </cfRule>
  </conditionalFormatting>
  <conditionalFormatting sqref="B520">
    <cfRule type="cellIs" dxfId="4025" priority="9418" operator="equal">
      <formula>"DONE"</formula>
    </cfRule>
  </conditionalFormatting>
  <conditionalFormatting sqref="B520">
    <cfRule type="cellIs" dxfId="4024" priority="9419" operator="equal">
      <formula>"DONE"</formula>
    </cfRule>
  </conditionalFormatting>
  <conditionalFormatting sqref="B520">
    <cfRule type="cellIs" dxfId="4023" priority="9420" operator="equal">
      <formula>"Chờ lớp"</formula>
    </cfRule>
  </conditionalFormatting>
  <conditionalFormatting sqref="B520">
    <cfRule type="cellIs" dxfId="4022" priority="9421" operator="equal">
      <formula>"Chờ feedback"</formula>
    </cfRule>
  </conditionalFormatting>
  <conditionalFormatting sqref="B520">
    <cfRule type="cellIs" dxfId="4021" priority="9422" operator="equal">
      <formula>"LỖI LINK FB"</formula>
    </cfRule>
  </conditionalFormatting>
  <conditionalFormatting sqref="B520">
    <cfRule type="cellIs" dxfId="4020" priority="9423" operator="equal">
      <formula>"LỖI LINK FB"</formula>
    </cfRule>
  </conditionalFormatting>
  <conditionalFormatting sqref="B520">
    <cfRule type="cellIs" dxfId="4019" priority="9424" operator="equal">
      <formula>"Chờ feedback"</formula>
    </cfRule>
  </conditionalFormatting>
  <conditionalFormatting sqref="B520">
    <cfRule type="cellIs" dxfId="4018" priority="9425" operator="equal">
      <formula>"Chờ lớp"</formula>
    </cfRule>
  </conditionalFormatting>
  <conditionalFormatting sqref="B520">
    <cfRule type="cellIs" dxfId="4017" priority="9426" operator="equal">
      <formula>"DONE"</formula>
    </cfRule>
  </conditionalFormatting>
  <conditionalFormatting sqref="B520">
    <cfRule type="cellIs" dxfId="4016" priority="9427" operator="equal">
      <formula>"DONE"</formula>
    </cfRule>
  </conditionalFormatting>
  <conditionalFormatting sqref="B520">
    <cfRule type="cellIs" dxfId="4015" priority="9428" operator="equal">
      <formula>"Chờ lớp"</formula>
    </cfRule>
  </conditionalFormatting>
  <conditionalFormatting sqref="B520">
    <cfRule type="cellIs" dxfId="4014" priority="9429" operator="equal">
      <formula>"Chờ feedback"</formula>
    </cfRule>
  </conditionalFormatting>
  <conditionalFormatting sqref="B520">
    <cfRule type="cellIs" dxfId="4013" priority="9430" operator="equal">
      <formula>"LỖI LINK FB"</formula>
    </cfRule>
  </conditionalFormatting>
  <conditionalFormatting sqref="B520">
    <cfRule type="cellIs" dxfId="4012" priority="9431" operator="equal">
      <formula>"DONE"</formula>
    </cfRule>
  </conditionalFormatting>
  <conditionalFormatting sqref="B520">
    <cfRule type="cellIs" dxfId="4011" priority="9432" operator="equal">
      <formula>"Chờ lớp"</formula>
    </cfRule>
  </conditionalFormatting>
  <conditionalFormatting sqref="B520">
    <cfRule type="cellIs" dxfId="4010" priority="9433" operator="equal">
      <formula>"Chờ feedback"</formula>
    </cfRule>
  </conditionalFormatting>
  <conditionalFormatting sqref="B520">
    <cfRule type="cellIs" dxfId="4009" priority="9434" operator="equal">
      <formula>"LỖI LINK FB"</formula>
    </cfRule>
  </conditionalFormatting>
  <conditionalFormatting sqref="B520">
    <cfRule type="cellIs" dxfId="4008" priority="9435" operator="equal">
      <formula>"LỖI LINK FB"</formula>
    </cfRule>
  </conditionalFormatting>
  <conditionalFormatting sqref="B520">
    <cfRule type="cellIs" dxfId="4007" priority="9436" operator="equal">
      <formula>"Chờ feedback"</formula>
    </cfRule>
  </conditionalFormatting>
  <conditionalFormatting sqref="B520">
    <cfRule type="cellIs" dxfId="4006" priority="9437" operator="equal">
      <formula>"Chờ lớp"</formula>
    </cfRule>
  </conditionalFormatting>
  <conditionalFormatting sqref="B520">
    <cfRule type="cellIs" dxfId="4005" priority="9438" operator="equal">
      <formula>"DONE"</formula>
    </cfRule>
  </conditionalFormatting>
  <conditionalFormatting sqref="B520">
    <cfRule type="cellIs" dxfId="4004" priority="9439" operator="equal">
      <formula>"LỖI LINK FB"</formula>
    </cfRule>
  </conditionalFormatting>
  <conditionalFormatting sqref="B520">
    <cfRule type="cellIs" dxfId="4003" priority="9440" operator="equal">
      <formula>"Chờ feedback"</formula>
    </cfRule>
  </conditionalFormatting>
  <conditionalFormatting sqref="B520">
    <cfRule type="cellIs" dxfId="4002" priority="9441" operator="equal">
      <formula>"Chờ lớp"</formula>
    </cfRule>
  </conditionalFormatting>
  <conditionalFormatting sqref="B520">
    <cfRule type="cellIs" dxfId="4001" priority="9442" operator="equal">
      <formula>"DONE"</formula>
    </cfRule>
  </conditionalFormatting>
  <conditionalFormatting sqref="B520">
    <cfRule type="cellIs" dxfId="4000" priority="9443" operator="equal">
      <formula>"DONE"</formula>
    </cfRule>
  </conditionalFormatting>
  <conditionalFormatting sqref="B520">
    <cfRule type="cellIs" dxfId="3999" priority="9444" operator="equal">
      <formula>"Chờ lớp"</formula>
    </cfRule>
  </conditionalFormatting>
  <conditionalFormatting sqref="B520">
    <cfRule type="cellIs" dxfId="3998" priority="9445" operator="equal">
      <formula>"Chờ feedback"</formula>
    </cfRule>
  </conditionalFormatting>
  <conditionalFormatting sqref="B520">
    <cfRule type="cellIs" dxfId="3997" priority="9446" operator="equal">
      <formula>"LỖI LINK FB"</formula>
    </cfRule>
  </conditionalFormatting>
  <conditionalFormatting sqref="B520">
    <cfRule type="cellIs" dxfId="3996" priority="9447" operator="equal">
      <formula>"LỖI LINK FB"</formula>
    </cfRule>
  </conditionalFormatting>
  <conditionalFormatting sqref="B520">
    <cfRule type="cellIs" dxfId="3995" priority="9448" operator="equal">
      <formula>"Chờ feedback"</formula>
    </cfRule>
  </conditionalFormatting>
  <conditionalFormatting sqref="B520">
    <cfRule type="cellIs" dxfId="3994" priority="9449" operator="equal">
      <formula>"Chờ lớp"</formula>
    </cfRule>
  </conditionalFormatting>
  <conditionalFormatting sqref="B520">
    <cfRule type="cellIs" dxfId="3993" priority="9450" operator="equal">
      <formula>"DONE"</formula>
    </cfRule>
  </conditionalFormatting>
  <conditionalFormatting sqref="B520">
    <cfRule type="cellIs" dxfId="3992" priority="9451" operator="equal">
      <formula>"LỖI LINK FB"</formula>
    </cfRule>
  </conditionalFormatting>
  <conditionalFormatting sqref="B520">
    <cfRule type="cellIs" dxfId="3991" priority="9452" operator="equal">
      <formula>"Chờ feedback"</formula>
    </cfRule>
  </conditionalFormatting>
  <conditionalFormatting sqref="B520">
    <cfRule type="cellIs" dxfId="3990" priority="9453" operator="equal">
      <formula>"Chờ lớp"</formula>
    </cfRule>
  </conditionalFormatting>
  <conditionalFormatting sqref="B520">
    <cfRule type="cellIs" dxfId="3989" priority="9454" operator="equal">
      <formula>"DONE"</formula>
    </cfRule>
  </conditionalFormatting>
  <conditionalFormatting sqref="B520">
    <cfRule type="cellIs" dxfId="3988" priority="9455" operator="equal">
      <formula>"LỖI LINK FB"</formula>
    </cfRule>
  </conditionalFormatting>
  <conditionalFormatting sqref="B520">
    <cfRule type="cellIs" dxfId="3987" priority="9456" operator="equal">
      <formula>"Chờ feedback"</formula>
    </cfRule>
  </conditionalFormatting>
  <conditionalFormatting sqref="B520">
    <cfRule type="cellIs" dxfId="3986" priority="9457" operator="equal">
      <formula>"Chờ lớp"</formula>
    </cfRule>
  </conditionalFormatting>
  <conditionalFormatting sqref="B520">
    <cfRule type="cellIs" dxfId="3985" priority="9458" operator="equal">
      <formula>"DONE"</formula>
    </cfRule>
  </conditionalFormatting>
  <conditionalFormatting sqref="B520">
    <cfRule type="cellIs" dxfId="3984" priority="9459" operator="equal">
      <formula>"LỖI LINK FB"</formula>
    </cfRule>
  </conditionalFormatting>
  <conditionalFormatting sqref="B520">
    <cfRule type="cellIs" dxfId="3983" priority="9460" operator="equal">
      <formula>"Chờ feedback"</formula>
    </cfRule>
  </conditionalFormatting>
  <conditionalFormatting sqref="B520">
    <cfRule type="cellIs" dxfId="3982" priority="9461" operator="equal">
      <formula>"Chờ lớp"</formula>
    </cfRule>
  </conditionalFormatting>
  <conditionalFormatting sqref="B520">
    <cfRule type="cellIs" dxfId="3981" priority="9462" operator="equal">
      <formula>"DONE"</formula>
    </cfRule>
  </conditionalFormatting>
  <conditionalFormatting sqref="B520">
    <cfRule type="cellIs" dxfId="3980" priority="9463" operator="equal">
      <formula>"LỖI LINK FB"</formula>
    </cfRule>
  </conditionalFormatting>
  <conditionalFormatting sqref="B520">
    <cfRule type="cellIs" dxfId="3979" priority="9464" operator="equal">
      <formula>"LỖI LINK FB"</formula>
    </cfRule>
  </conditionalFormatting>
  <conditionalFormatting sqref="B520">
    <cfRule type="cellIs" dxfId="3978" priority="9465" operator="equal">
      <formula>"LỖI LINK FB"</formula>
    </cfRule>
  </conditionalFormatting>
  <conditionalFormatting sqref="B520">
    <cfRule type="cellIs" dxfId="3977" priority="9466" operator="equal">
      <formula>"LỖI LINK FB"</formula>
    </cfRule>
  </conditionalFormatting>
  <conditionalFormatting sqref="B520">
    <cfRule type="cellIs" dxfId="3976" priority="9467" operator="equal">
      <formula>"LỖI LINK FB"</formula>
    </cfRule>
  </conditionalFormatting>
  <conditionalFormatting sqref="B520">
    <cfRule type="cellIs" dxfId="3975" priority="9468" operator="equal">
      <formula>"LỖI LINK FB"</formula>
    </cfRule>
  </conditionalFormatting>
  <conditionalFormatting sqref="B520">
    <cfRule type="cellIs" dxfId="3974" priority="9469" operator="equal">
      <formula>"LỖI LINK FB"</formula>
    </cfRule>
  </conditionalFormatting>
  <conditionalFormatting sqref="B520">
    <cfRule type="cellIs" dxfId="3973" priority="9470" operator="equal">
      <formula>"LỖI LINK FB"</formula>
    </cfRule>
  </conditionalFormatting>
  <conditionalFormatting sqref="B520">
    <cfRule type="cellIs" dxfId="3972" priority="9471" operator="equal">
      <formula>"LỖI LINK FB"</formula>
    </cfRule>
  </conditionalFormatting>
  <conditionalFormatting sqref="B520">
    <cfRule type="cellIs" dxfId="3971" priority="9472" operator="equal">
      <formula>"LỖI LINK FB"</formula>
    </cfRule>
  </conditionalFormatting>
  <conditionalFormatting sqref="B520">
    <cfRule type="cellIs" dxfId="3970" priority="9473" operator="equal">
      <formula>"LỖI LINK FB"</formula>
    </cfRule>
  </conditionalFormatting>
  <conditionalFormatting sqref="B520">
    <cfRule type="cellIs" dxfId="3969" priority="9474" operator="equal">
      <formula>"LỖI LINK FB"</formula>
    </cfRule>
  </conditionalFormatting>
  <conditionalFormatting sqref="B520">
    <cfRule type="cellIs" dxfId="3968" priority="9475" operator="equal">
      <formula>"LỖI LINK FB"</formula>
    </cfRule>
  </conditionalFormatting>
  <conditionalFormatting sqref="B520">
    <cfRule type="cellIs" dxfId="3967" priority="9476" operator="equal">
      <formula>"LỖI LINK FB"</formula>
    </cfRule>
  </conditionalFormatting>
  <conditionalFormatting sqref="B520">
    <cfRule type="cellIs" dxfId="3966" priority="9477" operator="equal">
      <formula>"Chờ feedback"</formula>
    </cfRule>
  </conditionalFormatting>
  <conditionalFormatting sqref="B520">
    <cfRule type="cellIs" dxfId="3965" priority="9478" operator="equal">
      <formula>"Chờ lớp"</formula>
    </cfRule>
  </conditionalFormatting>
  <conditionalFormatting sqref="B520">
    <cfRule type="cellIs" dxfId="3964" priority="9479" operator="equal">
      <formula>"DONE"</formula>
    </cfRule>
  </conditionalFormatting>
  <conditionalFormatting sqref="B520">
    <cfRule type="cellIs" dxfId="3963" priority="9480" operator="equal">
      <formula>"LỖI LINK FB"</formula>
    </cfRule>
  </conditionalFormatting>
  <conditionalFormatting sqref="B520">
    <cfRule type="cellIs" dxfId="3962" priority="9481" operator="equal">
      <formula>"Chờ feedback"</formula>
    </cfRule>
  </conditionalFormatting>
  <conditionalFormatting sqref="B520">
    <cfRule type="cellIs" dxfId="3961" priority="9482" operator="equal">
      <formula>"Chờ lớp"</formula>
    </cfRule>
  </conditionalFormatting>
  <conditionalFormatting sqref="B520">
    <cfRule type="cellIs" dxfId="3960" priority="9483" operator="equal">
      <formula>"DONE"</formula>
    </cfRule>
  </conditionalFormatting>
  <conditionalFormatting sqref="B520">
    <cfRule type="cellIs" dxfId="3959" priority="9484" operator="equal">
      <formula>"LỖI LINK FB"</formula>
    </cfRule>
  </conditionalFormatting>
  <conditionalFormatting sqref="B520">
    <cfRule type="cellIs" dxfId="3958" priority="9485" operator="equal">
      <formula>"Chờ feedback"</formula>
    </cfRule>
  </conditionalFormatting>
  <conditionalFormatting sqref="B520">
    <cfRule type="cellIs" dxfId="3957" priority="9486" operator="equal">
      <formula>"Chờ lớp"</formula>
    </cfRule>
  </conditionalFormatting>
  <conditionalFormatting sqref="B520">
    <cfRule type="cellIs" dxfId="3956" priority="9487" operator="equal">
      <formula>"DONE"</formula>
    </cfRule>
  </conditionalFormatting>
  <conditionalFormatting sqref="B520">
    <cfRule type="cellIs" dxfId="3955" priority="9488" operator="equal">
      <formula>"LỖI LINK FB"</formula>
    </cfRule>
  </conditionalFormatting>
  <conditionalFormatting sqref="B520">
    <cfRule type="cellIs" dxfId="3954" priority="9489" operator="equal">
      <formula>"Chờ feedback"</formula>
    </cfRule>
  </conditionalFormatting>
  <conditionalFormatting sqref="B520">
    <cfRule type="cellIs" dxfId="3953" priority="9490" operator="equal">
      <formula>"Chờ lớp"</formula>
    </cfRule>
  </conditionalFormatting>
  <conditionalFormatting sqref="B520">
    <cfRule type="cellIs" dxfId="3952" priority="9491" operator="equal">
      <formula>"DONE"</formula>
    </cfRule>
  </conditionalFormatting>
  <conditionalFormatting sqref="B520">
    <cfRule type="cellIs" dxfId="3951" priority="9492" operator="equal">
      <formula>"DONE"</formula>
    </cfRule>
  </conditionalFormatting>
  <conditionalFormatting sqref="B520">
    <cfRule type="cellIs" dxfId="3950" priority="9493" operator="equal">
      <formula>"Chờ lớp"</formula>
    </cfRule>
  </conditionalFormatting>
  <conditionalFormatting sqref="B520">
    <cfRule type="cellIs" dxfId="3949" priority="9494" operator="equal">
      <formula>"Chờ feedback"</formula>
    </cfRule>
  </conditionalFormatting>
  <conditionalFormatting sqref="B520">
    <cfRule type="cellIs" dxfId="3948" priority="9495" operator="equal">
      <formula>"LỖI LINK FB"</formula>
    </cfRule>
  </conditionalFormatting>
  <conditionalFormatting sqref="B520">
    <cfRule type="cellIs" dxfId="3947" priority="9496" operator="equal">
      <formula>"DONE"</formula>
    </cfRule>
  </conditionalFormatting>
  <conditionalFormatting sqref="B520">
    <cfRule type="cellIs" dxfId="3946" priority="9497" operator="equal">
      <formula>"Chờ lớp"</formula>
    </cfRule>
  </conditionalFormatting>
  <conditionalFormatting sqref="B520">
    <cfRule type="cellIs" dxfId="3945" priority="9498" operator="equal">
      <formula>"Chờ feedback"</formula>
    </cfRule>
  </conditionalFormatting>
  <conditionalFormatting sqref="B520">
    <cfRule type="cellIs" dxfId="3944" priority="9499" operator="equal">
      <formula>"LỖI LINK FB"</formula>
    </cfRule>
  </conditionalFormatting>
  <conditionalFormatting sqref="B520">
    <cfRule type="cellIs" dxfId="3943" priority="9500" operator="equal">
      <formula>"DONE"</formula>
    </cfRule>
  </conditionalFormatting>
  <conditionalFormatting sqref="B520">
    <cfRule type="cellIs" dxfId="3942" priority="9501" operator="equal">
      <formula>"Chờ lớp"</formula>
    </cfRule>
  </conditionalFormatting>
  <conditionalFormatting sqref="B520">
    <cfRule type="cellIs" dxfId="3941" priority="9502" operator="equal">
      <formula>"Chờ feedback"</formula>
    </cfRule>
  </conditionalFormatting>
  <conditionalFormatting sqref="B520">
    <cfRule type="cellIs" dxfId="3940" priority="9503" operator="equal">
      <formula>"LỖI LINK FB"</formula>
    </cfRule>
  </conditionalFormatting>
  <conditionalFormatting sqref="B520">
    <cfRule type="cellIs" dxfId="3939" priority="9504" operator="equal">
      <formula>"DONE"</formula>
    </cfRule>
  </conditionalFormatting>
  <conditionalFormatting sqref="B520">
    <cfRule type="cellIs" dxfId="3938" priority="9505" operator="equal">
      <formula>"Chờ lớp"</formula>
    </cfRule>
  </conditionalFormatting>
  <conditionalFormatting sqref="B520">
    <cfRule type="cellIs" dxfId="3937" priority="9506" operator="equal">
      <formula>"Chờ feedback"</formula>
    </cfRule>
  </conditionalFormatting>
  <conditionalFormatting sqref="B520">
    <cfRule type="cellIs" dxfId="3936" priority="9507" operator="equal">
      <formula>"LỖI LINK FB"</formula>
    </cfRule>
  </conditionalFormatting>
  <conditionalFormatting sqref="B520">
    <cfRule type="cellIs" dxfId="3935" priority="9508" operator="equal">
      <formula>"LỖI LINK FB"</formula>
    </cfRule>
  </conditionalFormatting>
  <conditionalFormatting sqref="B520">
    <cfRule type="cellIs" dxfId="3934" priority="9509" operator="equal">
      <formula>"Chờ feedback"</formula>
    </cfRule>
  </conditionalFormatting>
  <conditionalFormatting sqref="B520">
    <cfRule type="cellIs" dxfId="3933" priority="9510" operator="equal">
      <formula>"Chờ lớp"</formula>
    </cfRule>
  </conditionalFormatting>
  <conditionalFormatting sqref="B520">
    <cfRule type="cellIs" dxfId="3932" priority="9511" operator="equal">
      <formula>"DONE"</formula>
    </cfRule>
  </conditionalFormatting>
  <conditionalFormatting sqref="B520">
    <cfRule type="cellIs" dxfId="3931" priority="9512" operator="equal">
      <formula>"DONE"</formula>
    </cfRule>
  </conditionalFormatting>
  <conditionalFormatting sqref="B520">
    <cfRule type="cellIs" dxfId="3930" priority="9513" operator="equal">
      <formula>"Chờ lớp"</formula>
    </cfRule>
  </conditionalFormatting>
  <conditionalFormatting sqref="B520">
    <cfRule type="cellIs" dxfId="3929" priority="9514" operator="equal">
      <formula>"Chờ feedback"</formula>
    </cfRule>
  </conditionalFormatting>
  <conditionalFormatting sqref="B520">
    <cfRule type="cellIs" dxfId="3928" priority="9515" operator="equal">
      <formula>"LỖI LINK FB"</formula>
    </cfRule>
  </conditionalFormatting>
  <conditionalFormatting sqref="B520">
    <cfRule type="cellIs" dxfId="3927" priority="9516" operator="equal">
      <formula>"DONE"</formula>
    </cfRule>
  </conditionalFormatting>
  <conditionalFormatting sqref="B520">
    <cfRule type="cellIs" dxfId="3926" priority="9517" operator="equal">
      <formula>"Chờ lớp"</formula>
    </cfRule>
  </conditionalFormatting>
  <conditionalFormatting sqref="B520">
    <cfRule type="cellIs" dxfId="3925" priority="9518" operator="equal">
      <formula>"Chờ feedback"</formula>
    </cfRule>
  </conditionalFormatting>
  <conditionalFormatting sqref="B520">
    <cfRule type="cellIs" dxfId="3924" priority="9519" operator="equal">
      <formula>"LỖI LINK FB"</formula>
    </cfRule>
  </conditionalFormatting>
  <conditionalFormatting sqref="B520">
    <cfRule type="cellIs" dxfId="3923" priority="9520" operator="equal">
      <formula>"LỖI LINK FB"</formula>
    </cfRule>
  </conditionalFormatting>
  <conditionalFormatting sqref="B520">
    <cfRule type="cellIs" dxfId="3922" priority="9521" operator="equal">
      <formula>"Chờ feedback"</formula>
    </cfRule>
  </conditionalFormatting>
  <conditionalFormatting sqref="B520">
    <cfRule type="cellIs" dxfId="3921" priority="9522" operator="equal">
      <formula>"Chờ lớp"</formula>
    </cfRule>
  </conditionalFormatting>
  <conditionalFormatting sqref="B520">
    <cfRule type="cellIs" dxfId="3920" priority="9523" operator="equal">
      <formula>"DONE"</formula>
    </cfRule>
  </conditionalFormatting>
  <conditionalFormatting sqref="B520">
    <cfRule type="cellIs" dxfId="3919" priority="9524" operator="equal">
      <formula>"LỖI LINK FB"</formula>
    </cfRule>
  </conditionalFormatting>
  <conditionalFormatting sqref="B520">
    <cfRule type="cellIs" dxfId="3918" priority="9525" operator="equal">
      <formula>"Chờ feedback"</formula>
    </cfRule>
  </conditionalFormatting>
  <conditionalFormatting sqref="B520">
    <cfRule type="cellIs" dxfId="3917" priority="9526" operator="equal">
      <formula>"Chờ lớp"</formula>
    </cfRule>
  </conditionalFormatting>
  <conditionalFormatting sqref="B520">
    <cfRule type="cellIs" dxfId="3916" priority="9527" operator="equal">
      <formula>"DONE"</formula>
    </cfRule>
  </conditionalFormatting>
  <conditionalFormatting sqref="B520">
    <cfRule type="cellIs" dxfId="3915" priority="9528" operator="equal">
      <formula>"DONE"</formula>
    </cfRule>
  </conditionalFormatting>
  <conditionalFormatting sqref="B520">
    <cfRule type="cellIs" dxfId="3914" priority="9529" operator="equal">
      <formula>"Chờ lớp"</formula>
    </cfRule>
  </conditionalFormatting>
  <conditionalFormatting sqref="B520">
    <cfRule type="cellIs" dxfId="3913" priority="9530" operator="equal">
      <formula>"Chờ feedback"</formula>
    </cfRule>
  </conditionalFormatting>
  <conditionalFormatting sqref="B520">
    <cfRule type="cellIs" dxfId="3912" priority="9531" operator="equal">
      <formula>"LỖI LINK FB"</formula>
    </cfRule>
  </conditionalFormatting>
  <conditionalFormatting sqref="B520">
    <cfRule type="cellIs" dxfId="3911" priority="9532" operator="equal">
      <formula>"LỖI LINK FB"</formula>
    </cfRule>
  </conditionalFormatting>
  <conditionalFormatting sqref="B520">
    <cfRule type="cellIs" dxfId="3910" priority="9533" operator="equal">
      <formula>"Chờ feedback"</formula>
    </cfRule>
  </conditionalFormatting>
  <conditionalFormatting sqref="B520">
    <cfRule type="cellIs" dxfId="3909" priority="9534" operator="equal">
      <formula>"Chờ lớp"</formula>
    </cfRule>
  </conditionalFormatting>
  <conditionalFormatting sqref="B520">
    <cfRule type="cellIs" dxfId="3908" priority="9535" operator="equal">
      <formula>"DONE"</formula>
    </cfRule>
  </conditionalFormatting>
  <conditionalFormatting sqref="B520">
    <cfRule type="cellIs" dxfId="3907" priority="9536" operator="equal">
      <formula>"DONE"</formula>
    </cfRule>
  </conditionalFormatting>
  <conditionalFormatting sqref="B520">
    <cfRule type="cellIs" dxfId="3906" priority="9537" operator="equal">
      <formula>"Chờ lớp"</formula>
    </cfRule>
  </conditionalFormatting>
  <conditionalFormatting sqref="B520">
    <cfRule type="cellIs" dxfId="3905" priority="9538" operator="equal">
      <formula>"Chờ feedback"</formula>
    </cfRule>
  </conditionalFormatting>
  <conditionalFormatting sqref="B520">
    <cfRule type="cellIs" dxfId="3904" priority="9539" operator="equal">
      <formula>"LỖI LINK FB"</formula>
    </cfRule>
  </conditionalFormatting>
  <conditionalFormatting sqref="B520">
    <cfRule type="cellIs" dxfId="3903" priority="9540" operator="equal">
      <formula>"DONE"</formula>
    </cfRule>
  </conditionalFormatting>
  <conditionalFormatting sqref="B520">
    <cfRule type="cellIs" dxfId="3902" priority="9541" operator="equal">
      <formula>"Chờ lớp"</formula>
    </cfRule>
  </conditionalFormatting>
  <conditionalFormatting sqref="B520">
    <cfRule type="cellIs" dxfId="3901" priority="9542" operator="equal">
      <formula>"Chờ feedback"</formula>
    </cfRule>
  </conditionalFormatting>
  <conditionalFormatting sqref="B520">
    <cfRule type="cellIs" dxfId="3900" priority="9543" operator="equal">
      <formula>"LỖI LINK FB"</formula>
    </cfRule>
  </conditionalFormatting>
  <conditionalFormatting sqref="B520">
    <cfRule type="cellIs" dxfId="3899" priority="9544" operator="equal">
      <formula>"DONE"</formula>
    </cfRule>
  </conditionalFormatting>
  <conditionalFormatting sqref="B520">
    <cfRule type="cellIs" dxfId="3898" priority="9545" operator="equal">
      <formula>"Chờ lớp"</formula>
    </cfRule>
  </conditionalFormatting>
  <conditionalFormatting sqref="B520">
    <cfRule type="cellIs" dxfId="3897" priority="9546" operator="equal">
      <formula>"Chờ feedback"</formula>
    </cfRule>
  </conditionalFormatting>
  <conditionalFormatting sqref="B520">
    <cfRule type="cellIs" dxfId="3896" priority="9547" operator="equal">
      <formula>"LỖI LINK FB"</formula>
    </cfRule>
  </conditionalFormatting>
  <conditionalFormatting sqref="B520">
    <cfRule type="cellIs" dxfId="3895" priority="9548" operator="equal">
      <formula>"LỖI LINK FB"</formula>
    </cfRule>
  </conditionalFormatting>
  <conditionalFormatting sqref="B520">
    <cfRule type="cellIs" dxfId="3894" priority="9549" operator="equal">
      <formula>"LỖI LINK FB"</formula>
    </cfRule>
  </conditionalFormatting>
  <conditionalFormatting sqref="B520">
    <cfRule type="cellIs" dxfId="3893" priority="9550" operator="equal">
      <formula>"LỖI LINK FB"</formula>
    </cfRule>
  </conditionalFormatting>
  <conditionalFormatting sqref="B520">
    <cfRule type="cellIs" dxfId="3892" priority="9551" operator="equal">
      <formula>"LỖI LINK FB"</formula>
    </cfRule>
  </conditionalFormatting>
  <conditionalFormatting sqref="B520">
    <cfRule type="cellIs" dxfId="3891" priority="9552" operator="equal">
      <formula>"LỖI LINK FB"</formula>
    </cfRule>
  </conditionalFormatting>
  <conditionalFormatting sqref="B520">
    <cfRule type="cellIs" dxfId="3890" priority="9553" operator="equal">
      <formula>"LỖI LINK FB"</formula>
    </cfRule>
  </conditionalFormatting>
  <conditionalFormatting sqref="B520">
    <cfRule type="cellIs" dxfId="3889" priority="9554" operator="equal">
      <formula>"LỖI LINK FB"</formula>
    </cfRule>
  </conditionalFormatting>
  <conditionalFormatting sqref="B520">
    <cfRule type="cellIs" dxfId="3888" priority="9555" operator="equal">
      <formula>"LỖI LINK FB"</formula>
    </cfRule>
  </conditionalFormatting>
  <conditionalFormatting sqref="B520">
    <cfRule type="cellIs" dxfId="3887" priority="9556" operator="equal">
      <formula>"LỖI LINK FB"</formula>
    </cfRule>
  </conditionalFormatting>
  <conditionalFormatting sqref="B520">
    <cfRule type="cellIs" dxfId="3886" priority="9557" operator="equal">
      <formula>"LỖI LINK FB"</formula>
    </cfRule>
  </conditionalFormatting>
  <conditionalFormatting sqref="B520">
    <cfRule type="cellIs" dxfId="3885" priority="9558" operator="equal">
      <formula>"LỖI LINK FB"</formula>
    </cfRule>
  </conditionalFormatting>
  <conditionalFormatting sqref="B520">
    <cfRule type="cellIs" dxfId="3884" priority="9559" operator="equal">
      <formula>"LỖI LINK FB"</formula>
    </cfRule>
  </conditionalFormatting>
  <conditionalFormatting sqref="B520">
    <cfRule type="cellIs" dxfId="3883" priority="9560" operator="equal">
      <formula>"LỖI LINK FB"</formula>
    </cfRule>
  </conditionalFormatting>
  <conditionalFormatting sqref="B520">
    <cfRule type="cellIs" dxfId="3882" priority="9561" operator="equal">
      <formula>"DONE"</formula>
    </cfRule>
  </conditionalFormatting>
  <conditionalFormatting sqref="B520">
    <cfRule type="cellIs" dxfId="3881" priority="9562" operator="equal">
      <formula>"Chờ lớp"</formula>
    </cfRule>
  </conditionalFormatting>
  <conditionalFormatting sqref="B520">
    <cfRule type="cellIs" dxfId="3880" priority="9563" operator="equal">
      <formula>"Chờ feedback"</formula>
    </cfRule>
  </conditionalFormatting>
  <conditionalFormatting sqref="B520">
    <cfRule type="cellIs" dxfId="3879" priority="9564" operator="equal">
      <formula>"LỖI LINK FB"</formula>
    </cfRule>
  </conditionalFormatting>
  <conditionalFormatting sqref="B520">
    <cfRule type="cellIs" dxfId="3878" priority="9565" operator="equal">
      <formula>"LỖI LINK FB"</formula>
    </cfRule>
  </conditionalFormatting>
  <conditionalFormatting sqref="B520">
    <cfRule type="cellIs" dxfId="3877" priority="9566" operator="equal">
      <formula>"Chờ feedback"</formula>
    </cfRule>
  </conditionalFormatting>
  <conditionalFormatting sqref="B520">
    <cfRule type="cellIs" dxfId="3876" priority="9567" operator="equal">
      <formula>"Chờ lớp"</formula>
    </cfRule>
  </conditionalFormatting>
  <conditionalFormatting sqref="B520">
    <cfRule type="cellIs" dxfId="3875" priority="9568" operator="equal">
      <formula>"DONE"</formula>
    </cfRule>
  </conditionalFormatting>
  <conditionalFormatting sqref="B520">
    <cfRule type="cellIs" dxfId="3874" priority="9569" operator="equal">
      <formula>"LỖI LINK FB"</formula>
    </cfRule>
  </conditionalFormatting>
  <conditionalFormatting sqref="B520">
    <cfRule type="cellIs" dxfId="3873" priority="9570" operator="equal">
      <formula>"LỖI LINK FB"</formula>
    </cfRule>
  </conditionalFormatting>
  <conditionalFormatting sqref="B520">
    <cfRule type="cellIs" dxfId="3872" priority="9571" operator="equal">
      <formula>"LỖI LINK FB"</formul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FB"</formula>
    </cfRule>
  </conditionalFormatting>
  <conditionalFormatting sqref="B520">
    <cfRule type="cellIs" dxfId="3869" priority="9574" operator="equal">
      <formula>"LỖI LINK FB"</formula>
    </cfRule>
  </conditionalFormatting>
  <conditionalFormatting sqref="B520">
    <cfRule type="cellIs" dxfId="3868" priority="9575" operator="equal">
      <formula>"LỖI LINK FB"</formula>
    </cfRule>
  </conditionalFormatting>
  <conditionalFormatting sqref="B520">
    <cfRule type="cellIs" dxfId="3867" priority="9576" operator="equal">
      <formula>"LỖI LINK FB"</formula>
    </cfRule>
  </conditionalFormatting>
  <conditionalFormatting sqref="B520">
    <cfRule type="cellIs" dxfId="3866" priority="9577" operator="equal">
      <formula>"LỖI LINK FB"</formula>
    </cfRule>
  </conditionalFormatting>
  <conditionalFormatting sqref="B520">
    <cfRule type="cellIs" dxfId="3865" priority="9578" operator="equal">
      <formula>"LỖI LINK FB"</formula>
    </cfRule>
  </conditionalFormatting>
  <conditionalFormatting sqref="B520">
    <cfRule type="cellIs" dxfId="3864" priority="9579" operator="equal">
      <formula>"LỖI LINK FB"</formula>
    </cfRule>
  </conditionalFormatting>
  <conditionalFormatting sqref="B520">
    <cfRule type="cellIs" dxfId="3863" priority="9580" operator="equal">
      <formula>"LỖI LINK FB"</formula>
    </cfRule>
  </conditionalFormatting>
  <conditionalFormatting sqref="B520">
    <cfRule type="cellIs" dxfId="3862" priority="9581" operator="equal">
      <formula>"LỖI LINK FB"</formula>
    </cfRule>
  </conditionalFormatting>
  <conditionalFormatting sqref="B520">
    <cfRule type="cellIs" dxfId="3861" priority="9582" operator="equal">
      <formula>"LỖI LINK FB"</formula>
    </cfRule>
  </conditionalFormatting>
  <conditionalFormatting sqref="B520">
    <cfRule type="cellIs" dxfId="3860" priority="9583" operator="equal">
      <formula>"Chờ feedback"</formula>
    </cfRule>
  </conditionalFormatting>
  <conditionalFormatting sqref="B520">
    <cfRule type="cellIs" dxfId="3859" priority="9584" operator="equal">
      <formula>"Chờ lớp"</formula>
    </cfRule>
  </conditionalFormatting>
  <conditionalFormatting sqref="B520">
    <cfRule type="cellIs" dxfId="3858" priority="9585" operator="equal">
      <formula>"DONE"</formula>
    </cfRule>
  </conditionalFormatting>
  <conditionalFormatting sqref="B520">
    <cfRule type="cellIs" dxfId="3857" priority="9586" operator="equal">
      <formula>"LỖI LINK FB"</formula>
    </cfRule>
  </conditionalFormatting>
  <conditionalFormatting sqref="B520">
    <cfRule type="cellIs" dxfId="3856" priority="9587" operator="equal">
      <formula>"Chờ feedback"</formula>
    </cfRule>
  </conditionalFormatting>
  <conditionalFormatting sqref="B520">
    <cfRule type="cellIs" dxfId="3855" priority="9588" operator="equal">
      <formula>"Chờ lớp"</formula>
    </cfRule>
  </conditionalFormatting>
  <conditionalFormatting sqref="B520">
    <cfRule type="cellIs" dxfId="3854" priority="9589" operator="equal">
      <formula>"DONE"</formula>
    </cfRule>
  </conditionalFormatting>
  <conditionalFormatting sqref="B520">
    <cfRule type="cellIs" dxfId="3853" priority="9590" operator="equal">
      <formula>"LỖI LINK FB"</formula>
    </cfRule>
  </conditionalFormatting>
  <conditionalFormatting sqref="B520">
    <cfRule type="cellIs" dxfId="3852" priority="9591" operator="equal">
      <formula>"Chờ feedback"</formula>
    </cfRule>
  </conditionalFormatting>
  <conditionalFormatting sqref="B520">
    <cfRule type="cellIs" dxfId="3851" priority="9592" operator="equal">
      <formula>"Chờ lớp"</formula>
    </cfRule>
  </conditionalFormatting>
  <conditionalFormatting sqref="B520">
    <cfRule type="cellIs" dxfId="3850" priority="9593" operator="equal">
      <formula>"DONE"</formula>
    </cfRule>
  </conditionalFormatting>
  <conditionalFormatting sqref="B520">
    <cfRule type="cellIs" dxfId="3849" priority="9594" operator="equal">
      <formula>"DONE"</formula>
    </cfRule>
  </conditionalFormatting>
  <conditionalFormatting sqref="B520">
    <cfRule type="cellIs" dxfId="3848" priority="9595" operator="equal">
      <formula>"Chờ lớp"</formula>
    </cfRule>
  </conditionalFormatting>
  <conditionalFormatting sqref="B520">
    <cfRule type="cellIs" dxfId="3847" priority="9596" operator="equal">
      <formula>"Chờ feedback"</formula>
    </cfRule>
  </conditionalFormatting>
  <conditionalFormatting sqref="B520">
    <cfRule type="cellIs" dxfId="3846" priority="9597" operator="equal">
      <formula>"LỖI LINK FB"</formula>
    </cfRule>
  </conditionalFormatting>
  <conditionalFormatting sqref="B520">
    <cfRule type="cellIs" dxfId="3845" priority="9598" operator="equal">
      <formula>"LỖI LINK FB"</formula>
    </cfRule>
  </conditionalFormatting>
  <conditionalFormatting sqref="B520">
    <cfRule type="cellIs" dxfId="3844" priority="9599" operator="equal">
      <formula>"Chờ feedback"</formula>
    </cfRule>
  </conditionalFormatting>
  <conditionalFormatting sqref="B520">
    <cfRule type="cellIs" dxfId="3843" priority="9600" operator="equal">
      <formula>"Chờ lớp"</formula>
    </cfRule>
  </conditionalFormatting>
  <conditionalFormatting sqref="B520">
    <cfRule type="cellIs" dxfId="3842" priority="9601" operator="equal">
      <formula>"DONE"</formula>
    </cfRule>
  </conditionalFormatting>
  <conditionalFormatting sqref="B520">
    <cfRule type="cellIs" dxfId="3841" priority="9602" operator="equal">
      <formula>"DONE"</formula>
    </cfRule>
  </conditionalFormatting>
  <conditionalFormatting sqref="B520">
    <cfRule type="cellIs" dxfId="3840" priority="9603" operator="equal">
      <formula>"Chờ lớp"</formula>
    </cfRule>
  </conditionalFormatting>
  <conditionalFormatting sqref="B520">
    <cfRule type="cellIs" dxfId="3839" priority="9604" operator="equal">
      <formula>"Chờ feedback"</formula>
    </cfRule>
  </conditionalFormatting>
  <conditionalFormatting sqref="B520">
    <cfRule type="cellIs" dxfId="3838" priority="9605" operator="equal">
      <formula>"LỖI LINK FB"</formula>
    </cfRule>
  </conditionalFormatting>
  <conditionalFormatting sqref="B520">
    <cfRule type="cellIs" dxfId="3837" priority="9606" operator="equal">
      <formula>"DONE"</formula>
    </cfRule>
  </conditionalFormatting>
  <conditionalFormatting sqref="B520">
    <cfRule type="cellIs" dxfId="3836" priority="9607" operator="equal">
      <formula>"Chờ lớp"</formula>
    </cfRule>
  </conditionalFormatting>
  <conditionalFormatting sqref="B520">
    <cfRule type="cellIs" dxfId="3835" priority="9608" operator="equal">
      <formula>"Chờ feedback"</formula>
    </cfRule>
  </conditionalFormatting>
  <conditionalFormatting sqref="B520">
    <cfRule type="cellIs" dxfId="3834" priority="9609" operator="equal">
      <formula>"LỖI LINK FB"</formula>
    </cfRule>
  </conditionalFormatting>
  <conditionalFormatting sqref="B520">
    <cfRule type="cellIs" dxfId="3833" priority="9610" operator="equal">
      <formula>"LỖI LINK FB"</formula>
    </cfRule>
  </conditionalFormatting>
  <conditionalFormatting sqref="B520">
    <cfRule type="cellIs" dxfId="3832" priority="9611" operator="equal">
      <formula>"Chờ feedback"</formula>
    </cfRule>
  </conditionalFormatting>
  <conditionalFormatting sqref="B520">
    <cfRule type="cellIs" dxfId="3831" priority="9612" operator="equal">
      <formula>"Chờ lớp"</formula>
    </cfRule>
  </conditionalFormatting>
  <conditionalFormatting sqref="B520">
    <cfRule type="cellIs" dxfId="3830" priority="9613" operator="equal">
      <formula>"DONE"</formula>
    </cfRule>
  </conditionalFormatting>
  <conditionalFormatting sqref="B520">
    <cfRule type="cellIs" dxfId="3829" priority="9614" operator="equal">
      <formula>"LỖI LINK FB"</formula>
    </cfRule>
  </conditionalFormatting>
  <conditionalFormatting sqref="B520">
    <cfRule type="cellIs" dxfId="3828" priority="9615" operator="equal">
      <formula>"Chờ feedback"</formula>
    </cfRule>
  </conditionalFormatting>
  <conditionalFormatting sqref="B520">
    <cfRule type="cellIs" dxfId="3827" priority="9616" operator="equal">
      <formula>"Chờ lớp"</formula>
    </cfRule>
  </conditionalFormatting>
  <conditionalFormatting sqref="B520">
    <cfRule type="cellIs" dxfId="3826" priority="9617" operator="equal">
      <formula>"DONE"</formula>
    </cfRule>
  </conditionalFormatting>
  <conditionalFormatting sqref="B520">
    <cfRule type="cellIs" dxfId="3825" priority="9618" operator="equal">
      <formula>"DONE"</formula>
    </cfRule>
  </conditionalFormatting>
  <conditionalFormatting sqref="B520">
    <cfRule type="cellIs" dxfId="3824" priority="9619" operator="equal">
      <formula>"Chờ lớp"</formula>
    </cfRule>
  </conditionalFormatting>
  <conditionalFormatting sqref="B520">
    <cfRule type="cellIs" dxfId="3823" priority="9620" operator="equal">
      <formula>"Chờ feedback"</formula>
    </cfRule>
  </conditionalFormatting>
  <conditionalFormatting sqref="B520">
    <cfRule type="cellIs" dxfId="3822" priority="9621" operator="equal">
      <formula>"LỖI LINK FB"</formula>
    </cfRule>
  </conditionalFormatting>
  <conditionalFormatting sqref="B520">
    <cfRule type="cellIs" dxfId="3821" priority="9622" operator="equal">
      <formula>"LỖI LINK FB"</formula>
    </cfRule>
  </conditionalFormatting>
  <conditionalFormatting sqref="B520">
    <cfRule type="cellIs" dxfId="3820" priority="9623" operator="equal">
      <formula>"Chờ feedback"</formula>
    </cfRule>
  </conditionalFormatting>
  <conditionalFormatting sqref="B520">
    <cfRule type="cellIs" dxfId="3819" priority="9624" operator="equal">
      <formula>"Chờ lớp"</formula>
    </cfRule>
  </conditionalFormatting>
  <conditionalFormatting sqref="B520">
    <cfRule type="cellIs" dxfId="3818" priority="9625" operator="equal">
      <formula>"DONE"</formula>
    </cfRule>
  </conditionalFormatting>
  <conditionalFormatting sqref="B520">
    <cfRule type="cellIs" dxfId="3817" priority="9626" operator="equal">
      <formula>"LỖI LINK FB"</formula>
    </cfRule>
  </conditionalFormatting>
  <conditionalFormatting sqref="B520">
    <cfRule type="cellIs" dxfId="3816" priority="9627" operator="equal">
      <formula>"Chờ feedback"</formula>
    </cfRule>
  </conditionalFormatting>
  <conditionalFormatting sqref="B520">
    <cfRule type="cellIs" dxfId="3815" priority="9628" operator="equal">
      <formula>"Chờ lớp"</formula>
    </cfRule>
  </conditionalFormatting>
  <conditionalFormatting sqref="B520">
    <cfRule type="cellIs" dxfId="3814" priority="9629" operator="equal">
      <formula>"DONE"</formula>
    </cfRule>
  </conditionalFormatting>
  <conditionalFormatting sqref="B520">
    <cfRule type="cellIs" dxfId="3813" priority="9630" operator="equal">
      <formula>"LỖI LINK FB"</formula>
    </cfRule>
  </conditionalFormatting>
  <conditionalFormatting sqref="B520">
    <cfRule type="cellIs" dxfId="3812" priority="9631" operator="equal">
      <formula>"Chờ feedback"</formula>
    </cfRule>
  </conditionalFormatting>
  <conditionalFormatting sqref="B520">
    <cfRule type="cellIs" dxfId="3811" priority="9632" operator="equal">
      <formula>"Chờ lớp"</formula>
    </cfRule>
  </conditionalFormatting>
  <conditionalFormatting sqref="B520">
    <cfRule type="cellIs" dxfId="3810" priority="9633" operator="equal">
      <formula>"DONE"</formula>
    </cfRule>
  </conditionalFormatting>
  <conditionalFormatting sqref="B520">
    <cfRule type="cellIs" dxfId="3809" priority="9634" operator="equal">
      <formula>"LỖI LINK FB"</formula>
    </cfRule>
  </conditionalFormatting>
  <conditionalFormatting sqref="B520">
    <cfRule type="cellIs" dxfId="3808" priority="9635" operator="equal">
      <formula>"Chờ feedback"</formula>
    </cfRule>
  </conditionalFormatting>
  <conditionalFormatting sqref="B520">
    <cfRule type="cellIs" dxfId="3807" priority="9636" operator="equal">
      <formula>"Chờ lớp"</formula>
    </cfRule>
  </conditionalFormatting>
  <conditionalFormatting sqref="B520">
    <cfRule type="cellIs" dxfId="3806" priority="9637" operator="equal">
      <formula>"DONE"</formula>
    </cfRule>
  </conditionalFormatting>
  <conditionalFormatting sqref="B520">
    <cfRule type="cellIs" dxfId="3805" priority="9638" operator="equal">
      <formula>"LỖI LINK FB"</formula>
    </cfRule>
  </conditionalFormatting>
  <conditionalFormatting sqref="B520">
    <cfRule type="cellIs" dxfId="3804" priority="9639" operator="equal">
      <formula>"Chờ feedback"</formula>
    </cfRule>
  </conditionalFormatting>
  <conditionalFormatting sqref="B520">
    <cfRule type="cellIs" dxfId="3803" priority="9640" operator="equal">
      <formula>"Chờ lớp"</formula>
    </cfRule>
  </conditionalFormatting>
  <conditionalFormatting sqref="B520">
    <cfRule type="cellIs" dxfId="3802" priority="9641" operator="equal">
      <formula>"DONE"</formula>
    </cfRule>
  </conditionalFormatting>
  <conditionalFormatting sqref="B520">
    <cfRule type="cellIs" dxfId="3801" priority="9642" operator="equal">
      <formula>"LỖI LINK FB"</formula>
    </cfRule>
  </conditionalFormatting>
  <conditionalFormatting sqref="B520">
    <cfRule type="cellIs" dxfId="3800" priority="9643" operator="equal">
      <formula>"LỖI LINK FB"</formula>
    </cfRule>
  </conditionalFormatting>
  <conditionalFormatting sqref="B520">
    <cfRule type="cellIs" dxfId="3799" priority="9644" operator="equal">
      <formula>"LỖI LINK FB"</formula>
    </cfRule>
  </conditionalFormatting>
  <conditionalFormatting sqref="B520">
    <cfRule type="cellIs" dxfId="3798" priority="9645" operator="equal">
      <formula>"LỖI LINK FB"</formula>
    </cfRule>
  </conditionalFormatting>
  <conditionalFormatting sqref="B520">
    <cfRule type="cellIs" dxfId="3797" priority="9646" operator="equal">
      <formula>"LỖI LINK FB"</formula>
    </cfRule>
  </conditionalFormatting>
  <conditionalFormatting sqref="B520">
    <cfRule type="cellIs" dxfId="3796" priority="9647" operator="equal">
      <formula>"LỖI LINK FB"</formula>
    </cfRule>
  </conditionalFormatting>
  <conditionalFormatting sqref="B520">
    <cfRule type="cellIs" dxfId="3795" priority="9648" operator="equal">
      <formula>"LỖI LINK FB"</formula>
    </cfRule>
  </conditionalFormatting>
  <conditionalFormatting sqref="B520">
    <cfRule type="cellIs" dxfId="3794" priority="9649" operator="equal">
      <formula>"LỖI LINK FB"</formula>
    </cfRule>
  </conditionalFormatting>
  <conditionalFormatting sqref="B520">
    <cfRule type="cellIs" dxfId="3793" priority="9650" operator="equal">
      <formula>"LỖI LINK FB"</formula>
    </cfRule>
  </conditionalFormatting>
  <conditionalFormatting sqref="B520">
    <cfRule type="cellIs" dxfId="3792" priority="9651" operator="equal">
      <formula>"LỖI LINK FB"</formula>
    </cfRule>
  </conditionalFormatting>
  <conditionalFormatting sqref="B520">
    <cfRule type="cellIs" dxfId="3791" priority="9652" operator="equal">
      <formula>"LỖI LINK FB"</formula>
    </cfRule>
  </conditionalFormatting>
  <conditionalFormatting sqref="B520">
    <cfRule type="cellIs" dxfId="3790" priority="9653" operator="equal">
      <formula>"LỖI LINK FB"</formula>
    </cfRule>
  </conditionalFormatting>
  <conditionalFormatting sqref="B520">
    <cfRule type="cellIs" dxfId="3789" priority="9654" operator="equal">
      <formula>"LỖI LINK FB"</formula>
    </cfRule>
  </conditionalFormatting>
  <conditionalFormatting sqref="B520">
    <cfRule type="cellIs" dxfId="3788" priority="9655" operator="equal">
      <formula>"LỖI LINK FB"</formula>
    </cfRule>
  </conditionalFormatting>
  <conditionalFormatting sqref="B520">
    <cfRule type="cellIs" dxfId="3787" priority="9656" operator="equal">
      <formula>"Chờ feedback"</formula>
    </cfRule>
  </conditionalFormatting>
  <conditionalFormatting sqref="B520">
    <cfRule type="cellIs" dxfId="3786" priority="9657" operator="equal">
      <formula>"Chờ lớp"</formula>
    </cfRule>
  </conditionalFormatting>
  <conditionalFormatting sqref="B520">
    <cfRule type="cellIs" dxfId="3785" priority="9658" operator="equal">
      <formula>"DONE"</formula>
    </cfRule>
  </conditionalFormatting>
  <conditionalFormatting sqref="B520">
    <cfRule type="cellIs" dxfId="3784" priority="9659" operator="equal">
      <formula>"LỖI LINK FB"</formula>
    </cfRule>
  </conditionalFormatting>
  <conditionalFormatting sqref="B520">
    <cfRule type="cellIs" dxfId="3783" priority="9660" operator="equal">
      <formula>"Chờ feedback"</formula>
    </cfRule>
  </conditionalFormatting>
  <conditionalFormatting sqref="B520">
    <cfRule type="cellIs" dxfId="3782" priority="9661" operator="equal">
      <formula>"Chờ lớp"</formula>
    </cfRule>
  </conditionalFormatting>
  <conditionalFormatting sqref="B520">
    <cfRule type="cellIs" dxfId="3781" priority="9662" operator="equal">
      <formula>"DONE"</formula>
    </cfRule>
  </conditionalFormatting>
  <conditionalFormatting sqref="X520:Y520">
    <cfRule type="endsWith" dxfId="3780" priority="9663" operator="endsWith" text=" ">
      <formula>RIGHT((X520),LEN(" "))=(" ")</formula>
    </cfRule>
  </conditionalFormatting>
  <conditionalFormatting sqref="X520:Y520">
    <cfRule type="endsWith" dxfId="3779" priority="9664" operator="endsWith" text=" ">
      <formula>RIGHT((X520),LEN(" "))=(" ")</formula>
    </cfRule>
  </conditionalFormatting>
  <conditionalFormatting sqref="W520:X520">
    <cfRule type="cellIs" dxfId="3778" priority="9665" operator="equal">
      <formula>"Sách"</formula>
    </cfRule>
  </conditionalFormatting>
  <conditionalFormatting sqref="W520:X520">
    <cfRule type="cellIs" dxfId="3777" priority="9666" operator="equal">
      <formula>"Sách"</formula>
    </cfRule>
  </conditionalFormatting>
  <conditionalFormatting sqref="C520 Z520">
    <cfRule type="cellIs" dxfId="3776" priority="9667" operator="equal">
      <formula>"Đã tính lương"</formula>
    </cfRule>
  </conditionalFormatting>
  <conditionalFormatting sqref="Z520">
    <cfRule type="cellIs" dxfId="3775" priority="9668" operator="equal">
      <formula>"R-Thiếu"</formula>
    </cfRule>
  </conditionalFormatting>
  <conditionalFormatting sqref="Z520">
    <cfRule type="cellIs" dxfId="3774" priority="9669" operator="equal">
      <formula>"R"</formula>
    </cfRule>
  </conditionalFormatting>
  <conditionalFormatting sqref="Z520">
    <cfRule type="cellIs" dxfId="3773" priority="9670" operator="equal">
      <formula>"Đã tính lương"</formula>
    </cfRule>
  </conditionalFormatting>
  <conditionalFormatting sqref="C520">
    <cfRule type="cellIs" dxfId="3772" priority="9671" operator="equal">
      <formula>"Up quá trình"</formula>
    </cfRule>
  </conditionalFormatting>
  <conditionalFormatting sqref="C520">
    <cfRule type="cellIs" dxfId="3771" priority="9672" operator="equal">
      <formula>"Đã tính lương"</formula>
    </cfRule>
  </conditionalFormatting>
  <conditionalFormatting sqref="C520">
    <cfRule type="cellIs" dxfId="3770" priority="9673" operator="equal">
      <formula>"Up Level"</formula>
    </cfRule>
  </conditionalFormatting>
  <conditionalFormatting sqref="C520">
    <cfRule type="cellIs" dxfId="3769" priority="9674" operator="equal">
      <formula>"Mới"</formula>
    </cfRule>
  </conditionalFormatting>
  <conditionalFormatting sqref="C520">
    <cfRule type="cellIs" dxfId="3768" priority="9675" operator="equal">
      <formula>"Up quá trình"</formula>
    </cfRule>
  </conditionalFormatting>
  <conditionalFormatting sqref="C520">
    <cfRule type="cellIs" dxfId="3767" priority="9676" operator="equal">
      <formula>"Up Level"</formula>
    </cfRule>
  </conditionalFormatting>
  <conditionalFormatting sqref="C520">
    <cfRule type="cellIs" dxfId="3766" priority="9677" operator="equal">
      <formula>"Mới"</formula>
    </cfRule>
  </conditionalFormatting>
  <conditionalFormatting sqref="D520:E520">
    <cfRule type="containsText" dxfId="3765" priority="9678" operator="containsText" text="Combo">
      <formula>NOT(ISERROR(SEARCH(("Combo"),(D520))))</formula>
    </cfRule>
  </conditionalFormatting>
  <conditionalFormatting sqref="D520:E520">
    <cfRule type="containsText" dxfId="3764" priority="9679" operator="containsText" text="Combo">
      <formula>NOT(ISERROR(SEARCH(("Combo"),(D520))))</formula>
    </cfRule>
  </conditionalFormatting>
  <conditionalFormatting sqref="D520:E520">
    <cfRule type="containsText" dxfId="3763" priority="9680" operator="containsText" text="Combo">
      <formula>NOT(ISERROR(SEARCH(("Combo"),(D520))))</formula>
    </cfRule>
  </conditionalFormatting>
  <conditionalFormatting sqref="D520:E520">
    <cfRule type="containsText" dxfId="3762" priority="9681" operator="containsText" text="Combo">
      <formula>NOT(ISERROR(SEARCH(("Combo"),(D520))))</formula>
    </cfRule>
  </conditionalFormatting>
  <conditionalFormatting sqref="D520:E520">
    <cfRule type="cellIs" dxfId="3761" priority="9682" operator="equal">
      <formula>"Toeic Lv2"</formula>
    </cfRule>
  </conditionalFormatting>
  <conditionalFormatting sqref="D520:E520">
    <cfRule type="cellIs" dxfId="3760" priority="9683" operator="equal">
      <formula>"Toeic Lv1"</formula>
    </cfRule>
  </conditionalFormatting>
  <conditionalFormatting sqref="D520:E520">
    <cfRule type="cellIs" dxfId="3759" priority="9684" operator="equal">
      <formula>"GT Lv3"</formula>
    </cfRule>
  </conditionalFormatting>
  <conditionalFormatting sqref="D520:E520">
    <cfRule type="cellIs" dxfId="3758" priority="9685" operator="equal">
      <formula>"GT Lv2"</formula>
    </cfRule>
  </conditionalFormatting>
  <conditionalFormatting sqref="D520:E520">
    <cfRule type="cellIs" dxfId="3757" priority="9686" operator="equal">
      <formula>"GT Lv1"</formula>
    </cfRule>
  </conditionalFormatting>
  <conditionalFormatting sqref="G520">
    <cfRule type="cellIs" dxfId="3756" priority="9687" operator="equal">
      <formula>"V"</formula>
    </cfRule>
  </conditionalFormatting>
  <conditionalFormatting sqref="G520">
    <cfRule type="cellIs" dxfId="3755" priority="9688" operator="equal">
      <formula>"T"</formula>
    </cfRule>
  </conditionalFormatting>
  <conditionalFormatting sqref="G520">
    <cfRule type="cellIs" dxfId="3754" priority="9689" operator="equal">
      <formula>"C"</formula>
    </cfRule>
  </conditionalFormatting>
  <conditionalFormatting sqref="G520">
    <cfRule type="cellIs" dxfId="3753" priority="9690" operator="equal">
      <formula>"B"</formula>
    </cfRule>
  </conditionalFormatting>
  <conditionalFormatting sqref="G520">
    <cfRule type="cellIs" dxfId="3752" priority="9691" operator="equal">
      <formula>"A"</formula>
    </cfRule>
  </conditionalFormatting>
  <conditionalFormatting sqref="G520">
    <cfRule type="cellIs" dxfId="3751" priority="9692" operator="equal">
      <formula>"V"</formula>
    </cfRule>
  </conditionalFormatting>
  <conditionalFormatting sqref="G520">
    <cfRule type="cellIs" dxfId="3750" priority="9693" operator="equal">
      <formula>"V"</formula>
    </cfRule>
  </conditionalFormatting>
  <conditionalFormatting sqref="G520">
    <cfRule type="cellIs" dxfId="3749" priority="9694" operator="equal">
      <formula>"V"</formula>
    </cfRule>
  </conditionalFormatting>
  <conditionalFormatting sqref="R520">
    <cfRule type="containsText" dxfId="3748" priority="9695" operator="containsText" text="Chung">
      <formula>NOT(ISERROR(SEARCH(("Chung"),(R520))))</formula>
    </cfRule>
  </conditionalFormatting>
  <conditionalFormatting sqref="R520">
    <cfRule type="containsText" dxfId="3747" priority="9696" operator="containsText" text="Chung">
      <formula>NOT(ISERROR(SEARCH(("Chung"),(R520))))</formula>
    </cfRule>
  </conditionalFormatting>
  <conditionalFormatting sqref="N520">
    <cfRule type="cellIs" dxfId="3746" priority="9697" operator="equal">
      <formula>"TIẾN"</formula>
    </cfRule>
  </conditionalFormatting>
  <conditionalFormatting sqref="N520">
    <cfRule type="cellIs" dxfId="3745" priority="9698" operator="equal">
      <formula>"TIẾN"</formula>
    </cfRule>
  </conditionalFormatting>
  <conditionalFormatting sqref="B520">
    <cfRule type="cellIs" dxfId="3744" priority="9699" operator="equal">
      <formula>"LỖI LINK FB"</formula>
    </cfRule>
  </conditionalFormatting>
  <conditionalFormatting sqref="B520">
    <cfRule type="cellIs" dxfId="3743" priority="9700" operator="equal">
      <formula>"Chờ feedback"</formula>
    </cfRule>
  </conditionalFormatting>
  <conditionalFormatting sqref="B520">
    <cfRule type="cellIs" dxfId="3742" priority="9701" operator="equal">
      <formula>"Chờ lớp"</formula>
    </cfRule>
  </conditionalFormatting>
  <conditionalFormatting sqref="B520">
    <cfRule type="cellIs" dxfId="3741" priority="9702" operator="equal">
      <formula>"DONE"</formula>
    </cfRule>
  </conditionalFormatting>
  <conditionalFormatting sqref="B520">
    <cfRule type="cellIs" dxfId="3740" priority="9703" operator="equal">
      <formula>"LỖI LINK FB"</formula>
    </cfRule>
  </conditionalFormatting>
  <conditionalFormatting sqref="B520">
    <cfRule type="cellIs" dxfId="3739" priority="9704" operator="equal">
      <formula>"LỖI LINK FB"</formula>
    </cfRule>
  </conditionalFormatting>
  <conditionalFormatting sqref="B520">
    <cfRule type="cellIs" dxfId="3738" priority="9705" operator="equal">
      <formula>"LỖI LINK FB"</formula>
    </cfRule>
  </conditionalFormatting>
  <conditionalFormatting sqref="B520">
    <cfRule type="cellIs" dxfId="3737" priority="9706" operator="equal">
      <formula>"LỖI LINK FB"</formula>
    </cfRule>
  </conditionalFormatting>
  <conditionalFormatting sqref="B520">
    <cfRule type="cellIs" dxfId="3736" priority="9707" operator="equal">
      <formula>"LỖI LINK FB"</formula>
    </cfRule>
  </conditionalFormatting>
  <conditionalFormatting sqref="B520">
    <cfRule type="cellIs" dxfId="3735" priority="9708" operator="equal">
      <formula>"LỖI LINK FB"</formula>
    </cfRule>
  </conditionalFormatting>
  <conditionalFormatting sqref="B520">
    <cfRule type="cellIs" dxfId="3734" priority="9709" operator="equal">
      <formula>"LỖI LINK FB"</formula>
    </cfRule>
  </conditionalFormatting>
  <conditionalFormatting sqref="B520">
    <cfRule type="cellIs" dxfId="3733" priority="9710" operator="equal">
      <formula>"LỖI LINK FB"</formula>
    </cfRule>
  </conditionalFormatting>
  <conditionalFormatting sqref="B520">
    <cfRule type="cellIs" dxfId="3732" priority="9711" operator="equal">
      <formula>"LỖI LINK FB"</formula>
    </cfRule>
  </conditionalFormatting>
  <conditionalFormatting sqref="B520">
    <cfRule type="cellIs" dxfId="3731" priority="9712" operator="equal">
      <formula>"LỖI LINK FB"</formula>
    </cfRule>
  </conditionalFormatting>
  <conditionalFormatting sqref="B520">
    <cfRule type="cellIs" dxfId="3730" priority="9713" operator="equal">
      <formula>"LỖI LINK FB"</formula>
    </cfRule>
  </conditionalFormatting>
  <conditionalFormatting sqref="B520">
    <cfRule type="cellIs" dxfId="3729" priority="9714" operator="equal">
      <formula>"LỖI LINK FB"</formula>
    </cfRule>
  </conditionalFormatting>
  <conditionalFormatting sqref="B520">
    <cfRule type="cellIs" dxfId="3728" priority="9715" operator="equal">
      <formula>"LỖI LINK FB"</formula>
    </cfRule>
  </conditionalFormatting>
  <conditionalFormatting sqref="B520">
    <cfRule type="cellIs" dxfId="3727" priority="9716" operator="equal">
      <formula>"LỖI LINK FB"</formula>
    </cfRule>
  </conditionalFormatting>
  <conditionalFormatting sqref="B520">
    <cfRule type="cellIs" dxfId="3726" priority="9717" operator="equal">
      <formula>"LỖI LINK FB"</formula>
    </cfRule>
  </conditionalFormatting>
  <conditionalFormatting sqref="B520">
    <cfRule type="cellIs" dxfId="3725" priority="9718" operator="equal">
      <formula>"LỖI LINK FB"</formula>
    </cfRule>
  </conditionalFormatting>
  <conditionalFormatting sqref="B520">
    <cfRule type="cellIs" dxfId="3724" priority="9719" operator="equal">
      <formula>"LỖI LINK FB"</formula>
    </cfRule>
  </conditionalFormatting>
  <conditionalFormatting sqref="B520">
    <cfRule type="cellIs" dxfId="3723" priority="9720" operator="equal">
      <formula>"Chờ feedback"</formula>
    </cfRule>
  </conditionalFormatting>
  <conditionalFormatting sqref="B520">
    <cfRule type="cellIs" dxfId="3722" priority="9721" operator="equal">
      <formula>"Chờ lớp"</formula>
    </cfRule>
  </conditionalFormatting>
  <conditionalFormatting sqref="B520">
    <cfRule type="cellIs" dxfId="3721" priority="9722" operator="equal">
      <formula>"DONE"</formula>
    </cfRule>
  </conditionalFormatting>
  <conditionalFormatting sqref="Y520">
    <cfRule type="endsWith" dxfId="3720" priority="9723" operator="endsWith" text=" ">
      <formula>RIGHT((Y520),LEN(" "))=(" ")</formula>
    </cfRule>
  </conditionalFormatting>
  <conditionalFormatting sqref="Y520">
    <cfRule type="endsWith" dxfId="3719" priority="9724" operator="endsWith" text=" ">
      <formula>RIGHT((Y520),LEN(" "))=(" ")</formula>
    </cfRule>
  </conditionalFormatting>
  <conditionalFormatting sqref="Y519 Y563:Y565 Y585">
    <cfRule type="endsWith" dxfId="3718" priority="9725" operator="endsWith" text=" ">
      <formula>RIGHT((Y519),LEN(" "))=(" ")</formula>
    </cfRule>
  </conditionalFormatting>
  <conditionalFormatting sqref="Y519 Y563:Y565 Y585">
    <cfRule type="endsWith" dxfId="3717" priority="9726" operator="endsWith" text=" ">
      <formula>RIGHT((Y519),LEN(" "))=(" ")</formula>
    </cfRule>
  </conditionalFormatting>
  <conditionalFormatting sqref="B519:B566 B569:B2801 C695">
    <cfRule type="cellIs" dxfId="3716" priority="9727" operator="equal">
      <formula>"LỖI LINK FB"</formula>
    </cfRule>
  </conditionalFormatting>
  <conditionalFormatting sqref="B519:B566 B569:B2801 C695">
    <cfRule type="cellIs" dxfId="3715" priority="9728" operator="equal">
      <formula>"Chờ feedback"</formula>
    </cfRule>
  </conditionalFormatting>
  <conditionalFormatting sqref="B519:B566 B569:B2801 C695">
    <cfRule type="cellIs" dxfId="3714" priority="9729" operator="equal">
      <formula>"Chờ lớp"</formula>
    </cfRule>
  </conditionalFormatting>
  <conditionalFormatting sqref="B519:B566 B569:B2801 C695">
    <cfRule type="cellIs" dxfId="3713" priority="9730" operator="equal">
      <formula>"DONE"</formula>
    </cfRule>
  </conditionalFormatting>
  <conditionalFormatting sqref="B519:B566 B569:B2801 C695">
    <cfRule type="cellIs" dxfId="3712" priority="9731" operator="equal">
      <formula>"LỖI LINK FB"</formula>
    </cfRule>
  </conditionalFormatting>
  <conditionalFormatting sqref="B519:B566 B569:B2801 C695">
    <cfRule type="cellIs" dxfId="3711" priority="9732" operator="equal">
      <formula>"LỖI LINK FB"</formula>
    </cfRule>
  </conditionalFormatting>
  <conditionalFormatting sqref="B519:B566 B569:B2801 C695">
    <cfRule type="cellIs" dxfId="3710" priority="9733" operator="equal">
      <formula>"LỖI LINK FB"</formula>
    </cfRule>
  </conditionalFormatting>
  <conditionalFormatting sqref="B519:B566 B569:B2801 C695">
    <cfRule type="cellIs" dxfId="3709" priority="9734" operator="equal">
      <formula>"LỖI LINK FB"</formula>
    </cfRule>
  </conditionalFormatting>
  <conditionalFormatting sqref="B519:B566 B569:B2801 C695">
    <cfRule type="cellIs" dxfId="3708" priority="9735" operator="equal">
      <formula>"LỖI LINK FB"</formula>
    </cfRule>
  </conditionalFormatting>
  <conditionalFormatting sqref="B519:B566 B569:B2801 C695">
    <cfRule type="cellIs" dxfId="3707" priority="9736" operator="equal">
      <formula>"LỖI LINK FB"</formula>
    </cfRule>
  </conditionalFormatting>
  <conditionalFormatting sqref="B519:B566 B569:B2801 C695">
    <cfRule type="cellIs" dxfId="3706" priority="9737" operator="equal">
      <formula>"LỖI LINK FB"</formula>
    </cfRule>
  </conditionalFormatting>
  <conditionalFormatting sqref="B519:B566 B569:B2801 C695">
    <cfRule type="cellIs" dxfId="3705" priority="9738" operator="equal">
      <formula>"LỖI LINK FB"</formula>
    </cfRule>
  </conditionalFormatting>
  <conditionalFormatting sqref="B519:B566 B569:B2801 C695">
    <cfRule type="cellIs" dxfId="3704" priority="9739" operator="equal">
      <formula>"LỖI LINK FB"</formula>
    </cfRule>
  </conditionalFormatting>
  <conditionalFormatting sqref="B519:B566 B569:B2801 C695">
    <cfRule type="cellIs" dxfId="3703" priority="9740" operator="equal">
      <formula>"LỖI LINK FB"</formula>
    </cfRule>
  </conditionalFormatting>
  <conditionalFormatting sqref="B519:B566 B569:B2801 C695">
    <cfRule type="cellIs" dxfId="3702" priority="9741" operator="equal">
      <formula>"LỖI LINK FB"</formula>
    </cfRule>
  </conditionalFormatting>
  <conditionalFormatting sqref="B519:B566 B569:B2801 C695">
    <cfRule type="cellIs" dxfId="3701" priority="9742" operator="equal">
      <formula>"LỖI LINK FB"</formula>
    </cfRule>
  </conditionalFormatting>
  <conditionalFormatting sqref="B519:B566 B569:B2801 C695">
    <cfRule type="cellIs" dxfId="3700" priority="9743" operator="equal">
      <formula>"LỖI LINK FB"</formula>
    </cfRule>
  </conditionalFormatting>
  <conditionalFormatting sqref="B519:B566 B569:B2801 C695">
    <cfRule type="cellIs" dxfId="3699" priority="9744" operator="equal">
      <formula>"LỖI LINK FB"</formula>
    </cfRule>
  </conditionalFormatting>
  <conditionalFormatting sqref="B519:B566 B569:B2801 C695">
    <cfRule type="cellIs" dxfId="3698" priority="9745" operator="equal">
      <formula>"LỖI LINK FB"</formula>
    </cfRule>
  </conditionalFormatting>
  <conditionalFormatting sqref="B519:B566 B569:B2801 C695">
    <cfRule type="cellIs" dxfId="3697" priority="9746" operator="equal">
      <formula>"LỖI LINK FB"</formula>
    </cfRule>
  </conditionalFormatting>
  <conditionalFormatting sqref="B519:B566 B569:B2801 C695">
    <cfRule type="cellIs" dxfId="3696" priority="9747" operator="equal">
      <formula>"LỖI LINK FB"</formula>
    </cfRule>
  </conditionalFormatting>
  <conditionalFormatting sqref="B519:B566 B569:B2801 C695">
    <cfRule type="cellIs" dxfId="3695" priority="9748" operator="equal">
      <formula>"Chờ feedback"</formula>
    </cfRule>
  </conditionalFormatting>
  <conditionalFormatting sqref="B519:B566 B569:B2801 C695">
    <cfRule type="cellIs" dxfId="3694" priority="9749" operator="equal">
      <formula>"Chờ lớp"</formula>
    </cfRule>
  </conditionalFormatting>
  <conditionalFormatting sqref="B519:B566 B569:B2801 C695">
    <cfRule type="cellIs" dxfId="3693" priority="9750" operator="equal">
      <formula>"DONE"</formula>
    </cfRule>
  </conditionalFormatting>
  <conditionalFormatting sqref="B519:B566 B569:B2801 C695">
    <cfRule type="cellIs" dxfId="3692" priority="9751" operator="equal">
      <formula>"LỖI LINK FB"</formula>
    </cfRule>
  </conditionalFormatting>
  <conditionalFormatting sqref="B519:B566 B569:B2801 C695">
    <cfRule type="cellIs" dxfId="3691" priority="9752" operator="equal">
      <formula>"Chờ feedback"</formula>
    </cfRule>
  </conditionalFormatting>
  <conditionalFormatting sqref="B519:B566 B569:B2801 C695">
    <cfRule type="cellIs" dxfId="3690" priority="9753" operator="equal">
      <formula>"Chờ lớp"</formula>
    </cfRule>
  </conditionalFormatting>
  <conditionalFormatting sqref="B519:B566 B569:B2801 C695">
    <cfRule type="cellIs" dxfId="3689" priority="9754" operator="equal">
      <formula>"DONE"</formula>
    </cfRule>
  </conditionalFormatting>
  <conditionalFormatting sqref="B519:B566 B569:B2801 C695">
    <cfRule type="cellIs" dxfId="3688" priority="9755" operator="equal">
      <formula>"LỖI LINK FB"</formula>
    </cfRule>
  </conditionalFormatting>
  <conditionalFormatting sqref="B519:B566 B569:B2801 C695">
    <cfRule type="cellIs" dxfId="3687" priority="9756" operator="equal">
      <formula>"Chờ feedback"</formula>
    </cfRule>
  </conditionalFormatting>
  <conditionalFormatting sqref="B519:B566 B569:B2801 C695">
    <cfRule type="cellIs" dxfId="3686" priority="9757" operator="equal">
      <formula>"Chờ lớp"</formula>
    </cfRule>
  </conditionalFormatting>
  <conditionalFormatting sqref="B519:B566 B569:B2801 C695">
    <cfRule type="cellIs" dxfId="3685" priority="9758" operator="equal">
      <formula>"DONE"</formula>
    </cfRule>
  </conditionalFormatting>
  <conditionalFormatting sqref="B519:B566 B569:B2801 C695">
    <cfRule type="cellIs" dxfId="3684" priority="9759" operator="equal">
      <formula>"DONE"</formula>
    </cfRule>
  </conditionalFormatting>
  <conditionalFormatting sqref="B519:B566 B569:B2801 C695">
    <cfRule type="cellIs" dxfId="3683" priority="9760" operator="equal">
      <formula>"Chờ lớp"</formula>
    </cfRule>
  </conditionalFormatting>
  <conditionalFormatting sqref="B519:B566 B569:B2801 C695">
    <cfRule type="cellIs" dxfId="3682" priority="9761" operator="equal">
      <formula>"Chờ feedback"</formula>
    </cfRule>
  </conditionalFormatting>
  <conditionalFormatting sqref="B519:B566 B569:B2801 C695">
    <cfRule type="cellIs" dxfId="3681" priority="9762" operator="equal">
      <formula>"LỖI LINK FB"</formula>
    </cfRule>
  </conditionalFormatting>
  <conditionalFormatting sqref="B519:B566 B569:B2801 C695">
    <cfRule type="cellIs" dxfId="3680" priority="9763" operator="equal">
      <formula>"LỖI LINK FB"</formula>
    </cfRule>
  </conditionalFormatting>
  <conditionalFormatting sqref="B519:B566 B569:B2801 C695">
    <cfRule type="cellIs" dxfId="3679" priority="9764" operator="equal">
      <formula>"Chờ feedback"</formula>
    </cfRule>
  </conditionalFormatting>
  <conditionalFormatting sqref="B519:B566 B569:B2801 C695">
    <cfRule type="cellIs" dxfId="3678" priority="9765" operator="equal">
      <formula>"Chờ lớp"</formula>
    </cfRule>
  </conditionalFormatting>
  <conditionalFormatting sqref="B519:B566 B569:B2801 C695">
    <cfRule type="cellIs" dxfId="3677" priority="9766" operator="equal">
      <formula>"DONE"</formula>
    </cfRule>
  </conditionalFormatting>
  <conditionalFormatting sqref="B519:B566 B569:B2801 C695">
    <cfRule type="cellIs" dxfId="3676" priority="9767" operator="equal">
      <formula>"DONE"</formula>
    </cfRule>
  </conditionalFormatting>
  <conditionalFormatting sqref="B519:B566 B569:B2801 C695">
    <cfRule type="cellIs" dxfId="3675" priority="9768" operator="equal">
      <formula>"Chờ lớp"</formula>
    </cfRule>
  </conditionalFormatting>
  <conditionalFormatting sqref="B519:B566 B569:B2801 C695">
    <cfRule type="cellIs" dxfId="3674" priority="9769" operator="equal">
      <formula>"Chờ feedback"</formula>
    </cfRule>
  </conditionalFormatting>
  <conditionalFormatting sqref="B519:B566 B569:B2801 C695">
    <cfRule type="cellIs" dxfId="3673" priority="9770" operator="equal">
      <formula>"LỖI LINK FB"</formula>
    </cfRule>
  </conditionalFormatting>
  <conditionalFormatting sqref="B519:B566 B569:B2801 C695">
    <cfRule type="cellIs" dxfId="3672" priority="9771" operator="equal">
      <formula>"DONE"</formula>
    </cfRule>
  </conditionalFormatting>
  <conditionalFormatting sqref="B519:B566 B569:B2801 C695">
    <cfRule type="cellIs" dxfId="3671" priority="9772" operator="equal">
      <formula>"Chờ lớp"</formula>
    </cfRule>
  </conditionalFormatting>
  <conditionalFormatting sqref="B519:B566 B569:B2801 C695">
    <cfRule type="cellIs" dxfId="3670" priority="9773" operator="equal">
      <formula>"Chờ feedback"</formula>
    </cfRule>
  </conditionalFormatting>
  <conditionalFormatting sqref="B519:B566 B569:B2801 C695">
    <cfRule type="cellIs" dxfId="3669" priority="9774" operator="equal">
      <formula>"LỖI LINK FB"</formula>
    </cfRule>
  </conditionalFormatting>
  <conditionalFormatting sqref="B519:B566 B569:B2801 C695">
    <cfRule type="cellIs" dxfId="3668" priority="9775" operator="equal">
      <formula>"LỖI LINK FB"</formula>
    </cfRule>
  </conditionalFormatting>
  <conditionalFormatting sqref="B519:B566 B569:B2801 C695">
    <cfRule type="cellIs" dxfId="3667" priority="9776" operator="equal">
      <formula>"Chờ feedback"</formula>
    </cfRule>
  </conditionalFormatting>
  <conditionalFormatting sqref="B519:B566 B569:B2801 C695">
    <cfRule type="cellIs" dxfId="3666" priority="9777" operator="equal">
      <formula>"Chờ lớp"</formula>
    </cfRule>
  </conditionalFormatting>
  <conditionalFormatting sqref="B519:B566 B569:B2801 C695">
    <cfRule type="cellIs" dxfId="3665" priority="9778" operator="equal">
      <formula>"DONE"</formula>
    </cfRule>
  </conditionalFormatting>
  <conditionalFormatting sqref="B519:B566 B569:B2801 C695">
    <cfRule type="cellIs" dxfId="3664" priority="9779" operator="equal">
      <formula>"LỖI LINK FB"</formula>
    </cfRule>
  </conditionalFormatting>
  <conditionalFormatting sqref="B519:B566 B569:B2801 C695">
    <cfRule type="cellIs" dxfId="3663" priority="9780" operator="equal">
      <formula>"Chờ feedback"</formula>
    </cfRule>
  </conditionalFormatting>
  <conditionalFormatting sqref="B519:B566 B569:B2801 C695">
    <cfRule type="cellIs" dxfId="3662" priority="9781" operator="equal">
      <formula>"Chờ lớp"</formula>
    </cfRule>
  </conditionalFormatting>
  <conditionalFormatting sqref="B519:B566 B569:B2801 C695">
    <cfRule type="cellIs" dxfId="3661" priority="9782" operator="equal">
      <formula>"DONE"</formula>
    </cfRule>
  </conditionalFormatting>
  <conditionalFormatting sqref="B519:B566 B569:B2801 C695">
    <cfRule type="cellIs" dxfId="3660" priority="9783" operator="equal">
      <formula>"DONE"</formula>
    </cfRule>
  </conditionalFormatting>
  <conditionalFormatting sqref="B519:B566 B569:B2801 C695">
    <cfRule type="cellIs" dxfId="3659" priority="9784" operator="equal">
      <formula>"Chờ lớp"</formula>
    </cfRule>
  </conditionalFormatting>
  <conditionalFormatting sqref="B519:B566 B569:B2801 C695">
    <cfRule type="cellIs" dxfId="3658" priority="9785" operator="equal">
      <formula>"Chờ feedback"</formula>
    </cfRule>
  </conditionalFormatting>
  <conditionalFormatting sqref="B519:B566 B569:B2801 C695">
    <cfRule type="cellIs" dxfId="3657" priority="9786" operator="equal">
      <formula>"LỖI LINK FB"</formula>
    </cfRule>
  </conditionalFormatting>
  <conditionalFormatting sqref="B519:B566 B569:B2801 C695">
    <cfRule type="cellIs" dxfId="3656" priority="9787" operator="equal">
      <formula>"LỖI LINK FB"</formula>
    </cfRule>
  </conditionalFormatting>
  <conditionalFormatting sqref="B519:B566 B569:B2801 C695">
    <cfRule type="cellIs" dxfId="3655" priority="9788" operator="equal">
      <formula>"Chờ feedback"</formula>
    </cfRule>
  </conditionalFormatting>
  <conditionalFormatting sqref="B519:B566 B569:B2801 C695">
    <cfRule type="cellIs" dxfId="3654" priority="9789" operator="equal">
      <formula>"Chờ lớp"</formula>
    </cfRule>
  </conditionalFormatting>
  <conditionalFormatting sqref="B519:B566 B569:B2801 C695">
    <cfRule type="cellIs" dxfId="3653" priority="9790" operator="equal">
      <formula>"DONE"</formula>
    </cfRule>
  </conditionalFormatting>
  <conditionalFormatting sqref="B519:B566 B569:B2801 C695">
    <cfRule type="cellIs" dxfId="3652" priority="9791" operator="equal">
      <formula>"LỖI LINK FB"</formula>
    </cfRule>
  </conditionalFormatting>
  <conditionalFormatting sqref="B519:B566 B569:B2801 C695">
    <cfRule type="cellIs" dxfId="3651" priority="9792" operator="equal">
      <formula>"Chờ feedback"</formula>
    </cfRule>
  </conditionalFormatting>
  <conditionalFormatting sqref="B519:B566 B569:B2801 C695">
    <cfRule type="cellIs" dxfId="3650" priority="9793" operator="equal">
      <formula>"Chờ lớp"</formula>
    </cfRule>
  </conditionalFormatting>
  <conditionalFormatting sqref="B519:B566 B569:B2801 C695">
    <cfRule type="cellIs" dxfId="3649" priority="9794" operator="equal">
      <formula>"DONE"</formula>
    </cfRule>
  </conditionalFormatting>
  <conditionalFormatting sqref="B519:B566 B569:B2801 C695">
    <cfRule type="cellIs" dxfId="3648" priority="9795" operator="equal">
      <formula>"LỖI LINK FB"</formula>
    </cfRule>
  </conditionalFormatting>
  <conditionalFormatting sqref="B519:B566 B569:B2801 C695">
    <cfRule type="cellIs" dxfId="3647" priority="9796" operator="equal">
      <formula>"Chờ feedback"</formula>
    </cfRule>
  </conditionalFormatting>
  <conditionalFormatting sqref="B519:B566 B569:B2801 C695">
    <cfRule type="cellIs" dxfId="3646" priority="9797" operator="equal">
      <formula>"Chờ lớp"</formula>
    </cfRule>
  </conditionalFormatting>
  <conditionalFormatting sqref="B519:B566 B569:B2801 C695">
    <cfRule type="cellIs" dxfId="3645" priority="9798" operator="equal">
      <formula>"DONE"</formula>
    </cfRule>
  </conditionalFormatting>
  <conditionalFormatting sqref="B519:B566 B569:B2801 C695">
    <cfRule type="cellIs" dxfId="3644" priority="9799" operator="equal">
      <formula>"LỖI LINK FB"</formula>
    </cfRule>
  </conditionalFormatting>
  <conditionalFormatting sqref="B519:B566 B569:B2801 C695">
    <cfRule type="cellIs" dxfId="3643" priority="9800" operator="equal">
      <formula>"Chờ feedback"</formula>
    </cfRule>
  </conditionalFormatting>
  <conditionalFormatting sqref="B519:B566 B569:B2801 C695">
    <cfRule type="cellIs" dxfId="3642" priority="9801" operator="equal">
      <formula>"Chờ lớp"</formula>
    </cfRule>
  </conditionalFormatting>
  <conditionalFormatting sqref="B519:B566 B569:B2801 C695">
    <cfRule type="cellIs" dxfId="3641" priority="9802" operator="equal">
      <formula>"DONE"</formula>
    </cfRule>
  </conditionalFormatting>
  <conditionalFormatting sqref="B519:B566 B569:B2801 C695">
    <cfRule type="cellIs" dxfId="3640" priority="9803" operator="equal">
      <formula>"LỖI LINK FB"</formula>
    </cfRule>
  </conditionalFormatting>
  <conditionalFormatting sqref="B519:B566 B569:B2801 C695">
    <cfRule type="cellIs" dxfId="3639" priority="9804" operator="equal">
      <formula>"LỖI LINK FB"</formula>
    </cfRule>
  </conditionalFormatting>
  <conditionalFormatting sqref="B519:B566 B569:B2801 C695">
    <cfRule type="cellIs" dxfId="3638" priority="9805" operator="equal">
      <formula>"LỖI LINK FB"</formula>
    </cfRule>
  </conditionalFormatting>
  <conditionalFormatting sqref="B519:B566 B569:B2801 C695">
    <cfRule type="cellIs" dxfId="3637" priority="9806" operator="equal">
      <formula>"LỖI LINK FB"</formula>
    </cfRule>
  </conditionalFormatting>
  <conditionalFormatting sqref="B519:B566 B569:B2801 C695">
    <cfRule type="cellIs" dxfId="3636" priority="9807" operator="equal">
      <formula>"LỖI LINK FB"</formula>
    </cfRule>
  </conditionalFormatting>
  <conditionalFormatting sqref="B519:B566 B569:B2801 C695">
    <cfRule type="cellIs" dxfId="3635" priority="9808" operator="equal">
      <formula>"LỖI LINK FB"</formula>
    </cfRule>
  </conditionalFormatting>
  <conditionalFormatting sqref="B519:B566 B569:B2801 C695">
    <cfRule type="cellIs" dxfId="3634" priority="9809" operator="equal">
      <formula>"LỖI LINK FB"</formula>
    </cfRule>
  </conditionalFormatting>
  <conditionalFormatting sqref="B519:B566 B569:B2801 C695">
    <cfRule type="cellIs" dxfId="3633" priority="9810" operator="equal">
      <formula>"LỖI LINK FB"</formula>
    </cfRule>
  </conditionalFormatting>
  <conditionalFormatting sqref="B519:B566 B569:B2801 C695">
    <cfRule type="cellIs" dxfId="3632" priority="9811" operator="equal">
      <formula>"LỖI LINK FB"</formula>
    </cfRule>
  </conditionalFormatting>
  <conditionalFormatting sqref="B519:B566 B569:B2801 C695">
    <cfRule type="cellIs" dxfId="3631" priority="9812" operator="equal">
      <formula>"LỖI LINK FB"</formula>
    </cfRule>
  </conditionalFormatting>
  <conditionalFormatting sqref="B519:B566 B569:B2801 C695">
    <cfRule type="cellIs" dxfId="3630" priority="9813" operator="equal">
      <formula>"LỖI LINK FB"</formula>
    </cfRule>
  </conditionalFormatting>
  <conditionalFormatting sqref="B519:B566 B569:B2801 C695">
    <cfRule type="cellIs" dxfId="3629" priority="9814" operator="equal">
      <formula>"LỖI LINK FB"</formula>
    </cfRule>
  </conditionalFormatting>
  <conditionalFormatting sqref="B519:B566 B569:B2801 C695">
    <cfRule type="cellIs" dxfId="3628" priority="9815" operator="equal">
      <formula>"LỖI LINK FB"</formula>
    </cfRule>
  </conditionalFormatting>
  <conditionalFormatting sqref="B519:B566 B569:B2801 C695">
    <cfRule type="cellIs" dxfId="3627" priority="9816" operator="equal">
      <formula>"LỖI LINK FB"</formula>
    </cfRule>
  </conditionalFormatting>
  <conditionalFormatting sqref="B519:B566 B569:B2801 C695">
    <cfRule type="cellIs" dxfId="3626" priority="9817" operator="equal">
      <formula>"Chờ feedback"</formula>
    </cfRule>
  </conditionalFormatting>
  <conditionalFormatting sqref="B519:B566 B569:B2801 C695">
    <cfRule type="cellIs" dxfId="3625" priority="9818" operator="equal">
      <formula>"Chờ lớp"</formula>
    </cfRule>
  </conditionalFormatting>
  <conditionalFormatting sqref="B519:B566 B569:B2801 C695">
    <cfRule type="cellIs" dxfId="3624" priority="9819" operator="equal">
      <formula>"DONE"</formula>
    </cfRule>
  </conditionalFormatting>
  <conditionalFormatting sqref="B519:B566 B569:B2801 C695">
    <cfRule type="cellIs" dxfId="3623" priority="9820" operator="equal">
      <formula>"LỖI LINK FB"</formula>
    </cfRule>
  </conditionalFormatting>
  <conditionalFormatting sqref="B519:B566 B569:B2801 C695">
    <cfRule type="cellIs" dxfId="3622" priority="9821" operator="equal">
      <formula>"Chờ feedback"</formula>
    </cfRule>
  </conditionalFormatting>
  <conditionalFormatting sqref="B519:B566 B569:B2801 C695">
    <cfRule type="cellIs" dxfId="3621" priority="9822" operator="equal">
      <formula>"Chờ lớp"</formula>
    </cfRule>
  </conditionalFormatting>
  <conditionalFormatting sqref="B519:B566 B569:B2801 C695">
    <cfRule type="cellIs" dxfId="3620" priority="9823" operator="equal">
      <formula>"DONE"</formula>
    </cfRule>
  </conditionalFormatting>
  <conditionalFormatting sqref="B519:B566 B569:B2801 C695">
    <cfRule type="cellIs" dxfId="3619" priority="9824" operator="equal">
      <formula>"LỖI LINK FB"</formula>
    </cfRule>
  </conditionalFormatting>
  <conditionalFormatting sqref="B519:B566 B569:B2801 C695">
    <cfRule type="cellIs" dxfId="3618" priority="9825" operator="equal">
      <formula>"Chờ feedback"</formula>
    </cfRule>
  </conditionalFormatting>
  <conditionalFormatting sqref="B519:B566 B569:B2801 C695">
    <cfRule type="cellIs" dxfId="3617" priority="9826" operator="equal">
      <formula>"Chờ lớp"</formula>
    </cfRule>
  </conditionalFormatting>
  <conditionalFormatting sqref="B519:B566 B569:B2801 C695">
    <cfRule type="cellIs" dxfId="3616" priority="9827" operator="equal">
      <formula>"DONE"</formula>
    </cfRule>
  </conditionalFormatting>
  <conditionalFormatting sqref="B519:B566 B569:B2801 C695">
    <cfRule type="cellIs" dxfId="3615" priority="9828" operator="equal">
      <formula>"LỖI LINK FB"</formula>
    </cfRule>
  </conditionalFormatting>
  <conditionalFormatting sqref="B519:B566 B569:B2801 C695">
    <cfRule type="cellIs" dxfId="3614" priority="9829" operator="equal">
      <formula>"Chờ feedback"</formula>
    </cfRule>
  </conditionalFormatting>
  <conditionalFormatting sqref="B519:B566 B569:B2801 C695">
    <cfRule type="cellIs" dxfId="3613" priority="9830" operator="equal">
      <formula>"Chờ lớp"</formula>
    </cfRule>
  </conditionalFormatting>
  <conditionalFormatting sqref="B519:B566 B569:B2801 C695">
    <cfRule type="cellIs" dxfId="3612" priority="9831" operator="equal">
      <formula>"DONE"</formula>
    </cfRule>
  </conditionalFormatting>
  <conditionalFormatting sqref="B519:B566 B569:B2801 C695">
    <cfRule type="cellIs" dxfId="3611" priority="9832" operator="equal">
      <formula>"DONE"</formula>
    </cfRule>
  </conditionalFormatting>
  <conditionalFormatting sqref="B519:B566 B569:B2801 C695">
    <cfRule type="cellIs" dxfId="3610" priority="9833" operator="equal">
      <formula>"Chờ lớp"</formula>
    </cfRule>
  </conditionalFormatting>
  <conditionalFormatting sqref="B519:B566 B569:B2801 C695">
    <cfRule type="cellIs" dxfId="3609" priority="9834" operator="equal">
      <formula>"Chờ feedback"</formula>
    </cfRule>
  </conditionalFormatting>
  <conditionalFormatting sqref="B519:B566 B569:B2801 C695">
    <cfRule type="cellIs" dxfId="3608" priority="9835" operator="equal">
      <formula>"LỖI LINK FB"</formula>
    </cfRule>
  </conditionalFormatting>
  <conditionalFormatting sqref="B519:B566 B569:B2801 C695">
    <cfRule type="cellIs" dxfId="3607" priority="9836" operator="equal">
      <formula>"DONE"</formula>
    </cfRule>
  </conditionalFormatting>
  <conditionalFormatting sqref="B519:B566 B569:B2801 C695">
    <cfRule type="cellIs" dxfId="3606" priority="9837" operator="equal">
      <formula>"Chờ lớp"</formula>
    </cfRule>
  </conditionalFormatting>
  <conditionalFormatting sqref="B519:B566 B569:B2801 C695">
    <cfRule type="cellIs" dxfId="3605" priority="9838" operator="equal">
      <formula>"Chờ feedback"</formula>
    </cfRule>
  </conditionalFormatting>
  <conditionalFormatting sqref="B519:B566 B569:B2801 C695">
    <cfRule type="cellIs" dxfId="3604" priority="9839" operator="equal">
      <formula>"LỖI LINK FB"</formula>
    </cfRule>
  </conditionalFormatting>
  <conditionalFormatting sqref="B519:B566 B569:B2801 C695">
    <cfRule type="cellIs" dxfId="3603" priority="9840" operator="equal">
      <formula>"DONE"</formula>
    </cfRule>
  </conditionalFormatting>
  <conditionalFormatting sqref="B519:B566 B569:B2801 C695">
    <cfRule type="cellIs" dxfId="3602" priority="9841" operator="equal">
      <formula>"Chờ lớp"</formula>
    </cfRule>
  </conditionalFormatting>
  <conditionalFormatting sqref="B519:B566 B569:B2801 C695">
    <cfRule type="cellIs" dxfId="3601" priority="9842" operator="equal">
      <formula>"Chờ feedback"</formula>
    </cfRule>
  </conditionalFormatting>
  <conditionalFormatting sqref="B519:B566 B569:B2801 C695">
    <cfRule type="cellIs" dxfId="3600" priority="9843" operator="equal">
      <formula>"LỖI LINK FB"</formula>
    </cfRule>
  </conditionalFormatting>
  <conditionalFormatting sqref="B519:B566 B569:B2801 C695">
    <cfRule type="cellIs" dxfId="3599" priority="9844" operator="equal">
      <formula>"DONE"</formula>
    </cfRule>
  </conditionalFormatting>
  <conditionalFormatting sqref="B519:B566 B569:B2801 C695">
    <cfRule type="cellIs" dxfId="3598" priority="9845" operator="equal">
      <formula>"Chờ lớp"</formula>
    </cfRule>
  </conditionalFormatting>
  <conditionalFormatting sqref="B519:B566 B569:B2801 C695">
    <cfRule type="cellIs" dxfId="3597" priority="9846" operator="equal">
      <formula>"Chờ feedback"</formula>
    </cfRule>
  </conditionalFormatting>
  <conditionalFormatting sqref="B519:B566 B569:B2801 C695">
    <cfRule type="cellIs" dxfId="3596" priority="9847" operator="equal">
      <formula>"LỖI LINK FB"</formula>
    </cfRule>
  </conditionalFormatting>
  <conditionalFormatting sqref="B519:B566 B569:B2801 C695">
    <cfRule type="cellIs" dxfId="3595" priority="9848" operator="equal">
      <formula>"LỖI LINK FB"</formula>
    </cfRule>
  </conditionalFormatting>
  <conditionalFormatting sqref="B519:B566 B569:B2801 C695">
    <cfRule type="cellIs" dxfId="3594" priority="9849" operator="equal">
      <formula>"Chờ feedback"</formula>
    </cfRule>
  </conditionalFormatting>
  <conditionalFormatting sqref="B519:B566 B569:B2801 C695">
    <cfRule type="cellIs" dxfId="3593" priority="9850" operator="equal">
      <formula>"Chờ lớp"</formula>
    </cfRule>
  </conditionalFormatting>
  <conditionalFormatting sqref="B519:B566 B569:B2801 C695">
    <cfRule type="cellIs" dxfId="3592" priority="9851" operator="equal">
      <formula>"DONE"</formula>
    </cfRule>
  </conditionalFormatting>
  <conditionalFormatting sqref="B519:B566 B569:B2801 C695">
    <cfRule type="cellIs" dxfId="3591" priority="9852" operator="equal">
      <formula>"DONE"</formula>
    </cfRule>
  </conditionalFormatting>
  <conditionalFormatting sqref="B519:B566 B569:B2801 C695">
    <cfRule type="cellIs" dxfId="3590" priority="9853" operator="equal">
      <formula>"Chờ lớp"</formula>
    </cfRule>
  </conditionalFormatting>
  <conditionalFormatting sqref="B519:B566 B569:B2801 C695">
    <cfRule type="cellIs" dxfId="3589" priority="9854" operator="equal">
      <formula>"Chờ feedback"</formula>
    </cfRule>
  </conditionalFormatting>
  <conditionalFormatting sqref="B519:B566 B569:B2801 C695">
    <cfRule type="cellIs" dxfId="3588" priority="9855" operator="equal">
      <formula>"LỖI LINK FB"</formula>
    </cfRule>
  </conditionalFormatting>
  <conditionalFormatting sqref="B519:B566 B569:B2801 C695">
    <cfRule type="cellIs" dxfId="3587" priority="9856" operator="equal">
      <formula>"DONE"</formula>
    </cfRule>
  </conditionalFormatting>
  <conditionalFormatting sqref="B519:B566 B569:B2801 C695">
    <cfRule type="cellIs" dxfId="3586" priority="9857" operator="equal">
      <formula>"Chờ lớp"</formula>
    </cfRule>
  </conditionalFormatting>
  <conditionalFormatting sqref="B519:B566 B569:B2801 C695">
    <cfRule type="cellIs" dxfId="3585" priority="9858" operator="equal">
      <formula>"Chờ feedback"</formula>
    </cfRule>
  </conditionalFormatting>
  <conditionalFormatting sqref="B519:B566 B569:B2801 C695">
    <cfRule type="cellIs" dxfId="3584" priority="9859" operator="equal">
      <formula>"LỖI LINK FB"</formula>
    </cfRule>
  </conditionalFormatting>
  <conditionalFormatting sqref="B519:B566 B569:B2801 C695">
    <cfRule type="cellIs" dxfId="3583" priority="9860" operator="equal">
      <formula>"LỖI LINK FB"</formula>
    </cfRule>
  </conditionalFormatting>
  <conditionalFormatting sqref="B519:B566 B569:B2801 C695">
    <cfRule type="cellIs" dxfId="3582" priority="9861" operator="equal">
      <formula>"Chờ feedback"</formula>
    </cfRule>
  </conditionalFormatting>
  <conditionalFormatting sqref="B519:B566 B569:B2801 C695">
    <cfRule type="cellIs" dxfId="3581" priority="9862" operator="equal">
      <formula>"Chờ lớp"</formula>
    </cfRule>
  </conditionalFormatting>
  <conditionalFormatting sqref="B519:B566 B569:B2801 C695">
    <cfRule type="cellIs" dxfId="3580" priority="9863" operator="equal">
      <formula>"DONE"</formula>
    </cfRule>
  </conditionalFormatting>
  <conditionalFormatting sqref="B519:B566 B569:B2801 C695">
    <cfRule type="cellIs" dxfId="3579" priority="9864" operator="equal">
      <formula>"LỖI LINK FB"</formula>
    </cfRule>
  </conditionalFormatting>
  <conditionalFormatting sqref="B519:B566 B569:B2801 C695">
    <cfRule type="cellIs" dxfId="3578" priority="9865" operator="equal">
      <formula>"Chờ feedback"</formula>
    </cfRule>
  </conditionalFormatting>
  <conditionalFormatting sqref="B519:B566 B569:B2801 C695">
    <cfRule type="cellIs" dxfId="3577" priority="9866" operator="equal">
      <formula>"Chờ lớp"</formula>
    </cfRule>
  </conditionalFormatting>
  <conditionalFormatting sqref="B519:B566 B569:B2801 C695">
    <cfRule type="cellIs" dxfId="3576" priority="9867" operator="equal">
      <formula>"DONE"</formula>
    </cfRule>
  </conditionalFormatting>
  <conditionalFormatting sqref="B519:B566 B569:B2801 C695">
    <cfRule type="cellIs" dxfId="3575" priority="9868" operator="equal">
      <formula>"DONE"</formula>
    </cfRule>
  </conditionalFormatting>
  <conditionalFormatting sqref="B519:B566 B569:B2801 C695">
    <cfRule type="cellIs" dxfId="3574" priority="9869" operator="equal">
      <formula>"Chờ lớp"</formula>
    </cfRule>
  </conditionalFormatting>
  <conditionalFormatting sqref="B519:B566 B569:B2801 C695">
    <cfRule type="cellIs" dxfId="3573" priority="9870" operator="equal">
      <formula>"Chờ feedback"</formula>
    </cfRule>
  </conditionalFormatting>
  <conditionalFormatting sqref="B519:B566 B569:B2801 C695">
    <cfRule type="cellIs" dxfId="3572" priority="9871" operator="equal">
      <formula>"LỖI LINK FB"</formula>
    </cfRule>
  </conditionalFormatting>
  <conditionalFormatting sqref="B519:B566 B569:B2801 C695">
    <cfRule type="cellIs" dxfId="3571" priority="9872" operator="equal">
      <formula>"LỖI LINK FB"</formula>
    </cfRule>
  </conditionalFormatting>
  <conditionalFormatting sqref="B519:B566 B569:B2801 C695">
    <cfRule type="cellIs" dxfId="3570" priority="9873" operator="equal">
      <formula>"Chờ feedback"</formula>
    </cfRule>
  </conditionalFormatting>
  <conditionalFormatting sqref="B519:B566 B569:B2801 C695">
    <cfRule type="cellIs" dxfId="3569" priority="9874" operator="equal">
      <formula>"Chờ lớp"</formula>
    </cfRule>
  </conditionalFormatting>
  <conditionalFormatting sqref="B519:B566 B569:B2801 C695">
    <cfRule type="cellIs" dxfId="3568" priority="9875" operator="equal">
      <formula>"DONE"</formula>
    </cfRule>
  </conditionalFormatting>
  <conditionalFormatting sqref="B519:B566 B569:B2801 C695">
    <cfRule type="cellIs" dxfId="3567" priority="9876" operator="equal">
      <formula>"DONE"</formula>
    </cfRule>
  </conditionalFormatting>
  <conditionalFormatting sqref="B519:B566 B569:B2801 C695">
    <cfRule type="cellIs" dxfId="3566" priority="9877" operator="equal">
      <formula>"Chờ lớp"</formula>
    </cfRule>
  </conditionalFormatting>
  <conditionalFormatting sqref="B519:B566 B569:B2801 C695">
    <cfRule type="cellIs" dxfId="3565" priority="9878" operator="equal">
      <formula>"Chờ feedback"</formula>
    </cfRule>
  </conditionalFormatting>
  <conditionalFormatting sqref="B519:B566 B569:B2801 C695">
    <cfRule type="cellIs" dxfId="3564" priority="9879" operator="equal">
      <formula>"LỖI LINK FB"</formula>
    </cfRule>
  </conditionalFormatting>
  <conditionalFormatting sqref="B519:B566 B569:B2801 C695">
    <cfRule type="cellIs" dxfId="3563" priority="9880" operator="equal">
      <formula>"DONE"</formula>
    </cfRule>
  </conditionalFormatting>
  <conditionalFormatting sqref="B519:B566 B569:B2801 C695">
    <cfRule type="cellIs" dxfId="3562" priority="9881" operator="equal">
      <formula>"Chờ lớp"</formula>
    </cfRule>
  </conditionalFormatting>
  <conditionalFormatting sqref="B519:B566 B569:B2801 C695">
    <cfRule type="cellIs" dxfId="3561" priority="9882" operator="equal">
      <formula>"Chờ feedback"</formula>
    </cfRule>
  </conditionalFormatting>
  <conditionalFormatting sqref="B519:B566 B569:B2801 C695">
    <cfRule type="cellIs" dxfId="3560" priority="9883" operator="equal">
      <formula>"LỖI LINK FB"</formula>
    </cfRule>
  </conditionalFormatting>
  <conditionalFormatting sqref="B519:B566 B569:B2801 C695">
    <cfRule type="cellIs" dxfId="3559" priority="9884" operator="equal">
      <formula>"DONE"</formula>
    </cfRule>
  </conditionalFormatting>
  <conditionalFormatting sqref="B519:B566 B569:B2801 C695">
    <cfRule type="cellIs" dxfId="3558" priority="9885" operator="equal">
      <formula>"Chờ lớp"</formula>
    </cfRule>
  </conditionalFormatting>
  <conditionalFormatting sqref="B519:B566 B569:B2801 C695">
    <cfRule type="cellIs" dxfId="3557" priority="9886" operator="equal">
      <formula>"Chờ feedback"</formula>
    </cfRule>
  </conditionalFormatting>
  <conditionalFormatting sqref="B519:B566 B569:B2801 C695">
    <cfRule type="cellIs" dxfId="3556" priority="9887" operator="equal">
      <formula>"LỖI LINK FB"</formula>
    </cfRule>
  </conditionalFormatting>
  <conditionalFormatting sqref="B519:B566 B569:B2801 C695">
    <cfRule type="cellIs" dxfId="3555" priority="9888" operator="equal">
      <formula>"LỖI LINK FB"</formula>
    </cfRule>
  </conditionalFormatting>
  <conditionalFormatting sqref="B519:B566 B569:B2801 C695">
    <cfRule type="cellIs" dxfId="3554" priority="9889" operator="equal">
      <formula>"LỖI LINK FB"</formula>
    </cfRule>
  </conditionalFormatting>
  <conditionalFormatting sqref="B519:B566 B569:B2801 C695">
    <cfRule type="cellIs" dxfId="3553" priority="9890" operator="equal">
      <formula>"LỖI LINK FB"</formula>
    </cfRule>
  </conditionalFormatting>
  <conditionalFormatting sqref="B519:B566 B569:B2801 C695">
    <cfRule type="cellIs" dxfId="3552" priority="9891" operator="equal">
      <formula>"LỖI LINK FB"</formula>
    </cfRule>
  </conditionalFormatting>
  <conditionalFormatting sqref="B519:B566 B569:B2801 C695">
    <cfRule type="cellIs" dxfId="3551" priority="9892" operator="equal">
      <formula>"LỖI LINK FB"</formula>
    </cfRule>
  </conditionalFormatting>
  <conditionalFormatting sqref="B519:B566 B569:B2801 C695">
    <cfRule type="cellIs" dxfId="3550" priority="9893" operator="equal">
      <formula>"LỖI LINK FB"</formula>
    </cfRule>
  </conditionalFormatting>
  <conditionalFormatting sqref="B519:B566 B569:B2801 C695">
    <cfRule type="cellIs" dxfId="3549" priority="9894" operator="equal">
      <formula>"LỖI LINK FB"</formula>
    </cfRule>
  </conditionalFormatting>
  <conditionalFormatting sqref="B519:B566 B569:B2801 C695">
    <cfRule type="cellIs" dxfId="3548" priority="9895" operator="equal">
      <formula>"LỖI LINK FB"</formula>
    </cfRule>
  </conditionalFormatting>
  <conditionalFormatting sqref="B519:B566 B569:B2801 C695">
    <cfRule type="cellIs" dxfId="3547" priority="9896" operator="equal">
      <formula>"LỖI LINK FB"</formula>
    </cfRule>
  </conditionalFormatting>
  <conditionalFormatting sqref="B519:B566 B569:B2801 C695">
    <cfRule type="cellIs" dxfId="3546" priority="9897" operator="equal">
      <formula>"LỖI LINK FB"</formula>
    </cfRule>
  </conditionalFormatting>
  <conditionalFormatting sqref="B519:B566 B569:B2801 C695">
    <cfRule type="cellIs" dxfId="3545" priority="9898" operator="equal">
      <formula>"LỖI LINK FB"</formula>
    </cfRule>
  </conditionalFormatting>
  <conditionalFormatting sqref="B519:B566 B569:B2801 C695">
    <cfRule type="cellIs" dxfId="3544" priority="9899" operator="equal">
      <formula>"LỖI LINK FB"</formula>
    </cfRule>
  </conditionalFormatting>
  <conditionalFormatting sqref="B519:B566 B569:B2801 C695">
    <cfRule type="cellIs" dxfId="3543" priority="9900" operator="equal">
      <formula>"LỖI LINK FB"</formula>
    </cfRule>
  </conditionalFormatting>
  <conditionalFormatting sqref="B519:B566 B569:B2801 C695">
    <cfRule type="cellIs" dxfId="3542" priority="9901" operator="equal">
      <formula>"DONE"</formula>
    </cfRule>
  </conditionalFormatting>
  <conditionalFormatting sqref="B519:B566 B569:B2801 C695">
    <cfRule type="cellIs" dxfId="3541" priority="9902" operator="equal">
      <formula>"Chờ lớp"</formula>
    </cfRule>
  </conditionalFormatting>
  <conditionalFormatting sqref="B519:B566 B569:B2801 C695">
    <cfRule type="cellIs" dxfId="3540" priority="9903" operator="equal">
      <formula>"Chờ feedback"</formula>
    </cfRule>
  </conditionalFormatting>
  <conditionalFormatting sqref="B519:B566 B569:B2801 C695">
    <cfRule type="cellIs" dxfId="3539" priority="9904" operator="equal">
      <formula>"LỖI LINK FB"</formula>
    </cfRule>
  </conditionalFormatting>
  <conditionalFormatting sqref="B519:B566 B569:B2801 C695">
    <cfRule type="cellIs" dxfId="3538" priority="9905" operator="equal">
      <formula>"LỖI LINK FB"</formula>
    </cfRule>
  </conditionalFormatting>
  <conditionalFormatting sqref="B519:B566 B569:B2801 C695">
    <cfRule type="cellIs" dxfId="3537" priority="9906" operator="equal">
      <formula>"Chờ feedback"</formula>
    </cfRule>
  </conditionalFormatting>
  <conditionalFormatting sqref="B519:B566 B569:B2801 C695">
    <cfRule type="cellIs" dxfId="3536" priority="9907" operator="equal">
      <formula>"Chờ lớp"</formula>
    </cfRule>
  </conditionalFormatting>
  <conditionalFormatting sqref="B519:B566 B569:B2801 C695">
    <cfRule type="cellIs" dxfId="3535" priority="9908" operator="equal">
      <formula>"DONE"</formula>
    </cfRule>
  </conditionalFormatting>
  <conditionalFormatting sqref="B519:B566 B569:B2801 C695">
    <cfRule type="cellIs" dxfId="3534" priority="9909" operator="equal">
      <formula>"LỖI LINK FB"</formula>
    </cfRule>
  </conditionalFormatting>
  <conditionalFormatting sqref="B519:B566 B569:B2801 C695">
    <cfRule type="cellIs" dxfId="3533" priority="9910" operator="equal">
      <formula>"LỖI LINK FB"</formula>
    </cfRule>
  </conditionalFormatting>
  <conditionalFormatting sqref="B519:B566 B569:B2801 C695">
    <cfRule type="cellIs" dxfId="3532" priority="9911" operator="equal">
      <formula>"LỖI LINK FB"</formula>
    </cfRule>
  </conditionalFormatting>
  <conditionalFormatting sqref="B519:B566 B569:B2801 C695">
    <cfRule type="cellIs" dxfId="3531" priority="9912" operator="equal">
      <formula>"LỖI LINK FB"</formula>
    </cfRule>
  </conditionalFormatting>
  <conditionalFormatting sqref="B519:B566 B569:B2801 C695">
    <cfRule type="cellIs" dxfId="3530" priority="9913" operator="equal">
      <formula>"LỖI LINK FB"</formula>
    </cfRule>
  </conditionalFormatting>
  <conditionalFormatting sqref="B519:B566 B569:B2801 C695">
    <cfRule type="cellIs" dxfId="3529" priority="9914" operator="equal">
      <formula>"LỖI LINK FB"</formula>
    </cfRule>
  </conditionalFormatting>
  <conditionalFormatting sqref="B519:B566 B569:B2801 C695">
    <cfRule type="cellIs" dxfId="3528" priority="9915" operator="equal">
      <formula>"LỖI LINK FB"</formula>
    </cfRule>
  </conditionalFormatting>
  <conditionalFormatting sqref="B519:B566 B569:B2801 C695">
    <cfRule type="cellIs" dxfId="3527" priority="9916" operator="equal">
      <formula>"LỖI LINK FB"</formula>
    </cfRule>
  </conditionalFormatting>
  <conditionalFormatting sqref="B519:B566 B569:B2801 C695">
    <cfRule type="cellIs" dxfId="3526" priority="9917" operator="equal">
      <formula>"LỖI LINK FB"</formula>
    </cfRule>
  </conditionalFormatting>
  <conditionalFormatting sqref="B519:B566 B569:B2801 C695">
    <cfRule type="cellIs" dxfId="3525" priority="9918" operator="equal">
      <formula>"LỖI LINK FB"</formula>
    </cfRule>
  </conditionalFormatting>
  <conditionalFormatting sqref="B519:B566 B569:B2801 C695">
    <cfRule type="cellIs" dxfId="3524" priority="9919" operator="equal">
      <formula>"LỖI LINK FB"</formula>
    </cfRule>
  </conditionalFormatting>
  <conditionalFormatting sqref="B519:B566 B569:B2801 C695">
    <cfRule type="cellIs" dxfId="3523" priority="9920" operator="equal">
      <formula>"LỖI LINK FB"</formula>
    </cfRule>
  </conditionalFormatting>
  <conditionalFormatting sqref="B519:B566 B569:B2801 C695">
    <cfRule type="cellIs" dxfId="3522" priority="9921" operator="equal">
      <formula>"LỖI LINK FB"</formula>
    </cfRule>
  </conditionalFormatting>
  <conditionalFormatting sqref="B519:B566 B569:B2801 C695">
    <cfRule type="cellIs" dxfId="3521" priority="9922" operator="equal">
      <formula>"LỖI LINK FB"</formula>
    </cfRule>
  </conditionalFormatting>
  <conditionalFormatting sqref="B519:B566 B569:B2801 C695">
    <cfRule type="cellIs" dxfId="3520" priority="9923" operator="equal">
      <formula>"Chờ feedback"</formula>
    </cfRule>
  </conditionalFormatting>
  <conditionalFormatting sqref="B519:B566 B569:B2801 C695">
    <cfRule type="cellIs" dxfId="3519" priority="9924" operator="equal">
      <formula>"Chờ lớp"</formula>
    </cfRule>
  </conditionalFormatting>
  <conditionalFormatting sqref="B519:B566 B569:B2801 C695">
    <cfRule type="cellIs" dxfId="3518" priority="9925" operator="equal">
      <formula>"DONE"</formula>
    </cfRule>
  </conditionalFormatting>
  <conditionalFormatting sqref="B519:B566 B569:B2801 C695">
    <cfRule type="cellIs" dxfId="3517" priority="9926" operator="equal">
      <formula>"LỖI LINK FB"</formula>
    </cfRule>
  </conditionalFormatting>
  <conditionalFormatting sqref="B519:B566 B569:B2801 C695">
    <cfRule type="cellIs" dxfId="3516" priority="9927" operator="equal">
      <formula>"Chờ feedback"</formula>
    </cfRule>
  </conditionalFormatting>
  <conditionalFormatting sqref="B519:B566 B569:B2801 C695">
    <cfRule type="cellIs" dxfId="3515" priority="9928" operator="equal">
      <formula>"Chờ lớp"</formula>
    </cfRule>
  </conditionalFormatting>
  <conditionalFormatting sqref="B519:B566 B569:B2801 C695">
    <cfRule type="cellIs" dxfId="3514" priority="9929" operator="equal">
      <formula>"DONE"</formula>
    </cfRule>
  </conditionalFormatting>
  <conditionalFormatting sqref="B519:B566 B569:B2801 C695">
    <cfRule type="cellIs" dxfId="3513" priority="9930" operator="equal">
      <formula>"LỖI LINK FB"</formula>
    </cfRule>
  </conditionalFormatting>
  <conditionalFormatting sqref="B519:B566 B569:B2801 C695">
    <cfRule type="cellIs" dxfId="3512" priority="9931" operator="equal">
      <formula>"Chờ feedback"</formula>
    </cfRule>
  </conditionalFormatting>
  <conditionalFormatting sqref="B519:B566 B569:B2801 C695">
    <cfRule type="cellIs" dxfId="3511" priority="9932" operator="equal">
      <formula>"Chờ lớp"</formula>
    </cfRule>
  </conditionalFormatting>
  <conditionalFormatting sqref="B519:B566 B569:B2801 C695">
    <cfRule type="cellIs" dxfId="3510" priority="9933" operator="equal">
      <formula>"DONE"</formula>
    </cfRule>
  </conditionalFormatting>
  <conditionalFormatting sqref="B519:B566 B569:B2801 C695">
    <cfRule type="cellIs" dxfId="3509" priority="9934" operator="equal">
      <formula>"DONE"</formula>
    </cfRule>
  </conditionalFormatting>
  <conditionalFormatting sqref="B519:B566 B569:B2801 C695">
    <cfRule type="cellIs" dxfId="3508" priority="9935" operator="equal">
      <formula>"Chờ lớp"</formula>
    </cfRule>
  </conditionalFormatting>
  <conditionalFormatting sqref="B519:B566 B569:B2801 C695">
    <cfRule type="cellIs" dxfId="3507" priority="9936" operator="equal">
      <formula>"Chờ feedback"</formula>
    </cfRule>
  </conditionalFormatting>
  <conditionalFormatting sqref="B519:B566 B569:B2801 C695">
    <cfRule type="cellIs" dxfId="3506" priority="9937" operator="equal">
      <formula>"LỖI LINK FB"</formula>
    </cfRule>
  </conditionalFormatting>
  <conditionalFormatting sqref="B519:B566 B569:B2801 C695">
    <cfRule type="cellIs" dxfId="3505" priority="9938" operator="equal">
      <formula>"LỖI LINK FB"</formula>
    </cfRule>
  </conditionalFormatting>
  <conditionalFormatting sqref="B519:B566 B569:B2801 C695">
    <cfRule type="cellIs" dxfId="3504" priority="9939" operator="equal">
      <formula>"Chờ feedback"</formula>
    </cfRule>
  </conditionalFormatting>
  <conditionalFormatting sqref="B519:B566 B569:B2801 C695">
    <cfRule type="cellIs" dxfId="3503" priority="9940" operator="equal">
      <formula>"Chờ lớp"</formula>
    </cfRule>
  </conditionalFormatting>
  <conditionalFormatting sqref="B519:B566 B569:B2801 C695">
    <cfRule type="cellIs" dxfId="3502" priority="9941" operator="equal">
      <formula>"DONE"</formula>
    </cfRule>
  </conditionalFormatting>
  <conditionalFormatting sqref="B519:B566 B569:B2801 C695">
    <cfRule type="cellIs" dxfId="3501" priority="9942" operator="equal">
      <formula>"DONE"</formula>
    </cfRule>
  </conditionalFormatting>
  <conditionalFormatting sqref="B519:B566 B569:B2801 C695">
    <cfRule type="cellIs" dxfId="3500" priority="9943" operator="equal">
      <formula>"Chờ lớp"</formula>
    </cfRule>
  </conditionalFormatting>
  <conditionalFormatting sqref="B519:B566 B569:B2801 C695">
    <cfRule type="cellIs" dxfId="3499" priority="9944" operator="equal">
      <formula>"Chờ feedback"</formula>
    </cfRule>
  </conditionalFormatting>
  <conditionalFormatting sqref="B519:B566 B569:B2801 C695">
    <cfRule type="cellIs" dxfId="3498" priority="9945" operator="equal">
      <formula>"LỖI LINK FB"</formula>
    </cfRule>
  </conditionalFormatting>
  <conditionalFormatting sqref="B519:B566 B569:B2801 C695">
    <cfRule type="cellIs" dxfId="3497" priority="9946" operator="equal">
      <formula>"DONE"</formula>
    </cfRule>
  </conditionalFormatting>
  <conditionalFormatting sqref="B519:B566 B569:B2801 C695">
    <cfRule type="cellIs" dxfId="3496" priority="9947" operator="equal">
      <formula>"Chờ lớp"</formula>
    </cfRule>
  </conditionalFormatting>
  <conditionalFormatting sqref="B519:B566 B569:B2801 C695">
    <cfRule type="cellIs" dxfId="3495" priority="9948" operator="equal">
      <formula>"Chờ feedback"</formula>
    </cfRule>
  </conditionalFormatting>
  <conditionalFormatting sqref="B519:B566 B569:B2801 C695">
    <cfRule type="cellIs" dxfId="3494" priority="9949" operator="equal">
      <formula>"LỖI LINK FB"</formula>
    </cfRule>
  </conditionalFormatting>
  <conditionalFormatting sqref="B519:B566 B569:B2801 C695">
    <cfRule type="cellIs" dxfId="3493" priority="9950" operator="equal">
      <formula>"LỖI LINK FB"</formula>
    </cfRule>
  </conditionalFormatting>
  <conditionalFormatting sqref="B519:B566 B569:B2801 C695">
    <cfRule type="cellIs" dxfId="3492" priority="9951" operator="equal">
      <formula>"Chờ feedback"</formula>
    </cfRule>
  </conditionalFormatting>
  <conditionalFormatting sqref="B519:B566 B569:B2801 C695">
    <cfRule type="cellIs" dxfId="3491" priority="9952" operator="equal">
      <formula>"Chờ lớp"</formula>
    </cfRule>
  </conditionalFormatting>
  <conditionalFormatting sqref="B519:B566 B569:B2801 C695">
    <cfRule type="cellIs" dxfId="3490" priority="9953" operator="equal">
      <formula>"DONE"</formula>
    </cfRule>
  </conditionalFormatting>
  <conditionalFormatting sqref="B519:B566 B569:B2801 C695">
    <cfRule type="cellIs" dxfId="3489" priority="9954" operator="equal">
      <formula>"LỖI LINK FB"</formula>
    </cfRule>
  </conditionalFormatting>
  <conditionalFormatting sqref="B519:B566 B569:B2801 C695">
    <cfRule type="cellIs" dxfId="3488" priority="9955" operator="equal">
      <formula>"Chờ feedback"</formula>
    </cfRule>
  </conditionalFormatting>
  <conditionalFormatting sqref="B519:B566 B569:B2801 C695">
    <cfRule type="cellIs" dxfId="3487" priority="9956" operator="equal">
      <formula>"Chờ lớp"</formula>
    </cfRule>
  </conditionalFormatting>
  <conditionalFormatting sqref="B519:B566 B569:B2801 C695">
    <cfRule type="cellIs" dxfId="3486" priority="9957" operator="equal">
      <formula>"DONE"</formula>
    </cfRule>
  </conditionalFormatting>
  <conditionalFormatting sqref="B519:B566 B569:B2801 C695">
    <cfRule type="cellIs" dxfId="3485" priority="9958" operator="equal">
      <formula>"DONE"</formula>
    </cfRule>
  </conditionalFormatting>
  <conditionalFormatting sqref="B519:B566 B569:B2801 C695">
    <cfRule type="cellIs" dxfId="3484" priority="9959" operator="equal">
      <formula>"Chờ lớp"</formula>
    </cfRule>
  </conditionalFormatting>
  <conditionalFormatting sqref="B519:B566 B569:B2801 C695">
    <cfRule type="cellIs" dxfId="3483" priority="9960" operator="equal">
      <formula>"Chờ feedback"</formula>
    </cfRule>
  </conditionalFormatting>
  <conditionalFormatting sqref="B519:B566 B569:B2801 C695">
    <cfRule type="cellIs" dxfId="3482" priority="9961" operator="equal">
      <formula>"LỖI LINK FB"</formula>
    </cfRule>
  </conditionalFormatting>
  <conditionalFormatting sqref="B519:B566 B569:B2801 C695">
    <cfRule type="cellIs" dxfId="3481" priority="9962" operator="equal">
      <formula>"LỖI LINK FB"</formula>
    </cfRule>
  </conditionalFormatting>
  <conditionalFormatting sqref="B519:B566 B569:B2801 C695">
    <cfRule type="cellIs" dxfId="3480" priority="9963" operator="equal">
      <formula>"Chờ feedback"</formula>
    </cfRule>
  </conditionalFormatting>
  <conditionalFormatting sqref="B519:B566 B569:B2801 C695">
    <cfRule type="cellIs" dxfId="3479" priority="9964" operator="equal">
      <formula>"Chờ lớp"</formula>
    </cfRule>
  </conditionalFormatting>
  <conditionalFormatting sqref="B519:B566 B569:B2801 C695">
    <cfRule type="cellIs" dxfId="3478" priority="9965" operator="equal">
      <formula>"DONE"</formula>
    </cfRule>
  </conditionalFormatting>
  <conditionalFormatting sqref="B519:B566 B569:B2801 C695">
    <cfRule type="cellIs" dxfId="3477" priority="9966" operator="equal">
      <formula>"LỖI LINK FB"</formula>
    </cfRule>
  </conditionalFormatting>
  <conditionalFormatting sqref="B519:B566 B569:B2801 C695">
    <cfRule type="cellIs" dxfId="3476" priority="9967" operator="equal">
      <formula>"Chờ feedback"</formula>
    </cfRule>
  </conditionalFormatting>
  <conditionalFormatting sqref="B519:B566 B569:B2801 C695">
    <cfRule type="cellIs" dxfId="3475" priority="9968" operator="equal">
      <formula>"Chờ lớp"</formula>
    </cfRule>
  </conditionalFormatting>
  <conditionalFormatting sqref="B519:B566 B569:B2801 C695">
    <cfRule type="cellIs" dxfId="3474" priority="9969" operator="equal">
      <formula>"DONE"</formula>
    </cfRule>
  </conditionalFormatting>
  <conditionalFormatting sqref="B519:B566 B569:B2801 C695">
    <cfRule type="cellIs" dxfId="3473" priority="9970" operator="equal">
      <formula>"LỖI LINK FB"</formula>
    </cfRule>
  </conditionalFormatting>
  <conditionalFormatting sqref="B519:B566 B569:B2801 C695">
    <cfRule type="cellIs" dxfId="3472" priority="9971" operator="equal">
      <formula>"Chờ feedback"</formula>
    </cfRule>
  </conditionalFormatting>
  <conditionalFormatting sqref="B519:B566 B569:B2801 C695">
    <cfRule type="cellIs" dxfId="3471" priority="9972" operator="equal">
      <formula>"Chờ lớp"</formula>
    </cfRule>
  </conditionalFormatting>
  <conditionalFormatting sqref="B519:B566 B569:B2801 C695">
    <cfRule type="cellIs" dxfId="3470" priority="9973" operator="equal">
      <formula>"DONE"</formula>
    </cfRule>
  </conditionalFormatting>
  <conditionalFormatting sqref="B519:B566 B569:B2801 C695">
    <cfRule type="cellIs" dxfId="3469" priority="9974" operator="equal">
      <formula>"LỖI LINK FB"</formula>
    </cfRule>
  </conditionalFormatting>
  <conditionalFormatting sqref="B519:B566 B569:B2801 C695">
    <cfRule type="cellIs" dxfId="3468" priority="9975" operator="equal">
      <formula>"Chờ feedback"</formula>
    </cfRule>
  </conditionalFormatting>
  <conditionalFormatting sqref="B519:B566 B569:B2801 C695">
    <cfRule type="cellIs" dxfId="3467" priority="9976" operator="equal">
      <formula>"Chờ lớp"</formula>
    </cfRule>
  </conditionalFormatting>
  <conditionalFormatting sqref="B519:B566 B569:B2801 C695">
    <cfRule type="cellIs" dxfId="3466" priority="9977" operator="equal">
      <formula>"DONE"</formula>
    </cfRule>
  </conditionalFormatting>
  <conditionalFormatting sqref="B519:B566 B569:B2801 C695">
    <cfRule type="cellIs" dxfId="3465" priority="9978" operator="equal">
      <formula>"LỖI LINK FB"</formula>
    </cfRule>
  </conditionalFormatting>
  <conditionalFormatting sqref="B519:B566 B569:B2801 C695">
    <cfRule type="cellIs" dxfId="3464" priority="9979" operator="equal">
      <formula>"Chờ feedback"</formula>
    </cfRule>
  </conditionalFormatting>
  <conditionalFormatting sqref="B519:B566 B569:B2801 C695">
    <cfRule type="cellIs" dxfId="3463" priority="9980" operator="equal">
      <formula>"Chờ lớp"</formula>
    </cfRule>
  </conditionalFormatting>
  <conditionalFormatting sqref="B519:B566 B569:B2801 C695">
    <cfRule type="cellIs" dxfId="3462" priority="9981" operator="equal">
      <formula>"DONE"</formula>
    </cfRule>
  </conditionalFormatting>
  <conditionalFormatting sqref="B519:B566 B569:B2801 C695">
    <cfRule type="cellIs" dxfId="3461" priority="9982" operator="equal">
      <formula>"LỖI LINK FB"</formula>
    </cfRule>
  </conditionalFormatting>
  <conditionalFormatting sqref="B519:B566 B569:B2801 C695">
    <cfRule type="cellIs" dxfId="3460" priority="9983" operator="equal">
      <formula>"LỖI LINK FB"</formula>
    </cfRule>
  </conditionalFormatting>
  <conditionalFormatting sqref="B519:B566 B569:B2801 C695">
    <cfRule type="cellIs" dxfId="3459" priority="9984" operator="equal">
      <formula>"LỖI LINK FB"</formula>
    </cfRule>
  </conditionalFormatting>
  <conditionalFormatting sqref="B519:B566 B569:B2801 C695">
    <cfRule type="cellIs" dxfId="3458" priority="9985" operator="equal">
      <formula>"LỖI LINK FB"</formula>
    </cfRule>
  </conditionalFormatting>
  <conditionalFormatting sqref="B519:B566 B569:B2801 C695">
    <cfRule type="cellIs" dxfId="3457" priority="9986" operator="equal">
      <formula>"LỖI LINK FB"</formula>
    </cfRule>
  </conditionalFormatting>
  <conditionalFormatting sqref="B519:B566 B569:B2801 C695">
    <cfRule type="cellIs" dxfId="3456" priority="9987" operator="equal">
      <formula>"LỖI LINK FB"</formula>
    </cfRule>
  </conditionalFormatting>
  <conditionalFormatting sqref="B519:B566 B569:B2801 C695">
    <cfRule type="cellIs" dxfId="3455" priority="9988" operator="equal">
      <formula>"LỖI LINK FB"</formula>
    </cfRule>
  </conditionalFormatting>
  <conditionalFormatting sqref="B519:B566 B569:B2801 C695">
    <cfRule type="cellIs" dxfId="3454" priority="9989" operator="equal">
      <formula>"LỖI LINK FB"</formula>
    </cfRule>
  </conditionalFormatting>
  <conditionalFormatting sqref="B519:B566 B569:B2801 C695">
    <cfRule type="cellIs" dxfId="3453" priority="9990" operator="equal">
      <formula>"LỖI LINK FB"</formula>
    </cfRule>
  </conditionalFormatting>
  <conditionalFormatting sqref="B519:B566 B569:B2801 C695">
    <cfRule type="cellIs" dxfId="3452" priority="9991" operator="equal">
      <formula>"LỖI LINK FB"</formula>
    </cfRule>
  </conditionalFormatting>
  <conditionalFormatting sqref="B519:B566 B569:B2801 C695">
    <cfRule type="cellIs" dxfId="3451" priority="9992" operator="equal">
      <formula>"LỖI LINK FB"</formula>
    </cfRule>
  </conditionalFormatting>
  <conditionalFormatting sqref="B519:B566 B569:B2801 C695">
    <cfRule type="cellIs" dxfId="3450" priority="9993" operator="equal">
      <formula>"LỖI LINK FB"</formula>
    </cfRule>
  </conditionalFormatting>
  <conditionalFormatting sqref="B519:B566 B569:B2801 C695">
    <cfRule type="cellIs" dxfId="3449" priority="9994" operator="equal">
      <formula>"LỖI LINK FB"</formula>
    </cfRule>
  </conditionalFormatting>
  <conditionalFormatting sqref="B519:B566 B569:B2801 C695">
    <cfRule type="cellIs" dxfId="3448" priority="9995" operator="equal">
      <formula>"LỖI LINK FB"</formula>
    </cfRule>
  </conditionalFormatting>
  <conditionalFormatting sqref="B519:B566 B569:B2801 C695">
    <cfRule type="cellIs" dxfId="3447" priority="9996" operator="equal">
      <formula>"Chờ feedback"</formula>
    </cfRule>
  </conditionalFormatting>
  <conditionalFormatting sqref="B519:B566 B569:B2801 C695">
    <cfRule type="cellIs" dxfId="3446" priority="9997" operator="equal">
      <formula>"Chờ lớp"</formula>
    </cfRule>
  </conditionalFormatting>
  <conditionalFormatting sqref="B519:B566 B569:B2801 C695">
    <cfRule type="cellIs" dxfId="3445" priority="9998" operator="equal">
      <formula>"DONE"</formula>
    </cfRule>
  </conditionalFormatting>
  <conditionalFormatting sqref="B519:B566 B569:B2801 C695">
    <cfRule type="cellIs" dxfId="3444" priority="9999" operator="equal">
      <formula>"LỖI LINK FB"</formula>
    </cfRule>
  </conditionalFormatting>
  <conditionalFormatting sqref="B519:B566 B569:B2801 C695">
    <cfRule type="cellIs" dxfId="3443" priority="10000" operator="equal">
      <formula>"Chờ feedback"</formula>
    </cfRule>
  </conditionalFormatting>
  <conditionalFormatting sqref="B519:B566 B569:B2801 C695">
    <cfRule type="cellIs" dxfId="3442" priority="10001" operator="equal">
      <formula>"Chờ lớp"</formula>
    </cfRule>
  </conditionalFormatting>
  <conditionalFormatting sqref="B519:B566 B569:B2801 C695">
    <cfRule type="cellIs" dxfId="3441" priority="10002" operator="equal">
      <formula>"DONE"</formula>
    </cfRule>
  </conditionalFormatting>
  <conditionalFormatting sqref="AC512:AD512">
    <cfRule type="cellIs" dxfId="3440" priority="10003" operator="equal">
      <formula>"Đã nhận"</formula>
    </cfRule>
  </conditionalFormatting>
  <conditionalFormatting sqref="G512:H512">
    <cfRule type="cellIs" dxfId="3439" priority="10004" operator="equal">
      <formula>"A"</formula>
    </cfRule>
  </conditionalFormatting>
  <conditionalFormatting sqref="G512:H512">
    <cfRule type="cellIs" dxfId="3438" priority="10005" operator="equal">
      <formula>"B"</formula>
    </cfRule>
  </conditionalFormatting>
  <conditionalFormatting sqref="G512:H512">
    <cfRule type="cellIs" dxfId="3437" priority="10006" operator="equal">
      <formula>"C"</formula>
    </cfRule>
  </conditionalFormatting>
  <conditionalFormatting sqref="G512:H512">
    <cfRule type="cellIs" dxfId="3436" priority="10007" operator="equal">
      <formula>"T"</formula>
    </cfRule>
  </conditionalFormatting>
  <conditionalFormatting sqref="G512:H512">
    <cfRule type="cellIs" dxfId="3435" priority="10008" operator="equal">
      <formula>"V"</formula>
    </cfRule>
  </conditionalFormatting>
  <conditionalFormatting sqref="G512:H512">
    <cfRule type="cellIs" dxfId="3434" priority="10009" operator="equal">
      <formula>"V"</formula>
    </cfRule>
  </conditionalFormatting>
  <conditionalFormatting sqref="G512:H512">
    <cfRule type="cellIs" dxfId="3433" priority="10010" operator="equal">
      <formula>"V"</formula>
    </cfRule>
  </conditionalFormatting>
  <conditionalFormatting sqref="G512:H512">
    <cfRule type="cellIs" dxfId="3432" priority="10011" operator="equal">
      <formula>"V"</formula>
    </cfRule>
  </conditionalFormatting>
  <conditionalFormatting sqref="H512">
    <cfRule type="colorScale" priority="10012">
      <colorScale>
        <cfvo type="min"/>
        <cfvo type="max"/>
        <color rgb="FF57BB8A"/>
        <color rgb="FFFFFFFF"/>
      </colorScale>
    </cfRule>
  </conditionalFormatting>
  <conditionalFormatting sqref="C512">
    <cfRule type="cellIs" dxfId="3431" priority="10013" operator="equal">
      <formula>"Mới"</formula>
    </cfRule>
  </conditionalFormatting>
  <conditionalFormatting sqref="C512">
    <cfRule type="cellIs" dxfId="3430" priority="10014" operator="equal">
      <formula>"Up Level"</formula>
    </cfRule>
  </conditionalFormatting>
  <conditionalFormatting sqref="C512 Z512">
    <cfRule type="cellIs" dxfId="3429" priority="10015" operator="equal">
      <formula>"Đã tính lương"</formula>
    </cfRule>
  </conditionalFormatting>
  <conditionalFormatting sqref="C512">
    <cfRule type="cellIs" dxfId="3428" priority="10016" operator="equal">
      <formula>"Up quá trình"</formula>
    </cfRule>
  </conditionalFormatting>
  <conditionalFormatting sqref="C512">
    <cfRule type="cellIs" dxfId="3427" priority="10017" operator="equal">
      <formula>"Mới"</formula>
    </cfRule>
  </conditionalFormatting>
  <conditionalFormatting sqref="C512">
    <cfRule type="cellIs" dxfId="3426" priority="10018" operator="equal">
      <formula>"Up Level"</formula>
    </cfRule>
  </conditionalFormatting>
  <conditionalFormatting sqref="C512">
    <cfRule type="cellIs" dxfId="3425" priority="10019" operator="equal">
      <formula>"Đã tính lương"</formula>
    </cfRule>
  </conditionalFormatting>
  <conditionalFormatting sqref="C512">
    <cfRule type="cellIs" dxfId="3424" priority="10020" operator="equal">
      <formula>"Up quá trình"</formula>
    </cfRule>
  </conditionalFormatting>
  <conditionalFormatting sqref="G512">
    <cfRule type="cellIs" dxfId="3423" priority="10021" operator="equal">
      <formula>"V"</formula>
    </cfRule>
  </conditionalFormatting>
  <conditionalFormatting sqref="G512">
    <cfRule type="cellIs" dxfId="3422" priority="10022" operator="equal">
      <formula>"V"</formula>
    </cfRule>
  </conditionalFormatting>
  <conditionalFormatting sqref="G512">
    <cfRule type="cellIs" dxfId="3421" priority="10023" operator="equal">
      <formula>"V"</formula>
    </cfRule>
  </conditionalFormatting>
  <conditionalFormatting sqref="G512">
    <cfRule type="cellIs" dxfId="3420" priority="10024" operator="equal">
      <formula>"A"</formula>
    </cfRule>
  </conditionalFormatting>
  <conditionalFormatting sqref="G512">
    <cfRule type="cellIs" dxfId="3419" priority="10025" operator="equal">
      <formula>"B"</formula>
    </cfRule>
  </conditionalFormatting>
  <conditionalFormatting sqref="G512">
    <cfRule type="cellIs" dxfId="3418" priority="10026" operator="equal">
      <formula>"C"</formula>
    </cfRule>
  </conditionalFormatting>
  <conditionalFormatting sqref="G512">
    <cfRule type="cellIs" dxfId="3417" priority="10027" operator="equal">
      <formula>"T"</formula>
    </cfRule>
  </conditionalFormatting>
  <conditionalFormatting sqref="G512">
    <cfRule type="cellIs" dxfId="3416" priority="10028" operator="equal">
      <formula>"V"</formula>
    </cfRule>
  </conditionalFormatting>
  <conditionalFormatting sqref="D512:E512">
    <cfRule type="containsText" dxfId="3415" priority="10029" operator="containsText" text="Combo">
      <formula>NOT(ISERROR(SEARCH(("Combo"),(D512))))</formula>
    </cfRule>
  </conditionalFormatting>
  <conditionalFormatting sqref="D512:E512">
    <cfRule type="containsText" dxfId="3414" priority="10030" operator="containsText" text="Combo">
      <formula>NOT(ISERROR(SEARCH(("Combo"),(D512))))</formula>
    </cfRule>
  </conditionalFormatting>
  <conditionalFormatting sqref="D512:E512">
    <cfRule type="containsText" dxfId="3413" priority="10031" operator="containsText" text="Combo">
      <formula>NOT(ISERROR(SEARCH(("Combo"),(D512))))</formula>
    </cfRule>
  </conditionalFormatting>
  <conditionalFormatting sqref="D512:E512">
    <cfRule type="cellIs" dxfId="3412" priority="10032" operator="equal">
      <formula>"GT Lv1"</formula>
    </cfRule>
  </conditionalFormatting>
  <conditionalFormatting sqref="D512:E512">
    <cfRule type="cellIs" dxfId="3411" priority="10033" operator="equal">
      <formula>"GT Lv2"</formula>
    </cfRule>
  </conditionalFormatting>
  <conditionalFormatting sqref="D512:E512">
    <cfRule type="cellIs" dxfId="3410" priority="10034" operator="equal">
      <formula>"GT Lv3"</formula>
    </cfRule>
  </conditionalFormatting>
  <conditionalFormatting sqref="D512:E512">
    <cfRule type="cellIs" dxfId="3409" priority="10035" operator="equal">
      <formula>"Toeic Lv1"</formula>
    </cfRule>
  </conditionalFormatting>
  <conditionalFormatting sqref="D512:E512">
    <cfRule type="cellIs" dxfId="3408" priority="10036" operator="equal">
      <formula>"Toeic Lv2"</formula>
    </cfRule>
  </conditionalFormatting>
  <conditionalFormatting sqref="D512:E512">
    <cfRule type="containsText" dxfId="3407" priority="10037" operator="containsText" text="Combo">
      <formula>NOT(ISERROR(SEARCH(("Combo"),(D512))))</formula>
    </cfRule>
  </conditionalFormatting>
  <conditionalFormatting sqref="N512">
    <cfRule type="cellIs" dxfId="3406" priority="10038" operator="equal">
      <formula>"TIẾN"</formula>
    </cfRule>
  </conditionalFormatting>
  <conditionalFormatting sqref="N512">
    <cfRule type="cellIs" dxfId="3405" priority="10039" operator="equal">
      <formula>"TIẾN"</formula>
    </cfRule>
  </conditionalFormatting>
  <conditionalFormatting sqref="B512">
    <cfRule type="cellIs" dxfId="3404" priority="10040" operator="equal">
      <formula>"DONE"</formula>
    </cfRule>
  </conditionalFormatting>
  <conditionalFormatting sqref="B512">
    <cfRule type="cellIs" dxfId="3403" priority="10041" operator="equal">
      <formula>"Chờ lớp"</formula>
    </cfRule>
  </conditionalFormatting>
  <conditionalFormatting sqref="B512">
    <cfRule type="cellIs" dxfId="3402" priority="10042" operator="equal">
      <formula>"Chờ feedback"</formula>
    </cfRule>
  </conditionalFormatting>
  <conditionalFormatting sqref="B512">
    <cfRule type="cellIs" dxfId="3401" priority="10043" operator="equal">
      <formula>"LỖI LINK FB"</formula>
    </cfRule>
  </conditionalFormatting>
  <conditionalFormatting sqref="B512">
    <cfRule type="cellIs" dxfId="3400" priority="10044" operator="equal">
      <formula>"LỖI LINK FB"</formula>
    </cfRule>
  </conditionalFormatting>
  <conditionalFormatting sqref="B512">
    <cfRule type="cellIs" dxfId="3399" priority="10045" operator="equal">
      <formula>"LỖI LINK FB"</formula>
    </cfRule>
  </conditionalFormatting>
  <conditionalFormatting sqref="B512">
    <cfRule type="cellIs" dxfId="3398" priority="10046" operator="equal">
      <formula>"LỖI LINK FB"</formula>
    </cfRule>
  </conditionalFormatting>
  <conditionalFormatting sqref="B512">
    <cfRule type="cellIs" dxfId="3397" priority="10047" operator="equal">
      <formula>"LỖI LINK FB"</formula>
    </cfRule>
  </conditionalFormatting>
  <conditionalFormatting sqref="B512">
    <cfRule type="cellIs" dxfId="3396" priority="10048" operator="equal">
      <formula>"LỖI LINK FB"</formula>
    </cfRule>
  </conditionalFormatting>
  <conditionalFormatting sqref="B512">
    <cfRule type="cellIs" dxfId="3395" priority="10049" operator="equal">
      <formula>"LỖI LINK FB"</formula>
    </cfRule>
  </conditionalFormatting>
  <conditionalFormatting sqref="B512">
    <cfRule type="cellIs" dxfId="3394" priority="10050" operator="equal">
      <formula>"LỖI LINK FB"</formula>
    </cfRule>
  </conditionalFormatting>
  <conditionalFormatting sqref="B512">
    <cfRule type="cellIs" dxfId="3393" priority="10051" operator="equal">
      <formula>"LỖI LINK FB"</formula>
    </cfRule>
  </conditionalFormatting>
  <conditionalFormatting sqref="B512">
    <cfRule type="cellIs" dxfId="3392" priority="10052" operator="equal">
      <formula>"LỖI LINK FB"</formula>
    </cfRule>
  </conditionalFormatting>
  <conditionalFormatting sqref="B512">
    <cfRule type="cellIs" dxfId="3391" priority="10053" operator="equal">
      <formula>"LỖI LINK FB"</formula>
    </cfRule>
  </conditionalFormatting>
  <conditionalFormatting sqref="B512">
    <cfRule type="cellIs" dxfId="3390" priority="10054" operator="equal">
      <formula>"LỖI LINK FB"</formula>
    </cfRule>
  </conditionalFormatting>
  <conditionalFormatting sqref="B512">
    <cfRule type="cellIs" dxfId="3389" priority="10055" operator="equal">
      <formula>"LỖI LINK FB"</formula>
    </cfRule>
  </conditionalFormatting>
  <conditionalFormatting sqref="B512">
    <cfRule type="cellIs" dxfId="3388" priority="10056" operator="equal">
      <formula>"LỖI LINK FB"</formula>
    </cfRule>
  </conditionalFormatting>
  <conditionalFormatting sqref="B512">
    <cfRule type="cellIs" dxfId="3387" priority="10057" operator="equal">
      <formula>"LỖI LINK FB"</formula>
    </cfRule>
  </conditionalFormatting>
  <conditionalFormatting sqref="B512">
    <cfRule type="cellIs" dxfId="3386" priority="10058" operator="equal">
      <formula>"LỖI LINK FB"</formula>
    </cfRule>
  </conditionalFormatting>
  <conditionalFormatting sqref="B512">
    <cfRule type="cellIs" dxfId="3385" priority="10059" operator="equal">
      <formula>"LỖI LINK FB"</formula>
    </cfRule>
  </conditionalFormatting>
  <conditionalFormatting sqref="B512">
    <cfRule type="cellIs" dxfId="3384" priority="10060" operator="equal">
      <formula>"DONE"</formula>
    </cfRule>
  </conditionalFormatting>
  <conditionalFormatting sqref="B512">
    <cfRule type="cellIs" dxfId="3383" priority="10061" operator="equal">
      <formula>"Chờ lớp"</formula>
    </cfRule>
  </conditionalFormatting>
  <conditionalFormatting sqref="B512">
    <cfRule type="cellIs" dxfId="3382" priority="10062" operator="equal">
      <formula>"Chờ feedback"</formula>
    </cfRule>
  </conditionalFormatting>
  <conditionalFormatting sqref="B512">
    <cfRule type="cellIs" dxfId="3381" priority="10063" operator="equal">
      <formula>"LỖI LINK FB"</formula>
    </cfRule>
  </conditionalFormatting>
  <conditionalFormatting sqref="X512:Y512">
    <cfRule type="endsWith" dxfId="3380" priority="10064" operator="endsWith" text=" ">
      <formula>RIGHT((X512),LEN(" "))=(" ")</formula>
    </cfRule>
  </conditionalFormatting>
  <conditionalFormatting sqref="X512:Y512">
    <cfRule type="endsWith" dxfId="3379" priority="10065" operator="endsWith" text=" ">
      <formula>RIGHT((X512),LEN(" "))=(" ")</formula>
    </cfRule>
  </conditionalFormatting>
  <conditionalFormatting sqref="W512:X512">
    <cfRule type="cellIs" dxfId="3378" priority="10066" operator="equal">
      <formula>"Sách"</formula>
    </cfRule>
  </conditionalFormatting>
  <conditionalFormatting sqref="W512:X512">
    <cfRule type="cellIs" dxfId="3377" priority="10067" operator="equal">
      <formula>"Sách"</formula>
    </cfRule>
  </conditionalFormatting>
  <conditionalFormatting sqref="R512">
    <cfRule type="containsText" dxfId="3376" priority="10068" operator="containsText" text="Chung">
      <formula>NOT(ISERROR(SEARCH(("Chung"),(R512))))</formula>
    </cfRule>
  </conditionalFormatting>
  <conditionalFormatting sqref="R512">
    <cfRule type="containsText" dxfId="3375" priority="10069" operator="containsText" text="Chung">
      <formula>NOT(ISERROR(SEARCH(("Chung"),(R512))))</formula>
    </cfRule>
  </conditionalFormatting>
  <conditionalFormatting sqref="Z512">
    <cfRule type="cellIs" dxfId="3374" priority="10070" operator="equal">
      <formula>"R"</formula>
    </cfRule>
  </conditionalFormatting>
  <conditionalFormatting sqref="Z512">
    <cfRule type="cellIs" dxfId="3373" priority="10071" operator="equal">
      <formula>"R-Thiếu"</formula>
    </cfRule>
  </conditionalFormatting>
  <conditionalFormatting sqref="Z512">
    <cfRule type="cellIs" dxfId="3372" priority="10072" operator="equal">
      <formula>"Đã tính lương"</formula>
    </cfRule>
  </conditionalFormatting>
  <conditionalFormatting sqref="C512">
    <cfRule type="cellIs" dxfId="3371" priority="10073" operator="equal">
      <formula>"Đã tính lương"</formula>
    </cfRule>
  </conditionalFormatting>
  <conditionalFormatting sqref="B512">
    <cfRule type="cellIs" dxfId="3370" priority="10074" operator="equal">
      <formula>"LỖI LINK FB"</formula>
    </cfRule>
  </conditionalFormatting>
  <conditionalFormatting sqref="B512">
    <cfRule type="cellIs" dxfId="3369" priority="10075" operator="equal">
      <formula>"Chờ feedback"</formula>
    </cfRule>
  </conditionalFormatting>
  <conditionalFormatting sqref="B512">
    <cfRule type="cellIs" dxfId="3368" priority="10076" operator="equal">
      <formula>"Chờ lớp"</formula>
    </cfRule>
  </conditionalFormatting>
  <conditionalFormatting sqref="B512">
    <cfRule type="cellIs" dxfId="3367" priority="10077" operator="equal">
      <formula>"DONE"</formula>
    </cfRule>
  </conditionalFormatting>
  <conditionalFormatting sqref="B512">
    <cfRule type="cellIs" dxfId="3366" priority="10078" operator="equal">
      <formula>"LỖI LINK FB"</formula>
    </cfRule>
  </conditionalFormatting>
  <conditionalFormatting sqref="B512">
    <cfRule type="cellIs" dxfId="3365" priority="10079" operator="equal">
      <formula>"LỖI LINK FB"</formula>
    </cfRule>
  </conditionalFormatting>
  <conditionalFormatting sqref="B512">
    <cfRule type="cellIs" dxfId="3364" priority="10080" operator="equal">
      <formula>"LỖI LINK FB"</formula>
    </cfRule>
  </conditionalFormatting>
  <conditionalFormatting sqref="B512">
    <cfRule type="cellIs" dxfId="3363" priority="10081" operator="equal">
      <formula>"LỖI LINK FB"</formula>
    </cfRule>
  </conditionalFormatting>
  <conditionalFormatting sqref="B512">
    <cfRule type="cellIs" dxfId="3362" priority="10082" operator="equal">
      <formula>"LỖI LINK FB"</formula>
    </cfRule>
  </conditionalFormatting>
  <conditionalFormatting sqref="B512">
    <cfRule type="cellIs" dxfId="3361" priority="10083" operator="equal">
      <formula>"LỖI LINK FB"</formula>
    </cfRule>
  </conditionalFormatting>
  <conditionalFormatting sqref="B512">
    <cfRule type="cellIs" dxfId="3360" priority="10084" operator="equal">
      <formula>"LỖI LINK FB"</formula>
    </cfRule>
  </conditionalFormatting>
  <conditionalFormatting sqref="B512">
    <cfRule type="cellIs" dxfId="3359" priority="10085" operator="equal">
      <formula>"LỖI LINK FB"</formula>
    </cfRule>
  </conditionalFormatting>
  <conditionalFormatting sqref="B512">
    <cfRule type="cellIs" dxfId="3358" priority="10086" operator="equal">
      <formula>"LỖI LINK FB"</formula>
    </cfRule>
  </conditionalFormatting>
  <conditionalFormatting sqref="B512">
    <cfRule type="cellIs" dxfId="3357" priority="10087" operator="equal">
      <formula>"LỖI LINK FB"</formula>
    </cfRule>
  </conditionalFormatting>
  <conditionalFormatting sqref="B512">
    <cfRule type="cellIs" dxfId="3356" priority="10088" operator="equal">
      <formula>"LỖI LINK FB"</formula>
    </cfRule>
  </conditionalFormatting>
  <conditionalFormatting sqref="B512">
    <cfRule type="cellIs" dxfId="3355" priority="10089" operator="equal">
      <formula>"LỖI LINK FB"</formula>
    </cfRule>
  </conditionalFormatting>
  <conditionalFormatting sqref="B512">
    <cfRule type="cellIs" dxfId="3354" priority="10090" operator="equal">
      <formula>"LỖI LINK FB"</formula>
    </cfRule>
  </conditionalFormatting>
  <conditionalFormatting sqref="B512">
    <cfRule type="cellIs" dxfId="3353" priority="10091" operator="equal">
      <formula>"LỖI LINK FB"</formula>
    </cfRule>
  </conditionalFormatting>
  <conditionalFormatting sqref="B512">
    <cfRule type="cellIs" dxfId="3352" priority="10092" operator="equal">
      <formula>"LỖI LINK FB"</formula>
    </cfRule>
  </conditionalFormatting>
  <conditionalFormatting sqref="B512">
    <cfRule type="cellIs" dxfId="3351" priority="10093" operator="equal">
      <formula>"LỖI LINK FB"</formula>
    </cfRule>
  </conditionalFormatting>
  <conditionalFormatting sqref="B512">
    <cfRule type="cellIs" dxfId="3350" priority="10094" operator="equal">
      <formula>"LỖI LINK FB"</formula>
    </cfRule>
  </conditionalFormatting>
  <conditionalFormatting sqref="B512">
    <cfRule type="cellIs" dxfId="3349" priority="10095" operator="equal">
      <formula>"Chờ feedback"</formula>
    </cfRule>
  </conditionalFormatting>
  <conditionalFormatting sqref="B512">
    <cfRule type="cellIs" dxfId="3348" priority="10096" operator="equal">
      <formula>"Chờ lớp"</formula>
    </cfRule>
  </conditionalFormatting>
  <conditionalFormatting sqref="B512">
    <cfRule type="cellIs" dxfId="3347" priority="10097" operator="equal">
      <formula>"DONE"</formula>
    </cfRule>
  </conditionalFormatting>
  <conditionalFormatting sqref="C512">
    <cfRule type="cellIs" dxfId="3346" priority="10098" operator="equal">
      <formula>"Up quá trình"</formula>
    </cfRule>
  </conditionalFormatting>
  <conditionalFormatting sqref="C512">
    <cfRule type="cellIs" dxfId="3345" priority="10099" operator="equal">
      <formula>"Đã tính lương"</formula>
    </cfRule>
  </conditionalFormatting>
  <conditionalFormatting sqref="C512">
    <cfRule type="cellIs" dxfId="3344" priority="10100" operator="equal">
      <formula>"Up Level"</formula>
    </cfRule>
  </conditionalFormatting>
  <conditionalFormatting sqref="C512">
    <cfRule type="cellIs" dxfId="3343" priority="10101" operator="equal">
      <formula>"Mới"</formula>
    </cfRule>
  </conditionalFormatting>
  <conditionalFormatting sqref="C512">
    <cfRule type="cellIs" dxfId="3342" priority="10102" operator="equal">
      <formula>"Up quá trình"</formula>
    </cfRule>
  </conditionalFormatting>
  <conditionalFormatting sqref="C512">
    <cfRule type="cellIs" dxfId="3341" priority="10103" operator="equal">
      <formula>"Up Level"</formula>
    </cfRule>
  </conditionalFormatting>
  <conditionalFormatting sqref="C512">
    <cfRule type="cellIs" dxfId="3340" priority="10104" operator="equal">
      <formula>"Mới"</formula>
    </cfRule>
  </conditionalFormatting>
  <conditionalFormatting sqref="D512:E512">
    <cfRule type="containsText" dxfId="3339" priority="10105" operator="containsText" text="Combo">
      <formula>NOT(ISERROR(SEARCH(("Combo"),(D512))))</formula>
    </cfRule>
  </conditionalFormatting>
  <conditionalFormatting sqref="D512:E512">
    <cfRule type="containsText" dxfId="3338" priority="10106" operator="containsText" text="Combo">
      <formula>NOT(ISERROR(SEARCH(("Combo"),(D512))))</formula>
    </cfRule>
  </conditionalFormatting>
  <conditionalFormatting sqref="D512:E512">
    <cfRule type="containsText" dxfId="3337" priority="10107" operator="containsText" text="Combo">
      <formula>NOT(ISERROR(SEARCH(("Combo"),(D512))))</formula>
    </cfRule>
  </conditionalFormatting>
  <conditionalFormatting sqref="D512:E512">
    <cfRule type="containsText" dxfId="3336" priority="10108" operator="containsText" text="Combo">
      <formula>NOT(ISERROR(SEARCH(("Combo"),(D512))))</formula>
    </cfRule>
  </conditionalFormatting>
  <conditionalFormatting sqref="D512:E512">
    <cfRule type="cellIs" dxfId="3335" priority="10109" operator="equal">
      <formula>"Toeic Lv2"</formula>
    </cfRule>
  </conditionalFormatting>
  <conditionalFormatting sqref="D512:E512">
    <cfRule type="cellIs" dxfId="3334" priority="10110" operator="equal">
      <formula>"Toeic Lv1"</formula>
    </cfRule>
  </conditionalFormatting>
  <conditionalFormatting sqref="D512:E512">
    <cfRule type="cellIs" dxfId="3333" priority="10111" operator="equal">
      <formula>"GT Lv3"</formula>
    </cfRule>
  </conditionalFormatting>
  <conditionalFormatting sqref="D512:E512">
    <cfRule type="cellIs" dxfId="3332" priority="10112" operator="equal">
      <formula>"GT Lv2"</formula>
    </cfRule>
  </conditionalFormatting>
  <conditionalFormatting sqref="D512:E512">
    <cfRule type="cellIs" dxfId="3331" priority="10113" operator="equal">
      <formula>"GT Lv1"</formula>
    </cfRule>
  </conditionalFormatting>
  <conditionalFormatting sqref="AC511:AD511">
    <cfRule type="cellIs" dxfId="3330" priority="10114" operator="equal">
      <formula>"Đã nhận"</formula>
    </cfRule>
  </conditionalFormatting>
  <conditionalFormatting sqref="F511:H511">
    <cfRule type="cellIs" dxfId="3329" priority="10115" operator="equal">
      <formula>"A"</formula>
    </cfRule>
  </conditionalFormatting>
  <conditionalFormatting sqref="F511:H511">
    <cfRule type="cellIs" dxfId="3328" priority="10116" operator="equal">
      <formula>"B"</formula>
    </cfRule>
  </conditionalFormatting>
  <conditionalFormatting sqref="F511:H511">
    <cfRule type="cellIs" dxfId="3327" priority="10117" operator="equal">
      <formula>"C"</formula>
    </cfRule>
  </conditionalFormatting>
  <conditionalFormatting sqref="F511:H511">
    <cfRule type="cellIs" dxfId="3326" priority="10118" operator="equal">
      <formula>"T"</formula>
    </cfRule>
  </conditionalFormatting>
  <conditionalFormatting sqref="F511:H511">
    <cfRule type="cellIs" dxfId="3325" priority="10119" operator="equal">
      <formula>"V"</formula>
    </cfRule>
  </conditionalFormatting>
  <conditionalFormatting sqref="F511:H511">
    <cfRule type="cellIs" dxfId="3324" priority="10120" operator="equal">
      <formula>"V"</formula>
    </cfRule>
  </conditionalFormatting>
  <conditionalFormatting sqref="F511:H511">
    <cfRule type="cellIs" dxfId="3323" priority="10121" operator="equal">
      <formula>"V"</formula>
    </cfRule>
  </conditionalFormatting>
  <conditionalFormatting sqref="F511:H511">
    <cfRule type="cellIs" dxfId="3322" priority="10122" operator="equal">
      <formula>"V"</formula>
    </cfRule>
  </conditionalFormatting>
  <conditionalFormatting sqref="F511 H511">
    <cfRule type="colorScale" priority="10123">
      <colorScale>
        <cfvo type="min"/>
        <cfvo type="max"/>
        <color rgb="FF57BB8A"/>
        <color rgb="FFFFFFFF"/>
      </colorScale>
    </cfRule>
  </conditionalFormatting>
  <conditionalFormatting sqref="R511">
    <cfRule type="containsText" dxfId="3321" priority="10124" operator="containsText" text="Chung">
      <formula>NOT(ISERROR(SEARCH(("Chung"),(R511))))</formula>
    </cfRule>
  </conditionalFormatting>
  <conditionalFormatting sqref="R511">
    <cfRule type="containsText" dxfId="3320" priority="10125" operator="containsText" text="Chung">
      <formula>NOT(ISERROR(SEARCH(("Chung"),(R511))))</formula>
    </cfRule>
  </conditionalFormatting>
  <conditionalFormatting sqref="N511">
    <cfRule type="cellIs" dxfId="3319" priority="10126" operator="equal">
      <formula>"TIẾN"</formula>
    </cfRule>
  </conditionalFormatting>
  <conditionalFormatting sqref="N511">
    <cfRule type="cellIs" dxfId="3318" priority="10127" operator="equal">
      <formula>"TIẾN"</formula>
    </cfRule>
  </conditionalFormatting>
  <conditionalFormatting sqref="Z511">
    <cfRule type="cellIs" dxfId="3317" priority="10128" operator="equal">
      <formula>"Đã tính lương"</formula>
    </cfRule>
  </conditionalFormatting>
  <conditionalFormatting sqref="Z511">
    <cfRule type="cellIs" dxfId="3316" priority="10129" operator="equal">
      <formula>"R"</formula>
    </cfRule>
  </conditionalFormatting>
  <conditionalFormatting sqref="Z511">
    <cfRule type="cellIs" dxfId="3315" priority="10130" operator="equal">
      <formula>"R-Thiếu"</formula>
    </cfRule>
  </conditionalFormatting>
  <conditionalFormatting sqref="C511 Z511">
    <cfRule type="cellIs" dxfId="3314" priority="10131" operator="equal">
      <formula>"Đã tính lương"</formula>
    </cfRule>
  </conditionalFormatting>
  <conditionalFormatting sqref="X511:Y511">
    <cfRule type="endsWith" dxfId="3313" priority="10132" operator="endsWith" text=" ">
      <formula>RIGHT((X511),LEN(" "))=(" ")</formula>
    </cfRule>
  </conditionalFormatting>
  <conditionalFormatting sqref="X511:Y511">
    <cfRule type="endsWith" dxfId="3312" priority="10133" operator="endsWith" text=" ">
      <formula>RIGHT((X511),LEN(" "))=(" ")</formula>
    </cfRule>
  </conditionalFormatting>
  <conditionalFormatting sqref="W511:X511">
    <cfRule type="cellIs" dxfId="3311" priority="10134" operator="equal">
      <formula>"Sách"</formula>
    </cfRule>
  </conditionalFormatting>
  <conditionalFormatting sqref="W511:X511">
    <cfRule type="cellIs" dxfId="3310" priority="10135" operator="equal">
      <formula>"Sách"</formula>
    </cfRule>
  </conditionalFormatting>
  <conditionalFormatting sqref="B511:B2801 C695">
    <cfRule type="cellIs" dxfId="3309" priority="10136" operator="equal">
      <formula>"DONE"</formula>
    </cfRule>
  </conditionalFormatting>
  <conditionalFormatting sqref="B511:B2801 C695">
    <cfRule type="cellIs" dxfId="3308" priority="10137" operator="equal">
      <formula>"Chờ lớp"</formula>
    </cfRule>
  </conditionalFormatting>
  <conditionalFormatting sqref="B511:B2801 C695">
    <cfRule type="cellIs" dxfId="3307" priority="10138" operator="equal">
      <formula>"Chờ feedback"</formula>
    </cfRule>
  </conditionalFormatting>
  <conditionalFormatting sqref="B511:B2801 C695">
    <cfRule type="cellIs" dxfId="3306" priority="10139" operator="equal">
      <formula>"LỖI LINK FB"</formula>
    </cfRule>
  </conditionalFormatting>
  <conditionalFormatting sqref="B511:B2801 C695">
    <cfRule type="cellIs" dxfId="3305" priority="10140" operator="equal">
      <formula>"LỖI LINK FB"</formula>
    </cfRule>
  </conditionalFormatting>
  <conditionalFormatting sqref="B511:B2801 C695">
    <cfRule type="cellIs" dxfId="3304" priority="10141" operator="equal">
      <formula>"LỖI LINK FB"</formula>
    </cfRule>
  </conditionalFormatting>
  <conditionalFormatting sqref="B511:B2801 C695">
    <cfRule type="cellIs" dxfId="3303" priority="10142" operator="equal">
      <formula>"LỖI LINK FB"</formula>
    </cfRule>
  </conditionalFormatting>
  <conditionalFormatting sqref="B511:B2801 C695">
    <cfRule type="cellIs" dxfId="3302" priority="10143" operator="equal">
      <formula>"LỖI LINK FB"</formula>
    </cfRule>
  </conditionalFormatting>
  <conditionalFormatting sqref="B511:B2801 C695">
    <cfRule type="cellIs" dxfId="3301" priority="10144" operator="equal">
      <formula>"LỖI LINK FB"</formula>
    </cfRule>
  </conditionalFormatting>
  <conditionalFormatting sqref="B511:B2801 C695">
    <cfRule type="cellIs" dxfId="3300" priority="10145" operator="equal">
      <formula>"LỖI LINK FB"</formula>
    </cfRule>
  </conditionalFormatting>
  <conditionalFormatting sqref="B511:B2801 C695">
    <cfRule type="cellIs" dxfId="3299" priority="10146" operator="equal">
      <formula>"LỖI LINK FB"</formula>
    </cfRule>
  </conditionalFormatting>
  <conditionalFormatting sqref="B511:B2801 C695">
    <cfRule type="cellIs" dxfId="3298" priority="10147" operator="equal">
      <formula>"LỖI LINK FB"</formula>
    </cfRule>
  </conditionalFormatting>
  <conditionalFormatting sqref="B511:B2801 C695">
    <cfRule type="cellIs" dxfId="3297" priority="10148" operator="equal">
      <formula>"LỖI LINK FB"</formula>
    </cfRule>
  </conditionalFormatting>
  <conditionalFormatting sqref="B511:B2801 C695">
    <cfRule type="cellIs" dxfId="3296" priority="10149" operator="equal">
      <formula>"LỖI LINK FB"</formula>
    </cfRule>
  </conditionalFormatting>
  <conditionalFormatting sqref="B511:B2801 C695">
    <cfRule type="cellIs" dxfId="3295" priority="10150" operator="equal">
      <formula>"LỖI LINK FB"</formula>
    </cfRule>
  </conditionalFormatting>
  <conditionalFormatting sqref="B511:B2801 C695">
    <cfRule type="cellIs" dxfId="3294" priority="10151" operator="equal">
      <formula>"LỖI LINK FB"</formula>
    </cfRule>
  </conditionalFormatting>
  <conditionalFormatting sqref="B511:B2801 C695">
    <cfRule type="cellIs" dxfId="3293" priority="10152" operator="equal">
      <formula>"LỖI LINK FB"</formula>
    </cfRule>
  </conditionalFormatting>
  <conditionalFormatting sqref="B511:B2801 C695">
    <cfRule type="cellIs" dxfId="3292" priority="10153" operator="equal">
      <formula>"LỖI LINK FB"</formula>
    </cfRule>
  </conditionalFormatting>
  <conditionalFormatting sqref="B511:B2801 C695">
    <cfRule type="cellIs" dxfId="3291" priority="10154" operator="equal">
      <formula>"LỖI LINK FB"</formula>
    </cfRule>
  </conditionalFormatting>
  <conditionalFormatting sqref="B511:B2801 C695">
    <cfRule type="cellIs" dxfId="3290" priority="10155" operator="equal">
      <formula>"LỖI LINK FB"</formula>
    </cfRule>
  </conditionalFormatting>
  <conditionalFormatting sqref="B511:B2801 C695">
    <cfRule type="cellIs" dxfId="3289" priority="10156" operator="equal">
      <formula>"DONE"</formula>
    </cfRule>
  </conditionalFormatting>
  <conditionalFormatting sqref="B511:B2801 C695">
    <cfRule type="cellIs" dxfId="3288" priority="10157" operator="equal">
      <formula>"Chờ lớp"</formula>
    </cfRule>
  </conditionalFormatting>
  <conditionalFormatting sqref="B511:B2801 C695">
    <cfRule type="cellIs" dxfId="3287" priority="10158" operator="equal">
      <formula>"Chờ feedback"</formula>
    </cfRule>
  </conditionalFormatting>
  <conditionalFormatting sqref="B511:B2801 C695">
    <cfRule type="cellIs" dxfId="3286" priority="10159" operator="equal">
      <formula>"LỖI LINK FB"</formula>
    </cfRule>
  </conditionalFormatting>
  <conditionalFormatting sqref="C511">
    <cfRule type="cellIs" dxfId="3285" priority="10160" operator="equal">
      <formula>"Mới"</formula>
    </cfRule>
  </conditionalFormatting>
  <conditionalFormatting sqref="C511">
    <cfRule type="cellIs" dxfId="3284" priority="10161" operator="equal">
      <formula>"Up Level"</formula>
    </cfRule>
  </conditionalFormatting>
  <conditionalFormatting sqref="C511">
    <cfRule type="cellIs" dxfId="3283" priority="10162" operator="equal">
      <formula>"Up quá trình"</formula>
    </cfRule>
  </conditionalFormatting>
  <conditionalFormatting sqref="C511">
    <cfRule type="cellIs" dxfId="3282" priority="10163" operator="equal">
      <formula>"Mới"</formula>
    </cfRule>
  </conditionalFormatting>
  <conditionalFormatting sqref="C511">
    <cfRule type="cellIs" dxfId="3281" priority="10164" operator="equal">
      <formula>"Up Level"</formula>
    </cfRule>
  </conditionalFormatting>
  <conditionalFormatting sqref="C511">
    <cfRule type="cellIs" dxfId="3280" priority="10165" operator="equal">
      <formula>"Đã tính lương"</formula>
    </cfRule>
  </conditionalFormatting>
  <conditionalFormatting sqref="C511">
    <cfRule type="cellIs" dxfId="3279" priority="10166" operator="equal">
      <formula>"Up quá trình"</formula>
    </cfRule>
  </conditionalFormatting>
  <conditionalFormatting sqref="D511:E511">
    <cfRule type="cellIs" dxfId="3278" priority="10167" operator="equal">
      <formula>"GT Lv1"</formula>
    </cfRule>
  </conditionalFormatting>
  <conditionalFormatting sqref="D511:E511">
    <cfRule type="cellIs" dxfId="3277" priority="10168" operator="equal">
      <formula>"GT Lv2"</formula>
    </cfRule>
  </conditionalFormatting>
  <conditionalFormatting sqref="D511:E511">
    <cfRule type="cellIs" dxfId="3276" priority="10169" operator="equal">
      <formula>"GT Lv3"</formula>
    </cfRule>
  </conditionalFormatting>
  <conditionalFormatting sqref="D511:E511">
    <cfRule type="cellIs" dxfId="3275" priority="10170" operator="equal">
      <formula>"Toeic Lv1"</formula>
    </cfRule>
  </conditionalFormatting>
  <conditionalFormatting sqref="D511:E511">
    <cfRule type="cellIs" dxfId="3274" priority="10171" operator="equal">
      <formula>"Toeic Lv2"</formula>
    </cfRule>
  </conditionalFormatting>
  <conditionalFormatting sqref="D511:E511">
    <cfRule type="containsText" dxfId="3273" priority="10172" operator="containsText" text="Combo">
      <formula>NOT(ISERROR(SEARCH(("Combo"),(D511))))</formula>
    </cfRule>
  </conditionalFormatting>
  <conditionalFormatting sqref="D511:E511">
    <cfRule type="containsText" dxfId="3272" priority="10173" operator="containsText" text="Combo">
      <formula>NOT(ISERROR(SEARCH(("Combo"),(D511))))</formula>
    </cfRule>
  </conditionalFormatting>
  <conditionalFormatting sqref="D511:E511">
    <cfRule type="containsText" dxfId="3271" priority="10174" operator="containsText" text="Combo">
      <formula>NOT(ISERROR(SEARCH(("Combo"),(D511))))</formula>
    </cfRule>
  </conditionalFormatting>
  <conditionalFormatting sqref="D511:E511">
    <cfRule type="containsText" dxfId="3270" priority="10175" operator="containsText" text="Combo">
      <formula>NOT(ISERROR(SEARCH(("Combo"),(D511))))</formula>
    </cfRule>
  </conditionalFormatting>
  <conditionalFormatting sqref="G511">
    <cfRule type="cellIs" dxfId="3269" priority="10176" operator="equal">
      <formula>"V"</formula>
    </cfRule>
  </conditionalFormatting>
  <conditionalFormatting sqref="G511">
    <cfRule type="cellIs" dxfId="3268" priority="10177" operator="equal">
      <formula>"V"</formula>
    </cfRule>
  </conditionalFormatting>
  <conditionalFormatting sqref="G511">
    <cfRule type="cellIs" dxfId="3267" priority="10178" operator="equal">
      <formula>"V"</formula>
    </cfRule>
  </conditionalFormatting>
  <conditionalFormatting sqref="G511">
    <cfRule type="cellIs" dxfId="3266" priority="10179" operator="equal">
      <formula>"A"</formula>
    </cfRule>
  </conditionalFormatting>
  <conditionalFormatting sqref="G511">
    <cfRule type="cellIs" dxfId="3265" priority="10180" operator="equal">
      <formula>"B"</formula>
    </cfRule>
  </conditionalFormatting>
  <conditionalFormatting sqref="G511">
    <cfRule type="cellIs" dxfId="3264" priority="10181" operator="equal">
      <formula>"C"</formula>
    </cfRule>
  </conditionalFormatting>
  <conditionalFormatting sqref="G511">
    <cfRule type="cellIs" dxfId="3263" priority="10182" operator="equal">
      <formula>"T"</formula>
    </cfRule>
  </conditionalFormatting>
  <conditionalFormatting sqref="G511">
    <cfRule type="cellIs" dxfId="3262" priority="10183" operator="equal">
      <formula>"V"</formula>
    </cfRule>
  </conditionalFormatting>
  <conditionalFormatting sqref="Z511">
    <cfRule type="cellIs" dxfId="3261" priority="10184" operator="equal">
      <formula>"Đã tính lương"</formula>
    </cfRule>
  </conditionalFormatting>
  <conditionalFormatting sqref="Z511">
    <cfRule type="cellIs" dxfId="3260" priority="10185" operator="equal">
      <formula>"R"</formula>
    </cfRule>
  </conditionalFormatting>
  <conditionalFormatting sqref="Z511">
    <cfRule type="cellIs" dxfId="3259" priority="10186" operator="equal">
      <formula>"R-Thiếu"</formula>
    </cfRule>
  </conditionalFormatting>
  <conditionalFormatting sqref="C511 Z511">
    <cfRule type="cellIs" dxfId="3258" priority="10187" operator="equal">
      <formula>"Đã tính lương"</formula>
    </cfRule>
  </conditionalFormatting>
  <conditionalFormatting sqref="C511">
    <cfRule type="cellIs" dxfId="3257" priority="10188" operator="equal">
      <formula>"Mới"</formula>
    </cfRule>
  </conditionalFormatting>
  <conditionalFormatting sqref="C511">
    <cfRule type="cellIs" dxfId="3256" priority="10189" operator="equal">
      <formula>"Up Level"</formula>
    </cfRule>
  </conditionalFormatting>
  <conditionalFormatting sqref="C511">
    <cfRule type="cellIs" dxfId="3255" priority="10190" operator="equal">
      <formula>"Up quá trình"</formula>
    </cfRule>
  </conditionalFormatting>
  <conditionalFormatting sqref="C511">
    <cfRule type="cellIs" dxfId="3254" priority="10191" operator="equal">
      <formula>"Mới"</formula>
    </cfRule>
  </conditionalFormatting>
  <conditionalFormatting sqref="C511">
    <cfRule type="cellIs" dxfId="3253" priority="10192" operator="equal">
      <formula>"Up Level"</formula>
    </cfRule>
  </conditionalFormatting>
  <conditionalFormatting sqref="C511">
    <cfRule type="cellIs" dxfId="3252" priority="10193" operator="equal">
      <formula>"Đã tính lương"</formula>
    </cfRule>
  </conditionalFormatting>
  <conditionalFormatting sqref="C511">
    <cfRule type="cellIs" dxfId="3251" priority="10194" operator="equal">
      <formula>"Up quá trình"</formula>
    </cfRule>
  </conditionalFormatting>
  <conditionalFormatting sqref="B511:B2801 C695">
    <cfRule type="cellIs" dxfId="3250" priority="10195" operator="equal">
      <formula>"DONE"</formula>
    </cfRule>
  </conditionalFormatting>
  <conditionalFormatting sqref="B511:B2801 C695">
    <cfRule type="cellIs" dxfId="3249" priority="10196" operator="equal">
      <formula>"Chờ lớp"</formula>
    </cfRule>
  </conditionalFormatting>
  <conditionalFormatting sqref="B511:B2801 C695">
    <cfRule type="cellIs" dxfId="3248" priority="10197" operator="equal">
      <formula>"Chờ feedback"</formula>
    </cfRule>
  </conditionalFormatting>
  <conditionalFormatting sqref="B511:B2801 C695">
    <cfRule type="cellIs" dxfId="3247" priority="10198" operator="equal">
      <formula>"LỖI LINK FB"</formula>
    </cfRule>
  </conditionalFormatting>
  <conditionalFormatting sqref="B511:B2801 C695">
    <cfRule type="cellIs" dxfId="3246" priority="10199" operator="equal">
      <formula>"LỖI LINK FB"</formula>
    </cfRule>
  </conditionalFormatting>
  <conditionalFormatting sqref="B511:B2801 C695">
    <cfRule type="cellIs" dxfId="3245" priority="10200" operator="equal">
      <formula>"LỖI LINK FB"</formula>
    </cfRule>
  </conditionalFormatting>
  <conditionalFormatting sqref="B511:B2801 C695">
    <cfRule type="cellIs" dxfId="3244" priority="10201" operator="equal">
      <formula>"LỖI LINK FB"</formula>
    </cfRule>
  </conditionalFormatting>
  <conditionalFormatting sqref="B511:B2801 C695">
    <cfRule type="cellIs" dxfId="3243" priority="10202" operator="equal">
      <formula>"LỖI LINK FB"</formula>
    </cfRule>
  </conditionalFormatting>
  <conditionalFormatting sqref="B511:B2801 C695">
    <cfRule type="cellIs" dxfId="3242" priority="10203" operator="equal">
      <formula>"LỖI LINK FB"</formula>
    </cfRule>
  </conditionalFormatting>
  <conditionalFormatting sqref="B511:B2801 C695">
    <cfRule type="cellIs" dxfId="3241" priority="10204" operator="equal">
      <formula>"LỖI LINK FB"</formula>
    </cfRule>
  </conditionalFormatting>
  <conditionalFormatting sqref="B511:B2801 C695">
    <cfRule type="cellIs" dxfId="3240" priority="10205" operator="equal">
      <formula>"LỖI LINK FB"</formula>
    </cfRule>
  </conditionalFormatting>
  <conditionalFormatting sqref="B511:B2801 C695">
    <cfRule type="cellIs" dxfId="3239" priority="10206" operator="equal">
      <formula>"LỖI LINK FB"</formula>
    </cfRule>
  </conditionalFormatting>
  <conditionalFormatting sqref="B511:B2801 C695">
    <cfRule type="cellIs" dxfId="3238" priority="10207" operator="equal">
      <formula>"LỖI LINK FB"</formula>
    </cfRule>
  </conditionalFormatting>
  <conditionalFormatting sqref="B511:B2801 C695">
    <cfRule type="cellIs" dxfId="3237" priority="10208" operator="equal">
      <formula>"LỖI LINK FB"</formula>
    </cfRule>
  </conditionalFormatting>
  <conditionalFormatting sqref="B511:B2801 C695">
    <cfRule type="cellIs" dxfId="3236" priority="10209" operator="equal">
      <formula>"LỖI LINK FB"</formula>
    </cfRule>
  </conditionalFormatting>
  <conditionalFormatting sqref="B511:B2801 C695">
    <cfRule type="cellIs" dxfId="3235" priority="10210" operator="equal">
      <formula>"LỖI LINK FB"</formula>
    </cfRule>
  </conditionalFormatting>
  <conditionalFormatting sqref="B511:B2801 C695">
    <cfRule type="cellIs" dxfId="3234" priority="10211" operator="equal">
      <formula>"LỖI LINK FB"</formula>
    </cfRule>
  </conditionalFormatting>
  <conditionalFormatting sqref="B511:B2801 C695">
    <cfRule type="cellIs" dxfId="3233" priority="10212" operator="equal">
      <formula>"LỖI LINK FB"</formula>
    </cfRule>
  </conditionalFormatting>
  <conditionalFormatting sqref="B511:B2801 C695">
    <cfRule type="cellIs" dxfId="3232" priority="10213" operator="equal">
      <formula>"LỖI LINK FB"</formula>
    </cfRule>
  </conditionalFormatting>
  <conditionalFormatting sqref="B511:B2801 C695">
    <cfRule type="cellIs" dxfId="3231" priority="10214" operator="equal">
      <formula>"LỖI LINK FB"</formula>
    </cfRule>
  </conditionalFormatting>
  <conditionalFormatting sqref="B511:B2801 C695">
    <cfRule type="cellIs" dxfId="3230" priority="10215" operator="equal">
      <formula>"DONE"</formula>
    </cfRule>
  </conditionalFormatting>
  <conditionalFormatting sqref="B511:B2801 C695">
    <cfRule type="cellIs" dxfId="3229" priority="10216" operator="equal">
      <formula>"Chờ lớp"</formula>
    </cfRule>
  </conditionalFormatting>
  <conditionalFormatting sqref="B511:B2801 C695">
    <cfRule type="cellIs" dxfId="3228" priority="10217" operator="equal">
      <formula>"Chờ feedback"</formula>
    </cfRule>
  </conditionalFormatting>
  <conditionalFormatting sqref="B511:B2801 C695">
    <cfRule type="cellIs" dxfId="3227" priority="10218" operator="equal">
      <formula>"LỖI LINK FB"</formula>
    </cfRule>
  </conditionalFormatting>
  <conditionalFormatting sqref="H509">
    <cfRule type="colorScale" priority="10219">
      <colorScale>
        <cfvo type="min"/>
        <cfvo type="max"/>
        <color rgb="FF57BB8A"/>
        <color rgb="FFFFFFFF"/>
      </colorScale>
    </cfRule>
  </conditionalFormatting>
  <conditionalFormatting sqref="G509:H509">
    <cfRule type="cellIs" dxfId="3226" priority="10220" operator="equal">
      <formula>"A"</formula>
    </cfRule>
  </conditionalFormatting>
  <conditionalFormatting sqref="G509:H509">
    <cfRule type="cellIs" dxfId="3225" priority="10221" operator="equal">
      <formula>"B"</formula>
    </cfRule>
  </conditionalFormatting>
  <conditionalFormatting sqref="G509:H509">
    <cfRule type="cellIs" dxfId="3224" priority="10222" operator="equal">
      <formula>"C"</formula>
    </cfRule>
  </conditionalFormatting>
  <conditionalFormatting sqref="G509:H509">
    <cfRule type="cellIs" dxfId="3223" priority="10223" operator="equal">
      <formula>"T"</formula>
    </cfRule>
  </conditionalFormatting>
  <conditionalFormatting sqref="G509:H509">
    <cfRule type="cellIs" dxfId="3222" priority="10224" operator="equal">
      <formula>"V"</formula>
    </cfRule>
  </conditionalFormatting>
  <conditionalFormatting sqref="G509:H509">
    <cfRule type="cellIs" dxfId="3221" priority="10225" operator="equal">
      <formula>"V"</formula>
    </cfRule>
  </conditionalFormatting>
  <conditionalFormatting sqref="G509:H509">
    <cfRule type="cellIs" dxfId="3220" priority="10226" operator="equal">
      <formula>"V"</formula>
    </cfRule>
  </conditionalFormatting>
  <conditionalFormatting sqref="G509:H509">
    <cfRule type="cellIs" dxfId="3219" priority="10227" operator="equal">
      <formula>"V"</formula>
    </cfRule>
  </conditionalFormatting>
  <conditionalFormatting sqref="D509:E509">
    <cfRule type="containsText" dxfId="3218" priority="10228" operator="containsText" text="Combo">
      <formula>NOT(ISERROR(SEARCH(("Combo"),(D509))))</formula>
    </cfRule>
  </conditionalFormatting>
  <conditionalFormatting sqref="D509:E509">
    <cfRule type="containsText" dxfId="3217" priority="10229" operator="containsText" text="Combo">
      <formula>NOT(ISERROR(SEARCH(("Combo"),(D509))))</formula>
    </cfRule>
  </conditionalFormatting>
  <conditionalFormatting sqref="D509:E509">
    <cfRule type="containsText" dxfId="3216" priority="10230" operator="containsText" text="Combo">
      <formula>NOT(ISERROR(SEARCH(("Combo"),(D509))))</formula>
    </cfRule>
  </conditionalFormatting>
  <conditionalFormatting sqref="D509:E509">
    <cfRule type="cellIs" dxfId="3215" priority="10231" operator="equal">
      <formula>"GT Lv1"</formula>
    </cfRule>
  </conditionalFormatting>
  <conditionalFormatting sqref="D509:E509">
    <cfRule type="cellIs" dxfId="3214" priority="10232" operator="equal">
      <formula>"GT Lv2"</formula>
    </cfRule>
  </conditionalFormatting>
  <conditionalFormatting sqref="D509:E509">
    <cfRule type="cellIs" dxfId="3213" priority="10233" operator="equal">
      <formula>"GT Lv3"</formula>
    </cfRule>
  </conditionalFormatting>
  <conditionalFormatting sqref="D509:E509">
    <cfRule type="cellIs" dxfId="3212" priority="10234" operator="equal">
      <formula>"Toeic Lv1"</formula>
    </cfRule>
  </conditionalFormatting>
  <conditionalFormatting sqref="D509:E509">
    <cfRule type="cellIs" dxfId="3211" priority="10235" operator="equal">
      <formula>"Toeic Lv2"</formula>
    </cfRule>
  </conditionalFormatting>
  <conditionalFormatting sqref="D509:E509">
    <cfRule type="containsText" dxfId="3210" priority="10236" operator="containsText" text="Combo">
      <formula>NOT(ISERROR(SEARCH(("Combo"),(D509))))</formula>
    </cfRule>
  </conditionalFormatting>
  <conditionalFormatting sqref="N509">
    <cfRule type="cellIs" dxfId="3209" priority="10237" operator="equal">
      <formula>"TIẾN"</formula>
    </cfRule>
  </conditionalFormatting>
  <conditionalFormatting sqref="N509">
    <cfRule type="cellIs" dxfId="3208" priority="10238" operator="equal">
      <formula>"TIẾN"</formula>
    </cfRule>
  </conditionalFormatting>
  <conditionalFormatting sqref="W509:X509">
    <cfRule type="cellIs" dxfId="3207" priority="10239" operator="equal">
      <formula>"Sách"</formula>
    </cfRule>
  </conditionalFormatting>
  <conditionalFormatting sqref="W509:X509">
    <cfRule type="cellIs" dxfId="3206" priority="10240" operator="equal">
      <formula>"Sách"</formula>
    </cfRule>
  </conditionalFormatting>
  <conditionalFormatting sqref="X509 Y509:Y510">
    <cfRule type="endsWith" dxfId="3205" priority="10241" operator="endsWith" text=" ">
      <formula>RIGHT((X509),LEN(" "))=(" ")</formula>
    </cfRule>
  </conditionalFormatting>
  <conditionalFormatting sqref="X509 Y509:Y510">
    <cfRule type="endsWith" dxfId="3204" priority="10242" operator="endsWith" text=" ">
      <formula>RIGHT((X509),LEN(" "))=(" ")</formula>
    </cfRule>
  </conditionalFormatting>
  <conditionalFormatting sqref="AC509:AD509">
    <cfRule type="cellIs" dxfId="3203" priority="10243" operator="equal">
      <formula>"Đã nhận"</formula>
    </cfRule>
  </conditionalFormatting>
  <conditionalFormatting sqref="R509">
    <cfRule type="containsText" dxfId="3202" priority="10244" operator="containsText" text="Chung">
      <formula>NOT(ISERROR(SEARCH(("Chung"),(R509))))</formula>
    </cfRule>
  </conditionalFormatting>
  <conditionalFormatting sqref="R509">
    <cfRule type="containsText" dxfId="3201" priority="10245" operator="containsText" text="Chung">
      <formula>NOT(ISERROR(SEARCH(("Chung"),(R509))))</formula>
    </cfRule>
  </conditionalFormatting>
  <conditionalFormatting sqref="C509">
    <cfRule type="cellIs" dxfId="3200" priority="10246" operator="equal">
      <formula>"Mới"</formula>
    </cfRule>
  </conditionalFormatting>
  <conditionalFormatting sqref="C509">
    <cfRule type="cellIs" dxfId="3199" priority="10247" operator="equal">
      <formula>"Up Level"</formula>
    </cfRule>
  </conditionalFormatting>
  <conditionalFormatting sqref="C509 Z509">
    <cfRule type="cellIs" dxfId="3198" priority="10248" operator="equal">
      <formula>"Đã tính lương"</formula>
    </cfRule>
  </conditionalFormatting>
  <conditionalFormatting sqref="C509">
    <cfRule type="cellIs" dxfId="3197" priority="10249" operator="equal">
      <formula>"Up quá trình"</formula>
    </cfRule>
  </conditionalFormatting>
  <conditionalFormatting sqref="C509">
    <cfRule type="cellIs" dxfId="3196" priority="10250" operator="equal">
      <formula>"Mới"</formula>
    </cfRule>
  </conditionalFormatting>
  <conditionalFormatting sqref="C509">
    <cfRule type="cellIs" dxfId="3195" priority="10251" operator="equal">
      <formula>"Up Level"</formula>
    </cfRule>
  </conditionalFormatting>
  <conditionalFormatting sqref="C509">
    <cfRule type="cellIs" dxfId="3194" priority="10252" operator="equal">
      <formula>"Đã tính lương"</formula>
    </cfRule>
  </conditionalFormatting>
  <conditionalFormatting sqref="C509">
    <cfRule type="cellIs" dxfId="3193" priority="10253" operator="equal">
      <formula>"Up quá trình"</formula>
    </cfRule>
  </conditionalFormatting>
  <conditionalFormatting sqref="Z509">
    <cfRule type="cellIs" dxfId="3192" priority="10254" operator="equal">
      <formula>"R"</formula>
    </cfRule>
  </conditionalFormatting>
  <conditionalFormatting sqref="Z509">
    <cfRule type="cellIs" dxfId="3191" priority="10255" operator="equal">
      <formula>"R-Thiếu"</formula>
    </cfRule>
  </conditionalFormatting>
  <conditionalFormatting sqref="Z509">
    <cfRule type="cellIs" dxfId="3190" priority="10256" operator="equal">
      <formula>"Đã tính lương"</formula>
    </cfRule>
  </conditionalFormatting>
  <conditionalFormatting sqref="G509">
    <cfRule type="cellIs" dxfId="3189" priority="10257" operator="equal">
      <formula>"V"</formula>
    </cfRule>
  </conditionalFormatting>
  <conditionalFormatting sqref="G509">
    <cfRule type="cellIs" dxfId="3188" priority="10258" operator="equal">
      <formula>"V"</formula>
    </cfRule>
  </conditionalFormatting>
  <conditionalFormatting sqref="G509">
    <cfRule type="cellIs" dxfId="3187" priority="10259" operator="equal">
      <formula>"V"</formula>
    </cfRule>
  </conditionalFormatting>
  <conditionalFormatting sqref="G509">
    <cfRule type="cellIs" dxfId="3186" priority="10260" operator="equal">
      <formula>"A"</formula>
    </cfRule>
  </conditionalFormatting>
  <conditionalFormatting sqref="G509">
    <cfRule type="cellIs" dxfId="3185" priority="10261" operator="equal">
      <formula>"B"</formula>
    </cfRule>
  </conditionalFormatting>
  <conditionalFormatting sqref="G509">
    <cfRule type="cellIs" dxfId="3184" priority="10262" operator="equal">
      <formula>"C"</formula>
    </cfRule>
  </conditionalFormatting>
  <conditionalFormatting sqref="G509">
    <cfRule type="cellIs" dxfId="3183" priority="10263" operator="equal">
      <formula>"T"</formula>
    </cfRule>
  </conditionalFormatting>
  <conditionalFormatting sqref="G509">
    <cfRule type="cellIs" dxfId="3182" priority="10264" operator="equal">
      <formula>"V"</formula>
    </cfRule>
  </conditionalFormatting>
  <conditionalFormatting sqref="B509:B2801 C695">
    <cfRule type="cellIs" dxfId="3181" priority="10265" operator="equal">
      <formula>"DONE"</formula>
    </cfRule>
  </conditionalFormatting>
  <conditionalFormatting sqref="B509:B2801 C695">
    <cfRule type="cellIs" dxfId="3180" priority="10266" operator="equal">
      <formula>"Chờ lớp"</formula>
    </cfRule>
  </conditionalFormatting>
  <conditionalFormatting sqref="B509:B2801 C695">
    <cfRule type="cellIs" dxfId="3179" priority="10267" operator="equal">
      <formula>"Chờ feedback"</formula>
    </cfRule>
  </conditionalFormatting>
  <conditionalFormatting sqref="B509:B2801 C695">
    <cfRule type="cellIs" dxfId="3178" priority="10268" operator="equal">
      <formula>"LỖI LINK FB"</formula>
    </cfRule>
  </conditionalFormatting>
  <conditionalFormatting sqref="B509:B2801 C695">
    <cfRule type="cellIs" dxfId="3177" priority="10269" operator="equal">
      <formula>"LỖI LINK FB"</formula>
    </cfRule>
  </conditionalFormatting>
  <conditionalFormatting sqref="B509:B2801 C695">
    <cfRule type="cellIs" dxfId="3176" priority="10270" operator="equal">
      <formula>"LỖI LINK FB"</formula>
    </cfRule>
  </conditionalFormatting>
  <conditionalFormatting sqref="B509:B2801 C695">
    <cfRule type="cellIs" dxfId="3175" priority="10271" operator="equal">
      <formula>"LỖI LINK FB"</formula>
    </cfRule>
  </conditionalFormatting>
  <conditionalFormatting sqref="B509:B2801 C695">
    <cfRule type="cellIs" dxfId="3174" priority="10272" operator="equal">
      <formula>"LỖI LINK FB"</formula>
    </cfRule>
  </conditionalFormatting>
  <conditionalFormatting sqref="B509:B2801 C695">
    <cfRule type="cellIs" dxfId="3173" priority="10273" operator="equal">
      <formula>"LỖI LINK FB"</formula>
    </cfRule>
  </conditionalFormatting>
  <conditionalFormatting sqref="B509:B2801 C695">
    <cfRule type="cellIs" dxfId="3172" priority="10274" operator="equal">
      <formula>"LỖI LINK FB"</formula>
    </cfRule>
  </conditionalFormatting>
  <conditionalFormatting sqref="B509:B2801 C695">
    <cfRule type="cellIs" dxfId="3171" priority="10275" operator="equal">
      <formula>"LỖI LINK FB"</formula>
    </cfRule>
  </conditionalFormatting>
  <conditionalFormatting sqref="B509:B2801 C695">
    <cfRule type="cellIs" dxfId="3170" priority="10276" operator="equal">
      <formula>"LỖI LINK FB"</formula>
    </cfRule>
  </conditionalFormatting>
  <conditionalFormatting sqref="B509:B2801 C695">
    <cfRule type="cellIs" dxfId="3169" priority="10277" operator="equal">
      <formula>"LỖI LINK FB"</formula>
    </cfRule>
  </conditionalFormatting>
  <conditionalFormatting sqref="B509:B2801 C695">
    <cfRule type="cellIs" dxfId="3168" priority="10278" operator="equal">
      <formula>"LỖI LINK FB"</formula>
    </cfRule>
  </conditionalFormatting>
  <conditionalFormatting sqref="B509:B2801 C695">
    <cfRule type="cellIs" dxfId="3167" priority="10279" operator="equal">
      <formula>"LỖI LINK FB"</formula>
    </cfRule>
  </conditionalFormatting>
  <conditionalFormatting sqref="B509:B2801 C695">
    <cfRule type="cellIs" dxfId="3166" priority="10280" operator="equal">
      <formula>"LỖI LINK FB"</formula>
    </cfRule>
  </conditionalFormatting>
  <conditionalFormatting sqref="B509:B2801 C695">
    <cfRule type="cellIs" dxfId="3165" priority="10281" operator="equal">
      <formula>"LỖI LINK FB"</formula>
    </cfRule>
  </conditionalFormatting>
  <conditionalFormatting sqref="B509:B2801 C695">
    <cfRule type="cellIs" dxfId="3164" priority="10282" operator="equal">
      <formula>"LỖI LINK FB"</formula>
    </cfRule>
  </conditionalFormatting>
  <conditionalFormatting sqref="B509:B2801 C695">
    <cfRule type="cellIs" dxfId="3163" priority="10283" operator="equal">
      <formula>"LỖI LINK FB"</formula>
    </cfRule>
  </conditionalFormatting>
  <conditionalFormatting sqref="B509:B2801 C695">
    <cfRule type="cellIs" dxfId="3162" priority="10284" operator="equal">
      <formula>"LỖI LINK FB"</formula>
    </cfRule>
  </conditionalFormatting>
  <conditionalFormatting sqref="B509:B2801 C695">
    <cfRule type="cellIs" dxfId="3161" priority="10285" operator="equal">
      <formula>"DONE"</formula>
    </cfRule>
  </conditionalFormatting>
  <conditionalFormatting sqref="B509:B2801 C695">
    <cfRule type="cellIs" dxfId="3160" priority="10286" operator="equal">
      <formula>"Chờ lớp"</formula>
    </cfRule>
  </conditionalFormatting>
  <conditionalFormatting sqref="B509:B2801 C695">
    <cfRule type="cellIs" dxfId="3159" priority="10287" operator="equal">
      <formula>"Chờ feedback"</formula>
    </cfRule>
  </conditionalFormatting>
  <conditionalFormatting sqref="B509:B2801 C695">
    <cfRule type="cellIs" dxfId="3158" priority="10288" operator="equal">
      <formula>"LỖI LINK FB"</formula>
    </cfRule>
  </conditionalFormatting>
  <conditionalFormatting sqref="C504">
    <cfRule type="cellIs" dxfId="3157" priority="10289" operator="equal">
      <formula>"Đã tính lương"</formula>
    </cfRule>
  </conditionalFormatting>
  <conditionalFormatting sqref="C504">
    <cfRule type="cellIs" dxfId="3156" priority="10290" operator="equal">
      <formula>"Up quá trình"</formula>
    </cfRule>
  </conditionalFormatting>
  <conditionalFormatting sqref="C504">
    <cfRule type="cellIs" dxfId="3155" priority="10291" operator="equal">
      <formula>"Đã tính lương"</formula>
    </cfRule>
  </conditionalFormatting>
  <conditionalFormatting sqref="C504">
    <cfRule type="cellIs" dxfId="3154" priority="10292" operator="equal">
      <formula>"Up Level"</formula>
    </cfRule>
  </conditionalFormatting>
  <conditionalFormatting sqref="C504">
    <cfRule type="cellIs" dxfId="3153" priority="10293" operator="equal">
      <formula>"Mới"</formula>
    </cfRule>
  </conditionalFormatting>
  <conditionalFormatting sqref="C504">
    <cfRule type="cellIs" dxfId="3152" priority="10294" operator="equal">
      <formula>"Up quá trình"</formula>
    </cfRule>
  </conditionalFormatting>
  <conditionalFormatting sqref="C504">
    <cfRule type="cellIs" dxfId="3151" priority="10295" operator="equal">
      <formula>"Up Level"</formula>
    </cfRule>
  </conditionalFormatting>
  <conditionalFormatting sqref="C504">
    <cfRule type="cellIs" dxfId="3150" priority="10296" operator="equal">
      <formula>"Mới"</formula>
    </cfRule>
  </conditionalFormatting>
  <conditionalFormatting sqref="D504:E504">
    <cfRule type="containsText" dxfId="3149" priority="10297" operator="containsText" text="Combo">
      <formula>NOT(ISERROR(SEARCH(("Combo"),(D504))))</formula>
    </cfRule>
  </conditionalFormatting>
  <conditionalFormatting sqref="D504:E504">
    <cfRule type="containsText" dxfId="3148" priority="10298" operator="containsText" text="Combo">
      <formula>NOT(ISERROR(SEARCH(("Combo"),(D504))))</formula>
    </cfRule>
  </conditionalFormatting>
  <conditionalFormatting sqref="D504:E504">
    <cfRule type="containsText" dxfId="3147" priority="10299" operator="containsText" text="Combo">
      <formula>NOT(ISERROR(SEARCH(("Combo"),(D504))))</formula>
    </cfRule>
  </conditionalFormatting>
  <conditionalFormatting sqref="D504:E504">
    <cfRule type="containsText" dxfId="3146" priority="10300" operator="containsText" text="Combo">
      <formula>NOT(ISERROR(SEARCH(("Combo"),(D504))))</formula>
    </cfRule>
  </conditionalFormatting>
  <conditionalFormatting sqref="D504:E504">
    <cfRule type="cellIs" dxfId="3145" priority="10301" operator="equal">
      <formula>"Toeic Lv2"</formula>
    </cfRule>
  </conditionalFormatting>
  <conditionalFormatting sqref="D504:E504">
    <cfRule type="cellIs" dxfId="3144" priority="10302" operator="equal">
      <formula>"Toeic Lv1"</formula>
    </cfRule>
  </conditionalFormatting>
  <conditionalFormatting sqref="D504:E504">
    <cfRule type="cellIs" dxfId="3143" priority="10303" operator="equal">
      <formula>"GT Lv3"</formula>
    </cfRule>
  </conditionalFormatting>
  <conditionalFormatting sqref="D504:E504">
    <cfRule type="cellIs" dxfId="3142" priority="10304" operator="equal">
      <formula>"GT Lv2"</formula>
    </cfRule>
  </conditionalFormatting>
  <conditionalFormatting sqref="D504:E504">
    <cfRule type="cellIs" dxfId="3141" priority="10305" operator="equal">
      <formula>"GT Lv1"</formula>
    </cfRule>
  </conditionalFormatting>
  <conditionalFormatting sqref="D504:E504">
    <cfRule type="containsText" dxfId="3140" priority="10306" operator="containsText" text="Combo">
      <formula>NOT(ISERROR(SEARCH(("Combo"),(D504))))</formula>
    </cfRule>
  </conditionalFormatting>
  <conditionalFormatting sqref="D504:E504">
    <cfRule type="containsText" dxfId="3139" priority="10307" operator="containsText" text="Combo">
      <formula>NOT(ISERROR(SEARCH(("Combo"),(D504))))</formula>
    </cfRule>
  </conditionalFormatting>
  <conditionalFormatting sqref="D504:E504">
    <cfRule type="containsText" dxfId="3138" priority="10308" operator="containsText" text="Combo">
      <formula>NOT(ISERROR(SEARCH(("Combo"),(D504))))</formula>
    </cfRule>
  </conditionalFormatting>
  <conditionalFormatting sqref="D504:E504">
    <cfRule type="containsText" dxfId="3137" priority="10309" operator="containsText" text="Combo">
      <formula>NOT(ISERROR(SEARCH(("Combo"),(D504))))</formula>
    </cfRule>
  </conditionalFormatting>
  <conditionalFormatting sqref="D504:E504">
    <cfRule type="cellIs" dxfId="3136" priority="10310" operator="equal">
      <formula>"Toeic Lv2"</formula>
    </cfRule>
  </conditionalFormatting>
  <conditionalFormatting sqref="D504:E504">
    <cfRule type="cellIs" dxfId="3135" priority="10311" operator="equal">
      <formula>"Toeic Lv1"</formula>
    </cfRule>
  </conditionalFormatting>
  <conditionalFormatting sqref="D504:E504">
    <cfRule type="cellIs" dxfId="3134" priority="10312" operator="equal">
      <formula>"GT Lv3"</formula>
    </cfRule>
  </conditionalFormatting>
  <conditionalFormatting sqref="D504:E504">
    <cfRule type="cellIs" dxfId="3133" priority="10313" operator="equal">
      <formula>"GT Lv2"</formula>
    </cfRule>
  </conditionalFormatting>
  <conditionalFormatting sqref="D504:E504">
    <cfRule type="cellIs" dxfId="3132" priority="10314" operator="equal">
      <formula>"GT Lv1"</formula>
    </cfRule>
  </conditionalFormatting>
  <conditionalFormatting sqref="C504">
    <cfRule type="cellIs" dxfId="3131" priority="10315" operator="equal">
      <formula>"Up quá trình"</formula>
    </cfRule>
  </conditionalFormatting>
  <conditionalFormatting sqref="C504">
    <cfRule type="cellIs" dxfId="3130" priority="10316" operator="equal">
      <formula>"Đã tính lương"</formula>
    </cfRule>
  </conditionalFormatting>
  <conditionalFormatting sqref="C504">
    <cfRule type="cellIs" dxfId="3129" priority="10317" operator="equal">
      <formula>"Up Level"</formula>
    </cfRule>
  </conditionalFormatting>
  <conditionalFormatting sqref="C504">
    <cfRule type="cellIs" dxfId="3128" priority="10318" operator="equal">
      <formula>"Mới"</formula>
    </cfRule>
  </conditionalFormatting>
  <conditionalFormatting sqref="C504">
    <cfRule type="cellIs" dxfId="3127" priority="10319" operator="equal">
      <formula>"Up quá trình"</formula>
    </cfRule>
  </conditionalFormatting>
  <conditionalFormatting sqref="C504">
    <cfRule type="cellIs" dxfId="3126" priority="10320" operator="equal">
      <formula>"Đã tính lương"</formula>
    </cfRule>
  </conditionalFormatting>
  <conditionalFormatting sqref="C504">
    <cfRule type="cellIs" dxfId="3125" priority="10321" operator="equal">
      <formula>"Up Level"</formula>
    </cfRule>
  </conditionalFormatting>
  <conditionalFormatting sqref="C504">
    <cfRule type="cellIs" dxfId="3124" priority="10322" operator="equal">
      <formula>"Mới"</formula>
    </cfRule>
  </conditionalFormatting>
  <conditionalFormatting sqref="B504">
    <cfRule type="cellIs" dxfId="3123" priority="10323" operator="equal">
      <formula>"LỖI LINK FB"</formula>
    </cfRule>
  </conditionalFormatting>
  <conditionalFormatting sqref="B504">
    <cfRule type="cellIs" dxfId="3122" priority="10324" operator="equal">
      <formula>"Chờ feedback"</formula>
    </cfRule>
  </conditionalFormatting>
  <conditionalFormatting sqref="B504">
    <cfRule type="cellIs" dxfId="3121" priority="10325" operator="equal">
      <formula>"Chờ lớp"</formula>
    </cfRule>
  </conditionalFormatting>
  <conditionalFormatting sqref="B504">
    <cfRule type="cellIs" dxfId="3120" priority="10326" operator="equal">
      <formula>"DONE"</formula>
    </cfRule>
  </conditionalFormatting>
  <conditionalFormatting sqref="B504">
    <cfRule type="cellIs" dxfId="3119" priority="10327" operator="equal">
      <formula>"LỖI LINK FB"</formula>
    </cfRule>
  </conditionalFormatting>
  <conditionalFormatting sqref="B504">
    <cfRule type="cellIs" dxfId="3118" priority="10328" operator="equal">
      <formula>"LỖI LINK FB"</formula>
    </cfRule>
  </conditionalFormatting>
  <conditionalFormatting sqref="B504">
    <cfRule type="cellIs" dxfId="3117" priority="10329" operator="equal">
      <formula>"LỖI LINK FB"</formula>
    </cfRule>
  </conditionalFormatting>
  <conditionalFormatting sqref="B504">
    <cfRule type="cellIs" dxfId="3116" priority="10330" operator="equal">
      <formula>"LỖI LINK FB"</formula>
    </cfRule>
  </conditionalFormatting>
  <conditionalFormatting sqref="B504">
    <cfRule type="cellIs" dxfId="3115" priority="10331" operator="equal">
      <formula>"LỖI LINK FB"</formula>
    </cfRule>
  </conditionalFormatting>
  <conditionalFormatting sqref="B504">
    <cfRule type="cellIs" dxfId="3114" priority="10332" operator="equal">
      <formula>"LỖI LINK FB"</formula>
    </cfRule>
  </conditionalFormatting>
  <conditionalFormatting sqref="B504">
    <cfRule type="cellIs" dxfId="3113" priority="10333" operator="equal">
      <formula>"LỖI LINK FB"</formula>
    </cfRule>
  </conditionalFormatting>
  <conditionalFormatting sqref="B504">
    <cfRule type="cellIs" dxfId="3112" priority="10334" operator="equal">
      <formula>"LỖI LINK FB"</formula>
    </cfRule>
  </conditionalFormatting>
  <conditionalFormatting sqref="B504">
    <cfRule type="cellIs" dxfId="3111" priority="10335" operator="equal">
      <formula>"LỖI LINK FB"</formula>
    </cfRule>
  </conditionalFormatting>
  <conditionalFormatting sqref="B504">
    <cfRule type="cellIs" dxfId="3110" priority="10336" operator="equal">
      <formula>"LỖI LINK FB"</formula>
    </cfRule>
  </conditionalFormatting>
  <conditionalFormatting sqref="B504">
    <cfRule type="cellIs" dxfId="3109" priority="10337" operator="equal">
      <formula>"LỖI LINK FB"</formula>
    </cfRule>
  </conditionalFormatting>
  <conditionalFormatting sqref="B504">
    <cfRule type="cellIs" dxfId="3108" priority="10338" operator="equal">
      <formula>"LỖI LINK FB"</formula>
    </cfRule>
  </conditionalFormatting>
  <conditionalFormatting sqref="B504">
    <cfRule type="cellIs" dxfId="3107" priority="10339" operator="equal">
      <formula>"LỖI LINK FB"</formula>
    </cfRule>
  </conditionalFormatting>
  <conditionalFormatting sqref="B504">
    <cfRule type="cellIs" dxfId="3106" priority="10340" operator="equal">
      <formula>"LỖI LINK FB"</formula>
    </cfRule>
  </conditionalFormatting>
  <conditionalFormatting sqref="B504">
    <cfRule type="cellIs" dxfId="3105" priority="10341" operator="equal">
      <formula>"LỖI LINK FB"</formula>
    </cfRule>
  </conditionalFormatting>
  <conditionalFormatting sqref="B504">
    <cfRule type="cellIs" dxfId="3104" priority="10342" operator="equal">
      <formula>"LỖI LINK FB"</formula>
    </cfRule>
  </conditionalFormatting>
  <conditionalFormatting sqref="B504">
    <cfRule type="cellIs" dxfId="3103" priority="10343" operator="equal">
      <formula>"LỖI LINK FB"</formula>
    </cfRule>
  </conditionalFormatting>
  <conditionalFormatting sqref="B504">
    <cfRule type="cellIs" dxfId="3102" priority="10344" operator="equal">
      <formula>"Chờ feedback"</formula>
    </cfRule>
  </conditionalFormatting>
  <conditionalFormatting sqref="B504">
    <cfRule type="cellIs" dxfId="3101" priority="10345" operator="equal">
      <formula>"Chờ lớp"</formula>
    </cfRule>
  </conditionalFormatting>
  <conditionalFormatting sqref="B504">
    <cfRule type="cellIs" dxfId="3100" priority="10346" operator="equal">
      <formula>"DONE"</formula>
    </cfRule>
  </conditionalFormatting>
  <conditionalFormatting sqref="B504">
    <cfRule type="cellIs" dxfId="3099" priority="10347" operator="equal">
      <formula>"LỖI LINK FB"</formula>
    </cfRule>
  </conditionalFormatting>
  <conditionalFormatting sqref="B504">
    <cfRule type="cellIs" dxfId="3098" priority="10348" operator="equal">
      <formula>"Chờ feedback"</formula>
    </cfRule>
  </conditionalFormatting>
  <conditionalFormatting sqref="B504">
    <cfRule type="cellIs" dxfId="3097" priority="10349" operator="equal">
      <formula>"Chờ lớp"</formula>
    </cfRule>
  </conditionalFormatting>
  <conditionalFormatting sqref="B504">
    <cfRule type="cellIs" dxfId="3096" priority="10350" operator="equal">
      <formula>"DONE"</formula>
    </cfRule>
  </conditionalFormatting>
  <conditionalFormatting sqref="B504">
    <cfRule type="cellIs" dxfId="3095" priority="10351" operator="equal">
      <formula>"LỖI LINK FB"</formula>
    </cfRule>
  </conditionalFormatting>
  <conditionalFormatting sqref="B504">
    <cfRule type="cellIs" dxfId="3094" priority="10352" operator="equal">
      <formula>"Chờ feedback"</formula>
    </cfRule>
  </conditionalFormatting>
  <conditionalFormatting sqref="B504">
    <cfRule type="cellIs" dxfId="3093" priority="10353" operator="equal">
      <formula>"Chờ lớp"</formula>
    </cfRule>
  </conditionalFormatting>
  <conditionalFormatting sqref="B504">
    <cfRule type="cellIs" dxfId="3092" priority="10354" operator="equal">
      <formula>"DONE"</formula>
    </cfRule>
  </conditionalFormatting>
  <conditionalFormatting sqref="B504">
    <cfRule type="cellIs" dxfId="3091" priority="10355" operator="equal">
      <formula>"DONE"</formula>
    </cfRule>
  </conditionalFormatting>
  <conditionalFormatting sqref="B504">
    <cfRule type="cellIs" dxfId="3090" priority="10356" operator="equal">
      <formula>"Chờ lớp"</formula>
    </cfRule>
  </conditionalFormatting>
  <conditionalFormatting sqref="B504">
    <cfRule type="cellIs" dxfId="3089" priority="10357" operator="equal">
      <formula>"Chờ feedback"</formula>
    </cfRule>
  </conditionalFormatting>
  <conditionalFormatting sqref="B504">
    <cfRule type="cellIs" dxfId="3088" priority="10358" operator="equal">
      <formula>"LỖI LINK FB"</formula>
    </cfRule>
  </conditionalFormatting>
  <conditionalFormatting sqref="B504">
    <cfRule type="cellIs" dxfId="3087" priority="10359" operator="equal">
      <formula>"LỖI LINK FB"</formula>
    </cfRule>
  </conditionalFormatting>
  <conditionalFormatting sqref="B504">
    <cfRule type="cellIs" dxfId="3086" priority="10360" operator="equal">
      <formula>"Chờ feedback"</formula>
    </cfRule>
  </conditionalFormatting>
  <conditionalFormatting sqref="B504">
    <cfRule type="cellIs" dxfId="3085" priority="10361" operator="equal">
      <formula>"Chờ lớp"</formula>
    </cfRule>
  </conditionalFormatting>
  <conditionalFormatting sqref="B504">
    <cfRule type="cellIs" dxfId="3084" priority="10362" operator="equal">
      <formula>"DONE"</formula>
    </cfRule>
  </conditionalFormatting>
  <conditionalFormatting sqref="B504">
    <cfRule type="cellIs" dxfId="3083" priority="10363" operator="equal">
      <formula>"DONE"</formula>
    </cfRule>
  </conditionalFormatting>
  <conditionalFormatting sqref="B504">
    <cfRule type="cellIs" dxfId="3082" priority="10364" operator="equal">
      <formula>"Chờ lớp"</formula>
    </cfRule>
  </conditionalFormatting>
  <conditionalFormatting sqref="B504">
    <cfRule type="cellIs" dxfId="3081" priority="10365" operator="equal">
      <formula>"Chờ feedback"</formula>
    </cfRule>
  </conditionalFormatting>
  <conditionalFormatting sqref="B504">
    <cfRule type="cellIs" dxfId="3080" priority="10366" operator="equal">
      <formula>"LỖI LINK FB"</formula>
    </cfRule>
  </conditionalFormatting>
  <conditionalFormatting sqref="B504">
    <cfRule type="cellIs" dxfId="3079" priority="10367" operator="equal">
      <formula>"DONE"</formula>
    </cfRule>
  </conditionalFormatting>
  <conditionalFormatting sqref="B504">
    <cfRule type="cellIs" dxfId="3078" priority="10368" operator="equal">
      <formula>"Chờ lớp"</formula>
    </cfRule>
  </conditionalFormatting>
  <conditionalFormatting sqref="B504">
    <cfRule type="cellIs" dxfId="3077" priority="10369" operator="equal">
      <formula>"Chờ feedback"</formula>
    </cfRule>
  </conditionalFormatting>
  <conditionalFormatting sqref="B504">
    <cfRule type="cellIs" dxfId="3076" priority="10370" operator="equal">
      <formula>"LỖI LINK FB"</formula>
    </cfRule>
  </conditionalFormatting>
  <conditionalFormatting sqref="B504">
    <cfRule type="cellIs" dxfId="3075" priority="10371" operator="equal">
      <formula>"LỖI LINK FB"</formula>
    </cfRule>
  </conditionalFormatting>
  <conditionalFormatting sqref="B504">
    <cfRule type="cellIs" dxfId="3074" priority="10372" operator="equal">
      <formula>"Chờ feedback"</formula>
    </cfRule>
  </conditionalFormatting>
  <conditionalFormatting sqref="B504">
    <cfRule type="cellIs" dxfId="3073" priority="10373" operator="equal">
      <formula>"Chờ lớp"</formula>
    </cfRule>
  </conditionalFormatting>
  <conditionalFormatting sqref="B504">
    <cfRule type="cellIs" dxfId="3072" priority="10374" operator="equal">
      <formula>"DONE"</formula>
    </cfRule>
  </conditionalFormatting>
  <conditionalFormatting sqref="B504">
    <cfRule type="cellIs" dxfId="3071" priority="10375" operator="equal">
      <formula>"LỖI LINK FB"</formula>
    </cfRule>
  </conditionalFormatting>
  <conditionalFormatting sqref="B504">
    <cfRule type="cellIs" dxfId="3070" priority="10376" operator="equal">
      <formula>"Chờ feedback"</formula>
    </cfRule>
  </conditionalFormatting>
  <conditionalFormatting sqref="B504">
    <cfRule type="cellIs" dxfId="3069" priority="10377" operator="equal">
      <formula>"Chờ lớp"</formula>
    </cfRule>
  </conditionalFormatting>
  <conditionalFormatting sqref="B504">
    <cfRule type="cellIs" dxfId="3068" priority="10378" operator="equal">
      <formula>"DONE"</formula>
    </cfRule>
  </conditionalFormatting>
  <conditionalFormatting sqref="B504">
    <cfRule type="cellIs" dxfId="3067" priority="10379" operator="equal">
      <formula>"DONE"</formula>
    </cfRule>
  </conditionalFormatting>
  <conditionalFormatting sqref="B504">
    <cfRule type="cellIs" dxfId="3066" priority="10380" operator="equal">
      <formula>"Chờ lớp"</formula>
    </cfRule>
  </conditionalFormatting>
  <conditionalFormatting sqref="B504">
    <cfRule type="cellIs" dxfId="3065" priority="10381" operator="equal">
      <formula>"Chờ feedback"</formula>
    </cfRule>
  </conditionalFormatting>
  <conditionalFormatting sqref="B504">
    <cfRule type="cellIs" dxfId="3064" priority="10382" operator="equal">
      <formula>"LỖI LINK FB"</formula>
    </cfRule>
  </conditionalFormatting>
  <conditionalFormatting sqref="B504">
    <cfRule type="cellIs" dxfId="3063" priority="10383" operator="equal">
      <formula>"LỖI LINK FB"</formula>
    </cfRule>
  </conditionalFormatting>
  <conditionalFormatting sqref="B504">
    <cfRule type="cellIs" dxfId="3062" priority="10384" operator="equal">
      <formula>"Chờ feedback"</formula>
    </cfRule>
  </conditionalFormatting>
  <conditionalFormatting sqref="B504">
    <cfRule type="cellIs" dxfId="3061" priority="10385" operator="equal">
      <formula>"Chờ lớp"</formula>
    </cfRule>
  </conditionalFormatting>
  <conditionalFormatting sqref="B504">
    <cfRule type="cellIs" dxfId="3060" priority="10386" operator="equal">
      <formula>"DONE"</formula>
    </cfRule>
  </conditionalFormatting>
  <conditionalFormatting sqref="B504">
    <cfRule type="cellIs" dxfId="3059" priority="10387" operator="equal">
      <formula>"LỖI LINK FB"</formula>
    </cfRule>
  </conditionalFormatting>
  <conditionalFormatting sqref="B504">
    <cfRule type="cellIs" dxfId="3058" priority="10388" operator="equal">
      <formula>"Chờ feedback"</formula>
    </cfRule>
  </conditionalFormatting>
  <conditionalFormatting sqref="B504">
    <cfRule type="cellIs" dxfId="3057" priority="10389" operator="equal">
      <formula>"Chờ lớp"</formula>
    </cfRule>
  </conditionalFormatting>
  <conditionalFormatting sqref="B504">
    <cfRule type="cellIs" dxfId="3056" priority="10390" operator="equal">
      <formula>"DONE"</formula>
    </cfRule>
  </conditionalFormatting>
  <conditionalFormatting sqref="B504">
    <cfRule type="cellIs" dxfId="3055" priority="10391" operator="equal">
      <formula>"LỖI LINK FB"</formula>
    </cfRule>
  </conditionalFormatting>
  <conditionalFormatting sqref="B504">
    <cfRule type="cellIs" dxfId="3054" priority="10392" operator="equal">
      <formula>"Chờ feedback"</formula>
    </cfRule>
  </conditionalFormatting>
  <conditionalFormatting sqref="B504">
    <cfRule type="cellIs" dxfId="3053" priority="10393" operator="equal">
      <formula>"Chờ lớp"</formula>
    </cfRule>
  </conditionalFormatting>
  <conditionalFormatting sqref="B504">
    <cfRule type="cellIs" dxfId="3052" priority="10394" operator="equal">
      <formula>"DONE"</formula>
    </cfRule>
  </conditionalFormatting>
  <conditionalFormatting sqref="B504">
    <cfRule type="cellIs" dxfId="3051" priority="10395" operator="equal">
      <formula>"LỖI LINK FB"</formula>
    </cfRule>
  </conditionalFormatting>
  <conditionalFormatting sqref="B504">
    <cfRule type="cellIs" dxfId="3050" priority="10396" operator="equal">
      <formula>"Chờ feedback"</formula>
    </cfRule>
  </conditionalFormatting>
  <conditionalFormatting sqref="B504">
    <cfRule type="cellIs" dxfId="3049" priority="10397" operator="equal">
      <formula>"Chờ lớp"</formula>
    </cfRule>
  </conditionalFormatting>
  <conditionalFormatting sqref="B504">
    <cfRule type="cellIs" dxfId="3048" priority="10398" operator="equal">
      <formula>"DONE"</formula>
    </cfRule>
  </conditionalFormatting>
  <conditionalFormatting sqref="B504">
    <cfRule type="cellIs" dxfId="3047" priority="10399" operator="equal">
      <formula>"LỖI LINK FB"</formula>
    </cfRule>
  </conditionalFormatting>
  <conditionalFormatting sqref="B504">
    <cfRule type="cellIs" dxfId="3046" priority="10400" operator="equal">
      <formula>"LỖI LINK FB"</formula>
    </cfRule>
  </conditionalFormatting>
  <conditionalFormatting sqref="B504">
    <cfRule type="cellIs" dxfId="3045" priority="10401" operator="equal">
      <formula>"LỖI LINK FB"</formula>
    </cfRule>
  </conditionalFormatting>
  <conditionalFormatting sqref="B504">
    <cfRule type="cellIs" dxfId="3044" priority="10402" operator="equal">
      <formula>"LỖI LINK FB"</formula>
    </cfRule>
  </conditionalFormatting>
  <conditionalFormatting sqref="B504">
    <cfRule type="cellIs" dxfId="3043" priority="10403" operator="equal">
      <formula>"LỖI LINK FB"</formula>
    </cfRule>
  </conditionalFormatting>
  <conditionalFormatting sqref="B504">
    <cfRule type="cellIs" dxfId="3042" priority="10404" operator="equal">
      <formula>"LỖI LINK FB"</formula>
    </cfRule>
  </conditionalFormatting>
  <conditionalFormatting sqref="B504">
    <cfRule type="cellIs" dxfId="3041" priority="10405" operator="equal">
      <formula>"LỖI LINK FB"</formula>
    </cfRule>
  </conditionalFormatting>
  <conditionalFormatting sqref="B504">
    <cfRule type="cellIs" dxfId="3040" priority="10406" operator="equal">
      <formula>"LỖI LINK FB"</formula>
    </cfRule>
  </conditionalFormatting>
  <conditionalFormatting sqref="B504">
    <cfRule type="cellIs" dxfId="3039" priority="10407" operator="equal">
      <formula>"LỖI LINK FB"</formula>
    </cfRule>
  </conditionalFormatting>
  <conditionalFormatting sqref="B504">
    <cfRule type="cellIs" dxfId="3038" priority="10408" operator="equal">
      <formula>"LỖI LINK FB"</formula>
    </cfRule>
  </conditionalFormatting>
  <conditionalFormatting sqref="B504">
    <cfRule type="cellIs" dxfId="3037" priority="10409" operator="equal">
      <formula>"LỖI LINK FB"</formula>
    </cfRule>
  </conditionalFormatting>
  <conditionalFormatting sqref="B504">
    <cfRule type="cellIs" dxfId="3036" priority="10410" operator="equal">
      <formula>"LỖI LINK FB"</formula>
    </cfRule>
  </conditionalFormatting>
  <conditionalFormatting sqref="B504">
    <cfRule type="cellIs" dxfId="3035" priority="10411" operator="equal">
      <formula>"LỖI LINK FB"</formula>
    </cfRule>
  </conditionalFormatting>
  <conditionalFormatting sqref="B504">
    <cfRule type="cellIs" dxfId="3034" priority="10412" operator="equal">
      <formula>"LỖI LINK FB"</formula>
    </cfRule>
  </conditionalFormatting>
  <conditionalFormatting sqref="B504">
    <cfRule type="cellIs" dxfId="3033" priority="10413" operator="equal">
      <formula>"Chờ feedback"</formula>
    </cfRule>
  </conditionalFormatting>
  <conditionalFormatting sqref="B504">
    <cfRule type="cellIs" dxfId="3032" priority="10414" operator="equal">
      <formula>"Chờ lớp"</formula>
    </cfRule>
  </conditionalFormatting>
  <conditionalFormatting sqref="B504">
    <cfRule type="cellIs" dxfId="3031" priority="10415" operator="equal">
      <formula>"DONE"</formula>
    </cfRule>
  </conditionalFormatting>
  <conditionalFormatting sqref="B504">
    <cfRule type="cellIs" dxfId="3030" priority="10416" operator="equal">
      <formula>"LỖI LINK FB"</formula>
    </cfRule>
  </conditionalFormatting>
  <conditionalFormatting sqref="B504">
    <cfRule type="cellIs" dxfId="3029" priority="10417" operator="equal">
      <formula>"Chờ feedback"</formula>
    </cfRule>
  </conditionalFormatting>
  <conditionalFormatting sqref="B504">
    <cfRule type="cellIs" dxfId="3028" priority="10418" operator="equal">
      <formula>"Chờ lớp"</formula>
    </cfRule>
  </conditionalFormatting>
  <conditionalFormatting sqref="B504">
    <cfRule type="cellIs" dxfId="3027" priority="10419" operator="equal">
      <formula>"DONE"</formula>
    </cfRule>
  </conditionalFormatting>
  <conditionalFormatting sqref="B504">
    <cfRule type="cellIs" dxfId="3026" priority="10420" operator="equal">
      <formula>"LỖI LINK FB"</formula>
    </cfRule>
  </conditionalFormatting>
  <conditionalFormatting sqref="B504">
    <cfRule type="cellIs" dxfId="3025" priority="10421" operator="equal">
      <formula>"Chờ feedback"</formula>
    </cfRule>
  </conditionalFormatting>
  <conditionalFormatting sqref="B504">
    <cfRule type="cellIs" dxfId="3024" priority="10422" operator="equal">
      <formula>"Chờ lớp"</formula>
    </cfRule>
  </conditionalFormatting>
  <conditionalFormatting sqref="B504">
    <cfRule type="cellIs" dxfId="3023" priority="10423" operator="equal">
      <formula>"DONE"</formula>
    </cfRule>
  </conditionalFormatting>
  <conditionalFormatting sqref="B504">
    <cfRule type="cellIs" dxfId="3022" priority="10424" operator="equal">
      <formula>"LỖI LINK FB"</formula>
    </cfRule>
  </conditionalFormatting>
  <conditionalFormatting sqref="B504">
    <cfRule type="cellIs" dxfId="3021" priority="10425" operator="equal">
      <formula>"Chờ feedback"</formula>
    </cfRule>
  </conditionalFormatting>
  <conditionalFormatting sqref="B504">
    <cfRule type="cellIs" dxfId="3020" priority="10426" operator="equal">
      <formula>"Chờ lớp"</formula>
    </cfRule>
  </conditionalFormatting>
  <conditionalFormatting sqref="B504">
    <cfRule type="cellIs" dxfId="3019" priority="10427" operator="equal">
      <formula>"DONE"</formula>
    </cfRule>
  </conditionalFormatting>
  <conditionalFormatting sqref="B504">
    <cfRule type="cellIs" dxfId="3018" priority="10428" operator="equal">
      <formula>"LỖI LINK FB"</formula>
    </cfRule>
  </conditionalFormatting>
  <conditionalFormatting sqref="B504">
    <cfRule type="cellIs" dxfId="3017" priority="10429" operator="equal">
      <formula>"LỖI LINK FB"</formula>
    </cfRule>
  </conditionalFormatting>
  <conditionalFormatting sqref="B504">
    <cfRule type="cellIs" dxfId="3016" priority="10430" operator="equal">
      <formula>"LỖI LINK FB"</formula>
    </cfRule>
  </conditionalFormatting>
  <conditionalFormatting sqref="B504">
    <cfRule type="cellIs" dxfId="3015" priority="10431" operator="equal">
      <formula>"LỖI LINK FB"</formula>
    </cfRule>
  </conditionalFormatting>
  <conditionalFormatting sqref="B504">
    <cfRule type="cellIs" dxfId="3014" priority="10432" operator="equal">
      <formula>"LỖI LINK FB"</formula>
    </cfRule>
  </conditionalFormatting>
  <conditionalFormatting sqref="B504">
    <cfRule type="cellIs" dxfId="3013" priority="10433" operator="equal">
      <formula>"LỖI LINK FB"</formula>
    </cfRule>
  </conditionalFormatting>
  <conditionalFormatting sqref="B504">
    <cfRule type="cellIs" dxfId="3012" priority="10434" operator="equal">
      <formula>"LỖI LINK FB"</formula>
    </cfRule>
  </conditionalFormatting>
  <conditionalFormatting sqref="B504">
    <cfRule type="cellIs" dxfId="3011" priority="10435" operator="equal">
      <formula>"LỖI LINK FB"</formula>
    </cfRule>
  </conditionalFormatting>
  <conditionalFormatting sqref="B504">
    <cfRule type="cellIs" dxfId="3010" priority="10436" operator="equal">
      <formula>"LỖI LINK FB"</formula>
    </cfRule>
  </conditionalFormatting>
  <conditionalFormatting sqref="B504">
    <cfRule type="cellIs" dxfId="3009" priority="10437" operator="equal">
      <formula>"LỖI LINK FB"</formula>
    </cfRule>
  </conditionalFormatting>
  <conditionalFormatting sqref="B504">
    <cfRule type="cellIs" dxfId="3008" priority="10438" operator="equal">
      <formula>"LỖI LINK FB"</formula>
    </cfRule>
  </conditionalFormatting>
  <conditionalFormatting sqref="B504">
    <cfRule type="cellIs" dxfId="3007" priority="10439" operator="equal">
      <formula>"LỖI LINK FB"</formula>
    </cfRule>
  </conditionalFormatting>
  <conditionalFormatting sqref="B504">
    <cfRule type="cellIs" dxfId="3006" priority="10440" operator="equal">
      <formula>"LỖI LINK FB"</formula>
    </cfRule>
  </conditionalFormatting>
  <conditionalFormatting sqref="B504">
    <cfRule type="cellIs" dxfId="3005" priority="10441" operator="equal">
      <formula>"LỖI LINK FB"</formula>
    </cfRule>
  </conditionalFormatting>
  <conditionalFormatting sqref="B504">
    <cfRule type="cellIs" dxfId="3004" priority="10442" operator="equal">
      <formula>"Chờ feedback"</formula>
    </cfRule>
  </conditionalFormatting>
  <conditionalFormatting sqref="B504">
    <cfRule type="cellIs" dxfId="3003" priority="10443" operator="equal">
      <formula>"Chờ lớp"</formula>
    </cfRule>
  </conditionalFormatting>
  <conditionalFormatting sqref="B504">
    <cfRule type="cellIs" dxfId="3002" priority="10444" operator="equal">
      <formula>"DONE"</formula>
    </cfRule>
  </conditionalFormatting>
  <conditionalFormatting sqref="X501:Y501">
    <cfRule type="endsWith" dxfId="3001" priority="10445" operator="endsWith" text=" ">
      <formula>RIGHT((X501),LEN(" "))=(" ")</formula>
    </cfRule>
  </conditionalFormatting>
  <conditionalFormatting sqref="X501:Y501">
    <cfRule type="endsWith" dxfId="3000" priority="10446" operator="endsWith" text=" ">
      <formula>RIGHT((X501),LEN(" "))=(" ")</formula>
    </cfRule>
  </conditionalFormatting>
  <conditionalFormatting sqref="W501:X501">
    <cfRule type="cellIs" dxfId="2999" priority="10447" operator="equal">
      <formula>"Sách"</formula>
    </cfRule>
  </conditionalFormatting>
  <conditionalFormatting sqref="W501:X501">
    <cfRule type="cellIs" dxfId="2998" priority="10448" operator="equal">
      <formula>"Sách"</formula>
    </cfRule>
  </conditionalFormatting>
  <conditionalFormatting sqref="F501 H501">
    <cfRule type="colorScale" priority="10449">
      <colorScale>
        <cfvo type="min"/>
        <cfvo type="max"/>
        <color rgb="FF57BB8A"/>
        <color rgb="FFFFFFFF"/>
      </colorScale>
    </cfRule>
  </conditionalFormatting>
  <conditionalFormatting sqref="F501:H501">
    <cfRule type="cellIs" dxfId="2997" priority="10450" operator="equal">
      <formula>"A"</formula>
    </cfRule>
  </conditionalFormatting>
  <conditionalFormatting sqref="F501:H501">
    <cfRule type="cellIs" dxfId="2996" priority="10451" operator="equal">
      <formula>"B"</formula>
    </cfRule>
  </conditionalFormatting>
  <conditionalFormatting sqref="F501:H501">
    <cfRule type="cellIs" dxfId="2995" priority="10452" operator="equal">
      <formula>"C"</formula>
    </cfRule>
  </conditionalFormatting>
  <conditionalFormatting sqref="F501:H501">
    <cfRule type="cellIs" dxfId="2994" priority="10453" operator="equal">
      <formula>"T"</formula>
    </cfRule>
  </conditionalFormatting>
  <conditionalFormatting sqref="F501:H501">
    <cfRule type="cellIs" dxfId="2993" priority="10454" operator="equal">
      <formula>"V"</formula>
    </cfRule>
  </conditionalFormatting>
  <conditionalFormatting sqref="F501:H501">
    <cfRule type="cellIs" dxfId="2992" priority="10455" operator="equal">
      <formula>"V"</formula>
    </cfRule>
  </conditionalFormatting>
  <conditionalFormatting sqref="F501:H501">
    <cfRule type="cellIs" dxfId="2991" priority="10456" operator="equal">
      <formula>"V"</formula>
    </cfRule>
  </conditionalFormatting>
  <conditionalFormatting sqref="F501:H501">
    <cfRule type="cellIs" dxfId="2990" priority="10457" operator="equal">
      <formula>"V"</formula>
    </cfRule>
  </conditionalFormatting>
  <conditionalFormatting sqref="AC501:AD501">
    <cfRule type="cellIs" dxfId="2989" priority="10458" operator="equal">
      <formula>"Đã nhận"</formula>
    </cfRule>
  </conditionalFormatting>
  <conditionalFormatting sqref="R501">
    <cfRule type="containsText" dxfId="2988" priority="10459" operator="containsText" text="Chung">
      <formula>NOT(ISERROR(SEARCH(("Chung"),(R501))))</formula>
    </cfRule>
  </conditionalFormatting>
  <conditionalFormatting sqref="R501">
    <cfRule type="containsText" dxfId="2987" priority="10460" operator="containsText" text="Chung">
      <formula>NOT(ISERROR(SEARCH(("Chung"),(R501))))</formula>
    </cfRule>
  </conditionalFormatting>
  <conditionalFormatting sqref="C501 Z501">
    <cfRule type="cellIs" dxfId="2986" priority="10461" operator="equal">
      <formula>"Đã tính lương"</formula>
    </cfRule>
  </conditionalFormatting>
  <conditionalFormatting sqref="Z501">
    <cfRule type="cellIs" dxfId="2985" priority="10462" operator="equal">
      <formula>"R-Thiếu"</formula>
    </cfRule>
  </conditionalFormatting>
  <conditionalFormatting sqref="Z501">
    <cfRule type="cellIs" dxfId="2984" priority="10463" operator="equal">
      <formula>"R"</formula>
    </cfRule>
  </conditionalFormatting>
  <conditionalFormatting sqref="Z501">
    <cfRule type="cellIs" dxfId="2983" priority="10464" operator="equal">
      <formula>"Đã tính lương"</formula>
    </cfRule>
  </conditionalFormatting>
  <conditionalFormatting sqref="N501">
    <cfRule type="cellIs" dxfId="2982" priority="10465" operator="equal">
      <formula>"TIẾN"</formula>
    </cfRule>
  </conditionalFormatting>
  <conditionalFormatting sqref="N501">
    <cfRule type="cellIs" dxfId="2981" priority="10466" operator="equal">
      <formula>"TIẾN"</formula>
    </cfRule>
  </conditionalFormatting>
  <conditionalFormatting sqref="B500:B501">
    <cfRule type="cellIs" dxfId="2980" priority="10467" operator="equal">
      <formula>"LỖI LINK FB"</formula>
    </cfRule>
  </conditionalFormatting>
  <conditionalFormatting sqref="B500:B501">
    <cfRule type="cellIs" dxfId="2979" priority="10468" operator="equal">
      <formula>"Chờ feedback"</formula>
    </cfRule>
  </conditionalFormatting>
  <conditionalFormatting sqref="B500:B501">
    <cfRule type="cellIs" dxfId="2978" priority="10469" operator="equal">
      <formula>"Chờ lớp"</formula>
    </cfRule>
  </conditionalFormatting>
  <conditionalFormatting sqref="B500:B501">
    <cfRule type="cellIs" dxfId="2977" priority="10470" operator="equal">
      <formula>"DONE"</formula>
    </cfRule>
  </conditionalFormatting>
  <conditionalFormatting sqref="B500:B501">
    <cfRule type="cellIs" dxfId="2976" priority="10471" operator="equal">
      <formula>"LỖI LINK FB"</formula>
    </cfRule>
  </conditionalFormatting>
  <conditionalFormatting sqref="B500:B501">
    <cfRule type="cellIs" dxfId="2975" priority="10472" operator="equal">
      <formula>"LỖI LINK FB"</formula>
    </cfRule>
  </conditionalFormatting>
  <conditionalFormatting sqref="B500:B501">
    <cfRule type="cellIs" dxfId="2974" priority="10473" operator="equal">
      <formula>"LỖI LINK FB"</formula>
    </cfRule>
  </conditionalFormatting>
  <conditionalFormatting sqref="B500:B501">
    <cfRule type="cellIs" dxfId="2973" priority="10474" operator="equal">
      <formula>"LỖI LINK FB"</formula>
    </cfRule>
  </conditionalFormatting>
  <conditionalFormatting sqref="B500:B501">
    <cfRule type="cellIs" dxfId="2972" priority="10475" operator="equal">
      <formula>"LỖI LINK FB"</formula>
    </cfRule>
  </conditionalFormatting>
  <conditionalFormatting sqref="B500:B501">
    <cfRule type="cellIs" dxfId="2971" priority="10476" operator="equal">
      <formula>"LỖI LINK FB"</formula>
    </cfRule>
  </conditionalFormatting>
  <conditionalFormatting sqref="B500:B501">
    <cfRule type="cellIs" dxfId="2970" priority="10477" operator="equal">
      <formula>"LỖI LINK FB"</formula>
    </cfRule>
  </conditionalFormatting>
  <conditionalFormatting sqref="B500:B501">
    <cfRule type="cellIs" dxfId="2969" priority="10478" operator="equal">
      <formula>"LỖI LINK FB"</formula>
    </cfRule>
  </conditionalFormatting>
  <conditionalFormatting sqref="B500:B501">
    <cfRule type="cellIs" dxfId="2968" priority="10479" operator="equal">
      <formula>"LỖI LINK FB"</formula>
    </cfRule>
  </conditionalFormatting>
  <conditionalFormatting sqref="B500:B501">
    <cfRule type="cellIs" dxfId="2967" priority="10480" operator="equal">
      <formula>"LỖI LINK FB"</formula>
    </cfRule>
  </conditionalFormatting>
  <conditionalFormatting sqref="B500:B501">
    <cfRule type="cellIs" dxfId="2966" priority="10481" operator="equal">
      <formula>"LỖI LINK FB"</formula>
    </cfRule>
  </conditionalFormatting>
  <conditionalFormatting sqref="B500:B501">
    <cfRule type="cellIs" dxfId="2965" priority="10482" operator="equal">
      <formula>"LỖI LINK FB"</formula>
    </cfRule>
  </conditionalFormatting>
  <conditionalFormatting sqref="B500:B501">
    <cfRule type="cellIs" dxfId="2964" priority="10483" operator="equal">
      <formula>"LỖI LINK FB"</formula>
    </cfRule>
  </conditionalFormatting>
  <conditionalFormatting sqref="B500:B501">
    <cfRule type="cellIs" dxfId="2963" priority="10484" operator="equal">
      <formula>"LỖI LINK FB"</formula>
    </cfRule>
  </conditionalFormatting>
  <conditionalFormatting sqref="B500:B501">
    <cfRule type="cellIs" dxfId="2962" priority="10485" operator="equal">
      <formula>"LỖI LINK FB"</formula>
    </cfRule>
  </conditionalFormatting>
  <conditionalFormatting sqref="B500:B501">
    <cfRule type="cellIs" dxfId="2961" priority="10486" operator="equal">
      <formula>"LỖI LINK FB"</formula>
    </cfRule>
  </conditionalFormatting>
  <conditionalFormatting sqref="B500:B501">
    <cfRule type="cellIs" dxfId="2960" priority="10487" operator="equal">
      <formula>"LỖI LINK FB"</formula>
    </cfRule>
  </conditionalFormatting>
  <conditionalFormatting sqref="B500:B501">
    <cfRule type="cellIs" dxfId="2959" priority="10488" operator="equal">
      <formula>"Chờ feedback"</formula>
    </cfRule>
  </conditionalFormatting>
  <conditionalFormatting sqref="B500:B501">
    <cfRule type="cellIs" dxfId="2958" priority="10489" operator="equal">
      <formula>"Chờ lớp"</formula>
    </cfRule>
  </conditionalFormatting>
  <conditionalFormatting sqref="B500:B501">
    <cfRule type="cellIs" dxfId="2957" priority="10490" operator="equal">
      <formula>"DONE"</formula>
    </cfRule>
  </conditionalFormatting>
  <conditionalFormatting sqref="C501">
    <cfRule type="cellIs" dxfId="2956" priority="10491" operator="equal">
      <formula>"Up quá trình"</formula>
    </cfRule>
  </conditionalFormatting>
  <conditionalFormatting sqref="C501">
    <cfRule type="cellIs" dxfId="2955" priority="10492" operator="equal">
      <formula>"Đã tính lương"</formula>
    </cfRule>
  </conditionalFormatting>
  <conditionalFormatting sqref="C501">
    <cfRule type="cellIs" dxfId="2954" priority="10493" operator="equal">
      <formula>"Up Level"</formula>
    </cfRule>
  </conditionalFormatting>
  <conditionalFormatting sqref="C501">
    <cfRule type="cellIs" dxfId="2953" priority="10494" operator="equal">
      <formula>"Mới"</formula>
    </cfRule>
  </conditionalFormatting>
  <conditionalFormatting sqref="C501">
    <cfRule type="cellIs" dxfId="2952" priority="10495" operator="equal">
      <formula>"Up quá trình"</formula>
    </cfRule>
  </conditionalFormatting>
  <conditionalFormatting sqref="C501">
    <cfRule type="cellIs" dxfId="2951" priority="10496" operator="equal">
      <formula>"Up Level"</formula>
    </cfRule>
  </conditionalFormatting>
  <conditionalFormatting sqref="C501">
    <cfRule type="cellIs" dxfId="2950" priority="10497" operator="equal">
      <formula>"Mới"</formula>
    </cfRule>
  </conditionalFormatting>
  <conditionalFormatting sqref="D501:E501">
    <cfRule type="containsText" dxfId="2949" priority="10498" operator="containsText" text="Combo">
      <formula>NOT(ISERROR(SEARCH(("Combo"),(D501))))</formula>
    </cfRule>
  </conditionalFormatting>
  <conditionalFormatting sqref="D501:E501">
    <cfRule type="containsText" dxfId="2948" priority="10499" operator="containsText" text="Combo">
      <formula>NOT(ISERROR(SEARCH(("Combo"),(D501))))</formula>
    </cfRule>
  </conditionalFormatting>
  <conditionalFormatting sqref="D501:E501">
    <cfRule type="containsText" dxfId="2947" priority="10500" operator="containsText" text="Combo">
      <formula>NOT(ISERROR(SEARCH(("Combo"),(D501))))</formula>
    </cfRule>
  </conditionalFormatting>
  <conditionalFormatting sqref="D501:E501">
    <cfRule type="containsText" dxfId="2946" priority="10501" operator="containsText" text="Combo">
      <formula>NOT(ISERROR(SEARCH(("Combo"),(D501))))</formula>
    </cfRule>
  </conditionalFormatting>
  <conditionalFormatting sqref="D501:E501">
    <cfRule type="cellIs" dxfId="2945" priority="10502" operator="equal">
      <formula>"Toeic Lv2"</formula>
    </cfRule>
  </conditionalFormatting>
  <conditionalFormatting sqref="D501:E501">
    <cfRule type="cellIs" dxfId="2944" priority="10503" operator="equal">
      <formula>"Toeic Lv1"</formula>
    </cfRule>
  </conditionalFormatting>
  <conditionalFormatting sqref="D501:E501">
    <cfRule type="cellIs" dxfId="2943" priority="10504" operator="equal">
      <formula>"GT Lv3"</formula>
    </cfRule>
  </conditionalFormatting>
  <conditionalFormatting sqref="D501:E501">
    <cfRule type="cellIs" dxfId="2942" priority="10505" operator="equal">
      <formula>"GT Lv2"</formula>
    </cfRule>
  </conditionalFormatting>
  <conditionalFormatting sqref="D501:E501">
    <cfRule type="cellIs" dxfId="2941" priority="10506" operator="equal">
      <formula>"GT Lv1"</formula>
    </cfRule>
  </conditionalFormatting>
  <conditionalFormatting sqref="G501">
    <cfRule type="cellIs" dxfId="2940" priority="10507" operator="equal">
      <formula>"V"</formula>
    </cfRule>
  </conditionalFormatting>
  <conditionalFormatting sqref="G501">
    <cfRule type="cellIs" dxfId="2939" priority="10508" operator="equal">
      <formula>"T"</formula>
    </cfRule>
  </conditionalFormatting>
  <conditionalFormatting sqref="G501">
    <cfRule type="cellIs" dxfId="2938" priority="10509" operator="equal">
      <formula>"C"</formula>
    </cfRule>
  </conditionalFormatting>
  <conditionalFormatting sqref="G501">
    <cfRule type="cellIs" dxfId="2937" priority="10510" operator="equal">
      <formula>"B"</formula>
    </cfRule>
  </conditionalFormatting>
  <conditionalFormatting sqref="G501">
    <cfRule type="cellIs" dxfId="2936" priority="10511" operator="equal">
      <formula>"A"</formula>
    </cfRule>
  </conditionalFormatting>
  <conditionalFormatting sqref="G501">
    <cfRule type="cellIs" dxfId="2935" priority="10512" operator="equal">
      <formula>"V"</formula>
    </cfRule>
  </conditionalFormatting>
  <conditionalFormatting sqref="G501">
    <cfRule type="cellIs" dxfId="2934" priority="10513" operator="equal">
      <formula>"V"</formula>
    </cfRule>
  </conditionalFormatting>
  <conditionalFormatting sqref="G501">
    <cfRule type="cellIs" dxfId="2933" priority="10514" operator="equal">
      <formula>"V"</formula>
    </cfRule>
  </conditionalFormatting>
  <conditionalFormatting sqref="D492:E492">
    <cfRule type="containsText" dxfId="2932" priority="10515" operator="containsText" text="Combo">
      <formula>NOT(ISERROR(SEARCH(("Combo"),(D492))))</formula>
    </cfRule>
  </conditionalFormatting>
  <conditionalFormatting sqref="D492:E492">
    <cfRule type="containsText" dxfId="2931" priority="10516" operator="containsText" text="Combo">
      <formula>NOT(ISERROR(SEARCH(("Combo"),(D492))))</formula>
    </cfRule>
  </conditionalFormatting>
  <conditionalFormatting sqref="D492:E492">
    <cfRule type="containsText" dxfId="2930" priority="10517" operator="containsText" text="Combo">
      <formula>NOT(ISERROR(SEARCH(("Combo"),(D492))))</formula>
    </cfRule>
  </conditionalFormatting>
  <conditionalFormatting sqref="D492:E492">
    <cfRule type="containsText" dxfId="2929" priority="10518" operator="containsText" text="Combo">
      <formula>NOT(ISERROR(SEARCH(("Combo"),(D492))))</formula>
    </cfRule>
  </conditionalFormatting>
  <conditionalFormatting sqref="D492:E492">
    <cfRule type="cellIs" dxfId="2928" priority="10519" operator="equal">
      <formula>"Toeic Lv2"</formula>
    </cfRule>
  </conditionalFormatting>
  <conditionalFormatting sqref="D492:E492">
    <cfRule type="cellIs" dxfId="2927" priority="10520" operator="equal">
      <formula>"Toeic Lv1"</formula>
    </cfRule>
  </conditionalFormatting>
  <conditionalFormatting sqref="D492:E492">
    <cfRule type="cellIs" dxfId="2926" priority="10521" operator="equal">
      <formula>"GT Lv3"</formula>
    </cfRule>
  </conditionalFormatting>
  <conditionalFormatting sqref="D492:E492">
    <cfRule type="cellIs" dxfId="2925" priority="10522" operator="equal">
      <formula>"GT Lv2"</formula>
    </cfRule>
  </conditionalFormatting>
  <conditionalFormatting sqref="D492:E492">
    <cfRule type="cellIs" dxfId="2924" priority="10523" operator="equal">
      <formula>"GT Lv1"</formula>
    </cfRule>
  </conditionalFormatting>
  <conditionalFormatting sqref="B492">
    <cfRule type="cellIs" dxfId="2923" priority="10524" operator="equal">
      <formula>"LỖI LINK FB"</formula>
    </cfRule>
  </conditionalFormatting>
  <conditionalFormatting sqref="B492">
    <cfRule type="cellIs" dxfId="2922" priority="10525" operator="equal">
      <formula>"Chờ feedback"</formula>
    </cfRule>
  </conditionalFormatting>
  <conditionalFormatting sqref="B492">
    <cfRule type="cellIs" dxfId="2921" priority="10526" operator="equal">
      <formula>"Chờ lớp"</formula>
    </cfRule>
  </conditionalFormatting>
  <conditionalFormatting sqref="B492">
    <cfRule type="cellIs" dxfId="2920" priority="10527" operator="equal">
      <formula>"DONE"</formula>
    </cfRule>
  </conditionalFormatting>
  <conditionalFormatting sqref="B492">
    <cfRule type="cellIs" dxfId="2919" priority="10528" operator="equal">
      <formula>"LỖI LINK FB"</formula>
    </cfRule>
  </conditionalFormatting>
  <conditionalFormatting sqref="B492">
    <cfRule type="cellIs" dxfId="2918" priority="10529" operator="equal">
      <formula>"LỖI LINK FB"</formula>
    </cfRule>
  </conditionalFormatting>
  <conditionalFormatting sqref="B492">
    <cfRule type="cellIs" dxfId="2917" priority="10530" operator="equal">
      <formula>"LỖI LINK FB"</formula>
    </cfRule>
  </conditionalFormatting>
  <conditionalFormatting sqref="B492">
    <cfRule type="cellIs" dxfId="2916" priority="10531" operator="equal">
      <formula>"LỖI LINK FB"</formula>
    </cfRule>
  </conditionalFormatting>
  <conditionalFormatting sqref="B492">
    <cfRule type="cellIs" dxfId="2915" priority="10532" operator="equal">
      <formula>"LỖI LINK FB"</formula>
    </cfRule>
  </conditionalFormatting>
  <conditionalFormatting sqref="B492">
    <cfRule type="cellIs" dxfId="2914" priority="10533" operator="equal">
      <formula>"LỖI LINK FB"</formula>
    </cfRule>
  </conditionalFormatting>
  <conditionalFormatting sqref="B492">
    <cfRule type="cellIs" dxfId="2913" priority="10534" operator="equal">
      <formula>"LỖI LINK FB"</formula>
    </cfRule>
  </conditionalFormatting>
  <conditionalFormatting sqref="B492">
    <cfRule type="cellIs" dxfId="2912" priority="10535" operator="equal">
      <formula>"LỖI LINK FB"</formula>
    </cfRule>
  </conditionalFormatting>
  <conditionalFormatting sqref="B492">
    <cfRule type="cellIs" dxfId="2911" priority="10536" operator="equal">
      <formula>"LỖI LINK FB"</formula>
    </cfRule>
  </conditionalFormatting>
  <conditionalFormatting sqref="B492">
    <cfRule type="cellIs" dxfId="2910" priority="10537" operator="equal">
      <formula>"LỖI LINK FB"</formula>
    </cfRule>
  </conditionalFormatting>
  <conditionalFormatting sqref="B492">
    <cfRule type="cellIs" dxfId="2909" priority="10538" operator="equal">
      <formula>"LỖI LINK FB"</formula>
    </cfRule>
  </conditionalFormatting>
  <conditionalFormatting sqref="B492">
    <cfRule type="cellIs" dxfId="2908" priority="10539" operator="equal">
      <formula>"LỖI LINK FB"</formula>
    </cfRule>
  </conditionalFormatting>
  <conditionalFormatting sqref="B492">
    <cfRule type="cellIs" dxfId="2907" priority="10540" operator="equal">
      <formula>"LỖI LINK FB"</formula>
    </cfRule>
  </conditionalFormatting>
  <conditionalFormatting sqref="B492">
    <cfRule type="cellIs" dxfId="2906" priority="10541" operator="equal">
      <formula>"LỖI LINK FB"</formula>
    </cfRule>
  </conditionalFormatting>
  <conditionalFormatting sqref="B492">
    <cfRule type="cellIs" dxfId="2905" priority="10542" operator="equal">
      <formula>"LỖI LINK FB"</formula>
    </cfRule>
  </conditionalFormatting>
  <conditionalFormatting sqref="B492">
    <cfRule type="cellIs" dxfId="2904" priority="10543" operator="equal">
      <formula>"LỖI LINK FB"</formula>
    </cfRule>
  </conditionalFormatting>
  <conditionalFormatting sqref="B492">
    <cfRule type="cellIs" dxfId="2903" priority="10544" operator="equal">
      <formula>"LỖI LINK FB"</formula>
    </cfRule>
  </conditionalFormatting>
  <conditionalFormatting sqref="B492">
    <cfRule type="cellIs" dxfId="2902" priority="10545" operator="equal">
      <formula>"Chờ feedback"</formula>
    </cfRule>
  </conditionalFormatting>
  <conditionalFormatting sqref="B492">
    <cfRule type="cellIs" dxfId="2901" priority="10546" operator="equal">
      <formula>"Chờ lớp"</formula>
    </cfRule>
  </conditionalFormatting>
  <conditionalFormatting sqref="B492">
    <cfRule type="cellIs" dxfId="2900" priority="10547" operator="equal">
      <formula>"DONE"</formula>
    </cfRule>
  </conditionalFormatting>
  <conditionalFormatting sqref="B492">
    <cfRule type="cellIs" dxfId="2899" priority="10548" operator="equal">
      <formula>"LỖI LINK FB"</formula>
    </cfRule>
  </conditionalFormatting>
  <conditionalFormatting sqref="B492">
    <cfRule type="cellIs" dxfId="2898" priority="10549" operator="equal">
      <formula>"Chờ feedback"</formula>
    </cfRule>
  </conditionalFormatting>
  <conditionalFormatting sqref="B492">
    <cfRule type="cellIs" dxfId="2897" priority="10550" operator="equal">
      <formula>"Chờ lớp"</formula>
    </cfRule>
  </conditionalFormatting>
  <conditionalFormatting sqref="B492">
    <cfRule type="cellIs" dxfId="2896" priority="10551" operator="equal">
      <formula>"DONE"</formula>
    </cfRule>
  </conditionalFormatting>
  <conditionalFormatting sqref="B492">
    <cfRule type="cellIs" dxfId="2895" priority="10552" operator="equal">
      <formula>"LỖI LINK FB"</formula>
    </cfRule>
  </conditionalFormatting>
  <conditionalFormatting sqref="B492">
    <cfRule type="cellIs" dxfId="2894" priority="10553" operator="equal">
      <formula>"Chờ feedback"</formula>
    </cfRule>
  </conditionalFormatting>
  <conditionalFormatting sqref="B492">
    <cfRule type="cellIs" dxfId="2893" priority="10554" operator="equal">
      <formula>"Chờ lớp"</formula>
    </cfRule>
  </conditionalFormatting>
  <conditionalFormatting sqref="B492">
    <cfRule type="cellIs" dxfId="2892" priority="10555" operator="equal">
      <formula>"DONE"</formula>
    </cfRule>
  </conditionalFormatting>
  <conditionalFormatting sqref="B492">
    <cfRule type="cellIs" dxfId="2891" priority="10556" operator="equal">
      <formula>"DONE"</formula>
    </cfRule>
  </conditionalFormatting>
  <conditionalFormatting sqref="B492">
    <cfRule type="cellIs" dxfId="2890" priority="10557" operator="equal">
      <formula>"Chờ lớp"</formula>
    </cfRule>
  </conditionalFormatting>
  <conditionalFormatting sqref="B492">
    <cfRule type="cellIs" dxfId="2889" priority="10558" operator="equal">
      <formula>"Chờ feedback"</formula>
    </cfRule>
  </conditionalFormatting>
  <conditionalFormatting sqref="B492">
    <cfRule type="cellIs" dxfId="2888" priority="10559" operator="equal">
      <formula>"LỖI LINK FB"</formula>
    </cfRule>
  </conditionalFormatting>
  <conditionalFormatting sqref="B492">
    <cfRule type="cellIs" dxfId="2887" priority="10560" operator="equal">
      <formula>"LỖI LINK FB"</formula>
    </cfRule>
  </conditionalFormatting>
  <conditionalFormatting sqref="B492">
    <cfRule type="cellIs" dxfId="2886" priority="10561" operator="equal">
      <formula>"Chờ feedback"</formula>
    </cfRule>
  </conditionalFormatting>
  <conditionalFormatting sqref="B492">
    <cfRule type="cellIs" dxfId="2885" priority="10562" operator="equal">
      <formula>"Chờ lớp"</formula>
    </cfRule>
  </conditionalFormatting>
  <conditionalFormatting sqref="B492">
    <cfRule type="cellIs" dxfId="2884" priority="10563" operator="equal">
      <formula>"DONE"</formula>
    </cfRule>
  </conditionalFormatting>
  <conditionalFormatting sqref="B492">
    <cfRule type="cellIs" dxfId="2883" priority="10564" operator="equal">
      <formula>"DONE"</formula>
    </cfRule>
  </conditionalFormatting>
  <conditionalFormatting sqref="B492">
    <cfRule type="cellIs" dxfId="2882" priority="10565" operator="equal">
      <formula>"Chờ lớp"</formula>
    </cfRule>
  </conditionalFormatting>
  <conditionalFormatting sqref="B492">
    <cfRule type="cellIs" dxfId="2881" priority="10566" operator="equal">
      <formula>"Chờ feedback"</formula>
    </cfRule>
  </conditionalFormatting>
  <conditionalFormatting sqref="B492">
    <cfRule type="cellIs" dxfId="2880" priority="10567" operator="equal">
      <formula>"LỖI LINK FB"</formula>
    </cfRule>
  </conditionalFormatting>
  <conditionalFormatting sqref="B492">
    <cfRule type="cellIs" dxfId="2879" priority="10568" operator="equal">
      <formula>"DONE"</formula>
    </cfRule>
  </conditionalFormatting>
  <conditionalFormatting sqref="B492">
    <cfRule type="cellIs" dxfId="2878" priority="10569" operator="equal">
      <formula>"Chờ lớp"</formula>
    </cfRule>
  </conditionalFormatting>
  <conditionalFormatting sqref="B492">
    <cfRule type="cellIs" dxfId="2877" priority="10570" operator="equal">
      <formula>"Chờ feedback"</formula>
    </cfRule>
  </conditionalFormatting>
  <conditionalFormatting sqref="B492">
    <cfRule type="cellIs" dxfId="2876" priority="10571" operator="equal">
      <formula>"LỖI LINK FB"</formula>
    </cfRule>
  </conditionalFormatting>
  <conditionalFormatting sqref="B492">
    <cfRule type="cellIs" dxfId="2875" priority="10572" operator="equal">
      <formula>"LỖI LINK FB"</formula>
    </cfRule>
  </conditionalFormatting>
  <conditionalFormatting sqref="B492">
    <cfRule type="cellIs" dxfId="2874" priority="10573" operator="equal">
      <formula>"Chờ feedback"</formula>
    </cfRule>
  </conditionalFormatting>
  <conditionalFormatting sqref="B492">
    <cfRule type="cellIs" dxfId="2873" priority="10574" operator="equal">
      <formula>"Chờ lớp"</formula>
    </cfRule>
  </conditionalFormatting>
  <conditionalFormatting sqref="B492">
    <cfRule type="cellIs" dxfId="2872" priority="10575" operator="equal">
      <formula>"DONE"</formula>
    </cfRule>
  </conditionalFormatting>
  <conditionalFormatting sqref="B492">
    <cfRule type="cellIs" dxfId="2871" priority="10576" operator="equal">
      <formula>"LỖI LINK FB"</formula>
    </cfRule>
  </conditionalFormatting>
  <conditionalFormatting sqref="B492">
    <cfRule type="cellIs" dxfId="2870" priority="10577" operator="equal">
      <formula>"Chờ feedback"</formula>
    </cfRule>
  </conditionalFormatting>
  <conditionalFormatting sqref="B492">
    <cfRule type="cellIs" dxfId="2869" priority="10578" operator="equal">
      <formula>"Chờ lớp"</formula>
    </cfRule>
  </conditionalFormatting>
  <conditionalFormatting sqref="B492">
    <cfRule type="cellIs" dxfId="2868" priority="10579" operator="equal">
      <formula>"DONE"</formula>
    </cfRule>
  </conditionalFormatting>
  <conditionalFormatting sqref="B492">
    <cfRule type="cellIs" dxfId="2867" priority="10580" operator="equal">
      <formula>"DONE"</formula>
    </cfRule>
  </conditionalFormatting>
  <conditionalFormatting sqref="B492">
    <cfRule type="cellIs" dxfId="2866" priority="10581" operator="equal">
      <formula>"Chờ lớp"</formula>
    </cfRule>
  </conditionalFormatting>
  <conditionalFormatting sqref="B492">
    <cfRule type="cellIs" dxfId="2865" priority="10582" operator="equal">
      <formula>"Chờ feedback"</formula>
    </cfRule>
  </conditionalFormatting>
  <conditionalFormatting sqref="B492">
    <cfRule type="cellIs" dxfId="2864" priority="10583" operator="equal">
      <formula>"LỖI LINK FB"</formula>
    </cfRule>
  </conditionalFormatting>
  <conditionalFormatting sqref="B492">
    <cfRule type="cellIs" dxfId="2863" priority="10584" operator="equal">
      <formula>"LỖI LINK FB"</formula>
    </cfRule>
  </conditionalFormatting>
  <conditionalFormatting sqref="B492">
    <cfRule type="cellIs" dxfId="2862" priority="10585" operator="equal">
      <formula>"Chờ feedback"</formula>
    </cfRule>
  </conditionalFormatting>
  <conditionalFormatting sqref="B492">
    <cfRule type="cellIs" dxfId="2861" priority="10586" operator="equal">
      <formula>"Chờ lớp"</formula>
    </cfRule>
  </conditionalFormatting>
  <conditionalFormatting sqref="B492">
    <cfRule type="cellIs" dxfId="2860" priority="10587" operator="equal">
      <formula>"DONE"</formula>
    </cfRule>
  </conditionalFormatting>
  <conditionalFormatting sqref="B492">
    <cfRule type="cellIs" dxfId="2859" priority="10588" operator="equal">
      <formula>"LỖI LINK FB"</formula>
    </cfRule>
  </conditionalFormatting>
  <conditionalFormatting sqref="B492">
    <cfRule type="cellIs" dxfId="2858" priority="10589" operator="equal">
      <formula>"Chờ feedback"</formula>
    </cfRule>
  </conditionalFormatting>
  <conditionalFormatting sqref="B492">
    <cfRule type="cellIs" dxfId="2857" priority="10590" operator="equal">
      <formula>"Chờ lớp"</formula>
    </cfRule>
  </conditionalFormatting>
  <conditionalFormatting sqref="B492">
    <cfRule type="cellIs" dxfId="2856" priority="10591" operator="equal">
      <formula>"DONE"</formula>
    </cfRule>
  </conditionalFormatting>
  <conditionalFormatting sqref="B492">
    <cfRule type="cellIs" dxfId="2855" priority="10592" operator="equal">
      <formula>"LỖI LINK FB"</formula>
    </cfRule>
  </conditionalFormatting>
  <conditionalFormatting sqref="B492">
    <cfRule type="cellIs" dxfId="2854" priority="10593" operator="equal">
      <formula>"Chờ feedback"</formula>
    </cfRule>
  </conditionalFormatting>
  <conditionalFormatting sqref="B492">
    <cfRule type="cellIs" dxfId="2853" priority="10594" operator="equal">
      <formula>"Chờ lớp"</formula>
    </cfRule>
  </conditionalFormatting>
  <conditionalFormatting sqref="B492">
    <cfRule type="cellIs" dxfId="2852" priority="10595" operator="equal">
      <formula>"DONE"</formula>
    </cfRule>
  </conditionalFormatting>
  <conditionalFormatting sqref="B492">
    <cfRule type="cellIs" dxfId="2851" priority="10596" operator="equal">
      <formula>"LỖI LINK FB"</formula>
    </cfRule>
  </conditionalFormatting>
  <conditionalFormatting sqref="B492">
    <cfRule type="cellIs" dxfId="2850" priority="10597" operator="equal">
      <formula>"Chờ feedback"</formula>
    </cfRule>
  </conditionalFormatting>
  <conditionalFormatting sqref="B492">
    <cfRule type="cellIs" dxfId="2849" priority="10598" operator="equal">
      <formula>"Chờ lớp"</formula>
    </cfRule>
  </conditionalFormatting>
  <conditionalFormatting sqref="B492">
    <cfRule type="cellIs" dxfId="2848" priority="10599" operator="equal">
      <formula>"DONE"</formula>
    </cfRule>
  </conditionalFormatting>
  <conditionalFormatting sqref="B492">
    <cfRule type="cellIs" dxfId="2847" priority="10600" operator="equal">
      <formula>"LỖI LINK FB"</formula>
    </cfRule>
  </conditionalFormatting>
  <conditionalFormatting sqref="B492">
    <cfRule type="cellIs" dxfId="2846" priority="10601" operator="equal">
      <formula>"LỖI LINK FB"</formula>
    </cfRule>
  </conditionalFormatting>
  <conditionalFormatting sqref="B492">
    <cfRule type="cellIs" dxfId="2845" priority="10602" operator="equal">
      <formula>"LỖI LINK FB"</formula>
    </cfRule>
  </conditionalFormatting>
  <conditionalFormatting sqref="B492">
    <cfRule type="cellIs" dxfId="2844" priority="10603" operator="equal">
      <formula>"LỖI LINK FB"</formula>
    </cfRule>
  </conditionalFormatting>
  <conditionalFormatting sqref="B492">
    <cfRule type="cellIs" dxfId="2843" priority="10604" operator="equal">
      <formula>"LỖI LINK FB"</formula>
    </cfRule>
  </conditionalFormatting>
  <conditionalFormatting sqref="B492">
    <cfRule type="cellIs" dxfId="2842" priority="10605" operator="equal">
      <formula>"LỖI LINK FB"</formula>
    </cfRule>
  </conditionalFormatting>
  <conditionalFormatting sqref="B492">
    <cfRule type="cellIs" dxfId="2841" priority="10606" operator="equal">
      <formula>"LỖI LINK FB"</formula>
    </cfRule>
  </conditionalFormatting>
  <conditionalFormatting sqref="B492">
    <cfRule type="cellIs" dxfId="2840" priority="10607" operator="equal">
      <formula>"LỖI LINK FB"</formula>
    </cfRule>
  </conditionalFormatting>
  <conditionalFormatting sqref="B492">
    <cfRule type="cellIs" dxfId="2839" priority="10608" operator="equal">
      <formula>"LỖI LINK FB"</formula>
    </cfRule>
  </conditionalFormatting>
  <conditionalFormatting sqref="B492">
    <cfRule type="cellIs" dxfId="2838" priority="10609" operator="equal">
      <formula>"LỖI LINK FB"</formula>
    </cfRule>
  </conditionalFormatting>
  <conditionalFormatting sqref="B492">
    <cfRule type="cellIs" dxfId="2837" priority="10610" operator="equal">
      <formula>"LỖI LINK FB"</formula>
    </cfRule>
  </conditionalFormatting>
  <conditionalFormatting sqref="B492">
    <cfRule type="cellIs" dxfId="2836" priority="10611" operator="equal">
      <formula>"LỖI LINK FB"</formula>
    </cfRule>
  </conditionalFormatting>
  <conditionalFormatting sqref="B492">
    <cfRule type="cellIs" dxfId="2835" priority="10612" operator="equal">
      <formula>"LỖI LINK FB"</formula>
    </cfRule>
  </conditionalFormatting>
  <conditionalFormatting sqref="B492">
    <cfRule type="cellIs" dxfId="2834" priority="10613" operator="equal">
      <formula>"LỖI LINK FB"</formula>
    </cfRule>
  </conditionalFormatting>
  <conditionalFormatting sqref="B492">
    <cfRule type="cellIs" dxfId="2833" priority="10614" operator="equal">
      <formula>"Chờ feedback"</formula>
    </cfRule>
  </conditionalFormatting>
  <conditionalFormatting sqref="B492">
    <cfRule type="cellIs" dxfId="2832" priority="10615" operator="equal">
      <formula>"Chờ lớp"</formula>
    </cfRule>
  </conditionalFormatting>
  <conditionalFormatting sqref="B492">
    <cfRule type="cellIs" dxfId="2831" priority="10616" operator="equal">
      <formula>"DONE"</formula>
    </cfRule>
  </conditionalFormatting>
  <conditionalFormatting sqref="B492">
    <cfRule type="cellIs" dxfId="2830" priority="10617" operator="equal">
      <formula>"LỖI LINK FB"</formula>
    </cfRule>
  </conditionalFormatting>
  <conditionalFormatting sqref="B492">
    <cfRule type="cellIs" dxfId="2829" priority="10618" operator="equal">
      <formula>"Chờ feedback"</formula>
    </cfRule>
  </conditionalFormatting>
  <conditionalFormatting sqref="B492">
    <cfRule type="cellIs" dxfId="2828" priority="10619" operator="equal">
      <formula>"Chờ lớp"</formula>
    </cfRule>
  </conditionalFormatting>
  <conditionalFormatting sqref="B492">
    <cfRule type="cellIs" dxfId="2827" priority="10620" operator="equal">
      <formula>"DONE"</formula>
    </cfRule>
  </conditionalFormatting>
  <conditionalFormatting sqref="B492">
    <cfRule type="cellIs" dxfId="2826" priority="10621" operator="equal">
      <formula>"LỖI LINK FB"</formula>
    </cfRule>
  </conditionalFormatting>
  <conditionalFormatting sqref="B492">
    <cfRule type="cellIs" dxfId="2825" priority="10622" operator="equal">
      <formula>"Chờ feedback"</formula>
    </cfRule>
  </conditionalFormatting>
  <conditionalFormatting sqref="B492">
    <cfRule type="cellIs" dxfId="2824" priority="10623" operator="equal">
      <formula>"Chờ lớp"</formula>
    </cfRule>
  </conditionalFormatting>
  <conditionalFormatting sqref="B492">
    <cfRule type="cellIs" dxfId="2823" priority="10624" operator="equal">
      <formula>"DONE"</formula>
    </cfRule>
  </conditionalFormatting>
  <conditionalFormatting sqref="B492">
    <cfRule type="cellIs" dxfId="2822" priority="10625" operator="equal">
      <formula>"LỖI LINK FB"</formula>
    </cfRule>
  </conditionalFormatting>
  <conditionalFormatting sqref="B492">
    <cfRule type="cellIs" dxfId="2821" priority="10626" operator="equal">
      <formula>"Chờ feedback"</formula>
    </cfRule>
  </conditionalFormatting>
  <conditionalFormatting sqref="B492">
    <cfRule type="cellIs" dxfId="2820" priority="10627" operator="equal">
      <formula>"Chờ lớp"</formula>
    </cfRule>
  </conditionalFormatting>
  <conditionalFormatting sqref="B492">
    <cfRule type="cellIs" dxfId="2819" priority="10628" operator="equal">
      <formula>"DONE"</formula>
    </cfRule>
  </conditionalFormatting>
  <conditionalFormatting sqref="B492">
    <cfRule type="cellIs" dxfId="2818" priority="10629" operator="equal">
      <formula>"LỖI LINK FB"</formula>
    </cfRule>
  </conditionalFormatting>
  <conditionalFormatting sqref="B492">
    <cfRule type="cellIs" dxfId="2817" priority="10630" operator="equal">
      <formula>"LỖI LINK FB"</formula>
    </cfRule>
  </conditionalFormatting>
  <conditionalFormatting sqref="B492">
    <cfRule type="cellIs" dxfId="2816" priority="10631" operator="equal">
      <formula>"LỖI LINK FB"</formula>
    </cfRule>
  </conditionalFormatting>
  <conditionalFormatting sqref="B492">
    <cfRule type="cellIs" dxfId="2815" priority="10632" operator="equal">
      <formula>"LỖI LINK FB"</formula>
    </cfRule>
  </conditionalFormatting>
  <conditionalFormatting sqref="B492">
    <cfRule type="cellIs" dxfId="2814" priority="10633" operator="equal">
      <formula>"LỖI LINK FB"</formula>
    </cfRule>
  </conditionalFormatting>
  <conditionalFormatting sqref="B492">
    <cfRule type="cellIs" dxfId="2813" priority="10634" operator="equal">
      <formula>"LỖI LINK FB"</formula>
    </cfRule>
  </conditionalFormatting>
  <conditionalFormatting sqref="B492">
    <cfRule type="cellIs" dxfId="2812" priority="10635" operator="equal">
      <formula>"LỖI LINK FB"</formula>
    </cfRule>
  </conditionalFormatting>
  <conditionalFormatting sqref="B492">
    <cfRule type="cellIs" dxfId="2811" priority="10636" operator="equal">
      <formula>"LỖI LINK FB"</formula>
    </cfRule>
  </conditionalFormatting>
  <conditionalFormatting sqref="B492">
    <cfRule type="cellIs" dxfId="2810" priority="10637" operator="equal">
      <formula>"LỖI LINK FB"</formula>
    </cfRule>
  </conditionalFormatting>
  <conditionalFormatting sqref="B492">
    <cfRule type="cellIs" dxfId="2809" priority="10638" operator="equal">
      <formula>"LỖI LINK FB"</formula>
    </cfRule>
  </conditionalFormatting>
  <conditionalFormatting sqref="B492">
    <cfRule type="cellIs" dxfId="2808" priority="10639" operator="equal">
      <formula>"LỖI LINK FB"</formula>
    </cfRule>
  </conditionalFormatting>
  <conditionalFormatting sqref="B492">
    <cfRule type="cellIs" dxfId="2807" priority="10640" operator="equal">
      <formula>"LỖI LINK FB"</formula>
    </cfRule>
  </conditionalFormatting>
  <conditionalFormatting sqref="B492">
    <cfRule type="cellIs" dxfId="2806" priority="10641" operator="equal">
      <formula>"LỖI LINK FB"</formula>
    </cfRule>
  </conditionalFormatting>
  <conditionalFormatting sqref="B492">
    <cfRule type="cellIs" dxfId="2805" priority="10642" operator="equal">
      <formula>"LỖI LINK FB"</formula>
    </cfRule>
  </conditionalFormatting>
  <conditionalFormatting sqref="B492">
    <cfRule type="cellIs" dxfId="2804" priority="10643" operator="equal">
      <formula>"Chờ feedback"</formula>
    </cfRule>
  </conditionalFormatting>
  <conditionalFormatting sqref="B492">
    <cfRule type="cellIs" dxfId="2803" priority="10644" operator="equal">
      <formula>"Chờ lớp"</formula>
    </cfRule>
  </conditionalFormatting>
  <conditionalFormatting sqref="B492">
    <cfRule type="cellIs" dxfId="2802" priority="10645" operator="equal">
      <formula>"DONE"</formula>
    </cfRule>
  </conditionalFormatting>
  <conditionalFormatting sqref="C492">
    <cfRule type="cellIs" dxfId="2801" priority="10646" operator="equal">
      <formula>"Up quá trình"</formula>
    </cfRule>
  </conditionalFormatting>
  <conditionalFormatting sqref="C492">
    <cfRule type="cellIs" dxfId="2800" priority="10647" operator="equal">
      <formula>"Đã tính lương"</formula>
    </cfRule>
  </conditionalFormatting>
  <conditionalFormatting sqref="C492">
    <cfRule type="cellIs" dxfId="2799" priority="10648" operator="equal">
      <formula>"Up Level"</formula>
    </cfRule>
  </conditionalFormatting>
  <conditionalFormatting sqref="C492">
    <cfRule type="cellIs" dxfId="2798" priority="10649" operator="equal">
      <formula>"Mới"</formula>
    </cfRule>
  </conditionalFormatting>
  <conditionalFormatting sqref="C492">
    <cfRule type="cellIs" dxfId="2797" priority="10650" operator="equal">
      <formula>"Up quá trình"</formula>
    </cfRule>
  </conditionalFormatting>
  <conditionalFormatting sqref="C492 Z492">
    <cfRule type="cellIs" dxfId="2796" priority="10651" operator="equal">
      <formula>"Đã tính lương"</formula>
    </cfRule>
  </conditionalFormatting>
  <conditionalFormatting sqref="C492">
    <cfRule type="cellIs" dxfId="2795" priority="10652" operator="equal">
      <formula>"Up Level"</formula>
    </cfRule>
  </conditionalFormatting>
  <conditionalFormatting sqref="C492">
    <cfRule type="cellIs" dxfId="2794" priority="10653" operator="equal">
      <formula>"Mới"</formula>
    </cfRule>
  </conditionalFormatting>
  <conditionalFormatting sqref="G492">
    <cfRule type="cellIs" dxfId="2793" priority="10654" operator="equal">
      <formula>"V"</formula>
    </cfRule>
  </conditionalFormatting>
  <conditionalFormatting sqref="G492">
    <cfRule type="cellIs" dxfId="2792" priority="10655" operator="equal">
      <formula>"T"</formula>
    </cfRule>
  </conditionalFormatting>
  <conditionalFormatting sqref="G492">
    <cfRule type="cellIs" dxfId="2791" priority="10656" operator="equal">
      <formula>"C"</formula>
    </cfRule>
  </conditionalFormatting>
  <conditionalFormatting sqref="G492">
    <cfRule type="cellIs" dxfId="2790" priority="10657" operator="equal">
      <formula>"B"</formula>
    </cfRule>
  </conditionalFormatting>
  <conditionalFormatting sqref="G492">
    <cfRule type="cellIs" dxfId="2789" priority="10658" operator="equal">
      <formula>"A"</formula>
    </cfRule>
  </conditionalFormatting>
  <conditionalFormatting sqref="G492">
    <cfRule type="cellIs" dxfId="2788" priority="10659" operator="equal">
      <formula>"V"</formula>
    </cfRule>
  </conditionalFormatting>
  <conditionalFormatting sqref="G492">
    <cfRule type="cellIs" dxfId="2787" priority="10660" operator="equal">
      <formula>"V"</formula>
    </cfRule>
  </conditionalFormatting>
  <conditionalFormatting sqref="G492">
    <cfRule type="cellIs" dxfId="2786" priority="10661" operator="equal">
      <formula>"V"</formula>
    </cfRule>
  </conditionalFormatting>
  <conditionalFormatting sqref="G492:H492">
    <cfRule type="cellIs" dxfId="2785" priority="10662" operator="equal">
      <formula>"V"</formula>
    </cfRule>
  </conditionalFormatting>
  <conditionalFormatting sqref="G492:H492">
    <cfRule type="cellIs" dxfId="2784" priority="10663" operator="equal">
      <formula>"V"</formula>
    </cfRule>
  </conditionalFormatting>
  <conditionalFormatting sqref="G492:H492">
    <cfRule type="cellIs" dxfId="2783" priority="10664" operator="equal">
      <formula>"V"</formula>
    </cfRule>
  </conditionalFormatting>
  <conditionalFormatting sqref="G492:H492">
    <cfRule type="cellIs" dxfId="2782" priority="10665" operator="equal">
      <formula>"V"</formula>
    </cfRule>
  </conditionalFormatting>
  <conditionalFormatting sqref="G492:H492">
    <cfRule type="cellIs" dxfId="2781" priority="10666" operator="equal">
      <formula>"T"</formula>
    </cfRule>
  </conditionalFormatting>
  <conditionalFormatting sqref="G492:H492">
    <cfRule type="cellIs" dxfId="2780" priority="10667" operator="equal">
      <formula>"C"</formula>
    </cfRule>
  </conditionalFormatting>
  <conditionalFormatting sqref="G492:H492">
    <cfRule type="cellIs" dxfId="2779" priority="10668" operator="equal">
      <formula>"B"</formula>
    </cfRule>
  </conditionalFormatting>
  <conditionalFormatting sqref="G492:H492">
    <cfRule type="cellIs" dxfId="2778" priority="10669" operator="equal">
      <formula>"A"</formula>
    </cfRule>
  </conditionalFormatting>
  <conditionalFormatting sqref="H492">
    <cfRule type="colorScale" priority="10670">
      <colorScale>
        <cfvo type="min"/>
        <cfvo type="max"/>
        <color rgb="FF57BB8A"/>
        <color rgb="FFFFFFFF"/>
      </colorScale>
    </cfRule>
  </conditionalFormatting>
  <conditionalFormatting sqref="AC492:AD492">
    <cfRule type="cellIs" dxfId="2777" priority="10671" operator="equal">
      <formula>"Đã nhận"</formula>
    </cfRule>
  </conditionalFormatting>
  <conditionalFormatting sqref="X492 Y492:Y496">
    <cfRule type="endsWith" dxfId="2776" priority="10672" operator="endsWith" text=" ">
      <formula>RIGHT((X492),LEN(" "))=(" ")</formula>
    </cfRule>
  </conditionalFormatting>
  <conditionalFormatting sqref="X492 Y492:Y496">
    <cfRule type="endsWith" dxfId="2775" priority="10673" operator="endsWith" text=" ">
      <formula>RIGHT((X492),LEN(" "))=(" ")</formula>
    </cfRule>
  </conditionalFormatting>
  <conditionalFormatting sqref="R492">
    <cfRule type="containsText" dxfId="2774" priority="10674" operator="containsText" text="Chung">
      <formula>NOT(ISERROR(SEARCH(("Chung"),(R492))))</formula>
    </cfRule>
  </conditionalFormatting>
  <conditionalFormatting sqref="R492">
    <cfRule type="containsText" dxfId="2773" priority="10675" operator="containsText" text="Chung">
      <formula>NOT(ISERROR(SEARCH(("Chung"),(R492))))</formula>
    </cfRule>
  </conditionalFormatting>
  <conditionalFormatting sqref="W492:X492">
    <cfRule type="cellIs" dxfId="2772" priority="10676" operator="equal">
      <formula>"Sách"</formula>
    </cfRule>
  </conditionalFormatting>
  <conditionalFormatting sqref="W492:X492">
    <cfRule type="cellIs" dxfId="2771" priority="10677" operator="equal">
      <formula>"Sách"</formula>
    </cfRule>
  </conditionalFormatting>
  <conditionalFormatting sqref="N492">
    <cfRule type="cellIs" dxfId="2770" priority="10678" operator="equal">
      <formula>"TIẾN"</formula>
    </cfRule>
  </conditionalFormatting>
  <conditionalFormatting sqref="N492">
    <cfRule type="cellIs" dxfId="2769" priority="10679" operator="equal">
      <formula>"TIẾN"</formula>
    </cfRule>
  </conditionalFormatting>
  <conditionalFormatting sqref="Z492">
    <cfRule type="cellIs" dxfId="2768" priority="10680" operator="equal">
      <formula>"R-Thiếu"</formula>
    </cfRule>
  </conditionalFormatting>
  <conditionalFormatting sqref="Z492">
    <cfRule type="cellIs" dxfId="2767" priority="10681" operator="equal">
      <formula>"R"</formula>
    </cfRule>
  </conditionalFormatting>
  <conditionalFormatting sqref="Z492">
    <cfRule type="cellIs" dxfId="2766" priority="10682" operator="equal">
      <formula>"Đã tính lương"</formula>
    </cfRule>
  </conditionalFormatting>
  <conditionalFormatting sqref="N486:N488">
    <cfRule type="cellIs" dxfId="2765" priority="10683" operator="equal">
      <formula>"TIẾN"</formula>
    </cfRule>
  </conditionalFormatting>
  <conditionalFormatting sqref="N486:N488">
    <cfRule type="cellIs" dxfId="2764" priority="10684" operator="equal">
      <formula>"TIẾN"</formula>
    </cfRule>
  </conditionalFormatting>
  <conditionalFormatting sqref="H486:H488">
    <cfRule type="colorScale" priority="10685">
      <colorScale>
        <cfvo type="min"/>
        <cfvo type="max"/>
        <color rgb="FF57BB8A"/>
        <color rgb="FFFFFFFF"/>
      </colorScale>
    </cfRule>
  </conditionalFormatting>
  <conditionalFormatting sqref="D486:E488">
    <cfRule type="containsText" dxfId="2763" priority="10686" operator="containsText" text="Combo">
      <formula>NOT(ISERROR(SEARCH(("Combo"),(D486))))</formula>
    </cfRule>
  </conditionalFormatting>
  <conditionalFormatting sqref="D486:E488">
    <cfRule type="containsText" dxfId="2762" priority="10687" operator="containsText" text="Combo">
      <formula>NOT(ISERROR(SEARCH(("Combo"),(D486))))</formula>
    </cfRule>
  </conditionalFormatting>
  <conditionalFormatting sqref="D486:E488">
    <cfRule type="containsText" dxfId="2761" priority="10688" operator="containsText" text="Combo">
      <formula>NOT(ISERROR(SEARCH(("Combo"),(D486))))</formula>
    </cfRule>
  </conditionalFormatting>
  <conditionalFormatting sqref="D486:E488">
    <cfRule type="containsText" dxfId="2760" priority="10689" operator="containsText" text="Combo">
      <formula>NOT(ISERROR(SEARCH(("Combo"),(D486))))</formula>
    </cfRule>
  </conditionalFormatting>
  <conditionalFormatting sqref="D486:E488">
    <cfRule type="cellIs" dxfId="2759" priority="10690" operator="equal">
      <formula>"Toeic Lv2"</formula>
    </cfRule>
  </conditionalFormatting>
  <conditionalFormatting sqref="D486:E488">
    <cfRule type="cellIs" dxfId="2758" priority="10691" operator="equal">
      <formula>"Toeic Lv1"</formula>
    </cfRule>
  </conditionalFormatting>
  <conditionalFormatting sqref="D486:E488">
    <cfRule type="cellIs" dxfId="2757" priority="10692" operator="equal">
      <formula>"GT Lv3"</formula>
    </cfRule>
  </conditionalFormatting>
  <conditionalFormatting sqref="D486:E488">
    <cfRule type="cellIs" dxfId="2756" priority="10693" operator="equal">
      <formula>"GT Lv2"</formula>
    </cfRule>
  </conditionalFormatting>
  <conditionalFormatting sqref="D486:E488">
    <cfRule type="cellIs" dxfId="2755" priority="10694" operator="equal">
      <formula>"GT Lv1"</formula>
    </cfRule>
  </conditionalFormatting>
  <conditionalFormatting sqref="X486:Y488">
    <cfRule type="endsWith" dxfId="2754" priority="10695" operator="endsWith" text=" ">
      <formula>RIGHT((X486),LEN(" "))=(" ")</formula>
    </cfRule>
  </conditionalFormatting>
  <conditionalFormatting sqref="X486:Y488">
    <cfRule type="endsWith" dxfId="2753" priority="10696" operator="endsWith" text=" ">
      <formula>RIGHT((X486),LEN(" "))=(" ")</formula>
    </cfRule>
  </conditionalFormatting>
  <conditionalFormatting sqref="C486:C488 Z486:Z488">
    <cfRule type="cellIs" dxfId="2752" priority="10697" operator="equal">
      <formula>"Đã tính lương"</formula>
    </cfRule>
  </conditionalFormatting>
  <conditionalFormatting sqref="Z486:Z488">
    <cfRule type="cellIs" dxfId="2751" priority="10698" operator="equal">
      <formula>"R-Thiếu"</formula>
    </cfRule>
  </conditionalFormatting>
  <conditionalFormatting sqref="Z486:Z488">
    <cfRule type="cellIs" dxfId="2750" priority="10699" operator="equal">
      <formula>"R"</formula>
    </cfRule>
  </conditionalFormatting>
  <conditionalFormatting sqref="Z486:Z488">
    <cfRule type="cellIs" dxfId="2749" priority="10700" operator="equal">
      <formula>"Đã tính lương"</formula>
    </cfRule>
  </conditionalFormatting>
  <conditionalFormatting sqref="R486:R488">
    <cfRule type="containsText" dxfId="2748" priority="10701" operator="containsText" text="Chung">
      <formula>NOT(ISERROR(SEARCH(("Chung"),(R486))))</formula>
    </cfRule>
  </conditionalFormatting>
  <conditionalFormatting sqref="R486:R488">
    <cfRule type="containsText" dxfId="2747" priority="10702" operator="containsText" text="Chung">
      <formula>NOT(ISERROR(SEARCH(("Chung"),(R486))))</formula>
    </cfRule>
  </conditionalFormatting>
  <conditionalFormatting sqref="G486:G488">
    <cfRule type="cellIs" dxfId="2746" priority="10703" operator="equal">
      <formula>"V"</formula>
    </cfRule>
  </conditionalFormatting>
  <conditionalFormatting sqref="G486:G488">
    <cfRule type="cellIs" dxfId="2745" priority="10704" operator="equal">
      <formula>"T"</formula>
    </cfRule>
  </conditionalFormatting>
  <conditionalFormatting sqref="G486:G488">
    <cfRule type="cellIs" dxfId="2744" priority="10705" operator="equal">
      <formula>"C"</formula>
    </cfRule>
  </conditionalFormatting>
  <conditionalFormatting sqref="G486:G488">
    <cfRule type="cellIs" dxfId="2743" priority="10706" operator="equal">
      <formula>"B"</formula>
    </cfRule>
  </conditionalFormatting>
  <conditionalFormatting sqref="G486:G488">
    <cfRule type="cellIs" dxfId="2742" priority="10707" operator="equal">
      <formula>"A"</formula>
    </cfRule>
  </conditionalFormatting>
  <conditionalFormatting sqref="G486:G488">
    <cfRule type="cellIs" dxfId="2741" priority="10708" operator="equal">
      <formula>"V"</formula>
    </cfRule>
  </conditionalFormatting>
  <conditionalFormatting sqref="G486:G488">
    <cfRule type="cellIs" dxfId="2740" priority="10709" operator="equal">
      <formula>"V"</formula>
    </cfRule>
  </conditionalFormatting>
  <conditionalFormatting sqref="G486:G488">
    <cfRule type="cellIs" dxfId="2739" priority="10710" operator="equal">
      <formula>"V"</formula>
    </cfRule>
  </conditionalFormatting>
  <conditionalFormatting sqref="G486:H488">
    <cfRule type="cellIs" dxfId="2738" priority="10711" operator="equal">
      <formula>"A"</formula>
    </cfRule>
  </conditionalFormatting>
  <conditionalFormatting sqref="G486:H488">
    <cfRule type="cellIs" dxfId="2737" priority="10712" operator="equal">
      <formula>"B"</formula>
    </cfRule>
  </conditionalFormatting>
  <conditionalFormatting sqref="G486:H488">
    <cfRule type="cellIs" dxfId="2736" priority="10713" operator="equal">
      <formula>"C"</formula>
    </cfRule>
  </conditionalFormatting>
  <conditionalFormatting sqref="G486:H488">
    <cfRule type="cellIs" dxfId="2735" priority="10714" operator="equal">
      <formula>"T"</formula>
    </cfRule>
  </conditionalFormatting>
  <conditionalFormatting sqref="G486:H488">
    <cfRule type="cellIs" dxfId="2734" priority="10715" operator="equal">
      <formula>"V"</formula>
    </cfRule>
  </conditionalFormatting>
  <conditionalFormatting sqref="G486:H488">
    <cfRule type="cellIs" dxfId="2733" priority="10716" operator="equal">
      <formula>"V"</formula>
    </cfRule>
  </conditionalFormatting>
  <conditionalFormatting sqref="G486:H488">
    <cfRule type="cellIs" dxfId="2732" priority="10717" operator="equal">
      <formula>"V"</formula>
    </cfRule>
  </conditionalFormatting>
  <conditionalFormatting sqref="G486:H488">
    <cfRule type="cellIs" dxfId="2731" priority="10718" operator="equal">
      <formula>"V"</formula>
    </cfRule>
  </conditionalFormatting>
  <conditionalFormatting sqref="C486:C488">
    <cfRule type="cellIs" dxfId="2730" priority="10719" operator="equal">
      <formula>"Up quá trình"</formula>
    </cfRule>
  </conditionalFormatting>
  <conditionalFormatting sqref="C486:C488">
    <cfRule type="cellIs" dxfId="2729" priority="10720" operator="equal">
      <formula>"Đã tính lương"</formula>
    </cfRule>
  </conditionalFormatting>
  <conditionalFormatting sqref="C486:C488">
    <cfRule type="cellIs" dxfId="2728" priority="10721" operator="equal">
      <formula>"Up Level"</formula>
    </cfRule>
  </conditionalFormatting>
  <conditionalFormatting sqref="C486:C488">
    <cfRule type="cellIs" dxfId="2727" priority="10722" operator="equal">
      <formula>"Mới"</formula>
    </cfRule>
  </conditionalFormatting>
  <conditionalFormatting sqref="C486:C488">
    <cfRule type="cellIs" dxfId="2726" priority="10723" operator="equal">
      <formula>"Up quá trình"</formula>
    </cfRule>
  </conditionalFormatting>
  <conditionalFormatting sqref="C486:C488">
    <cfRule type="cellIs" dxfId="2725" priority="10724" operator="equal">
      <formula>"Up Level"</formula>
    </cfRule>
  </conditionalFormatting>
  <conditionalFormatting sqref="C486:C488">
    <cfRule type="cellIs" dxfId="2724" priority="10725" operator="equal">
      <formula>"Mới"</formula>
    </cfRule>
  </conditionalFormatting>
  <conditionalFormatting sqref="B486:B488 B499">
    <cfRule type="cellIs" dxfId="2723" priority="10726" operator="equal">
      <formula>"LỖI LINK FB"</formula>
    </cfRule>
  </conditionalFormatting>
  <conditionalFormatting sqref="B486:B488 B499">
    <cfRule type="cellIs" dxfId="2722" priority="10727" operator="equal">
      <formula>"Chờ feedback"</formula>
    </cfRule>
  </conditionalFormatting>
  <conditionalFormatting sqref="B486:B488 B499">
    <cfRule type="cellIs" dxfId="2721" priority="10728" operator="equal">
      <formula>"Chờ lớp"</formula>
    </cfRule>
  </conditionalFormatting>
  <conditionalFormatting sqref="B486:B488 B499">
    <cfRule type="cellIs" dxfId="2720" priority="10729" operator="equal">
      <formula>"DONE"</formula>
    </cfRule>
  </conditionalFormatting>
  <conditionalFormatting sqref="B486:B488 B499">
    <cfRule type="cellIs" dxfId="2719" priority="10730" operator="equal">
      <formula>"LỖI LINK FB"</formula>
    </cfRule>
  </conditionalFormatting>
  <conditionalFormatting sqref="B486:B488 B499">
    <cfRule type="cellIs" dxfId="2718" priority="10731" operator="equal">
      <formula>"LỖI LINK FB"</formula>
    </cfRule>
  </conditionalFormatting>
  <conditionalFormatting sqref="B486:B488 B499">
    <cfRule type="cellIs" dxfId="2717" priority="10732" operator="equal">
      <formula>"LỖI LINK FB"</formula>
    </cfRule>
  </conditionalFormatting>
  <conditionalFormatting sqref="B486:B488 B499">
    <cfRule type="cellIs" dxfId="2716" priority="10733" operator="equal">
      <formula>"LỖI LINK FB"</formula>
    </cfRule>
  </conditionalFormatting>
  <conditionalFormatting sqref="B486:B488 B499">
    <cfRule type="cellIs" dxfId="2715" priority="10734" operator="equal">
      <formula>"LỖI LINK FB"</formula>
    </cfRule>
  </conditionalFormatting>
  <conditionalFormatting sqref="B486:B488 B499">
    <cfRule type="cellIs" dxfId="2714" priority="10735" operator="equal">
      <formula>"LỖI LINK FB"</formula>
    </cfRule>
  </conditionalFormatting>
  <conditionalFormatting sqref="B486:B488 B499">
    <cfRule type="cellIs" dxfId="2713" priority="10736" operator="equal">
      <formula>"LỖI LINK FB"</formula>
    </cfRule>
  </conditionalFormatting>
  <conditionalFormatting sqref="B486:B488 B499">
    <cfRule type="cellIs" dxfId="2712" priority="10737" operator="equal">
      <formula>"LỖI LINK FB"</formula>
    </cfRule>
  </conditionalFormatting>
  <conditionalFormatting sqref="B486:B488 B499">
    <cfRule type="cellIs" dxfId="2711" priority="10738" operator="equal">
      <formula>"LỖI LINK FB"</formula>
    </cfRule>
  </conditionalFormatting>
  <conditionalFormatting sqref="B486:B488 B499">
    <cfRule type="cellIs" dxfId="2710" priority="10739" operator="equal">
      <formula>"LỖI LINK FB"</formula>
    </cfRule>
  </conditionalFormatting>
  <conditionalFormatting sqref="B486:B488 B499">
    <cfRule type="cellIs" dxfId="2709" priority="10740" operator="equal">
      <formula>"LỖI LINK FB"</formula>
    </cfRule>
  </conditionalFormatting>
  <conditionalFormatting sqref="B486:B488 B499">
    <cfRule type="cellIs" dxfId="2708" priority="10741" operator="equal">
      <formula>"LỖI LINK FB"</formula>
    </cfRule>
  </conditionalFormatting>
  <conditionalFormatting sqref="B486:B488 B499">
    <cfRule type="cellIs" dxfId="2707" priority="10742" operator="equal">
      <formula>"LỖI LINK FB"</formula>
    </cfRule>
  </conditionalFormatting>
  <conditionalFormatting sqref="B486:B488 B499">
    <cfRule type="cellIs" dxfId="2706" priority="10743" operator="equal">
      <formula>"LỖI LINK FB"</formula>
    </cfRule>
  </conditionalFormatting>
  <conditionalFormatting sqref="B486:B488 B499">
    <cfRule type="cellIs" dxfId="2705" priority="10744" operator="equal">
      <formula>"LỖI LINK FB"</formula>
    </cfRule>
  </conditionalFormatting>
  <conditionalFormatting sqref="B486:B488 B499">
    <cfRule type="cellIs" dxfId="2704" priority="10745" operator="equal">
      <formula>"LỖI LINK FB"</formula>
    </cfRule>
  </conditionalFormatting>
  <conditionalFormatting sqref="B486:B488 B499">
    <cfRule type="cellIs" dxfId="2703" priority="10746" operator="equal">
      <formula>"LỖI LINK FB"</formula>
    </cfRule>
  </conditionalFormatting>
  <conditionalFormatting sqref="B486:B488 B499">
    <cfRule type="cellIs" dxfId="2702" priority="10747" operator="equal">
      <formula>"Chờ feedback"</formula>
    </cfRule>
  </conditionalFormatting>
  <conditionalFormatting sqref="B486:B488 B499">
    <cfRule type="cellIs" dxfId="2701" priority="10748" operator="equal">
      <formula>"Chờ lớp"</formula>
    </cfRule>
  </conditionalFormatting>
  <conditionalFormatting sqref="B486:B488 B499">
    <cfRule type="cellIs" dxfId="2700" priority="10749" operator="equal">
      <formula>"DONE"</formula>
    </cfRule>
  </conditionalFormatting>
  <conditionalFormatting sqref="AC486:AD488">
    <cfRule type="cellIs" dxfId="2699" priority="10750" operator="equal">
      <formula>"Đã nhận"</formula>
    </cfRule>
  </conditionalFormatting>
  <conditionalFormatting sqref="W486:X488">
    <cfRule type="cellIs" dxfId="2698" priority="10751" operator="equal">
      <formula>"Sách"</formula>
    </cfRule>
  </conditionalFormatting>
  <conditionalFormatting sqref="W486:X488">
    <cfRule type="cellIs" dxfId="2697" priority="10752" operator="equal">
      <formula>"Sách"</formula>
    </cfRule>
  </conditionalFormatting>
  <conditionalFormatting sqref="G482:H482">
    <cfRule type="cellIs" dxfId="2696" priority="10753" operator="equal">
      <formula>"V"</formula>
    </cfRule>
  </conditionalFormatting>
  <conditionalFormatting sqref="G482:H482">
    <cfRule type="cellIs" dxfId="2695" priority="10754" operator="equal">
      <formula>"V"</formula>
    </cfRule>
  </conditionalFormatting>
  <conditionalFormatting sqref="G482:H482">
    <cfRule type="cellIs" dxfId="2694" priority="10755" operator="equal">
      <formula>"V"</formula>
    </cfRule>
  </conditionalFormatting>
  <conditionalFormatting sqref="G482:H482">
    <cfRule type="cellIs" dxfId="2693" priority="10756" operator="equal">
      <formula>"V"</formula>
    </cfRule>
  </conditionalFormatting>
  <conditionalFormatting sqref="G482:H482">
    <cfRule type="cellIs" dxfId="2692" priority="10757" operator="equal">
      <formula>"T"</formula>
    </cfRule>
  </conditionalFormatting>
  <conditionalFormatting sqref="G482:H482">
    <cfRule type="cellIs" dxfId="2691" priority="10758" operator="equal">
      <formula>"C"</formula>
    </cfRule>
  </conditionalFormatting>
  <conditionalFormatting sqref="G482:H482">
    <cfRule type="cellIs" dxfId="2690" priority="10759" operator="equal">
      <formula>"B"</formula>
    </cfRule>
  </conditionalFormatting>
  <conditionalFormatting sqref="G482:H482">
    <cfRule type="cellIs" dxfId="2689" priority="10760" operator="equal">
      <formula>"A"</formula>
    </cfRule>
  </conditionalFormatting>
  <conditionalFormatting sqref="AC482:AD482">
    <cfRule type="cellIs" dxfId="2688" priority="10761" operator="equal">
      <formula>"Đã nhận"</formula>
    </cfRule>
  </conditionalFormatting>
  <conditionalFormatting sqref="H482">
    <cfRule type="colorScale" priority="10762">
      <colorScale>
        <cfvo type="min"/>
        <cfvo type="max"/>
        <color rgb="FF57BB8A"/>
        <color rgb="FFFFFFFF"/>
      </colorScale>
    </cfRule>
  </conditionalFormatting>
  <conditionalFormatting sqref="C482 Z482">
    <cfRule type="cellIs" dxfId="2687" priority="10763" operator="equal">
      <formula>"Đã tính lương"</formula>
    </cfRule>
  </conditionalFormatting>
  <conditionalFormatting sqref="Z482">
    <cfRule type="cellIs" dxfId="2686" priority="10764" operator="equal">
      <formula>"R-Thiếu"</formula>
    </cfRule>
  </conditionalFormatting>
  <conditionalFormatting sqref="Z482">
    <cfRule type="cellIs" dxfId="2685" priority="10765" operator="equal">
      <formula>"R"</formula>
    </cfRule>
  </conditionalFormatting>
  <conditionalFormatting sqref="Z482">
    <cfRule type="cellIs" dxfId="2684" priority="10766" operator="equal">
      <formula>"Đã tính lương"</formula>
    </cfRule>
  </conditionalFormatting>
  <conditionalFormatting sqref="X482 Y482:Y485">
    <cfRule type="endsWith" dxfId="2683" priority="10767" operator="endsWith" text=" ">
      <formula>RIGHT((X482),LEN(" "))=(" ")</formula>
    </cfRule>
  </conditionalFormatting>
  <conditionalFormatting sqref="X482 Y482:Y485">
    <cfRule type="endsWith" dxfId="2682" priority="10768" operator="endsWith" text=" ">
      <formula>RIGHT((X482),LEN(" "))=(" ")</formula>
    </cfRule>
  </conditionalFormatting>
  <conditionalFormatting sqref="W482:X482">
    <cfRule type="cellIs" dxfId="2681" priority="10769" operator="equal">
      <formula>"Sách"</formula>
    </cfRule>
  </conditionalFormatting>
  <conditionalFormatting sqref="W482:X482">
    <cfRule type="cellIs" dxfId="2680" priority="10770" operator="equal">
      <formula>"Sách"</formula>
    </cfRule>
  </conditionalFormatting>
  <conditionalFormatting sqref="R482">
    <cfRule type="containsText" dxfId="2679" priority="10771" operator="containsText" text="Chung">
      <formula>NOT(ISERROR(SEARCH(("Chung"),(R482))))</formula>
    </cfRule>
  </conditionalFormatting>
  <conditionalFormatting sqref="R482">
    <cfRule type="containsText" dxfId="2678" priority="10772" operator="containsText" text="Chung">
      <formula>NOT(ISERROR(SEARCH(("Chung"),(R482))))</formula>
    </cfRule>
  </conditionalFormatting>
  <conditionalFormatting sqref="N482">
    <cfRule type="cellIs" dxfId="2677" priority="10773" operator="equal">
      <formula>"TIẾN"</formula>
    </cfRule>
  </conditionalFormatting>
  <conditionalFormatting sqref="N482">
    <cfRule type="cellIs" dxfId="2676" priority="10774" operator="equal">
      <formula>"TIẾN"</formula>
    </cfRule>
  </conditionalFormatting>
  <conditionalFormatting sqref="C482">
    <cfRule type="cellIs" dxfId="2675" priority="10775" operator="equal">
      <formula>"Up quá trình"</formula>
    </cfRule>
  </conditionalFormatting>
  <conditionalFormatting sqref="C482">
    <cfRule type="cellIs" dxfId="2674" priority="10776" operator="equal">
      <formula>"Đã tính lương"</formula>
    </cfRule>
  </conditionalFormatting>
  <conditionalFormatting sqref="C482">
    <cfRule type="cellIs" dxfId="2673" priority="10777" operator="equal">
      <formula>"Up Level"</formula>
    </cfRule>
  </conditionalFormatting>
  <conditionalFormatting sqref="C482">
    <cfRule type="cellIs" dxfId="2672" priority="10778" operator="equal">
      <formula>"Mới"</formula>
    </cfRule>
  </conditionalFormatting>
  <conditionalFormatting sqref="C482">
    <cfRule type="cellIs" dxfId="2671" priority="10779" operator="equal">
      <formula>"Up quá trình"</formula>
    </cfRule>
  </conditionalFormatting>
  <conditionalFormatting sqref="C482">
    <cfRule type="cellIs" dxfId="2670" priority="10780" operator="equal">
      <formula>"Up Level"</formula>
    </cfRule>
  </conditionalFormatting>
  <conditionalFormatting sqref="C482">
    <cfRule type="cellIs" dxfId="2669" priority="10781" operator="equal">
      <formula>"Mới"</formula>
    </cfRule>
  </conditionalFormatting>
  <conditionalFormatting sqref="D482:E482">
    <cfRule type="containsText" dxfId="2668" priority="10782" operator="containsText" text="Combo">
      <formula>NOT(ISERROR(SEARCH(("Combo"),(D482))))</formula>
    </cfRule>
  </conditionalFormatting>
  <conditionalFormatting sqref="D482:E482">
    <cfRule type="containsText" dxfId="2667" priority="10783" operator="containsText" text="Combo">
      <formula>NOT(ISERROR(SEARCH(("Combo"),(D482))))</formula>
    </cfRule>
  </conditionalFormatting>
  <conditionalFormatting sqref="D482:E482">
    <cfRule type="containsText" dxfId="2666" priority="10784" operator="containsText" text="Combo">
      <formula>NOT(ISERROR(SEARCH(("Combo"),(D482))))</formula>
    </cfRule>
  </conditionalFormatting>
  <conditionalFormatting sqref="D482:E482">
    <cfRule type="containsText" dxfId="2665" priority="10785" operator="containsText" text="Combo">
      <formula>NOT(ISERROR(SEARCH(("Combo"),(D482))))</formula>
    </cfRule>
  </conditionalFormatting>
  <conditionalFormatting sqref="D482:E482">
    <cfRule type="cellIs" dxfId="2664" priority="10786" operator="equal">
      <formula>"Toeic Lv2"</formula>
    </cfRule>
  </conditionalFormatting>
  <conditionalFormatting sqref="D482:E482">
    <cfRule type="cellIs" dxfId="2663" priority="10787" operator="equal">
      <formula>"Toeic Lv1"</formula>
    </cfRule>
  </conditionalFormatting>
  <conditionalFormatting sqref="D482:E482">
    <cfRule type="cellIs" dxfId="2662" priority="10788" operator="equal">
      <formula>"GT Lv3"</formula>
    </cfRule>
  </conditionalFormatting>
  <conditionalFormatting sqref="D482:E482">
    <cfRule type="cellIs" dxfId="2661" priority="10789" operator="equal">
      <formula>"GT Lv2"</formula>
    </cfRule>
  </conditionalFormatting>
  <conditionalFormatting sqref="D482:E482">
    <cfRule type="cellIs" dxfId="2660" priority="10790" operator="equal">
      <formula>"GT Lv1"</formula>
    </cfRule>
  </conditionalFormatting>
  <conditionalFormatting sqref="G482">
    <cfRule type="cellIs" dxfId="2659" priority="10791" operator="equal">
      <formula>"V"</formula>
    </cfRule>
  </conditionalFormatting>
  <conditionalFormatting sqref="G482">
    <cfRule type="cellIs" dxfId="2658" priority="10792" operator="equal">
      <formula>"T"</formula>
    </cfRule>
  </conditionalFormatting>
  <conditionalFormatting sqref="G482">
    <cfRule type="cellIs" dxfId="2657" priority="10793" operator="equal">
      <formula>"C"</formula>
    </cfRule>
  </conditionalFormatting>
  <conditionalFormatting sqref="G482">
    <cfRule type="cellIs" dxfId="2656" priority="10794" operator="equal">
      <formula>"B"</formula>
    </cfRule>
  </conditionalFormatting>
  <conditionalFormatting sqref="G482">
    <cfRule type="cellIs" dxfId="2655" priority="10795" operator="equal">
      <formula>"A"</formula>
    </cfRule>
  </conditionalFormatting>
  <conditionalFormatting sqref="G482">
    <cfRule type="cellIs" dxfId="2654" priority="10796" operator="equal">
      <formula>"V"</formula>
    </cfRule>
  </conditionalFormatting>
  <conditionalFormatting sqref="G482">
    <cfRule type="cellIs" dxfId="2653" priority="10797" operator="equal">
      <formula>"V"</formula>
    </cfRule>
  </conditionalFormatting>
  <conditionalFormatting sqref="G482">
    <cfRule type="cellIs" dxfId="2652" priority="10798" operator="equal">
      <formula>"V"</formula>
    </cfRule>
  </conditionalFormatting>
  <conditionalFormatting sqref="B482">
    <cfRule type="cellIs" dxfId="2651" priority="10799" operator="equal">
      <formula>"LỖI LINK FB"</formula>
    </cfRule>
  </conditionalFormatting>
  <conditionalFormatting sqref="B482">
    <cfRule type="cellIs" dxfId="2650" priority="10800" operator="equal">
      <formula>"Chờ feedback"</formula>
    </cfRule>
  </conditionalFormatting>
  <conditionalFormatting sqref="B482">
    <cfRule type="cellIs" dxfId="2649" priority="10801" operator="equal">
      <formula>"Chờ lớp"</formula>
    </cfRule>
  </conditionalFormatting>
  <conditionalFormatting sqref="B482">
    <cfRule type="cellIs" dxfId="2648" priority="10802" operator="equal">
      <formula>"DONE"</formula>
    </cfRule>
  </conditionalFormatting>
  <conditionalFormatting sqref="B482">
    <cfRule type="cellIs" dxfId="2647" priority="10803" operator="equal">
      <formula>"LỖI LINK FB"</formula>
    </cfRule>
  </conditionalFormatting>
  <conditionalFormatting sqref="B482">
    <cfRule type="cellIs" dxfId="2646" priority="10804" operator="equal">
      <formula>"LỖI LINK FB"</formula>
    </cfRule>
  </conditionalFormatting>
  <conditionalFormatting sqref="B482">
    <cfRule type="cellIs" dxfId="2645" priority="10805" operator="equal">
      <formula>"LỖI LINK FB"</formula>
    </cfRule>
  </conditionalFormatting>
  <conditionalFormatting sqref="B482">
    <cfRule type="cellIs" dxfId="2644" priority="10806" operator="equal">
      <formula>"LỖI LINK FB"</formula>
    </cfRule>
  </conditionalFormatting>
  <conditionalFormatting sqref="B482">
    <cfRule type="cellIs" dxfId="2643" priority="10807" operator="equal">
      <formula>"LỖI LINK FB"</formula>
    </cfRule>
  </conditionalFormatting>
  <conditionalFormatting sqref="B482">
    <cfRule type="cellIs" dxfId="2642" priority="10808" operator="equal">
      <formula>"LỖI LINK FB"</formula>
    </cfRule>
  </conditionalFormatting>
  <conditionalFormatting sqref="B482">
    <cfRule type="cellIs" dxfId="2641" priority="10809" operator="equal">
      <formula>"LỖI LINK FB"</formula>
    </cfRule>
  </conditionalFormatting>
  <conditionalFormatting sqref="B482">
    <cfRule type="cellIs" dxfId="2640" priority="10810" operator="equal">
      <formula>"LỖI LINK FB"</formula>
    </cfRule>
  </conditionalFormatting>
  <conditionalFormatting sqref="B482">
    <cfRule type="cellIs" dxfId="2639" priority="10811" operator="equal">
      <formula>"LỖI LINK FB"</formula>
    </cfRule>
  </conditionalFormatting>
  <conditionalFormatting sqref="B482">
    <cfRule type="cellIs" dxfId="2638" priority="10812" operator="equal">
      <formula>"LỖI LINK FB"</formula>
    </cfRule>
  </conditionalFormatting>
  <conditionalFormatting sqref="B482">
    <cfRule type="cellIs" dxfId="2637" priority="10813" operator="equal">
      <formula>"LỖI LINK FB"</formula>
    </cfRule>
  </conditionalFormatting>
  <conditionalFormatting sqref="B482">
    <cfRule type="cellIs" dxfId="2636" priority="10814" operator="equal">
      <formula>"LỖI LINK FB"</formula>
    </cfRule>
  </conditionalFormatting>
  <conditionalFormatting sqref="B482">
    <cfRule type="cellIs" dxfId="2635" priority="10815" operator="equal">
      <formula>"LỖI LINK FB"</formula>
    </cfRule>
  </conditionalFormatting>
  <conditionalFormatting sqref="B482">
    <cfRule type="cellIs" dxfId="2634" priority="10816" operator="equal">
      <formula>"LỖI LINK FB"</formula>
    </cfRule>
  </conditionalFormatting>
  <conditionalFormatting sqref="B482">
    <cfRule type="cellIs" dxfId="2633" priority="10817" operator="equal">
      <formula>"LỖI LINK FB"</formula>
    </cfRule>
  </conditionalFormatting>
  <conditionalFormatting sqref="B482">
    <cfRule type="cellIs" dxfId="2632" priority="10818" operator="equal">
      <formula>"LỖI LINK FB"</formula>
    </cfRule>
  </conditionalFormatting>
  <conditionalFormatting sqref="B482">
    <cfRule type="cellIs" dxfId="2631" priority="10819" operator="equal">
      <formula>"LỖI LINK FB"</formula>
    </cfRule>
  </conditionalFormatting>
  <conditionalFormatting sqref="B482">
    <cfRule type="cellIs" dxfId="2630" priority="10820" operator="equal">
      <formula>"Chờ feedback"</formula>
    </cfRule>
  </conditionalFormatting>
  <conditionalFormatting sqref="B482">
    <cfRule type="cellIs" dxfId="2629" priority="10821" operator="equal">
      <formula>"Chờ lớp"</formula>
    </cfRule>
  </conditionalFormatting>
  <conditionalFormatting sqref="B482">
    <cfRule type="cellIs" dxfId="2628" priority="10822" operator="equal">
      <formula>"DONE"</formula>
    </cfRule>
  </conditionalFormatting>
  <conditionalFormatting sqref="Y478:Y479">
    <cfRule type="endsWith" dxfId="2627" priority="10823" operator="endsWith" text=" ">
      <formula>RIGHT((Y478),LEN(" "))=(" ")</formula>
    </cfRule>
  </conditionalFormatting>
  <conditionalFormatting sqref="Y478:Y479">
    <cfRule type="endsWith" dxfId="2626" priority="10824" operator="endsWith" text=" ">
      <formula>RIGHT((Y478),LEN(" "))=(" ")</formula>
    </cfRule>
  </conditionalFormatting>
  <conditionalFormatting sqref="G477:H477">
    <cfRule type="cellIs" dxfId="2625" priority="10825" operator="equal">
      <formula>"V"</formula>
    </cfRule>
  </conditionalFormatting>
  <conditionalFormatting sqref="G477:H477">
    <cfRule type="cellIs" dxfId="2624" priority="10826" operator="equal">
      <formula>"V"</formula>
    </cfRule>
  </conditionalFormatting>
  <conditionalFormatting sqref="G477:H477">
    <cfRule type="cellIs" dxfId="2623" priority="10827" operator="equal">
      <formula>"V"</formula>
    </cfRule>
  </conditionalFormatting>
  <conditionalFormatting sqref="G477:H477">
    <cfRule type="cellIs" dxfId="2622" priority="10828" operator="equal">
      <formula>"V"</formula>
    </cfRule>
  </conditionalFormatting>
  <conditionalFormatting sqref="G477:H477">
    <cfRule type="cellIs" dxfId="2621" priority="10829" operator="equal">
      <formula>"T"</formula>
    </cfRule>
  </conditionalFormatting>
  <conditionalFormatting sqref="G477:H477">
    <cfRule type="cellIs" dxfId="2620" priority="10830" operator="equal">
      <formula>"C"</formula>
    </cfRule>
  </conditionalFormatting>
  <conditionalFormatting sqref="G477:H477">
    <cfRule type="cellIs" dxfId="2619" priority="10831" operator="equal">
      <formula>"B"</formula>
    </cfRule>
  </conditionalFormatting>
  <conditionalFormatting sqref="G477:H477">
    <cfRule type="cellIs" dxfId="2618" priority="10832" operator="equal">
      <formula>"A"</formula>
    </cfRule>
  </conditionalFormatting>
  <conditionalFormatting sqref="H477">
    <cfRule type="colorScale" priority="10833">
      <colorScale>
        <cfvo type="min"/>
        <cfvo type="max"/>
        <color rgb="FF57BB8A"/>
        <color rgb="FFFFFFFF"/>
      </colorScale>
    </cfRule>
  </conditionalFormatting>
  <conditionalFormatting sqref="AC477:AD477">
    <cfRule type="cellIs" dxfId="2617" priority="10834" operator="equal">
      <formula>"Đã nhận"</formula>
    </cfRule>
  </conditionalFormatting>
  <conditionalFormatting sqref="D477:E477">
    <cfRule type="containsText" dxfId="2616" priority="10835" operator="containsText" text="Combo">
      <formula>NOT(ISERROR(SEARCH(("Combo"),(D477))))</formula>
    </cfRule>
  </conditionalFormatting>
  <conditionalFormatting sqref="D477:E477">
    <cfRule type="containsText" dxfId="2615" priority="10836" operator="containsText" text="Combo">
      <formula>NOT(ISERROR(SEARCH(("Combo"),(D477))))</formula>
    </cfRule>
  </conditionalFormatting>
  <conditionalFormatting sqref="D477:E477">
    <cfRule type="containsText" dxfId="2614" priority="10837" operator="containsText" text="Combo">
      <formula>NOT(ISERROR(SEARCH(("Combo"),(D477))))</formula>
    </cfRule>
  </conditionalFormatting>
  <conditionalFormatting sqref="D477:E477">
    <cfRule type="containsText" dxfId="2613" priority="10838" operator="containsText" text="Combo">
      <formula>NOT(ISERROR(SEARCH(("Combo"),(D477))))</formula>
    </cfRule>
  </conditionalFormatting>
  <conditionalFormatting sqref="D477:E477">
    <cfRule type="cellIs" dxfId="2612" priority="10839" operator="equal">
      <formula>"Toeic Lv2"</formula>
    </cfRule>
  </conditionalFormatting>
  <conditionalFormatting sqref="D477:E477">
    <cfRule type="cellIs" dxfId="2611" priority="10840" operator="equal">
      <formula>"Toeic Lv1"</formula>
    </cfRule>
  </conditionalFormatting>
  <conditionalFormatting sqref="D477:E477">
    <cfRule type="cellIs" dxfId="2610" priority="10841" operator="equal">
      <formula>"GT Lv3"</formula>
    </cfRule>
  </conditionalFormatting>
  <conditionalFormatting sqref="D477:E477">
    <cfRule type="cellIs" dxfId="2609" priority="10842" operator="equal">
      <formula>"GT Lv2"</formula>
    </cfRule>
  </conditionalFormatting>
  <conditionalFormatting sqref="D477:E477">
    <cfRule type="cellIs" dxfId="2608" priority="10843" operator="equal">
      <formula>"GT Lv1"</formula>
    </cfRule>
  </conditionalFormatting>
  <conditionalFormatting sqref="B477">
    <cfRule type="cellIs" dxfId="2607" priority="10844" operator="equal">
      <formula>"LỖI LINK FB"</formula>
    </cfRule>
  </conditionalFormatting>
  <conditionalFormatting sqref="B477">
    <cfRule type="cellIs" dxfId="2606" priority="10845" operator="equal">
      <formula>"Chờ feedback"</formula>
    </cfRule>
  </conditionalFormatting>
  <conditionalFormatting sqref="B477">
    <cfRule type="cellIs" dxfId="2605" priority="10846" operator="equal">
      <formula>"Chờ lớp"</formula>
    </cfRule>
  </conditionalFormatting>
  <conditionalFormatting sqref="B477">
    <cfRule type="cellIs" dxfId="2604" priority="10847" operator="equal">
      <formula>"DONE"</formula>
    </cfRule>
  </conditionalFormatting>
  <conditionalFormatting sqref="B477">
    <cfRule type="cellIs" dxfId="2603" priority="10848" operator="equal">
      <formula>"LỖI LINK FB"</formula>
    </cfRule>
  </conditionalFormatting>
  <conditionalFormatting sqref="B477">
    <cfRule type="cellIs" dxfId="2602" priority="10849" operator="equal">
      <formula>"LỖI LINK FB"</formula>
    </cfRule>
  </conditionalFormatting>
  <conditionalFormatting sqref="B477">
    <cfRule type="cellIs" dxfId="2601" priority="10850" operator="equal">
      <formula>"LỖI LINK FB"</formula>
    </cfRule>
  </conditionalFormatting>
  <conditionalFormatting sqref="B477">
    <cfRule type="cellIs" dxfId="2600" priority="10851" operator="equal">
      <formula>"LỖI LINK FB"</formula>
    </cfRule>
  </conditionalFormatting>
  <conditionalFormatting sqref="B477">
    <cfRule type="cellIs" dxfId="2599" priority="10852" operator="equal">
      <formula>"LỖI LINK FB"</formula>
    </cfRule>
  </conditionalFormatting>
  <conditionalFormatting sqref="B477">
    <cfRule type="cellIs" dxfId="2598" priority="10853" operator="equal">
      <formula>"LỖI LINK FB"</formula>
    </cfRule>
  </conditionalFormatting>
  <conditionalFormatting sqref="B477">
    <cfRule type="cellIs" dxfId="2597" priority="10854" operator="equal">
      <formula>"LỖI LINK FB"</formula>
    </cfRule>
  </conditionalFormatting>
  <conditionalFormatting sqref="B477">
    <cfRule type="cellIs" dxfId="2596" priority="10855" operator="equal">
      <formula>"LỖI LINK FB"</formula>
    </cfRule>
  </conditionalFormatting>
  <conditionalFormatting sqref="B477">
    <cfRule type="cellIs" dxfId="2595" priority="10856" operator="equal">
      <formula>"LỖI LINK FB"</formula>
    </cfRule>
  </conditionalFormatting>
  <conditionalFormatting sqref="B477">
    <cfRule type="cellIs" dxfId="2594" priority="10857" operator="equal">
      <formula>"LỖI LINK FB"</formula>
    </cfRule>
  </conditionalFormatting>
  <conditionalFormatting sqref="B477">
    <cfRule type="cellIs" dxfId="2593" priority="10858" operator="equal">
      <formula>"LỖI LINK FB"</formula>
    </cfRule>
  </conditionalFormatting>
  <conditionalFormatting sqref="B477">
    <cfRule type="cellIs" dxfId="2592" priority="10859" operator="equal">
      <formula>"LỖI LINK FB"</formula>
    </cfRule>
  </conditionalFormatting>
  <conditionalFormatting sqref="B477">
    <cfRule type="cellIs" dxfId="2591" priority="10860" operator="equal">
      <formula>"LỖI LINK FB"</formula>
    </cfRule>
  </conditionalFormatting>
  <conditionalFormatting sqref="B477">
    <cfRule type="cellIs" dxfId="2590" priority="10861" operator="equal">
      <formula>"LỖI LINK FB"</formula>
    </cfRule>
  </conditionalFormatting>
  <conditionalFormatting sqref="B477">
    <cfRule type="cellIs" dxfId="2589" priority="10862" operator="equal">
      <formula>"LỖI LINK FB"</formula>
    </cfRule>
  </conditionalFormatting>
  <conditionalFormatting sqref="B477">
    <cfRule type="cellIs" dxfId="2588" priority="10863" operator="equal">
      <formula>"LỖI LINK FB"</formula>
    </cfRule>
  </conditionalFormatting>
  <conditionalFormatting sqref="B477">
    <cfRule type="cellIs" dxfId="2587" priority="10864" operator="equal">
      <formula>"LỖI LINK FB"</formula>
    </cfRule>
  </conditionalFormatting>
  <conditionalFormatting sqref="B477">
    <cfRule type="cellIs" dxfId="2586" priority="10865" operator="equal">
      <formula>"Chờ feedback"</formula>
    </cfRule>
  </conditionalFormatting>
  <conditionalFormatting sqref="B477">
    <cfRule type="cellIs" dxfId="2585" priority="10866" operator="equal">
      <formula>"Chờ lớp"</formula>
    </cfRule>
  </conditionalFormatting>
  <conditionalFormatting sqref="B477">
    <cfRule type="cellIs" dxfId="2584" priority="10867" operator="equal">
      <formula>"DONE"</formula>
    </cfRule>
  </conditionalFormatting>
  <conditionalFormatting sqref="G477">
    <cfRule type="cellIs" dxfId="2583" priority="10868" operator="equal">
      <formula>"V"</formula>
    </cfRule>
  </conditionalFormatting>
  <conditionalFormatting sqref="G477">
    <cfRule type="cellIs" dxfId="2582" priority="10869" operator="equal">
      <formula>"T"</formula>
    </cfRule>
  </conditionalFormatting>
  <conditionalFormatting sqref="G477">
    <cfRule type="cellIs" dxfId="2581" priority="10870" operator="equal">
      <formula>"C"</formula>
    </cfRule>
  </conditionalFormatting>
  <conditionalFormatting sqref="G477">
    <cfRule type="cellIs" dxfId="2580" priority="10871" operator="equal">
      <formula>"B"</formula>
    </cfRule>
  </conditionalFormatting>
  <conditionalFormatting sqref="G477">
    <cfRule type="cellIs" dxfId="2579" priority="10872" operator="equal">
      <formula>"A"</formula>
    </cfRule>
  </conditionalFormatting>
  <conditionalFormatting sqref="G477">
    <cfRule type="cellIs" dxfId="2578" priority="10873" operator="equal">
      <formula>"V"</formula>
    </cfRule>
  </conditionalFormatting>
  <conditionalFormatting sqref="G477">
    <cfRule type="cellIs" dxfId="2577" priority="10874" operator="equal">
      <formula>"V"</formula>
    </cfRule>
  </conditionalFormatting>
  <conditionalFormatting sqref="G477">
    <cfRule type="cellIs" dxfId="2576" priority="10875" operator="equal">
      <formula>"V"</formula>
    </cfRule>
  </conditionalFormatting>
  <conditionalFormatting sqref="C477">
    <cfRule type="cellIs" dxfId="2575" priority="10876" operator="equal">
      <formula>"Up quá trình"</formula>
    </cfRule>
  </conditionalFormatting>
  <conditionalFormatting sqref="C477">
    <cfRule type="cellIs" dxfId="2574" priority="10877" operator="equal">
      <formula>"Đã tính lương"</formula>
    </cfRule>
  </conditionalFormatting>
  <conditionalFormatting sqref="C477">
    <cfRule type="cellIs" dxfId="2573" priority="10878" operator="equal">
      <formula>"Up Level"</formula>
    </cfRule>
  </conditionalFormatting>
  <conditionalFormatting sqref="C477">
    <cfRule type="cellIs" dxfId="2572" priority="10879" operator="equal">
      <formula>"Mới"</formula>
    </cfRule>
  </conditionalFormatting>
  <conditionalFormatting sqref="C477">
    <cfRule type="cellIs" dxfId="2571" priority="10880" operator="equal">
      <formula>"Up quá trình"</formula>
    </cfRule>
  </conditionalFormatting>
  <conditionalFormatting sqref="C477 Z477">
    <cfRule type="cellIs" dxfId="2570" priority="10881" operator="equal">
      <formula>"Đã tính lương"</formula>
    </cfRule>
  </conditionalFormatting>
  <conditionalFormatting sqref="C477">
    <cfRule type="cellIs" dxfId="2569" priority="10882" operator="equal">
      <formula>"Up Level"</formula>
    </cfRule>
  </conditionalFormatting>
  <conditionalFormatting sqref="C477">
    <cfRule type="cellIs" dxfId="2568" priority="10883" operator="equal">
      <formula>"Mới"</formula>
    </cfRule>
  </conditionalFormatting>
  <conditionalFormatting sqref="X477:Y477">
    <cfRule type="endsWith" dxfId="2567" priority="10884" operator="endsWith" text=" ">
      <formula>RIGHT((X477),LEN(" "))=(" ")</formula>
    </cfRule>
  </conditionalFormatting>
  <conditionalFormatting sqref="X477:Y477">
    <cfRule type="endsWith" dxfId="2566" priority="10885" operator="endsWith" text=" ">
      <formula>RIGHT((X477),LEN(" "))=(" ")</formula>
    </cfRule>
  </conditionalFormatting>
  <conditionalFormatting sqref="Z477">
    <cfRule type="cellIs" dxfId="2565" priority="10886" operator="equal">
      <formula>"R-Thiếu"</formula>
    </cfRule>
  </conditionalFormatting>
  <conditionalFormatting sqref="Z477">
    <cfRule type="cellIs" dxfId="2564" priority="10887" operator="equal">
      <formula>"R"</formula>
    </cfRule>
  </conditionalFormatting>
  <conditionalFormatting sqref="Z477">
    <cfRule type="cellIs" dxfId="2563" priority="10888" operator="equal">
      <formula>"Đã tính lương"</formula>
    </cfRule>
  </conditionalFormatting>
  <conditionalFormatting sqref="W477:X477">
    <cfRule type="cellIs" dxfId="2562" priority="10889" operator="equal">
      <formula>"Sách"</formula>
    </cfRule>
  </conditionalFormatting>
  <conditionalFormatting sqref="W477:X477">
    <cfRule type="cellIs" dxfId="2561" priority="10890" operator="equal">
      <formula>"Sách"</formula>
    </cfRule>
  </conditionalFormatting>
  <conditionalFormatting sqref="R477">
    <cfRule type="containsText" dxfId="2560" priority="10891" operator="containsText" text="Chung">
      <formula>NOT(ISERROR(SEARCH(("Chung"),(R477))))</formula>
    </cfRule>
  </conditionalFormatting>
  <conditionalFormatting sqref="R477">
    <cfRule type="containsText" dxfId="2559" priority="10892" operator="containsText" text="Chung">
      <formula>NOT(ISERROR(SEARCH(("Chung"),(R477))))</formula>
    </cfRule>
  </conditionalFormatting>
  <conditionalFormatting sqref="N477">
    <cfRule type="cellIs" dxfId="2558" priority="10893" operator="equal">
      <formula>"TIẾN"</formula>
    </cfRule>
  </conditionalFormatting>
  <conditionalFormatting sqref="N477">
    <cfRule type="cellIs" dxfId="2557" priority="10894" operator="equal">
      <formula>"TIẾN"</formula>
    </cfRule>
  </conditionalFormatting>
  <conditionalFormatting sqref="E477">
    <cfRule type="containsText" dxfId="2556" priority="10895" operator="containsText" text="Combo">
      <formula>NOT(ISERROR(SEARCH(("Combo"),(E477))))</formula>
    </cfRule>
  </conditionalFormatting>
  <conditionalFormatting sqref="E477">
    <cfRule type="containsText" dxfId="2555" priority="10896" operator="containsText" text="Combo">
      <formula>NOT(ISERROR(SEARCH(("Combo"),(E477))))</formula>
    </cfRule>
  </conditionalFormatting>
  <conditionalFormatting sqref="E477">
    <cfRule type="containsText" dxfId="2554" priority="10897" operator="containsText" text="Combo">
      <formula>NOT(ISERROR(SEARCH(("Combo"),(E477))))</formula>
    </cfRule>
  </conditionalFormatting>
  <conditionalFormatting sqref="E477">
    <cfRule type="containsText" dxfId="2553" priority="10898" operator="containsText" text="Combo">
      <formula>NOT(ISERROR(SEARCH(("Combo"),(E477))))</formula>
    </cfRule>
  </conditionalFormatting>
  <conditionalFormatting sqref="E477">
    <cfRule type="cellIs" dxfId="2552" priority="10899" operator="equal">
      <formula>"Toeic Lv2"</formula>
    </cfRule>
  </conditionalFormatting>
  <conditionalFormatting sqref="E477">
    <cfRule type="cellIs" dxfId="2551" priority="10900" operator="equal">
      <formula>"Toeic Lv1"</formula>
    </cfRule>
  </conditionalFormatting>
  <conditionalFormatting sqref="E477">
    <cfRule type="cellIs" dxfId="2550" priority="10901" operator="equal">
      <formula>"GT Lv3"</formula>
    </cfRule>
  </conditionalFormatting>
  <conditionalFormatting sqref="E477">
    <cfRule type="cellIs" dxfId="2549" priority="10902" operator="equal">
      <formula>"GT Lv2"</formula>
    </cfRule>
  </conditionalFormatting>
  <conditionalFormatting sqref="E477">
    <cfRule type="cellIs" dxfId="2548" priority="10903" operator="equal">
      <formula>"GT Lv1"</formula>
    </cfRule>
  </conditionalFormatting>
  <conditionalFormatting sqref="Z1">
    <cfRule type="cellIs" dxfId="2547" priority="10904" operator="equal">
      <formula>"Đã tính lương"</formula>
    </cfRule>
  </conditionalFormatting>
  <conditionalFormatting sqref="Y464:Y476">
    <cfRule type="endsWith" dxfId="2546" priority="10905" operator="endsWith" text=" ">
      <formula>RIGHT((Y464),LEN(" "))=(" ")</formula>
    </cfRule>
  </conditionalFormatting>
  <conditionalFormatting sqref="Y464:Y476">
    <cfRule type="endsWith" dxfId="2545" priority="10906" operator="endsWith" text=" ">
      <formula>RIGHT((Y464),LEN(" "))=(" ")</formula>
    </cfRule>
  </conditionalFormatting>
  <conditionalFormatting sqref="B455">
    <cfRule type="cellIs" dxfId="2544" priority="10907" operator="equal">
      <formula>"LỖI LINK FB"</formula>
    </cfRule>
  </conditionalFormatting>
  <conditionalFormatting sqref="B455">
    <cfRule type="cellIs" dxfId="2543" priority="10908" operator="equal">
      <formula>"Chờ feedback"</formula>
    </cfRule>
  </conditionalFormatting>
  <conditionalFormatting sqref="B455">
    <cfRule type="cellIs" dxfId="2542" priority="10909" operator="equal">
      <formula>"Chờ lớp"</formula>
    </cfRule>
  </conditionalFormatting>
  <conditionalFormatting sqref="B455">
    <cfRule type="cellIs" dxfId="2541" priority="10910" operator="equal">
      <formula>"DONE"</formula>
    </cfRule>
  </conditionalFormatting>
  <conditionalFormatting sqref="B455">
    <cfRule type="cellIs" dxfId="2540" priority="10911" operator="equal">
      <formula>"LỖI LINK FB"</formula>
    </cfRule>
  </conditionalFormatting>
  <conditionalFormatting sqref="B455">
    <cfRule type="cellIs" dxfId="2539" priority="10912" operator="equal">
      <formula>"LỖI LINK FB"</formula>
    </cfRule>
  </conditionalFormatting>
  <conditionalFormatting sqref="B455">
    <cfRule type="cellIs" dxfId="2538" priority="10913" operator="equal">
      <formula>"LỖI LINK FB"</formula>
    </cfRule>
  </conditionalFormatting>
  <conditionalFormatting sqref="B455">
    <cfRule type="cellIs" dxfId="2537" priority="10914" operator="equal">
      <formula>"LỖI LINK FB"</formula>
    </cfRule>
  </conditionalFormatting>
  <conditionalFormatting sqref="B455">
    <cfRule type="cellIs" dxfId="2536" priority="10915" operator="equal">
      <formula>"LỖI LINK FB"</formula>
    </cfRule>
  </conditionalFormatting>
  <conditionalFormatting sqref="B455">
    <cfRule type="cellIs" dxfId="2535" priority="10916" operator="equal">
      <formula>"LỖI LINK FB"</formula>
    </cfRule>
  </conditionalFormatting>
  <conditionalFormatting sqref="B455">
    <cfRule type="cellIs" dxfId="2534" priority="10917" operator="equal">
      <formula>"LỖI LINK FB"</formula>
    </cfRule>
  </conditionalFormatting>
  <conditionalFormatting sqref="B455">
    <cfRule type="cellIs" dxfId="2533" priority="10918" operator="equal">
      <formula>"LỖI LINK FB"</formula>
    </cfRule>
  </conditionalFormatting>
  <conditionalFormatting sqref="B455">
    <cfRule type="cellIs" dxfId="2532" priority="10919" operator="equal">
      <formula>"LỖI LINK FB"</formula>
    </cfRule>
  </conditionalFormatting>
  <conditionalFormatting sqref="B455">
    <cfRule type="cellIs" dxfId="2531" priority="10920" operator="equal">
      <formula>"LỖI LINK FB"</formula>
    </cfRule>
  </conditionalFormatting>
  <conditionalFormatting sqref="B455">
    <cfRule type="cellIs" dxfId="2530" priority="10921" operator="equal">
      <formula>"LỖI LINK FB"</formula>
    </cfRule>
  </conditionalFormatting>
  <conditionalFormatting sqref="B455">
    <cfRule type="cellIs" dxfId="2529" priority="10922" operator="equal">
      <formula>"LỖI LINK FB"</formula>
    </cfRule>
  </conditionalFormatting>
  <conditionalFormatting sqref="B455">
    <cfRule type="cellIs" dxfId="2528" priority="10923" operator="equal">
      <formula>"LỖI LINK FB"</formula>
    </cfRule>
  </conditionalFormatting>
  <conditionalFormatting sqref="B455">
    <cfRule type="cellIs" dxfId="2527" priority="10924" operator="equal">
      <formula>"LỖI LINK FB"</formula>
    </cfRule>
  </conditionalFormatting>
  <conditionalFormatting sqref="B455">
    <cfRule type="cellIs" dxfId="2526" priority="10925" operator="equal">
      <formula>"LỖI LINK FB"</formula>
    </cfRule>
  </conditionalFormatting>
  <conditionalFormatting sqref="B455">
    <cfRule type="cellIs" dxfId="2525" priority="10926" operator="equal">
      <formula>"LỖI LINK FB"</formula>
    </cfRule>
  </conditionalFormatting>
  <conditionalFormatting sqref="B455">
    <cfRule type="cellIs" dxfId="2524" priority="10927" operator="equal">
      <formula>"LỖI LINK FB"</formula>
    </cfRule>
  </conditionalFormatting>
  <conditionalFormatting sqref="B455">
    <cfRule type="cellIs" dxfId="2523" priority="10928" operator="equal">
      <formula>"Chờ feedback"</formula>
    </cfRule>
  </conditionalFormatting>
  <conditionalFormatting sqref="B455">
    <cfRule type="cellIs" dxfId="2522" priority="10929" operator="equal">
      <formula>"Chờ lớp"</formula>
    </cfRule>
  </conditionalFormatting>
  <conditionalFormatting sqref="B455">
    <cfRule type="cellIs" dxfId="2521" priority="10930" operator="equal">
      <formula>"DONE"</formula>
    </cfRule>
  </conditionalFormatting>
  <conditionalFormatting sqref="B455">
    <cfRule type="cellIs" dxfId="2520" priority="10931" operator="equal">
      <formula>"LỖI LINK FB"</formula>
    </cfRule>
  </conditionalFormatting>
  <conditionalFormatting sqref="B455">
    <cfRule type="cellIs" dxfId="2519" priority="10932" operator="equal">
      <formula>"Chờ feedback"</formula>
    </cfRule>
  </conditionalFormatting>
  <conditionalFormatting sqref="B455">
    <cfRule type="cellIs" dxfId="2518" priority="10933" operator="equal">
      <formula>"Chờ lớp"</formula>
    </cfRule>
  </conditionalFormatting>
  <conditionalFormatting sqref="B455">
    <cfRule type="cellIs" dxfId="2517" priority="10934" operator="equal">
      <formula>"DONE"</formula>
    </cfRule>
  </conditionalFormatting>
  <conditionalFormatting sqref="B455">
    <cfRule type="cellIs" dxfId="2516" priority="10935" operator="equal">
      <formula>"LỖI LINK FB"</formula>
    </cfRule>
  </conditionalFormatting>
  <conditionalFormatting sqref="B455">
    <cfRule type="cellIs" dxfId="2515" priority="10936" operator="equal">
      <formula>"Chờ feedback"</formula>
    </cfRule>
  </conditionalFormatting>
  <conditionalFormatting sqref="B455">
    <cfRule type="cellIs" dxfId="2514" priority="10937" operator="equal">
      <formula>"Chờ lớp"</formula>
    </cfRule>
  </conditionalFormatting>
  <conditionalFormatting sqref="B455">
    <cfRule type="cellIs" dxfId="2513" priority="10938" operator="equal">
      <formula>"DONE"</formula>
    </cfRule>
  </conditionalFormatting>
  <conditionalFormatting sqref="B455">
    <cfRule type="cellIs" dxfId="2512" priority="10939" operator="equal">
      <formula>"DONE"</formula>
    </cfRule>
  </conditionalFormatting>
  <conditionalFormatting sqref="B455">
    <cfRule type="cellIs" dxfId="2511" priority="10940" operator="equal">
      <formula>"Chờ lớp"</formula>
    </cfRule>
  </conditionalFormatting>
  <conditionalFormatting sqref="B455">
    <cfRule type="cellIs" dxfId="2510" priority="10941" operator="equal">
      <formula>"Chờ feedback"</formula>
    </cfRule>
  </conditionalFormatting>
  <conditionalFormatting sqref="B455">
    <cfRule type="cellIs" dxfId="2509" priority="10942" operator="equal">
      <formula>"LỖI LINK FB"</formula>
    </cfRule>
  </conditionalFormatting>
  <conditionalFormatting sqref="B455">
    <cfRule type="cellIs" dxfId="2508" priority="10943" operator="equal">
      <formula>"LỖI LINK FB"</formula>
    </cfRule>
  </conditionalFormatting>
  <conditionalFormatting sqref="B455">
    <cfRule type="cellIs" dxfId="2507" priority="10944" operator="equal">
      <formula>"Chờ feedback"</formula>
    </cfRule>
  </conditionalFormatting>
  <conditionalFormatting sqref="B455">
    <cfRule type="cellIs" dxfId="2506" priority="10945" operator="equal">
      <formula>"Chờ lớp"</formula>
    </cfRule>
  </conditionalFormatting>
  <conditionalFormatting sqref="B455">
    <cfRule type="cellIs" dxfId="2505" priority="10946" operator="equal">
      <formula>"DONE"</formula>
    </cfRule>
  </conditionalFormatting>
  <conditionalFormatting sqref="B455">
    <cfRule type="cellIs" dxfId="2504" priority="10947" operator="equal">
      <formula>"DONE"</formula>
    </cfRule>
  </conditionalFormatting>
  <conditionalFormatting sqref="B455">
    <cfRule type="cellIs" dxfId="2503" priority="10948" operator="equal">
      <formula>"Chờ lớp"</formula>
    </cfRule>
  </conditionalFormatting>
  <conditionalFormatting sqref="B455">
    <cfRule type="cellIs" dxfId="2502" priority="10949" operator="equal">
      <formula>"Chờ feedback"</formula>
    </cfRule>
  </conditionalFormatting>
  <conditionalFormatting sqref="B455">
    <cfRule type="cellIs" dxfId="2501" priority="10950" operator="equal">
      <formula>"LỖI LINK FB"</formula>
    </cfRule>
  </conditionalFormatting>
  <conditionalFormatting sqref="B455">
    <cfRule type="cellIs" dxfId="2500" priority="10951" operator="equal">
      <formula>"DONE"</formula>
    </cfRule>
  </conditionalFormatting>
  <conditionalFormatting sqref="B455">
    <cfRule type="cellIs" dxfId="2499" priority="10952" operator="equal">
      <formula>"Chờ lớp"</formula>
    </cfRule>
  </conditionalFormatting>
  <conditionalFormatting sqref="B455">
    <cfRule type="cellIs" dxfId="2498" priority="10953" operator="equal">
      <formula>"Chờ feedback"</formula>
    </cfRule>
  </conditionalFormatting>
  <conditionalFormatting sqref="B455">
    <cfRule type="cellIs" dxfId="2497" priority="10954" operator="equal">
      <formula>"LỖI LINK FB"</formula>
    </cfRule>
  </conditionalFormatting>
  <conditionalFormatting sqref="B455">
    <cfRule type="cellIs" dxfId="2496" priority="10955" operator="equal">
      <formula>"LỖI LINK FB"</formula>
    </cfRule>
  </conditionalFormatting>
  <conditionalFormatting sqref="B455">
    <cfRule type="cellIs" dxfId="2495" priority="10956" operator="equal">
      <formula>"Chờ feedback"</formula>
    </cfRule>
  </conditionalFormatting>
  <conditionalFormatting sqref="B455">
    <cfRule type="cellIs" dxfId="2494" priority="10957" operator="equal">
      <formula>"Chờ lớp"</formula>
    </cfRule>
  </conditionalFormatting>
  <conditionalFormatting sqref="B455">
    <cfRule type="cellIs" dxfId="2493" priority="10958" operator="equal">
      <formula>"DONE"</formula>
    </cfRule>
  </conditionalFormatting>
  <conditionalFormatting sqref="B455">
    <cfRule type="cellIs" dxfId="2492" priority="10959" operator="equal">
      <formula>"LỖI LINK FB"</formula>
    </cfRule>
  </conditionalFormatting>
  <conditionalFormatting sqref="B455">
    <cfRule type="cellIs" dxfId="2491" priority="10960" operator="equal">
      <formula>"Chờ feedback"</formula>
    </cfRule>
  </conditionalFormatting>
  <conditionalFormatting sqref="B455">
    <cfRule type="cellIs" dxfId="2490" priority="10961" operator="equal">
      <formula>"Chờ lớp"</formula>
    </cfRule>
  </conditionalFormatting>
  <conditionalFormatting sqref="B455">
    <cfRule type="cellIs" dxfId="2489" priority="10962" operator="equal">
      <formula>"DONE"</formula>
    </cfRule>
  </conditionalFormatting>
  <conditionalFormatting sqref="B455">
    <cfRule type="cellIs" dxfId="2488" priority="10963" operator="equal">
      <formula>"DONE"</formula>
    </cfRule>
  </conditionalFormatting>
  <conditionalFormatting sqref="B455">
    <cfRule type="cellIs" dxfId="2487" priority="10964" operator="equal">
      <formula>"Chờ lớp"</formula>
    </cfRule>
  </conditionalFormatting>
  <conditionalFormatting sqref="B455">
    <cfRule type="cellIs" dxfId="2486" priority="10965" operator="equal">
      <formula>"Chờ feedback"</formula>
    </cfRule>
  </conditionalFormatting>
  <conditionalFormatting sqref="B455">
    <cfRule type="cellIs" dxfId="2485" priority="10966" operator="equal">
      <formula>"LỖI LINK FB"</formula>
    </cfRule>
  </conditionalFormatting>
  <conditionalFormatting sqref="B455">
    <cfRule type="cellIs" dxfId="2484" priority="10967" operator="equal">
      <formula>"LỖI LINK FB"</formula>
    </cfRule>
  </conditionalFormatting>
  <conditionalFormatting sqref="B455">
    <cfRule type="cellIs" dxfId="2483" priority="10968" operator="equal">
      <formula>"Chờ feedback"</formula>
    </cfRule>
  </conditionalFormatting>
  <conditionalFormatting sqref="B455">
    <cfRule type="cellIs" dxfId="2482" priority="10969" operator="equal">
      <formula>"Chờ lớp"</formula>
    </cfRule>
  </conditionalFormatting>
  <conditionalFormatting sqref="B455">
    <cfRule type="cellIs" dxfId="2481" priority="10970" operator="equal">
      <formula>"DONE"</formula>
    </cfRule>
  </conditionalFormatting>
  <conditionalFormatting sqref="B455">
    <cfRule type="cellIs" dxfId="2480" priority="10971" operator="equal">
      <formula>"LỖI LINK FB"</formula>
    </cfRule>
  </conditionalFormatting>
  <conditionalFormatting sqref="B455">
    <cfRule type="cellIs" dxfId="2479" priority="10972" operator="equal">
      <formula>"Chờ feedback"</formula>
    </cfRule>
  </conditionalFormatting>
  <conditionalFormatting sqref="B455">
    <cfRule type="cellIs" dxfId="2478" priority="10973" operator="equal">
      <formula>"Chờ lớp"</formula>
    </cfRule>
  </conditionalFormatting>
  <conditionalFormatting sqref="B455">
    <cfRule type="cellIs" dxfId="2477" priority="10974" operator="equal">
      <formula>"DONE"</formula>
    </cfRule>
  </conditionalFormatting>
  <conditionalFormatting sqref="B455">
    <cfRule type="cellIs" dxfId="2476" priority="10975" operator="equal">
      <formula>"LỖI LINK FB"</formula>
    </cfRule>
  </conditionalFormatting>
  <conditionalFormatting sqref="B455">
    <cfRule type="cellIs" dxfId="2475" priority="10976" operator="equal">
      <formula>"Chờ feedback"</formula>
    </cfRule>
  </conditionalFormatting>
  <conditionalFormatting sqref="B455">
    <cfRule type="cellIs" dxfId="2474" priority="10977" operator="equal">
      <formula>"Chờ lớp"</formula>
    </cfRule>
  </conditionalFormatting>
  <conditionalFormatting sqref="B455">
    <cfRule type="cellIs" dxfId="2473" priority="10978" operator="equal">
      <formula>"DONE"</formula>
    </cfRule>
  </conditionalFormatting>
  <conditionalFormatting sqref="B455">
    <cfRule type="cellIs" dxfId="2472" priority="10979" operator="equal">
      <formula>"LỖI LINK FB"</formula>
    </cfRule>
  </conditionalFormatting>
  <conditionalFormatting sqref="B455">
    <cfRule type="cellIs" dxfId="2471" priority="10980" operator="equal">
      <formula>"Chờ feedback"</formula>
    </cfRule>
  </conditionalFormatting>
  <conditionalFormatting sqref="B455">
    <cfRule type="cellIs" dxfId="2470" priority="10981" operator="equal">
      <formula>"Chờ lớp"</formula>
    </cfRule>
  </conditionalFormatting>
  <conditionalFormatting sqref="B455">
    <cfRule type="cellIs" dxfId="2469" priority="10982" operator="equal">
      <formula>"DONE"</formula>
    </cfRule>
  </conditionalFormatting>
  <conditionalFormatting sqref="B455">
    <cfRule type="cellIs" dxfId="2468" priority="10983" operator="equal">
      <formula>"LỖI LINK FB"</formula>
    </cfRule>
  </conditionalFormatting>
  <conditionalFormatting sqref="B455">
    <cfRule type="cellIs" dxfId="2467" priority="10984" operator="equal">
      <formula>"LỖI LINK FB"</formula>
    </cfRule>
  </conditionalFormatting>
  <conditionalFormatting sqref="B455">
    <cfRule type="cellIs" dxfId="2466" priority="10985" operator="equal">
      <formula>"LỖI LINK FB"</formula>
    </cfRule>
  </conditionalFormatting>
  <conditionalFormatting sqref="B455">
    <cfRule type="cellIs" dxfId="2465" priority="10986" operator="equal">
      <formula>"LỖI LINK FB"</formula>
    </cfRule>
  </conditionalFormatting>
  <conditionalFormatting sqref="B455">
    <cfRule type="cellIs" dxfId="2464" priority="10987" operator="equal">
      <formula>"LỖI LINK FB"</formula>
    </cfRule>
  </conditionalFormatting>
  <conditionalFormatting sqref="B455">
    <cfRule type="cellIs" dxfId="2463" priority="10988" operator="equal">
      <formula>"LỖI LINK FB"</formula>
    </cfRule>
  </conditionalFormatting>
  <conditionalFormatting sqref="B455">
    <cfRule type="cellIs" dxfId="2462" priority="10989" operator="equal">
      <formula>"LỖI LINK FB"</formula>
    </cfRule>
  </conditionalFormatting>
  <conditionalFormatting sqref="B455">
    <cfRule type="cellIs" dxfId="2461" priority="10990" operator="equal">
      <formula>"LỖI LINK FB"</formula>
    </cfRule>
  </conditionalFormatting>
  <conditionalFormatting sqref="B455">
    <cfRule type="cellIs" dxfId="2460" priority="10991" operator="equal">
      <formula>"LỖI LINK FB"</formula>
    </cfRule>
  </conditionalFormatting>
  <conditionalFormatting sqref="B455">
    <cfRule type="cellIs" dxfId="2459" priority="10992" operator="equal">
      <formula>"LỖI LINK FB"</formula>
    </cfRule>
  </conditionalFormatting>
  <conditionalFormatting sqref="B455">
    <cfRule type="cellIs" dxfId="2458" priority="10993" operator="equal">
      <formula>"LỖI LINK FB"</formula>
    </cfRule>
  </conditionalFormatting>
  <conditionalFormatting sqref="B455">
    <cfRule type="cellIs" dxfId="2457" priority="10994" operator="equal">
      <formula>"LỖI LINK FB"</formula>
    </cfRule>
  </conditionalFormatting>
  <conditionalFormatting sqref="B455">
    <cfRule type="cellIs" dxfId="2456" priority="10995" operator="equal">
      <formula>"LỖI LINK FB"</formula>
    </cfRule>
  </conditionalFormatting>
  <conditionalFormatting sqref="B455">
    <cfRule type="cellIs" dxfId="2455" priority="10996" operator="equal">
      <formula>"LỖI LINK FB"</formula>
    </cfRule>
  </conditionalFormatting>
  <conditionalFormatting sqref="B455">
    <cfRule type="cellIs" dxfId="2454" priority="10997" operator="equal">
      <formula>"Chờ feedback"</formula>
    </cfRule>
  </conditionalFormatting>
  <conditionalFormatting sqref="B455">
    <cfRule type="cellIs" dxfId="2453" priority="10998" operator="equal">
      <formula>"Chờ lớp"</formula>
    </cfRule>
  </conditionalFormatting>
  <conditionalFormatting sqref="B455">
    <cfRule type="cellIs" dxfId="2452" priority="10999" operator="equal">
      <formula>"DONE"</formula>
    </cfRule>
  </conditionalFormatting>
  <conditionalFormatting sqref="B455">
    <cfRule type="cellIs" dxfId="2451" priority="11000" operator="equal">
      <formula>"LỖI LINK FB"</formula>
    </cfRule>
  </conditionalFormatting>
  <conditionalFormatting sqref="B455">
    <cfRule type="cellIs" dxfId="2450" priority="11001" operator="equal">
      <formula>"Chờ feedback"</formula>
    </cfRule>
  </conditionalFormatting>
  <conditionalFormatting sqref="B455">
    <cfRule type="cellIs" dxfId="2449" priority="11002" operator="equal">
      <formula>"Chờ lớp"</formula>
    </cfRule>
  </conditionalFormatting>
  <conditionalFormatting sqref="B455">
    <cfRule type="cellIs" dxfId="2448" priority="11003" operator="equal">
      <formula>"DONE"</formula>
    </cfRule>
  </conditionalFormatting>
  <conditionalFormatting sqref="B455">
    <cfRule type="cellIs" dxfId="2447" priority="11004" operator="equal">
      <formula>"LỖI LINK FB"</formula>
    </cfRule>
  </conditionalFormatting>
  <conditionalFormatting sqref="B455">
    <cfRule type="cellIs" dxfId="2446" priority="11005" operator="equal">
      <formula>"Chờ feedback"</formula>
    </cfRule>
  </conditionalFormatting>
  <conditionalFormatting sqref="B455">
    <cfRule type="cellIs" dxfId="2445" priority="11006" operator="equal">
      <formula>"Chờ lớp"</formula>
    </cfRule>
  </conditionalFormatting>
  <conditionalFormatting sqref="B455">
    <cfRule type="cellIs" dxfId="2444" priority="11007" operator="equal">
      <formula>"DONE"</formula>
    </cfRule>
  </conditionalFormatting>
  <conditionalFormatting sqref="B455">
    <cfRule type="cellIs" dxfId="2443" priority="11008" operator="equal">
      <formula>"LỖI LINK FB"</formula>
    </cfRule>
  </conditionalFormatting>
  <conditionalFormatting sqref="B455">
    <cfRule type="cellIs" dxfId="2442" priority="11009" operator="equal">
      <formula>"Chờ feedback"</formula>
    </cfRule>
  </conditionalFormatting>
  <conditionalFormatting sqref="B455">
    <cfRule type="cellIs" dxfId="2441" priority="11010" operator="equal">
      <formula>"Chờ lớp"</formula>
    </cfRule>
  </conditionalFormatting>
  <conditionalFormatting sqref="B455">
    <cfRule type="cellIs" dxfId="2440" priority="11011" operator="equal">
      <formula>"DONE"</formula>
    </cfRule>
  </conditionalFormatting>
  <conditionalFormatting sqref="B455">
    <cfRule type="cellIs" dxfId="2439" priority="11012" operator="equal">
      <formula>"LỖI LINK FB"</formula>
    </cfRule>
  </conditionalFormatting>
  <conditionalFormatting sqref="B455">
    <cfRule type="cellIs" dxfId="2438" priority="11013" operator="equal">
      <formula>"LỖI LINK FB"</formula>
    </cfRule>
  </conditionalFormatting>
  <conditionalFormatting sqref="B455">
    <cfRule type="cellIs" dxfId="2437" priority="11014" operator="equal">
      <formula>"LỖI LINK FB"</formula>
    </cfRule>
  </conditionalFormatting>
  <conditionalFormatting sqref="B455">
    <cfRule type="cellIs" dxfId="2436" priority="11015" operator="equal">
      <formula>"LỖI LINK FB"</formula>
    </cfRule>
  </conditionalFormatting>
  <conditionalFormatting sqref="B455">
    <cfRule type="cellIs" dxfId="2435" priority="11016" operator="equal">
      <formula>"LỖI LINK FB"</formula>
    </cfRule>
  </conditionalFormatting>
  <conditionalFormatting sqref="B455">
    <cfRule type="cellIs" dxfId="2434" priority="11017" operator="equal">
      <formula>"LỖI LINK FB"</formula>
    </cfRule>
  </conditionalFormatting>
  <conditionalFormatting sqref="B455">
    <cfRule type="cellIs" dxfId="2433" priority="11018" operator="equal">
      <formula>"LỖI LINK FB"</formula>
    </cfRule>
  </conditionalFormatting>
  <conditionalFormatting sqref="B455">
    <cfRule type="cellIs" dxfId="2432" priority="11019" operator="equal">
      <formula>"LỖI LINK FB"</formula>
    </cfRule>
  </conditionalFormatting>
  <conditionalFormatting sqref="B455">
    <cfRule type="cellIs" dxfId="2431" priority="11020" operator="equal">
      <formula>"LỖI LINK FB"</formula>
    </cfRule>
  </conditionalFormatting>
  <conditionalFormatting sqref="B455">
    <cfRule type="cellIs" dxfId="2430" priority="11021" operator="equal">
      <formula>"LỖI LINK FB"</formula>
    </cfRule>
  </conditionalFormatting>
  <conditionalFormatting sqref="B455">
    <cfRule type="cellIs" dxfId="2429" priority="11022" operator="equal">
      <formula>"LỖI LINK FB"</formula>
    </cfRule>
  </conditionalFormatting>
  <conditionalFormatting sqref="B455">
    <cfRule type="cellIs" dxfId="2428" priority="11023" operator="equal">
      <formula>"LỖI LINK FB"</formula>
    </cfRule>
  </conditionalFormatting>
  <conditionalFormatting sqref="B455">
    <cfRule type="cellIs" dxfId="2427" priority="11024" operator="equal">
      <formula>"LỖI LINK FB"</formula>
    </cfRule>
  </conditionalFormatting>
  <conditionalFormatting sqref="B455">
    <cfRule type="cellIs" dxfId="2426" priority="11025" operator="equal">
      <formula>"LỖI LINK FB"</formula>
    </cfRule>
  </conditionalFormatting>
  <conditionalFormatting sqref="B455">
    <cfRule type="cellIs" dxfId="2425" priority="11026" operator="equal">
      <formula>"Chờ feedback"</formula>
    </cfRule>
  </conditionalFormatting>
  <conditionalFormatting sqref="B455">
    <cfRule type="cellIs" dxfId="2424" priority="11027" operator="equal">
      <formula>"Chờ lớp"</formula>
    </cfRule>
  </conditionalFormatting>
  <conditionalFormatting sqref="B455">
    <cfRule type="cellIs" dxfId="2423" priority="11028" operator="equal">
      <formula>"DONE"</formula>
    </cfRule>
  </conditionalFormatting>
  <conditionalFormatting sqref="AB460:AB470 AC471:AD471 AB472:AB476 AB478:AB485 AB489:AB491 AB493:AB500 AB502:AB503 AC504:AD504 AB505:AB508 AB510 AB513:AB519 AB521:AB525 AB528 AB530 AB532:AB533 AB535:AB536 AB538:AB540 AB542:AB549 AB557 AB562:AB565 AC562:AD562 AC566:AD566 AC570:AD571 AB571 AC578:AD581 AB584:AB585 AC584:AD584 AC591:AD591 AC593:AD594">
    <cfRule type="cellIs" dxfId="2422" priority="11029" operator="equal">
      <formula>"Đã nhận"</formula>
    </cfRule>
  </conditionalFormatting>
  <conditionalFormatting sqref="Y456:Y481 X471 Y483:Y485 Y489:Y491 Y493:Y500 Y502:Y508 X504 Y510 Y513:Y525 Y528 Y530:Y533 Y535:Y536 Y538:Y540 Y542:Y549 Y555 Y557:Y559 X562 Y562:Y571 X566 X570:X571 X578:X581 Y578:Y591 X584 X591 X593:X594 Y593:Y596 Y599:Y603 Y608:Y619 Y622:Y625 Y629 Y631:Y639 Y641:Y674 Y676:Y1509 Z695 X1515 Y1515:Y1516 Y1520:Y1558 Y1560:Y1717 Y1720:Y1768 Y1773:Y1803 Y1805:Y6389 X2519">
    <cfRule type="endsWith" dxfId="2421" priority="11030" operator="endsWith" text=" ">
      <formula>RIGHT((Y456),LEN(" "))=(" ")</formula>
    </cfRule>
  </conditionalFormatting>
  <conditionalFormatting sqref="Y456:Y481 Y483:Y485 Y489:Y491 Y493:Y500 Y502:Y508 Y510 Y513:Y525 Y528 Y530:Y533 Y535:Y536 Y538:Y540 Y542:Y549 Y555 Y557:Y559 Y562:Y571 Y578:Y591 Y593:Y596 Y599:Y603 Y608:Y619 Y622:Y625 Y629 Y631:Y639 Y641:Y674 Y676:Y1509 Z695 Y1515:Y1516 Y1520:Y1558 Y1560:Y1717 Y1720:Y1768 Y1773:Y1803 Y1805:Y6389">
    <cfRule type="endsWith" dxfId="2420" priority="11031" operator="endsWith" text=" ">
      <formula>RIGHT((Y456),LEN(" "))=(" ")</formula>
    </cfRule>
  </conditionalFormatting>
  <conditionalFormatting sqref="B455">
    <cfRule type="cellIs" dxfId="2419" priority="11032" operator="equal">
      <formula>"LỖI LINK FB"</formula>
    </cfRule>
  </conditionalFormatting>
  <conditionalFormatting sqref="B455">
    <cfRule type="cellIs" dxfId="2418" priority="11033" operator="equal">
      <formula>"Chờ feedback"</formula>
    </cfRule>
  </conditionalFormatting>
  <conditionalFormatting sqref="B455">
    <cfRule type="cellIs" dxfId="2417" priority="11034" operator="equal">
      <formula>"Chờ lớp"</formula>
    </cfRule>
  </conditionalFormatting>
  <conditionalFormatting sqref="B455">
    <cfRule type="cellIs" dxfId="2416" priority="11035" operator="equal">
      <formula>"DONE"</formula>
    </cfRule>
  </conditionalFormatting>
  <conditionalFormatting sqref="B455">
    <cfRule type="cellIs" dxfId="2415" priority="11036" operator="equal">
      <formula>"LỖI LINK FB"</formula>
    </cfRule>
  </conditionalFormatting>
  <conditionalFormatting sqref="B455">
    <cfRule type="cellIs" dxfId="2414" priority="11037" operator="equal">
      <formula>"LỖI LINK FB"</formula>
    </cfRule>
  </conditionalFormatting>
  <conditionalFormatting sqref="B455">
    <cfRule type="cellIs" dxfId="2413" priority="11038" operator="equal">
      <formula>"LỖI LINK FB"</formula>
    </cfRule>
  </conditionalFormatting>
  <conditionalFormatting sqref="B455">
    <cfRule type="cellIs" dxfId="2412" priority="11039" operator="equal">
      <formula>"LỖI LINK FB"</formula>
    </cfRule>
  </conditionalFormatting>
  <conditionalFormatting sqref="B455">
    <cfRule type="cellIs" dxfId="2411" priority="11040" operator="equal">
      <formula>"LỖI LINK FB"</formula>
    </cfRule>
  </conditionalFormatting>
  <conditionalFormatting sqref="B455">
    <cfRule type="cellIs" dxfId="2410" priority="11041" operator="equal">
      <formula>"LỖI LINK FB"</formula>
    </cfRule>
  </conditionalFormatting>
  <conditionalFormatting sqref="B455">
    <cfRule type="cellIs" dxfId="2409" priority="11042" operator="equal">
      <formula>"LỖI LINK FB"</formula>
    </cfRule>
  </conditionalFormatting>
  <conditionalFormatting sqref="B455">
    <cfRule type="cellIs" dxfId="2408" priority="11043" operator="equal">
      <formula>"LỖI LINK FB"</formula>
    </cfRule>
  </conditionalFormatting>
  <conditionalFormatting sqref="B455">
    <cfRule type="cellIs" dxfId="2407" priority="11044" operator="equal">
      <formula>"LỖI LINK FB"</formula>
    </cfRule>
  </conditionalFormatting>
  <conditionalFormatting sqref="B455">
    <cfRule type="cellIs" dxfId="2406" priority="11045" operator="equal">
      <formula>"LỖI LINK FB"</formula>
    </cfRule>
  </conditionalFormatting>
  <conditionalFormatting sqref="B455">
    <cfRule type="cellIs" dxfId="2405" priority="11046" operator="equal">
      <formula>"LỖI LINK FB"</formula>
    </cfRule>
  </conditionalFormatting>
  <conditionalFormatting sqref="B455">
    <cfRule type="cellIs" dxfId="2404" priority="11047" operator="equal">
      <formula>"LỖI LINK FB"</formula>
    </cfRule>
  </conditionalFormatting>
  <conditionalFormatting sqref="B455">
    <cfRule type="cellIs" dxfId="2403" priority="11048" operator="equal">
      <formula>"LỖI LINK FB"</formula>
    </cfRule>
  </conditionalFormatting>
  <conditionalFormatting sqref="B455">
    <cfRule type="cellIs" dxfId="2402" priority="11049" operator="equal">
      <formula>"LỖI LINK FB"</formula>
    </cfRule>
  </conditionalFormatting>
  <conditionalFormatting sqref="B455">
    <cfRule type="cellIs" dxfId="2401" priority="11050" operator="equal">
      <formula>"LỖI LINK FB"</formula>
    </cfRule>
  </conditionalFormatting>
  <conditionalFormatting sqref="B455">
    <cfRule type="cellIs" dxfId="2400" priority="11051" operator="equal">
      <formula>"LỖI LINK FB"</formula>
    </cfRule>
  </conditionalFormatting>
  <conditionalFormatting sqref="B455">
    <cfRule type="cellIs" dxfId="2399" priority="11052" operator="equal">
      <formula>"LỖI LINK FB"</formula>
    </cfRule>
  </conditionalFormatting>
  <conditionalFormatting sqref="B455">
    <cfRule type="cellIs" dxfId="2398" priority="11053" operator="equal">
      <formula>"Chờ feedback"</formula>
    </cfRule>
  </conditionalFormatting>
  <conditionalFormatting sqref="B455">
    <cfRule type="cellIs" dxfId="2397" priority="11054" operator="equal">
      <formula>"Chờ lớp"</formula>
    </cfRule>
  </conditionalFormatting>
  <conditionalFormatting sqref="B455">
    <cfRule type="cellIs" dxfId="2396" priority="11055" operator="equal">
      <formula>"DONE"</formula>
    </cfRule>
  </conditionalFormatting>
  <conditionalFormatting sqref="B455">
    <cfRule type="cellIs" dxfId="2395" priority="11056" operator="equal">
      <formula>"LỖI LINK FB"</formula>
    </cfRule>
  </conditionalFormatting>
  <conditionalFormatting sqref="B455">
    <cfRule type="cellIs" dxfId="2394" priority="11057" operator="equal">
      <formula>"Chờ feedback"</formula>
    </cfRule>
  </conditionalFormatting>
  <conditionalFormatting sqref="B455">
    <cfRule type="cellIs" dxfId="2393" priority="11058" operator="equal">
      <formula>"Chờ lớp"</formula>
    </cfRule>
  </conditionalFormatting>
  <conditionalFormatting sqref="B455">
    <cfRule type="cellIs" dxfId="2392" priority="11059" operator="equal">
      <formula>"DONE"</formula>
    </cfRule>
  </conditionalFormatting>
  <conditionalFormatting sqref="B455">
    <cfRule type="cellIs" dxfId="2391" priority="11060" operator="equal">
      <formula>"LỖI LINK FB"</formula>
    </cfRule>
  </conditionalFormatting>
  <conditionalFormatting sqref="B455">
    <cfRule type="cellIs" dxfId="2390" priority="11061" operator="equal">
      <formula>"Chờ feedback"</formula>
    </cfRule>
  </conditionalFormatting>
  <conditionalFormatting sqref="B455">
    <cfRule type="cellIs" dxfId="2389" priority="11062" operator="equal">
      <formula>"Chờ lớp"</formula>
    </cfRule>
  </conditionalFormatting>
  <conditionalFormatting sqref="B455">
    <cfRule type="cellIs" dxfId="2388" priority="11063" operator="equal">
      <formula>"DONE"</formula>
    </cfRule>
  </conditionalFormatting>
  <conditionalFormatting sqref="B455">
    <cfRule type="cellIs" dxfId="2387" priority="11064" operator="equal">
      <formula>"DONE"</formula>
    </cfRule>
  </conditionalFormatting>
  <conditionalFormatting sqref="B455">
    <cfRule type="cellIs" dxfId="2386" priority="11065" operator="equal">
      <formula>"Chờ lớp"</formula>
    </cfRule>
  </conditionalFormatting>
  <conditionalFormatting sqref="B455">
    <cfRule type="cellIs" dxfId="2385" priority="11066" operator="equal">
      <formula>"Chờ feedback"</formula>
    </cfRule>
  </conditionalFormatting>
  <conditionalFormatting sqref="B455">
    <cfRule type="cellIs" dxfId="2384" priority="11067" operator="equal">
      <formula>"LỖI LINK FB"</formula>
    </cfRule>
  </conditionalFormatting>
  <conditionalFormatting sqref="B455">
    <cfRule type="cellIs" dxfId="2383" priority="11068" operator="equal">
      <formula>"LỖI LINK FB"</formula>
    </cfRule>
  </conditionalFormatting>
  <conditionalFormatting sqref="B455">
    <cfRule type="cellIs" dxfId="2382" priority="11069" operator="equal">
      <formula>"Chờ feedback"</formula>
    </cfRule>
  </conditionalFormatting>
  <conditionalFormatting sqref="B455">
    <cfRule type="cellIs" dxfId="2381" priority="11070" operator="equal">
      <formula>"Chờ lớp"</formula>
    </cfRule>
  </conditionalFormatting>
  <conditionalFormatting sqref="B455">
    <cfRule type="cellIs" dxfId="2380" priority="11071" operator="equal">
      <formula>"DONE"</formula>
    </cfRule>
  </conditionalFormatting>
  <conditionalFormatting sqref="B455">
    <cfRule type="cellIs" dxfId="2379" priority="11072" operator="equal">
      <formula>"DONE"</formula>
    </cfRule>
  </conditionalFormatting>
  <conditionalFormatting sqref="B455">
    <cfRule type="cellIs" dxfId="2378" priority="11073" operator="equal">
      <formula>"Chờ lớp"</formula>
    </cfRule>
  </conditionalFormatting>
  <conditionalFormatting sqref="B455">
    <cfRule type="cellIs" dxfId="2377" priority="11074" operator="equal">
      <formula>"Chờ feedback"</formula>
    </cfRule>
  </conditionalFormatting>
  <conditionalFormatting sqref="B455">
    <cfRule type="cellIs" dxfId="2376" priority="11075" operator="equal">
      <formula>"LỖI LINK FB"</formula>
    </cfRule>
  </conditionalFormatting>
  <conditionalFormatting sqref="B455">
    <cfRule type="cellIs" dxfId="2375" priority="11076" operator="equal">
      <formula>"DONE"</formula>
    </cfRule>
  </conditionalFormatting>
  <conditionalFormatting sqref="B455">
    <cfRule type="cellIs" dxfId="2374" priority="11077" operator="equal">
      <formula>"Chờ lớp"</formula>
    </cfRule>
  </conditionalFormatting>
  <conditionalFormatting sqref="B455">
    <cfRule type="cellIs" dxfId="2373" priority="11078" operator="equal">
      <formula>"Chờ feedback"</formula>
    </cfRule>
  </conditionalFormatting>
  <conditionalFormatting sqref="B455">
    <cfRule type="cellIs" dxfId="2372" priority="11079" operator="equal">
      <formula>"LỖI LINK FB"</formula>
    </cfRule>
  </conditionalFormatting>
  <conditionalFormatting sqref="B455">
    <cfRule type="cellIs" dxfId="2371" priority="11080" operator="equal">
      <formula>"LỖI LINK FB"</formula>
    </cfRule>
  </conditionalFormatting>
  <conditionalFormatting sqref="B455">
    <cfRule type="cellIs" dxfId="2370" priority="11081" operator="equal">
      <formula>"Chờ feedback"</formula>
    </cfRule>
  </conditionalFormatting>
  <conditionalFormatting sqref="B455">
    <cfRule type="cellIs" dxfId="2369" priority="11082" operator="equal">
      <formula>"Chờ lớp"</formula>
    </cfRule>
  </conditionalFormatting>
  <conditionalFormatting sqref="B455">
    <cfRule type="cellIs" dxfId="2368" priority="11083" operator="equal">
      <formula>"DONE"</formula>
    </cfRule>
  </conditionalFormatting>
  <conditionalFormatting sqref="B455">
    <cfRule type="cellIs" dxfId="2367" priority="11084" operator="equal">
      <formula>"LỖI LINK FB"</formula>
    </cfRule>
  </conditionalFormatting>
  <conditionalFormatting sqref="B455">
    <cfRule type="cellIs" dxfId="2366" priority="11085" operator="equal">
      <formula>"Chờ feedback"</formula>
    </cfRule>
  </conditionalFormatting>
  <conditionalFormatting sqref="B455">
    <cfRule type="cellIs" dxfId="2365" priority="11086" operator="equal">
      <formula>"Chờ lớp"</formula>
    </cfRule>
  </conditionalFormatting>
  <conditionalFormatting sqref="B455">
    <cfRule type="cellIs" dxfId="2364" priority="11087" operator="equal">
      <formula>"DONE"</formula>
    </cfRule>
  </conditionalFormatting>
  <conditionalFormatting sqref="B455">
    <cfRule type="cellIs" dxfId="2363" priority="11088" operator="equal">
      <formula>"DONE"</formula>
    </cfRule>
  </conditionalFormatting>
  <conditionalFormatting sqref="B455">
    <cfRule type="cellIs" dxfId="2362" priority="11089" operator="equal">
      <formula>"Chờ lớp"</formula>
    </cfRule>
  </conditionalFormatting>
  <conditionalFormatting sqref="B455">
    <cfRule type="cellIs" dxfId="2361" priority="11090" operator="equal">
      <formula>"Chờ feedback"</formula>
    </cfRule>
  </conditionalFormatting>
  <conditionalFormatting sqref="B455">
    <cfRule type="cellIs" dxfId="2360" priority="11091" operator="equal">
      <formula>"LỖI LINK FB"</formula>
    </cfRule>
  </conditionalFormatting>
  <conditionalFormatting sqref="B455">
    <cfRule type="cellIs" dxfId="2359" priority="11092" operator="equal">
      <formula>"LỖI LINK FB"</formula>
    </cfRule>
  </conditionalFormatting>
  <conditionalFormatting sqref="B455">
    <cfRule type="cellIs" dxfId="2358" priority="11093" operator="equal">
      <formula>"Chờ feedback"</formula>
    </cfRule>
  </conditionalFormatting>
  <conditionalFormatting sqref="B455">
    <cfRule type="cellIs" dxfId="2357" priority="11094" operator="equal">
      <formula>"Chờ lớp"</formula>
    </cfRule>
  </conditionalFormatting>
  <conditionalFormatting sqref="B455">
    <cfRule type="cellIs" dxfId="2356" priority="11095" operator="equal">
      <formula>"DONE"</formula>
    </cfRule>
  </conditionalFormatting>
  <conditionalFormatting sqref="B455">
    <cfRule type="cellIs" dxfId="2355" priority="11096" operator="equal">
      <formula>"LỖI LINK FB"</formula>
    </cfRule>
  </conditionalFormatting>
  <conditionalFormatting sqref="B455">
    <cfRule type="cellIs" dxfId="2354" priority="11097" operator="equal">
      <formula>"Chờ feedback"</formula>
    </cfRule>
  </conditionalFormatting>
  <conditionalFormatting sqref="B455">
    <cfRule type="cellIs" dxfId="2353" priority="11098" operator="equal">
      <formula>"Chờ lớp"</formula>
    </cfRule>
  </conditionalFormatting>
  <conditionalFormatting sqref="B455">
    <cfRule type="cellIs" dxfId="2352" priority="11099" operator="equal">
      <formula>"DONE"</formula>
    </cfRule>
  </conditionalFormatting>
  <conditionalFormatting sqref="B455">
    <cfRule type="cellIs" dxfId="2351" priority="11100" operator="equal">
      <formula>"LỖI LINK FB"</formula>
    </cfRule>
  </conditionalFormatting>
  <conditionalFormatting sqref="B455">
    <cfRule type="cellIs" dxfId="2350" priority="11101" operator="equal">
      <formula>"Chờ feedback"</formula>
    </cfRule>
  </conditionalFormatting>
  <conditionalFormatting sqref="B455">
    <cfRule type="cellIs" dxfId="2349" priority="11102" operator="equal">
      <formula>"Chờ lớp"</formula>
    </cfRule>
  </conditionalFormatting>
  <conditionalFormatting sqref="B455">
    <cfRule type="cellIs" dxfId="2348" priority="11103" operator="equal">
      <formula>"DONE"</formula>
    </cfRule>
  </conditionalFormatting>
  <conditionalFormatting sqref="B455">
    <cfRule type="cellIs" dxfId="2347" priority="11104" operator="equal">
      <formula>"LỖI LINK FB"</formula>
    </cfRule>
  </conditionalFormatting>
  <conditionalFormatting sqref="B455">
    <cfRule type="cellIs" dxfId="2346" priority="11105" operator="equal">
      <formula>"Chờ feedback"</formula>
    </cfRule>
  </conditionalFormatting>
  <conditionalFormatting sqref="B455">
    <cfRule type="cellIs" dxfId="2345" priority="11106" operator="equal">
      <formula>"Chờ lớp"</formula>
    </cfRule>
  </conditionalFormatting>
  <conditionalFormatting sqref="B455">
    <cfRule type="cellIs" dxfId="2344" priority="11107" operator="equal">
      <formula>"DONE"</formula>
    </cfRule>
  </conditionalFormatting>
  <conditionalFormatting sqref="B455">
    <cfRule type="cellIs" dxfId="2343" priority="11108" operator="equal">
      <formula>"LỖI LINK FB"</formula>
    </cfRule>
  </conditionalFormatting>
  <conditionalFormatting sqref="B455">
    <cfRule type="cellIs" dxfId="2342" priority="11109" operator="equal">
      <formula>"LỖI LINK FB"</formula>
    </cfRule>
  </conditionalFormatting>
  <conditionalFormatting sqref="B455">
    <cfRule type="cellIs" dxfId="2341" priority="11110" operator="equal">
      <formula>"LỖI LINK FB"</formula>
    </cfRule>
  </conditionalFormatting>
  <conditionalFormatting sqref="B455">
    <cfRule type="cellIs" dxfId="2340" priority="11111" operator="equal">
      <formula>"LỖI LINK FB"</formula>
    </cfRule>
  </conditionalFormatting>
  <conditionalFormatting sqref="B455">
    <cfRule type="cellIs" dxfId="2339" priority="11112" operator="equal">
      <formula>"LỖI LINK FB"</formula>
    </cfRule>
  </conditionalFormatting>
  <conditionalFormatting sqref="B455">
    <cfRule type="cellIs" dxfId="2338" priority="11113" operator="equal">
      <formula>"LỖI LINK FB"</formula>
    </cfRule>
  </conditionalFormatting>
  <conditionalFormatting sqref="B455">
    <cfRule type="cellIs" dxfId="2337" priority="11114" operator="equal">
      <formula>"LỖI LINK FB"</formula>
    </cfRule>
  </conditionalFormatting>
  <conditionalFormatting sqref="B455">
    <cfRule type="cellIs" dxfId="2336" priority="11115" operator="equal">
      <formula>"LỖI LINK FB"</formula>
    </cfRule>
  </conditionalFormatting>
  <conditionalFormatting sqref="B455">
    <cfRule type="cellIs" dxfId="2335" priority="11116" operator="equal">
      <formula>"LỖI LINK FB"</formula>
    </cfRule>
  </conditionalFormatting>
  <conditionalFormatting sqref="B455">
    <cfRule type="cellIs" dxfId="2334" priority="11117" operator="equal">
      <formula>"LỖI LINK FB"</formula>
    </cfRule>
  </conditionalFormatting>
  <conditionalFormatting sqref="B455">
    <cfRule type="cellIs" dxfId="2333" priority="11118" operator="equal">
      <formula>"LỖI LINK FB"</formula>
    </cfRule>
  </conditionalFormatting>
  <conditionalFormatting sqref="B455">
    <cfRule type="cellIs" dxfId="2332" priority="11119" operator="equal">
      <formula>"LỖI LINK FB"</formula>
    </cfRule>
  </conditionalFormatting>
  <conditionalFormatting sqref="B455">
    <cfRule type="cellIs" dxfId="2331" priority="11120" operator="equal">
      <formula>"LỖI LINK FB"</formula>
    </cfRule>
  </conditionalFormatting>
  <conditionalFormatting sqref="B455">
    <cfRule type="cellIs" dxfId="2330" priority="11121" operator="equal">
      <formula>"LỖI LINK FB"</formula>
    </cfRule>
  </conditionalFormatting>
  <conditionalFormatting sqref="B455">
    <cfRule type="cellIs" dxfId="2329" priority="11122" operator="equal">
      <formula>"Chờ feedback"</formula>
    </cfRule>
  </conditionalFormatting>
  <conditionalFormatting sqref="B455">
    <cfRule type="cellIs" dxfId="2328" priority="11123" operator="equal">
      <formula>"Chờ lớp"</formula>
    </cfRule>
  </conditionalFormatting>
  <conditionalFormatting sqref="B455">
    <cfRule type="cellIs" dxfId="2327" priority="11124" operator="equal">
      <formula>"DONE"</formula>
    </cfRule>
  </conditionalFormatting>
  <conditionalFormatting sqref="B455">
    <cfRule type="cellIs" dxfId="2326" priority="11125" operator="equal">
      <formula>"LỖI LINK FB"</formula>
    </cfRule>
  </conditionalFormatting>
  <conditionalFormatting sqref="B455">
    <cfRule type="cellIs" dxfId="2325" priority="11126" operator="equal">
      <formula>"Chờ feedback"</formula>
    </cfRule>
  </conditionalFormatting>
  <conditionalFormatting sqref="B455">
    <cfRule type="cellIs" dxfId="2324" priority="11127" operator="equal">
      <formula>"Chờ lớp"</formula>
    </cfRule>
  </conditionalFormatting>
  <conditionalFormatting sqref="B455">
    <cfRule type="cellIs" dxfId="2323" priority="11128" operator="equal">
      <formula>"DONE"</formula>
    </cfRule>
  </conditionalFormatting>
  <conditionalFormatting sqref="B455">
    <cfRule type="cellIs" dxfId="2322" priority="11129" operator="equal">
      <formula>"LỖI LINK FB"</formula>
    </cfRule>
  </conditionalFormatting>
  <conditionalFormatting sqref="B455">
    <cfRule type="cellIs" dxfId="2321" priority="11130" operator="equal">
      <formula>"Chờ feedback"</formula>
    </cfRule>
  </conditionalFormatting>
  <conditionalFormatting sqref="B455">
    <cfRule type="cellIs" dxfId="2320" priority="11131" operator="equal">
      <formula>"Chờ lớp"</formula>
    </cfRule>
  </conditionalFormatting>
  <conditionalFormatting sqref="B455">
    <cfRule type="cellIs" dxfId="2319" priority="11132" operator="equal">
      <formula>"DONE"</formula>
    </cfRule>
  </conditionalFormatting>
  <conditionalFormatting sqref="B455">
    <cfRule type="cellIs" dxfId="2318" priority="11133" operator="equal">
      <formula>"LỖI LINK FB"</formula>
    </cfRule>
  </conditionalFormatting>
  <conditionalFormatting sqref="B455">
    <cfRule type="cellIs" dxfId="2317" priority="11134" operator="equal">
      <formula>"Chờ feedback"</formula>
    </cfRule>
  </conditionalFormatting>
  <conditionalFormatting sqref="B455">
    <cfRule type="cellIs" dxfId="2316" priority="11135" operator="equal">
      <formula>"Chờ lớp"</formula>
    </cfRule>
  </conditionalFormatting>
  <conditionalFormatting sqref="B455">
    <cfRule type="cellIs" dxfId="2315" priority="11136" operator="equal">
      <formula>"DONE"</formula>
    </cfRule>
  </conditionalFormatting>
  <conditionalFormatting sqref="B455">
    <cfRule type="cellIs" dxfId="2314" priority="11137" operator="equal">
      <formula>"LỖI LINK FB"</formula>
    </cfRule>
  </conditionalFormatting>
  <conditionalFormatting sqref="B455">
    <cfRule type="cellIs" dxfId="2313" priority="11138" operator="equal">
      <formula>"LỖI LINK FB"</formula>
    </cfRule>
  </conditionalFormatting>
  <conditionalFormatting sqref="B455">
    <cfRule type="cellIs" dxfId="2312" priority="11139" operator="equal">
      <formula>"LỖI LINK FB"</formula>
    </cfRule>
  </conditionalFormatting>
  <conditionalFormatting sqref="B455">
    <cfRule type="cellIs" dxfId="2311" priority="11140" operator="equal">
      <formula>"LỖI LINK FB"</formula>
    </cfRule>
  </conditionalFormatting>
  <conditionalFormatting sqref="B455">
    <cfRule type="cellIs" dxfId="2310" priority="11141" operator="equal">
      <formula>"LỖI LINK FB"</formula>
    </cfRule>
  </conditionalFormatting>
  <conditionalFormatting sqref="B455">
    <cfRule type="cellIs" dxfId="2309" priority="11142" operator="equal">
      <formula>"LỖI LINK FB"</formula>
    </cfRule>
  </conditionalFormatting>
  <conditionalFormatting sqref="B455">
    <cfRule type="cellIs" dxfId="2308" priority="11143" operator="equal">
      <formula>"LỖI LINK FB"</formula>
    </cfRule>
  </conditionalFormatting>
  <conditionalFormatting sqref="B455">
    <cfRule type="cellIs" dxfId="2307" priority="11144" operator="equal">
      <formula>"LỖI LINK FB"</formula>
    </cfRule>
  </conditionalFormatting>
  <conditionalFormatting sqref="B455">
    <cfRule type="cellIs" dxfId="2306" priority="11145" operator="equal">
      <formula>"LỖI LINK FB"</formula>
    </cfRule>
  </conditionalFormatting>
  <conditionalFormatting sqref="B455">
    <cfRule type="cellIs" dxfId="2305" priority="11146" operator="equal">
      <formula>"LỖI LINK FB"</formula>
    </cfRule>
  </conditionalFormatting>
  <conditionalFormatting sqref="B455">
    <cfRule type="cellIs" dxfId="2304" priority="11147" operator="equal">
      <formula>"LỖI LINK FB"</formula>
    </cfRule>
  </conditionalFormatting>
  <conditionalFormatting sqref="B455">
    <cfRule type="cellIs" dxfId="2303" priority="11148" operator="equal">
      <formula>"LỖI LINK FB"</formula>
    </cfRule>
  </conditionalFormatting>
  <conditionalFormatting sqref="B455">
    <cfRule type="cellIs" dxfId="2302" priority="11149" operator="equal">
      <formula>"LỖI LINK FB"</formula>
    </cfRule>
  </conditionalFormatting>
  <conditionalFormatting sqref="B455">
    <cfRule type="cellIs" dxfId="2301" priority="11150" operator="equal">
      <formula>"LỖI LINK FB"</formula>
    </cfRule>
  </conditionalFormatting>
  <conditionalFormatting sqref="B455">
    <cfRule type="cellIs" dxfId="2300" priority="11151" operator="equal">
      <formula>"Chờ feedback"</formula>
    </cfRule>
  </conditionalFormatting>
  <conditionalFormatting sqref="B455">
    <cfRule type="cellIs" dxfId="2299" priority="11152" operator="equal">
      <formula>"Chờ lớp"</formula>
    </cfRule>
  </conditionalFormatting>
  <conditionalFormatting sqref="B455">
    <cfRule type="cellIs" dxfId="2298" priority="11153" operator="equal">
      <formula>"DONE"</formula>
    </cfRule>
  </conditionalFormatting>
  <conditionalFormatting sqref="Y449:Y455">
    <cfRule type="endsWith" dxfId="2297" priority="11154" operator="endsWith" text=" ">
      <formula>RIGHT((Y449),LEN(" "))=(" ")</formula>
    </cfRule>
  </conditionalFormatting>
  <conditionalFormatting sqref="Y449:Y455">
    <cfRule type="endsWith" dxfId="2296" priority="11155" operator="endsWith" text=" ">
      <formula>RIGHT((Y449),LEN(" "))=(" ")</formula>
    </cfRule>
  </conditionalFormatting>
  <conditionalFormatting sqref="C448">
    <cfRule type="cellIs" dxfId="2295" priority="11156" operator="equal">
      <formula>"Up quá trình"</formula>
    </cfRule>
  </conditionalFormatting>
  <conditionalFormatting sqref="C448">
    <cfRule type="cellIs" dxfId="2294" priority="11157" operator="equal">
      <formula>"Đã tính lương"</formula>
    </cfRule>
  </conditionalFormatting>
  <conditionalFormatting sqref="C448">
    <cfRule type="cellIs" dxfId="2293" priority="11158" operator="equal">
      <formula>"Up Level"</formula>
    </cfRule>
  </conditionalFormatting>
  <conditionalFormatting sqref="C448">
    <cfRule type="cellIs" dxfId="2292" priority="11159" operator="equal">
      <formula>"Mới"</formula>
    </cfRule>
  </conditionalFormatting>
  <conditionalFormatting sqref="C448">
    <cfRule type="cellIs" dxfId="2291" priority="11160" operator="equal">
      <formula>"Up quá trình"</formula>
    </cfRule>
  </conditionalFormatting>
  <conditionalFormatting sqref="C448 Z448">
    <cfRule type="cellIs" dxfId="2290" priority="11161" operator="equal">
      <formula>"Đã tính lương"</formula>
    </cfRule>
  </conditionalFormatting>
  <conditionalFormatting sqref="C448">
    <cfRule type="cellIs" dxfId="2289" priority="11162" operator="equal">
      <formula>"Up Level"</formula>
    </cfRule>
  </conditionalFormatting>
  <conditionalFormatting sqref="C448">
    <cfRule type="cellIs" dxfId="2288" priority="11163" operator="equal">
      <formula>"Mới"</formula>
    </cfRule>
  </conditionalFormatting>
  <conditionalFormatting sqref="D448:E448">
    <cfRule type="containsText" dxfId="2287" priority="11164" operator="containsText" text="Combo">
      <formula>NOT(ISERROR(SEARCH(("Combo"),(D448))))</formula>
    </cfRule>
  </conditionalFormatting>
  <conditionalFormatting sqref="D448:E448">
    <cfRule type="containsText" dxfId="2286" priority="11165" operator="containsText" text="Combo">
      <formula>NOT(ISERROR(SEARCH(("Combo"),(D448))))</formula>
    </cfRule>
  </conditionalFormatting>
  <conditionalFormatting sqref="D448:E448">
    <cfRule type="containsText" dxfId="2285" priority="11166" operator="containsText" text="Combo">
      <formula>NOT(ISERROR(SEARCH(("Combo"),(D448))))</formula>
    </cfRule>
  </conditionalFormatting>
  <conditionalFormatting sqref="D448:E448">
    <cfRule type="containsText" dxfId="2284" priority="11167" operator="containsText" text="Combo">
      <formula>NOT(ISERROR(SEARCH(("Combo"),(D448))))</formula>
    </cfRule>
  </conditionalFormatting>
  <conditionalFormatting sqref="D448:E448">
    <cfRule type="cellIs" dxfId="2283" priority="11168" operator="equal">
      <formula>"Toeic Lv2"</formula>
    </cfRule>
  </conditionalFormatting>
  <conditionalFormatting sqref="D448:E448">
    <cfRule type="cellIs" dxfId="2282" priority="11169" operator="equal">
      <formula>"Toeic Lv1"</formula>
    </cfRule>
  </conditionalFormatting>
  <conditionalFormatting sqref="D448:E448">
    <cfRule type="cellIs" dxfId="2281" priority="11170" operator="equal">
      <formula>"GT Lv3"</formula>
    </cfRule>
  </conditionalFormatting>
  <conditionalFormatting sqref="D448:E448">
    <cfRule type="cellIs" dxfId="2280" priority="11171" operator="equal">
      <formula>"GT Lv2"</formula>
    </cfRule>
  </conditionalFormatting>
  <conditionalFormatting sqref="D448:E448">
    <cfRule type="cellIs" dxfId="2279" priority="11172" operator="equal">
      <formula>"GT Lv1"</formula>
    </cfRule>
  </conditionalFormatting>
  <conditionalFormatting sqref="G448">
    <cfRule type="cellIs" dxfId="2278" priority="11173" operator="equal">
      <formula>"V"</formula>
    </cfRule>
  </conditionalFormatting>
  <conditionalFormatting sqref="G448">
    <cfRule type="cellIs" dxfId="2277" priority="11174" operator="equal">
      <formula>"T"</formula>
    </cfRule>
  </conditionalFormatting>
  <conditionalFormatting sqref="G448">
    <cfRule type="cellIs" dxfId="2276" priority="11175" operator="equal">
      <formula>"C"</formula>
    </cfRule>
  </conditionalFormatting>
  <conditionalFormatting sqref="G448">
    <cfRule type="cellIs" dxfId="2275" priority="11176" operator="equal">
      <formula>"B"</formula>
    </cfRule>
  </conditionalFormatting>
  <conditionalFormatting sqref="G448">
    <cfRule type="cellIs" dxfId="2274" priority="11177" operator="equal">
      <formula>"A"</formula>
    </cfRule>
  </conditionalFormatting>
  <conditionalFormatting sqref="G448">
    <cfRule type="cellIs" dxfId="2273" priority="11178" operator="equal">
      <formula>"V"</formula>
    </cfRule>
  </conditionalFormatting>
  <conditionalFormatting sqref="G448">
    <cfRule type="cellIs" dxfId="2272" priority="11179" operator="equal">
      <formula>"V"</formula>
    </cfRule>
  </conditionalFormatting>
  <conditionalFormatting sqref="G448">
    <cfRule type="cellIs" dxfId="2271" priority="11180" operator="equal">
      <formula>"V"</formula>
    </cfRule>
  </conditionalFormatting>
  <conditionalFormatting sqref="G448:H448">
    <cfRule type="cellIs" dxfId="2270" priority="11181" operator="equal">
      <formula>"V"</formula>
    </cfRule>
  </conditionalFormatting>
  <conditionalFormatting sqref="G448:H448">
    <cfRule type="cellIs" dxfId="2269" priority="11182" operator="equal">
      <formula>"V"</formula>
    </cfRule>
  </conditionalFormatting>
  <conditionalFormatting sqref="G448:H448">
    <cfRule type="cellIs" dxfId="2268" priority="11183" operator="equal">
      <formula>"V"</formula>
    </cfRule>
  </conditionalFormatting>
  <conditionalFormatting sqref="G448:H448">
    <cfRule type="cellIs" dxfId="2267" priority="11184" operator="equal">
      <formula>"V"</formula>
    </cfRule>
  </conditionalFormatting>
  <conditionalFormatting sqref="G448:H448">
    <cfRule type="cellIs" dxfId="2266" priority="11185" operator="equal">
      <formula>"T"</formula>
    </cfRule>
  </conditionalFormatting>
  <conditionalFormatting sqref="G448:H448">
    <cfRule type="cellIs" dxfId="2265" priority="11186" operator="equal">
      <formula>"C"</formula>
    </cfRule>
  </conditionalFormatting>
  <conditionalFormatting sqref="G448:H448">
    <cfRule type="cellIs" dxfId="2264" priority="11187" operator="equal">
      <formula>"B"</formula>
    </cfRule>
  </conditionalFormatting>
  <conditionalFormatting sqref="G448:H448">
    <cfRule type="cellIs" dxfId="2263" priority="11188" operator="equal">
      <formula>"A"</formula>
    </cfRule>
  </conditionalFormatting>
  <conditionalFormatting sqref="H448">
    <cfRule type="colorScale" priority="11189">
      <colorScale>
        <cfvo type="min"/>
        <cfvo type="max"/>
        <color rgb="FF57BB8A"/>
        <color rgb="FFFFFFFF"/>
      </colorScale>
    </cfRule>
  </conditionalFormatting>
  <conditionalFormatting sqref="B448">
    <cfRule type="cellIs" dxfId="2262" priority="11190" operator="equal">
      <formula>"LỖI LINK FB"</formula>
    </cfRule>
  </conditionalFormatting>
  <conditionalFormatting sqref="B448">
    <cfRule type="cellIs" dxfId="2261" priority="11191" operator="equal">
      <formula>"Chờ feedback"</formula>
    </cfRule>
  </conditionalFormatting>
  <conditionalFormatting sqref="B448">
    <cfRule type="cellIs" dxfId="2260" priority="11192" operator="equal">
      <formula>"Chờ lớp"</formula>
    </cfRule>
  </conditionalFormatting>
  <conditionalFormatting sqref="B448">
    <cfRule type="cellIs" dxfId="2259" priority="11193" operator="equal">
      <formula>"DONE"</formula>
    </cfRule>
  </conditionalFormatting>
  <conditionalFormatting sqref="B448">
    <cfRule type="cellIs" dxfId="2258" priority="11194" operator="equal">
      <formula>"LỖI LINK FB"</formula>
    </cfRule>
  </conditionalFormatting>
  <conditionalFormatting sqref="B448">
    <cfRule type="cellIs" dxfId="2257" priority="11195" operator="equal">
      <formula>"LỖI LINK FB"</formula>
    </cfRule>
  </conditionalFormatting>
  <conditionalFormatting sqref="B448">
    <cfRule type="cellIs" dxfId="2256" priority="11196" operator="equal">
      <formula>"LỖI LINK FB"</formula>
    </cfRule>
  </conditionalFormatting>
  <conditionalFormatting sqref="B448">
    <cfRule type="cellIs" dxfId="2255" priority="11197" operator="equal">
      <formula>"LỖI LINK FB"</formula>
    </cfRule>
  </conditionalFormatting>
  <conditionalFormatting sqref="B448">
    <cfRule type="cellIs" dxfId="2254" priority="11198" operator="equal">
      <formula>"LỖI LINK FB"</formula>
    </cfRule>
  </conditionalFormatting>
  <conditionalFormatting sqref="B448">
    <cfRule type="cellIs" dxfId="2253" priority="11199" operator="equal">
      <formula>"LỖI LINK FB"</formula>
    </cfRule>
  </conditionalFormatting>
  <conditionalFormatting sqref="B448">
    <cfRule type="cellIs" dxfId="2252" priority="11200" operator="equal">
      <formula>"LỖI LINK FB"</formula>
    </cfRule>
  </conditionalFormatting>
  <conditionalFormatting sqref="B448">
    <cfRule type="cellIs" dxfId="2251" priority="11201" operator="equal">
      <formula>"LỖI LINK FB"</formula>
    </cfRule>
  </conditionalFormatting>
  <conditionalFormatting sqref="B448">
    <cfRule type="cellIs" dxfId="2250" priority="11202" operator="equal">
      <formula>"LỖI LINK FB"</formula>
    </cfRule>
  </conditionalFormatting>
  <conditionalFormatting sqref="B448">
    <cfRule type="cellIs" dxfId="2249" priority="11203" operator="equal">
      <formula>"LỖI LINK FB"</formula>
    </cfRule>
  </conditionalFormatting>
  <conditionalFormatting sqref="B448">
    <cfRule type="cellIs" dxfId="2248" priority="11204" operator="equal">
      <formula>"LỖI LINK FB"</formula>
    </cfRule>
  </conditionalFormatting>
  <conditionalFormatting sqref="B448">
    <cfRule type="cellIs" dxfId="2247" priority="11205" operator="equal">
      <formula>"LỖI LINK FB"</formula>
    </cfRule>
  </conditionalFormatting>
  <conditionalFormatting sqref="B448">
    <cfRule type="cellIs" dxfId="2246" priority="11206" operator="equal">
      <formula>"LỖI LINK FB"</formula>
    </cfRule>
  </conditionalFormatting>
  <conditionalFormatting sqref="B448">
    <cfRule type="cellIs" dxfId="2245" priority="11207" operator="equal">
      <formula>"LỖI LINK FB"</formula>
    </cfRule>
  </conditionalFormatting>
  <conditionalFormatting sqref="B448">
    <cfRule type="cellIs" dxfId="2244" priority="11208" operator="equal">
      <formula>"LỖI LINK FB"</formula>
    </cfRule>
  </conditionalFormatting>
  <conditionalFormatting sqref="B448">
    <cfRule type="cellIs" dxfId="2243" priority="11209" operator="equal">
      <formula>"LỖI LINK FB"</formula>
    </cfRule>
  </conditionalFormatting>
  <conditionalFormatting sqref="B448">
    <cfRule type="cellIs" dxfId="2242" priority="11210" operator="equal">
      <formula>"LỖI LINK FB"</formula>
    </cfRule>
  </conditionalFormatting>
  <conditionalFormatting sqref="B448">
    <cfRule type="cellIs" dxfId="2241" priority="11211" operator="equal">
      <formula>"Chờ feedback"</formula>
    </cfRule>
  </conditionalFormatting>
  <conditionalFormatting sqref="B448">
    <cfRule type="cellIs" dxfId="2240" priority="11212" operator="equal">
      <formula>"Chờ lớp"</formula>
    </cfRule>
  </conditionalFormatting>
  <conditionalFormatting sqref="B448">
    <cfRule type="cellIs" dxfId="2239" priority="11213" operator="equal">
      <formula>"DONE"</formula>
    </cfRule>
  </conditionalFormatting>
  <conditionalFormatting sqref="R448">
    <cfRule type="containsText" dxfId="2238" priority="11214" operator="containsText" text="Chung">
      <formula>NOT(ISERROR(SEARCH(("Chung"),(R448))))</formula>
    </cfRule>
  </conditionalFormatting>
  <conditionalFormatting sqref="R448">
    <cfRule type="containsText" dxfId="2237" priority="11215" operator="containsText" text="Chung">
      <formula>NOT(ISERROR(SEARCH(("Chung"),(R448))))</formula>
    </cfRule>
  </conditionalFormatting>
  <conditionalFormatting sqref="N448 N512 N584">
    <cfRule type="cellIs" dxfId="2236" priority="11216" operator="equal">
      <formula>"TIẾN"</formula>
    </cfRule>
  </conditionalFormatting>
  <conditionalFormatting sqref="N448 N512 N584">
    <cfRule type="cellIs" dxfId="2235" priority="11217" operator="equal">
      <formula>"TIẾN"</formula>
    </cfRule>
  </conditionalFormatting>
  <conditionalFormatting sqref="AD339 AC448:AD448">
    <cfRule type="cellIs" dxfId="2234" priority="11218" operator="equal">
      <formula>"Đã nhận"</formula>
    </cfRule>
  </conditionalFormatting>
  <conditionalFormatting sqref="Z448">
    <cfRule type="cellIs" dxfId="2233" priority="11219" operator="equal">
      <formula>"R-Thiếu"</formula>
    </cfRule>
  </conditionalFormatting>
  <conditionalFormatting sqref="Z448">
    <cfRule type="cellIs" dxfId="2232" priority="11220" operator="equal">
      <formula>"R"</formula>
    </cfRule>
  </conditionalFormatting>
  <conditionalFormatting sqref="X448:Y448">
    <cfRule type="endsWith" dxfId="2231" priority="11221" operator="endsWith" text=" ">
      <formula>RIGHT((X448),LEN(" "))=(" ")</formula>
    </cfRule>
  </conditionalFormatting>
  <conditionalFormatting sqref="X448:Y448">
    <cfRule type="endsWith" dxfId="2230" priority="11222" operator="endsWith" text=" ">
      <formula>RIGHT((X448),LEN(" "))=(" ")</formula>
    </cfRule>
  </conditionalFormatting>
  <conditionalFormatting sqref="W448:X448">
    <cfRule type="cellIs" dxfId="2229" priority="11223" operator="equal">
      <formula>"Sách"</formula>
    </cfRule>
  </conditionalFormatting>
  <conditionalFormatting sqref="W448:X448">
    <cfRule type="cellIs" dxfId="2228" priority="11224" operator="equal">
      <formula>"Sách"</formula>
    </cfRule>
  </conditionalFormatting>
  <conditionalFormatting sqref="G421">
    <cfRule type="cellIs" dxfId="2227" priority="11225" operator="equal">
      <formula>"V"</formula>
    </cfRule>
  </conditionalFormatting>
  <conditionalFormatting sqref="G421">
    <cfRule type="cellIs" dxfId="2226" priority="11226" operator="equal">
      <formula>"T"</formula>
    </cfRule>
  </conditionalFormatting>
  <conditionalFormatting sqref="G421">
    <cfRule type="cellIs" dxfId="2225" priority="11227" operator="equal">
      <formula>"C"</formula>
    </cfRule>
  </conditionalFormatting>
  <conditionalFormatting sqref="G421">
    <cfRule type="cellIs" dxfId="2224" priority="11228" operator="equal">
      <formula>"B"</formula>
    </cfRule>
  </conditionalFormatting>
  <conditionalFormatting sqref="G421">
    <cfRule type="cellIs" dxfId="2223" priority="11229" operator="equal">
      <formula>"A"</formula>
    </cfRule>
  </conditionalFormatting>
  <conditionalFormatting sqref="G421">
    <cfRule type="cellIs" dxfId="2222" priority="11230" operator="equal">
      <formula>"V"</formula>
    </cfRule>
  </conditionalFormatting>
  <conditionalFormatting sqref="G421">
    <cfRule type="cellIs" dxfId="2221" priority="11231" operator="equal">
      <formula>"V"</formula>
    </cfRule>
  </conditionalFormatting>
  <conditionalFormatting sqref="G421">
    <cfRule type="cellIs" dxfId="2220" priority="11232" operator="equal">
      <formula>"V"</formula>
    </cfRule>
  </conditionalFormatting>
  <conditionalFormatting sqref="G421:H421">
    <cfRule type="cellIs" dxfId="2219" priority="11233" operator="equal">
      <formula>"V"</formula>
    </cfRule>
  </conditionalFormatting>
  <conditionalFormatting sqref="G421:H421">
    <cfRule type="cellIs" dxfId="2218" priority="11234" operator="equal">
      <formula>"V"</formula>
    </cfRule>
  </conditionalFormatting>
  <conditionalFormatting sqref="G421:H421">
    <cfRule type="cellIs" dxfId="2217" priority="11235" operator="equal">
      <formula>"V"</formula>
    </cfRule>
  </conditionalFormatting>
  <conditionalFormatting sqref="G421:H421">
    <cfRule type="cellIs" dxfId="2216" priority="11236" operator="equal">
      <formula>"V"</formula>
    </cfRule>
  </conditionalFormatting>
  <conditionalFormatting sqref="G421:H421">
    <cfRule type="cellIs" dxfId="2215" priority="11237" operator="equal">
      <formula>"T"</formula>
    </cfRule>
  </conditionalFormatting>
  <conditionalFormatting sqref="G421:H421">
    <cfRule type="cellIs" dxfId="2214" priority="11238" operator="equal">
      <formula>"C"</formula>
    </cfRule>
  </conditionalFormatting>
  <conditionalFormatting sqref="G421:H421">
    <cfRule type="cellIs" dxfId="2213" priority="11239" operator="equal">
      <formula>"B"</formula>
    </cfRule>
  </conditionalFormatting>
  <conditionalFormatting sqref="G421:H421">
    <cfRule type="cellIs" dxfId="2212" priority="11240" operator="equal">
      <formula>"A"</formula>
    </cfRule>
  </conditionalFormatting>
  <conditionalFormatting sqref="H421">
    <cfRule type="colorScale" priority="11241">
      <colorScale>
        <cfvo type="min"/>
        <cfvo type="max"/>
        <color rgb="FF57BB8A"/>
        <color rgb="FFFFFFFF"/>
      </colorScale>
    </cfRule>
  </conditionalFormatting>
  <conditionalFormatting sqref="B421">
    <cfRule type="cellIs" dxfId="2211" priority="11242" operator="equal">
      <formula>"LỖI LINK FB"</formula>
    </cfRule>
  </conditionalFormatting>
  <conditionalFormatting sqref="B421">
    <cfRule type="cellIs" dxfId="2210" priority="11243" operator="equal">
      <formula>"Chờ feedback"</formula>
    </cfRule>
  </conditionalFormatting>
  <conditionalFormatting sqref="B421">
    <cfRule type="cellIs" dxfId="2209" priority="11244" operator="equal">
      <formula>"Chờ lớp"</formula>
    </cfRule>
  </conditionalFormatting>
  <conditionalFormatting sqref="B421">
    <cfRule type="cellIs" dxfId="2208" priority="11245" operator="equal">
      <formula>"DONE"</formula>
    </cfRule>
  </conditionalFormatting>
  <conditionalFormatting sqref="B421">
    <cfRule type="cellIs" dxfId="2207" priority="11246" operator="equal">
      <formula>"LỖI LINK FB"</formula>
    </cfRule>
  </conditionalFormatting>
  <conditionalFormatting sqref="B421">
    <cfRule type="cellIs" dxfId="2206" priority="11247" operator="equal">
      <formula>"LỖI LINK FB"</formula>
    </cfRule>
  </conditionalFormatting>
  <conditionalFormatting sqref="B421">
    <cfRule type="cellIs" dxfId="2205" priority="11248" operator="equal">
      <formula>"LỖI LINK FB"</formula>
    </cfRule>
  </conditionalFormatting>
  <conditionalFormatting sqref="B421">
    <cfRule type="cellIs" dxfId="2204" priority="11249" operator="equal">
      <formula>"LỖI LINK FB"</formula>
    </cfRule>
  </conditionalFormatting>
  <conditionalFormatting sqref="B421">
    <cfRule type="cellIs" dxfId="2203" priority="11250" operator="equal">
      <formula>"LỖI LINK FB"</formula>
    </cfRule>
  </conditionalFormatting>
  <conditionalFormatting sqref="B421">
    <cfRule type="cellIs" dxfId="2202" priority="11251" operator="equal">
      <formula>"LỖI LINK FB"</formula>
    </cfRule>
  </conditionalFormatting>
  <conditionalFormatting sqref="B421">
    <cfRule type="cellIs" dxfId="2201" priority="11252" operator="equal">
      <formula>"LỖI LINK FB"</formula>
    </cfRule>
  </conditionalFormatting>
  <conditionalFormatting sqref="B421">
    <cfRule type="cellIs" dxfId="2200" priority="11253" operator="equal">
      <formula>"LỖI LINK FB"</formula>
    </cfRule>
  </conditionalFormatting>
  <conditionalFormatting sqref="B421">
    <cfRule type="cellIs" dxfId="2199" priority="11254" operator="equal">
      <formula>"LỖI LINK FB"</formula>
    </cfRule>
  </conditionalFormatting>
  <conditionalFormatting sqref="B421">
    <cfRule type="cellIs" dxfId="2198" priority="11255" operator="equal">
      <formula>"LỖI LINK FB"</formula>
    </cfRule>
  </conditionalFormatting>
  <conditionalFormatting sqref="B421">
    <cfRule type="cellIs" dxfId="2197" priority="11256" operator="equal">
      <formula>"LỖI LINK FB"</formula>
    </cfRule>
  </conditionalFormatting>
  <conditionalFormatting sqref="B421">
    <cfRule type="cellIs" dxfId="2196" priority="11257" operator="equal">
      <formula>"LỖI LINK FB"</formula>
    </cfRule>
  </conditionalFormatting>
  <conditionalFormatting sqref="B421">
    <cfRule type="cellIs" dxfId="2195" priority="11258" operator="equal">
      <formula>"LỖI LINK FB"</formula>
    </cfRule>
  </conditionalFormatting>
  <conditionalFormatting sqref="B421">
    <cfRule type="cellIs" dxfId="2194" priority="11259" operator="equal">
      <formula>"LỖI LINK FB"</formula>
    </cfRule>
  </conditionalFormatting>
  <conditionalFormatting sqref="B421">
    <cfRule type="cellIs" dxfId="2193" priority="11260" operator="equal">
      <formula>"LỖI LINK FB"</formula>
    </cfRule>
  </conditionalFormatting>
  <conditionalFormatting sqref="B421">
    <cfRule type="cellIs" dxfId="2192" priority="11261" operator="equal">
      <formula>"LỖI LINK FB"</formula>
    </cfRule>
  </conditionalFormatting>
  <conditionalFormatting sqref="B421">
    <cfRule type="cellIs" dxfId="2191" priority="11262" operator="equal">
      <formula>"LỖI LINK FB"</formula>
    </cfRule>
  </conditionalFormatting>
  <conditionalFormatting sqref="B421">
    <cfRule type="cellIs" dxfId="2190" priority="11263" operator="equal">
      <formula>"Chờ feedback"</formula>
    </cfRule>
  </conditionalFormatting>
  <conditionalFormatting sqref="B421">
    <cfRule type="cellIs" dxfId="2189" priority="11264" operator="equal">
      <formula>"Chờ lớp"</formula>
    </cfRule>
  </conditionalFormatting>
  <conditionalFormatting sqref="B421">
    <cfRule type="cellIs" dxfId="2188" priority="11265" operator="equal">
      <formula>"DONE"</formula>
    </cfRule>
  </conditionalFormatting>
  <conditionalFormatting sqref="C421">
    <cfRule type="cellIs" dxfId="2187" priority="11266" operator="equal">
      <formula>"Up quá trình"</formula>
    </cfRule>
  </conditionalFormatting>
  <conditionalFormatting sqref="C421">
    <cfRule type="cellIs" dxfId="2186" priority="11267" operator="equal">
      <formula>"Đã tính lương"</formula>
    </cfRule>
  </conditionalFormatting>
  <conditionalFormatting sqref="C421">
    <cfRule type="cellIs" dxfId="2185" priority="11268" operator="equal">
      <formula>"Up Level"</formula>
    </cfRule>
  </conditionalFormatting>
  <conditionalFormatting sqref="C421">
    <cfRule type="cellIs" dxfId="2184" priority="11269" operator="equal">
      <formula>"Mới"</formula>
    </cfRule>
  </conditionalFormatting>
  <conditionalFormatting sqref="C421">
    <cfRule type="cellIs" dxfId="2183" priority="11270" operator="equal">
      <formula>"Up quá trình"</formula>
    </cfRule>
  </conditionalFormatting>
  <conditionalFormatting sqref="C421 Z421">
    <cfRule type="cellIs" dxfId="2182" priority="11271" operator="equal">
      <formula>"Đã tính lương"</formula>
    </cfRule>
  </conditionalFormatting>
  <conditionalFormatting sqref="C421">
    <cfRule type="cellIs" dxfId="2181" priority="11272" operator="equal">
      <formula>"Up Level"</formula>
    </cfRule>
  </conditionalFormatting>
  <conditionalFormatting sqref="C421">
    <cfRule type="cellIs" dxfId="2180" priority="11273" operator="equal">
      <formula>"Mới"</formula>
    </cfRule>
  </conditionalFormatting>
  <conditionalFormatting sqref="D421:E421">
    <cfRule type="containsText" dxfId="2179" priority="11274" operator="containsText" text="Combo">
      <formula>NOT(ISERROR(SEARCH(("Combo"),(D421))))</formula>
    </cfRule>
  </conditionalFormatting>
  <conditionalFormatting sqref="D421:E421">
    <cfRule type="containsText" dxfId="2178" priority="11275" operator="containsText" text="Combo">
      <formula>NOT(ISERROR(SEARCH(("Combo"),(D421))))</formula>
    </cfRule>
  </conditionalFormatting>
  <conditionalFormatting sqref="D421:E421">
    <cfRule type="containsText" dxfId="2177" priority="11276" operator="containsText" text="Combo">
      <formula>NOT(ISERROR(SEARCH(("Combo"),(D421))))</formula>
    </cfRule>
  </conditionalFormatting>
  <conditionalFormatting sqref="D421:E421">
    <cfRule type="containsText" dxfId="2176" priority="11277" operator="containsText" text="Combo">
      <formula>NOT(ISERROR(SEARCH(("Combo"),(D421))))</formula>
    </cfRule>
  </conditionalFormatting>
  <conditionalFormatting sqref="D421:E421">
    <cfRule type="cellIs" dxfId="2175" priority="11278" operator="equal">
      <formula>"Toeic Lv2"</formula>
    </cfRule>
  </conditionalFormatting>
  <conditionalFormatting sqref="D421:E421">
    <cfRule type="cellIs" dxfId="2174" priority="11279" operator="equal">
      <formula>"Toeic Lv1"</formula>
    </cfRule>
  </conditionalFormatting>
  <conditionalFormatting sqref="D421:E421">
    <cfRule type="cellIs" dxfId="2173" priority="11280" operator="equal">
      <formula>"GT Lv3"</formula>
    </cfRule>
  </conditionalFormatting>
  <conditionalFormatting sqref="D421:E421">
    <cfRule type="cellIs" dxfId="2172" priority="11281" operator="equal">
      <formula>"GT Lv2"</formula>
    </cfRule>
  </conditionalFormatting>
  <conditionalFormatting sqref="D421:E421">
    <cfRule type="cellIs" dxfId="2171" priority="11282" operator="equal">
      <formula>"GT Lv1"</formula>
    </cfRule>
  </conditionalFormatting>
  <conditionalFormatting sqref="Z421">
    <cfRule type="cellIs" dxfId="2170" priority="11283" operator="equal">
      <formula>"R-Thiếu"</formula>
    </cfRule>
  </conditionalFormatting>
  <conditionalFormatting sqref="Z421">
    <cfRule type="cellIs" dxfId="2169" priority="11284" operator="equal">
      <formula>"R"</formula>
    </cfRule>
  </conditionalFormatting>
  <conditionalFormatting sqref="AC421:AD421 AB460:AB470 AB472:AB476 AB478:AB485 AB489:AB491 AB493:AB500 AB502:AB503 AB505:AB508 AB510 AB513:AB519 AB521:AB525 AB528 AB530 AB532:AB533 AB535:AB536 AB538:AB540 AB542:AB549 AB557 AB563:AB565 AB585">
    <cfRule type="cellIs" dxfId="2168" priority="11285" operator="equal">
      <formula>"Đã nhận"</formula>
    </cfRule>
  </conditionalFormatting>
  <conditionalFormatting sqref="X421 Y421:Y447">
    <cfRule type="endsWith" dxfId="2167" priority="11286" operator="endsWith" text=" ">
      <formula>RIGHT((X421),LEN(" "))=(" ")</formula>
    </cfRule>
  </conditionalFormatting>
  <conditionalFormatting sqref="X421 Y421:Y447">
    <cfRule type="endsWith" dxfId="2166" priority="11287" operator="endsWith" text=" ">
      <formula>RIGHT((X421),LEN(" "))=(" ")</formula>
    </cfRule>
  </conditionalFormatting>
  <conditionalFormatting sqref="W421:X421">
    <cfRule type="cellIs" dxfId="2165" priority="11288" operator="equal">
      <formula>"Sách"</formula>
    </cfRule>
  </conditionalFormatting>
  <conditionalFormatting sqref="W421:X421">
    <cfRule type="cellIs" dxfId="2164" priority="11289" operator="equal">
      <formula>"Sách"</formula>
    </cfRule>
  </conditionalFormatting>
  <conditionalFormatting sqref="R421">
    <cfRule type="containsText" dxfId="2163" priority="11290" operator="containsText" text="Chung">
      <formula>NOT(ISERROR(SEARCH(("Chung"),(R421))))</formula>
    </cfRule>
  </conditionalFormatting>
  <conditionalFormatting sqref="R421">
    <cfRule type="containsText" dxfId="2162" priority="11291" operator="containsText" text="Chung">
      <formula>NOT(ISERROR(SEARCH(("Chung"),(R421))))</formula>
    </cfRule>
  </conditionalFormatting>
  <conditionalFormatting sqref="N421">
    <cfRule type="cellIs" dxfId="2161" priority="11292" operator="equal">
      <formula>"TIẾN"</formula>
    </cfRule>
  </conditionalFormatting>
  <conditionalFormatting sqref="N421">
    <cfRule type="cellIs" dxfId="2160" priority="11293" operator="equal">
      <formula>"TIẾN"</formula>
    </cfRule>
  </conditionalFormatting>
  <conditionalFormatting sqref="B414 B420:B421">
    <cfRule type="cellIs" dxfId="2159" priority="11294" operator="equal">
      <formula>"LỖI LINK FB"</formula>
    </cfRule>
  </conditionalFormatting>
  <conditionalFormatting sqref="B414 B420:B421">
    <cfRule type="cellIs" dxfId="2158" priority="11295" operator="equal">
      <formula>"Chờ feedback"</formula>
    </cfRule>
  </conditionalFormatting>
  <conditionalFormatting sqref="B414 B420:B421">
    <cfRule type="cellIs" dxfId="2157" priority="11296" operator="equal">
      <formula>"Chờ lớp"</formula>
    </cfRule>
  </conditionalFormatting>
  <conditionalFormatting sqref="B414 B420:B421">
    <cfRule type="cellIs" dxfId="2156" priority="11297" operator="equal">
      <formula>"DONE"</formula>
    </cfRule>
  </conditionalFormatting>
  <conditionalFormatting sqref="B414 B420:B421">
    <cfRule type="cellIs" dxfId="2155" priority="11298" operator="equal">
      <formula>"LỖI LINK FB"</formula>
    </cfRule>
  </conditionalFormatting>
  <conditionalFormatting sqref="B414 B420:B421">
    <cfRule type="cellIs" dxfId="2154" priority="11299" operator="equal">
      <formula>"LỖI LINK FB"</formula>
    </cfRule>
  </conditionalFormatting>
  <conditionalFormatting sqref="B414 B420:B421">
    <cfRule type="cellIs" dxfId="2153" priority="11300" operator="equal">
      <formula>"LỖI LINK FB"</formula>
    </cfRule>
  </conditionalFormatting>
  <conditionalFormatting sqref="B414 B420:B421">
    <cfRule type="cellIs" dxfId="2152" priority="11301" operator="equal">
      <formula>"LỖI LINK FB"</formula>
    </cfRule>
  </conditionalFormatting>
  <conditionalFormatting sqref="B414 B420:B421">
    <cfRule type="cellIs" dxfId="2151" priority="11302" operator="equal">
      <formula>"LỖI LINK FB"</formula>
    </cfRule>
  </conditionalFormatting>
  <conditionalFormatting sqref="B414 B420:B421">
    <cfRule type="cellIs" dxfId="2150" priority="11303" operator="equal">
      <formula>"LỖI LINK FB"</formula>
    </cfRule>
  </conditionalFormatting>
  <conditionalFormatting sqref="B414 B420:B421">
    <cfRule type="cellIs" dxfId="2149" priority="11304" operator="equal">
      <formula>"LỖI LINK FB"</formula>
    </cfRule>
  </conditionalFormatting>
  <conditionalFormatting sqref="B414 B420:B421">
    <cfRule type="cellIs" dxfId="2148" priority="11305" operator="equal">
      <formula>"LỖI LINK FB"</formula>
    </cfRule>
  </conditionalFormatting>
  <conditionalFormatting sqref="B414 B420:B421">
    <cfRule type="cellIs" dxfId="2147" priority="11306" operator="equal">
      <formula>"LỖI LINK FB"</formula>
    </cfRule>
  </conditionalFormatting>
  <conditionalFormatting sqref="B414 B420:B421">
    <cfRule type="cellIs" dxfId="2146" priority="11307" operator="equal">
      <formula>"LỖI LINK FB"</formula>
    </cfRule>
  </conditionalFormatting>
  <conditionalFormatting sqref="B414 B420:B421">
    <cfRule type="cellIs" dxfId="2145" priority="11308" operator="equal">
      <formula>"LỖI LINK FB"</formula>
    </cfRule>
  </conditionalFormatting>
  <conditionalFormatting sqref="B414 B420:B421">
    <cfRule type="cellIs" dxfId="2144" priority="11309" operator="equal">
      <formula>"LỖI LINK FB"</formula>
    </cfRule>
  </conditionalFormatting>
  <conditionalFormatting sqref="B414 B420:B421">
    <cfRule type="cellIs" dxfId="2143" priority="11310" operator="equal">
      <formula>"LỖI LINK FB"</formula>
    </cfRule>
  </conditionalFormatting>
  <conditionalFormatting sqref="B414 B420:B421">
    <cfRule type="cellIs" dxfId="2142" priority="11311" operator="equal">
      <formula>"LỖI LINK FB"</formula>
    </cfRule>
  </conditionalFormatting>
  <conditionalFormatting sqref="B414 B420:B421">
    <cfRule type="cellIs" dxfId="2141" priority="11312" operator="equal">
      <formula>"LỖI LINK FB"</formula>
    </cfRule>
  </conditionalFormatting>
  <conditionalFormatting sqref="B414 B420:B421">
    <cfRule type="cellIs" dxfId="2140" priority="11313" operator="equal">
      <formula>"LỖI LINK FB"</formula>
    </cfRule>
  </conditionalFormatting>
  <conditionalFormatting sqref="B414 B420:B421">
    <cfRule type="cellIs" dxfId="2139" priority="11314" operator="equal">
      <formula>"LỖI LINK FB"</formula>
    </cfRule>
  </conditionalFormatting>
  <conditionalFormatting sqref="B414 B420:B421">
    <cfRule type="cellIs" dxfId="2138" priority="11315" operator="equal">
      <formula>"Chờ feedback"</formula>
    </cfRule>
  </conditionalFormatting>
  <conditionalFormatting sqref="B414 B420:B421">
    <cfRule type="cellIs" dxfId="2137" priority="11316" operator="equal">
      <formula>"Chờ lớp"</formula>
    </cfRule>
  </conditionalFormatting>
  <conditionalFormatting sqref="B414 B420:B421">
    <cfRule type="cellIs" dxfId="2136" priority="11317" operator="equal">
      <formula>"DONE"</formula>
    </cfRule>
  </conditionalFormatting>
  <conditionalFormatting sqref="C420:C421">
    <cfRule type="cellIs" dxfId="2135" priority="11318" operator="equal">
      <formula>"Up quá trình"</formula>
    </cfRule>
  </conditionalFormatting>
  <conditionalFormatting sqref="C420:C421">
    <cfRule type="cellIs" dxfId="2134" priority="11319" operator="equal">
      <formula>"Đã tính lương"</formula>
    </cfRule>
  </conditionalFormatting>
  <conditionalFormatting sqref="C420:C421">
    <cfRule type="cellIs" dxfId="2133" priority="11320" operator="equal">
      <formula>"Up Level"</formula>
    </cfRule>
  </conditionalFormatting>
  <conditionalFormatting sqref="C420:C421">
    <cfRule type="cellIs" dxfId="2132" priority="11321" operator="equal">
      <formula>"Mới"</formula>
    </cfRule>
  </conditionalFormatting>
  <conditionalFormatting sqref="C420:C421">
    <cfRule type="cellIs" dxfId="2131" priority="11322" operator="equal">
      <formula>"Up quá trình"</formula>
    </cfRule>
  </conditionalFormatting>
  <conditionalFormatting sqref="C420:C421 Z420:Z421">
    <cfRule type="cellIs" dxfId="2130" priority="11323" operator="equal">
      <formula>"Đã tính lương"</formula>
    </cfRule>
  </conditionalFormatting>
  <conditionalFormatting sqref="C420:C421">
    <cfRule type="cellIs" dxfId="2129" priority="11324" operator="equal">
      <formula>"Up Level"</formula>
    </cfRule>
  </conditionalFormatting>
  <conditionalFormatting sqref="C420:C421">
    <cfRule type="cellIs" dxfId="2128" priority="11325" operator="equal">
      <formula>"Mới"</formula>
    </cfRule>
  </conditionalFormatting>
  <conditionalFormatting sqref="G420">
    <cfRule type="cellIs" dxfId="2127" priority="11326" operator="equal">
      <formula>"V"</formula>
    </cfRule>
  </conditionalFormatting>
  <conditionalFormatting sqref="G420">
    <cfRule type="cellIs" dxfId="2126" priority="11327" operator="equal">
      <formula>"T"</formula>
    </cfRule>
  </conditionalFormatting>
  <conditionalFormatting sqref="G420">
    <cfRule type="cellIs" dxfId="2125" priority="11328" operator="equal">
      <formula>"C"</formula>
    </cfRule>
  </conditionalFormatting>
  <conditionalFormatting sqref="G420">
    <cfRule type="cellIs" dxfId="2124" priority="11329" operator="equal">
      <formula>"B"</formula>
    </cfRule>
  </conditionalFormatting>
  <conditionalFormatting sqref="G420">
    <cfRule type="cellIs" dxfId="2123" priority="11330" operator="equal">
      <formula>"A"</formula>
    </cfRule>
  </conditionalFormatting>
  <conditionalFormatting sqref="G420">
    <cfRule type="cellIs" dxfId="2122" priority="11331" operator="equal">
      <formula>"V"</formula>
    </cfRule>
  </conditionalFormatting>
  <conditionalFormatting sqref="G420">
    <cfRule type="cellIs" dxfId="2121" priority="11332" operator="equal">
      <formula>"V"</formula>
    </cfRule>
  </conditionalFormatting>
  <conditionalFormatting sqref="G420">
    <cfRule type="cellIs" dxfId="2120" priority="11333" operator="equal">
      <formula>"V"</formula>
    </cfRule>
  </conditionalFormatting>
  <conditionalFormatting sqref="G420:H420">
    <cfRule type="cellIs" dxfId="2119" priority="11334" operator="equal">
      <formula>"V"</formula>
    </cfRule>
  </conditionalFormatting>
  <conditionalFormatting sqref="G420:H420">
    <cfRule type="cellIs" dxfId="2118" priority="11335" operator="equal">
      <formula>"V"</formula>
    </cfRule>
  </conditionalFormatting>
  <conditionalFormatting sqref="G420:H420">
    <cfRule type="cellIs" dxfId="2117" priority="11336" operator="equal">
      <formula>"V"</formula>
    </cfRule>
  </conditionalFormatting>
  <conditionalFormatting sqref="G420:H420">
    <cfRule type="cellIs" dxfId="2116" priority="11337" operator="equal">
      <formula>"V"</formula>
    </cfRule>
  </conditionalFormatting>
  <conditionalFormatting sqref="G420:H420">
    <cfRule type="cellIs" dxfId="2115" priority="11338" operator="equal">
      <formula>"T"</formula>
    </cfRule>
  </conditionalFormatting>
  <conditionalFormatting sqref="G420:H420">
    <cfRule type="cellIs" dxfId="2114" priority="11339" operator="equal">
      <formula>"C"</formula>
    </cfRule>
  </conditionalFormatting>
  <conditionalFormatting sqref="G420:H420">
    <cfRule type="cellIs" dxfId="2113" priority="11340" operator="equal">
      <formula>"B"</formula>
    </cfRule>
  </conditionalFormatting>
  <conditionalFormatting sqref="G420:H420">
    <cfRule type="cellIs" dxfId="2112" priority="11341" operator="equal">
      <formula>"A"</formula>
    </cfRule>
  </conditionalFormatting>
  <conditionalFormatting sqref="H420">
    <cfRule type="colorScale" priority="11342">
      <colorScale>
        <cfvo type="min"/>
        <cfvo type="max"/>
        <color rgb="FF57BB8A"/>
        <color rgb="FFFFFFFF"/>
      </colorScale>
    </cfRule>
  </conditionalFormatting>
  <conditionalFormatting sqref="D420 E420:E421">
    <cfRule type="containsText" dxfId="2111" priority="11343" operator="containsText" text="Combo">
      <formula>NOT(ISERROR(SEARCH(("Combo"),(D420))))</formula>
    </cfRule>
  </conditionalFormatting>
  <conditionalFormatting sqref="D420 E420:E421">
    <cfRule type="containsText" dxfId="2110" priority="11344" operator="containsText" text="Combo">
      <formula>NOT(ISERROR(SEARCH(("Combo"),(D420))))</formula>
    </cfRule>
  </conditionalFormatting>
  <conditionalFormatting sqref="D420 E420:E421">
    <cfRule type="containsText" dxfId="2109" priority="11345" operator="containsText" text="Combo">
      <formula>NOT(ISERROR(SEARCH(("Combo"),(D420))))</formula>
    </cfRule>
  </conditionalFormatting>
  <conditionalFormatting sqref="D420 E420:E421">
    <cfRule type="containsText" dxfId="2108" priority="11346" operator="containsText" text="Combo">
      <formula>NOT(ISERROR(SEARCH(("Combo"),(D420))))</formula>
    </cfRule>
  </conditionalFormatting>
  <conditionalFormatting sqref="D420 E420:E421">
    <cfRule type="cellIs" dxfId="2107" priority="11347" operator="equal">
      <formula>"Toeic Lv2"</formula>
    </cfRule>
  </conditionalFormatting>
  <conditionalFormatting sqref="D420 E420:E421">
    <cfRule type="cellIs" dxfId="2106" priority="11348" operator="equal">
      <formula>"Toeic Lv1"</formula>
    </cfRule>
  </conditionalFormatting>
  <conditionalFormatting sqref="D420 E420:E421">
    <cfRule type="cellIs" dxfId="2105" priority="11349" operator="equal">
      <formula>"GT Lv3"</formula>
    </cfRule>
  </conditionalFormatting>
  <conditionalFormatting sqref="D420 E420:E421">
    <cfRule type="cellIs" dxfId="2104" priority="11350" operator="equal">
      <formula>"GT Lv2"</formula>
    </cfRule>
  </conditionalFormatting>
  <conditionalFormatting sqref="D420 E420:E421">
    <cfRule type="cellIs" dxfId="2103" priority="11351" operator="equal">
      <formula>"GT Lv1"</formula>
    </cfRule>
  </conditionalFormatting>
  <conditionalFormatting sqref="Z420:Z421">
    <cfRule type="cellIs" dxfId="2102" priority="11352" operator="equal">
      <formula>"R-Thiếu"</formula>
    </cfRule>
  </conditionalFormatting>
  <conditionalFormatting sqref="Z420:Z421">
    <cfRule type="cellIs" dxfId="2101" priority="11353" operator="equal">
      <formula>"R"</formula>
    </cfRule>
  </conditionalFormatting>
  <conditionalFormatting sqref="AC420:AD420">
    <cfRule type="cellIs" dxfId="2100" priority="11354" operator="equal">
      <formula>"Đã nhận"</formula>
    </cfRule>
  </conditionalFormatting>
  <conditionalFormatting sqref="X420:Y420">
    <cfRule type="endsWith" dxfId="2099" priority="11355" operator="endsWith" text=" ">
      <formula>RIGHT((X420),LEN(" "))=(" ")</formula>
    </cfRule>
  </conditionalFormatting>
  <conditionalFormatting sqref="X420:Y420">
    <cfRule type="endsWith" dxfId="2098" priority="11356" operator="endsWith" text=" ">
      <formula>RIGHT((X420),LEN(" "))=(" ")</formula>
    </cfRule>
  </conditionalFormatting>
  <conditionalFormatting sqref="W420:X420">
    <cfRule type="cellIs" dxfId="2097" priority="11357" operator="equal">
      <formula>"Sách"</formula>
    </cfRule>
  </conditionalFormatting>
  <conditionalFormatting sqref="W420:X420">
    <cfRule type="cellIs" dxfId="2096" priority="11358" operator="equal">
      <formula>"Sách"</formula>
    </cfRule>
  </conditionalFormatting>
  <conditionalFormatting sqref="R420">
    <cfRule type="containsText" dxfId="2095" priority="11359" operator="containsText" text="Chung">
      <formula>NOT(ISERROR(SEARCH(("Chung"),(R420))))</formula>
    </cfRule>
  </conditionalFormatting>
  <conditionalFormatting sqref="R420">
    <cfRule type="containsText" dxfId="2094" priority="11360" operator="containsText" text="Chung">
      <formula>NOT(ISERROR(SEARCH(("Chung"),(R420))))</formula>
    </cfRule>
  </conditionalFormatting>
  <conditionalFormatting sqref="N420">
    <cfRule type="cellIs" dxfId="2093" priority="11361" operator="equal">
      <formula>"TIẾN"</formula>
    </cfRule>
  </conditionalFormatting>
  <conditionalFormatting sqref="N420">
    <cfRule type="cellIs" dxfId="2092" priority="11362" operator="equal">
      <formula>"TIẾN"</formula>
    </cfRule>
  </conditionalFormatting>
  <conditionalFormatting sqref="C419:C421">
    <cfRule type="cellIs" dxfId="2091" priority="11363" operator="equal">
      <formula>"Up quá trình"</formula>
    </cfRule>
  </conditionalFormatting>
  <conditionalFormatting sqref="C419:C421">
    <cfRule type="cellIs" dxfId="2090" priority="11364" operator="equal">
      <formula>"Đã tính lương"</formula>
    </cfRule>
  </conditionalFormatting>
  <conditionalFormatting sqref="C419:C421">
    <cfRule type="cellIs" dxfId="2089" priority="11365" operator="equal">
      <formula>"Up Level"</formula>
    </cfRule>
  </conditionalFormatting>
  <conditionalFormatting sqref="C419:C421">
    <cfRule type="cellIs" dxfId="2088" priority="11366" operator="equal">
      <formula>"Mới"</formula>
    </cfRule>
  </conditionalFormatting>
  <conditionalFormatting sqref="C419:C421">
    <cfRule type="cellIs" dxfId="2087" priority="11367" operator="equal">
      <formula>"Up quá trình"</formula>
    </cfRule>
  </conditionalFormatting>
  <conditionalFormatting sqref="C419:C421 Z419:Z421">
    <cfRule type="cellIs" dxfId="2086" priority="11368" operator="equal">
      <formula>"Đã tính lương"</formula>
    </cfRule>
  </conditionalFormatting>
  <conditionalFormatting sqref="C419:C421">
    <cfRule type="cellIs" dxfId="2085" priority="11369" operator="equal">
      <formula>"Up Level"</formula>
    </cfRule>
  </conditionalFormatting>
  <conditionalFormatting sqref="C419:C421">
    <cfRule type="cellIs" dxfId="2084" priority="11370" operator="equal">
      <formula>"Mới"</formula>
    </cfRule>
  </conditionalFormatting>
  <conditionalFormatting sqref="D419:D420 E419:E421">
    <cfRule type="containsText" dxfId="2083" priority="11371" operator="containsText" text="Combo">
      <formula>NOT(ISERROR(SEARCH(("Combo"),(D419))))</formula>
    </cfRule>
  </conditionalFormatting>
  <conditionalFormatting sqref="D419:D420 E419:E421">
    <cfRule type="containsText" dxfId="2082" priority="11372" operator="containsText" text="Combo">
      <formula>NOT(ISERROR(SEARCH(("Combo"),(D419))))</formula>
    </cfRule>
  </conditionalFormatting>
  <conditionalFormatting sqref="D419:D420 E419:E421">
    <cfRule type="containsText" dxfId="2081" priority="11373" operator="containsText" text="Combo">
      <formula>NOT(ISERROR(SEARCH(("Combo"),(D419))))</formula>
    </cfRule>
  </conditionalFormatting>
  <conditionalFormatting sqref="D419:D420 E419:E421">
    <cfRule type="containsText" dxfId="2080" priority="11374" operator="containsText" text="Combo">
      <formula>NOT(ISERROR(SEARCH(("Combo"),(D419))))</formula>
    </cfRule>
  </conditionalFormatting>
  <conditionalFormatting sqref="D419:D420 E419:E421">
    <cfRule type="cellIs" dxfId="2079" priority="11375" operator="equal">
      <formula>"Toeic Lv2"</formula>
    </cfRule>
  </conditionalFormatting>
  <conditionalFormatting sqref="D419:D420 E419:E421">
    <cfRule type="cellIs" dxfId="2078" priority="11376" operator="equal">
      <formula>"Toeic Lv1"</formula>
    </cfRule>
  </conditionalFormatting>
  <conditionalFormatting sqref="D419:D420 E419:E421">
    <cfRule type="cellIs" dxfId="2077" priority="11377" operator="equal">
      <formula>"GT Lv3"</formula>
    </cfRule>
  </conditionalFormatting>
  <conditionalFormatting sqref="D419:D420 E419:E421">
    <cfRule type="cellIs" dxfId="2076" priority="11378" operator="equal">
      <formula>"GT Lv2"</formula>
    </cfRule>
  </conditionalFormatting>
  <conditionalFormatting sqref="D419:D420 E419:E421">
    <cfRule type="cellIs" dxfId="2075" priority="11379" operator="equal">
      <formula>"GT Lv1"</formula>
    </cfRule>
  </conditionalFormatting>
  <conditionalFormatting sqref="B419">
    <cfRule type="cellIs" dxfId="2074" priority="11380" operator="equal">
      <formula>"LỖI LINK FB"</formula>
    </cfRule>
  </conditionalFormatting>
  <conditionalFormatting sqref="B419">
    <cfRule type="cellIs" dxfId="2073" priority="11381" operator="equal">
      <formula>"Chờ feedback"</formula>
    </cfRule>
  </conditionalFormatting>
  <conditionalFormatting sqref="B419">
    <cfRule type="cellIs" dxfId="2072" priority="11382" operator="equal">
      <formula>"Chờ lớp"</formula>
    </cfRule>
  </conditionalFormatting>
  <conditionalFormatting sqref="B419">
    <cfRule type="cellIs" dxfId="2071" priority="11383" operator="equal">
      <formula>"DONE"</formula>
    </cfRule>
  </conditionalFormatting>
  <conditionalFormatting sqref="B419">
    <cfRule type="cellIs" dxfId="2070" priority="11384" operator="equal">
      <formula>"LỖI LINK FB"</formula>
    </cfRule>
  </conditionalFormatting>
  <conditionalFormatting sqref="B419">
    <cfRule type="cellIs" dxfId="2069" priority="11385" operator="equal">
      <formula>"LỖI LINK FB"</formula>
    </cfRule>
  </conditionalFormatting>
  <conditionalFormatting sqref="B419">
    <cfRule type="cellIs" dxfId="2068" priority="11386" operator="equal">
      <formula>"LỖI LINK FB"</formula>
    </cfRule>
  </conditionalFormatting>
  <conditionalFormatting sqref="B419">
    <cfRule type="cellIs" dxfId="2067" priority="11387" operator="equal">
      <formula>"LỖI LINK FB"</formula>
    </cfRule>
  </conditionalFormatting>
  <conditionalFormatting sqref="B419">
    <cfRule type="cellIs" dxfId="2066" priority="11388" operator="equal">
      <formula>"LỖI LINK FB"</formula>
    </cfRule>
  </conditionalFormatting>
  <conditionalFormatting sqref="B419">
    <cfRule type="cellIs" dxfId="2065" priority="11389" operator="equal">
      <formula>"LỖI LINK FB"</formula>
    </cfRule>
  </conditionalFormatting>
  <conditionalFormatting sqref="B419">
    <cfRule type="cellIs" dxfId="2064" priority="11390" operator="equal">
      <formula>"LỖI LINK FB"</formula>
    </cfRule>
  </conditionalFormatting>
  <conditionalFormatting sqref="B419">
    <cfRule type="cellIs" dxfId="2063" priority="11391" operator="equal">
      <formula>"LỖI LINK FB"</formula>
    </cfRule>
  </conditionalFormatting>
  <conditionalFormatting sqref="B419">
    <cfRule type="cellIs" dxfId="2062" priority="11392" operator="equal">
      <formula>"LỖI LINK FB"</formula>
    </cfRule>
  </conditionalFormatting>
  <conditionalFormatting sqref="B419">
    <cfRule type="cellIs" dxfId="2061" priority="11393" operator="equal">
      <formula>"LỖI LINK FB"</formula>
    </cfRule>
  </conditionalFormatting>
  <conditionalFormatting sqref="B419">
    <cfRule type="cellIs" dxfId="2060" priority="11394" operator="equal">
      <formula>"LỖI LINK FB"</formula>
    </cfRule>
  </conditionalFormatting>
  <conditionalFormatting sqref="B419">
    <cfRule type="cellIs" dxfId="2059" priority="11395" operator="equal">
      <formula>"LỖI LINK FB"</formula>
    </cfRule>
  </conditionalFormatting>
  <conditionalFormatting sqref="B419">
    <cfRule type="cellIs" dxfId="2058" priority="11396" operator="equal">
      <formula>"LỖI LINK FB"</formula>
    </cfRule>
  </conditionalFormatting>
  <conditionalFormatting sqref="B419">
    <cfRule type="cellIs" dxfId="2057" priority="11397" operator="equal">
      <formula>"LỖI LINK FB"</formula>
    </cfRule>
  </conditionalFormatting>
  <conditionalFormatting sqref="B419">
    <cfRule type="cellIs" dxfId="2056" priority="11398" operator="equal">
      <formula>"LỖI LINK FB"</formula>
    </cfRule>
  </conditionalFormatting>
  <conditionalFormatting sqref="B419">
    <cfRule type="cellIs" dxfId="2055" priority="11399" operator="equal">
      <formula>"LỖI LINK FB"</formula>
    </cfRule>
  </conditionalFormatting>
  <conditionalFormatting sqref="B419">
    <cfRule type="cellIs" dxfId="2054" priority="11400" operator="equal">
      <formula>"LỖI LINK FB"</formula>
    </cfRule>
  </conditionalFormatting>
  <conditionalFormatting sqref="B419">
    <cfRule type="cellIs" dxfId="2053" priority="11401" operator="equal">
      <formula>"Chờ feedback"</formula>
    </cfRule>
  </conditionalFormatting>
  <conditionalFormatting sqref="B419">
    <cfRule type="cellIs" dxfId="2052" priority="11402" operator="equal">
      <formula>"Chờ lớp"</formula>
    </cfRule>
  </conditionalFormatting>
  <conditionalFormatting sqref="B419">
    <cfRule type="cellIs" dxfId="2051" priority="11403" operator="equal">
      <formula>"DONE"</formula>
    </cfRule>
  </conditionalFormatting>
  <conditionalFormatting sqref="G419">
    <cfRule type="cellIs" dxfId="2050" priority="11404" operator="equal">
      <formula>"V"</formula>
    </cfRule>
  </conditionalFormatting>
  <conditionalFormatting sqref="G419">
    <cfRule type="cellIs" dxfId="2049" priority="11405" operator="equal">
      <formula>"T"</formula>
    </cfRule>
  </conditionalFormatting>
  <conditionalFormatting sqref="G419">
    <cfRule type="cellIs" dxfId="2048" priority="11406" operator="equal">
      <formula>"C"</formula>
    </cfRule>
  </conditionalFormatting>
  <conditionalFormatting sqref="G419">
    <cfRule type="cellIs" dxfId="2047" priority="11407" operator="equal">
      <formula>"B"</formula>
    </cfRule>
  </conditionalFormatting>
  <conditionalFormatting sqref="G419">
    <cfRule type="cellIs" dxfId="2046" priority="11408" operator="equal">
      <formula>"A"</formula>
    </cfRule>
  </conditionalFormatting>
  <conditionalFormatting sqref="G419">
    <cfRule type="cellIs" dxfId="2045" priority="11409" operator="equal">
      <formula>"V"</formula>
    </cfRule>
  </conditionalFormatting>
  <conditionalFormatting sqref="G419">
    <cfRule type="cellIs" dxfId="2044" priority="11410" operator="equal">
      <formula>"V"</formula>
    </cfRule>
  </conditionalFormatting>
  <conditionalFormatting sqref="G419">
    <cfRule type="cellIs" dxfId="2043" priority="11411" operator="equal">
      <formula>"V"</formula>
    </cfRule>
  </conditionalFormatting>
  <conditionalFormatting sqref="G419:H419">
    <cfRule type="cellIs" dxfId="2042" priority="11412" operator="equal">
      <formula>"V"</formula>
    </cfRule>
  </conditionalFormatting>
  <conditionalFormatting sqref="G419:H419">
    <cfRule type="cellIs" dxfId="2041" priority="11413" operator="equal">
      <formula>"V"</formula>
    </cfRule>
  </conditionalFormatting>
  <conditionalFormatting sqref="G419:H419">
    <cfRule type="cellIs" dxfId="2040" priority="11414" operator="equal">
      <formula>"V"</formula>
    </cfRule>
  </conditionalFormatting>
  <conditionalFormatting sqref="G419:H419">
    <cfRule type="cellIs" dxfId="2039" priority="11415" operator="equal">
      <formula>"V"</formula>
    </cfRule>
  </conditionalFormatting>
  <conditionalFormatting sqref="G419:H419">
    <cfRule type="cellIs" dxfId="2038" priority="11416" operator="equal">
      <formula>"T"</formula>
    </cfRule>
  </conditionalFormatting>
  <conditionalFormatting sqref="G419:H419">
    <cfRule type="cellIs" dxfId="2037" priority="11417" operator="equal">
      <formula>"C"</formula>
    </cfRule>
  </conditionalFormatting>
  <conditionalFormatting sqref="G419:H419">
    <cfRule type="cellIs" dxfId="2036" priority="11418" operator="equal">
      <formula>"B"</formula>
    </cfRule>
  </conditionalFormatting>
  <conditionalFormatting sqref="G419:H419">
    <cfRule type="cellIs" dxfId="2035" priority="11419" operator="equal">
      <formula>"A"</formula>
    </cfRule>
  </conditionalFormatting>
  <conditionalFormatting sqref="H419">
    <cfRule type="colorScale" priority="11420">
      <colorScale>
        <cfvo type="min"/>
        <cfvo type="max"/>
        <color rgb="FF57BB8A"/>
        <color rgb="FFFFFFFF"/>
      </colorScale>
    </cfRule>
  </conditionalFormatting>
  <conditionalFormatting sqref="Z419:Z421">
    <cfRule type="cellIs" dxfId="2034" priority="11421" operator="equal">
      <formula>"R-Thiếu"</formula>
    </cfRule>
  </conditionalFormatting>
  <conditionalFormatting sqref="Z419:Z421">
    <cfRule type="cellIs" dxfId="2033" priority="11422" operator="equal">
      <formula>"R"</formula>
    </cfRule>
  </conditionalFormatting>
  <conditionalFormatting sqref="AC419:AD419">
    <cfRule type="cellIs" dxfId="2032" priority="11423" operator="equal">
      <formula>"Đã nhận"</formula>
    </cfRule>
  </conditionalFormatting>
  <conditionalFormatting sqref="X419:Y419">
    <cfRule type="endsWith" dxfId="2031" priority="11424" operator="endsWith" text=" ">
      <formula>RIGHT((X419),LEN(" "))=(" ")</formula>
    </cfRule>
  </conditionalFormatting>
  <conditionalFormatting sqref="X419:Y419">
    <cfRule type="endsWith" dxfId="2030" priority="11425" operator="endsWith" text=" ">
      <formula>RIGHT((X419),LEN(" "))=(" ")</formula>
    </cfRule>
  </conditionalFormatting>
  <conditionalFormatting sqref="W419:X419">
    <cfRule type="cellIs" dxfId="2029" priority="11426" operator="equal">
      <formula>"Sách"</formula>
    </cfRule>
  </conditionalFormatting>
  <conditionalFormatting sqref="W419:X419">
    <cfRule type="cellIs" dxfId="2028" priority="11427" operator="equal">
      <formula>"Sách"</formula>
    </cfRule>
  </conditionalFormatting>
  <conditionalFormatting sqref="R419">
    <cfRule type="containsText" dxfId="2027" priority="11428" operator="containsText" text="Chung">
      <formula>NOT(ISERROR(SEARCH(("Chung"),(R419))))</formula>
    </cfRule>
  </conditionalFormatting>
  <conditionalFormatting sqref="R419">
    <cfRule type="containsText" dxfId="2026" priority="11429" operator="containsText" text="Chung">
      <formula>NOT(ISERROR(SEARCH(("Chung"),(R419))))</formula>
    </cfRule>
  </conditionalFormatting>
  <conditionalFormatting sqref="N419">
    <cfRule type="cellIs" dxfId="2025" priority="11430" operator="equal">
      <formula>"TIẾN"</formula>
    </cfRule>
  </conditionalFormatting>
  <conditionalFormatting sqref="N419">
    <cfRule type="cellIs" dxfId="2024" priority="11431" operator="equal">
      <formula>"TIẾN"</formula>
    </cfRule>
  </conditionalFormatting>
  <conditionalFormatting sqref="C419:C421 Z419:Z421">
    <cfRule type="cellIs" dxfId="2023" priority="11432" operator="equal">
      <formula>"Đã tính lương"</formula>
    </cfRule>
  </conditionalFormatting>
  <conditionalFormatting sqref="Z419:Z421">
    <cfRule type="cellIs" dxfId="2022" priority="11433" operator="equal">
      <formula>"R-Thiếu"</formula>
    </cfRule>
  </conditionalFormatting>
  <conditionalFormatting sqref="Z419:Z421">
    <cfRule type="cellIs" dxfId="2021" priority="11434" operator="equal">
      <formula>"R"</formula>
    </cfRule>
  </conditionalFormatting>
  <conditionalFormatting sqref="B414 B419:B421 B433:B2801 C695">
    <cfRule type="cellIs" dxfId="2020" priority="11435" operator="equal">
      <formula>"LỖI LINK FB"</formula>
    </cfRule>
  </conditionalFormatting>
  <conditionalFormatting sqref="B414 B419:B421 B433:B2801 C695">
    <cfRule type="cellIs" dxfId="2019" priority="11436" operator="equal">
      <formula>"Chờ feedback"</formula>
    </cfRule>
  </conditionalFormatting>
  <conditionalFormatting sqref="B414 B419:B421 B433:B2801 C695">
    <cfRule type="cellIs" dxfId="2018" priority="11437" operator="equal">
      <formula>"Chờ lớp"</formula>
    </cfRule>
  </conditionalFormatting>
  <conditionalFormatting sqref="B414 B419:B421 B433:B2801 C695">
    <cfRule type="cellIs" dxfId="2017" priority="11438" operator="equal">
      <formula>"DONE"</formula>
    </cfRule>
  </conditionalFormatting>
  <conditionalFormatting sqref="B414 B419:B421 B433:B2801 C695">
    <cfRule type="cellIs" dxfId="2016" priority="11439" operator="equal">
      <formula>"LỖI LINK FB"</formula>
    </cfRule>
  </conditionalFormatting>
  <conditionalFormatting sqref="B414 B419:B421 B433:B2801 C695">
    <cfRule type="cellIs" dxfId="2015" priority="11440" operator="equal">
      <formula>"LỖI LINK FB"</formula>
    </cfRule>
  </conditionalFormatting>
  <conditionalFormatting sqref="B414 B419:B421 B433:B2801 C695">
    <cfRule type="cellIs" dxfId="2014" priority="11441" operator="equal">
      <formula>"LỖI LINK FB"</formula>
    </cfRule>
  </conditionalFormatting>
  <conditionalFormatting sqref="B414 B419:B421 B433:B2801 C695">
    <cfRule type="cellIs" dxfId="2013" priority="11442" operator="equal">
      <formula>"LỖI LINK FB"</formula>
    </cfRule>
  </conditionalFormatting>
  <conditionalFormatting sqref="B414 B419:B421 B433:B2801 C695">
    <cfRule type="cellIs" dxfId="2012" priority="11443" operator="equal">
      <formula>"LỖI LINK FB"</formula>
    </cfRule>
  </conditionalFormatting>
  <conditionalFormatting sqref="B414 B419:B421 B433:B2801 C695">
    <cfRule type="cellIs" dxfId="2011" priority="11444" operator="equal">
      <formula>"LỖI LINK FB"</formula>
    </cfRule>
  </conditionalFormatting>
  <conditionalFormatting sqref="B414 B419:B421 B433:B2801 C695">
    <cfRule type="cellIs" dxfId="2010" priority="11445" operator="equal">
      <formula>"LỖI LINK FB"</formula>
    </cfRule>
  </conditionalFormatting>
  <conditionalFormatting sqref="B414 B419:B421 B433:B2801 C695">
    <cfRule type="cellIs" dxfId="2009" priority="11446" operator="equal">
      <formula>"LỖI LINK FB"</formula>
    </cfRule>
  </conditionalFormatting>
  <conditionalFormatting sqref="B414 B419:B421 B433:B2801 C695">
    <cfRule type="cellIs" dxfId="2008" priority="11447" operator="equal">
      <formula>"LỖI LINK FB"</formula>
    </cfRule>
  </conditionalFormatting>
  <conditionalFormatting sqref="B414 B419:B421 B433:B2801 C695">
    <cfRule type="cellIs" dxfId="2007" priority="11448" operator="equal">
      <formula>"LỖI LINK FB"</formula>
    </cfRule>
  </conditionalFormatting>
  <conditionalFormatting sqref="B414 B419:B421 B433:B2801 C695">
    <cfRule type="cellIs" dxfId="2006" priority="11449" operator="equal">
      <formula>"LỖI LINK FB"</formula>
    </cfRule>
  </conditionalFormatting>
  <conditionalFormatting sqref="B414 B419:B421 B433:B2801 C695">
    <cfRule type="cellIs" dxfId="2005" priority="11450" operator="equal">
      <formula>"LỖI LINK FB"</formula>
    </cfRule>
  </conditionalFormatting>
  <conditionalFormatting sqref="B414 B419:B421 B433:B2801 C695">
    <cfRule type="cellIs" dxfId="2004" priority="11451" operator="equal">
      <formula>"LỖI LINK FB"</formula>
    </cfRule>
  </conditionalFormatting>
  <conditionalFormatting sqref="B414 B419:B421 B433:B2801 C695">
    <cfRule type="cellIs" dxfId="2003" priority="11452" operator="equal">
      <formula>"LỖI LINK FB"</formula>
    </cfRule>
  </conditionalFormatting>
  <conditionalFormatting sqref="B414 B419:B421 B433:B2801 C695">
    <cfRule type="cellIs" dxfId="2002" priority="11453" operator="equal">
      <formula>"LỖI LINK FB"</formula>
    </cfRule>
  </conditionalFormatting>
  <conditionalFormatting sqref="B414 B419:B421 B433:B2801 C695">
    <cfRule type="cellIs" dxfId="2001" priority="11454" operator="equal">
      <formula>"LỖI LINK FB"</formula>
    </cfRule>
  </conditionalFormatting>
  <conditionalFormatting sqref="B414 B419:B421 B433:B2801 C695">
    <cfRule type="cellIs" dxfId="2000" priority="11455" operator="equal">
      <formula>"LỖI LINK FB"</formula>
    </cfRule>
  </conditionalFormatting>
  <conditionalFormatting sqref="B414 B419:B421 B433:B2801 C695">
    <cfRule type="cellIs" dxfId="1999" priority="11456" operator="equal">
      <formula>"Chờ feedback"</formula>
    </cfRule>
  </conditionalFormatting>
  <conditionalFormatting sqref="B414 B419:B421 B433:B2801 C695">
    <cfRule type="cellIs" dxfId="1998" priority="11457" operator="equal">
      <formula>"Chờ lớp"</formula>
    </cfRule>
  </conditionalFormatting>
  <conditionalFormatting sqref="B414 B419:B421 B433:B2801 C695">
    <cfRule type="cellIs" dxfId="1997" priority="11458" operator="equal">
      <formula>"DONE"</formula>
    </cfRule>
  </conditionalFormatting>
  <conditionalFormatting sqref="C419:C421">
    <cfRule type="cellIs" dxfId="1996" priority="11459" operator="equal">
      <formula>"Up quá trình"</formula>
    </cfRule>
  </conditionalFormatting>
  <conditionalFormatting sqref="C419:C421">
    <cfRule type="cellIs" dxfId="1995" priority="11460" operator="equal">
      <formula>"Đã tính lương"</formula>
    </cfRule>
  </conditionalFormatting>
  <conditionalFormatting sqref="C419:C421">
    <cfRule type="cellIs" dxfId="1994" priority="11461" operator="equal">
      <formula>"Up Level"</formula>
    </cfRule>
  </conditionalFormatting>
  <conditionalFormatting sqref="C419:C421">
    <cfRule type="cellIs" dxfId="1993" priority="11462" operator="equal">
      <formula>"Mới"</formula>
    </cfRule>
  </conditionalFormatting>
  <conditionalFormatting sqref="C419:C421">
    <cfRule type="cellIs" dxfId="1992" priority="11463" operator="equal">
      <formula>"Up quá trình"</formula>
    </cfRule>
  </conditionalFormatting>
  <conditionalFormatting sqref="C419:C421">
    <cfRule type="cellIs" dxfId="1991" priority="11464" operator="equal">
      <formula>"Up Level"</formula>
    </cfRule>
  </conditionalFormatting>
  <conditionalFormatting sqref="C419:C421">
    <cfRule type="cellIs" dxfId="1990" priority="11465" operator="equal">
      <formula>"Mới"</formula>
    </cfRule>
  </conditionalFormatting>
  <conditionalFormatting sqref="E419:E421">
    <cfRule type="containsText" dxfId="1989" priority="11466" operator="containsText" text="Combo">
      <formula>NOT(ISERROR(SEARCH(("Combo"),(E419))))</formula>
    </cfRule>
  </conditionalFormatting>
  <conditionalFormatting sqref="E419:E421">
    <cfRule type="containsText" dxfId="1988" priority="11467" operator="containsText" text="Combo">
      <formula>NOT(ISERROR(SEARCH(("Combo"),(E419))))</formula>
    </cfRule>
  </conditionalFormatting>
  <conditionalFormatting sqref="E419:E421">
    <cfRule type="containsText" dxfId="1987" priority="11468" operator="containsText" text="Combo">
      <formula>NOT(ISERROR(SEARCH(("Combo"),(E419))))</formula>
    </cfRule>
  </conditionalFormatting>
  <conditionalFormatting sqref="E419:E421">
    <cfRule type="containsText" dxfId="1986" priority="11469" operator="containsText" text="Combo">
      <formula>NOT(ISERROR(SEARCH(("Combo"),(E419))))</formula>
    </cfRule>
  </conditionalFormatting>
  <conditionalFormatting sqref="E419:E421">
    <cfRule type="cellIs" dxfId="1985" priority="11470" operator="equal">
      <formula>"Toeic Lv2"</formula>
    </cfRule>
  </conditionalFormatting>
  <conditionalFormatting sqref="E419:E421">
    <cfRule type="cellIs" dxfId="1984" priority="11471" operator="equal">
      <formula>"Toeic Lv1"</formula>
    </cfRule>
  </conditionalFormatting>
  <conditionalFormatting sqref="E419:E421">
    <cfRule type="cellIs" dxfId="1983" priority="11472" operator="equal">
      <formula>"GT Lv3"</formula>
    </cfRule>
  </conditionalFormatting>
  <conditionalFormatting sqref="E419:E421">
    <cfRule type="cellIs" dxfId="1982" priority="11473" operator="equal">
      <formula>"GT Lv2"</formula>
    </cfRule>
  </conditionalFormatting>
  <conditionalFormatting sqref="E419:E421">
    <cfRule type="cellIs" dxfId="1981" priority="11474" operator="equal">
      <formula>"GT Lv1"</formula>
    </cfRule>
  </conditionalFormatting>
  <conditionalFormatting sqref="Y13:Y385 Y407:Y413 Y477:Y479">
    <cfRule type="endsWith" dxfId="1980" priority="11475" operator="endsWith" text=" ">
      <formula>RIGHT((Y13),LEN(" "))=(" ")</formula>
    </cfRule>
  </conditionalFormatting>
  <conditionalFormatting sqref="Y13:Y385 Y407:Y413 Y477:Y479">
    <cfRule type="endsWith" dxfId="1979" priority="11476" operator="endsWith" text=" ">
      <formula>RIGHT((Y13),LEN(" "))=(" ")</formula>
    </cfRule>
  </conditionalFormatting>
  <conditionalFormatting sqref="Y341:Y360">
    <cfRule type="endsWith" dxfId="1978" priority="11477" operator="endsWith" text=" ">
      <formula>RIGHT((Y341),LEN(" "))=(" ")</formula>
    </cfRule>
  </conditionalFormatting>
  <conditionalFormatting sqref="Y341:Y360">
    <cfRule type="endsWith" dxfId="1977" priority="11478" operator="endsWith" text=" ">
      <formula>RIGHT((Y341),LEN(" "))=(" ")</formula>
    </cfRule>
  </conditionalFormatting>
  <conditionalFormatting sqref="B324">
    <cfRule type="cellIs" dxfId="1976" priority="11479" operator="equal">
      <formula>"DONE"</formula>
    </cfRule>
  </conditionalFormatting>
  <conditionalFormatting sqref="B324">
    <cfRule type="cellIs" dxfId="1975" priority="11480" operator="equal">
      <formula>"Chờ lớp"</formula>
    </cfRule>
  </conditionalFormatting>
  <conditionalFormatting sqref="B324">
    <cfRule type="cellIs" dxfId="1974" priority="11481" operator="equal">
      <formula>"Chờ feedback"</formula>
    </cfRule>
  </conditionalFormatting>
  <conditionalFormatting sqref="B324">
    <cfRule type="cellIs" dxfId="1973" priority="11482" operator="equal">
      <formula>"LỖI LINK FB"</formula>
    </cfRule>
  </conditionalFormatting>
  <conditionalFormatting sqref="B324">
    <cfRule type="cellIs" dxfId="1972" priority="11483" operator="equal">
      <formula>"LỖI LINK FB"</formula>
    </cfRule>
  </conditionalFormatting>
  <conditionalFormatting sqref="B324">
    <cfRule type="cellIs" dxfId="1971" priority="11484" operator="equal">
      <formula>"LỖI LINK FB"</formula>
    </cfRule>
  </conditionalFormatting>
  <conditionalFormatting sqref="B324">
    <cfRule type="cellIs" dxfId="1970" priority="11485" operator="equal">
      <formula>"LỖI LINK FB"</formula>
    </cfRule>
  </conditionalFormatting>
  <conditionalFormatting sqref="B324">
    <cfRule type="cellIs" dxfId="1969" priority="11486" operator="equal">
      <formula>"LỖI LINK FB"</formula>
    </cfRule>
  </conditionalFormatting>
  <conditionalFormatting sqref="B324">
    <cfRule type="cellIs" dxfId="1968" priority="11487" operator="equal">
      <formula>"LỖI LINK FB"</formula>
    </cfRule>
  </conditionalFormatting>
  <conditionalFormatting sqref="B324">
    <cfRule type="cellIs" dxfId="1967" priority="11488" operator="equal">
      <formula>"LỖI LINK FB"</formula>
    </cfRule>
  </conditionalFormatting>
  <conditionalFormatting sqref="B324">
    <cfRule type="cellIs" dxfId="1966" priority="11489" operator="equal">
      <formula>"LỖI LINK FB"</formula>
    </cfRule>
  </conditionalFormatting>
  <conditionalFormatting sqref="B324">
    <cfRule type="cellIs" dxfId="1965" priority="11490" operator="equal">
      <formula>"LỖI LINK FB"</formula>
    </cfRule>
  </conditionalFormatting>
  <conditionalFormatting sqref="B324">
    <cfRule type="cellIs" dxfId="1964" priority="11491" operator="equal">
      <formula>"LỖI LINK FB"</formula>
    </cfRule>
  </conditionalFormatting>
  <conditionalFormatting sqref="B324">
    <cfRule type="cellIs" dxfId="1963" priority="11492" operator="equal">
      <formula>"LỖI LINK FB"</formula>
    </cfRule>
  </conditionalFormatting>
  <conditionalFormatting sqref="B324">
    <cfRule type="cellIs" dxfId="1962" priority="11493" operator="equal">
      <formula>"LỖI LINK FB"</formula>
    </cfRule>
  </conditionalFormatting>
  <conditionalFormatting sqref="B324">
    <cfRule type="cellIs" dxfId="1961" priority="11494" operator="equal">
      <formula>"LỖI LINK FB"</formula>
    </cfRule>
  </conditionalFormatting>
  <conditionalFormatting sqref="B324">
    <cfRule type="cellIs" dxfId="1960" priority="11495" operator="equal">
      <formula>"LỖI LINK FB"</formula>
    </cfRule>
  </conditionalFormatting>
  <conditionalFormatting sqref="B324">
    <cfRule type="cellIs" dxfId="1959" priority="11496" operator="equal">
      <formula>"LỖI LINK FB"</formula>
    </cfRule>
  </conditionalFormatting>
  <conditionalFormatting sqref="B324">
    <cfRule type="cellIs" dxfId="1958" priority="11497" operator="equal">
      <formula>"LỖI LINK FB"</formula>
    </cfRule>
  </conditionalFormatting>
  <conditionalFormatting sqref="B324">
    <cfRule type="cellIs" dxfId="1957" priority="11498" operator="equal">
      <formula>"LỖI LINK FB"</formula>
    </cfRule>
  </conditionalFormatting>
  <conditionalFormatting sqref="B324">
    <cfRule type="cellIs" dxfId="1956" priority="11499" operator="equal">
      <formula>"DONE"</formula>
    </cfRule>
  </conditionalFormatting>
  <conditionalFormatting sqref="B324">
    <cfRule type="cellIs" dxfId="1955" priority="11500" operator="equal">
      <formula>"Chờ lớp"</formula>
    </cfRule>
  </conditionalFormatting>
  <conditionalFormatting sqref="B324">
    <cfRule type="cellIs" dxfId="1954" priority="11501" operator="equal">
      <formula>"Chờ feedback"</formula>
    </cfRule>
  </conditionalFormatting>
  <conditionalFormatting sqref="B324">
    <cfRule type="cellIs" dxfId="1953" priority="11502" operator="equal">
      <formula>"LỖI LINK FB"</formula>
    </cfRule>
  </conditionalFormatting>
  <conditionalFormatting sqref="Y324:Y338">
    <cfRule type="endsWith" dxfId="1952" priority="11503" operator="endsWith" text=" ">
      <formula>RIGHT((Y324),LEN(" "))=(" ")</formula>
    </cfRule>
  </conditionalFormatting>
  <conditionalFormatting sqref="Y324:Y338">
    <cfRule type="endsWith" dxfId="1951" priority="11504" operator="endsWith" text=" ">
      <formula>RIGHT((Y324),LEN(" "))=(" ")</formula>
    </cfRule>
  </conditionalFormatting>
  <conditionalFormatting sqref="AB334">
    <cfRule type="cellIs" dxfId="1950" priority="11505" operator="equal">
      <formula>"Đã nhận"</formula>
    </cfRule>
  </conditionalFormatting>
  <conditionalFormatting sqref="B324">
    <cfRule type="cellIs" dxfId="1949" priority="11506" operator="equal">
      <formula>"LỖI LINK FB"</formula>
    </cfRule>
  </conditionalFormatting>
  <conditionalFormatting sqref="B324">
    <cfRule type="cellIs" dxfId="1948" priority="11507" operator="equal">
      <formula>"Chờ feedback"</formula>
    </cfRule>
  </conditionalFormatting>
  <conditionalFormatting sqref="B324">
    <cfRule type="cellIs" dxfId="1947" priority="11508" operator="equal">
      <formula>"Chờ lớp"</formula>
    </cfRule>
  </conditionalFormatting>
  <conditionalFormatting sqref="B324">
    <cfRule type="cellIs" dxfId="1946" priority="11509" operator="equal">
      <formula>"DONE"</formula>
    </cfRule>
  </conditionalFormatting>
  <conditionalFormatting sqref="B324">
    <cfRule type="cellIs" dxfId="1945" priority="11510" operator="equal">
      <formula>"LỖI LINK FB"</formula>
    </cfRule>
  </conditionalFormatting>
  <conditionalFormatting sqref="B324">
    <cfRule type="cellIs" dxfId="1944" priority="11511" operator="equal">
      <formula>"LỖI LINK FB"</formula>
    </cfRule>
  </conditionalFormatting>
  <conditionalFormatting sqref="B324">
    <cfRule type="cellIs" dxfId="1943" priority="11512" operator="equal">
      <formula>"LỖI LINK FB"</formula>
    </cfRule>
  </conditionalFormatting>
  <conditionalFormatting sqref="B324">
    <cfRule type="cellIs" dxfId="1942" priority="11513" operator="equal">
      <formula>"LỖI LINK FB"</formula>
    </cfRule>
  </conditionalFormatting>
  <conditionalFormatting sqref="B324">
    <cfRule type="cellIs" dxfId="1941" priority="11514" operator="equal">
      <formula>"LỖI LINK FB"</formula>
    </cfRule>
  </conditionalFormatting>
  <conditionalFormatting sqref="B324">
    <cfRule type="cellIs" dxfId="1940" priority="11515" operator="equal">
      <formula>"LỖI LINK FB"</formula>
    </cfRule>
  </conditionalFormatting>
  <conditionalFormatting sqref="B324">
    <cfRule type="cellIs" dxfId="1939" priority="11516" operator="equal">
      <formula>"LỖI LINK FB"</formula>
    </cfRule>
  </conditionalFormatting>
  <conditionalFormatting sqref="B324">
    <cfRule type="cellIs" dxfId="1938" priority="11517" operator="equal">
      <formula>"LỖI LINK FB"</formula>
    </cfRule>
  </conditionalFormatting>
  <conditionalFormatting sqref="B324">
    <cfRule type="cellIs" dxfId="1937" priority="11518" operator="equal">
      <formula>"LỖI LINK FB"</formula>
    </cfRule>
  </conditionalFormatting>
  <conditionalFormatting sqref="B324">
    <cfRule type="cellIs" dxfId="1936" priority="11519" operator="equal">
      <formula>"LỖI LINK FB"</formula>
    </cfRule>
  </conditionalFormatting>
  <conditionalFormatting sqref="B324">
    <cfRule type="cellIs" dxfId="1935" priority="11520" operator="equal">
      <formula>"LỖI LINK FB"</formula>
    </cfRule>
  </conditionalFormatting>
  <conditionalFormatting sqref="B324">
    <cfRule type="cellIs" dxfId="1934" priority="11521" operator="equal">
      <formula>"LỖI LINK FB"</formula>
    </cfRule>
  </conditionalFormatting>
  <conditionalFormatting sqref="B324">
    <cfRule type="cellIs" dxfId="1933" priority="11522" operator="equal">
      <formula>"LỖI LINK FB"</formula>
    </cfRule>
  </conditionalFormatting>
  <conditionalFormatting sqref="B324">
    <cfRule type="cellIs" dxfId="1932" priority="11523" operator="equal">
      <formula>"LỖI LINK FB"</formula>
    </cfRule>
  </conditionalFormatting>
  <conditionalFormatting sqref="B324">
    <cfRule type="cellIs" dxfId="1931" priority="11524" operator="equal">
      <formula>"Chờ feedback"</formula>
    </cfRule>
  </conditionalFormatting>
  <conditionalFormatting sqref="B324">
    <cfRule type="cellIs" dxfId="1930" priority="11525" operator="equal">
      <formula>"Chờ lớp"</formula>
    </cfRule>
  </conditionalFormatting>
  <conditionalFormatting sqref="B324">
    <cfRule type="cellIs" dxfId="1929" priority="11526" operator="equal">
      <formula>"DONE"</formula>
    </cfRule>
  </conditionalFormatting>
  <conditionalFormatting sqref="AB321">
    <cfRule type="cellIs" dxfId="1928" priority="11527" operator="equal">
      <formula>"Đã nhận"</formula>
    </cfRule>
  </conditionalFormatting>
  <conditionalFormatting sqref="Y317:Y323">
    <cfRule type="endsWith" dxfId="1927" priority="11528" operator="endsWith" text=" ">
      <formula>RIGHT((Y317),LEN(" "))=(" ")</formula>
    </cfRule>
  </conditionalFormatting>
  <conditionalFormatting sqref="Y317:Y323">
    <cfRule type="endsWith" dxfId="1926" priority="11529" operator="endsWith" text=" ">
      <formula>RIGHT((Y317),LEN(" "))=(" ")</formula>
    </cfRule>
  </conditionalFormatting>
  <conditionalFormatting sqref="W314:X314">
    <cfRule type="cellIs" dxfId="1925" priority="11530" operator="equal">
      <formula>"Sách"</formula>
    </cfRule>
  </conditionalFormatting>
  <conditionalFormatting sqref="W314:X314">
    <cfRule type="cellIs" dxfId="1924" priority="11531" operator="equal">
      <formula>"Sách"</formula>
    </cfRule>
  </conditionalFormatting>
  <conditionalFormatting sqref="R314">
    <cfRule type="containsText" dxfId="1923" priority="11532" operator="containsText" text="Chung">
      <formula>NOT(ISERROR(SEARCH(("Chung"),(R314))))</formula>
    </cfRule>
  </conditionalFormatting>
  <conditionalFormatting sqref="R314">
    <cfRule type="containsText" dxfId="1922" priority="11533" operator="containsText" text="Chung">
      <formula>NOT(ISERROR(SEARCH(("Chung"),(R314))))</formula>
    </cfRule>
  </conditionalFormatting>
  <conditionalFormatting sqref="X314:Y314">
    <cfRule type="endsWith" dxfId="1921" priority="11534" operator="endsWith" text=" ">
      <formula>RIGHT((X314),LEN(" "))=(" ")</formula>
    </cfRule>
  </conditionalFormatting>
  <conditionalFormatting sqref="X314:Y314">
    <cfRule type="endsWith" dxfId="1920" priority="11535" operator="endsWith" text=" ">
      <formula>RIGHT((X314),LEN(" "))=(" ")</formula>
    </cfRule>
  </conditionalFormatting>
  <conditionalFormatting sqref="H314">
    <cfRule type="colorScale" priority="11536">
      <colorScale>
        <cfvo type="min"/>
        <cfvo type="max"/>
        <color rgb="FF57BB8A"/>
        <color rgb="FFFFFFFF"/>
      </colorScale>
    </cfRule>
  </conditionalFormatting>
  <conditionalFormatting sqref="AC314:AD314">
    <cfRule type="cellIs" dxfId="1919" priority="11537" operator="equal">
      <formula>"Đã nhận"</formula>
    </cfRule>
  </conditionalFormatting>
  <conditionalFormatting sqref="N314">
    <cfRule type="cellIs" dxfId="1918" priority="11538" operator="equal">
      <formula>"TIẾN"</formula>
    </cfRule>
  </conditionalFormatting>
  <conditionalFormatting sqref="B314">
    <cfRule type="cellIs" dxfId="1917" priority="11539" operator="equal">
      <formula>"DONE"</formula>
    </cfRule>
  </conditionalFormatting>
  <conditionalFormatting sqref="B314">
    <cfRule type="cellIs" dxfId="1916" priority="11540" operator="equal">
      <formula>"Chờ lớp"</formula>
    </cfRule>
  </conditionalFormatting>
  <conditionalFormatting sqref="B314">
    <cfRule type="cellIs" dxfId="1915" priority="11541" operator="equal">
      <formula>"Chờ feedback"</formula>
    </cfRule>
  </conditionalFormatting>
  <conditionalFormatting sqref="B314">
    <cfRule type="cellIs" dxfId="1914" priority="11542" operator="equal">
      <formula>"LỖI LINK FB"</formula>
    </cfRule>
  </conditionalFormatting>
  <conditionalFormatting sqref="B314">
    <cfRule type="cellIs" dxfId="1913" priority="11543" operator="equal">
      <formula>"LỖI LINK FB"</formula>
    </cfRule>
  </conditionalFormatting>
  <conditionalFormatting sqref="B314">
    <cfRule type="cellIs" dxfId="1912" priority="11544" operator="equal">
      <formula>"LỖI LINK FB"</formula>
    </cfRule>
  </conditionalFormatting>
  <conditionalFormatting sqref="B314">
    <cfRule type="cellIs" dxfId="1911" priority="11545" operator="equal">
      <formula>"LỖI LINK FB"</formula>
    </cfRule>
  </conditionalFormatting>
  <conditionalFormatting sqref="B314">
    <cfRule type="cellIs" dxfId="1910" priority="11546" operator="equal">
      <formula>"LỖI LINK FB"</formula>
    </cfRule>
  </conditionalFormatting>
  <conditionalFormatting sqref="B314">
    <cfRule type="cellIs" dxfId="1909" priority="11547" operator="equal">
      <formula>"LỖI LINK FB"</formula>
    </cfRule>
  </conditionalFormatting>
  <conditionalFormatting sqref="B314">
    <cfRule type="cellIs" dxfId="1908" priority="11548" operator="equal">
      <formula>"LỖI LINK FB"</formula>
    </cfRule>
  </conditionalFormatting>
  <conditionalFormatting sqref="B314">
    <cfRule type="cellIs" dxfId="1907" priority="11549" operator="equal">
      <formula>"LỖI LINK FB"</formula>
    </cfRule>
  </conditionalFormatting>
  <conditionalFormatting sqref="B314">
    <cfRule type="cellIs" dxfId="1906" priority="11550" operator="equal">
      <formula>"LỖI LINK FB"</formula>
    </cfRule>
  </conditionalFormatting>
  <conditionalFormatting sqref="B314">
    <cfRule type="cellIs" dxfId="1905" priority="11551" operator="equal">
      <formula>"LỖI LINK FB"</formula>
    </cfRule>
  </conditionalFormatting>
  <conditionalFormatting sqref="B314">
    <cfRule type="cellIs" dxfId="1904" priority="11552" operator="equal">
      <formula>"LỖI LINK FB"</formula>
    </cfRule>
  </conditionalFormatting>
  <conditionalFormatting sqref="B314">
    <cfRule type="cellIs" dxfId="1903" priority="11553" operator="equal">
      <formula>"LỖI LINK FB"</formula>
    </cfRule>
  </conditionalFormatting>
  <conditionalFormatting sqref="B314">
    <cfRule type="cellIs" dxfId="1902" priority="11554" operator="equal">
      <formula>"LỖI LINK FB"</formula>
    </cfRule>
  </conditionalFormatting>
  <conditionalFormatting sqref="B314">
    <cfRule type="cellIs" dxfId="1901" priority="11555" operator="equal">
      <formula>"LỖI LINK FB"</formula>
    </cfRule>
  </conditionalFormatting>
  <conditionalFormatting sqref="B314">
    <cfRule type="cellIs" dxfId="1900" priority="11556" operator="equal">
      <formula>"DONE"</formula>
    </cfRule>
  </conditionalFormatting>
  <conditionalFormatting sqref="B314">
    <cfRule type="cellIs" dxfId="1899" priority="11557" operator="equal">
      <formula>"Chờ lớp"</formula>
    </cfRule>
  </conditionalFormatting>
  <conditionalFormatting sqref="B314">
    <cfRule type="cellIs" dxfId="1898" priority="11558" operator="equal">
      <formula>"Chờ feedback"</formula>
    </cfRule>
  </conditionalFormatting>
  <conditionalFormatting sqref="B314">
    <cfRule type="cellIs" dxfId="1897" priority="11559" operator="equal">
      <formula>"LỖI LINK FB"</formula>
    </cfRule>
  </conditionalFormatting>
  <conditionalFormatting sqref="D314:E314">
    <cfRule type="cellIs" dxfId="1896" priority="11560" operator="equal">
      <formula>"GT Lv1"</formula>
    </cfRule>
  </conditionalFormatting>
  <conditionalFormatting sqref="D314:E314">
    <cfRule type="cellIs" dxfId="1895" priority="11561" operator="equal">
      <formula>"GT Lv2"</formula>
    </cfRule>
  </conditionalFormatting>
  <conditionalFormatting sqref="D314:E314">
    <cfRule type="cellIs" dxfId="1894" priority="11562" operator="equal">
      <formula>"GT Lv3"</formula>
    </cfRule>
  </conditionalFormatting>
  <conditionalFormatting sqref="D314:E314">
    <cfRule type="cellIs" dxfId="1893" priority="11563" operator="equal">
      <formula>"Toeic Lv1"</formula>
    </cfRule>
  </conditionalFormatting>
  <conditionalFormatting sqref="D314:E314">
    <cfRule type="cellIs" dxfId="1892" priority="11564" operator="equal">
      <formula>"Toeic Lv2"</formula>
    </cfRule>
  </conditionalFormatting>
  <conditionalFormatting sqref="D314:E314">
    <cfRule type="containsText" dxfId="1891" priority="11565" operator="containsText" text="Combo">
      <formula>NOT(ISERROR(SEARCH(("Combo"),(D314))))</formula>
    </cfRule>
  </conditionalFormatting>
  <conditionalFormatting sqref="G314:H314">
    <cfRule type="cellIs" dxfId="1890" priority="11566" operator="equal">
      <formula>"A"</formula>
    </cfRule>
  </conditionalFormatting>
  <conditionalFormatting sqref="G314:H314">
    <cfRule type="cellIs" dxfId="1889" priority="11567" operator="equal">
      <formula>"B"</formula>
    </cfRule>
  </conditionalFormatting>
  <conditionalFormatting sqref="G314:H314">
    <cfRule type="cellIs" dxfId="1888" priority="11568" operator="equal">
      <formula>"C"</formula>
    </cfRule>
  </conditionalFormatting>
  <conditionalFormatting sqref="G314:H314">
    <cfRule type="cellIs" dxfId="1887" priority="11569" operator="equal">
      <formula>"T"</formula>
    </cfRule>
  </conditionalFormatting>
  <conditionalFormatting sqref="G314:H314">
    <cfRule type="cellIs" dxfId="1886" priority="11570" operator="equal">
      <formula>"V"</formula>
    </cfRule>
  </conditionalFormatting>
  <conditionalFormatting sqref="C314">
    <cfRule type="cellIs" dxfId="1885" priority="11571" operator="equal">
      <formula>"Mới"</formula>
    </cfRule>
  </conditionalFormatting>
  <conditionalFormatting sqref="C314">
    <cfRule type="cellIs" dxfId="1884" priority="11572" operator="equal">
      <formula>"Up Level"</formula>
    </cfRule>
  </conditionalFormatting>
  <conditionalFormatting sqref="C314">
    <cfRule type="cellIs" dxfId="1883" priority="11573" operator="equal">
      <formula>"Up quá trình"</formula>
    </cfRule>
  </conditionalFormatting>
  <conditionalFormatting sqref="C314">
    <cfRule type="cellIs" dxfId="1882" priority="11574" operator="equal">
      <formula>"Mới"</formula>
    </cfRule>
  </conditionalFormatting>
  <conditionalFormatting sqref="C314">
    <cfRule type="cellIs" dxfId="1881" priority="11575" operator="equal">
      <formula>"Up Level"</formula>
    </cfRule>
  </conditionalFormatting>
  <conditionalFormatting sqref="C314">
    <cfRule type="cellIs" dxfId="1880" priority="11576" operator="equal">
      <formula>"Đã tính lương"</formula>
    </cfRule>
  </conditionalFormatting>
  <conditionalFormatting sqref="C314">
    <cfRule type="cellIs" dxfId="1879" priority="11577" operator="equal">
      <formula>"Up quá trình"</formula>
    </cfRule>
  </conditionalFormatting>
  <conditionalFormatting sqref="G314">
    <cfRule type="cellIs" dxfId="1878" priority="11578" operator="equal">
      <formula>"V"</formula>
    </cfRule>
  </conditionalFormatting>
  <conditionalFormatting sqref="G314">
    <cfRule type="cellIs" dxfId="1877" priority="11579" operator="equal">
      <formula>"V"</formula>
    </cfRule>
  </conditionalFormatting>
  <conditionalFormatting sqref="G314">
    <cfRule type="cellIs" dxfId="1876" priority="11580" operator="equal">
      <formula>"V"</formula>
    </cfRule>
  </conditionalFormatting>
  <conditionalFormatting sqref="G314">
    <cfRule type="cellIs" dxfId="1875" priority="11581" operator="equal">
      <formula>"V"</formula>
    </cfRule>
  </conditionalFormatting>
  <conditionalFormatting sqref="G314">
    <cfRule type="cellIs" dxfId="1874" priority="11582" operator="equal">
      <formula>"V"</formula>
    </cfRule>
  </conditionalFormatting>
  <conditionalFormatting sqref="G314">
    <cfRule type="cellIs" dxfId="1873" priority="11583" operator="equal">
      <formula>"V"</formula>
    </cfRule>
  </conditionalFormatting>
  <conditionalFormatting sqref="G314">
    <cfRule type="cellIs" dxfId="1872" priority="11584" operator="equal">
      <formula>"A"</formula>
    </cfRule>
  </conditionalFormatting>
  <conditionalFormatting sqref="G314">
    <cfRule type="cellIs" dxfId="1871" priority="11585" operator="equal">
      <formula>"B"</formula>
    </cfRule>
  </conditionalFormatting>
  <conditionalFormatting sqref="G314">
    <cfRule type="cellIs" dxfId="1870" priority="11586" operator="equal">
      <formula>"C"</formula>
    </cfRule>
  </conditionalFormatting>
  <conditionalFormatting sqref="G314">
    <cfRule type="cellIs" dxfId="1869" priority="11587" operator="equal">
      <formula>"T"</formula>
    </cfRule>
  </conditionalFormatting>
  <conditionalFormatting sqref="G314">
    <cfRule type="cellIs" dxfId="1868" priority="11588" operator="equal">
      <formula>"V"</formula>
    </cfRule>
  </conditionalFormatting>
  <conditionalFormatting sqref="AB460:AB470 AB472:AB476 AB478:AB485 AB489:AB491 AB493:AB500 AB502:AB503 AB505:AB508 AB510 AB513:AB519 AB521:AB525 AB528 AB530 AB532:AB533 AB535:AB536 AB538:AB540 AB542:AB549 AB557 AB563:AB565 AB585">
    <cfRule type="cellIs" dxfId="1867" priority="11589" operator="equal">
      <formula>"Đã nhận"</formula>
    </cfRule>
  </conditionalFormatting>
  <conditionalFormatting sqref="Y311:Y323">
    <cfRule type="endsWith" dxfId="1866" priority="11590" operator="endsWith" text=" ">
      <formula>RIGHT((Y311),LEN(" "))=(" ")</formula>
    </cfRule>
  </conditionalFormatting>
  <conditionalFormatting sqref="Y311:Y323">
    <cfRule type="endsWith" dxfId="1865" priority="11591" operator="endsWith" text=" ">
      <formula>RIGHT((Y311),LEN(" "))=(" ")</formula>
    </cfRule>
  </conditionalFormatting>
  <conditionalFormatting sqref="B311:B312">
    <cfRule type="cellIs" dxfId="1864" priority="11592" operator="equal">
      <formula>"LỖI LINK FB"</formula>
    </cfRule>
  </conditionalFormatting>
  <conditionalFormatting sqref="B311:B312">
    <cfRule type="cellIs" dxfId="1863" priority="11593" operator="equal">
      <formula>"Chờ feedback"</formula>
    </cfRule>
  </conditionalFormatting>
  <conditionalFormatting sqref="B311:B312">
    <cfRule type="cellIs" dxfId="1862" priority="11594" operator="equal">
      <formula>"Chờ lớp"</formula>
    </cfRule>
  </conditionalFormatting>
  <conditionalFormatting sqref="B311:B312">
    <cfRule type="cellIs" dxfId="1861" priority="11595" operator="equal">
      <formula>"DONE"</formula>
    </cfRule>
  </conditionalFormatting>
  <conditionalFormatting sqref="B311:B312">
    <cfRule type="cellIs" dxfId="1860" priority="11596" operator="equal">
      <formula>"LỖI LINK FB"</formula>
    </cfRule>
  </conditionalFormatting>
  <conditionalFormatting sqref="B311:B312">
    <cfRule type="cellIs" dxfId="1859" priority="11597" operator="equal">
      <formula>"LỖI LINK FB"</formula>
    </cfRule>
  </conditionalFormatting>
  <conditionalFormatting sqref="B311:B312">
    <cfRule type="cellIs" dxfId="1858" priority="11598" operator="equal">
      <formula>"LỖI LINK FB"</formula>
    </cfRule>
  </conditionalFormatting>
  <conditionalFormatting sqref="B311:B312">
    <cfRule type="cellIs" dxfId="1857" priority="11599" operator="equal">
      <formula>"LỖI LINK FB"</formula>
    </cfRule>
  </conditionalFormatting>
  <conditionalFormatting sqref="B311:B312">
    <cfRule type="cellIs" dxfId="1856" priority="11600" operator="equal">
      <formula>"LỖI LINK FB"</formula>
    </cfRule>
  </conditionalFormatting>
  <conditionalFormatting sqref="B311:B312">
    <cfRule type="cellIs" dxfId="1855" priority="11601" operator="equal">
      <formula>"LỖI LINK FB"</formula>
    </cfRule>
  </conditionalFormatting>
  <conditionalFormatting sqref="B311:B312">
    <cfRule type="cellIs" dxfId="1854" priority="11602" operator="equal">
      <formula>"LỖI LINK FB"</formula>
    </cfRule>
  </conditionalFormatting>
  <conditionalFormatting sqref="B311:B312">
    <cfRule type="cellIs" dxfId="1853" priority="11603" operator="equal">
      <formula>"LỖI LINK FB"</formula>
    </cfRule>
  </conditionalFormatting>
  <conditionalFormatting sqref="B311:B312">
    <cfRule type="cellIs" dxfId="1852" priority="11604" operator="equal">
      <formula>"LỖI LINK FB"</formula>
    </cfRule>
  </conditionalFormatting>
  <conditionalFormatting sqref="B311:B312">
    <cfRule type="cellIs" dxfId="1851" priority="11605" operator="equal">
      <formula>"LỖI LINK FB"</formula>
    </cfRule>
  </conditionalFormatting>
  <conditionalFormatting sqref="B311:B312">
    <cfRule type="cellIs" dxfId="1850" priority="11606" operator="equal">
      <formula>"LỖI LINK FB"</formula>
    </cfRule>
  </conditionalFormatting>
  <conditionalFormatting sqref="B311:B312">
    <cfRule type="cellIs" dxfId="1849" priority="11607" operator="equal">
      <formula>"LỖI LINK FB"</formula>
    </cfRule>
  </conditionalFormatting>
  <conditionalFormatting sqref="B311:B312">
    <cfRule type="cellIs" dxfId="1848" priority="11608" operator="equal">
      <formula>"LỖI LINK FB"</formula>
    </cfRule>
  </conditionalFormatting>
  <conditionalFormatting sqref="B311:B312">
    <cfRule type="cellIs" dxfId="1847" priority="11609" operator="equal">
      <formula>"LỖI LINK FB"</formula>
    </cfRule>
  </conditionalFormatting>
  <conditionalFormatting sqref="B311:B312">
    <cfRule type="cellIs" dxfId="1846" priority="11610" operator="equal">
      <formula>"Chờ feedback"</formula>
    </cfRule>
  </conditionalFormatting>
  <conditionalFormatting sqref="B311:B312">
    <cfRule type="cellIs" dxfId="1845" priority="11611" operator="equal">
      <formula>"Chờ lớp"</formula>
    </cfRule>
  </conditionalFormatting>
  <conditionalFormatting sqref="B311:B312">
    <cfRule type="cellIs" dxfId="1844" priority="11612" operator="equal">
      <formula>"DONE"</formula>
    </cfRule>
  </conditionalFormatting>
  <conditionalFormatting sqref="B311:B312">
    <cfRule type="cellIs" dxfId="1843" priority="11613" operator="equal">
      <formula>"LỖI LINK FB"</formula>
    </cfRule>
  </conditionalFormatting>
  <conditionalFormatting sqref="B311:B312">
    <cfRule type="cellIs" dxfId="1842" priority="11614" operator="equal">
      <formula>"Chờ feedback"</formula>
    </cfRule>
  </conditionalFormatting>
  <conditionalFormatting sqref="B311:B312">
    <cfRule type="cellIs" dxfId="1841" priority="11615" operator="equal">
      <formula>"Chờ lớp"</formula>
    </cfRule>
  </conditionalFormatting>
  <conditionalFormatting sqref="B311:B312">
    <cfRule type="cellIs" dxfId="1840" priority="11616" operator="equal">
      <formula>"DONE"</formula>
    </cfRule>
  </conditionalFormatting>
  <conditionalFormatting sqref="B311:B312">
    <cfRule type="cellIs" dxfId="1839" priority="11617" operator="equal">
      <formula>"LỖI LINK FB"</formula>
    </cfRule>
  </conditionalFormatting>
  <conditionalFormatting sqref="B311:B312">
    <cfRule type="cellIs" dxfId="1838" priority="11618" operator="equal">
      <formula>"Chờ feedback"</formula>
    </cfRule>
  </conditionalFormatting>
  <conditionalFormatting sqref="B311:B312">
    <cfRule type="cellIs" dxfId="1837" priority="11619" operator="equal">
      <formula>"Chờ lớp"</formula>
    </cfRule>
  </conditionalFormatting>
  <conditionalFormatting sqref="B311:B312">
    <cfRule type="cellIs" dxfId="1836" priority="11620" operator="equal">
      <formula>"DONE"</formula>
    </cfRule>
  </conditionalFormatting>
  <conditionalFormatting sqref="B311:B312">
    <cfRule type="cellIs" dxfId="1835" priority="11621" operator="equal">
      <formula>"LỖI LINK FB"</formula>
    </cfRule>
  </conditionalFormatting>
  <conditionalFormatting sqref="B311:B312">
    <cfRule type="cellIs" dxfId="1834" priority="11622" operator="equal">
      <formula>"Chờ feedback"</formula>
    </cfRule>
  </conditionalFormatting>
  <conditionalFormatting sqref="B311:B312">
    <cfRule type="cellIs" dxfId="1833" priority="11623" operator="equal">
      <formula>"Chờ lớp"</formula>
    </cfRule>
  </conditionalFormatting>
  <conditionalFormatting sqref="B311:B312">
    <cfRule type="cellIs" dxfId="1832" priority="11624" operator="equal">
      <formula>"DONE"</formula>
    </cfRule>
  </conditionalFormatting>
  <conditionalFormatting sqref="B311:B312">
    <cfRule type="cellIs" dxfId="1831" priority="11625" operator="equal">
      <formula>"DONE"</formula>
    </cfRule>
  </conditionalFormatting>
  <conditionalFormatting sqref="B311:B312">
    <cfRule type="cellIs" dxfId="1830" priority="11626" operator="equal">
      <formula>"Chờ lớp"</formula>
    </cfRule>
  </conditionalFormatting>
  <conditionalFormatting sqref="B311:B312">
    <cfRule type="cellIs" dxfId="1829" priority="11627" operator="equal">
      <formula>"Chờ feedback"</formula>
    </cfRule>
  </conditionalFormatting>
  <conditionalFormatting sqref="B311:B312">
    <cfRule type="cellIs" dxfId="1828" priority="11628" operator="equal">
      <formula>"LỖI LINK FB"</formula>
    </cfRule>
  </conditionalFormatting>
  <conditionalFormatting sqref="B311:B312">
    <cfRule type="cellIs" dxfId="1827" priority="11629" operator="equal">
      <formula>"LỖI LINK FB"</formula>
    </cfRule>
  </conditionalFormatting>
  <conditionalFormatting sqref="B311:B312">
    <cfRule type="cellIs" dxfId="1826" priority="11630" operator="equal">
      <formula>"Chờ feedback"</formula>
    </cfRule>
  </conditionalFormatting>
  <conditionalFormatting sqref="B311:B312">
    <cfRule type="cellIs" dxfId="1825" priority="11631" operator="equal">
      <formula>"Chờ lớp"</formula>
    </cfRule>
  </conditionalFormatting>
  <conditionalFormatting sqref="B311:B312">
    <cfRule type="cellIs" dxfId="1824" priority="11632" operator="equal">
      <formula>"DONE"</formula>
    </cfRule>
  </conditionalFormatting>
  <conditionalFormatting sqref="B311:B312">
    <cfRule type="cellIs" dxfId="1823" priority="11633" operator="equal">
      <formula>"DONE"</formula>
    </cfRule>
  </conditionalFormatting>
  <conditionalFormatting sqref="B311:B312">
    <cfRule type="cellIs" dxfId="1822" priority="11634" operator="equal">
      <formula>"Chờ lớp"</formula>
    </cfRule>
  </conditionalFormatting>
  <conditionalFormatting sqref="B311:B312">
    <cfRule type="cellIs" dxfId="1821" priority="11635" operator="equal">
      <formula>"Chờ feedback"</formula>
    </cfRule>
  </conditionalFormatting>
  <conditionalFormatting sqref="B311:B312">
    <cfRule type="cellIs" dxfId="1820" priority="11636" operator="equal">
      <formula>"LỖI LINK FB"</formula>
    </cfRule>
  </conditionalFormatting>
  <conditionalFormatting sqref="B311:B312">
    <cfRule type="cellIs" dxfId="1819" priority="11637" operator="equal">
      <formula>"DONE"</formula>
    </cfRule>
  </conditionalFormatting>
  <conditionalFormatting sqref="B311:B312">
    <cfRule type="cellIs" dxfId="1818" priority="11638" operator="equal">
      <formula>"Chờ lớp"</formula>
    </cfRule>
  </conditionalFormatting>
  <conditionalFormatting sqref="B311:B312">
    <cfRule type="cellIs" dxfId="1817" priority="11639" operator="equal">
      <formula>"Chờ feedback"</formula>
    </cfRule>
  </conditionalFormatting>
  <conditionalFormatting sqref="B311:B312">
    <cfRule type="cellIs" dxfId="1816" priority="11640" operator="equal">
      <formula>"LỖI LINK FB"</formula>
    </cfRule>
  </conditionalFormatting>
  <conditionalFormatting sqref="B311:B312">
    <cfRule type="cellIs" dxfId="1815" priority="11641" operator="equal">
      <formula>"LỖI LINK FB"</formula>
    </cfRule>
  </conditionalFormatting>
  <conditionalFormatting sqref="B311:B312">
    <cfRule type="cellIs" dxfId="1814" priority="11642" operator="equal">
      <formula>"Chờ feedback"</formula>
    </cfRule>
  </conditionalFormatting>
  <conditionalFormatting sqref="B311:B312">
    <cfRule type="cellIs" dxfId="1813" priority="11643" operator="equal">
      <formula>"Chờ lớp"</formula>
    </cfRule>
  </conditionalFormatting>
  <conditionalFormatting sqref="B311:B312">
    <cfRule type="cellIs" dxfId="1812" priority="11644" operator="equal">
      <formula>"DONE"</formula>
    </cfRule>
  </conditionalFormatting>
  <conditionalFormatting sqref="B311:B312">
    <cfRule type="cellIs" dxfId="1811" priority="11645" operator="equal">
      <formula>"LỖI LINK FB"</formula>
    </cfRule>
  </conditionalFormatting>
  <conditionalFormatting sqref="B311:B312">
    <cfRule type="cellIs" dxfId="1810" priority="11646" operator="equal">
      <formula>"Chờ feedback"</formula>
    </cfRule>
  </conditionalFormatting>
  <conditionalFormatting sqref="B311:B312">
    <cfRule type="cellIs" dxfId="1809" priority="11647" operator="equal">
      <formula>"Chờ lớp"</formula>
    </cfRule>
  </conditionalFormatting>
  <conditionalFormatting sqref="B311:B312">
    <cfRule type="cellIs" dxfId="1808" priority="11648" operator="equal">
      <formula>"DONE"</formula>
    </cfRule>
  </conditionalFormatting>
  <conditionalFormatting sqref="B311:B312">
    <cfRule type="cellIs" dxfId="1807" priority="11649" operator="equal">
      <formula>"DONE"</formula>
    </cfRule>
  </conditionalFormatting>
  <conditionalFormatting sqref="B311:B312">
    <cfRule type="cellIs" dxfId="1806" priority="11650" operator="equal">
      <formula>"Chờ lớp"</formula>
    </cfRule>
  </conditionalFormatting>
  <conditionalFormatting sqref="B311:B312">
    <cfRule type="cellIs" dxfId="1805" priority="11651" operator="equal">
      <formula>"Chờ feedback"</formula>
    </cfRule>
  </conditionalFormatting>
  <conditionalFormatting sqref="B311:B312">
    <cfRule type="cellIs" dxfId="1804" priority="11652" operator="equal">
      <formula>"LỖI LINK FB"</formula>
    </cfRule>
  </conditionalFormatting>
  <conditionalFormatting sqref="B311:B312">
    <cfRule type="cellIs" dxfId="1803" priority="11653" operator="equal">
      <formula>"LỖI LINK FB"</formula>
    </cfRule>
  </conditionalFormatting>
  <conditionalFormatting sqref="B311:B312">
    <cfRule type="cellIs" dxfId="1802" priority="11654" operator="equal">
      <formula>"Chờ feedback"</formula>
    </cfRule>
  </conditionalFormatting>
  <conditionalFormatting sqref="B311:B312">
    <cfRule type="cellIs" dxfId="1801" priority="11655" operator="equal">
      <formula>"Chờ lớp"</formula>
    </cfRule>
  </conditionalFormatting>
  <conditionalFormatting sqref="B311:B312">
    <cfRule type="cellIs" dxfId="1800" priority="11656" operator="equal">
      <formula>"DONE"</formula>
    </cfRule>
  </conditionalFormatting>
  <conditionalFormatting sqref="B311:B312">
    <cfRule type="cellIs" dxfId="1799" priority="11657" operator="equal">
      <formula>"LỖI LINK FB"</formula>
    </cfRule>
  </conditionalFormatting>
  <conditionalFormatting sqref="B311:B312">
    <cfRule type="cellIs" dxfId="1798" priority="11658" operator="equal">
      <formula>"Chờ feedback"</formula>
    </cfRule>
  </conditionalFormatting>
  <conditionalFormatting sqref="B311:B312">
    <cfRule type="cellIs" dxfId="1797" priority="11659" operator="equal">
      <formula>"Chờ lớp"</formula>
    </cfRule>
  </conditionalFormatting>
  <conditionalFormatting sqref="B311:B312">
    <cfRule type="cellIs" dxfId="1796" priority="11660" operator="equal">
      <formula>"DONE"</formula>
    </cfRule>
  </conditionalFormatting>
  <conditionalFormatting sqref="B311:B312">
    <cfRule type="cellIs" dxfId="1795" priority="11661" operator="equal">
      <formula>"LỖI LINK FB"</formula>
    </cfRule>
  </conditionalFormatting>
  <conditionalFormatting sqref="B311:B312">
    <cfRule type="cellIs" dxfId="1794" priority="11662" operator="equal">
      <formula>"Chờ feedback"</formula>
    </cfRule>
  </conditionalFormatting>
  <conditionalFormatting sqref="B311:B312">
    <cfRule type="cellIs" dxfId="1793" priority="11663" operator="equal">
      <formula>"Chờ lớp"</formula>
    </cfRule>
  </conditionalFormatting>
  <conditionalFormatting sqref="B311:B312">
    <cfRule type="cellIs" dxfId="1792" priority="11664" operator="equal">
      <formula>"DONE"</formula>
    </cfRule>
  </conditionalFormatting>
  <conditionalFormatting sqref="B311:B312">
    <cfRule type="cellIs" dxfId="1791" priority="11665" operator="equal">
      <formula>"LỖI LINK FB"</formula>
    </cfRule>
  </conditionalFormatting>
  <conditionalFormatting sqref="B311:B312">
    <cfRule type="cellIs" dxfId="1790" priority="11666" operator="equal">
      <formula>"Chờ feedback"</formula>
    </cfRule>
  </conditionalFormatting>
  <conditionalFormatting sqref="B311:B312">
    <cfRule type="cellIs" dxfId="1789" priority="11667" operator="equal">
      <formula>"Chờ lớp"</formula>
    </cfRule>
  </conditionalFormatting>
  <conditionalFormatting sqref="B311:B312">
    <cfRule type="cellIs" dxfId="1788" priority="11668" operator="equal">
      <formula>"DONE"</formula>
    </cfRule>
  </conditionalFormatting>
  <conditionalFormatting sqref="B311:B312">
    <cfRule type="cellIs" dxfId="1787" priority="11669" operator="equal">
      <formula>"LỖI LINK FB"</formula>
    </cfRule>
  </conditionalFormatting>
  <conditionalFormatting sqref="B311:B312">
    <cfRule type="cellIs" dxfId="1786" priority="11670" operator="equal">
      <formula>"LỖI LINK FB"</formula>
    </cfRule>
  </conditionalFormatting>
  <conditionalFormatting sqref="B311:B312">
    <cfRule type="cellIs" dxfId="1785" priority="11671" operator="equal">
      <formula>"LỖI LINK FB"</formula>
    </cfRule>
  </conditionalFormatting>
  <conditionalFormatting sqref="B311:B312">
    <cfRule type="cellIs" dxfId="1784" priority="11672" operator="equal">
      <formula>"LỖI LINK FB"</formula>
    </cfRule>
  </conditionalFormatting>
  <conditionalFormatting sqref="B311:B312">
    <cfRule type="cellIs" dxfId="1783" priority="11673" operator="equal">
      <formula>"LỖI LINK FB"</formula>
    </cfRule>
  </conditionalFormatting>
  <conditionalFormatting sqref="B311:B312">
    <cfRule type="cellIs" dxfId="1782" priority="11674" operator="equal">
      <formula>"LỖI LINK FB"</formula>
    </cfRule>
  </conditionalFormatting>
  <conditionalFormatting sqref="B311:B312">
    <cfRule type="cellIs" dxfId="1781" priority="11675" operator="equal">
      <formula>"LỖI LINK FB"</formula>
    </cfRule>
  </conditionalFormatting>
  <conditionalFormatting sqref="B311:B312">
    <cfRule type="cellIs" dxfId="1780" priority="11676" operator="equal">
      <formula>"LỖI LINK FB"</formula>
    </cfRule>
  </conditionalFormatting>
  <conditionalFormatting sqref="B311:B312">
    <cfRule type="cellIs" dxfId="1779" priority="11677" operator="equal">
      <formula>"LỖI LINK FB"</formula>
    </cfRule>
  </conditionalFormatting>
  <conditionalFormatting sqref="B311:B312">
    <cfRule type="cellIs" dxfId="1778" priority="11678" operator="equal">
      <formula>"LỖI LINK FB"</formula>
    </cfRule>
  </conditionalFormatting>
  <conditionalFormatting sqref="B311:B312">
    <cfRule type="cellIs" dxfId="1777" priority="11679" operator="equal">
      <formula>"LỖI LINK FB"</formula>
    </cfRule>
  </conditionalFormatting>
  <conditionalFormatting sqref="B311:B312">
    <cfRule type="cellIs" dxfId="1776" priority="11680" operator="equal">
      <formula>"LỖI LINK FB"</formula>
    </cfRule>
  </conditionalFormatting>
  <conditionalFormatting sqref="B311:B312">
    <cfRule type="cellIs" dxfId="1775" priority="11681" operator="equal">
      <formula>"LỖI LINK FB"</formula>
    </cfRule>
  </conditionalFormatting>
  <conditionalFormatting sqref="B311:B312">
    <cfRule type="cellIs" dxfId="1774" priority="11682" operator="equal">
      <formula>"LỖI LINK FB"</formula>
    </cfRule>
  </conditionalFormatting>
  <conditionalFormatting sqref="B311:B312">
    <cfRule type="cellIs" dxfId="1773" priority="11683" operator="equal">
      <formula>"Chờ feedback"</formula>
    </cfRule>
  </conditionalFormatting>
  <conditionalFormatting sqref="B311:B312">
    <cfRule type="cellIs" dxfId="1772" priority="11684" operator="equal">
      <formula>"Chờ lớp"</formula>
    </cfRule>
  </conditionalFormatting>
  <conditionalFormatting sqref="B311:B312">
    <cfRule type="cellIs" dxfId="1771" priority="11685" operator="equal">
      <formula>"DONE"</formula>
    </cfRule>
  </conditionalFormatting>
  <conditionalFormatting sqref="B311:B312">
    <cfRule type="cellIs" dxfId="1770" priority="11686" operator="equal">
      <formula>"DONE"</formula>
    </cfRule>
  </conditionalFormatting>
  <conditionalFormatting sqref="B311:B312">
    <cfRule type="cellIs" dxfId="1769" priority="11687" operator="equal">
      <formula>"Chờ lớp"</formula>
    </cfRule>
  </conditionalFormatting>
  <conditionalFormatting sqref="B311:B312">
    <cfRule type="cellIs" dxfId="1768" priority="11688" operator="equal">
      <formula>"Chờ feedback"</formula>
    </cfRule>
  </conditionalFormatting>
  <conditionalFormatting sqref="B311:B312">
    <cfRule type="cellIs" dxfId="1767" priority="11689" operator="equal">
      <formula>"LỖI LINK FB"</formula>
    </cfRule>
  </conditionalFormatting>
  <conditionalFormatting sqref="F301:H301">
    <cfRule type="cellIs" dxfId="1766" priority="11690" operator="equal">
      <formula>"V"</formula>
    </cfRule>
  </conditionalFormatting>
  <conditionalFormatting sqref="F301:H301">
    <cfRule type="cellIs" dxfId="1765" priority="11691" operator="equal">
      <formula>"T"</formula>
    </cfRule>
  </conditionalFormatting>
  <conditionalFormatting sqref="F301:H301">
    <cfRule type="cellIs" dxfId="1764" priority="11692" operator="equal">
      <formula>"C"</formula>
    </cfRule>
  </conditionalFormatting>
  <conditionalFormatting sqref="F301:H301">
    <cfRule type="cellIs" dxfId="1763" priority="11693" operator="equal">
      <formula>"B"</formula>
    </cfRule>
  </conditionalFormatting>
  <conditionalFormatting sqref="F301:H301">
    <cfRule type="cellIs" dxfId="1762" priority="11694" operator="equal">
      <formula>"A"</formula>
    </cfRule>
  </conditionalFormatting>
  <conditionalFormatting sqref="F301 H301">
    <cfRule type="colorScale" priority="11695">
      <colorScale>
        <cfvo type="min"/>
        <cfvo type="max"/>
        <color rgb="FF57BB8A"/>
        <color rgb="FFFFFFFF"/>
      </colorScale>
    </cfRule>
  </conditionalFormatting>
  <conditionalFormatting sqref="B269 B301:B302">
    <cfRule type="cellIs" dxfId="1761" priority="11696" operator="equal">
      <formula>"LỖI LINK FB"</formula>
    </cfRule>
  </conditionalFormatting>
  <conditionalFormatting sqref="B269 B301:B302">
    <cfRule type="cellIs" dxfId="1760" priority="11697" operator="equal">
      <formula>"Chờ feedback"</formula>
    </cfRule>
  </conditionalFormatting>
  <conditionalFormatting sqref="B269 B301:B302">
    <cfRule type="cellIs" dxfId="1759" priority="11698" operator="equal">
      <formula>"Chờ lớp"</formula>
    </cfRule>
  </conditionalFormatting>
  <conditionalFormatting sqref="B269 B301:B302">
    <cfRule type="cellIs" dxfId="1758" priority="11699" operator="equal">
      <formula>"DONE"</formula>
    </cfRule>
  </conditionalFormatting>
  <conditionalFormatting sqref="B269 B301:B302">
    <cfRule type="cellIs" dxfId="1757" priority="11700" operator="equal">
      <formula>"LỖI LINK FB"</formula>
    </cfRule>
  </conditionalFormatting>
  <conditionalFormatting sqref="B269 B301:B302">
    <cfRule type="cellIs" dxfId="1756" priority="11701" operator="equal">
      <formula>"LỖI LINK FB"</formula>
    </cfRule>
  </conditionalFormatting>
  <conditionalFormatting sqref="B269 B301:B302">
    <cfRule type="cellIs" dxfId="1755" priority="11702" operator="equal">
      <formula>"LỖI LINK FB"</formula>
    </cfRule>
  </conditionalFormatting>
  <conditionalFormatting sqref="B269 B301:B302">
    <cfRule type="cellIs" dxfId="1754" priority="11703" operator="equal">
      <formula>"LỖI LINK FB"</formula>
    </cfRule>
  </conditionalFormatting>
  <conditionalFormatting sqref="B269 B301:B302">
    <cfRule type="cellIs" dxfId="1753" priority="11704" operator="equal">
      <formula>"LỖI LINK FB"</formula>
    </cfRule>
  </conditionalFormatting>
  <conditionalFormatting sqref="B269 B301:B302">
    <cfRule type="cellIs" dxfId="1752" priority="11705" operator="equal">
      <formula>"LỖI LINK FB"</formula>
    </cfRule>
  </conditionalFormatting>
  <conditionalFormatting sqref="B269 B301:B302">
    <cfRule type="cellIs" dxfId="1751" priority="11706" operator="equal">
      <formula>"LỖI LINK FB"</formula>
    </cfRule>
  </conditionalFormatting>
  <conditionalFormatting sqref="B269 B301:B302">
    <cfRule type="cellIs" dxfId="1750" priority="11707" operator="equal">
      <formula>"LỖI LINK FB"</formula>
    </cfRule>
  </conditionalFormatting>
  <conditionalFormatting sqref="B269 B301:B302">
    <cfRule type="cellIs" dxfId="1749" priority="11708" operator="equal">
      <formula>"LỖI LINK FB"</formula>
    </cfRule>
  </conditionalFormatting>
  <conditionalFormatting sqref="B269 B301:B302">
    <cfRule type="cellIs" dxfId="1748" priority="11709" operator="equal">
      <formula>"LỖI LINK FB"</formula>
    </cfRule>
  </conditionalFormatting>
  <conditionalFormatting sqref="B269 B301:B302">
    <cfRule type="cellIs" dxfId="1747" priority="11710" operator="equal">
      <formula>"LỖI LINK FB"</formula>
    </cfRule>
  </conditionalFormatting>
  <conditionalFormatting sqref="B269 B301:B302">
    <cfRule type="cellIs" dxfId="1746" priority="11711" operator="equal">
      <formula>"LỖI LINK FB"</formula>
    </cfRule>
  </conditionalFormatting>
  <conditionalFormatting sqref="B269 B301:B302">
    <cfRule type="cellIs" dxfId="1745" priority="11712" operator="equal">
      <formula>"LỖI LINK FB"</formula>
    </cfRule>
  </conditionalFormatting>
  <conditionalFormatting sqref="B269 B301:B302">
    <cfRule type="cellIs" dxfId="1744" priority="11713" operator="equal">
      <formula>"LỖI LINK FB"</formula>
    </cfRule>
  </conditionalFormatting>
  <conditionalFormatting sqref="B269 B301:B302">
    <cfRule type="cellIs" dxfId="1743" priority="11714" operator="equal">
      <formula>"Chờ feedback"</formula>
    </cfRule>
  </conditionalFormatting>
  <conditionalFormatting sqref="B269 B301:B302">
    <cfRule type="cellIs" dxfId="1742" priority="11715" operator="equal">
      <formula>"Chờ lớp"</formula>
    </cfRule>
  </conditionalFormatting>
  <conditionalFormatting sqref="B269 B301:B302">
    <cfRule type="cellIs" dxfId="1741" priority="11716" operator="equal">
      <formula>"DONE"</formula>
    </cfRule>
  </conditionalFormatting>
  <conditionalFormatting sqref="C301">
    <cfRule type="cellIs" dxfId="1740" priority="11717" operator="equal">
      <formula>"Up quá trình"</formula>
    </cfRule>
  </conditionalFormatting>
  <conditionalFormatting sqref="C301">
    <cfRule type="cellIs" dxfId="1739" priority="11718" operator="equal">
      <formula>"Đã tính lương"</formula>
    </cfRule>
  </conditionalFormatting>
  <conditionalFormatting sqref="C301">
    <cfRule type="cellIs" dxfId="1738" priority="11719" operator="equal">
      <formula>"Up Level"</formula>
    </cfRule>
  </conditionalFormatting>
  <conditionalFormatting sqref="C301">
    <cfRule type="cellIs" dxfId="1737" priority="11720" operator="equal">
      <formula>"Mới"</formula>
    </cfRule>
  </conditionalFormatting>
  <conditionalFormatting sqref="C301">
    <cfRule type="cellIs" dxfId="1736" priority="11721" operator="equal">
      <formula>"Up quá trình"</formula>
    </cfRule>
  </conditionalFormatting>
  <conditionalFormatting sqref="C301">
    <cfRule type="cellIs" dxfId="1735" priority="11722" operator="equal">
      <formula>"Up Level"</formula>
    </cfRule>
  </conditionalFormatting>
  <conditionalFormatting sqref="C301">
    <cfRule type="cellIs" dxfId="1734" priority="11723" operator="equal">
      <formula>"Mới"</formula>
    </cfRule>
  </conditionalFormatting>
  <conditionalFormatting sqref="G301">
    <cfRule type="cellIs" dxfId="1733" priority="11724" operator="equal">
      <formula>"V"</formula>
    </cfRule>
  </conditionalFormatting>
  <conditionalFormatting sqref="G301">
    <cfRule type="cellIs" dxfId="1732" priority="11725" operator="equal">
      <formula>"T"</formula>
    </cfRule>
  </conditionalFormatting>
  <conditionalFormatting sqref="G301">
    <cfRule type="cellIs" dxfId="1731" priority="11726" operator="equal">
      <formula>"C"</formula>
    </cfRule>
  </conditionalFormatting>
  <conditionalFormatting sqref="G301">
    <cfRule type="cellIs" dxfId="1730" priority="11727" operator="equal">
      <formula>"B"</formula>
    </cfRule>
  </conditionalFormatting>
  <conditionalFormatting sqref="G301">
    <cfRule type="cellIs" dxfId="1729" priority="11728" operator="equal">
      <formula>"A"</formula>
    </cfRule>
  </conditionalFormatting>
  <conditionalFormatting sqref="G301">
    <cfRule type="cellIs" dxfId="1728" priority="11729" operator="equal">
      <formula>"V"</formula>
    </cfRule>
  </conditionalFormatting>
  <conditionalFormatting sqref="G301">
    <cfRule type="cellIs" dxfId="1727" priority="11730" operator="equal">
      <formula>"V"</formula>
    </cfRule>
  </conditionalFormatting>
  <conditionalFormatting sqref="G301">
    <cfRule type="cellIs" dxfId="1726" priority="11731" operator="equal">
      <formula>"V"</formula>
    </cfRule>
  </conditionalFormatting>
  <conditionalFormatting sqref="G301">
    <cfRule type="cellIs" dxfId="1725" priority="11732" operator="equal">
      <formula>"V"</formula>
    </cfRule>
  </conditionalFormatting>
  <conditionalFormatting sqref="G301">
    <cfRule type="cellIs" dxfId="1724" priority="11733" operator="equal">
      <formula>"V"</formula>
    </cfRule>
  </conditionalFormatting>
  <conditionalFormatting sqref="G301">
    <cfRule type="cellIs" dxfId="1723" priority="11734" operator="equal">
      <formula>"V"</formula>
    </cfRule>
  </conditionalFormatting>
  <conditionalFormatting sqref="D301:E301">
    <cfRule type="containsText" dxfId="1722" priority="11735" operator="containsText" text="Combo">
      <formula>NOT(ISERROR(SEARCH(("Combo"),(D301))))</formula>
    </cfRule>
  </conditionalFormatting>
  <conditionalFormatting sqref="D301:E301">
    <cfRule type="cellIs" dxfId="1721" priority="11736" operator="equal">
      <formula>"Toeic Lv2"</formula>
    </cfRule>
  </conditionalFormatting>
  <conditionalFormatting sqref="D301:E301">
    <cfRule type="cellIs" dxfId="1720" priority="11737" operator="equal">
      <formula>"Toeic Lv1"</formula>
    </cfRule>
  </conditionalFormatting>
  <conditionalFormatting sqref="D301:E301">
    <cfRule type="cellIs" dxfId="1719" priority="11738" operator="equal">
      <formula>"GT Lv3"</formula>
    </cfRule>
  </conditionalFormatting>
  <conditionalFormatting sqref="D301:E301">
    <cfRule type="cellIs" dxfId="1718" priority="11739" operator="equal">
      <formula>"GT Lv2"</formula>
    </cfRule>
  </conditionalFormatting>
  <conditionalFormatting sqref="D301:E301">
    <cfRule type="cellIs" dxfId="1717" priority="11740" operator="equal">
      <formula>"GT Lv1"</formula>
    </cfRule>
  </conditionalFormatting>
  <conditionalFormatting sqref="AC301:AD301 AB303 AB460:AB470 AB472:AB476 AB478:AB485 AB489:AB491 AB493:AB500 AB502:AB503 AB505:AB508 AB510 AB513:AB519 AB521:AB525 AB528 AB530 AB532:AB533 AB535:AB536 AB538:AB540 AB542:AB549 AB557 AB563:AB565 AB585">
    <cfRule type="cellIs" dxfId="1716" priority="11741" operator="equal">
      <formula>"Đã nhận"</formula>
    </cfRule>
  </conditionalFormatting>
  <conditionalFormatting sqref="N301">
    <cfRule type="cellIs" dxfId="1715" priority="11742" operator="equal">
      <formula>"TIẾN"</formula>
    </cfRule>
  </conditionalFormatting>
  <conditionalFormatting sqref="X301 Y301:Y310 Y407:Y413">
    <cfRule type="endsWith" dxfId="1714" priority="11743" operator="endsWith" text=" ">
      <formula>RIGHT((X301),LEN(" "))=(" ")</formula>
    </cfRule>
  </conditionalFormatting>
  <conditionalFormatting sqref="X301 Y301:Y310 Y407:Y413">
    <cfRule type="endsWith" dxfId="1713" priority="11744" operator="endsWith" text=" ">
      <formula>RIGHT((X301),LEN(" "))=(" ")</formula>
    </cfRule>
  </conditionalFormatting>
  <conditionalFormatting sqref="R301">
    <cfRule type="containsText" dxfId="1712" priority="11745" operator="containsText" text="Chung">
      <formula>NOT(ISERROR(SEARCH(("Chung"),(R301))))</formula>
    </cfRule>
  </conditionalFormatting>
  <conditionalFormatting sqref="R301">
    <cfRule type="containsText" dxfId="1711" priority="11746" operator="containsText" text="Chung">
      <formula>NOT(ISERROR(SEARCH(("Chung"),(R301))))</formula>
    </cfRule>
  </conditionalFormatting>
  <conditionalFormatting sqref="W301:X301">
    <cfRule type="cellIs" dxfId="1710" priority="11747" operator="equal">
      <formula>"Sách"</formula>
    </cfRule>
  </conditionalFormatting>
  <conditionalFormatting sqref="W301:X301">
    <cfRule type="cellIs" dxfId="1709" priority="11748" operator="equal">
      <formula>"Sách"</formula>
    </cfRule>
  </conditionalFormatting>
  <conditionalFormatting sqref="F300:H300">
    <cfRule type="cellIs" dxfId="1708" priority="11749" operator="equal">
      <formula>"V"</formula>
    </cfRule>
  </conditionalFormatting>
  <conditionalFormatting sqref="F300:H300">
    <cfRule type="cellIs" dxfId="1707" priority="11750" operator="equal">
      <formula>"T"</formula>
    </cfRule>
  </conditionalFormatting>
  <conditionalFormatting sqref="F300:H300">
    <cfRule type="cellIs" dxfId="1706" priority="11751" operator="equal">
      <formula>"C"</formula>
    </cfRule>
  </conditionalFormatting>
  <conditionalFormatting sqref="F300:H300">
    <cfRule type="cellIs" dxfId="1705" priority="11752" operator="equal">
      <formula>"B"</formula>
    </cfRule>
  </conditionalFormatting>
  <conditionalFormatting sqref="F300:H300">
    <cfRule type="cellIs" dxfId="1704" priority="11753" operator="equal">
      <formula>"A"</formula>
    </cfRule>
  </conditionalFormatting>
  <conditionalFormatting sqref="H300 F300">
    <cfRule type="colorScale" priority="11754">
      <colorScale>
        <cfvo type="min"/>
        <cfvo type="max"/>
        <color rgb="FF57BB8A"/>
        <color rgb="FFFFFFFF"/>
      </colorScale>
    </cfRule>
  </conditionalFormatting>
  <conditionalFormatting sqref="B269 B300:B302">
    <cfRule type="cellIs" dxfId="1703" priority="11755" operator="equal">
      <formula>"LỖI LINK FB"</formula>
    </cfRule>
  </conditionalFormatting>
  <conditionalFormatting sqref="B269 B300:B302">
    <cfRule type="cellIs" dxfId="1702" priority="11756" operator="equal">
      <formula>"Chờ feedback"</formula>
    </cfRule>
  </conditionalFormatting>
  <conditionalFormatting sqref="B269 B300:B302">
    <cfRule type="cellIs" dxfId="1701" priority="11757" operator="equal">
      <formula>"Chờ lớp"</formula>
    </cfRule>
  </conditionalFormatting>
  <conditionalFormatting sqref="B269 B300:B302">
    <cfRule type="cellIs" dxfId="1700" priority="11758" operator="equal">
      <formula>"DONE"</formula>
    </cfRule>
  </conditionalFormatting>
  <conditionalFormatting sqref="B269 B300:B302">
    <cfRule type="cellIs" dxfId="1699" priority="11759" operator="equal">
      <formula>"LỖI LINK FB"</formula>
    </cfRule>
  </conditionalFormatting>
  <conditionalFormatting sqref="B269 B300:B302">
    <cfRule type="cellIs" dxfId="1698" priority="11760" operator="equal">
      <formula>"LỖI LINK FB"</formula>
    </cfRule>
  </conditionalFormatting>
  <conditionalFormatting sqref="B269 B300:B302">
    <cfRule type="cellIs" dxfId="1697" priority="11761" operator="equal">
      <formula>"LỖI LINK FB"</formula>
    </cfRule>
  </conditionalFormatting>
  <conditionalFormatting sqref="B269 B300:B302">
    <cfRule type="cellIs" dxfId="1696" priority="11762" operator="equal">
      <formula>"LỖI LINK FB"</formula>
    </cfRule>
  </conditionalFormatting>
  <conditionalFormatting sqref="B269 B300:B302">
    <cfRule type="cellIs" dxfId="1695" priority="11763" operator="equal">
      <formula>"LỖI LINK FB"</formula>
    </cfRule>
  </conditionalFormatting>
  <conditionalFormatting sqref="B269 B300:B302">
    <cfRule type="cellIs" dxfId="1694" priority="11764" operator="equal">
      <formula>"LỖI LINK FB"</formula>
    </cfRule>
  </conditionalFormatting>
  <conditionalFormatting sqref="B269 B300:B302">
    <cfRule type="cellIs" dxfId="1693" priority="11765" operator="equal">
      <formula>"LỖI LINK FB"</formula>
    </cfRule>
  </conditionalFormatting>
  <conditionalFormatting sqref="B269 B300:B302">
    <cfRule type="cellIs" dxfId="1692" priority="11766" operator="equal">
      <formula>"LỖI LINK FB"</formula>
    </cfRule>
  </conditionalFormatting>
  <conditionalFormatting sqref="B269 B300:B302">
    <cfRule type="cellIs" dxfId="1691" priority="11767" operator="equal">
      <formula>"LỖI LINK FB"</formula>
    </cfRule>
  </conditionalFormatting>
  <conditionalFormatting sqref="B269 B300:B302">
    <cfRule type="cellIs" dxfId="1690" priority="11768" operator="equal">
      <formula>"LỖI LINK FB"</formula>
    </cfRule>
  </conditionalFormatting>
  <conditionalFormatting sqref="B269 B300:B302">
    <cfRule type="cellIs" dxfId="1689" priority="11769" operator="equal">
      <formula>"LỖI LINK FB"</formula>
    </cfRule>
  </conditionalFormatting>
  <conditionalFormatting sqref="B269 B300:B302">
    <cfRule type="cellIs" dxfId="1688" priority="11770" operator="equal">
      <formula>"LỖI LINK FB"</formula>
    </cfRule>
  </conditionalFormatting>
  <conditionalFormatting sqref="B269 B300:B302">
    <cfRule type="cellIs" dxfId="1687" priority="11771" operator="equal">
      <formula>"LỖI LINK FB"</formula>
    </cfRule>
  </conditionalFormatting>
  <conditionalFormatting sqref="B269 B300:B302">
    <cfRule type="cellIs" dxfId="1686" priority="11772" operator="equal">
      <formula>"LỖI LINK FB"</formula>
    </cfRule>
  </conditionalFormatting>
  <conditionalFormatting sqref="B269 B300:B302">
    <cfRule type="cellIs" dxfId="1685" priority="11773" operator="equal">
      <formula>"Chờ feedback"</formula>
    </cfRule>
  </conditionalFormatting>
  <conditionalFormatting sqref="B269 B300:B302">
    <cfRule type="cellIs" dxfId="1684" priority="11774" operator="equal">
      <formula>"Chờ lớp"</formula>
    </cfRule>
  </conditionalFormatting>
  <conditionalFormatting sqref="B269 B300:B302">
    <cfRule type="cellIs" dxfId="1683" priority="11775" operator="equal">
      <formula>"DONE"</formula>
    </cfRule>
  </conditionalFormatting>
  <conditionalFormatting sqref="W300:X300">
    <cfRule type="cellIs" dxfId="1682" priority="11776" operator="equal">
      <formula>"Sách"</formula>
    </cfRule>
  </conditionalFormatting>
  <conditionalFormatting sqref="W300:X300">
    <cfRule type="cellIs" dxfId="1681" priority="11777" operator="equal">
      <formula>"Sách"</formula>
    </cfRule>
  </conditionalFormatting>
  <conditionalFormatting sqref="D300 E300:E301">
    <cfRule type="containsText" dxfId="1680" priority="11778" operator="containsText" text="Combo">
      <formula>NOT(ISERROR(SEARCH(("Combo"),(D300))))</formula>
    </cfRule>
  </conditionalFormatting>
  <conditionalFormatting sqref="D300 E300:E301">
    <cfRule type="cellIs" dxfId="1679" priority="11779" operator="equal">
      <formula>"Toeic Lv2"</formula>
    </cfRule>
  </conditionalFormatting>
  <conditionalFormatting sqref="D300 E300:E301">
    <cfRule type="cellIs" dxfId="1678" priority="11780" operator="equal">
      <formula>"Toeic Lv1"</formula>
    </cfRule>
  </conditionalFormatting>
  <conditionalFormatting sqref="D300 E300:E301">
    <cfRule type="cellIs" dxfId="1677" priority="11781" operator="equal">
      <formula>"GT Lv3"</formula>
    </cfRule>
  </conditionalFormatting>
  <conditionalFormatting sqref="D300 E300:E301">
    <cfRule type="cellIs" dxfId="1676" priority="11782" operator="equal">
      <formula>"GT Lv2"</formula>
    </cfRule>
  </conditionalFormatting>
  <conditionalFormatting sqref="D300 E300:E301">
    <cfRule type="cellIs" dxfId="1675" priority="11783" operator="equal">
      <formula>"GT Lv1"</formula>
    </cfRule>
  </conditionalFormatting>
  <conditionalFormatting sqref="G300">
    <cfRule type="cellIs" dxfId="1674" priority="11784" operator="equal">
      <formula>"V"</formula>
    </cfRule>
  </conditionalFormatting>
  <conditionalFormatting sqref="G300">
    <cfRule type="cellIs" dxfId="1673" priority="11785" operator="equal">
      <formula>"T"</formula>
    </cfRule>
  </conditionalFormatting>
  <conditionalFormatting sqref="G300">
    <cfRule type="cellIs" dxfId="1672" priority="11786" operator="equal">
      <formula>"C"</formula>
    </cfRule>
  </conditionalFormatting>
  <conditionalFormatting sqref="G300">
    <cfRule type="cellIs" dxfId="1671" priority="11787" operator="equal">
      <formula>"B"</formula>
    </cfRule>
  </conditionalFormatting>
  <conditionalFormatting sqref="G300">
    <cfRule type="cellIs" dxfId="1670" priority="11788" operator="equal">
      <formula>"A"</formula>
    </cfRule>
  </conditionalFormatting>
  <conditionalFormatting sqref="G300">
    <cfRule type="cellIs" dxfId="1669" priority="11789" operator="equal">
      <formula>"V"</formula>
    </cfRule>
  </conditionalFormatting>
  <conditionalFormatting sqref="G300">
    <cfRule type="cellIs" dxfId="1668" priority="11790" operator="equal">
      <formula>"V"</formula>
    </cfRule>
  </conditionalFormatting>
  <conditionalFormatting sqref="G300">
    <cfRule type="cellIs" dxfId="1667" priority="11791" operator="equal">
      <formula>"V"</formula>
    </cfRule>
  </conditionalFormatting>
  <conditionalFormatting sqref="G300">
    <cfRule type="cellIs" dxfId="1666" priority="11792" operator="equal">
      <formula>"V"</formula>
    </cfRule>
  </conditionalFormatting>
  <conditionalFormatting sqref="G300">
    <cfRule type="cellIs" dxfId="1665" priority="11793" operator="equal">
      <formula>"V"</formula>
    </cfRule>
  </conditionalFormatting>
  <conditionalFormatting sqref="G300">
    <cfRule type="cellIs" dxfId="1664" priority="11794" operator="equal">
      <formula>"V"</formula>
    </cfRule>
  </conditionalFormatting>
  <conditionalFormatting sqref="R300">
    <cfRule type="containsText" dxfId="1663" priority="11795" operator="containsText" text="Chung">
      <formula>NOT(ISERROR(SEARCH(("Chung"),(R300))))</formula>
    </cfRule>
  </conditionalFormatting>
  <conditionalFormatting sqref="R300">
    <cfRule type="containsText" dxfId="1662" priority="11796" operator="containsText" text="Chung">
      <formula>NOT(ISERROR(SEARCH(("Chung"),(R300))))</formula>
    </cfRule>
  </conditionalFormatting>
  <conditionalFormatting sqref="C300">
    <cfRule type="cellIs" dxfId="1661" priority="11797" operator="equal">
      <formula>"Up quá trình"</formula>
    </cfRule>
  </conditionalFormatting>
  <conditionalFormatting sqref="C300">
    <cfRule type="cellIs" dxfId="1660" priority="11798" operator="equal">
      <formula>"Đã tính lương"</formula>
    </cfRule>
  </conditionalFormatting>
  <conditionalFormatting sqref="C300">
    <cfRule type="cellIs" dxfId="1659" priority="11799" operator="equal">
      <formula>"Up Level"</formula>
    </cfRule>
  </conditionalFormatting>
  <conditionalFormatting sqref="C300">
    <cfRule type="cellIs" dxfId="1658" priority="11800" operator="equal">
      <formula>"Mới"</formula>
    </cfRule>
  </conditionalFormatting>
  <conditionalFormatting sqref="C300">
    <cfRule type="cellIs" dxfId="1657" priority="11801" operator="equal">
      <formula>"Up quá trình"</formula>
    </cfRule>
  </conditionalFormatting>
  <conditionalFormatting sqref="C300">
    <cfRule type="cellIs" dxfId="1656" priority="11802" operator="equal">
      <formula>"Up Level"</formula>
    </cfRule>
  </conditionalFormatting>
  <conditionalFormatting sqref="C300">
    <cfRule type="cellIs" dxfId="1655" priority="11803" operator="equal">
      <formula>"Mới"</formula>
    </cfRule>
  </conditionalFormatting>
  <conditionalFormatting sqref="X300:Y300">
    <cfRule type="endsWith" dxfId="1654" priority="11804" operator="endsWith" text=" ">
      <formula>RIGHT((X300),LEN(" "))=(" ")</formula>
    </cfRule>
  </conditionalFormatting>
  <conditionalFormatting sqref="X300:Y300">
    <cfRule type="endsWith" dxfId="1653" priority="11805" operator="endsWith" text=" ">
      <formula>RIGHT((X300),LEN(" "))=(" ")</formula>
    </cfRule>
  </conditionalFormatting>
  <conditionalFormatting sqref="N300">
    <cfRule type="cellIs" dxfId="1652" priority="11806" operator="equal">
      <formula>"TIẾN"</formula>
    </cfRule>
  </conditionalFormatting>
  <conditionalFormatting sqref="AC300:AD300">
    <cfRule type="cellIs" dxfId="1651" priority="11807" operator="equal">
      <formula>"Đã nhận"</formula>
    </cfRule>
  </conditionalFormatting>
  <conditionalFormatting sqref="Y275:Y290">
    <cfRule type="endsWith" dxfId="1650" priority="11808" operator="endsWith" text=" ">
      <formula>RIGHT((Y275),LEN(" "))=(" ")</formula>
    </cfRule>
  </conditionalFormatting>
  <conditionalFormatting sqref="Y275:Y290">
    <cfRule type="endsWith" dxfId="1649" priority="11809" operator="endsWith" text=" ">
      <formula>RIGHT((Y275),LEN(" "))=(" ")</formula>
    </cfRule>
  </conditionalFormatting>
  <conditionalFormatting sqref="AB303 AB460:AB470 AB472:AB476 AB478:AB485 AB489:AB491 AB493:AB500 AB502:AB503 AB505:AB508 AB510 AB513:AB519 AB521:AB525 AB528 AB530 AB532:AB533 AB535:AB536 AB538:AB540 AB542:AB549 AB557 AB563:AB565 AB585">
    <cfRule type="cellIs" dxfId="1648" priority="11810" operator="equal">
      <formula>"Đã nhận"</formula>
    </cfRule>
  </conditionalFormatting>
  <conditionalFormatting sqref="B88 B262 B266:B2801 C695">
    <cfRule type="cellIs" dxfId="1647" priority="11811" operator="equal">
      <formula>"DONE"</formula>
    </cfRule>
  </conditionalFormatting>
  <conditionalFormatting sqref="B88 B262 B266:B2801 C695">
    <cfRule type="cellIs" dxfId="1646" priority="11812" operator="equal">
      <formula>"Chờ lớp"</formula>
    </cfRule>
  </conditionalFormatting>
  <conditionalFormatting sqref="B88 B262 B266:B2801 C695">
    <cfRule type="cellIs" dxfId="1645" priority="11813" operator="equal">
      <formula>"Chờ feedback"</formula>
    </cfRule>
  </conditionalFormatting>
  <conditionalFormatting sqref="B88 B262 B266:B2801 C695">
    <cfRule type="cellIs" dxfId="1644" priority="11814" operator="equal">
      <formula>"LỖI LINK FB"</formula>
    </cfRule>
  </conditionalFormatting>
  <conditionalFormatting sqref="B88 B262 B266:B2801 C695">
    <cfRule type="cellIs" dxfId="1643" priority="11815" operator="equal">
      <formula>"LỖI LINK FB"</formula>
    </cfRule>
  </conditionalFormatting>
  <conditionalFormatting sqref="B88 B262 B266:B2801 C695">
    <cfRule type="cellIs" dxfId="1642" priority="11816" operator="equal">
      <formula>"LỖI LINK FB"</formula>
    </cfRule>
  </conditionalFormatting>
  <conditionalFormatting sqref="B88 B262 B266:B2801 C695">
    <cfRule type="cellIs" dxfId="1641" priority="11817" operator="equal">
      <formula>"LỖI LINK FB"</formula>
    </cfRule>
  </conditionalFormatting>
  <conditionalFormatting sqref="B88 B262 B266:B2801 C695">
    <cfRule type="cellIs" dxfId="1640" priority="11818" operator="equal">
      <formula>"LỖI LINK FB"</formula>
    </cfRule>
  </conditionalFormatting>
  <conditionalFormatting sqref="B88 B262 B266:B2801 C695">
    <cfRule type="cellIs" dxfId="1639" priority="11819" operator="equal">
      <formula>"LỖI LINK FB"</formula>
    </cfRule>
  </conditionalFormatting>
  <conditionalFormatting sqref="B88 B262 B266:B2801 C695">
    <cfRule type="cellIs" dxfId="1638" priority="11820" operator="equal">
      <formula>"LỖI LINK FB"</formula>
    </cfRule>
  </conditionalFormatting>
  <conditionalFormatting sqref="B88 B262 B266:B2801 C695">
    <cfRule type="cellIs" dxfId="1637" priority="11821" operator="equal">
      <formula>"LỖI LINK FB"</formula>
    </cfRule>
  </conditionalFormatting>
  <conditionalFormatting sqref="B88 B262 B266:B2801 C695">
    <cfRule type="cellIs" dxfId="1636" priority="11822" operator="equal">
      <formula>"LỖI LINK FB"</formula>
    </cfRule>
  </conditionalFormatting>
  <conditionalFormatting sqref="B88 B262 B266:B2801 C695">
    <cfRule type="cellIs" dxfId="1635" priority="11823" operator="equal">
      <formula>"LỖI LINK FB"</formula>
    </cfRule>
  </conditionalFormatting>
  <conditionalFormatting sqref="B88 B262 B266:B2801 C695">
    <cfRule type="cellIs" dxfId="1634" priority="11824" operator="equal">
      <formula>"LỖI LINK FB"</formula>
    </cfRule>
  </conditionalFormatting>
  <conditionalFormatting sqref="B88 B262 B266:B2801 C695">
    <cfRule type="cellIs" dxfId="1633" priority="11825" operator="equal">
      <formula>"LỖI LINK FB"</formula>
    </cfRule>
  </conditionalFormatting>
  <conditionalFormatting sqref="B88 B262 B266:B2801 C695">
    <cfRule type="cellIs" dxfId="1632" priority="11826" operator="equal">
      <formula>"LỖI LINK FB"</formula>
    </cfRule>
  </conditionalFormatting>
  <conditionalFormatting sqref="B88 B262 B266:B2801 C695">
    <cfRule type="cellIs" dxfId="1631" priority="11827" operator="equal">
      <formula>"LỖI LINK FB"</formula>
    </cfRule>
  </conditionalFormatting>
  <conditionalFormatting sqref="B88 B262 B266:B2801 C695">
    <cfRule type="cellIs" dxfId="1630" priority="11828" operator="equal">
      <formula>"DONE"</formula>
    </cfRule>
  </conditionalFormatting>
  <conditionalFormatting sqref="B88 B262 B266:B2801 C695">
    <cfRule type="cellIs" dxfId="1629" priority="11829" operator="equal">
      <formula>"Chờ lớp"</formula>
    </cfRule>
  </conditionalFormatting>
  <conditionalFormatting sqref="B88 B262 B266:B2801 C695">
    <cfRule type="cellIs" dxfId="1628" priority="11830" operator="equal">
      <formula>"Chờ feedback"</formula>
    </cfRule>
  </conditionalFormatting>
  <conditionalFormatting sqref="B88 B262 B266:B2801 C695">
    <cfRule type="cellIs" dxfId="1627" priority="11831" operator="equal">
      <formula>"LỖI LINK FB"</formula>
    </cfRule>
  </conditionalFormatting>
  <conditionalFormatting sqref="Y272:Y274">
    <cfRule type="endsWith" dxfId="1626" priority="11832" operator="endsWith" text=" ">
      <formula>RIGHT((Y272),LEN(" "))=(" ")</formula>
    </cfRule>
  </conditionalFormatting>
  <conditionalFormatting sqref="Y272:Y274">
    <cfRule type="endsWith" dxfId="1625" priority="11833" operator="endsWith" text=" ">
      <formula>RIGHT((Y272),LEN(" "))=(" ")</formula>
    </cfRule>
  </conditionalFormatting>
  <conditionalFormatting sqref="B259:B261">
    <cfRule type="cellIs" dxfId="1624" priority="11834" operator="equal">
      <formula>"LỖI LINK FB"</formula>
    </cfRule>
  </conditionalFormatting>
  <conditionalFormatting sqref="B259:B261">
    <cfRule type="cellIs" dxfId="1623" priority="11835" operator="equal">
      <formula>"Chờ feedback"</formula>
    </cfRule>
  </conditionalFormatting>
  <conditionalFormatting sqref="B259:B261">
    <cfRule type="cellIs" dxfId="1622" priority="11836" operator="equal">
      <formula>"Chờ lớp"</formula>
    </cfRule>
  </conditionalFormatting>
  <conditionalFormatting sqref="B259:B261">
    <cfRule type="cellIs" dxfId="1621" priority="11837" operator="equal">
      <formula>"DONE"</formula>
    </cfRule>
  </conditionalFormatting>
  <conditionalFormatting sqref="B259:B261">
    <cfRule type="cellIs" dxfId="1620" priority="11838" operator="equal">
      <formula>"DONE"</formula>
    </cfRule>
  </conditionalFormatting>
  <conditionalFormatting sqref="B259:B261">
    <cfRule type="cellIs" dxfId="1619" priority="11839" operator="equal">
      <formula>"Chờ lớp"</formula>
    </cfRule>
  </conditionalFormatting>
  <conditionalFormatting sqref="B259:B261">
    <cfRule type="cellIs" dxfId="1618" priority="11840" operator="equal">
      <formula>"Chờ feedback"</formula>
    </cfRule>
  </conditionalFormatting>
  <conditionalFormatting sqref="B259:B261">
    <cfRule type="cellIs" dxfId="1617" priority="11841" operator="equal">
      <formula>"LỖI LINK FB"</formula>
    </cfRule>
  </conditionalFormatting>
  <conditionalFormatting sqref="B259:B261">
    <cfRule type="cellIs" dxfId="1616" priority="11842" operator="equal">
      <formula>"DONE"</formula>
    </cfRule>
  </conditionalFormatting>
  <conditionalFormatting sqref="B259:B261">
    <cfRule type="cellIs" dxfId="1615" priority="11843" operator="equal">
      <formula>"Chờ lớp"</formula>
    </cfRule>
  </conditionalFormatting>
  <conditionalFormatting sqref="B259:B261">
    <cfRule type="cellIs" dxfId="1614" priority="11844" operator="equal">
      <formula>"Chờ feedback"</formula>
    </cfRule>
  </conditionalFormatting>
  <conditionalFormatting sqref="B259:B261">
    <cfRule type="cellIs" dxfId="1613" priority="11845" operator="equal">
      <formula>"LỖI LINK FB"</formula>
    </cfRule>
  </conditionalFormatting>
  <conditionalFormatting sqref="B259:B261">
    <cfRule type="cellIs" dxfId="1612" priority="11846" operator="equal">
      <formula>"DONE"</formula>
    </cfRule>
  </conditionalFormatting>
  <conditionalFormatting sqref="B259:B261">
    <cfRule type="cellIs" dxfId="1611" priority="11847" operator="equal">
      <formula>"Chờ lớp"</formula>
    </cfRule>
  </conditionalFormatting>
  <conditionalFormatting sqref="B259:B261">
    <cfRule type="cellIs" dxfId="1610" priority="11848" operator="equal">
      <formula>"Chờ feedback"</formula>
    </cfRule>
  </conditionalFormatting>
  <conditionalFormatting sqref="B259:B261">
    <cfRule type="cellIs" dxfId="1609" priority="11849" operator="equal">
      <formula>"LỖI LINK FB"</formula>
    </cfRule>
  </conditionalFormatting>
  <conditionalFormatting sqref="B259:B261">
    <cfRule type="cellIs" dxfId="1608" priority="11850" operator="equal">
      <formula>"DONE"</formula>
    </cfRule>
  </conditionalFormatting>
  <conditionalFormatting sqref="B259:B261">
    <cfRule type="cellIs" dxfId="1607" priority="11851" operator="equal">
      <formula>"Chờ lớp"</formula>
    </cfRule>
  </conditionalFormatting>
  <conditionalFormatting sqref="B259:B261">
    <cfRule type="cellIs" dxfId="1606" priority="11852" operator="equal">
      <formula>"Chờ feedback"</formula>
    </cfRule>
  </conditionalFormatting>
  <conditionalFormatting sqref="B259:B261">
    <cfRule type="cellIs" dxfId="1605" priority="11853" operator="equal">
      <formula>"LỖI LINK FB"</formula>
    </cfRule>
  </conditionalFormatting>
  <conditionalFormatting sqref="B259:B261">
    <cfRule type="cellIs" dxfId="1604" priority="11854" operator="equal">
      <formula>"LỖI LINK FB"</formula>
    </cfRule>
  </conditionalFormatting>
  <conditionalFormatting sqref="B259:B261">
    <cfRule type="cellIs" dxfId="1603" priority="11855" operator="equal">
      <formula>"Chờ feedback"</formula>
    </cfRule>
  </conditionalFormatting>
  <conditionalFormatting sqref="B259:B261">
    <cfRule type="cellIs" dxfId="1602" priority="11856" operator="equal">
      <formula>"Chờ lớp"</formula>
    </cfRule>
  </conditionalFormatting>
  <conditionalFormatting sqref="B259:B261">
    <cfRule type="cellIs" dxfId="1601" priority="11857" operator="equal">
      <formula>"DONE"</formula>
    </cfRule>
  </conditionalFormatting>
  <conditionalFormatting sqref="B259:B261">
    <cfRule type="cellIs" dxfId="1600" priority="11858" operator="equal">
      <formula>"DONE"</formula>
    </cfRule>
  </conditionalFormatting>
  <conditionalFormatting sqref="B259:B261">
    <cfRule type="cellIs" dxfId="1599" priority="11859" operator="equal">
      <formula>"Chờ lớp"</formula>
    </cfRule>
  </conditionalFormatting>
  <conditionalFormatting sqref="B259:B261">
    <cfRule type="cellIs" dxfId="1598" priority="11860" operator="equal">
      <formula>"Chờ feedback"</formula>
    </cfRule>
  </conditionalFormatting>
  <conditionalFormatting sqref="B259:B261">
    <cfRule type="cellIs" dxfId="1597" priority="11861" operator="equal">
      <formula>"LỖI LINK FB"</formula>
    </cfRule>
  </conditionalFormatting>
  <conditionalFormatting sqref="B259:B261">
    <cfRule type="cellIs" dxfId="1596" priority="11862" operator="equal">
      <formula>"DONE"</formula>
    </cfRule>
  </conditionalFormatting>
  <conditionalFormatting sqref="B259:B261">
    <cfRule type="cellIs" dxfId="1595" priority="11863" operator="equal">
      <formula>"Chờ lớp"</formula>
    </cfRule>
  </conditionalFormatting>
  <conditionalFormatting sqref="B259:B261">
    <cfRule type="cellIs" dxfId="1594" priority="11864" operator="equal">
      <formula>"Chờ feedback"</formula>
    </cfRule>
  </conditionalFormatting>
  <conditionalFormatting sqref="B259:B261">
    <cfRule type="cellIs" dxfId="1593" priority="11865" operator="equal">
      <formula>"LỖI LINK FB"</formula>
    </cfRule>
  </conditionalFormatting>
  <conditionalFormatting sqref="B259:B261">
    <cfRule type="cellIs" dxfId="1592" priority="11866" operator="equal">
      <formula>"LỖI LINK FB"</formula>
    </cfRule>
  </conditionalFormatting>
  <conditionalFormatting sqref="B259:B261">
    <cfRule type="cellIs" dxfId="1591" priority="11867" operator="equal">
      <formula>"Chờ feedback"</formula>
    </cfRule>
  </conditionalFormatting>
  <conditionalFormatting sqref="B259:B261">
    <cfRule type="cellIs" dxfId="1590" priority="11868" operator="equal">
      <formula>"Chờ lớp"</formula>
    </cfRule>
  </conditionalFormatting>
  <conditionalFormatting sqref="B259:B261">
    <cfRule type="cellIs" dxfId="1589" priority="11869" operator="equal">
      <formula>"DONE"</formula>
    </cfRule>
  </conditionalFormatting>
  <conditionalFormatting sqref="B259:B261">
    <cfRule type="cellIs" dxfId="1588" priority="11870" operator="equal">
      <formula>"LỖI LINK FB"</formula>
    </cfRule>
  </conditionalFormatting>
  <conditionalFormatting sqref="B259:B261">
    <cfRule type="cellIs" dxfId="1587" priority="11871" operator="equal">
      <formula>"Chờ feedback"</formula>
    </cfRule>
  </conditionalFormatting>
  <conditionalFormatting sqref="B259:B261">
    <cfRule type="cellIs" dxfId="1586" priority="11872" operator="equal">
      <formula>"Chờ lớp"</formula>
    </cfRule>
  </conditionalFormatting>
  <conditionalFormatting sqref="B259:B261">
    <cfRule type="cellIs" dxfId="1585" priority="11873" operator="equal">
      <formula>"DONE"</formula>
    </cfRule>
  </conditionalFormatting>
  <conditionalFormatting sqref="B259:B261">
    <cfRule type="cellIs" dxfId="1584" priority="11874" operator="equal">
      <formula>"DONE"</formula>
    </cfRule>
  </conditionalFormatting>
  <conditionalFormatting sqref="B259:B261">
    <cfRule type="cellIs" dxfId="1583" priority="11875" operator="equal">
      <formula>"Chờ lớp"</formula>
    </cfRule>
  </conditionalFormatting>
  <conditionalFormatting sqref="B259:B261">
    <cfRule type="cellIs" dxfId="1582" priority="11876" operator="equal">
      <formula>"Chờ feedback"</formula>
    </cfRule>
  </conditionalFormatting>
  <conditionalFormatting sqref="B259:B261">
    <cfRule type="cellIs" dxfId="1581" priority="11877" operator="equal">
      <formula>"LỖI LINK FB"</formula>
    </cfRule>
  </conditionalFormatting>
  <conditionalFormatting sqref="B259:B261">
    <cfRule type="cellIs" dxfId="1580" priority="11878" operator="equal">
      <formula>"LỖI LINK FB"</formula>
    </cfRule>
  </conditionalFormatting>
  <conditionalFormatting sqref="B259:B261">
    <cfRule type="cellIs" dxfId="1579" priority="11879" operator="equal">
      <formula>"Chờ feedback"</formula>
    </cfRule>
  </conditionalFormatting>
  <conditionalFormatting sqref="B259:B261">
    <cfRule type="cellIs" dxfId="1578" priority="11880" operator="equal">
      <formula>"Chờ lớp"</formula>
    </cfRule>
  </conditionalFormatting>
  <conditionalFormatting sqref="B259:B261">
    <cfRule type="cellIs" dxfId="1577" priority="11881" operator="equal">
      <formula>"DONE"</formula>
    </cfRule>
  </conditionalFormatting>
  <conditionalFormatting sqref="B259:B261">
    <cfRule type="cellIs" dxfId="1576" priority="11882" operator="equal">
      <formula>"DONE"</formula>
    </cfRule>
  </conditionalFormatting>
  <conditionalFormatting sqref="B259:B261">
    <cfRule type="cellIs" dxfId="1575" priority="11883" operator="equal">
      <formula>"Chờ lớp"</formula>
    </cfRule>
  </conditionalFormatting>
  <conditionalFormatting sqref="B259:B261">
    <cfRule type="cellIs" dxfId="1574" priority="11884" operator="equal">
      <formula>"Chờ feedback"</formula>
    </cfRule>
  </conditionalFormatting>
  <conditionalFormatting sqref="B259:B261">
    <cfRule type="cellIs" dxfId="1573" priority="11885" operator="equal">
      <formula>"LỖI LINK FB"</formula>
    </cfRule>
  </conditionalFormatting>
  <conditionalFormatting sqref="B259:B261">
    <cfRule type="cellIs" dxfId="1572" priority="11886" operator="equal">
      <formula>"DONE"</formula>
    </cfRule>
  </conditionalFormatting>
  <conditionalFormatting sqref="B259:B261">
    <cfRule type="cellIs" dxfId="1571" priority="11887" operator="equal">
      <formula>"Chờ lớp"</formula>
    </cfRule>
  </conditionalFormatting>
  <conditionalFormatting sqref="B259:B261">
    <cfRule type="cellIs" dxfId="1570" priority="11888" operator="equal">
      <formula>"Chờ feedback"</formula>
    </cfRule>
  </conditionalFormatting>
  <conditionalFormatting sqref="B259:B261">
    <cfRule type="cellIs" dxfId="1569" priority="11889" operator="equal">
      <formula>"LỖI LINK FB"</formula>
    </cfRule>
  </conditionalFormatting>
  <conditionalFormatting sqref="B259:B261">
    <cfRule type="cellIs" dxfId="1568" priority="11890" operator="equal">
      <formula>"DONE"</formula>
    </cfRule>
  </conditionalFormatting>
  <conditionalFormatting sqref="B259:B261">
    <cfRule type="cellIs" dxfId="1567" priority="11891" operator="equal">
      <formula>"Chờ lớp"</formula>
    </cfRule>
  </conditionalFormatting>
  <conditionalFormatting sqref="B259:B261">
    <cfRule type="cellIs" dxfId="1566" priority="11892" operator="equal">
      <formula>"Chờ feedback"</formula>
    </cfRule>
  </conditionalFormatting>
  <conditionalFormatting sqref="B259:B261">
    <cfRule type="cellIs" dxfId="1565" priority="11893" operator="equal">
      <formula>"LỖI LINK FB"</formula>
    </cfRule>
  </conditionalFormatting>
  <conditionalFormatting sqref="B259:B261">
    <cfRule type="cellIs" dxfId="1564" priority="11894" operator="equal">
      <formula>"LỖI LINK FB"</formula>
    </cfRule>
  </conditionalFormatting>
  <conditionalFormatting sqref="B259:B261">
    <cfRule type="cellIs" dxfId="1563" priority="11895" operator="equal">
      <formula>"LỖI LINK FB"</formula>
    </cfRule>
  </conditionalFormatting>
  <conditionalFormatting sqref="B259:B261">
    <cfRule type="cellIs" dxfId="1562" priority="11896" operator="equal">
      <formula>"LỖI LINK FB"</formula>
    </cfRule>
  </conditionalFormatting>
  <conditionalFormatting sqref="B259:B261">
    <cfRule type="cellIs" dxfId="1561" priority="11897" operator="equal">
      <formula>"LỖI LINK FB"</formula>
    </cfRule>
  </conditionalFormatting>
  <conditionalFormatting sqref="B259:B261">
    <cfRule type="cellIs" dxfId="1560" priority="11898" operator="equal">
      <formula>"LỖI LINK FB"</formula>
    </cfRule>
  </conditionalFormatting>
  <conditionalFormatting sqref="B259:B261">
    <cfRule type="cellIs" dxfId="1559" priority="11899" operator="equal">
      <formula>"LỖI LINK FB"</formula>
    </cfRule>
  </conditionalFormatting>
  <conditionalFormatting sqref="B259:B261">
    <cfRule type="cellIs" dxfId="1558" priority="11900" operator="equal">
      <formula>"LỖI LINK FB"</formula>
    </cfRule>
  </conditionalFormatting>
  <conditionalFormatting sqref="B259:B261">
    <cfRule type="cellIs" dxfId="1557" priority="11901" operator="equal">
      <formula>"LỖI LINK FB"</formula>
    </cfRule>
  </conditionalFormatting>
  <conditionalFormatting sqref="B259:B261">
    <cfRule type="cellIs" dxfId="1556" priority="11902" operator="equal">
      <formula>"LỖI LINK FB"</formula>
    </cfRule>
  </conditionalFormatting>
  <conditionalFormatting sqref="B259:B261">
    <cfRule type="cellIs" dxfId="1555" priority="11903" operator="equal">
      <formula>"LỖI LINK FB"</formula>
    </cfRule>
  </conditionalFormatting>
  <conditionalFormatting sqref="B259:B261">
    <cfRule type="cellIs" dxfId="1554" priority="11904" operator="equal">
      <formula>"LỖI LINK FB"</formula>
    </cfRule>
  </conditionalFormatting>
  <conditionalFormatting sqref="B259:B261">
    <cfRule type="cellIs" dxfId="1553" priority="11905" operator="equal">
      <formula>"LỖI LINK FB"</formula>
    </cfRule>
  </conditionalFormatting>
  <conditionalFormatting sqref="B259:B261">
    <cfRule type="cellIs" dxfId="1552" priority="11906" operator="equal">
      <formula>"LỖI LINK FB"</formula>
    </cfRule>
  </conditionalFormatting>
  <conditionalFormatting sqref="B259:B261">
    <cfRule type="cellIs" dxfId="1551" priority="11907" operator="equal">
      <formula>"DONE"</formula>
    </cfRule>
  </conditionalFormatting>
  <conditionalFormatting sqref="B259:B261">
    <cfRule type="cellIs" dxfId="1550" priority="11908" operator="equal">
      <formula>"Chờ lớp"</formula>
    </cfRule>
  </conditionalFormatting>
  <conditionalFormatting sqref="B259:B261">
    <cfRule type="cellIs" dxfId="1549" priority="11909" operator="equal">
      <formula>"Chờ feedback"</formula>
    </cfRule>
  </conditionalFormatting>
  <conditionalFormatting sqref="B259:B261">
    <cfRule type="cellIs" dxfId="1548" priority="11910" operator="equal">
      <formula>"LỖI LINK FB"</formula>
    </cfRule>
  </conditionalFormatting>
  <conditionalFormatting sqref="F259 H259">
    <cfRule type="colorScale" priority="11911">
      <colorScale>
        <cfvo type="min"/>
        <cfvo type="max"/>
        <color rgb="FF57BB8A"/>
        <color rgb="FFFFFFFF"/>
      </colorScale>
    </cfRule>
  </conditionalFormatting>
  <conditionalFormatting sqref="D259:E259">
    <cfRule type="containsText" dxfId="1547" priority="11912" operator="containsText" text="Combo">
      <formula>NOT(ISERROR(SEARCH(("Combo"),(D259))))</formula>
    </cfRule>
  </conditionalFormatting>
  <conditionalFormatting sqref="D259:E259">
    <cfRule type="cellIs" dxfId="1546" priority="11913" operator="equal">
      <formula>"Toeic Lv2"</formula>
    </cfRule>
  </conditionalFormatting>
  <conditionalFormatting sqref="D259:E259">
    <cfRule type="cellIs" dxfId="1545" priority="11914" operator="equal">
      <formula>"Toeic Lv1"</formula>
    </cfRule>
  </conditionalFormatting>
  <conditionalFormatting sqref="D259:E259">
    <cfRule type="cellIs" dxfId="1544" priority="11915" operator="equal">
      <formula>"GT Lv3"</formula>
    </cfRule>
  </conditionalFormatting>
  <conditionalFormatting sqref="D259:E259">
    <cfRule type="cellIs" dxfId="1543" priority="11916" operator="equal">
      <formula>"GT Lv2"</formula>
    </cfRule>
  </conditionalFormatting>
  <conditionalFormatting sqref="D259:E259">
    <cfRule type="cellIs" dxfId="1542" priority="11917" operator="equal">
      <formula>"GT Lv1"</formula>
    </cfRule>
  </conditionalFormatting>
  <conditionalFormatting sqref="X259 Y259:Y260">
    <cfRule type="endsWith" dxfId="1541" priority="11918" operator="endsWith" text=" ">
      <formula>RIGHT((X259),LEN(" "))=(" ")</formula>
    </cfRule>
  </conditionalFormatting>
  <conditionalFormatting sqref="X259 Y259:Y260">
    <cfRule type="endsWith" dxfId="1540" priority="11919" operator="endsWith" text=" ">
      <formula>RIGHT((X259),LEN(" "))=(" ")</formula>
    </cfRule>
  </conditionalFormatting>
  <conditionalFormatting sqref="R259">
    <cfRule type="containsText" dxfId="1539" priority="11920" operator="containsText" text="Chung">
      <formula>NOT(ISERROR(SEARCH(("Chung"),(R259))))</formula>
    </cfRule>
  </conditionalFormatting>
  <conditionalFormatting sqref="R259">
    <cfRule type="containsText" dxfId="1538" priority="11921" operator="containsText" text="Chung">
      <formula>NOT(ISERROR(SEARCH(("Chung"),(R259))))</formula>
    </cfRule>
  </conditionalFormatting>
  <conditionalFormatting sqref="W259:X259">
    <cfRule type="cellIs" dxfId="1537" priority="11922" operator="equal">
      <formula>"Sách"</formula>
    </cfRule>
  </conditionalFormatting>
  <conditionalFormatting sqref="W259:X259">
    <cfRule type="cellIs" dxfId="1536" priority="11923" operator="equal">
      <formula>"Sách"</formula>
    </cfRule>
  </conditionalFormatting>
  <conditionalFormatting sqref="F259:H259">
    <cfRule type="cellIs" dxfId="1535" priority="11924" operator="equal">
      <formula>"V"</formula>
    </cfRule>
  </conditionalFormatting>
  <conditionalFormatting sqref="F259:H259">
    <cfRule type="cellIs" dxfId="1534" priority="11925" operator="equal">
      <formula>"T"</formula>
    </cfRule>
  </conditionalFormatting>
  <conditionalFormatting sqref="F259:H259">
    <cfRule type="cellIs" dxfId="1533" priority="11926" operator="equal">
      <formula>"C"</formula>
    </cfRule>
  </conditionalFormatting>
  <conditionalFormatting sqref="F259:H259">
    <cfRule type="cellIs" dxfId="1532" priority="11927" operator="equal">
      <formula>"B"</formula>
    </cfRule>
  </conditionalFormatting>
  <conditionalFormatting sqref="F259:H259">
    <cfRule type="cellIs" dxfId="1531" priority="11928" operator="equal">
      <formula>"A"</formula>
    </cfRule>
  </conditionalFormatting>
  <conditionalFormatting sqref="B259:B261">
    <cfRule type="cellIs" dxfId="1530" priority="11929" operator="equal">
      <formula>"LỖI LINK FB"</formula>
    </cfRule>
  </conditionalFormatting>
  <conditionalFormatting sqref="B259:B261">
    <cfRule type="cellIs" dxfId="1529" priority="11930" operator="equal">
      <formula>"Chờ feedback"</formula>
    </cfRule>
  </conditionalFormatting>
  <conditionalFormatting sqref="B259:B261">
    <cfRule type="cellIs" dxfId="1528" priority="11931" operator="equal">
      <formula>"Chờ lớp"</formula>
    </cfRule>
  </conditionalFormatting>
  <conditionalFormatting sqref="B259:B261">
    <cfRule type="cellIs" dxfId="1527" priority="11932" operator="equal">
      <formula>"DONE"</formula>
    </cfRule>
  </conditionalFormatting>
  <conditionalFormatting sqref="B259:B261">
    <cfRule type="cellIs" dxfId="1526" priority="11933" operator="equal">
      <formula>"LỖI LINK FB"</formula>
    </cfRule>
  </conditionalFormatting>
  <conditionalFormatting sqref="B259:B261">
    <cfRule type="cellIs" dxfId="1525" priority="11934" operator="equal">
      <formula>"LỖI LINK FB"</formula>
    </cfRule>
  </conditionalFormatting>
  <conditionalFormatting sqref="B259:B261">
    <cfRule type="cellIs" dxfId="1524" priority="11935" operator="equal">
      <formula>"LỖI LINK FB"</formula>
    </cfRule>
  </conditionalFormatting>
  <conditionalFormatting sqref="B259:B261">
    <cfRule type="cellIs" dxfId="1523" priority="11936" operator="equal">
      <formula>"LỖI LINK FB"</formula>
    </cfRule>
  </conditionalFormatting>
  <conditionalFormatting sqref="B259:B261">
    <cfRule type="cellIs" dxfId="1522" priority="11937" operator="equal">
      <formula>"LỖI LINK FB"</formula>
    </cfRule>
  </conditionalFormatting>
  <conditionalFormatting sqref="B259:B261">
    <cfRule type="cellIs" dxfId="1521" priority="11938" operator="equal">
      <formula>"LỖI LINK FB"</formula>
    </cfRule>
  </conditionalFormatting>
  <conditionalFormatting sqref="B259:B261">
    <cfRule type="cellIs" dxfId="1520" priority="11939" operator="equal">
      <formula>"LỖI LINK FB"</formula>
    </cfRule>
  </conditionalFormatting>
  <conditionalFormatting sqref="B259:B261">
    <cfRule type="cellIs" dxfId="1519" priority="11940" operator="equal">
      <formula>"LỖI LINK FB"</formula>
    </cfRule>
  </conditionalFormatting>
  <conditionalFormatting sqref="B259:B261">
    <cfRule type="cellIs" dxfId="1518" priority="11941" operator="equal">
      <formula>"LỖI LINK FB"</formula>
    </cfRule>
  </conditionalFormatting>
  <conditionalFormatting sqref="B259:B261">
    <cfRule type="cellIs" dxfId="1517" priority="11942" operator="equal">
      <formula>"LỖI LINK FB"</formula>
    </cfRule>
  </conditionalFormatting>
  <conditionalFormatting sqref="B259:B261">
    <cfRule type="cellIs" dxfId="1516" priority="11943" operator="equal">
      <formula>"LỖI LINK FB"</formula>
    </cfRule>
  </conditionalFormatting>
  <conditionalFormatting sqref="B259:B261">
    <cfRule type="cellIs" dxfId="1515" priority="11944" operator="equal">
      <formula>"LỖI LINK FB"</formula>
    </cfRule>
  </conditionalFormatting>
  <conditionalFormatting sqref="B259:B261">
    <cfRule type="cellIs" dxfId="1514" priority="11945" operator="equal">
      <formula>"LỖI LINK FB"</formula>
    </cfRule>
  </conditionalFormatting>
  <conditionalFormatting sqref="B259:B261">
    <cfRule type="cellIs" dxfId="1513" priority="11946" operator="equal">
      <formula>"LỖI LINK FB"</formula>
    </cfRule>
  </conditionalFormatting>
  <conditionalFormatting sqref="B259:B261">
    <cfRule type="cellIs" dxfId="1512" priority="11947" operator="equal">
      <formula>"Chờ feedback"</formula>
    </cfRule>
  </conditionalFormatting>
  <conditionalFormatting sqref="B259:B261">
    <cfRule type="cellIs" dxfId="1511" priority="11948" operator="equal">
      <formula>"Chờ lớp"</formula>
    </cfRule>
  </conditionalFormatting>
  <conditionalFormatting sqref="B259:B261">
    <cfRule type="cellIs" dxfId="1510" priority="11949" operator="equal">
      <formula>"DONE"</formula>
    </cfRule>
  </conditionalFormatting>
  <conditionalFormatting sqref="C259">
    <cfRule type="cellIs" dxfId="1509" priority="11950" operator="equal">
      <formula>"Up quá trình"</formula>
    </cfRule>
  </conditionalFormatting>
  <conditionalFormatting sqref="C259">
    <cfRule type="cellIs" dxfId="1508" priority="11951" operator="equal">
      <formula>"Đã tính lương"</formula>
    </cfRule>
  </conditionalFormatting>
  <conditionalFormatting sqref="C259">
    <cfRule type="cellIs" dxfId="1507" priority="11952" operator="equal">
      <formula>"Up Level"</formula>
    </cfRule>
  </conditionalFormatting>
  <conditionalFormatting sqref="C259">
    <cfRule type="cellIs" dxfId="1506" priority="11953" operator="equal">
      <formula>"Mới"</formula>
    </cfRule>
  </conditionalFormatting>
  <conditionalFormatting sqref="C259">
    <cfRule type="cellIs" dxfId="1505" priority="11954" operator="equal">
      <formula>"Up quá trình"</formula>
    </cfRule>
  </conditionalFormatting>
  <conditionalFormatting sqref="C259">
    <cfRule type="cellIs" dxfId="1504" priority="11955" operator="equal">
      <formula>"Up Level"</formula>
    </cfRule>
  </conditionalFormatting>
  <conditionalFormatting sqref="C259">
    <cfRule type="cellIs" dxfId="1503" priority="11956" operator="equal">
      <formula>"Mới"</formula>
    </cfRule>
  </conditionalFormatting>
  <conditionalFormatting sqref="G259">
    <cfRule type="cellIs" dxfId="1502" priority="11957" operator="equal">
      <formula>"V"</formula>
    </cfRule>
  </conditionalFormatting>
  <conditionalFormatting sqref="G259">
    <cfRule type="cellIs" dxfId="1501" priority="11958" operator="equal">
      <formula>"T"</formula>
    </cfRule>
  </conditionalFormatting>
  <conditionalFormatting sqref="G259">
    <cfRule type="cellIs" dxfId="1500" priority="11959" operator="equal">
      <formula>"C"</formula>
    </cfRule>
  </conditionalFormatting>
  <conditionalFormatting sqref="G259">
    <cfRule type="cellIs" dxfId="1499" priority="11960" operator="equal">
      <formula>"B"</formula>
    </cfRule>
  </conditionalFormatting>
  <conditionalFormatting sqref="G259">
    <cfRule type="cellIs" dxfId="1498" priority="11961" operator="equal">
      <formula>"A"</formula>
    </cfRule>
  </conditionalFormatting>
  <conditionalFormatting sqref="G259">
    <cfRule type="cellIs" dxfId="1497" priority="11962" operator="equal">
      <formula>"V"</formula>
    </cfRule>
  </conditionalFormatting>
  <conditionalFormatting sqref="G259">
    <cfRule type="cellIs" dxfId="1496" priority="11963" operator="equal">
      <formula>"V"</formula>
    </cfRule>
  </conditionalFormatting>
  <conditionalFormatting sqref="G259">
    <cfRule type="cellIs" dxfId="1495" priority="11964" operator="equal">
      <formula>"V"</formula>
    </cfRule>
  </conditionalFormatting>
  <conditionalFormatting sqref="G259">
    <cfRule type="cellIs" dxfId="1494" priority="11965" operator="equal">
      <formula>"V"</formula>
    </cfRule>
  </conditionalFormatting>
  <conditionalFormatting sqref="G259">
    <cfRule type="cellIs" dxfId="1493" priority="11966" operator="equal">
      <formula>"V"</formula>
    </cfRule>
  </conditionalFormatting>
  <conditionalFormatting sqref="G259">
    <cfRule type="cellIs" dxfId="1492" priority="11967" operator="equal">
      <formula>"V"</formula>
    </cfRule>
  </conditionalFormatting>
  <conditionalFormatting sqref="AC259:AD259">
    <cfRule type="cellIs" dxfId="1491" priority="11968" operator="equal">
      <formula>"Đã nhận"</formula>
    </cfRule>
  </conditionalFormatting>
  <conditionalFormatting sqref="N259">
    <cfRule type="cellIs" dxfId="1490" priority="11969" operator="equal">
      <formula>"TIẾN"</formula>
    </cfRule>
  </conditionalFormatting>
  <conditionalFormatting sqref="B259:B261">
    <cfRule type="cellIs" dxfId="1489" priority="11970" operator="equal">
      <formula>"LỖI LINK FB"</formula>
    </cfRule>
  </conditionalFormatting>
  <conditionalFormatting sqref="B259:B261">
    <cfRule type="cellIs" dxfId="1488" priority="11971" operator="equal">
      <formula>"Chờ feedback"</formula>
    </cfRule>
  </conditionalFormatting>
  <conditionalFormatting sqref="B259:B261">
    <cfRule type="cellIs" dxfId="1487" priority="11972" operator="equal">
      <formula>"Chờ lớp"</formula>
    </cfRule>
  </conditionalFormatting>
  <conditionalFormatting sqref="B259:B261">
    <cfRule type="cellIs" dxfId="1486" priority="11973" operator="equal">
      <formula>"DONE"</formula>
    </cfRule>
  </conditionalFormatting>
  <conditionalFormatting sqref="B259:B261">
    <cfRule type="cellIs" dxfId="1485" priority="11974" operator="equal">
      <formula>"LỖI LINK FB"</formula>
    </cfRule>
  </conditionalFormatting>
  <conditionalFormatting sqref="B259:B261">
    <cfRule type="cellIs" dxfId="1484" priority="11975" operator="equal">
      <formula>"LỖI LINK FB"</formula>
    </cfRule>
  </conditionalFormatting>
  <conditionalFormatting sqref="B259:B261">
    <cfRule type="cellIs" dxfId="1483" priority="11976" operator="equal">
      <formula>"LỖI LINK FB"</formula>
    </cfRule>
  </conditionalFormatting>
  <conditionalFormatting sqref="B259:B261">
    <cfRule type="cellIs" dxfId="1482" priority="11977" operator="equal">
      <formula>"LỖI LINK FB"</formula>
    </cfRule>
  </conditionalFormatting>
  <conditionalFormatting sqref="B259:B261">
    <cfRule type="cellIs" dxfId="1481" priority="11978" operator="equal">
      <formula>"LỖI LINK FB"</formula>
    </cfRule>
  </conditionalFormatting>
  <conditionalFormatting sqref="B259:B261">
    <cfRule type="cellIs" dxfId="1480" priority="11979" operator="equal">
      <formula>"LỖI LINK FB"</formula>
    </cfRule>
  </conditionalFormatting>
  <conditionalFormatting sqref="B259:B261">
    <cfRule type="cellIs" dxfId="1479" priority="11980" operator="equal">
      <formula>"LỖI LINK FB"</formula>
    </cfRule>
  </conditionalFormatting>
  <conditionalFormatting sqref="B259:B261">
    <cfRule type="cellIs" dxfId="1478" priority="11981" operator="equal">
      <formula>"LỖI LINK FB"</formula>
    </cfRule>
  </conditionalFormatting>
  <conditionalFormatting sqref="B259:B261">
    <cfRule type="cellIs" dxfId="1477" priority="11982" operator="equal">
      <formula>"LỖI LINK FB"</formula>
    </cfRule>
  </conditionalFormatting>
  <conditionalFormatting sqref="B259:B261">
    <cfRule type="cellIs" dxfId="1476" priority="11983" operator="equal">
      <formula>"LỖI LINK FB"</formula>
    </cfRule>
  </conditionalFormatting>
  <conditionalFormatting sqref="B259:B261">
    <cfRule type="cellIs" dxfId="1475" priority="11984" operator="equal">
      <formula>"LỖI LINK FB"</formula>
    </cfRule>
  </conditionalFormatting>
  <conditionalFormatting sqref="B259:B261">
    <cfRule type="cellIs" dxfId="1474" priority="11985" operator="equal">
      <formula>"LỖI LINK FB"</formula>
    </cfRule>
  </conditionalFormatting>
  <conditionalFormatting sqref="B259:B261">
    <cfRule type="cellIs" dxfId="1473" priority="11986" operator="equal">
      <formula>"LỖI LINK FB"</formula>
    </cfRule>
  </conditionalFormatting>
  <conditionalFormatting sqref="B259:B261">
    <cfRule type="cellIs" dxfId="1472" priority="11987" operator="equal">
      <formula>"LỖI LINK FB"</formula>
    </cfRule>
  </conditionalFormatting>
  <conditionalFormatting sqref="B259:B261">
    <cfRule type="cellIs" dxfId="1471" priority="11988" operator="equal">
      <formula>"Chờ feedback"</formula>
    </cfRule>
  </conditionalFormatting>
  <conditionalFormatting sqref="B259:B261">
    <cfRule type="cellIs" dxfId="1470" priority="11989" operator="equal">
      <formula>"Chờ lớp"</formula>
    </cfRule>
  </conditionalFormatting>
  <conditionalFormatting sqref="B259:B261">
    <cfRule type="cellIs" dxfId="1469" priority="11990" operator="equal">
      <formula>"DONE"</formula>
    </cfRule>
  </conditionalFormatting>
  <conditionalFormatting sqref="C259">
    <cfRule type="cellIs" dxfId="1468" priority="11991" operator="equal">
      <formula>"Up quá trình"</formula>
    </cfRule>
  </conditionalFormatting>
  <conditionalFormatting sqref="C259">
    <cfRule type="cellIs" dxfId="1467" priority="11992" operator="equal">
      <formula>"Đã tính lương"</formula>
    </cfRule>
  </conditionalFormatting>
  <conditionalFormatting sqref="C259">
    <cfRule type="cellIs" dxfId="1466" priority="11993" operator="equal">
      <formula>"Up Level"</formula>
    </cfRule>
  </conditionalFormatting>
  <conditionalFormatting sqref="C259">
    <cfRule type="cellIs" dxfId="1465" priority="11994" operator="equal">
      <formula>"Mới"</formula>
    </cfRule>
  </conditionalFormatting>
  <conditionalFormatting sqref="C259">
    <cfRule type="cellIs" dxfId="1464" priority="11995" operator="equal">
      <formula>"Up quá trình"</formula>
    </cfRule>
  </conditionalFormatting>
  <conditionalFormatting sqref="C259">
    <cfRule type="cellIs" dxfId="1463" priority="11996" operator="equal">
      <formula>"Up Level"</formula>
    </cfRule>
  </conditionalFormatting>
  <conditionalFormatting sqref="C259">
    <cfRule type="cellIs" dxfId="1462" priority="11997" operator="equal">
      <formula>"Mới"</formula>
    </cfRule>
  </conditionalFormatting>
  <conditionalFormatting sqref="E259">
    <cfRule type="containsText" dxfId="1461" priority="11998" operator="containsText" text="Combo">
      <formula>NOT(ISERROR(SEARCH(("Combo"),(E259))))</formula>
    </cfRule>
  </conditionalFormatting>
  <conditionalFormatting sqref="E259">
    <cfRule type="cellIs" dxfId="1460" priority="11999" operator="equal">
      <formula>"Toeic Lv2"</formula>
    </cfRule>
  </conditionalFormatting>
  <conditionalFormatting sqref="E259">
    <cfRule type="cellIs" dxfId="1459" priority="12000" operator="equal">
      <formula>"Toeic Lv1"</formula>
    </cfRule>
  </conditionalFormatting>
  <conditionalFormatting sqref="E259">
    <cfRule type="cellIs" dxfId="1458" priority="12001" operator="equal">
      <formula>"GT Lv3"</formula>
    </cfRule>
  </conditionalFormatting>
  <conditionalFormatting sqref="E259">
    <cfRule type="cellIs" dxfId="1457" priority="12002" operator="equal">
      <formula>"GT Lv2"</formula>
    </cfRule>
  </conditionalFormatting>
  <conditionalFormatting sqref="E259">
    <cfRule type="cellIs" dxfId="1456" priority="12003" operator="equal">
      <formula>"GT Lv1"</formula>
    </cfRule>
  </conditionalFormatting>
  <conditionalFormatting sqref="B259:B261">
    <cfRule type="cellIs" dxfId="1455" priority="12004" operator="equal">
      <formula>"LỖI LINK FB"</formula>
    </cfRule>
  </conditionalFormatting>
  <conditionalFormatting sqref="B259:B261">
    <cfRule type="cellIs" dxfId="1454" priority="12005" operator="equal">
      <formula>"Chờ feedback"</formula>
    </cfRule>
  </conditionalFormatting>
  <conditionalFormatting sqref="B259:B261">
    <cfRule type="cellIs" dxfId="1453" priority="12006" operator="equal">
      <formula>"Chờ lớp"</formula>
    </cfRule>
  </conditionalFormatting>
  <conditionalFormatting sqref="B259:B261">
    <cfRule type="cellIs" dxfId="1452" priority="12007" operator="equal">
      <formula>"DONE"</formula>
    </cfRule>
  </conditionalFormatting>
  <conditionalFormatting sqref="B259:B261">
    <cfRule type="cellIs" dxfId="1451" priority="12008" operator="equal">
      <formula>"DONE"</formula>
    </cfRule>
  </conditionalFormatting>
  <conditionalFormatting sqref="B259:B261">
    <cfRule type="cellIs" dxfId="1450" priority="12009" operator="equal">
      <formula>"Chờ lớp"</formula>
    </cfRule>
  </conditionalFormatting>
  <conditionalFormatting sqref="B259:B261">
    <cfRule type="cellIs" dxfId="1449" priority="12010" operator="equal">
      <formula>"Chờ feedback"</formula>
    </cfRule>
  </conditionalFormatting>
  <conditionalFormatting sqref="B259:B261">
    <cfRule type="cellIs" dxfId="1448" priority="12011" operator="equal">
      <formula>"LỖI LINK FB"</formula>
    </cfRule>
  </conditionalFormatting>
  <conditionalFormatting sqref="B259:B261">
    <cfRule type="cellIs" dxfId="1447" priority="12012" operator="equal">
      <formula>"DONE"</formula>
    </cfRule>
  </conditionalFormatting>
  <conditionalFormatting sqref="B259:B261">
    <cfRule type="cellIs" dxfId="1446" priority="12013" operator="equal">
      <formula>"Chờ lớp"</formula>
    </cfRule>
  </conditionalFormatting>
  <conditionalFormatting sqref="B259:B261">
    <cfRule type="cellIs" dxfId="1445" priority="12014" operator="equal">
      <formula>"Chờ feedback"</formula>
    </cfRule>
  </conditionalFormatting>
  <conditionalFormatting sqref="B259:B261">
    <cfRule type="cellIs" dxfId="1444" priority="12015" operator="equal">
      <formula>"LỖI LINK FB"</formula>
    </cfRule>
  </conditionalFormatting>
  <conditionalFormatting sqref="B259:B261">
    <cfRule type="cellIs" dxfId="1443" priority="12016" operator="equal">
      <formula>"DONE"</formula>
    </cfRule>
  </conditionalFormatting>
  <conditionalFormatting sqref="B259:B261">
    <cfRule type="cellIs" dxfId="1442" priority="12017" operator="equal">
      <formula>"Chờ lớp"</formula>
    </cfRule>
  </conditionalFormatting>
  <conditionalFormatting sqref="B259:B261">
    <cfRule type="cellIs" dxfId="1441" priority="12018" operator="equal">
      <formula>"Chờ feedback"</formula>
    </cfRule>
  </conditionalFormatting>
  <conditionalFormatting sqref="B259:B261">
    <cfRule type="cellIs" dxfId="1440" priority="12019" operator="equal">
      <formula>"LỖI LINK FB"</formula>
    </cfRule>
  </conditionalFormatting>
  <conditionalFormatting sqref="B259:B261">
    <cfRule type="cellIs" dxfId="1439" priority="12020" operator="equal">
      <formula>"DONE"</formula>
    </cfRule>
  </conditionalFormatting>
  <conditionalFormatting sqref="B259:B261">
    <cfRule type="cellIs" dxfId="1438" priority="12021" operator="equal">
      <formula>"Chờ lớp"</formula>
    </cfRule>
  </conditionalFormatting>
  <conditionalFormatting sqref="B259:B261">
    <cfRule type="cellIs" dxfId="1437" priority="12022" operator="equal">
      <formula>"Chờ feedback"</formula>
    </cfRule>
  </conditionalFormatting>
  <conditionalFormatting sqref="B259:B261">
    <cfRule type="cellIs" dxfId="1436" priority="12023" operator="equal">
      <formula>"LỖI LINK FB"</formula>
    </cfRule>
  </conditionalFormatting>
  <conditionalFormatting sqref="B259:B261">
    <cfRule type="cellIs" dxfId="1435" priority="12024" operator="equal">
      <formula>"LỖI LINK FB"</formula>
    </cfRule>
  </conditionalFormatting>
  <conditionalFormatting sqref="B259:B261">
    <cfRule type="cellIs" dxfId="1434" priority="12025" operator="equal">
      <formula>"Chờ feedback"</formula>
    </cfRule>
  </conditionalFormatting>
  <conditionalFormatting sqref="B259:B261">
    <cfRule type="cellIs" dxfId="1433" priority="12026" operator="equal">
      <formula>"Chờ lớp"</formula>
    </cfRule>
  </conditionalFormatting>
  <conditionalFormatting sqref="B259:B261">
    <cfRule type="cellIs" dxfId="1432" priority="12027" operator="equal">
      <formula>"DONE"</formula>
    </cfRule>
  </conditionalFormatting>
  <conditionalFormatting sqref="B259:B261">
    <cfRule type="cellIs" dxfId="1431" priority="12028" operator="equal">
      <formula>"DONE"</formula>
    </cfRule>
  </conditionalFormatting>
  <conditionalFormatting sqref="B259:B261">
    <cfRule type="cellIs" dxfId="1430" priority="12029" operator="equal">
      <formula>"Chờ lớp"</formula>
    </cfRule>
  </conditionalFormatting>
  <conditionalFormatting sqref="B259:B261">
    <cfRule type="cellIs" dxfId="1429" priority="12030" operator="equal">
      <formula>"Chờ feedback"</formula>
    </cfRule>
  </conditionalFormatting>
  <conditionalFormatting sqref="B259:B261">
    <cfRule type="cellIs" dxfId="1428" priority="12031" operator="equal">
      <formula>"LỖI LINK FB"</formula>
    </cfRule>
  </conditionalFormatting>
  <conditionalFormatting sqref="B259:B261">
    <cfRule type="cellIs" dxfId="1427" priority="12032" operator="equal">
      <formula>"DONE"</formula>
    </cfRule>
  </conditionalFormatting>
  <conditionalFormatting sqref="B259:B261">
    <cfRule type="cellIs" dxfId="1426" priority="12033" operator="equal">
      <formula>"Chờ lớp"</formula>
    </cfRule>
  </conditionalFormatting>
  <conditionalFormatting sqref="B259:B261">
    <cfRule type="cellIs" dxfId="1425" priority="12034" operator="equal">
      <formula>"Chờ feedback"</formula>
    </cfRule>
  </conditionalFormatting>
  <conditionalFormatting sqref="B259:B261">
    <cfRule type="cellIs" dxfId="1424" priority="12035" operator="equal">
      <formula>"LỖI LINK FB"</formula>
    </cfRule>
  </conditionalFormatting>
  <conditionalFormatting sqref="B259:B261">
    <cfRule type="cellIs" dxfId="1423" priority="12036" operator="equal">
      <formula>"LỖI LINK FB"</formula>
    </cfRule>
  </conditionalFormatting>
  <conditionalFormatting sqref="B259:B261">
    <cfRule type="cellIs" dxfId="1422" priority="12037" operator="equal">
      <formula>"Chờ feedback"</formula>
    </cfRule>
  </conditionalFormatting>
  <conditionalFormatting sqref="B259:B261">
    <cfRule type="cellIs" dxfId="1421" priority="12038" operator="equal">
      <formula>"Chờ lớp"</formula>
    </cfRule>
  </conditionalFormatting>
  <conditionalFormatting sqref="B259:B261">
    <cfRule type="cellIs" dxfId="1420" priority="12039" operator="equal">
      <formula>"DONE"</formula>
    </cfRule>
  </conditionalFormatting>
  <conditionalFormatting sqref="B259:B261">
    <cfRule type="cellIs" dxfId="1419" priority="12040" operator="equal">
      <formula>"LỖI LINK FB"</formula>
    </cfRule>
  </conditionalFormatting>
  <conditionalFormatting sqref="B259:B261">
    <cfRule type="cellIs" dxfId="1418" priority="12041" operator="equal">
      <formula>"Chờ feedback"</formula>
    </cfRule>
  </conditionalFormatting>
  <conditionalFormatting sqref="B259:B261">
    <cfRule type="cellIs" dxfId="1417" priority="12042" operator="equal">
      <formula>"Chờ lớp"</formula>
    </cfRule>
  </conditionalFormatting>
  <conditionalFormatting sqref="B259:B261">
    <cfRule type="cellIs" dxfId="1416" priority="12043" operator="equal">
      <formula>"DONE"</formula>
    </cfRule>
  </conditionalFormatting>
  <conditionalFormatting sqref="B259:B261">
    <cfRule type="cellIs" dxfId="1415" priority="12044" operator="equal">
      <formula>"DONE"</formula>
    </cfRule>
  </conditionalFormatting>
  <conditionalFormatting sqref="B259:B261">
    <cfRule type="cellIs" dxfId="1414" priority="12045" operator="equal">
      <formula>"Chờ lớp"</formula>
    </cfRule>
  </conditionalFormatting>
  <conditionalFormatting sqref="B259:B261">
    <cfRule type="cellIs" dxfId="1413" priority="12046" operator="equal">
      <formula>"Chờ feedback"</formula>
    </cfRule>
  </conditionalFormatting>
  <conditionalFormatting sqref="B259:B261">
    <cfRule type="cellIs" dxfId="1412" priority="12047" operator="equal">
      <formula>"LỖI LINK FB"</formula>
    </cfRule>
  </conditionalFormatting>
  <conditionalFormatting sqref="B259:B261">
    <cfRule type="cellIs" dxfId="1411" priority="12048" operator="equal">
      <formula>"LỖI LINK FB"</formula>
    </cfRule>
  </conditionalFormatting>
  <conditionalFormatting sqref="B259:B261">
    <cfRule type="cellIs" dxfId="1410" priority="12049" operator="equal">
      <formula>"Chờ feedback"</formula>
    </cfRule>
  </conditionalFormatting>
  <conditionalFormatting sqref="B259:B261">
    <cfRule type="cellIs" dxfId="1409" priority="12050" operator="equal">
      <formula>"Chờ lớp"</formula>
    </cfRule>
  </conditionalFormatting>
  <conditionalFormatting sqref="B259:B261">
    <cfRule type="cellIs" dxfId="1408" priority="12051" operator="equal">
      <formula>"DONE"</formula>
    </cfRule>
  </conditionalFormatting>
  <conditionalFormatting sqref="B259:B261">
    <cfRule type="cellIs" dxfId="1407" priority="12052" operator="equal">
      <formula>"DONE"</formula>
    </cfRule>
  </conditionalFormatting>
  <conditionalFormatting sqref="B259:B261">
    <cfRule type="cellIs" dxfId="1406" priority="12053" operator="equal">
      <formula>"Chờ lớp"</formula>
    </cfRule>
  </conditionalFormatting>
  <conditionalFormatting sqref="B259:B261">
    <cfRule type="cellIs" dxfId="1405" priority="12054" operator="equal">
      <formula>"Chờ feedback"</formula>
    </cfRule>
  </conditionalFormatting>
  <conditionalFormatting sqref="B259:B261">
    <cfRule type="cellIs" dxfId="1404" priority="12055" operator="equal">
      <formula>"LỖI LINK FB"</formula>
    </cfRule>
  </conditionalFormatting>
  <conditionalFormatting sqref="B259:B261">
    <cfRule type="cellIs" dxfId="1403" priority="12056" operator="equal">
      <formula>"DONE"</formula>
    </cfRule>
  </conditionalFormatting>
  <conditionalFormatting sqref="B259:B261">
    <cfRule type="cellIs" dxfId="1402" priority="12057" operator="equal">
      <formula>"Chờ lớp"</formula>
    </cfRule>
  </conditionalFormatting>
  <conditionalFormatting sqref="B259:B261">
    <cfRule type="cellIs" dxfId="1401" priority="12058" operator="equal">
      <formula>"Chờ feedback"</formula>
    </cfRule>
  </conditionalFormatting>
  <conditionalFormatting sqref="B259:B261">
    <cfRule type="cellIs" dxfId="1400" priority="12059" operator="equal">
      <formula>"LỖI LINK FB"</formula>
    </cfRule>
  </conditionalFormatting>
  <conditionalFormatting sqref="B259:B261">
    <cfRule type="cellIs" dxfId="1399" priority="12060" operator="equal">
      <formula>"DONE"</formula>
    </cfRule>
  </conditionalFormatting>
  <conditionalFormatting sqref="B259:B261">
    <cfRule type="cellIs" dxfId="1398" priority="12061" operator="equal">
      <formula>"Chờ lớp"</formula>
    </cfRule>
  </conditionalFormatting>
  <conditionalFormatting sqref="B259:B261">
    <cfRule type="cellIs" dxfId="1397" priority="12062" operator="equal">
      <formula>"Chờ feedback"</formula>
    </cfRule>
  </conditionalFormatting>
  <conditionalFormatting sqref="B259:B261">
    <cfRule type="cellIs" dxfId="1396" priority="12063" operator="equal">
      <formula>"LỖI LINK FB"</formula>
    </cfRule>
  </conditionalFormatting>
  <conditionalFormatting sqref="B259:B261">
    <cfRule type="cellIs" dxfId="1395" priority="12064" operator="equal">
      <formula>"LỖI LINK FB"</formula>
    </cfRule>
  </conditionalFormatting>
  <conditionalFormatting sqref="B259:B261">
    <cfRule type="cellIs" dxfId="1394" priority="12065" operator="equal">
      <formula>"LỖI LINK FB"</formula>
    </cfRule>
  </conditionalFormatting>
  <conditionalFormatting sqref="B259:B261">
    <cfRule type="cellIs" dxfId="1393" priority="12066" operator="equal">
      <formula>"LỖI LINK FB"</formula>
    </cfRule>
  </conditionalFormatting>
  <conditionalFormatting sqref="B259:B261">
    <cfRule type="cellIs" dxfId="1392" priority="12067" operator="equal">
      <formula>"LỖI LINK FB"</formula>
    </cfRule>
  </conditionalFormatting>
  <conditionalFormatting sqref="B259:B261">
    <cfRule type="cellIs" dxfId="1391" priority="12068" operator="equal">
      <formula>"LỖI LINK FB"</formula>
    </cfRule>
  </conditionalFormatting>
  <conditionalFormatting sqref="B259:B261">
    <cfRule type="cellIs" dxfId="1390" priority="12069" operator="equal">
      <formula>"LỖI LINK FB"</formula>
    </cfRule>
  </conditionalFormatting>
  <conditionalFormatting sqref="B259:B261">
    <cfRule type="cellIs" dxfId="1389" priority="12070" operator="equal">
      <formula>"LỖI LINK FB"</formula>
    </cfRule>
  </conditionalFormatting>
  <conditionalFormatting sqref="B259:B261">
    <cfRule type="cellIs" dxfId="1388" priority="12071" operator="equal">
      <formula>"LỖI LINK FB"</formula>
    </cfRule>
  </conditionalFormatting>
  <conditionalFormatting sqref="B259:B261">
    <cfRule type="cellIs" dxfId="1387" priority="12072" operator="equal">
      <formula>"LỖI LINK FB"</formula>
    </cfRule>
  </conditionalFormatting>
  <conditionalFormatting sqref="B259:B261">
    <cfRule type="cellIs" dxfId="1386" priority="12073" operator="equal">
      <formula>"LỖI LINK FB"</formula>
    </cfRule>
  </conditionalFormatting>
  <conditionalFormatting sqref="B259:B261">
    <cfRule type="cellIs" dxfId="1385" priority="12074" operator="equal">
      <formula>"LỖI LINK FB"</formula>
    </cfRule>
  </conditionalFormatting>
  <conditionalFormatting sqref="B259:B261">
    <cfRule type="cellIs" dxfId="1384" priority="12075" operator="equal">
      <formula>"LỖI LINK FB"</formula>
    </cfRule>
  </conditionalFormatting>
  <conditionalFormatting sqref="B259:B261">
    <cfRule type="cellIs" dxfId="1383" priority="12076" operator="equal">
      <formula>"LỖI LINK FB"</formula>
    </cfRule>
  </conditionalFormatting>
  <conditionalFormatting sqref="B259:B261">
    <cfRule type="cellIs" dxfId="1382" priority="12077" operator="equal">
      <formula>"DONE"</formula>
    </cfRule>
  </conditionalFormatting>
  <conditionalFormatting sqref="B259:B261">
    <cfRule type="cellIs" dxfId="1381" priority="12078" operator="equal">
      <formula>"Chờ lớp"</formula>
    </cfRule>
  </conditionalFormatting>
  <conditionalFormatting sqref="B259:B261">
    <cfRule type="cellIs" dxfId="1380" priority="12079" operator="equal">
      <formula>"Chờ feedback"</formula>
    </cfRule>
  </conditionalFormatting>
  <conditionalFormatting sqref="B259:B261">
    <cfRule type="cellIs" dxfId="1379" priority="12080" operator="equal">
      <formula>"LỖI LINK FB"</formula>
    </cfRule>
  </conditionalFormatting>
  <conditionalFormatting sqref="G259">
    <cfRule type="cellIs" dxfId="1378" priority="12081" operator="equal">
      <formula>"V"</formula>
    </cfRule>
  </conditionalFormatting>
  <conditionalFormatting sqref="G259">
    <cfRule type="cellIs" dxfId="1377" priority="12082" operator="equal">
      <formula>"T"</formula>
    </cfRule>
  </conditionalFormatting>
  <conditionalFormatting sqref="G259">
    <cfRule type="cellIs" dxfId="1376" priority="12083" operator="equal">
      <formula>"C"</formula>
    </cfRule>
  </conditionalFormatting>
  <conditionalFormatting sqref="G259">
    <cfRule type="cellIs" dxfId="1375" priority="12084" operator="equal">
      <formula>"B"</formula>
    </cfRule>
  </conditionalFormatting>
  <conditionalFormatting sqref="G259">
    <cfRule type="cellIs" dxfId="1374" priority="12085" operator="equal">
      <formula>"A"</formula>
    </cfRule>
  </conditionalFormatting>
  <conditionalFormatting sqref="G259">
    <cfRule type="cellIs" dxfId="1373" priority="12086" operator="equal">
      <formula>"V"</formula>
    </cfRule>
  </conditionalFormatting>
  <conditionalFormatting sqref="G259">
    <cfRule type="cellIs" dxfId="1372" priority="12087" operator="equal">
      <formula>"V"</formula>
    </cfRule>
  </conditionalFormatting>
  <conditionalFormatting sqref="G259">
    <cfRule type="cellIs" dxfId="1371" priority="12088" operator="equal">
      <formula>"V"</formula>
    </cfRule>
  </conditionalFormatting>
  <conditionalFormatting sqref="G259">
    <cfRule type="cellIs" dxfId="1370" priority="12089" operator="equal">
      <formula>"V"</formula>
    </cfRule>
  </conditionalFormatting>
  <conditionalFormatting sqref="G259">
    <cfRule type="cellIs" dxfId="1369" priority="12090" operator="equal">
      <formula>"V"</formula>
    </cfRule>
  </conditionalFormatting>
  <conditionalFormatting sqref="G259">
    <cfRule type="cellIs" dxfId="1368" priority="12091" operator="equal">
      <formula>"V"</formula>
    </cfRule>
  </conditionalFormatting>
  <conditionalFormatting sqref="F259:H259">
    <cfRule type="cellIs" dxfId="1367" priority="12092" operator="equal">
      <formula>"V"</formula>
    </cfRule>
  </conditionalFormatting>
  <conditionalFormatting sqref="F259:H259">
    <cfRule type="cellIs" dxfId="1366" priority="12093" operator="equal">
      <formula>"T"</formula>
    </cfRule>
  </conditionalFormatting>
  <conditionalFormatting sqref="F259:H259">
    <cfRule type="cellIs" dxfId="1365" priority="12094" operator="equal">
      <formula>"C"</formula>
    </cfRule>
  </conditionalFormatting>
  <conditionalFormatting sqref="F259:H259">
    <cfRule type="cellIs" dxfId="1364" priority="12095" operator="equal">
      <formula>"B"</formula>
    </cfRule>
  </conditionalFormatting>
  <conditionalFormatting sqref="F259:H259">
    <cfRule type="cellIs" dxfId="1363" priority="12096" operator="equal">
      <formula>"A"</formula>
    </cfRule>
  </conditionalFormatting>
  <conditionalFormatting sqref="F259 H259">
    <cfRule type="colorScale" priority="12097">
      <colorScale>
        <cfvo type="min"/>
        <cfvo type="max"/>
        <color rgb="FF57BB8A"/>
        <color rgb="FFFFFFFF"/>
      </colorScale>
    </cfRule>
  </conditionalFormatting>
  <conditionalFormatting sqref="R261">
    <cfRule type="containsText" dxfId="1362" priority="12098" operator="containsText" text="Chung">
      <formula>NOT(ISERROR(SEARCH(("Chung"),(R261))))</formula>
    </cfRule>
  </conditionalFormatting>
  <conditionalFormatting sqref="R261">
    <cfRule type="containsText" dxfId="1361" priority="12099" operator="containsText" text="Chung">
      <formula>NOT(ISERROR(SEARCH(("Chung"),(R261))))</formula>
    </cfRule>
  </conditionalFormatting>
  <conditionalFormatting sqref="N261">
    <cfRule type="cellIs" dxfId="1360" priority="12100" operator="equal">
      <formula>"TIẾN"</formula>
    </cfRule>
  </conditionalFormatting>
  <conditionalFormatting sqref="F259 H259 F261 H261">
    <cfRule type="colorScale" priority="12101">
      <colorScale>
        <cfvo type="min"/>
        <cfvo type="max"/>
        <color rgb="FF57BB8A"/>
        <color rgb="FFFFFFFF"/>
      </colorScale>
    </cfRule>
  </conditionalFormatting>
  <conditionalFormatting sqref="F259 G259:G261 H259 F261 H261">
    <cfRule type="cellIs" dxfId="1359" priority="12102" operator="equal">
      <formula>"A"</formula>
    </cfRule>
  </conditionalFormatting>
  <conditionalFormatting sqref="F259 G259:G261 H259 F261 H261">
    <cfRule type="cellIs" dxfId="1358" priority="12103" operator="equal">
      <formula>"B"</formula>
    </cfRule>
  </conditionalFormatting>
  <conditionalFormatting sqref="F259 G259:G261 H259 F261 H261">
    <cfRule type="cellIs" dxfId="1357" priority="12104" operator="equal">
      <formula>"C"</formula>
    </cfRule>
  </conditionalFormatting>
  <conditionalFormatting sqref="F259 G259:G261 H259 F261 H261">
    <cfRule type="cellIs" dxfId="1356" priority="12105" operator="equal">
      <formula>"T"</formula>
    </cfRule>
  </conditionalFormatting>
  <conditionalFormatting sqref="F259 G259:G261 H259 F261 H261">
    <cfRule type="cellIs" dxfId="1355" priority="12106" operator="equal">
      <formula>"V"</formula>
    </cfRule>
  </conditionalFormatting>
  <conditionalFormatting sqref="W261:X261">
    <cfRule type="cellIs" dxfId="1354" priority="12107" operator="equal">
      <formula>"Sách"</formula>
    </cfRule>
  </conditionalFormatting>
  <conditionalFormatting sqref="W261:X261">
    <cfRule type="cellIs" dxfId="1353" priority="12108" operator="equal">
      <formula>"Sách"</formula>
    </cfRule>
  </conditionalFormatting>
  <conditionalFormatting sqref="X261 Y261:Y274 Y369:Y381">
    <cfRule type="endsWith" dxfId="1352" priority="12109" operator="endsWith" text=" ">
      <formula>RIGHT((X261),LEN(" "))=(" ")</formula>
    </cfRule>
  </conditionalFormatting>
  <conditionalFormatting sqref="X261 Y261:Y274 Y369:Y381">
    <cfRule type="endsWith" dxfId="1351" priority="12110" operator="endsWith" text=" ">
      <formula>RIGHT((X261),LEN(" "))=(" ")</formula>
    </cfRule>
  </conditionalFormatting>
  <conditionalFormatting sqref="C259 C261">
    <cfRule type="cellIs" dxfId="1350" priority="12111" operator="equal">
      <formula>"Mới"</formula>
    </cfRule>
  </conditionalFormatting>
  <conditionalFormatting sqref="C259 C261">
    <cfRule type="cellIs" dxfId="1349" priority="12112" operator="equal">
      <formula>"Up Level"</formula>
    </cfRule>
  </conditionalFormatting>
  <conditionalFormatting sqref="C259 C261">
    <cfRule type="cellIs" dxfId="1348" priority="12113" operator="equal">
      <formula>"Up quá trình"</formula>
    </cfRule>
  </conditionalFormatting>
  <conditionalFormatting sqref="C259 C261">
    <cfRule type="cellIs" dxfId="1347" priority="12114" operator="equal">
      <formula>"Mới"</formula>
    </cfRule>
  </conditionalFormatting>
  <conditionalFormatting sqref="C259 C261">
    <cfRule type="cellIs" dxfId="1346" priority="12115" operator="equal">
      <formula>"Up Level"</formula>
    </cfRule>
  </conditionalFormatting>
  <conditionalFormatting sqref="C259 C261">
    <cfRule type="cellIs" dxfId="1345" priority="12116" operator="equal">
      <formula>"Đã tính lương"</formula>
    </cfRule>
  </conditionalFormatting>
  <conditionalFormatting sqref="C259 C261">
    <cfRule type="cellIs" dxfId="1344" priority="12117" operator="equal">
      <formula>"Up quá trình"</formula>
    </cfRule>
  </conditionalFormatting>
  <conditionalFormatting sqref="B259:B261">
    <cfRule type="cellIs" dxfId="1343" priority="12118" operator="equal">
      <formula>"DONE"</formula>
    </cfRule>
  </conditionalFormatting>
  <conditionalFormatting sqref="B259:B261">
    <cfRule type="cellIs" dxfId="1342" priority="12119" operator="equal">
      <formula>"Chờ lớp"</formula>
    </cfRule>
  </conditionalFormatting>
  <conditionalFormatting sqref="B259:B261">
    <cfRule type="cellIs" dxfId="1341" priority="12120" operator="equal">
      <formula>"Chờ feedback"</formula>
    </cfRule>
  </conditionalFormatting>
  <conditionalFormatting sqref="B259:B261">
    <cfRule type="cellIs" dxfId="1340" priority="12121" operator="equal">
      <formula>"LỖI LINK FB"</formula>
    </cfRule>
  </conditionalFormatting>
  <conditionalFormatting sqref="B259:B261">
    <cfRule type="cellIs" dxfId="1339" priority="12122" operator="equal">
      <formula>"LỖI LINK FB"</formula>
    </cfRule>
  </conditionalFormatting>
  <conditionalFormatting sqref="B259:B261">
    <cfRule type="cellIs" dxfId="1338" priority="12123" operator="equal">
      <formula>"LỖI LINK FB"</formula>
    </cfRule>
  </conditionalFormatting>
  <conditionalFormatting sqref="B259:B261">
    <cfRule type="cellIs" dxfId="1337" priority="12124" operator="equal">
      <formula>"LỖI LINK FB"</formula>
    </cfRule>
  </conditionalFormatting>
  <conditionalFormatting sqref="B259:B261">
    <cfRule type="cellIs" dxfId="1336" priority="12125" operator="equal">
      <formula>"LỖI LINK FB"</formula>
    </cfRule>
  </conditionalFormatting>
  <conditionalFormatting sqref="B259:B261">
    <cfRule type="cellIs" dxfId="1335" priority="12126" operator="equal">
      <formula>"LỖI LINK FB"</formula>
    </cfRule>
  </conditionalFormatting>
  <conditionalFormatting sqref="B259:B261">
    <cfRule type="cellIs" dxfId="1334" priority="12127" operator="equal">
      <formula>"LỖI LINK FB"</formula>
    </cfRule>
  </conditionalFormatting>
  <conditionalFormatting sqref="B259:B261">
    <cfRule type="cellIs" dxfId="1333" priority="12128" operator="equal">
      <formula>"LỖI LINK FB"</formula>
    </cfRule>
  </conditionalFormatting>
  <conditionalFormatting sqref="B259:B261">
    <cfRule type="cellIs" dxfId="1332" priority="12129" operator="equal">
      <formula>"LỖI LINK FB"</formula>
    </cfRule>
  </conditionalFormatting>
  <conditionalFormatting sqref="B259:B261">
    <cfRule type="cellIs" dxfId="1331" priority="12130" operator="equal">
      <formula>"LỖI LINK FB"</formula>
    </cfRule>
  </conditionalFormatting>
  <conditionalFormatting sqref="B259:B261">
    <cfRule type="cellIs" dxfId="1330" priority="12131" operator="equal">
      <formula>"LỖI LINK FB"</formula>
    </cfRule>
  </conditionalFormatting>
  <conditionalFormatting sqref="B259:B261">
    <cfRule type="cellIs" dxfId="1329" priority="12132" operator="equal">
      <formula>"LỖI LINK FB"</formula>
    </cfRule>
  </conditionalFormatting>
  <conditionalFormatting sqref="B259:B261">
    <cfRule type="cellIs" dxfId="1328" priority="12133" operator="equal">
      <formula>"LỖI LINK FB"</formula>
    </cfRule>
  </conditionalFormatting>
  <conditionalFormatting sqref="B259:B261">
    <cfRule type="cellIs" dxfId="1327" priority="12134" operator="equal">
      <formula>"LỖI LINK FB"</formula>
    </cfRule>
  </conditionalFormatting>
  <conditionalFormatting sqref="B259:B261">
    <cfRule type="cellIs" dxfId="1326" priority="12135" operator="equal">
      <formula>"DONE"</formula>
    </cfRule>
  </conditionalFormatting>
  <conditionalFormatting sqref="B259:B261">
    <cfRule type="cellIs" dxfId="1325" priority="12136" operator="equal">
      <formula>"Chờ lớp"</formula>
    </cfRule>
  </conditionalFormatting>
  <conditionalFormatting sqref="B259:B261">
    <cfRule type="cellIs" dxfId="1324" priority="12137" operator="equal">
      <formula>"Chờ feedback"</formula>
    </cfRule>
  </conditionalFormatting>
  <conditionalFormatting sqref="B259:B261">
    <cfRule type="cellIs" dxfId="1323" priority="12138" operator="equal">
      <formula>"LỖI LINK FB"</formula>
    </cfRule>
  </conditionalFormatting>
  <conditionalFormatting sqref="B259:B261">
    <cfRule type="cellIs" dxfId="1322" priority="12139" operator="equal">
      <formula>"LỖI LINK FB"</formula>
    </cfRule>
  </conditionalFormatting>
  <conditionalFormatting sqref="B259:B261">
    <cfRule type="cellIs" dxfId="1321" priority="12140" operator="equal">
      <formula>"Chờ feedback"</formula>
    </cfRule>
  </conditionalFormatting>
  <conditionalFormatting sqref="B259:B261">
    <cfRule type="cellIs" dxfId="1320" priority="12141" operator="equal">
      <formula>"Chờ lớp"</formula>
    </cfRule>
  </conditionalFormatting>
  <conditionalFormatting sqref="B259:B261">
    <cfRule type="cellIs" dxfId="1319" priority="12142" operator="equal">
      <formula>"DONE"</formula>
    </cfRule>
  </conditionalFormatting>
  <conditionalFormatting sqref="B259:B261">
    <cfRule type="cellIs" dxfId="1318" priority="12143" operator="equal">
      <formula>"LỖI LINK FB"</formula>
    </cfRule>
  </conditionalFormatting>
  <conditionalFormatting sqref="B259:B261">
    <cfRule type="cellIs" dxfId="1317" priority="12144" operator="equal">
      <formula>"LỖI LINK FB"</formula>
    </cfRule>
  </conditionalFormatting>
  <conditionalFormatting sqref="B259:B261">
    <cfRule type="cellIs" dxfId="1316" priority="12145" operator="equal">
      <formula>"LỖI LINK FB"</formula>
    </cfRule>
  </conditionalFormatting>
  <conditionalFormatting sqref="B259:B261">
    <cfRule type="cellIs" dxfId="1315" priority="12146" operator="equal">
      <formula>"LỖI LINK FB"</formula>
    </cfRule>
  </conditionalFormatting>
  <conditionalFormatting sqref="B259:B261">
    <cfRule type="cellIs" dxfId="1314" priority="12147" operator="equal">
      <formula>"LỖI LINK FB"</formula>
    </cfRule>
  </conditionalFormatting>
  <conditionalFormatting sqref="B259:B261">
    <cfRule type="cellIs" dxfId="1313" priority="12148" operator="equal">
      <formula>"LỖI LINK FB"</formula>
    </cfRule>
  </conditionalFormatting>
  <conditionalFormatting sqref="B259:B261">
    <cfRule type="cellIs" dxfId="1312" priority="12149" operator="equal">
      <formula>"LỖI LINK FB"</formula>
    </cfRule>
  </conditionalFormatting>
  <conditionalFormatting sqref="B259:B261">
    <cfRule type="cellIs" dxfId="1311" priority="12150" operator="equal">
      <formula>"LỖI LINK FB"</formula>
    </cfRule>
  </conditionalFormatting>
  <conditionalFormatting sqref="B259:B261">
    <cfRule type="cellIs" dxfId="1310" priority="12151" operator="equal">
      <formula>"LỖI LINK FB"</formula>
    </cfRule>
  </conditionalFormatting>
  <conditionalFormatting sqref="B259:B261">
    <cfRule type="cellIs" dxfId="1309" priority="12152" operator="equal">
      <formula>"LỖI LINK FB"</formula>
    </cfRule>
  </conditionalFormatting>
  <conditionalFormatting sqref="B259:B261">
    <cfRule type="cellIs" dxfId="1308" priority="12153" operator="equal">
      <formula>"LỖI LINK FB"</formula>
    </cfRule>
  </conditionalFormatting>
  <conditionalFormatting sqref="B259:B261">
    <cfRule type="cellIs" dxfId="1307" priority="12154" operator="equal">
      <formula>"LỖI LINK FB"</formula>
    </cfRule>
  </conditionalFormatting>
  <conditionalFormatting sqref="B259:B261">
    <cfRule type="cellIs" dxfId="1306" priority="12155" operator="equal">
      <formula>"LỖI LINK FB"</formula>
    </cfRule>
  </conditionalFormatting>
  <conditionalFormatting sqref="B259:B261">
    <cfRule type="cellIs" dxfId="1305" priority="12156" operator="equal">
      <formula>"LỖI LINK FB"</formula>
    </cfRule>
  </conditionalFormatting>
  <conditionalFormatting sqref="B259:B261">
    <cfRule type="cellIs" dxfId="1304" priority="12157" operator="equal">
      <formula>"Chờ feedback"</formula>
    </cfRule>
  </conditionalFormatting>
  <conditionalFormatting sqref="B259:B261">
    <cfRule type="cellIs" dxfId="1303" priority="12158" operator="equal">
      <formula>"Chờ lớp"</formula>
    </cfRule>
  </conditionalFormatting>
  <conditionalFormatting sqref="B259:B261">
    <cfRule type="cellIs" dxfId="1302" priority="12159" operator="equal">
      <formula>"DONE"</formula>
    </cfRule>
  </conditionalFormatting>
  <conditionalFormatting sqref="B259:B261">
    <cfRule type="cellIs" dxfId="1301" priority="12160" operator="equal">
      <formula>"LỖI LINK FB"</formula>
    </cfRule>
  </conditionalFormatting>
  <conditionalFormatting sqref="B259:B261">
    <cfRule type="cellIs" dxfId="1300" priority="12161" operator="equal">
      <formula>"Chờ feedback"</formula>
    </cfRule>
  </conditionalFormatting>
  <conditionalFormatting sqref="B259:B261">
    <cfRule type="cellIs" dxfId="1299" priority="12162" operator="equal">
      <formula>"Chờ lớp"</formula>
    </cfRule>
  </conditionalFormatting>
  <conditionalFormatting sqref="B259:B261">
    <cfRule type="cellIs" dxfId="1298" priority="12163" operator="equal">
      <formula>"DONE"</formula>
    </cfRule>
  </conditionalFormatting>
  <conditionalFormatting sqref="B259:B261">
    <cfRule type="cellIs" dxfId="1297" priority="12164" operator="equal">
      <formula>"LỖI LINK FB"</formula>
    </cfRule>
  </conditionalFormatting>
  <conditionalFormatting sqref="B259:B261">
    <cfRule type="cellIs" dxfId="1296" priority="12165" operator="equal">
      <formula>"Chờ feedback"</formula>
    </cfRule>
  </conditionalFormatting>
  <conditionalFormatting sqref="B259:B261">
    <cfRule type="cellIs" dxfId="1295" priority="12166" operator="equal">
      <formula>"Chờ lớp"</formula>
    </cfRule>
  </conditionalFormatting>
  <conditionalFormatting sqref="B259:B261">
    <cfRule type="cellIs" dxfId="1294" priority="12167" operator="equal">
      <formula>"DONE"</formula>
    </cfRule>
  </conditionalFormatting>
  <conditionalFormatting sqref="B259:B261">
    <cfRule type="cellIs" dxfId="1293" priority="12168" operator="equal">
      <formula>"DONE"</formula>
    </cfRule>
  </conditionalFormatting>
  <conditionalFormatting sqref="B259:B261">
    <cfRule type="cellIs" dxfId="1292" priority="12169" operator="equal">
      <formula>"Chờ lớp"</formula>
    </cfRule>
  </conditionalFormatting>
  <conditionalFormatting sqref="B259:B261">
    <cfRule type="cellIs" dxfId="1291" priority="12170" operator="equal">
      <formula>"Chờ feedback"</formula>
    </cfRule>
  </conditionalFormatting>
  <conditionalFormatting sqref="B259:B261">
    <cfRule type="cellIs" dxfId="1290" priority="12171" operator="equal">
      <formula>"LỖI LINK FB"</formula>
    </cfRule>
  </conditionalFormatting>
  <conditionalFormatting sqref="B259:B261">
    <cfRule type="cellIs" dxfId="1289" priority="12172" operator="equal">
      <formula>"LỖI LINK FB"</formula>
    </cfRule>
  </conditionalFormatting>
  <conditionalFormatting sqref="B259:B261">
    <cfRule type="cellIs" dxfId="1288" priority="12173" operator="equal">
      <formula>"Chờ feedback"</formula>
    </cfRule>
  </conditionalFormatting>
  <conditionalFormatting sqref="B259:B261">
    <cfRule type="cellIs" dxfId="1287" priority="12174" operator="equal">
      <formula>"Chờ lớp"</formula>
    </cfRule>
  </conditionalFormatting>
  <conditionalFormatting sqref="B259:B261">
    <cfRule type="cellIs" dxfId="1286" priority="12175" operator="equal">
      <formula>"DONE"</formula>
    </cfRule>
  </conditionalFormatting>
  <conditionalFormatting sqref="B259:B261">
    <cfRule type="cellIs" dxfId="1285" priority="12176" operator="equal">
      <formula>"DONE"</formula>
    </cfRule>
  </conditionalFormatting>
  <conditionalFormatting sqref="B259:B261">
    <cfRule type="cellIs" dxfId="1284" priority="12177" operator="equal">
      <formula>"Chờ lớp"</formula>
    </cfRule>
  </conditionalFormatting>
  <conditionalFormatting sqref="B259:B261">
    <cfRule type="cellIs" dxfId="1283" priority="12178" operator="equal">
      <formula>"Chờ feedback"</formula>
    </cfRule>
  </conditionalFormatting>
  <conditionalFormatting sqref="B259:B261">
    <cfRule type="cellIs" dxfId="1282" priority="12179" operator="equal">
      <formula>"LỖI LINK FB"</formula>
    </cfRule>
  </conditionalFormatting>
  <conditionalFormatting sqref="B259:B261">
    <cfRule type="cellIs" dxfId="1281" priority="12180" operator="equal">
      <formula>"DONE"</formula>
    </cfRule>
  </conditionalFormatting>
  <conditionalFormatting sqref="B259:B261">
    <cfRule type="cellIs" dxfId="1280" priority="12181" operator="equal">
      <formula>"Chờ lớp"</formula>
    </cfRule>
  </conditionalFormatting>
  <conditionalFormatting sqref="B259:B261">
    <cfRule type="cellIs" dxfId="1279" priority="12182" operator="equal">
      <formula>"Chờ feedback"</formula>
    </cfRule>
  </conditionalFormatting>
  <conditionalFormatting sqref="B259:B261">
    <cfRule type="cellIs" dxfId="1278" priority="12183" operator="equal">
      <formula>"LỖI LINK FB"</formula>
    </cfRule>
  </conditionalFormatting>
  <conditionalFormatting sqref="B259:B261">
    <cfRule type="cellIs" dxfId="1277" priority="12184" operator="equal">
      <formula>"LỖI LINK FB"</formula>
    </cfRule>
  </conditionalFormatting>
  <conditionalFormatting sqref="B259:B261">
    <cfRule type="cellIs" dxfId="1276" priority="12185" operator="equal">
      <formula>"Chờ feedback"</formula>
    </cfRule>
  </conditionalFormatting>
  <conditionalFormatting sqref="B259:B261">
    <cfRule type="cellIs" dxfId="1275" priority="12186" operator="equal">
      <formula>"Chờ lớp"</formula>
    </cfRule>
  </conditionalFormatting>
  <conditionalFormatting sqref="B259:B261">
    <cfRule type="cellIs" dxfId="1274" priority="12187" operator="equal">
      <formula>"DONE"</formula>
    </cfRule>
  </conditionalFormatting>
  <conditionalFormatting sqref="B259:B261">
    <cfRule type="cellIs" dxfId="1273" priority="12188" operator="equal">
      <formula>"LỖI LINK FB"</formula>
    </cfRule>
  </conditionalFormatting>
  <conditionalFormatting sqref="B259:B261">
    <cfRule type="cellIs" dxfId="1272" priority="12189" operator="equal">
      <formula>"Chờ feedback"</formula>
    </cfRule>
  </conditionalFormatting>
  <conditionalFormatting sqref="B259:B261">
    <cfRule type="cellIs" dxfId="1271" priority="12190" operator="equal">
      <formula>"Chờ lớp"</formula>
    </cfRule>
  </conditionalFormatting>
  <conditionalFormatting sqref="B259:B261">
    <cfRule type="cellIs" dxfId="1270" priority="12191" operator="equal">
      <formula>"DONE"</formula>
    </cfRule>
  </conditionalFormatting>
  <conditionalFormatting sqref="B259:B261">
    <cfRule type="cellIs" dxfId="1269" priority="12192" operator="equal">
      <formula>"DONE"</formula>
    </cfRule>
  </conditionalFormatting>
  <conditionalFormatting sqref="B259:B261">
    <cfRule type="cellIs" dxfId="1268" priority="12193" operator="equal">
      <formula>"Chờ lớp"</formula>
    </cfRule>
  </conditionalFormatting>
  <conditionalFormatting sqref="B259:B261">
    <cfRule type="cellIs" dxfId="1267" priority="12194" operator="equal">
      <formula>"Chờ feedback"</formula>
    </cfRule>
  </conditionalFormatting>
  <conditionalFormatting sqref="B259:B261">
    <cfRule type="cellIs" dxfId="1266" priority="12195" operator="equal">
      <formula>"LỖI LINK FB"</formula>
    </cfRule>
  </conditionalFormatting>
  <conditionalFormatting sqref="B259:B261">
    <cfRule type="cellIs" dxfId="1265" priority="12196" operator="equal">
      <formula>"LỖI LINK FB"</formula>
    </cfRule>
  </conditionalFormatting>
  <conditionalFormatting sqref="B259:B261">
    <cfRule type="cellIs" dxfId="1264" priority="12197" operator="equal">
      <formula>"Chờ feedback"</formula>
    </cfRule>
  </conditionalFormatting>
  <conditionalFormatting sqref="B259:B261">
    <cfRule type="cellIs" dxfId="1263" priority="12198" operator="equal">
      <formula>"Chờ lớp"</formula>
    </cfRule>
  </conditionalFormatting>
  <conditionalFormatting sqref="B259:B261">
    <cfRule type="cellIs" dxfId="1262" priority="12199" operator="equal">
      <formula>"DONE"</formula>
    </cfRule>
  </conditionalFormatting>
  <conditionalFormatting sqref="B259:B261">
    <cfRule type="cellIs" dxfId="1261" priority="12200" operator="equal">
      <formula>"LỖI LINK FB"</formula>
    </cfRule>
  </conditionalFormatting>
  <conditionalFormatting sqref="B259:B261">
    <cfRule type="cellIs" dxfId="1260" priority="12201" operator="equal">
      <formula>"Chờ feedback"</formula>
    </cfRule>
  </conditionalFormatting>
  <conditionalFormatting sqref="B259:B261">
    <cfRule type="cellIs" dxfId="1259" priority="12202" operator="equal">
      <formula>"Chờ lớp"</formula>
    </cfRule>
  </conditionalFormatting>
  <conditionalFormatting sqref="B259:B261">
    <cfRule type="cellIs" dxfId="1258" priority="12203" operator="equal">
      <formula>"DONE"</formula>
    </cfRule>
  </conditionalFormatting>
  <conditionalFormatting sqref="B259:B261">
    <cfRule type="cellIs" dxfId="1257" priority="12204" operator="equal">
      <formula>"LỖI LINK FB"</formula>
    </cfRule>
  </conditionalFormatting>
  <conditionalFormatting sqref="B259:B261">
    <cfRule type="cellIs" dxfId="1256" priority="12205" operator="equal">
      <formula>"Chờ feedback"</formula>
    </cfRule>
  </conditionalFormatting>
  <conditionalFormatting sqref="B259:B261">
    <cfRule type="cellIs" dxfId="1255" priority="12206" operator="equal">
      <formula>"Chờ lớp"</formula>
    </cfRule>
  </conditionalFormatting>
  <conditionalFormatting sqref="B259:B261">
    <cfRule type="cellIs" dxfId="1254" priority="12207" operator="equal">
      <formula>"DONE"</formula>
    </cfRule>
  </conditionalFormatting>
  <conditionalFormatting sqref="B259:B261">
    <cfRule type="cellIs" dxfId="1253" priority="12208" operator="equal">
      <formula>"LỖI LINK FB"</formula>
    </cfRule>
  </conditionalFormatting>
  <conditionalFormatting sqref="B259:B261">
    <cfRule type="cellIs" dxfId="1252" priority="12209" operator="equal">
      <formula>"Chờ feedback"</formula>
    </cfRule>
  </conditionalFormatting>
  <conditionalFormatting sqref="B259:B261">
    <cfRule type="cellIs" dxfId="1251" priority="12210" operator="equal">
      <formula>"Chờ lớp"</formula>
    </cfRule>
  </conditionalFormatting>
  <conditionalFormatting sqref="B259:B261">
    <cfRule type="cellIs" dxfId="1250" priority="12211" operator="equal">
      <formula>"DONE"</formula>
    </cfRule>
  </conditionalFormatting>
  <conditionalFormatting sqref="B259:B261">
    <cfRule type="cellIs" dxfId="1249" priority="12212" operator="equal">
      <formula>"DONE"</formula>
    </cfRule>
  </conditionalFormatting>
  <conditionalFormatting sqref="B259:B261">
    <cfRule type="cellIs" dxfId="1248" priority="12213" operator="equal">
      <formula>"Chờ lớp"</formula>
    </cfRule>
  </conditionalFormatting>
  <conditionalFormatting sqref="B259:B261">
    <cfRule type="cellIs" dxfId="1247" priority="12214" operator="equal">
      <formula>"Chờ feedback"</formula>
    </cfRule>
  </conditionalFormatting>
  <conditionalFormatting sqref="B259:B261">
    <cfRule type="cellIs" dxfId="1246" priority="12215" operator="equal">
      <formula>"LỖI LINK FB"</formula>
    </cfRule>
  </conditionalFormatting>
  <conditionalFormatting sqref="AC261:AD261">
    <cfRule type="cellIs" dxfId="1245" priority="12216" operator="equal">
      <formula>"Đã nhận"</formula>
    </cfRule>
  </conditionalFormatting>
  <conditionalFormatting sqref="G259:G261">
    <cfRule type="cellIs" dxfId="1244" priority="12217" operator="equal">
      <formula>"V"</formula>
    </cfRule>
  </conditionalFormatting>
  <conditionalFormatting sqref="G259:G261">
    <cfRule type="cellIs" dxfId="1243" priority="12218" operator="equal">
      <formula>"V"</formula>
    </cfRule>
  </conditionalFormatting>
  <conditionalFormatting sqref="G259:G261">
    <cfRule type="cellIs" dxfId="1242" priority="12219" operator="equal">
      <formula>"V"</formula>
    </cfRule>
  </conditionalFormatting>
  <conditionalFormatting sqref="G259:G261">
    <cfRule type="cellIs" dxfId="1241" priority="12220" operator="equal">
      <formula>"V"</formula>
    </cfRule>
  </conditionalFormatting>
  <conditionalFormatting sqref="G259:G261">
    <cfRule type="cellIs" dxfId="1240" priority="12221" operator="equal">
      <formula>"V"</formula>
    </cfRule>
  </conditionalFormatting>
  <conditionalFormatting sqref="G259:G261">
    <cfRule type="cellIs" dxfId="1239" priority="12222" operator="equal">
      <formula>"V"</formula>
    </cfRule>
  </conditionalFormatting>
  <conditionalFormatting sqref="G259:G261">
    <cfRule type="cellIs" dxfId="1238" priority="12223" operator="equal">
      <formula>"A"</formula>
    </cfRule>
  </conditionalFormatting>
  <conditionalFormatting sqref="G259:G261">
    <cfRule type="cellIs" dxfId="1237" priority="12224" operator="equal">
      <formula>"B"</formula>
    </cfRule>
  </conditionalFormatting>
  <conditionalFormatting sqref="G259:G261">
    <cfRule type="cellIs" dxfId="1236" priority="12225" operator="equal">
      <formula>"C"</formula>
    </cfRule>
  </conditionalFormatting>
  <conditionalFormatting sqref="G259:G261">
    <cfRule type="cellIs" dxfId="1235" priority="12226" operator="equal">
      <formula>"T"</formula>
    </cfRule>
  </conditionalFormatting>
  <conditionalFormatting sqref="G259:G261">
    <cfRule type="cellIs" dxfId="1234" priority="12227" operator="equal">
      <formula>"V"</formula>
    </cfRule>
  </conditionalFormatting>
  <conditionalFormatting sqref="E259 D261:E261">
    <cfRule type="cellIs" dxfId="1233" priority="12228" operator="equal">
      <formula>"GT Lv1"</formula>
    </cfRule>
  </conditionalFormatting>
  <conditionalFormatting sqref="E259 D261:E261">
    <cfRule type="cellIs" dxfId="1232" priority="12229" operator="equal">
      <formula>"GT Lv2"</formula>
    </cfRule>
  </conditionalFormatting>
  <conditionalFormatting sqref="E259 D261:E261">
    <cfRule type="cellIs" dxfId="1231" priority="12230" operator="equal">
      <formula>"GT Lv3"</formula>
    </cfRule>
  </conditionalFormatting>
  <conditionalFormatting sqref="E259 D261:E261">
    <cfRule type="cellIs" dxfId="1230" priority="12231" operator="equal">
      <formula>"Toeic Lv1"</formula>
    </cfRule>
  </conditionalFormatting>
  <conditionalFormatting sqref="E259 D261:E261">
    <cfRule type="cellIs" dxfId="1229" priority="12232" operator="equal">
      <formula>"Toeic Lv2"</formula>
    </cfRule>
  </conditionalFormatting>
  <conditionalFormatting sqref="E259 D261:E261">
    <cfRule type="containsText" dxfId="1228" priority="12233" operator="containsText" text="Combo">
      <formula>NOT(ISERROR(SEARCH(("Combo"),(E259))))</formula>
    </cfRule>
  </conditionalFormatting>
  <conditionalFormatting sqref="Y15:Y247">
    <cfRule type="endsWith" dxfId="1227" priority="12234" operator="endsWith" text=" ">
      <formula>RIGHT((Y15),LEN(" "))=(" ")</formula>
    </cfRule>
  </conditionalFormatting>
  <conditionalFormatting sqref="Y15:Y247">
    <cfRule type="endsWith" dxfId="1226" priority="12235" operator="endsWith" text=" ">
      <formula>RIGHT((Y15),LEN(" "))=(" ")</formula>
    </cfRule>
  </conditionalFormatting>
  <conditionalFormatting sqref="AB230:AB231 AB460:AB470 AB472:AB476 AB478:AB485 AB489:AB491 AB493:AB500 AB502:AB503 AB505:AB508 AB510 AB513:AB519 AB521:AB525 AB528 AB530 AB532:AB533 AB535:AB536 AB538:AB540 AB542:AB549 AB557 AB563:AB565 AB585">
    <cfRule type="cellIs" dxfId="1225" priority="12236" operator="equal">
      <formula>"Đã nhận"</formula>
    </cfRule>
  </conditionalFormatting>
  <conditionalFormatting sqref="B174:B175 B181">
    <cfRule type="cellIs" dxfId="1224" priority="12237" operator="equal">
      <formula>"LỖI LINK FB"</formula>
    </cfRule>
  </conditionalFormatting>
  <conditionalFormatting sqref="B174:B175 B181">
    <cfRule type="cellIs" dxfId="1223" priority="12238" operator="equal">
      <formula>"Chờ feedback"</formula>
    </cfRule>
  </conditionalFormatting>
  <conditionalFormatting sqref="B174:B175 B181">
    <cfRule type="cellIs" dxfId="1222" priority="12239" operator="equal">
      <formula>"Chờ lớp"</formula>
    </cfRule>
  </conditionalFormatting>
  <conditionalFormatting sqref="B174:B175 B181">
    <cfRule type="cellIs" dxfId="1221" priority="12240" operator="equal">
      <formula>"DONE"</formula>
    </cfRule>
  </conditionalFormatting>
  <conditionalFormatting sqref="B174:B175 B181">
    <cfRule type="cellIs" dxfId="1220" priority="12241" operator="equal">
      <formula>"LỖI LINK FB"</formula>
    </cfRule>
  </conditionalFormatting>
  <conditionalFormatting sqref="B174:B175 B181">
    <cfRule type="cellIs" dxfId="1219" priority="12242" operator="equal">
      <formula>"LỖI LINK FB"</formula>
    </cfRule>
  </conditionalFormatting>
  <conditionalFormatting sqref="B174:B175 B181">
    <cfRule type="cellIs" dxfId="1218" priority="12243" operator="equal">
      <formula>"LỖI LINK FB"</formula>
    </cfRule>
  </conditionalFormatting>
  <conditionalFormatting sqref="B174:B175 B181">
    <cfRule type="cellIs" dxfId="1217" priority="12244" operator="equal">
      <formula>"LỖI LINK FB"</formula>
    </cfRule>
  </conditionalFormatting>
  <conditionalFormatting sqref="B174:B175 B181">
    <cfRule type="cellIs" dxfId="1216" priority="12245" operator="equal">
      <formula>"LỖI LINK FB"</formula>
    </cfRule>
  </conditionalFormatting>
  <conditionalFormatting sqref="B174:B175 B181">
    <cfRule type="cellIs" dxfId="1215" priority="12246" operator="equal">
      <formula>"LỖI LINK FB"</formula>
    </cfRule>
  </conditionalFormatting>
  <conditionalFormatting sqref="B174:B175 B181">
    <cfRule type="cellIs" dxfId="1214" priority="12247" operator="equal">
      <formula>"LỖI LINK FB"</formula>
    </cfRule>
  </conditionalFormatting>
  <conditionalFormatting sqref="B174:B175 B181">
    <cfRule type="cellIs" dxfId="1213" priority="12248" operator="equal">
      <formula>"LỖI LINK FB"</formula>
    </cfRule>
  </conditionalFormatting>
  <conditionalFormatting sqref="B174:B175 B181">
    <cfRule type="cellIs" dxfId="1212" priority="12249" operator="equal">
      <formula>"LỖI LINK FB"</formula>
    </cfRule>
  </conditionalFormatting>
  <conditionalFormatting sqref="B174:B175 B181">
    <cfRule type="cellIs" dxfId="1211" priority="12250" operator="equal">
      <formula>"LỖI LINK FB"</formula>
    </cfRule>
  </conditionalFormatting>
  <conditionalFormatting sqref="B174:B175 B181">
    <cfRule type="cellIs" dxfId="1210" priority="12251" operator="equal">
      <formula>"LỖI LINK FB"</formula>
    </cfRule>
  </conditionalFormatting>
  <conditionalFormatting sqref="B174:B175 B181">
    <cfRule type="cellIs" dxfId="1209" priority="12252" operator="equal">
      <formula>"LỖI LINK FB"</formula>
    </cfRule>
  </conditionalFormatting>
  <conditionalFormatting sqref="B174:B175 B181">
    <cfRule type="cellIs" dxfId="1208" priority="12253" operator="equal">
      <formula>"LỖI LINK FB"</formula>
    </cfRule>
  </conditionalFormatting>
  <conditionalFormatting sqref="B174:B175 B181">
    <cfRule type="cellIs" dxfId="1207" priority="12254" operator="equal">
      <formula>"LỖI LINK FB"</formula>
    </cfRule>
  </conditionalFormatting>
  <conditionalFormatting sqref="B174:B175 B181">
    <cfRule type="cellIs" dxfId="1206" priority="12255" operator="equal">
      <formula>"Chờ feedback"</formula>
    </cfRule>
  </conditionalFormatting>
  <conditionalFormatting sqref="B174:B175 B181">
    <cfRule type="cellIs" dxfId="1205" priority="12256" operator="equal">
      <formula>"Chờ lớp"</formula>
    </cfRule>
  </conditionalFormatting>
  <conditionalFormatting sqref="B174:B175 B181">
    <cfRule type="cellIs" dxfId="1204" priority="12257" operator="equal">
      <formula>"DONE"</formula>
    </cfRule>
  </conditionalFormatting>
  <conditionalFormatting sqref="Y168:Y173">
    <cfRule type="endsWith" dxfId="1203" priority="12258" operator="endsWith" text=" ">
      <formula>RIGHT((Y168),LEN(" "))=(" ")</formula>
    </cfRule>
  </conditionalFormatting>
  <conditionalFormatting sqref="Y168:Y173">
    <cfRule type="endsWith" dxfId="1202" priority="12259" operator="endsWith" text=" ">
      <formula>RIGHT((Y168),LEN(" "))=(" ")</formula>
    </cfRule>
  </conditionalFormatting>
  <conditionalFormatting sqref="B159">
    <cfRule type="cellIs" dxfId="1201" priority="12260" operator="equal">
      <formula>"LỖI LINK FB"</formula>
    </cfRule>
  </conditionalFormatting>
  <conditionalFormatting sqref="B159">
    <cfRule type="cellIs" dxfId="1200" priority="12261" operator="equal">
      <formula>"Chờ feedback"</formula>
    </cfRule>
  </conditionalFormatting>
  <conditionalFormatting sqref="B159">
    <cfRule type="cellIs" dxfId="1199" priority="12262" operator="equal">
      <formula>"Chờ lớp"</formula>
    </cfRule>
  </conditionalFormatting>
  <conditionalFormatting sqref="B159">
    <cfRule type="cellIs" dxfId="1198" priority="12263" operator="equal">
      <formula>"DONE"</formula>
    </cfRule>
  </conditionalFormatting>
  <conditionalFormatting sqref="B159">
    <cfRule type="cellIs" dxfId="1197" priority="12264" operator="equal">
      <formula>"LỖI LINK FB"</formula>
    </cfRule>
  </conditionalFormatting>
  <conditionalFormatting sqref="B159">
    <cfRule type="cellIs" dxfId="1196" priority="12265" operator="equal">
      <formula>"LỖI LINK FB"</formula>
    </cfRule>
  </conditionalFormatting>
  <conditionalFormatting sqref="B159">
    <cfRule type="cellIs" dxfId="1195" priority="12266" operator="equal">
      <formula>"LỖI LINK FB"</formula>
    </cfRule>
  </conditionalFormatting>
  <conditionalFormatting sqref="B159">
    <cfRule type="cellIs" dxfId="1194" priority="12267" operator="equal">
      <formula>"LỖI LINK FB"</formula>
    </cfRule>
  </conditionalFormatting>
  <conditionalFormatting sqref="B159">
    <cfRule type="cellIs" dxfId="1193" priority="12268" operator="equal">
      <formula>"LỖI LINK FB"</formula>
    </cfRule>
  </conditionalFormatting>
  <conditionalFormatting sqref="B159">
    <cfRule type="cellIs" dxfId="1192" priority="12269" operator="equal">
      <formula>"LỖI LINK FB"</formula>
    </cfRule>
  </conditionalFormatting>
  <conditionalFormatting sqref="B159">
    <cfRule type="cellIs" dxfId="1191" priority="12270" operator="equal">
      <formula>"LỖI LINK FB"</formula>
    </cfRule>
  </conditionalFormatting>
  <conditionalFormatting sqref="B159">
    <cfRule type="cellIs" dxfId="1190" priority="12271" operator="equal">
      <formula>"LỖI LINK FB"</formula>
    </cfRule>
  </conditionalFormatting>
  <conditionalFormatting sqref="B159">
    <cfRule type="cellIs" dxfId="1189" priority="12272" operator="equal">
      <formula>"LỖI LINK FB"</formula>
    </cfRule>
  </conditionalFormatting>
  <conditionalFormatting sqref="B159">
    <cfRule type="cellIs" dxfId="1188" priority="12273" operator="equal">
      <formula>"LỖI LINK FB"</formula>
    </cfRule>
  </conditionalFormatting>
  <conditionalFormatting sqref="B159">
    <cfRule type="cellIs" dxfId="1187" priority="12274" operator="equal">
      <formula>"LỖI LINK FB"</formula>
    </cfRule>
  </conditionalFormatting>
  <conditionalFormatting sqref="B159">
    <cfRule type="cellIs" dxfId="1186" priority="12275" operator="equal">
      <formula>"LỖI LINK FB"</formula>
    </cfRule>
  </conditionalFormatting>
  <conditionalFormatting sqref="B159">
    <cfRule type="cellIs" dxfId="1185" priority="12276" operator="equal">
      <formula>"LỖI LINK FB"</formula>
    </cfRule>
  </conditionalFormatting>
  <conditionalFormatting sqref="B159">
    <cfRule type="cellIs" dxfId="1184" priority="12277" operator="equal">
      <formula>"LỖI LINK FB"</formula>
    </cfRule>
  </conditionalFormatting>
  <conditionalFormatting sqref="B159">
    <cfRule type="cellIs" dxfId="1183" priority="12278" operator="equal">
      <formula>"Chờ feedback"</formula>
    </cfRule>
  </conditionalFormatting>
  <conditionalFormatting sqref="B159">
    <cfRule type="cellIs" dxfId="1182" priority="12279" operator="equal">
      <formula>"Chờ lớp"</formula>
    </cfRule>
  </conditionalFormatting>
  <conditionalFormatting sqref="B159">
    <cfRule type="cellIs" dxfId="1181" priority="12280" operator="equal">
      <formula>"DONE"</formula>
    </cfRule>
  </conditionalFormatting>
  <conditionalFormatting sqref="AB460:AB470 AB472:AB476 AB478:AB485 AB489:AB491 AB493:AB500 AB502:AB503 AB505:AB508 AB510 AB513:AB519 AB521:AB525 AB528 AB530 AB532:AB533 AB535:AB536 AB538:AB540 AB542:AB549 AB557 AB563:AB565 AB585">
    <cfRule type="cellIs" dxfId="1180" priority="12281" operator="equal">
      <formula>"Đã nhận"</formula>
    </cfRule>
  </conditionalFormatting>
  <conditionalFormatting sqref="Y159:Y166">
    <cfRule type="endsWith" dxfId="1179" priority="12282" operator="endsWith" text=" ">
      <formula>RIGHT((Y159),LEN(" "))=(" ")</formula>
    </cfRule>
  </conditionalFormatting>
  <conditionalFormatting sqref="Y159:Y166">
    <cfRule type="endsWith" dxfId="1178" priority="12283" operator="endsWith" text=" ">
      <formula>RIGHT((Y159),LEN(" "))=(" ")</formula>
    </cfRule>
  </conditionalFormatting>
  <conditionalFormatting sqref="X158:Y158">
    <cfRule type="endsWith" dxfId="1177" priority="12284" operator="endsWith" text=" ">
      <formula>RIGHT((X158),LEN(" "))=(" ")</formula>
    </cfRule>
  </conditionalFormatting>
  <conditionalFormatting sqref="X158:Y158">
    <cfRule type="endsWith" dxfId="1176" priority="12285" operator="endsWith" text=" ">
      <formula>RIGHT((X158),LEN(" "))=(" ")</formula>
    </cfRule>
  </conditionalFormatting>
  <conditionalFormatting sqref="W158:X158">
    <cfRule type="cellIs" dxfId="1175" priority="12286" operator="equal">
      <formula>"Sách"</formula>
    </cfRule>
  </conditionalFormatting>
  <conditionalFormatting sqref="W158:X158">
    <cfRule type="cellIs" dxfId="1174" priority="12287" operator="equal">
      <formula>"Sách"</formula>
    </cfRule>
  </conditionalFormatting>
  <conditionalFormatting sqref="AC158:AD158">
    <cfRule type="cellIs" dxfId="1173" priority="12288" operator="equal">
      <formula>"Đã nhận"</formula>
    </cfRule>
  </conditionalFormatting>
  <conditionalFormatting sqref="H158">
    <cfRule type="colorScale" priority="12289">
      <colorScale>
        <cfvo type="min"/>
        <cfvo type="max"/>
        <color rgb="FF57BB8A"/>
        <color rgb="FFFFFFFF"/>
      </colorScale>
    </cfRule>
  </conditionalFormatting>
  <conditionalFormatting sqref="G158:H158">
    <cfRule type="cellIs" dxfId="1172" priority="12290" operator="equal">
      <formula>"V"</formula>
    </cfRule>
  </conditionalFormatting>
  <conditionalFormatting sqref="G158:H158">
    <cfRule type="cellIs" dxfId="1171" priority="12291" operator="equal">
      <formula>"T"</formula>
    </cfRule>
  </conditionalFormatting>
  <conditionalFormatting sqref="G158:H158">
    <cfRule type="cellIs" dxfId="1170" priority="12292" operator="equal">
      <formula>"C"</formula>
    </cfRule>
  </conditionalFormatting>
  <conditionalFormatting sqref="G158:H158">
    <cfRule type="cellIs" dxfId="1169" priority="12293" operator="equal">
      <formula>"B"</formula>
    </cfRule>
  </conditionalFormatting>
  <conditionalFormatting sqref="G158:H158">
    <cfRule type="cellIs" dxfId="1168" priority="12294" operator="equal">
      <formula>"A"</formula>
    </cfRule>
  </conditionalFormatting>
  <conditionalFormatting sqref="R158">
    <cfRule type="containsText" dxfId="1167" priority="12295" operator="containsText" text="Chung">
      <formula>NOT(ISERROR(SEARCH(("Chung"),(R158))))</formula>
    </cfRule>
  </conditionalFormatting>
  <conditionalFormatting sqref="R158">
    <cfRule type="containsText" dxfId="1166" priority="12296" operator="containsText" text="Chung">
      <formula>NOT(ISERROR(SEARCH(("Chung"),(R158))))</formula>
    </cfRule>
  </conditionalFormatting>
  <conditionalFormatting sqref="N158">
    <cfRule type="cellIs" dxfId="1165" priority="12297" operator="equal">
      <formula>"TIẾN"</formula>
    </cfRule>
  </conditionalFormatting>
  <conditionalFormatting sqref="G158">
    <cfRule type="cellIs" dxfId="1164" priority="12298" operator="equal">
      <formula>"V"</formula>
    </cfRule>
  </conditionalFormatting>
  <conditionalFormatting sqref="G158">
    <cfRule type="cellIs" dxfId="1163" priority="12299" operator="equal">
      <formula>"T"</formula>
    </cfRule>
  </conditionalFormatting>
  <conditionalFormatting sqref="G158">
    <cfRule type="cellIs" dxfId="1162" priority="12300" operator="equal">
      <formula>"C"</formula>
    </cfRule>
  </conditionalFormatting>
  <conditionalFormatting sqref="G158">
    <cfRule type="cellIs" dxfId="1161" priority="12301" operator="equal">
      <formula>"B"</formula>
    </cfRule>
  </conditionalFormatting>
  <conditionalFormatting sqref="G158">
    <cfRule type="cellIs" dxfId="1160" priority="12302" operator="equal">
      <formula>"A"</formula>
    </cfRule>
  </conditionalFormatting>
  <conditionalFormatting sqref="G158">
    <cfRule type="cellIs" dxfId="1159" priority="12303" operator="equal">
      <formula>"V"</formula>
    </cfRule>
  </conditionalFormatting>
  <conditionalFormatting sqref="G158">
    <cfRule type="cellIs" dxfId="1158" priority="12304" operator="equal">
      <formula>"V"</formula>
    </cfRule>
  </conditionalFormatting>
  <conditionalFormatting sqref="G158">
    <cfRule type="cellIs" dxfId="1157" priority="12305" operator="equal">
      <formula>"V"</formula>
    </cfRule>
  </conditionalFormatting>
  <conditionalFormatting sqref="G158">
    <cfRule type="cellIs" dxfId="1156" priority="12306" operator="equal">
      <formula>"V"</formula>
    </cfRule>
  </conditionalFormatting>
  <conditionalFormatting sqref="G158">
    <cfRule type="cellIs" dxfId="1155" priority="12307" operator="equal">
      <formula>"V"</formula>
    </cfRule>
  </conditionalFormatting>
  <conditionalFormatting sqref="G158">
    <cfRule type="cellIs" dxfId="1154" priority="12308" operator="equal">
      <formula>"V"</formula>
    </cfRule>
  </conditionalFormatting>
  <conditionalFormatting sqref="B158:B159">
    <cfRule type="cellIs" dxfId="1153" priority="12309" operator="equal">
      <formula>"LỖI LINK FB"</formula>
    </cfRule>
  </conditionalFormatting>
  <conditionalFormatting sqref="B158:B159">
    <cfRule type="cellIs" dxfId="1152" priority="12310" operator="equal">
      <formula>"Chờ feedback"</formula>
    </cfRule>
  </conditionalFormatting>
  <conditionalFormatting sqref="B158:B159">
    <cfRule type="cellIs" dxfId="1151" priority="12311" operator="equal">
      <formula>"Chờ lớp"</formula>
    </cfRule>
  </conditionalFormatting>
  <conditionalFormatting sqref="B158:B159">
    <cfRule type="cellIs" dxfId="1150" priority="12312" operator="equal">
      <formula>"DONE"</formula>
    </cfRule>
  </conditionalFormatting>
  <conditionalFormatting sqref="B158:B159">
    <cfRule type="cellIs" dxfId="1149" priority="12313" operator="equal">
      <formula>"LỖI LINK FB"</formula>
    </cfRule>
  </conditionalFormatting>
  <conditionalFormatting sqref="B158:B159">
    <cfRule type="cellIs" dxfId="1148" priority="12314" operator="equal">
      <formula>"LỖI LINK FB"</formula>
    </cfRule>
  </conditionalFormatting>
  <conditionalFormatting sqref="B158:B159">
    <cfRule type="cellIs" dxfId="1147" priority="12315" operator="equal">
      <formula>"LỖI LINK FB"</formula>
    </cfRule>
  </conditionalFormatting>
  <conditionalFormatting sqref="B158:B159">
    <cfRule type="cellIs" dxfId="1146" priority="12316" operator="equal">
      <formula>"LỖI LINK FB"</formula>
    </cfRule>
  </conditionalFormatting>
  <conditionalFormatting sqref="B158:B159">
    <cfRule type="cellIs" dxfId="1145" priority="12317" operator="equal">
      <formula>"LỖI LINK FB"</formula>
    </cfRule>
  </conditionalFormatting>
  <conditionalFormatting sqref="B158:B159">
    <cfRule type="cellIs" dxfId="1144" priority="12318" operator="equal">
      <formula>"LỖI LINK FB"</formula>
    </cfRule>
  </conditionalFormatting>
  <conditionalFormatting sqref="B158:B159">
    <cfRule type="cellIs" dxfId="1143" priority="12319" operator="equal">
      <formula>"LỖI LINK FB"</formula>
    </cfRule>
  </conditionalFormatting>
  <conditionalFormatting sqref="B158:B159">
    <cfRule type="cellIs" dxfId="1142" priority="12320" operator="equal">
      <formula>"LỖI LINK FB"</formula>
    </cfRule>
  </conditionalFormatting>
  <conditionalFormatting sqref="B158:B159">
    <cfRule type="cellIs" dxfId="1141" priority="12321" operator="equal">
      <formula>"LỖI LINK FB"</formula>
    </cfRule>
  </conditionalFormatting>
  <conditionalFormatting sqref="B158:B159">
    <cfRule type="cellIs" dxfId="1140" priority="12322" operator="equal">
      <formula>"LỖI LINK FB"</formula>
    </cfRule>
  </conditionalFormatting>
  <conditionalFormatting sqref="B158:B159">
    <cfRule type="cellIs" dxfId="1139" priority="12323" operator="equal">
      <formula>"LỖI LINK FB"</formula>
    </cfRule>
  </conditionalFormatting>
  <conditionalFormatting sqref="B158:B159">
    <cfRule type="cellIs" dxfId="1138" priority="12324" operator="equal">
      <formula>"LỖI LINK FB"</formula>
    </cfRule>
  </conditionalFormatting>
  <conditionalFormatting sqref="B158:B159">
    <cfRule type="cellIs" dxfId="1137" priority="12325" operator="equal">
      <formula>"LỖI LINK FB"</formula>
    </cfRule>
  </conditionalFormatting>
  <conditionalFormatting sqref="B158:B159">
    <cfRule type="cellIs" dxfId="1136" priority="12326" operator="equal">
      <formula>"LỖI LINK FB"</formula>
    </cfRule>
  </conditionalFormatting>
  <conditionalFormatting sqref="B158:B159">
    <cfRule type="cellIs" dxfId="1135" priority="12327" operator="equal">
      <formula>"Chờ feedback"</formula>
    </cfRule>
  </conditionalFormatting>
  <conditionalFormatting sqref="B158:B159">
    <cfRule type="cellIs" dxfId="1134" priority="12328" operator="equal">
      <formula>"Chờ lớp"</formula>
    </cfRule>
  </conditionalFormatting>
  <conditionalFormatting sqref="B158:B159">
    <cfRule type="cellIs" dxfId="1133" priority="12329" operator="equal">
      <formula>"DONE"</formula>
    </cfRule>
  </conditionalFormatting>
  <conditionalFormatting sqref="C158">
    <cfRule type="cellIs" dxfId="1132" priority="12330" operator="equal">
      <formula>"Up quá trình"</formula>
    </cfRule>
  </conditionalFormatting>
  <conditionalFormatting sqref="C158">
    <cfRule type="cellIs" dxfId="1131" priority="12331" operator="equal">
      <formula>"Đã tính lương"</formula>
    </cfRule>
  </conditionalFormatting>
  <conditionalFormatting sqref="C158">
    <cfRule type="cellIs" dxfId="1130" priority="12332" operator="equal">
      <formula>"Up Level"</formula>
    </cfRule>
  </conditionalFormatting>
  <conditionalFormatting sqref="C158">
    <cfRule type="cellIs" dxfId="1129" priority="12333" operator="equal">
      <formula>"Mới"</formula>
    </cfRule>
  </conditionalFormatting>
  <conditionalFormatting sqref="C158">
    <cfRule type="cellIs" dxfId="1128" priority="12334" operator="equal">
      <formula>"Up quá trình"</formula>
    </cfRule>
  </conditionalFormatting>
  <conditionalFormatting sqref="C158">
    <cfRule type="cellIs" dxfId="1127" priority="12335" operator="equal">
      <formula>"Up Level"</formula>
    </cfRule>
  </conditionalFormatting>
  <conditionalFormatting sqref="C158">
    <cfRule type="cellIs" dxfId="1126" priority="12336" operator="equal">
      <formula>"Mới"</formula>
    </cfRule>
  </conditionalFormatting>
  <conditionalFormatting sqref="H158">
    <cfRule type="colorScale" priority="12337">
      <colorScale>
        <cfvo type="min"/>
        <cfvo type="max"/>
        <color rgb="FF57BB8A"/>
        <color rgb="FFFFFFFF"/>
      </colorScale>
    </cfRule>
  </conditionalFormatting>
  <conditionalFormatting sqref="H158">
    <cfRule type="cellIs" dxfId="1125" priority="12338" operator="equal">
      <formula>"V"</formula>
    </cfRule>
  </conditionalFormatting>
  <conditionalFormatting sqref="H158">
    <cfRule type="cellIs" dxfId="1124" priority="12339" operator="equal">
      <formula>"T"</formula>
    </cfRule>
  </conditionalFormatting>
  <conditionalFormatting sqref="H158">
    <cfRule type="cellIs" dxfId="1123" priority="12340" operator="equal">
      <formula>"C"</formula>
    </cfRule>
  </conditionalFormatting>
  <conditionalFormatting sqref="H158">
    <cfRule type="cellIs" dxfId="1122" priority="12341" operator="equal">
      <formula>"B"</formula>
    </cfRule>
  </conditionalFormatting>
  <conditionalFormatting sqref="H158">
    <cfRule type="cellIs" dxfId="1121" priority="12342" operator="equal">
      <formula>"A"</formula>
    </cfRule>
  </conditionalFormatting>
  <conditionalFormatting sqref="C158">
    <cfRule type="cellIs" dxfId="1120" priority="12343" operator="equal">
      <formula>"Up quá trình"</formula>
    </cfRule>
  </conditionalFormatting>
  <conditionalFormatting sqref="C158">
    <cfRule type="cellIs" dxfId="1119" priority="12344" operator="equal">
      <formula>"Đã tính lương"</formula>
    </cfRule>
  </conditionalFormatting>
  <conditionalFormatting sqref="C158">
    <cfRule type="cellIs" dxfId="1118" priority="12345" operator="equal">
      <formula>"Up Level"</formula>
    </cfRule>
  </conditionalFormatting>
  <conditionalFormatting sqref="C158">
    <cfRule type="cellIs" dxfId="1117" priority="12346" operator="equal">
      <formula>"Mới"</formula>
    </cfRule>
  </conditionalFormatting>
  <conditionalFormatting sqref="C158">
    <cfRule type="cellIs" dxfId="1116" priority="12347" operator="equal">
      <formula>"Up quá trình"</formula>
    </cfRule>
  </conditionalFormatting>
  <conditionalFormatting sqref="C158">
    <cfRule type="cellIs" dxfId="1115" priority="12348" operator="equal">
      <formula>"Up Level"</formula>
    </cfRule>
  </conditionalFormatting>
  <conditionalFormatting sqref="C158">
    <cfRule type="cellIs" dxfId="1114" priority="12349" operator="equal">
      <formula>"Mới"</formula>
    </cfRule>
  </conditionalFormatting>
  <conditionalFormatting sqref="Y158">
    <cfRule type="endsWith" dxfId="1113" priority="12350" operator="endsWith" text=" ">
      <formula>RIGHT((Y158),LEN(" "))=(" ")</formula>
    </cfRule>
  </conditionalFormatting>
  <conditionalFormatting sqref="Y158">
    <cfRule type="endsWith" dxfId="1112" priority="12351" operator="endsWith" text=" ">
      <formula>RIGHT((Y158),LEN(" "))=(" ")</formula>
    </cfRule>
  </conditionalFormatting>
  <conditionalFormatting sqref="X157:Y157">
    <cfRule type="endsWith" dxfId="1111" priority="12352" operator="endsWith" text=" ">
      <formula>RIGHT((X157),LEN(" "))=(" ")</formula>
    </cfRule>
  </conditionalFormatting>
  <conditionalFormatting sqref="X157:Y157">
    <cfRule type="endsWith" dxfId="1110" priority="12353" operator="endsWith" text=" ">
      <formula>RIGHT((X157),LEN(" "))=(" ")</formula>
    </cfRule>
  </conditionalFormatting>
  <conditionalFormatting sqref="W157:X157">
    <cfRule type="cellIs" dxfId="1109" priority="12354" operator="equal">
      <formula>"Sách"</formula>
    </cfRule>
  </conditionalFormatting>
  <conditionalFormatting sqref="W157:X157">
    <cfRule type="cellIs" dxfId="1108" priority="12355" operator="equal">
      <formula>"Sách"</formula>
    </cfRule>
  </conditionalFormatting>
  <conditionalFormatting sqref="N157">
    <cfRule type="cellIs" dxfId="1107" priority="12356" operator="equal">
      <formula>"TIẾN"</formula>
    </cfRule>
  </conditionalFormatting>
  <conditionalFormatting sqref="AC157:AD157">
    <cfRule type="cellIs" dxfId="1106" priority="12357" operator="equal">
      <formula>"Đã nhận"</formula>
    </cfRule>
  </conditionalFormatting>
  <conditionalFormatting sqref="H157 F157">
    <cfRule type="colorScale" priority="12358">
      <colorScale>
        <cfvo type="min"/>
        <cfvo type="max"/>
        <color rgb="FF57BB8A"/>
        <color rgb="FFFFFFFF"/>
      </colorScale>
    </cfRule>
  </conditionalFormatting>
  <conditionalFormatting sqref="F157:H157">
    <cfRule type="cellIs" dxfId="1105" priority="12359" operator="equal">
      <formula>"V"</formula>
    </cfRule>
  </conditionalFormatting>
  <conditionalFormatting sqref="F157:H157">
    <cfRule type="cellIs" dxfId="1104" priority="12360" operator="equal">
      <formula>"T"</formula>
    </cfRule>
  </conditionalFormatting>
  <conditionalFormatting sqref="F157:H157">
    <cfRule type="cellIs" dxfId="1103" priority="12361" operator="equal">
      <formula>"C"</formula>
    </cfRule>
  </conditionalFormatting>
  <conditionalFormatting sqref="F157:H157">
    <cfRule type="cellIs" dxfId="1102" priority="12362" operator="equal">
      <formula>"B"</formula>
    </cfRule>
  </conditionalFormatting>
  <conditionalFormatting sqref="F157:H157">
    <cfRule type="cellIs" dxfId="1101" priority="12363" operator="equal">
      <formula>"A"</formula>
    </cfRule>
  </conditionalFormatting>
  <conditionalFormatting sqref="R157">
    <cfRule type="containsText" dxfId="1100" priority="12364" operator="containsText" text="Chung">
      <formula>NOT(ISERROR(SEARCH(("Chung"),(R157))))</formula>
    </cfRule>
  </conditionalFormatting>
  <conditionalFormatting sqref="R157">
    <cfRule type="containsText" dxfId="1099" priority="12365" operator="containsText" text="Chung">
      <formula>NOT(ISERROR(SEARCH(("Chung"),(R157))))</formula>
    </cfRule>
  </conditionalFormatting>
  <conditionalFormatting sqref="G157">
    <cfRule type="cellIs" dxfId="1098" priority="12366" operator="equal">
      <formula>"V"</formula>
    </cfRule>
  </conditionalFormatting>
  <conditionalFormatting sqref="G157">
    <cfRule type="cellIs" dxfId="1097" priority="12367" operator="equal">
      <formula>"T"</formula>
    </cfRule>
  </conditionalFormatting>
  <conditionalFormatting sqref="G157">
    <cfRule type="cellIs" dxfId="1096" priority="12368" operator="equal">
      <formula>"C"</formula>
    </cfRule>
  </conditionalFormatting>
  <conditionalFormatting sqref="G157">
    <cfRule type="cellIs" dxfId="1095" priority="12369" operator="equal">
      <formula>"B"</formula>
    </cfRule>
  </conditionalFormatting>
  <conditionalFormatting sqref="G157">
    <cfRule type="cellIs" dxfId="1094" priority="12370" operator="equal">
      <formula>"A"</formula>
    </cfRule>
  </conditionalFormatting>
  <conditionalFormatting sqref="G157">
    <cfRule type="cellIs" dxfId="1093" priority="12371" operator="equal">
      <formula>"V"</formula>
    </cfRule>
  </conditionalFormatting>
  <conditionalFormatting sqref="G157">
    <cfRule type="cellIs" dxfId="1092" priority="12372" operator="equal">
      <formula>"V"</formula>
    </cfRule>
  </conditionalFormatting>
  <conditionalFormatting sqref="G157">
    <cfRule type="cellIs" dxfId="1091" priority="12373" operator="equal">
      <formula>"V"</formula>
    </cfRule>
  </conditionalFormatting>
  <conditionalFormatting sqref="G157">
    <cfRule type="cellIs" dxfId="1090" priority="12374" operator="equal">
      <formula>"V"</formula>
    </cfRule>
  </conditionalFormatting>
  <conditionalFormatting sqref="G157">
    <cfRule type="cellIs" dxfId="1089" priority="12375" operator="equal">
      <formula>"V"</formula>
    </cfRule>
  </conditionalFormatting>
  <conditionalFormatting sqref="G157">
    <cfRule type="cellIs" dxfId="1088" priority="12376" operator="equal">
      <formula>"V"</formula>
    </cfRule>
  </conditionalFormatting>
  <conditionalFormatting sqref="B157">
    <cfRule type="cellIs" dxfId="1087" priority="12377" operator="equal">
      <formula>"LỖI LINK FB"</formula>
    </cfRule>
  </conditionalFormatting>
  <conditionalFormatting sqref="B157">
    <cfRule type="cellIs" dxfId="1086" priority="12378" operator="equal">
      <formula>"Chờ feedback"</formula>
    </cfRule>
  </conditionalFormatting>
  <conditionalFormatting sqref="B157">
    <cfRule type="cellIs" dxfId="1085" priority="12379" operator="equal">
      <formula>"Chờ lớp"</formula>
    </cfRule>
  </conditionalFormatting>
  <conditionalFormatting sqref="B157">
    <cfRule type="cellIs" dxfId="1084" priority="12380" operator="equal">
      <formula>"DONE"</formula>
    </cfRule>
  </conditionalFormatting>
  <conditionalFormatting sqref="B157">
    <cfRule type="cellIs" dxfId="1083" priority="12381" operator="equal">
      <formula>"LỖI LINK FB"</formula>
    </cfRule>
  </conditionalFormatting>
  <conditionalFormatting sqref="B157">
    <cfRule type="cellIs" dxfId="1082" priority="12382" operator="equal">
      <formula>"LỖI LINK FB"</formula>
    </cfRule>
  </conditionalFormatting>
  <conditionalFormatting sqref="B157">
    <cfRule type="cellIs" dxfId="1081" priority="12383" operator="equal">
      <formula>"LỖI LINK FB"</formula>
    </cfRule>
  </conditionalFormatting>
  <conditionalFormatting sqref="B157">
    <cfRule type="cellIs" dxfId="1080" priority="12384" operator="equal">
      <formula>"LỖI LINK FB"</formula>
    </cfRule>
  </conditionalFormatting>
  <conditionalFormatting sqref="B157">
    <cfRule type="cellIs" dxfId="1079" priority="12385" operator="equal">
      <formula>"LỖI LINK FB"</formula>
    </cfRule>
  </conditionalFormatting>
  <conditionalFormatting sqref="B157">
    <cfRule type="cellIs" dxfId="1078" priority="12386" operator="equal">
      <formula>"LỖI LINK FB"</formula>
    </cfRule>
  </conditionalFormatting>
  <conditionalFormatting sqref="B157">
    <cfRule type="cellIs" dxfId="1077" priority="12387" operator="equal">
      <formula>"LỖI LINK FB"</formula>
    </cfRule>
  </conditionalFormatting>
  <conditionalFormatting sqref="B157">
    <cfRule type="cellIs" dxfId="1076" priority="12388" operator="equal">
      <formula>"LỖI LINK FB"</formula>
    </cfRule>
  </conditionalFormatting>
  <conditionalFormatting sqref="B157">
    <cfRule type="cellIs" dxfId="1075" priority="12389" operator="equal">
      <formula>"LỖI LINK FB"</formula>
    </cfRule>
  </conditionalFormatting>
  <conditionalFormatting sqref="B157">
    <cfRule type="cellIs" dxfId="1074" priority="12390" operator="equal">
      <formula>"LỖI LINK FB"</formula>
    </cfRule>
  </conditionalFormatting>
  <conditionalFormatting sqref="B157">
    <cfRule type="cellIs" dxfId="1073" priority="12391" operator="equal">
      <formula>"LỖI LINK FB"</formula>
    </cfRule>
  </conditionalFormatting>
  <conditionalFormatting sqref="B157">
    <cfRule type="cellIs" dxfId="1072" priority="12392" operator="equal">
      <formula>"LỖI LINK FB"</formula>
    </cfRule>
  </conditionalFormatting>
  <conditionalFormatting sqref="B157">
    <cfRule type="cellIs" dxfId="1071" priority="12393" operator="equal">
      <formula>"LỖI LINK FB"</formula>
    </cfRule>
  </conditionalFormatting>
  <conditionalFormatting sqref="B157">
    <cfRule type="cellIs" dxfId="1070" priority="12394" operator="equal">
      <formula>"LỖI LINK FB"</formula>
    </cfRule>
  </conditionalFormatting>
  <conditionalFormatting sqref="B157">
    <cfRule type="cellIs" dxfId="1069" priority="12395" operator="equal">
      <formula>"Chờ feedback"</formula>
    </cfRule>
  </conditionalFormatting>
  <conditionalFormatting sqref="B157">
    <cfRule type="cellIs" dxfId="1068" priority="12396" operator="equal">
      <formula>"Chờ lớp"</formula>
    </cfRule>
  </conditionalFormatting>
  <conditionalFormatting sqref="B157">
    <cfRule type="cellIs" dxfId="1067" priority="12397" operator="equal">
      <formula>"DONE"</formula>
    </cfRule>
  </conditionalFormatting>
  <conditionalFormatting sqref="C157">
    <cfRule type="cellIs" dxfId="1066" priority="12398" operator="equal">
      <formula>"Up quá trình"</formula>
    </cfRule>
  </conditionalFormatting>
  <conditionalFormatting sqref="C157">
    <cfRule type="cellIs" dxfId="1065" priority="12399" operator="equal">
      <formula>"Đã tính lương"</formula>
    </cfRule>
  </conditionalFormatting>
  <conditionalFormatting sqref="C157">
    <cfRule type="cellIs" dxfId="1064" priority="12400" operator="equal">
      <formula>"Up Level"</formula>
    </cfRule>
  </conditionalFormatting>
  <conditionalFormatting sqref="C157">
    <cfRule type="cellIs" dxfId="1063" priority="12401" operator="equal">
      <formula>"Mới"</formula>
    </cfRule>
  </conditionalFormatting>
  <conditionalFormatting sqref="C157">
    <cfRule type="cellIs" dxfId="1062" priority="12402" operator="equal">
      <formula>"Up quá trình"</formula>
    </cfRule>
  </conditionalFormatting>
  <conditionalFormatting sqref="C157">
    <cfRule type="cellIs" dxfId="1061" priority="12403" operator="equal">
      <formula>"Up Level"</formula>
    </cfRule>
  </conditionalFormatting>
  <conditionalFormatting sqref="C157">
    <cfRule type="cellIs" dxfId="1060" priority="12404" operator="equal">
      <formula>"Mới"</formula>
    </cfRule>
  </conditionalFormatting>
  <conditionalFormatting sqref="X156:Y156">
    <cfRule type="endsWith" dxfId="1059" priority="12405" operator="endsWith" text=" ">
      <formula>RIGHT((X156),LEN(" "))=(" ")</formula>
    </cfRule>
  </conditionalFormatting>
  <conditionalFormatting sqref="X156:Y156">
    <cfRule type="endsWith" dxfId="1058" priority="12406" operator="endsWith" text=" ">
      <formula>RIGHT((X156),LEN(" "))=(" ")</formula>
    </cfRule>
  </conditionalFormatting>
  <conditionalFormatting sqref="W156:X156">
    <cfRule type="cellIs" dxfId="1057" priority="12407" operator="equal">
      <formula>"Sách"</formula>
    </cfRule>
  </conditionalFormatting>
  <conditionalFormatting sqref="W156:X156">
    <cfRule type="cellIs" dxfId="1056" priority="12408" operator="equal">
      <formula>"Sách"</formula>
    </cfRule>
  </conditionalFormatting>
  <conditionalFormatting sqref="N156">
    <cfRule type="cellIs" dxfId="1055" priority="12409" operator="equal">
      <formula>"TIẾN"</formula>
    </cfRule>
  </conditionalFormatting>
  <conditionalFormatting sqref="AC156:AD156">
    <cfRule type="cellIs" dxfId="1054" priority="12410" operator="equal">
      <formula>"Đã nhận"</formula>
    </cfRule>
  </conditionalFormatting>
  <conditionalFormatting sqref="F156 H156">
    <cfRule type="colorScale" priority="12411">
      <colorScale>
        <cfvo type="min"/>
        <cfvo type="max"/>
        <color rgb="FF57BB8A"/>
        <color rgb="FFFFFFFF"/>
      </colorScale>
    </cfRule>
  </conditionalFormatting>
  <conditionalFormatting sqref="F156:H156">
    <cfRule type="cellIs" dxfId="1053" priority="12412" operator="equal">
      <formula>"V"</formula>
    </cfRule>
  </conditionalFormatting>
  <conditionalFormatting sqref="F156:H156">
    <cfRule type="cellIs" dxfId="1052" priority="12413" operator="equal">
      <formula>"T"</formula>
    </cfRule>
  </conditionalFormatting>
  <conditionalFormatting sqref="F156:H156">
    <cfRule type="cellIs" dxfId="1051" priority="12414" operator="equal">
      <formula>"C"</formula>
    </cfRule>
  </conditionalFormatting>
  <conditionalFormatting sqref="F156:H156">
    <cfRule type="cellIs" dxfId="1050" priority="12415" operator="equal">
      <formula>"B"</formula>
    </cfRule>
  </conditionalFormatting>
  <conditionalFormatting sqref="F156:H156">
    <cfRule type="cellIs" dxfId="1049" priority="12416" operator="equal">
      <formula>"A"</formula>
    </cfRule>
  </conditionalFormatting>
  <conditionalFormatting sqref="R156">
    <cfRule type="containsText" dxfId="1048" priority="12417" operator="containsText" text="Chung">
      <formula>NOT(ISERROR(SEARCH(("Chung"),(R156))))</formula>
    </cfRule>
  </conditionalFormatting>
  <conditionalFormatting sqref="R156">
    <cfRule type="containsText" dxfId="1047" priority="12418" operator="containsText" text="Chung">
      <formula>NOT(ISERROR(SEARCH(("Chung"),(R156))))</formula>
    </cfRule>
  </conditionalFormatting>
  <conditionalFormatting sqref="G156">
    <cfRule type="cellIs" dxfId="1046" priority="12419" operator="equal">
      <formula>"V"</formula>
    </cfRule>
  </conditionalFormatting>
  <conditionalFormatting sqref="G156">
    <cfRule type="cellIs" dxfId="1045" priority="12420" operator="equal">
      <formula>"T"</formula>
    </cfRule>
  </conditionalFormatting>
  <conditionalFormatting sqref="G156">
    <cfRule type="cellIs" dxfId="1044" priority="12421" operator="equal">
      <formula>"C"</formula>
    </cfRule>
  </conditionalFormatting>
  <conditionalFormatting sqref="G156">
    <cfRule type="cellIs" dxfId="1043" priority="12422" operator="equal">
      <formula>"B"</formula>
    </cfRule>
  </conditionalFormatting>
  <conditionalFormatting sqref="G156">
    <cfRule type="cellIs" dxfId="1042" priority="12423" operator="equal">
      <formula>"A"</formula>
    </cfRule>
  </conditionalFormatting>
  <conditionalFormatting sqref="G156">
    <cfRule type="cellIs" dxfId="1041" priority="12424" operator="equal">
      <formula>"V"</formula>
    </cfRule>
  </conditionalFormatting>
  <conditionalFormatting sqref="G156">
    <cfRule type="cellIs" dxfId="1040" priority="12425" operator="equal">
      <formula>"V"</formula>
    </cfRule>
  </conditionalFormatting>
  <conditionalFormatting sqref="G156">
    <cfRule type="cellIs" dxfId="1039" priority="12426" operator="equal">
      <formula>"V"</formula>
    </cfRule>
  </conditionalFormatting>
  <conditionalFormatting sqref="G156">
    <cfRule type="cellIs" dxfId="1038" priority="12427" operator="equal">
      <formula>"V"</formula>
    </cfRule>
  </conditionalFormatting>
  <conditionalFormatting sqref="G156">
    <cfRule type="cellIs" dxfId="1037" priority="12428" operator="equal">
      <formula>"V"</formula>
    </cfRule>
  </conditionalFormatting>
  <conditionalFormatting sqref="G156">
    <cfRule type="cellIs" dxfId="1036" priority="12429" operator="equal">
      <formula>"V"</formula>
    </cfRule>
  </conditionalFormatting>
  <conditionalFormatting sqref="B156">
    <cfRule type="cellIs" dxfId="1035" priority="12430" operator="equal">
      <formula>"LỖI LINK FB"</formula>
    </cfRule>
  </conditionalFormatting>
  <conditionalFormatting sqref="B156">
    <cfRule type="cellIs" dxfId="1034" priority="12431" operator="equal">
      <formula>"Chờ feedback"</formula>
    </cfRule>
  </conditionalFormatting>
  <conditionalFormatting sqref="B156">
    <cfRule type="cellIs" dxfId="1033" priority="12432" operator="equal">
      <formula>"Chờ lớp"</formula>
    </cfRule>
  </conditionalFormatting>
  <conditionalFormatting sqref="B156">
    <cfRule type="cellIs" dxfId="1032" priority="12433" operator="equal">
      <formula>"DONE"</formula>
    </cfRule>
  </conditionalFormatting>
  <conditionalFormatting sqref="B156">
    <cfRule type="cellIs" dxfId="1031" priority="12434" operator="equal">
      <formula>"LỖI LINK FB"</formula>
    </cfRule>
  </conditionalFormatting>
  <conditionalFormatting sqref="B156">
    <cfRule type="cellIs" dxfId="1030" priority="12435" operator="equal">
      <formula>"LỖI LINK FB"</formula>
    </cfRule>
  </conditionalFormatting>
  <conditionalFormatting sqref="B156">
    <cfRule type="cellIs" dxfId="1029" priority="12436" operator="equal">
      <formula>"LỖI LINK FB"</formula>
    </cfRule>
  </conditionalFormatting>
  <conditionalFormatting sqref="B156">
    <cfRule type="cellIs" dxfId="1028" priority="12437" operator="equal">
      <formula>"LỖI LINK FB"</formula>
    </cfRule>
  </conditionalFormatting>
  <conditionalFormatting sqref="B156">
    <cfRule type="cellIs" dxfId="1027" priority="12438" operator="equal">
      <formula>"LỖI LINK FB"</formula>
    </cfRule>
  </conditionalFormatting>
  <conditionalFormatting sqref="B156">
    <cfRule type="cellIs" dxfId="1026" priority="12439" operator="equal">
      <formula>"LỖI LINK FB"</formula>
    </cfRule>
  </conditionalFormatting>
  <conditionalFormatting sqref="B156">
    <cfRule type="cellIs" dxfId="1025" priority="12440" operator="equal">
      <formula>"LỖI LINK FB"</formula>
    </cfRule>
  </conditionalFormatting>
  <conditionalFormatting sqref="B156">
    <cfRule type="cellIs" dxfId="1024" priority="12441" operator="equal">
      <formula>"LỖI LINK FB"</formula>
    </cfRule>
  </conditionalFormatting>
  <conditionalFormatting sqref="B156">
    <cfRule type="cellIs" dxfId="1023" priority="12442" operator="equal">
      <formula>"LỖI LINK FB"</formula>
    </cfRule>
  </conditionalFormatting>
  <conditionalFormatting sqref="B156">
    <cfRule type="cellIs" dxfId="1022" priority="12443" operator="equal">
      <formula>"LỖI LINK FB"</formula>
    </cfRule>
  </conditionalFormatting>
  <conditionalFormatting sqref="B156">
    <cfRule type="cellIs" dxfId="1021" priority="12444" operator="equal">
      <formula>"LỖI LINK FB"</formula>
    </cfRule>
  </conditionalFormatting>
  <conditionalFormatting sqref="B156">
    <cfRule type="cellIs" dxfId="1020" priority="12445" operator="equal">
      <formula>"LỖI LINK FB"</formula>
    </cfRule>
  </conditionalFormatting>
  <conditionalFormatting sqref="B156">
    <cfRule type="cellIs" dxfId="1019" priority="12446" operator="equal">
      <formula>"LỖI LINK FB"</formula>
    </cfRule>
  </conditionalFormatting>
  <conditionalFormatting sqref="B156">
    <cfRule type="cellIs" dxfId="1018" priority="12447" operator="equal">
      <formula>"LỖI LINK FB"</formula>
    </cfRule>
  </conditionalFormatting>
  <conditionalFormatting sqref="B156">
    <cfRule type="cellIs" dxfId="1017" priority="12448" operator="equal">
      <formula>"Chờ feedback"</formula>
    </cfRule>
  </conditionalFormatting>
  <conditionalFormatting sqref="B156">
    <cfRule type="cellIs" dxfId="1016" priority="12449" operator="equal">
      <formula>"Chờ lớp"</formula>
    </cfRule>
  </conditionalFormatting>
  <conditionalFormatting sqref="B156">
    <cfRule type="cellIs" dxfId="1015" priority="12450" operator="equal">
      <formula>"DONE"</formula>
    </cfRule>
  </conditionalFormatting>
  <conditionalFormatting sqref="C156">
    <cfRule type="cellIs" dxfId="1014" priority="12451" operator="equal">
      <formula>"Up quá trình"</formula>
    </cfRule>
  </conditionalFormatting>
  <conditionalFormatting sqref="C156">
    <cfRule type="cellIs" dxfId="1013" priority="12452" operator="equal">
      <formula>"Đã tính lương"</formula>
    </cfRule>
  </conditionalFormatting>
  <conditionalFormatting sqref="C156">
    <cfRule type="cellIs" dxfId="1012" priority="12453" operator="equal">
      <formula>"Up Level"</formula>
    </cfRule>
  </conditionalFormatting>
  <conditionalFormatting sqref="C156">
    <cfRule type="cellIs" dxfId="1011" priority="12454" operator="equal">
      <formula>"Mới"</formula>
    </cfRule>
  </conditionalFormatting>
  <conditionalFormatting sqref="C156">
    <cfRule type="cellIs" dxfId="1010" priority="12455" operator="equal">
      <formula>"Up quá trình"</formula>
    </cfRule>
  </conditionalFormatting>
  <conditionalFormatting sqref="C156">
    <cfRule type="cellIs" dxfId="1009" priority="12456" operator="equal">
      <formula>"Up Level"</formula>
    </cfRule>
  </conditionalFormatting>
  <conditionalFormatting sqref="C156">
    <cfRule type="cellIs" dxfId="1008" priority="12457" operator="equal">
      <formula>"Mới"</formula>
    </cfRule>
  </conditionalFormatting>
  <conditionalFormatting sqref="X154:Y155">
    <cfRule type="endsWith" dxfId="1007" priority="12458" operator="endsWith" text=" ">
      <formula>RIGHT((X154),LEN(" "))=(" ")</formula>
    </cfRule>
  </conditionalFormatting>
  <conditionalFormatting sqref="X154:Y155">
    <cfRule type="endsWith" dxfId="1006" priority="12459" operator="endsWith" text=" ">
      <formula>RIGHT((X154),LEN(" "))=(" ")</formula>
    </cfRule>
  </conditionalFormatting>
  <conditionalFormatting sqref="W154:X155">
    <cfRule type="cellIs" dxfId="1005" priority="12460" operator="equal">
      <formula>"Sách"</formula>
    </cfRule>
  </conditionalFormatting>
  <conditionalFormatting sqref="W154:X155">
    <cfRule type="cellIs" dxfId="1004" priority="12461" operator="equal">
      <formula>"Sách"</formula>
    </cfRule>
  </conditionalFormatting>
  <conditionalFormatting sqref="N154:N155">
    <cfRule type="cellIs" dxfId="1003" priority="12462" operator="equal">
      <formula>"TIẾN"</formula>
    </cfRule>
  </conditionalFormatting>
  <conditionalFormatting sqref="AC154:AD155">
    <cfRule type="cellIs" dxfId="1002" priority="12463" operator="equal">
      <formula>"Đã nhận"</formula>
    </cfRule>
  </conditionalFormatting>
  <conditionalFormatting sqref="F154:F155 H154:H157">
    <cfRule type="colorScale" priority="12464">
      <colorScale>
        <cfvo type="min"/>
        <cfvo type="max"/>
        <color rgb="FF57BB8A"/>
        <color rgb="FFFFFFFF"/>
      </colorScale>
    </cfRule>
  </conditionalFormatting>
  <conditionalFormatting sqref="F154:G155 H154:H157">
    <cfRule type="cellIs" dxfId="1001" priority="12465" operator="equal">
      <formula>"V"</formula>
    </cfRule>
  </conditionalFormatting>
  <conditionalFormatting sqref="F154:G155 H154:H157">
    <cfRule type="cellIs" dxfId="1000" priority="12466" operator="equal">
      <formula>"T"</formula>
    </cfRule>
  </conditionalFormatting>
  <conditionalFormatting sqref="F154:G155 H154:H157">
    <cfRule type="cellIs" dxfId="999" priority="12467" operator="equal">
      <formula>"C"</formula>
    </cfRule>
  </conditionalFormatting>
  <conditionalFormatting sqref="F154:G155 H154:H157">
    <cfRule type="cellIs" dxfId="998" priority="12468" operator="equal">
      <formula>"B"</formula>
    </cfRule>
  </conditionalFormatting>
  <conditionalFormatting sqref="F154:G155 H154:H157">
    <cfRule type="cellIs" dxfId="997" priority="12469" operator="equal">
      <formula>"A"</formula>
    </cfRule>
  </conditionalFormatting>
  <conditionalFormatting sqref="R154:R155">
    <cfRule type="containsText" dxfId="996" priority="12470" operator="containsText" text="Chung">
      <formula>NOT(ISERROR(SEARCH(("Chung"),(R154))))</formula>
    </cfRule>
  </conditionalFormatting>
  <conditionalFormatting sqref="R154:R155">
    <cfRule type="containsText" dxfId="995" priority="12471" operator="containsText" text="Chung">
      <formula>NOT(ISERROR(SEARCH(("Chung"),(R154))))</formula>
    </cfRule>
  </conditionalFormatting>
  <conditionalFormatting sqref="G154:G155">
    <cfRule type="cellIs" dxfId="994" priority="12472" operator="equal">
      <formula>"V"</formula>
    </cfRule>
  </conditionalFormatting>
  <conditionalFormatting sqref="G154:G155">
    <cfRule type="cellIs" dxfId="993" priority="12473" operator="equal">
      <formula>"T"</formula>
    </cfRule>
  </conditionalFormatting>
  <conditionalFormatting sqref="G154:G155">
    <cfRule type="cellIs" dxfId="992" priority="12474" operator="equal">
      <formula>"C"</formula>
    </cfRule>
  </conditionalFormatting>
  <conditionalFormatting sqref="G154:G155">
    <cfRule type="cellIs" dxfId="991" priority="12475" operator="equal">
      <formula>"B"</formula>
    </cfRule>
  </conditionalFormatting>
  <conditionalFormatting sqref="G154:G155">
    <cfRule type="cellIs" dxfId="990" priority="12476" operator="equal">
      <formula>"A"</formula>
    </cfRule>
  </conditionalFormatting>
  <conditionalFormatting sqref="G154:G155">
    <cfRule type="cellIs" dxfId="989" priority="12477" operator="equal">
      <formula>"V"</formula>
    </cfRule>
  </conditionalFormatting>
  <conditionalFormatting sqref="G154:G155">
    <cfRule type="cellIs" dxfId="988" priority="12478" operator="equal">
      <formula>"V"</formula>
    </cfRule>
  </conditionalFormatting>
  <conditionalFormatting sqref="G154:G155">
    <cfRule type="cellIs" dxfId="987" priority="12479" operator="equal">
      <formula>"V"</formula>
    </cfRule>
  </conditionalFormatting>
  <conditionalFormatting sqref="G154:G155">
    <cfRule type="cellIs" dxfId="986" priority="12480" operator="equal">
      <formula>"V"</formula>
    </cfRule>
  </conditionalFormatting>
  <conditionalFormatting sqref="G154:G155">
    <cfRule type="cellIs" dxfId="985" priority="12481" operator="equal">
      <formula>"V"</formula>
    </cfRule>
  </conditionalFormatting>
  <conditionalFormatting sqref="G154:G155">
    <cfRule type="cellIs" dxfId="984" priority="12482" operator="equal">
      <formula>"V"</formula>
    </cfRule>
  </conditionalFormatting>
  <conditionalFormatting sqref="B154:B155">
    <cfRule type="cellIs" dxfId="983" priority="12483" operator="equal">
      <formula>"LỖI LINK FB"</formula>
    </cfRule>
  </conditionalFormatting>
  <conditionalFormatting sqref="B154:B155">
    <cfRule type="cellIs" dxfId="982" priority="12484" operator="equal">
      <formula>"Chờ feedback"</formula>
    </cfRule>
  </conditionalFormatting>
  <conditionalFormatting sqref="B154:B155">
    <cfRule type="cellIs" dxfId="981" priority="12485" operator="equal">
      <formula>"Chờ lớp"</formula>
    </cfRule>
  </conditionalFormatting>
  <conditionalFormatting sqref="B154:B155">
    <cfRule type="cellIs" dxfId="980" priority="12486" operator="equal">
      <formula>"DONE"</formula>
    </cfRule>
  </conditionalFormatting>
  <conditionalFormatting sqref="B154:B155">
    <cfRule type="cellIs" dxfId="979" priority="12487" operator="equal">
      <formula>"LỖI LINK FB"</formula>
    </cfRule>
  </conditionalFormatting>
  <conditionalFormatting sqref="B154:B155">
    <cfRule type="cellIs" dxfId="978" priority="12488" operator="equal">
      <formula>"LỖI LINK FB"</formula>
    </cfRule>
  </conditionalFormatting>
  <conditionalFormatting sqref="B154:B155">
    <cfRule type="cellIs" dxfId="977" priority="12489" operator="equal">
      <formula>"LỖI LINK FB"</formula>
    </cfRule>
  </conditionalFormatting>
  <conditionalFormatting sqref="B154:B155">
    <cfRule type="cellIs" dxfId="976" priority="12490" operator="equal">
      <formula>"LỖI LINK FB"</formula>
    </cfRule>
  </conditionalFormatting>
  <conditionalFormatting sqref="B154:B155">
    <cfRule type="cellIs" dxfId="975" priority="12491" operator="equal">
      <formula>"LỖI LINK FB"</formula>
    </cfRule>
  </conditionalFormatting>
  <conditionalFormatting sqref="B154:B155">
    <cfRule type="cellIs" dxfId="974" priority="12492" operator="equal">
      <formula>"LỖI LINK FB"</formula>
    </cfRule>
  </conditionalFormatting>
  <conditionalFormatting sqref="B154:B155">
    <cfRule type="cellIs" dxfId="973" priority="12493" operator="equal">
      <formula>"LỖI LINK FB"</formula>
    </cfRule>
  </conditionalFormatting>
  <conditionalFormatting sqref="B154:B155">
    <cfRule type="cellIs" dxfId="972" priority="12494" operator="equal">
      <formula>"LỖI LINK FB"</formula>
    </cfRule>
  </conditionalFormatting>
  <conditionalFormatting sqref="B154:B155">
    <cfRule type="cellIs" dxfId="971" priority="12495" operator="equal">
      <formula>"LỖI LINK FB"</formula>
    </cfRule>
  </conditionalFormatting>
  <conditionalFormatting sqref="B154:B155">
    <cfRule type="cellIs" dxfId="970" priority="12496" operator="equal">
      <formula>"LỖI LINK FB"</formula>
    </cfRule>
  </conditionalFormatting>
  <conditionalFormatting sqref="B154:B155">
    <cfRule type="cellIs" dxfId="969" priority="12497" operator="equal">
      <formula>"LỖI LINK FB"</formula>
    </cfRule>
  </conditionalFormatting>
  <conditionalFormatting sqref="B154:B155">
    <cfRule type="cellIs" dxfId="968" priority="12498" operator="equal">
      <formula>"LỖI LINK FB"</formula>
    </cfRule>
  </conditionalFormatting>
  <conditionalFormatting sqref="B154:B155">
    <cfRule type="cellIs" dxfId="967" priority="12499" operator="equal">
      <formula>"LỖI LINK FB"</formula>
    </cfRule>
  </conditionalFormatting>
  <conditionalFormatting sqref="B154:B155">
    <cfRule type="cellIs" dxfId="966" priority="12500" operator="equal">
      <formula>"LỖI LINK FB"</formula>
    </cfRule>
  </conditionalFormatting>
  <conditionalFormatting sqref="B154:B155">
    <cfRule type="cellIs" dxfId="965" priority="12501" operator="equal">
      <formula>"Chờ feedback"</formula>
    </cfRule>
  </conditionalFormatting>
  <conditionalFormatting sqref="B154:B155">
    <cfRule type="cellIs" dxfId="964" priority="12502" operator="equal">
      <formula>"Chờ lớp"</formula>
    </cfRule>
  </conditionalFormatting>
  <conditionalFormatting sqref="B154:B155">
    <cfRule type="cellIs" dxfId="963" priority="12503" operator="equal">
      <formula>"DONE"</formula>
    </cfRule>
  </conditionalFormatting>
  <conditionalFormatting sqref="C154:C155">
    <cfRule type="cellIs" dxfId="962" priority="12504" operator="equal">
      <formula>"Up quá trình"</formula>
    </cfRule>
  </conditionalFormatting>
  <conditionalFormatting sqref="C154:C155">
    <cfRule type="cellIs" dxfId="961" priority="12505" operator="equal">
      <formula>"Đã tính lương"</formula>
    </cfRule>
  </conditionalFormatting>
  <conditionalFormatting sqref="C154:C155">
    <cfRule type="cellIs" dxfId="960" priority="12506" operator="equal">
      <formula>"Up Level"</formula>
    </cfRule>
  </conditionalFormatting>
  <conditionalFormatting sqref="C154:C155">
    <cfRule type="cellIs" dxfId="959" priority="12507" operator="equal">
      <formula>"Mới"</formula>
    </cfRule>
  </conditionalFormatting>
  <conditionalFormatting sqref="C154:C155">
    <cfRule type="cellIs" dxfId="958" priority="12508" operator="equal">
      <formula>"Up quá trình"</formula>
    </cfRule>
  </conditionalFormatting>
  <conditionalFormatting sqref="C154:C155">
    <cfRule type="cellIs" dxfId="957" priority="12509" operator="equal">
      <formula>"Up Level"</formula>
    </cfRule>
  </conditionalFormatting>
  <conditionalFormatting sqref="C154:C155">
    <cfRule type="cellIs" dxfId="956" priority="12510" operator="equal">
      <formula>"Mới"</formula>
    </cfRule>
  </conditionalFormatting>
  <conditionalFormatting sqref="D154">
    <cfRule type="containsText" dxfId="955" priority="12511" operator="containsText" text="Combo">
      <formula>NOT(ISERROR(SEARCH(("Combo"),(D154))))</formula>
    </cfRule>
  </conditionalFormatting>
  <conditionalFormatting sqref="D154">
    <cfRule type="cellIs" dxfId="954" priority="12512" operator="equal">
      <formula>"Toeic Lv2"</formula>
    </cfRule>
  </conditionalFormatting>
  <conditionalFormatting sqref="D154">
    <cfRule type="cellIs" dxfId="953" priority="12513" operator="equal">
      <formula>"Toeic Lv1"</formula>
    </cfRule>
  </conditionalFormatting>
  <conditionalFormatting sqref="D154">
    <cfRule type="cellIs" dxfId="952" priority="12514" operator="equal">
      <formula>"GT Lv3"</formula>
    </cfRule>
  </conditionalFormatting>
  <conditionalFormatting sqref="D154">
    <cfRule type="cellIs" dxfId="951" priority="12515" operator="equal">
      <formula>"GT Lv2"</formula>
    </cfRule>
  </conditionalFormatting>
  <conditionalFormatting sqref="D154">
    <cfRule type="cellIs" dxfId="950" priority="12516" operator="equal">
      <formula>"GT Lv1"</formula>
    </cfRule>
  </conditionalFormatting>
  <conditionalFormatting sqref="X153:Y153">
    <cfRule type="endsWith" dxfId="949" priority="12517" operator="endsWith" text=" ">
      <formula>RIGHT((X153),LEN(" "))=(" ")</formula>
    </cfRule>
  </conditionalFormatting>
  <conditionalFormatting sqref="X153:Y153">
    <cfRule type="endsWith" dxfId="948" priority="12518" operator="endsWith" text=" ">
      <formula>RIGHT((X153),LEN(" "))=(" ")</formula>
    </cfRule>
  </conditionalFormatting>
  <conditionalFormatting sqref="R153">
    <cfRule type="containsText" dxfId="947" priority="12519" operator="containsText" text="Chung">
      <formula>NOT(ISERROR(SEARCH(("Chung"),(R153))))</formula>
    </cfRule>
  </conditionalFormatting>
  <conditionalFormatting sqref="R153">
    <cfRule type="containsText" dxfId="946" priority="12520" operator="containsText" text="Chung">
      <formula>NOT(ISERROR(SEARCH(("Chung"),(R153))))</formula>
    </cfRule>
  </conditionalFormatting>
  <conditionalFormatting sqref="W153:X153">
    <cfRule type="cellIs" dxfId="945" priority="12521" operator="equal">
      <formula>"Sách"</formula>
    </cfRule>
  </conditionalFormatting>
  <conditionalFormatting sqref="W153:X153">
    <cfRule type="cellIs" dxfId="944" priority="12522" operator="equal">
      <formula>"Sách"</formula>
    </cfRule>
  </conditionalFormatting>
  <conditionalFormatting sqref="N153">
    <cfRule type="cellIs" dxfId="943" priority="12523" operator="equal">
      <formula>"TIẾN"</formula>
    </cfRule>
  </conditionalFormatting>
  <conditionalFormatting sqref="F153:H153">
    <cfRule type="cellIs" dxfId="942" priority="12524" operator="equal">
      <formula>"A"</formula>
    </cfRule>
  </conditionalFormatting>
  <conditionalFormatting sqref="F153:H153">
    <cfRule type="cellIs" dxfId="941" priority="12525" operator="equal">
      <formula>"B"</formula>
    </cfRule>
  </conditionalFormatting>
  <conditionalFormatting sqref="F153:H153">
    <cfRule type="cellIs" dxfId="940" priority="12526" operator="equal">
      <formula>"C"</formula>
    </cfRule>
  </conditionalFormatting>
  <conditionalFormatting sqref="F153:H153">
    <cfRule type="cellIs" dxfId="939" priority="12527" operator="equal">
      <formula>"T"</formula>
    </cfRule>
  </conditionalFormatting>
  <conditionalFormatting sqref="F153:H153">
    <cfRule type="cellIs" dxfId="938" priority="12528" operator="equal">
      <formula>"V"</formula>
    </cfRule>
  </conditionalFormatting>
  <conditionalFormatting sqref="AC153:AD153">
    <cfRule type="cellIs" dxfId="937" priority="12529" operator="equal">
      <formula>"Đã nhận"</formula>
    </cfRule>
  </conditionalFormatting>
  <conditionalFormatting sqref="H153 F153">
    <cfRule type="colorScale" priority="12530">
      <colorScale>
        <cfvo type="min"/>
        <cfvo type="max"/>
        <color rgb="FF57BB8A"/>
        <color rgb="FFFFFFFF"/>
      </colorScale>
    </cfRule>
  </conditionalFormatting>
  <conditionalFormatting sqref="G153">
    <cfRule type="cellIs" dxfId="936" priority="12531" operator="equal">
      <formula>"V"</formula>
    </cfRule>
  </conditionalFormatting>
  <conditionalFormatting sqref="G153">
    <cfRule type="cellIs" dxfId="935" priority="12532" operator="equal">
      <formula>"T"</formula>
    </cfRule>
  </conditionalFormatting>
  <conditionalFormatting sqref="G153">
    <cfRule type="cellIs" dxfId="934" priority="12533" operator="equal">
      <formula>"C"</formula>
    </cfRule>
  </conditionalFormatting>
  <conditionalFormatting sqref="G153">
    <cfRule type="cellIs" dxfId="933" priority="12534" operator="equal">
      <formula>"B"</formula>
    </cfRule>
  </conditionalFormatting>
  <conditionalFormatting sqref="G153">
    <cfRule type="cellIs" dxfId="932" priority="12535" operator="equal">
      <formula>"A"</formula>
    </cfRule>
  </conditionalFormatting>
  <conditionalFormatting sqref="G153">
    <cfRule type="cellIs" dxfId="931" priority="12536" operator="equal">
      <formula>"V"</formula>
    </cfRule>
  </conditionalFormatting>
  <conditionalFormatting sqref="G153">
    <cfRule type="cellIs" dxfId="930" priority="12537" operator="equal">
      <formula>"V"</formula>
    </cfRule>
  </conditionalFormatting>
  <conditionalFormatting sqref="G153">
    <cfRule type="cellIs" dxfId="929" priority="12538" operator="equal">
      <formula>"V"</formula>
    </cfRule>
  </conditionalFormatting>
  <conditionalFormatting sqref="G153">
    <cfRule type="cellIs" dxfId="928" priority="12539" operator="equal">
      <formula>"V"</formula>
    </cfRule>
  </conditionalFormatting>
  <conditionalFormatting sqref="G153">
    <cfRule type="cellIs" dxfId="927" priority="12540" operator="equal">
      <formula>"V"</formula>
    </cfRule>
  </conditionalFormatting>
  <conditionalFormatting sqref="G153">
    <cfRule type="cellIs" dxfId="926" priority="12541" operator="equal">
      <formula>"V"</formula>
    </cfRule>
  </conditionalFormatting>
  <conditionalFormatting sqref="B153">
    <cfRule type="cellIs" dxfId="925" priority="12542" operator="equal">
      <formula>"LỖI LINK FB"</formula>
    </cfRule>
  </conditionalFormatting>
  <conditionalFormatting sqref="B153">
    <cfRule type="cellIs" dxfId="924" priority="12543" operator="equal">
      <formula>"Chờ feedback"</formula>
    </cfRule>
  </conditionalFormatting>
  <conditionalFormatting sqref="B153">
    <cfRule type="cellIs" dxfId="923" priority="12544" operator="equal">
      <formula>"Chờ lớp"</formula>
    </cfRule>
  </conditionalFormatting>
  <conditionalFormatting sqref="B153">
    <cfRule type="cellIs" dxfId="922" priority="12545" operator="equal">
      <formula>"DONE"</formula>
    </cfRule>
  </conditionalFormatting>
  <conditionalFormatting sqref="B153">
    <cfRule type="cellIs" dxfId="921" priority="12546" operator="equal">
      <formula>"LỖI LINK FB"</formula>
    </cfRule>
  </conditionalFormatting>
  <conditionalFormatting sqref="B153">
    <cfRule type="cellIs" dxfId="920" priority="12547" operator="equal">
      <formula>"LỖI LINK FB"</formula>
    </cfRule>
  </conditionalFormatting>
  <conditionalFormatting sqref="B153">
    <cfRule type="cellIs" dxfId="919" priority="12548" operator="equal">
      <formula>"LỖI LINK FB"</formula>
    </cfRule>
  </conditionalFormatting>
  <conditionalFormatting sqref="B153">
    <cfRule type="cellIs" dxfId="918" priority="12549" operator="equal">
      <formula>"LỖI LINK FB"</formula>
    </cfRule>
  </conditionalFormatting>
  <conditionalFormatting sqref="B153">
    <cfRule type="cellIs" dxfId="917" priority="12550" operator="equal">
      <formula>"LỖI LINK FB"</formula>
    </cfRule>
  </conditionalFormatting>
  <conditionalFormatting sqref="B153">
    <cfRule type="cellIs" dxfId="916" priority="12551" operator="equal">
      <formula>"LỖI LINK FB"</formula>
    </cfRule>
  </conditionalFormatting>
  <conditionalFormatting sqref="B153">
    <cfRule type="cellIs" dxfId="915" priority="12552" operator="equal">
      <formula>"LỖI LINK FB"</formula>
    </cfRule>
  </conditionalFormatting>
  <conditionalFormatting sqref="B153">
    <cfRule type="cellIs" dxfId="914" priority="12553" operator="equal">
      <formula>"LỖI LINK FB"</formula>
    </cfRule>
  </conditionalFormatting>
  <conditionalFormatting sqref="B153">
    <cfRule type="cellIs" dxfId="913" priority="12554" operator="equal">
      <formula>"LỖI LINK FB"</formula>
    </cfRule>
  </conditionalFormatting>
  <conditionalFormatting sqref="B153">
    <cfRule type="cellIs" dxfId="912" priority="12555" operator="equal">
      <formula>"LỖI LINK FB"</formula>
    </cfRule>
  </conditionalFormatting>
  <conditionalFormatting sqref="B153">
    <cfRule type="cellIs" dxfId="911" priority="12556" operator="equal">
      <formula>"LỖI LINK FB"</formula>
    </cfRule>
  </conditionalFormatting>
  <conditionalFormatting sqref="B153">
    <cfRule type="cellIs" dxfId="910" priority="12557" operator="equal">
      <formula>"LỖI LINK FB"</formula>
    </cfRule>
  </conditionalFormatting>
  <conditionalFormatting sqref="B153">
    <cfRule type="cellIs" dxfId="909" priority="12558" operator="equal">
      <formula>"LỖI LINK FB"</formula>
    </cfRule>
  </conditionalFormatting>
  <conditionalFormatting sqref="B153">
    <cfRule type="cellIs" dxfId="908" priority="12559" operator="equal">
      <formula>"LỖI LINK FB"</formula>
    </cfRule>
  </conditionalFormatting>
  <conditionalFormatting sqref="B153">
    <cfRule type="cellIs" dxfId="907" priority="12560" operator="equal">
      <formula>"Chờ feedback"</formula>
    </cfRule>
  </conditionalFormatting>
  <conditionalFormatting sqref="B153">
    <cfRule type="cellIs" dxfId="906" priority="12561" operator="equal">
      <formula>"Chờ lớp"</formula>
    </cfRule>
  </conditionalFormatting>
  <conditionalFormatting sqref="B153">
    <cfRule type="cellIs" dxfId="905" priority="12562" operator="equal">
      <formula>"DONE"</formula>
    </cfRule>
  </conditionalFormatting>
  <conditionalFormatting sqref="C153:C157">
    <cfRule type="cellIs" dxfId="904" priority="12563" operator="equal">
      <formula>"Up quá trình"</formula>
    </cfRule>
  </conditionalFormatting>
  <conditionalFormatting sqref="C153:C157">
    <cfRule type="cellIs" dxfId="903" priority="12564" operator="equal">
      <formula>"Đã tính lương"</formula>
    </cfRule>
  </conditionalFormatting>
  <conditionalFormatting sqref="C153:C157">
    <cfRule type="cellIs" dxfId="902" priority="12565" operator="equal">
      <formula>"Up Level"</formula>
    </cfRule>
  </conditionalFormatting>
  <conditionalFormatting sqref="C153:C157">
    <cfRule type="cellIs" dxfId="901" priority="12566" operator="equal">
      <formula>"Mới"</formula>
    </cfRule>
  </conditionalFormatting>
  <conditionalFormatting sqref="C153:C157">
    <cfRule type="cellIs" dxfId="900" priority="12567" operator="equal">
      <formula>"Up quá trình"</formula>
    </cfRule>
  </conditionalFormatting>
  <conditionalFormatting sqref="C153:C157">
    <cfRule type="cellIs" dxfId="899" priority="12568" operator="equal">
      <formula>"Up Level"</formula>
    </cfRule>
  </conditionalFormatting>
  <conditionalFormatting sqref="C153:C157">
    <cfRule type="cellIs" dxfId="898" priority="12569" operator="equal">
      <formula>"Mới"</formula>
    </cfRule>
  </conditionalFormatting>
  <conditionalFormatting sqref="C153:C157">
    <cfRule type="cellIs" dxfId="897" priority="12570" operator="equal">
      <formula>"Đã tính lương"</formula>
    </cfRule>
  </conditionalFormatting>
  <conditionalFormatting sqref="C153:C157">
    <cfRule type="cellIs" dxfId="896" priority="12571" operator="equal">
      <formula>"Up quá trình"</formula>
    </cfRule>
  </conditionalFormatting>
  <conditionalFormatting sqref="C153:C157">
    <cfRule type="cellIs" dxfId="895" priority="12572" operator="equal">
      <formula>"Đã tính lương"</formula>
    </cfRule>
  </conditionalFormatting>
  <conditionalFormatting sqref="C153:C157">
    <cfRule type="cellIs" dxfId="894" priority="12573" operator="equal">
      <formula>"Up Level"</formula>
    </cfRule>
  </conditionalFormatting>
  <conditionalFormatting sqref="C153:C157">
    <cfRule type="cellIs" dxfId="893" priority="12574" operator="equal">
      <formula>"Mới"</formula>
    </cfRule>
  </conditionalFormatting>
  <conditionalFormatting sqref="C153:C157">
    <cfRule type="cellIs" dxfId="892" priority="12575" operator="equal">
      <formula>"Up quá trình"</formula>
    </cfRule>
  </conditionalFormatting>
  <conditionalFormatting sqref="C153:C157">
    <cfRule type="cellIs" dxfId="891" priority="12576" operator="equal">
      <formula>"Up Level"</formula>
    </cfRule>
  </conditionalFormatting>
  <conditionalFormatting sqref="C153:C157">
    <cfRule type="cellIs" dxfId="890" priority="12577" operator="equal">
      <formula>"Mới"</formula>
    </cfRule>
  </conditionalFormatting>
  <conditionalFormatting sqref="C152:C157">
    <cfRule type="cellIs" dxfId="889" priority="12578" operator="equal">
      <formula>"Đã tính lương"</formula>
    </cfRule>
  </conditionalFormatting>
  <conditionalFormatting sqref="C152:C157">
    <cfRule type="cellIs" dxfId="888" priority="12579" operator="equal">
      <formula>"Up quá trình"</formula>
    </cfRule>
  </conditionalFormatting>
  <conditionalFormatting sqref="C152:C157">
    <cfRule type="cellIs" dxfId="887" priority="12580" operator="equal">
      <formula>"Đã tính lương"</formula>
    </cfRule>
  </conditionalFormatting>
  <conditionalFormatting sqref="C152:C157">
    <cfRule type="cellIs" dxfId="886" priority="12581" operator="equal">
      <formula>"Up Level"</formula>
    </cfRule>
  </conditionalFormatting>
  <conditionalFormatting sqref="C152:C157">
    <cfRule type="cellIs" dxfId="885" priority="12582" operator="equal">
      <formula>"Mới"</formula>
    </cfRule>
  </conditionalFormatting>
  <conditionalFormatting sqref="C152:C157">
    <cfRule type="cellIs" dxfId="884" priority="12583" operator="equal">
      <formula>"Up quá trình"</formula>
    </cfRule>
  </conditionalFormatting>
  <conditionalFormatting sqref="C152:C157">
    <cfRule type="cellIs" dxfId="883" priority="12584" operator="equal">
      <formula>"Up Level"</formula>
    </cfRule>
  </conditionalFormatting>
  <conditionalFormatting sqref="C152:C157">
    <cfRule type="cellIs" dxfId="882" priority="12585" operator="equal">
      <formula>"Mới"</formula>
    </cfRule>
  </conditionalFormatting>
  <conditionalFormatting sqref="B2:B6389 C695">
    <cfRule type="cellIs" dxfId="881" priority="12586" operator="equal">
      <formula>"DONE"</formula>
    </cfRule>
  </conditionalFormatting>
  <conditionalFormatting sqref="B2:B6389 C695">
    <cfRule type="cellIs" dxfId="880" priority="12587" operator="equal">
      <formula>"Chờ lớp"</formula>
    </cfRule>
  </conditionalFormatting>
  <conditionalFormatting sqref="B2:B6389 C695">
    <cfRule type="cellIs" dxfId="879" priority="12588" operator="equal">
      <formula>"Chờ feedback"</formula>
    </cfRule>
  </conditionalFormatting>
  <conditionalFormatting sqref="B2:B6389 C695">
    <cfRule type="cellIs" dxfId="878" priority="12589" operator="equal">
      <formula>"LỖI LINK FB"</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ellIs" dxfId="877" priority="12590" operator="equal">
      <formula>"GT Lv1"</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ellIs" dxfId="876" priority="12591" operator="equal">
      <formula>"GT Lv2"</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ellIs" dxfId="875" priority="12592" operator="equal">
      <formula>"GT Lv3"</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ellIs" dxfId="874" priority="12593" operator="equal">
      <formula>"Toeic Lv1"</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ellIs" dxfId="873" priority="12594" operator="equal">
      <formula>"Toeic Lv2"</formula>
    </cfRule>
  </conditionalFormatting>
  <conditionalFormatting sqref="D152 D158:D258 E159:E258 D260:E260 D262:E299 D302:E313 D315:D418 E315:E447 D422:D447 D449:E476 D478:E481 D483:D485 E483:E491 D489:D491 D493:E500 D502:E508 D510:E510 D513:E519 D521:D525 E521:E528 D528 D530:E533 D535:E536 D538:D540 E538:E555 D542:D549 D555 D557:E559 D562:E571 D578:E591 D593:D596 E593:E603 D598:D603 D608:E619 D622:E625 D629:E629 D631:E639 D641:E674 D676:E1509 F695 D1515:E1516 D1520:E1558 D1560:E1717 D1720:E1768 D1773:E1803 D1805:E6389">
    <cfRule type="containsText" dxfId="872" priority="12595" operator="containsText" text="Combo">
      <formula>NOT(ISERROR(SEARCH(("Combo"),(D152))))</formula>
    </cfRule>
  </conditionalFormatting>
  <conditionalFormatting sqref="X151:Y151">
    <cfRule type="endsWith" dxfId="871" priority="12596" operator="endsWith" text=" ">
      <formula>RIGHT((X151),LEN(" "))=(" ")</formula>
    </cfRule>
  </conditionalFormatting>
  <conditionalFormatting sqref="X151:Y151">
    <cfRule type="endsWith" dxfId="870" priority="12597" operator="endsWith" text=" ">
      <formula>RIGHT((X151),LEN(" "))=(" ")</formula>
    </cfRule>
  </conditionalFormatting>
  <conditionalFormatting sqref="W151:X151">
    <cfRule type="cellIs" dxfId="869" priority="12598" operator="equal">
      <formula>"Sách"</formula>
    </cfRule>
  </conditionalFormatting>
  <conditionalFormatting sqref="W151:X151">
    <cfRule type="cellIs" dxfId="868" priority="12599" operator="equal">
      <formula>"Sách"</formula>
    </cfRule>
  </conditionalFormatting>
  <conditionalFormatting sqref="R151">
    <cfRule type="containsText" dxfId="867" priority="12600" operator="containsText" text="Chung">
      <formula>NOT(ISERROR(SEARCH(("Chung"),(R151))))</formula>
    </cfRule>
  </conditionalFormatting>
  <conditionalFormatting sqref="R151">
    <cfRule type="containsText" dxfId="866" priority="12601" operator="containsText" text="Chung">
      <formula>NOT(ISERROR(SEARCH(("Chung"),(R151))))</formula>
    </cfRule>
  </conditionalFormatting>
  <conditionalFormatting sqref="N151">
    <cfRule type="cellIs" dxfId="865" priority="12602" operator="equal">
      <formula>"TIẾN"</formula>
    </cfRule>
  </conditionalFormatting>
  <conditionalFormatting sqref="B151">
    <cfRule type="cellIs" dxfId="864" priority="12603" operator="equal">
      <formula>"LỖI LINK FB"</formula>
    </cfRule>
  </conditionalFormatting>
  <conditionalFormatting sqref="B151">
    <cfRule type="cellIs" dxfId="863" priority="12604" operator="equal">
      <formula>"Chờ feedback"</formula>
    </cfRule>
  </conditionalFormatting>
  <conditionalFormatting sqref="B151">
    <cfRule type="cellIs" dxfId="862" priority="12605" operator="equal">
      <formula>"Chờ lớp"</formula>
    </cfRule>
  </conditionalFormatting>
  <conditionalFormatting sqref="B151">
    <cfRule type="cellIs" dxfId="861" priority="12606" operator="equal">
      <formula>"DONE"</formula>
    </cfRule>
  </conditionalFormatting>
  <conditionalFormatting sqref="B151">
    <cfRule type="cellIs" dxfId="860" priority="12607" operator="equal">
      <formula>"LỖI LINK FB"</formula>
    </cfRule>
  </conditionalFormatting>
  <conditionalFormatting sqref="B151">
    <cfRule type="cellIs" dxfId="859" priority="12608" operator="equal">
      <formula>"LỖI LINK FB"</formula>
    </cfRule>
  </conditionalFormatting>
  <conditionalFormatting sqref="B151">
    <cfRule type="cellIs" dxfId="858" priority="12609" operator="equal">
      <formula>"LỖI LINK FB"</formula>
    </cfRule>
  </conditionalFormatting>
  <conditionalFormatting sqref="B151">
    <cfRule type="cellIs" dxfId="857" priority="12610" operator="equal">
      <formula>"LỖI LINK FB"</formula>
    </cfRule>
  </conditionalFormatting>
  <conditionalFormatting sqref="B151">
    <cfRule type="cellIs" dxfId="856" priority="12611" operator="equal">
      <formula>"LỖI LINK FB"</formula>
    </cfRule>
  </conditionalFormatting>
  <conditionalFormatting sqref="B151">
    <cfRule type="cellIs" dxfId="855" priority="12612" operator="equal">
      <formula>"LỖI LINK FB"</formula>
    </cfRule>
  </conditionalFormatting>
  <conditionalFormatting sqref="B151">
    <cfRule type="cellIs" dxfId="854" priority="12613" operator="equal">
      <formula>"LỖI LINK FB"</formula>
    </cfRule>
  </conditionalFormatting>
  <conditionalFormatting sqref="B151">
    <cfRule type="cellIs" dxfId="853" priority="12614" operator="equal">
      <formula>"LỖI LINK FB"</formula>
    </cfRule>
  </conditionalFormatting>
  <conditionalFormatting sqref="B151">
    <cfRule type="cellIs" dxfId="852" priority="12615" operator="equal">
      <formula>"LỖI LINK FB"</formula>
    </cfRule>
  </conditionalFormatting>
  <conditionalFormatting sqref="B151">
    <cfRule type="cellIs" dxfId="851" priority="12616" operator="equal">
      <formula>"LỖI LINK FB"</formula>
    </cfRule>
  </conditionalFormatting>
  <conditionalFormatting sqref="B151">
    <cfRule type="cellIs" dxfId="850" priority="12617" operator="equal">
      <formula>"LỖI LINK FB"</formula>
    </cfRule>
  </conditionalFormatting>
  <conditionalFormatting sqref="B151">
    <cfRule type="cellIs" dxfId="849" priority="12618" operator="equal">
      <formula>"LỖI LINK FB"</formula>
    </cfRule>
  </conditionalFormatting>
  <conditionalFormatting sqref="B151">
    <cfRule type="cellIs" dxfId="848" priority="12619" operator="equal">
      <formula>"LỖI LINK FB"</formula>
    </cfRule>
  </conditionalFormatting>
  <conditionalFormatting sqref="B151">
    <cfRule type="cellIs" dxfId="847" priority="12620" operator="equal">
      <formula>"LỖI LINK FB"</formula>
    </cfRule>
  </conditionalFormatting>
  <conditionalFormatting sqref="B151">
    <cfRule type="cellIs" dxfId="846" priority="12621" operator="equal">
      <formula>"Chờ feedback"</formula>
    </cfRule>
  </conditionalFormatting>
  <conditionalFormatting sqref="B151">
    <cfRule type="cellIs" dxfId="845" priority="12622" operator="equal">
      <formula>"Chờ lớp"</formula>
    </cfRule>
  </conditionalFormatting>
  <conditionalFormatting sqref="B151">
    <cfRule type="cellIs" dxfId="844" priority="12623" operator="equal">
      <formula>"DONE"</formula>
    </cfRule>
  </conditionalFormatting>
  <conditionalFormatting sqref="D151">
    <cfRule type="containsText" dxfId="843" priority="12624" operator="containsText" text="Combo">
      <formula>NOT(ISERROR(SEARCH(("Combo"),(D151))))</formula>
    </cfRule>
  </conditionalFormatting>
  <conditionalFormatting sqref="D151">
    <cfRule type="cellIs" dxfId="842" priority="12625" operator="equal">
      <formula>"Toeic Lv2"</formula>
    </cfRule>
  </conditionalFormatting>
  <conditionalFormatting sqref="D151">
    <cfRule type="cellIs" dxfId="841" priority="12626" operator="equal">
      <formula>"Toeic Lv1"</formula>
    </cfRule>
  </conditionalFormatting>
  <conditionalFormatting sqref="D151">
    <cfRule type="cellIs" dxfId="840" priority="12627" operator="equal">
      <formula>"GT Lv3"</formula>
    </cfRule>
  </conditionalFormatting>
  <conditionalFormatting sqref="D151">
    <cfRule type="cellIs" dxfId="839" priority="12628" operator="equal">
      <formula>"GT Lv2"</formula>
    </cfRule>
  </conditionalFormatting>
  <conditionalFormatting sqref="D151">
    <cfRule type="cellIs" dxfId="838" priority="12629" operator="equal">
      <formula>"GT Lv1"</formula>
    </cfRule>
  </conditionalFormatting>
  <conditionalFormatting sqref="G151:H151">
    <cfRule type="cellIs" dxfId="837" priority="12630" operator="equal">
      <formula>"V"</formula>
    </cfRule>
  </conditionalFormatting>
  <conditionalFormatting sqref="G151:H151">
    <cfRule type="cellIs" dxfId="836" priority="12631" operator="equal">
      <formula>"T"</formula>
    </cfRule>
  </conditionalFormatting>
  <conditionalFormatting sqref="G151:H151">
    <cfRule type="cellIs" dxfId="835" priority="12632" operator="equal">
      <formula>"C"</formula>
    </cfRule>
  </conditionalFormatting>
  <conditionalFormatting sqref="G151:H151">
    <cfRule type="cellIs" dxfId="834" priority="12633" operator="equal">
      <formula>"B"</formula>
    </cfRule>
  </conditionalFormatting>
  <conditionalFormatting sqref="G151:H151">
    <cfRule type="cellIs" dxfId="833" priority="12634" operator="equal">
      <formula>"A"</formula>
    </cfRule>
  </conditionalFormatting>
  <conditionalFormatting sqref="H151">
    <cfRule type="colorScale" priority="12635">
      <colorScale>
        <cfvo type="min"/>
        <cfvo type="max"/>
        <color rgb="FF57BB8A"/>
        <color rgb="FFFFFFFF"/>
      </colorScale>
    </cfRule>
  </conditionalFormatting>
  <conditionalFormatting sqref="C151">
    <cfRule type="cellIs" dxfId="832" priority="12636" operator="equal">
      <formula>"Up quá trình"</formula>
    </cfRule>
  </conditionalFormatting>
  <conditionalFormatting sqref="C151">
    <cfRule type="cellIs" dxfId="831" priority="12637" operator="equal">
      <formula>"Đã tính lương"</formula>
    </cfRule>
  </conditionalFormatting>
  <conditionalFormatting sqref="C151">
    <cfRule type="cellIs" dxfId="830" priority="12638" operator="equal">
      <formula>"Up Level"</formula>
    </cfRule>
  </conditionalFormatting>
  <conditionalFormatting sqref="C151">
    <cfRule type="cellIs" dxfId="829" priority="12639" operator="equal">
      <formula>"Mới"</formula>
    </cfRule>
  </conditionalFormatting>
  <conditionalFormatting sqref="C151">
    <cfRule type="cellIs" dxfId="828" priority="12640" operator="equal">
      <formula>"Up quá trình"</formula>
    </cfRule>
  </conditionalFormatting>
  <conditionalFormatting sqref="C151">
    <cfRule type="cellIs" dxfId="827" priority="12641" operator="equal">
      <formula>"Up Level"</formula>
    </cfRule>
  </conditionalFormatting>
  <conditionalFormatting sqref="C151">
    <cfRule type="cellIs" dxfId="826" priority="12642" operator="equal">
      <formula>"Mới"</formula>
    </cfRule>
  </conditionalFormatting>
  <conditionalFormatting sqref="G151">
    <cfRule type="cellIs" dxfId="825" priority="12643" operator="equal">
      <formula>"V"</formula>
    </cfRule>
  </conditionalFormatting>
  <conditionalFormatting sqref="G151">
    <cfRule type="cellIs" dxfId="824" priority="12644" operator="equal">
      <formula>"T"</formula>
    </cfRule>
  </conditionalFormatting>
  <conditionalFormatting sqref="G151">
    <cfRule type="cellIs" dxfId="823" priority="12645" operator="equal">
      <formula>"C"</formula>
    </cfRule>
  </conditionalFormatting>
  <conditionalFormatting sqref="G151">
    <cfRule type="cellIs" dxfId="822" priority="12646" operator="equal">
      <formula>"B"</formula>
    </cfRule>
  </conditionalFormatting>
  <conditionalFormatting sqref="G151">
    <cfRule type="cellIs" dxfId="821" priority="12647" operator="equal">
      <formula>"A"</formula>
    </cfRule>
  </conditionalFormatting>
  <conditionalFormatting sqref="G151">
    <cfRule type="cellIs" dxfId="820" priority="12648" operator="equal">
      <formula>"V"</formula>
    </cfRule>
  </conditionalFormatting>
  <conditionalFormatting sqref="G151">
    <cfRule type="cellIs" dxfId="819" priority="12649" operator="equal">
      <formula>"V"</formula>
    </cfRule>
  </conditionalFormatting>
  <conditionalFormatting sqref="G151">
    <cfRule type="cellIs" dxfId="818" priority="12650" operator="equal">
      <formula>"V"</formula>
    </cfRule>
  </conditionalFormatting>
  <conditionalFormatting sqref="G151">
    <cfRule type="cellIs" dxfId="817" priority="12651" operator="equal">
      <formula>"V"</formula>
    </cfRule>
  </conditionalFormatting>
  <conditionalFormatting sqref="G151">
    <cfRule type="cellIs" dxfId="816" priority="12652" operator="equal">
      <formula>"V"</formula>
    </cfRule>
  </conditionalFormatting>
  <conditionalFormatting sqref="G151">
    <cfRule type="cellIs" dxfId="815" priority="12653" operator="equal">
      <formula>"V"</formula>
    </cfRule>
  </conditionalFormatting>
  <conditionalFormatting sqref="AC151:AD151">
    <cfRule type="cellIs" dxfId="814" priority="12654" operator="equal">
      <formula>"Đã nhận"</formula>
    </cfRule>
  </conditionalFormatting>
  <conditionalFormatting sqref="C151">
    <cfRule type="cellIs" dxfId="813" priority="12655" operator="equal">
      <formula>"Đã tính lương"</formula>
    </cfRule>
  </conditionalFormatting>
  <conditionalFormatting sqref="C151">
    <cfRule type="cellIs" dxfId="812" priority="12656" operator="equal">
      <formula>"Up quá trình"</formula>
    </cfRule>
  </conditionalFormatting>
  <conditionalFormatting sqref="C151">
    <cfRule type="cellIs" dxfId="811" priority="12657" operator="equal">
      <formula>"Đã tính lương"</formula>
    </cfRule>
  </conditionalFormatting>
  <conditionalFormatting sqref="C151">
    <cfRule type="cellIs" dxfId="810" priority="12658" operator="equal">
      <formula>"Up Level"</formula>
    </cfRule>
  </conditionalFormatting>
  <conditionalFormatting sqref="C151">
    <cfRule type="cellIs" dxfId="809" priority="12659" operator="equal">
      <formula>"Mới"</formula>
    </cfRule>
  </conditionalFormatting>
  <conditionalFormatting sqref="C151">
    <cfRule type="cellIs" dxfId="808" priority="12660" operator="equal">
      <formula>"Up quá trình"</formula>
    </cfRule>
  </conditionalFormatting>
  <conditionalFormatting sqref="C151">
    <cfRule type="cellIs" dxfId="807" priority="12661" operator="equal">
      <formula>"Up Level"</formula>
    </cfRule>
  </conditionalFormatting>
  <conditionalFormatting sqref="C151">
    <cfRule type="cellIs" dxfId="806" priority="12662" operator="equal">
      <formula>"Mới"</formula>
    </cfRule>
  </conditionalFormatting>
  <conditionalFormatting sqref="B150">
    <cfRule type="cellIs" dxfId="805" priority="12663" operator="equal">
      <formula>"DONE"</formula>
    </cfRule>
  </conditionalFormatting>
  <conditionalFormatting sqref="B150">
    <cfRule type="cellIs" dxfId="804" priority="12664" operator="equal">
      <formula>"Chờ lớp"</formula>
    </cfRule>
  </conditionalFormatting>
  <conditionalFormatting sqref="B150">
    <cfRule type="cellIs" dxfId="803" priority="12665" operator="equal">
      <formula>"Chờ feedback"</formula>
    </cfRule>
  </conditionalFormatting>
  <conditionalFormatting sqref="B150">
    <cfRule type="cellIs" dxfId="802" priority="12666" operator="equal">
      <formula>"LỖI LINK FB"</formula>
    </cfRule>
  </conditionalFormatting>
  <conditionalFormatting sqref="B150">
    <cfRule type="cellIs" dxfId="801" priority="12667" operator="equal">
      <formula>"LỖI LINK FB"</formula>
    </cfRule>
  </conditionalFormatting>
  <conditionalFormatting sqref="B150">
    <cfRule type="cellIs" dxfId="800" priority="12668" operator="equal">
      <formula>"LỖI LINK FB"</formula>
    </cfRule>
  </conditionalFormatting>
  <conditionalFormatting sqref="B150">
    <cfRule type="cellIs" dxfId="799" priority="12669" operator="equal">
      <formula>"LỖI LINK FB"</formula>
    </cfRule>
  </conditionalFormatting>
  <conditionalFormatting sqref="B150">
    <cfRule type="cellIs" dxfId="798" priority="12670" operator="equal">
      <formula>"LỖI LINK FB"</formula>
    </cfRule>
  </conditionalFormatting>
  <conditionalFormatting sqref="B150">
    <cfRule type="cellIs" dxfId="797" priority="12671" operator="equal">
      <formula>"LỖI LINK FB"</formula>
    </cfRule>
  </conditionalFormatting>
  <conditionalFormatting sqref="B150">
    <cfRule type="cellIs" dxfId="796" priority="12672" operator="equal">
      <formula>"LỖI LINK FB"</formula>
    </cfRule>
  </conditionalFormatting>
  <conditionalFormatting sqref="B150">
    <cfRule type="cellIs" dxfId="795" priority="12673" operator="equal">
      <formula>"LỖI LINK FB"</formula>
    </cfRule>
  </conditionalFormatting>
  <conditionalFormatting sqref="B150">
    <cfRule type="cellIs" dxfId="794" priority="12674" operator="equal">
      <formula>"LỖI LINK FB"</formula>
    </cfRule>
  </conditionalFormatting>
  <conditionalFormatting sqref="B150">
    <cfRule type="cellIs" dxfId="793" priority="12675" operator="equal">
      <formula>"LỖI LINK FB"</formula>
    </cfRule>
  </conditionalFormatting>
  <conditionalFormatting sqref="B150">
    <cfRule type="cellIs" dxfId="792" priority="12676" operator="equal">
      <formula>"LỖI LINK FB"</formula>
    </cfRule>
  </conditionalFormatting>
  <conditionalFormatting sqref="B150">
    <cfRule type="cellIs" dxfId="791" priority="12677" operator="equal">
      <formula>"LỖI LINK FB"</formula>
    </cfRule>
  </conditionalFormatting>
  <conditionalFormatting sqref="B150">
    <cfRule type="cellIs" dxfId="790" priority="12678" operator="equal">
      <formula>"LỖI LINK FB"</formula>
    </cfRule>
  </conditionalFormatting>
  <conditionalFormatting sqref="B150">
    <cfRule type="cellIs" dxfId="789" priority="12679" operator="equal">
      <formula>"LỖI LINK FB"</formula>
    </cfRule>
  </conditionalFormatting>
  <conditionalFormatting sqref="B150">
    <cfRule type="cellIs" dxfId="788" priority="12680" operator="equal">
      <formula>"DONE"</formula>
    </cfRule>
  </conditionalFormatting>
  <conditionalFormatting sqref="B150">
    <cfRule type="cellIs" dxfId="787" priority="12681" operator="equal">
      <formula>"Chờ lớp"</formula>
    </cfRule>
  </conditionalFormatting>
  <conditionalFormatting sqref="B150">
    <cfRule type="cellIs" dxfId="786" priority="12682" operator="equal">
      <formula>"Chờ feedback"</formula>
    </cfRule>
  </conditionalFormatting>
  <conditionalFormatting sqref="B150">
    <cfRule type="cellIs" dxfId="785" priority="12683" operator="equal">
      <formula>"LỖI LINK FB"</formula>
    </cfRule>
  </conditionalFormatting>
  <conditionalFormatting sqref="X150:Y150">
    <cfRule type="endsWith" dxfId="784" priority="12684" operator="endsWith" text=" ">
      <formula>RIGHT((X150),LEN(" "))=(" ")</formula>
    </cfRule>
  </conditionalFormatting>
  <conditionalFormatting sqref="R150">
    <cfRule type="containsText" dxfId="783" priority="12685" operator="containsText" text="Chung">
      <formula>NOT(ISERROR(SEARCH(("Chung"),(R150))))</formula>
    </cfRule>
  </conditionalFormatting>
  <conditionalFormatting sqref="R150">
    <cfRule type="containsText" dxfId="782" priority="12686" operator="containsText" text="Chung">
      <formula>NOT(ISERROR(SEARCH(("Chung"),(R150))))</formula>
    </cfRule>
  </conditionalFormatting>
  <conditionalFormatting sqref="H150">
    <cfRule type="colorScale" priority="12687">
      <colorScale>
        <cfvo type="min"/>
        <cfvo type="max"/>
        <color rgb="FF57BB8A"/>
        <color rgb="FFFFFFFF"/>
      </colorScale>
    </cfRule>
  </conditionalFormatting>
  <conditionalFormatting sqref="G150:H150">
    <cfRule type="cellIs" dxfId="781" priority="12688" operator="equal">
      <formula>"A"</formula>
    </cfRule>
  </conditionalFormatting>
  <conditionalFormatting sqref="G150:H150">
    <cfRule type="cellIs" dxfId="780" priority="12689" operator="equal">
      <formula>"B"</formula>
    </cfRule>
  </conditionalFormatting>
  <conditionalFormatting sqref="G150:H150">
    <cfRule type="cellIs" dxfId="779" priority="12690" operator="equal">
      <formula>"C"</formula>
    </cfRule>
  </conditionalFormatting>
  <conditionalFormatting sqref="G150:H150">
    <cfRule type="cellIs" dxfId="778" priority="12691" operator="equal">
      <formula>"T"</formula>
    </cfRule>
  </conditionalFormatting>
  <conditionalFormatting sqref="G150:H150">
    <cfRule type="cellIs" dxfId="777" priority="12692" operator="equal">
      <formula>"V"</formula>
    </cfRule>
  </conditionalFormatting>
  <conditionalFormatting sqref="G150">
    <cfRule type="cellIs" dxfId="776" priority="12693" operator="equal">
      <formula>"V"</formula>
    </cfRule>
  </conditionalFormatting>
  <conditionalFormatting sqref="G150">
    <cfRule type="cellIs" dxfId="775" priority="12694" operator="equal">
      <formula>"V"</formula>
    </cfRule>
  </conditionalFormatting>
  <conditionalFormatting sqref="G150">
    <cfRule type="cellIs" dxfId="774" priority="12695" operator="equal">
      <formula>"V"</formula>
    </cfRule>
  </conditionalFormatting>
  <conditionalFormatting sqref="G150">
    <cfRule type="cellIs" dxfId="773" priority="12696" operator="equal">
      <formula>"V"</formula>
    </cfRule>
  </conditionalFormatting>
  <conditionalFormatting sqref="G150">
    <cfRule type="cellIs" dxfId="772" priority="12697" operator="equal">
      <formula>"V"</formula>
    </cfRule>
  </conditionalFormatting>
  <conditionalFormatting sqref="G150">
    <cfRule type="cellIs" dxfId="771" priority="12698" operator="equal">
      <formula>"V"</formula>
    </cfRule>
  </conditionalFormatting>
  <conditionalFormatting sqref="G150">
    <cfRule type="cellIs" dxfId="770" priority="12699" operator="equal">
      <formula>"A"</formula>
    </cfRule>
  </conditionalFormatting>
  <conditionalFormatting sqref="G150">
    <cfRule type="cellIs" dxfId="769" priority="12700" operator="equal">
      <formula>"B"</formula>
    </cfRule>
  </conditionalFormatting>
  <conditionalFormatting sqref="G150">
    <cfRule type="cellIs" dxfId="768" priority="12701" operator="equal">
      <formula>"C"</formula>
    </cfRule>
  </conditionalFormatting>
  <conditionalFormatting sqref="G150">
    <cfRule type="cellIs" dxfId="767" priority="12702" operator="equal">
      <formula>"T"</formula>
    </cfRule>
  </conditionalFormatting>
  <conditionalFormatting sqref="G150">
    <cfRule type="cellIs" dxfId="766" priority="12703" operator="equal">
      <formula>"V"</formula>
    </cfRule>
  </conditionalFormatting>
  <conditionalFormatting sqref="D150">
    <cfRule type="cellIs" dxfId="765" priority="12704" operator="equal">
      <formula>"GT Lv1"</formula>
    </cfRule>
  </conditionalFormatting>
  <conditionalFormatting sqref="D150">
    <cfRule type="cellIs" dxfId="764" priority="12705" operator="equal">
      <formula>"GT Lv2"</formula>
    </cfRule>
  </conditionalFormatting>
  <conditionalFormatting sqref="D150">
    <cfRule type="cellIs" dxfId="763" priority="12706" operator="equal">
      <formula>"GT Lv3"</formula>
    </cfRule>
  </conditionalFormatting>
  <conditionalFormatting sqref="D150">
    <cfRule type="cellIs" dxfId="762" priority="12707" operator="equal">
      <formula>"Toeic Lv1"</formula>
    </cfRule>
  </conditionalFormatting>
  <conditionalFormatting sqref="D150">
    <cfRule type="cellIs" dxfId="761" priority="12708" operator="equal">
      <formula>"Toeic Lv2"</formula>
    </cfRule>
  </conditionalFormatting>
  <conditionalFormatting sqref="D150">
    <cfRule type="containsText" dxfId="760" priority="12709" operator="containsText" text="Combo">
      <formula>NOT(ISERROR(SEARCH(("Combo"),(D150))))</formula>
    </cfRule>
  </conditionalFormatting>
  <conditionalFormatting sqref="X150:Y150">
    <cfRule type="endsWith" dxfId="759" priority="12710" operator="endsWith" text=" ">
      <formula>RIGHT((X150),LEN(" "))=(" ")</formula>
    </cfRule>
  </conditionalFormatting>
  <conditionalFormatting sqref="N150">
    <cfRule type="cellIs" dxfId="758" priority="12711" operator="equal">
      <formula>"TIẾN"</formula>
    </cfRule>
  </conditionalFormatting>
  <conditionalFormatting sqref="AC150:AD150">
    <cfRule type="cellIs" dxfId="757" priority="12712" operator="equal">
      <formula>"Đã nhận"</formula>
    </cfRule>
  </conditionalFormatting>
  <conditionalFormatting sqref="W150:X150">
    <cfRule type="cellIs" dxfId="756" priority="12713" operator="equal">
      <formula>"Sách"</formula>
    </cfRule>
  </conditionalFormatting>
  <conditionalFormatting sqref="C150">
    <cfRule type="cellIs" dxfId="755" priority="12714" operator="equal">
      <formula>"Mới"</formula>
    </cfRule>
  </conditionalFormatting>
  <conditionalFormatting sqref="C150">
    <cfRule type="cellIs" dxfId="754" priority="12715" operator="equal">
      <formula>"Up Level"</formula>
    </cfRule>
  </conditionalFormatting>
  <conditionalFormatting sqref="C150">
    <cfRule type="cellIs" dxfId="753" priority="12716" operator="equal">
      <formula>"Đã tính lương"</formula>
    </cfRule>
  </conditionalFormatting>
  <conditionalFormatting sqref="C150">
    <cfRule type="cellIs" dxfId="752" priority="12717" operator="equal">
      <formula>"Up quá trình"</formula>
    </cfRule>
  </conditionalFormatting>
  <conditionalFormatting sqref="C150">
    <cfRule type="cellIs" dxfId="751" priority="12718" operator="equal">
      <formula>"Mới"</formula>
    </cfRule>
  </conditionalFormatting>
  <conditionalFormatting sqref="C150">
    <cfRule type="cellIs" dxfId="750" priority="12719" operator="equal">
      <formula>"Up Level"</formula>
    </cfRule>
  </conditionalFormatting>
  <conditionalFormatting sqref="C150">
    <cfRule type="cellIs" dxfId="749" priority="12720" operator="equal">
      <formula>"Up quá trình"</formula>
    </cfRule>
  </conditionalFormatting>
  <conditionalFormatting sqref="W150:X150">
    <cfRule type="cellIs" dxfId="748" priority="12721" operator="equal">
      <formula>"Sách"</formula>
    </cfRule>
  </conditionalFormatting>
  <conditionalFormatting sqref="C150:C151">
    <cfRule type="cellIs" dxfId="747" priority="12722" operator="equal">
      <formula>"Mới"</formula>
    </cfRule>
  </conditionalFormatting>
  <conditionalFormatting sqref="C150:C151">
    <cfRule type="cellIs" dxfId="746" priority="12723" operator="equal">
      <formula>"Up Level"</formula>
    </cfRule>
  </conditionalFormatting>
  <conditionalFormatting sqref="C150:C151">
    <cfRule type="cellIs" dxfId="745" priority="12724" operator="equal">
      <formula>"Up quá trình"</formula>
    </cfRule>
  </conditionalFormatting>
  <conditionalFormatting sqref="C150:C151">
    <cfRule type="cellIs" dxfId="744" priority="12725" operator="equal">
      <formula>"Mới"</formula>
    </cfRule>
  </conditionalFormatting>
  <conditionalFormatting sqref="C150:C151">
    <cfRule type="cellIs" dxfId="743" priority="12726" operator="equal">
      <formula>"Up Level"</formula>
    </cfRule>
  </conditionalFormatting>
  <conditionalFormatting sqref="C150:C151">
    <cfRule type="cellIs" dxfId="742" priority="12727" operator="equal">
      <formula>"Đã tính lương"</formula>
    </cfRule>
  </conditionalFormatting>
  <conditionalFormatting sqref="C150:C151">
    <cfRule type="cellIs" dxfId="741" priority="12728" operator="equal">
      <formula>"Up quá trình"</formula>
    </cfRule>
  </conditionalFormatting>
  <conditionalFormatting sqref="C150:C151">
    <cfRule type="cellIs" dxfId="740" priority="12729" operator="equal">
      <formula>"Đã tính lương"</formula>
    </cfRule>
  </conditionalFormatting>
  <conditionalFormatting sqref="D149:E149">
    <cfRule type="containsText" dxfId="739" priority="12730" operator="containsText" text="Combo">
      <formula>NOT(ISERROR(SEARCH(("Combo"),(D149))))</formula>
    </cfRule>
  </conditionalFormatting>
  <conditionalFormatting sqref="D149:E149">
    <cfRule type="cellIs" dxfId="738" priority="12731" operator="equal">
      <formula>"Toeic Lv2"</formula>
    </cfRule>
  </conditionalFormatting>
  <conditionalFormatting sqref="D149:E149">
    <cfRule type="cellIs" dxfId="737" priority="12732" operator="equal">
      <formula>"Toeic Lv1"</formula>
    </cfRule>
  </conditionalFormatting>
  <conditionalFormatting sqref="D149:E149">
    <cfRule type="cellIs" dxfId="736" priority="12733" operator="equal">
      <formula>"GT Lv3"</formula>
    </cfRule>
  </conditionalFormatting>
  <conditionalFormatting sqref="D149:E149">
    <cfRule type="cellIs" dxfId="735" priority="12734" operator="equal">
      <formula>"GT Lv2"</formula>
    </cfRule>
  </conditionalFormatting>
  <conditionalFormatting sqref="D149:E149">
    <cfRule type="cellIs" dxfId="734" priority="12735" operator="equal">
      <formula>"GT Lv1"</formula>
    </cfRule>
  </conditionalFormatting>
  <conditionalFormatting sqref="B148">
    <cfRule type="cellIs" dxfId="733" priority="12736" operator="equal">
      <formula>"LỖI LINK FB"</formula>
    </cfRule>
  </conditionalFormatting>
  <conditionalFormatting sqref="B148">
    <cfRule type="cellIs" dxfId="732" priority="12737" operator="equal">
      <formula>"Chờ feedback"</formula>
    </cfRule>
  </conditionalFormatting>
  <conditionalFormatting sqref="B148">
    <cfRule type="cellIs" dxfId="731" priority="12738" operator="equal">
      <formula>"Chờ lớp"</formula>
    </cfRule>
  </conditionalFormatting>
  <conditionalFormatting sqref="B148">
    <cfRule type="cellIs" dxfId="730" priority="12739" operator="equal">
      <formula>"DONE"</formula>
    </cfRule>
  </conditionalFormatting>
  <conditionalFormatting sqref="B148">
    <cfRule type="cellIs" dxfId="729" priority="12740" operator="equal">
      <formula>"LỖI LINK FB"</formula>
    </cfRule>
  </conditionalFormatting>
  <conditionalFormatting sqref="B148">
    <cfRule type="cellIs" dxfId="728" priority="12741" operator="equal">
      <formula>"LỖI LINK FB"</formula>
    </cfRule>
  </conditionalFormatting>
  <conditionalFormatting sqref="B148">
    <cfRule type="cellIs" dxfId="727" priority="12742" operator="equal">
      <formula>"LỖI LINK FB"</formula>
    </cfRule>
  </conditionalFormatting>
  <conditionalFormatting sqref="B148">
    <cfRule type="cellIs" dxfId="726" priority="12743" operator="equal">
      <formula>"LỖI LINK FB"</formula>
    </cfRule>
  </conditionalFormatting>
  <conditionalFormatting sqref="B148">
    <cfRule type="cellIs" dxfId="725" priority="12744" operator="equal">
      <formula>"LỖI LINK FB"</formula>
    </cfRule>
  </conditionalFormatting>
  <conditionalFormatting sqref="B148">
    <cfRule type="cellIs" dxfId="724" priority="12745" operator="equal">
      <formula>"LỖI LINK FB"</formula>
    </cfRule>
  </conditionalFormatting>
  <conditionalFormatting sqref="B148">
    <cfRule type="cellIs" dxfId="723" priority="12746" operator="equal">
      <formula>"LỖI LINK FB"</formula>
    </cfRule>
  </conditionalFormatting>
  <conditionalFormatting sqref="B148">
    <cfRule type="cellIs" dxfId="722" priority="12747" operator="equal">
      <formula>"LỖI LINK FB"</formula>
    </cfRule>
  </conditionalFormatting>
  <conditionalFormatting sqref="B148">
    <cfRule type="cellIs" dxfId="721" priority="12748" operator="equal">
      <formula>"LỖI LINK FB"</formula>
    </cfRule>
  </conditionalFormatting>
  <conditionalFormatting sqref="B148">
    <cfRule type="cellIs" dxfId="720" priority="12749" operator="equal">
      <formula>"LỖI LINK FB"</formula>
    </cfRule>
  </conditionalFormatting>
  <conditionalFormatting sqref="B148">
    <cfRule type="cellIs" dxfId="719" priority="12750" operator="equal">
      <formula>"LỖI LINK FB"</formula>
    </cfRule>
  </conditionalFormatting>
  <conditionalFormatting sqref="B148">
    <cfRule type="cellIs" dxfId="718" priority="12751" operator="equal">
      <formula>"LỖI LINK FB"</formula>
    </cfRule>
  </conditionalFormatting>
  <conditionalFormatting sqref="B148">
    <cfRule type="cellIs" dxfId="717" priority="12752" operator="equal">
      <formula>"LỖI LINK FB"</formula>
    </cfRule>
  </conditionalFormatting>
  <conditionalFormatting sqref="B148">
    <cfRule type="cellIs" dxfId="716" priority="12753" operator="equal">
      <formula>"LỖI LINK FB"</formula>
    </cfRule>
  </conditionalFormatting>
  <conditionalFormatting sqref="B148">
    <cfRule type="cellIs" dxfId="715" priority="12754" operator="equal">
      <formula>"Chờ feedback"</formula>
    </cfRule>
  </conditionalFormatting>
  <conditionalFormatting sqref="B148">
    <cfRule type="cellIs" dxfId="714" priority="12755" operator="equal">
      <formula>"Chờ lớp"</formula>
    </cfRule>
  </conditionalFormatting>
  <conditionalFormatting sqref="B148">
    <cfRule type="cellIs" dxfId="713" priority="12756" operator="equal">
      <formula>"DONE"</formula>
    </cfRule>
  </conditionalFormatting>
  <conditionalFormatting sqref="C148">
    <cfRule type="cellIs" dxfId="712" priority="12757" operator="equal">
      <formula>"Up quá trình"</formula>
    </cfRule>
  </conditionalFormatting>
  <conditionalFormatting sqref="C148">
    <cfRule type="cellIs" dxfId="711" priority="12758" operator="equal">
      <formula>"Đã tính lương"</formula>
    </cfRule>
  </conditionalFormatting>
  <conditionalFormatting sqref="C148">
    <cfRule type="cellIs" dxfId="710" priority="12759" operator="equal">
      <formula>"Up Level"</formula>
    </cfRule>
  </conditionalFormatting>
  <conditionalFormatting sqref="C148">
    <cfRule type="cellIs" dxfId="709" priority="12760" operator="equal">
      <formula>"Mới"</formula>
    </cfRule>
  </conditionalFormatting>
  <conditionalFormatting sqref="C148">
    <cfRule type="cellIs" dxfId="708" priority="12761" operator="equal">
      <formula>"Up quá trình"</formula>
    </cfRule>
  </conditionalFormatting>
  <conditionalFormatting sqref="C148">
    <cfRule type="cellIs" dxfId="707" priority="12762" operator="equal">
      <formula>"Up Level"</formula>
    </cfRule>
  </conditionalFormatting>
  <conditionalFormatting sqref="C148">
    <cfRule type="cellIs" dxfId="706" priority="12763" operator="equal">
      <formula>"Mới"</formula>
    </cfRule>
  </conditionalFormatting>
  <conditionalFormatting sqref="D148">
    <cfRule type="containsText" dxfId="705" priority="12764" operator="containsText" text="Combo">
      <formula>NOT(ISERROR(SEARCH(("Combo"),(D148))))</formula>
    </cfRule>
  </conditionalFormatting>
  <conditionalFormatting sqref="D148">
    <cfRule type="cellIs" dxfId="704" priority="12765" operator="equal">
      <formula>"Toeic Lv2"</formula>
    </cfRule>
  </conditionalFormatting>
  <conditionalFormatting sqref="D148">
    <cfRule type="cellIs" dxfId="703" priority="12766" operator="equal">
      <formula>"Toeic Lv1"</formula>
    </cfRule>
  </conditionalFormatting>
  <conditionalFormatting sqref="D148">
    <cfRule type="cellIs" dxfId="702" priority="12767" operator="equal">
      <formula>"GT Lv3"</formula>
    </cfRule>
  </conditionalFormatting>
  <conditionalFormatting sqref="D148">
    <cfRule type="cellIs" dxfId="701" priority="12768" operator="equal">
      <formula>"GT Lv2"</formula>
    </cfRule>
  </conditionalFormatting>
  <conditionalFormatting sqref="D148">
    <cfRule type="cellIs" dxfId="700" priority="12769" operator="equal">
      <formula>"GT Lv1"</formula>
    </cfRule>
  </conditionalFormatting>
  <conditionalFormatting sqref="H148">
    <cfRule type="colorScale" priority="12770">
      <colorScale>
        <cfvo type="min"/>
        <cfvo type="max"/>
        <color rgb="FF57BB8A"/>
        <color rgb="FFFFFFFF"/>
      </colorScale>
    </cfRule>
  </conditionalFormatting>
  <conditionalFormatting sqref="G148:H148">
    <cfRule type="cellIs" dxfId="699" priority="12771" operator="equal">
      <formula>"A"</formula>
    </cfRule>
  </conditionalFormatting>
  <conditionalFormatting sqref="G148:H148">
    <cfRule type="cellIs" dxfId="698" priority="12772" operator="equal">
      <formula>"B"</formula>
    </cfRule>
  </conditionalFormatting>
  <conditionalFormatting sqref="G148:H148">
    <cfRule type="cellIs" dxfId="697" priority="12773" operator="equal">
      <formula>"C"</formula>
    </cfRule>
  </conditionalFormatting>
  <conditionalFormatting sqref="G148:H148">
    <cfRule type="cellIs" dxfId="696" priority="12774" operator="equal">
      <formula>"T"</formula>
    </cfRule>
  </conditionalFormatting>
  <conditionalFormatting sqref="G148:H148">
    <cfRule type="cellIs" dxfId="695" priority="12775" operator="equal">
      <formula>"V"</formula>
    </cfRule>
  </conditionalFormatting>
  <conditionalFormatting sqref="G148">
    <cfRule type="cellIs" dxfId="694" priority="12776" operator="equal">
      <formula>"V"</formula>
    </cfRule>
  </conditionalFormatting>
  <conditionalFormatting sqref="G148">
    <cfRule type="cellIs" dxfId="693" priority="12777" operator="equal">
      <formula>"T"</formula>
    </cfRule>
  </conditionalFormatting>
  <conditionalFormatting sqref="G148">
    <cfRule type="cellIs" dxfId="692" priority="12778" operator="equal">
      <formula>"C"</formula>
    </cfRule>
  </conditionalFormatting>
  <conditionalFormatting sqref="G148">
    <cfRule type="cellIs" dxfId="691" priority="12779" operator="equal">
      <formula>"B"</formula>
    </cfRule>
  </conditionalFormatting>
  <conditionalFormatting sqref="G148">
    <cfRule type="cellIs" dxfId="690" priority="12780" operator="equal">
      <formula>"A"</formula>
    </cfRule>
  </conditionalFormatting>
  <conditionalFormatting sqref="G148">
    <cfRule type="cellIs" dxfId="689" priority="12781" operator="equal">
      <formula>"V"</formula>
    </cfRule>
  </conditionalFormatting>
  <conditionalFormatting sqref="G148">
    <cfRule type="cellIs" dxfId="688" priority="12782" operator="equal">
      <formula>"V"</formula>
    </cfRule>
  </conditionalFormatting>
  <conditionalFormatting sqref="G148">
    <cfRule type="cellIs" dxfId="687" priority="12783" operator="equal">
      <formula>"V"</formula>
    </cfRule>
  </conditionalFormatting>
  <conditionalFormatting sqref="G148">
    <cfRule type="cellIs" dxfId="686" priority="12784" operator="equal">
      <formula>"V"</formula>
    </cfRule>
  </conditionalFormatting>
  <conditionalFormatting sqref="G148">
    <cfRule type="cellIs" dxfId="685" priority="12785" operator="equal">
      <formula>"V"</formula>
    </cfRule>
  </conditionalFormatting>
  <conditionalFormatting sqref="G148">
    <cfRule type="cellIs" dxfId="684" priority="12786" operator="equal">
      <formula>"V"</formula>
    </cfRule>
  </conditionalFormatting>
  <conditionalFormatting sqref="G148">
    <cfRule type="cellIs" dxfId="683" priority="12787" operator="equal">
      <formula>"V"</formula>
    </cfRule>
  </conditionalFormatting>
  <conditionalFormatting sqref="G148">
    <cfRule type="cellIs" dxfId="682" priority="12788" operator="equal">
      <formula>"T"</formula>
    </cfRule>
  </conditionalFormatting>
  <conditionalFormatting sqref="G148">
    <cfRule type="cellIs" dxfId="681" priority="12789" operator="equal">
      <formula>"C"</formula>
    </cfRule>
  </conditionalFormatting>
  <conditionalFormatting sqref="G148">
    <cfRule type="cellIs" dxfId="680" priority="12790" operator="equal">
      <formula>"B"</formula>
    </cfRule>
  </conditionalFormatting>
  <conditionalFormatting sqref="G148">
    <cfRule type="cellIs" dxfId="679" priority="12791" operator="equal">
      <formula>"A"</formula>
    </cfRule>
  </conditionalFormatting>
  <conditionalFormatting sqref="N148">
    <cfRule type="cellIs" dxfId="678" priority="12792" operator="equal">
      <formula>"TIẾN"</formula>
    </cfRule>
  </conditionalFormatting>
  <conditionalFormatting sqref="AC148:AD148">
    <cfRule type="cellIs" dxfId="677" priority="12793" operator="equal">
      <formula>"Đã nhận"</formula>
    </cfRule>
  </conditionalFormatting>
  <conditionalFormatting sqref="A148">
    <cfRule type="cellIs" dxfId="676" priority="12794" operator="equal">
      <formula>"Đã nhận"</formula>
    </cfRule>
  </conditionalFormatting>
  <conditionalFormatting sqref="A148">
    <cfRule type="cellIs" dxfId="675" priority="12795" operator="equal">
      <formula>"Đã nhận"</formula>
    </cfRule>
  </conditionalFormatting>
  <conditionalFormatting sqref="X148:Y148">
    <cfRule type="endsWith" dxfId="674" priority="12796" operator="endsWith" text=" ">
      <formula>RIGHT((X148),LEN(" "))=(" ")</formula>
    </cfRule>
  </conditionalFormatting>
  <conditionalFormatting sqref="X148:Y148">
    <cfRule type="endsWith" dxfId="673" priority="12797" operator="endsWith" text=" ">
      <formula>RIGHT((X148),LEN(" "))=(" ")</formula>
    </cfRule>
  </conditionalFormatting>
  <conditionalFormatting sqref="R148">
    <cfRule type="containsText" dxfId="672" priority="12798" operator="containsText" text="Chung">
      <formula>NOT(ISERROR(SEARCH(("Chung"),(R148))))</formula>
    </cfRule>
  </conditionalFormatting>
  <conditionalFormatting sqref="R148">
    <cfRule type="containsText" dxfId="671" priority="12799" operator="containsText" text="Chung">
      <formula>NOT(ISERROR(SEARCH(("Chung"),(R148))))</formula>
    </cfRule>
  </conditionalFormatting>
  <conditionalFormatting sqref="W148:X148">
    <cfRule type="cellIs" dxfId="670" priority="12800" operator="equal">
      <formula>"Sách"</formula>
    </cfRule>
  </conditionalFormatting>
  <conditionalFormatting sqref="W148:X148">
    <cfRule type="cellIs" dxfId="669" priority="12801" operator="equal">
      <formula>"Sách"</formula>
    </cfRule>
  </conditionalFormatting>
  <conditionalFormatting sqref="Y148">
    <cfRule type="endsWith" dxfId="668" priority="12802" operator="endsWith" text=" ">
      <formula>RIGHT((Y148),LEN(" "))=(" ")</formula>
    </cfRule>
  </conditionalFormatting>
  <conditionalFormatting sqref="Y148">
    <cfRule type="endsWith" dxfId="667" priority="12803" operator="endsWith" text=" ">
      <formula>RIGHT((Y148),LEN(" "))=(" ")</formula>
    </cfRule>
  </conditionalFormatting>
  <conditionalFormatting sqref="A147">
    <cfRule type="cellIs" dxfId="666" priority="12804" operator="equal">
      <formula>"Đã nhận"</formula>
    </cfRule>
  </conditionalFormatting>
  <conditionalFormatting sqref="A147">
    <cfRule type="cellIs" dxfId="665" priority="12805" operator="equal">
      <formula>"Đã nhận"</formula>
    </cfRule>
  </conditionalFormatting>
  <conditionalFormatting sqref="H147">
    <cfRule type="colorScale" priority="12806">
      <colorScale>
        <cfvo type="min"/>
        <cfvo type="max"/>
        <color rgb="FF57BB8A"/>
        <color rgb="FFFFFFFF"/>
      </colorScale>
    </cfRule>
  </conditionalFormatting>
  <conditionalFormatting sqref="G147:H147">
    <cfRule type="cellIs" dxfId="664" priority="12807" operator="equal">
      <formula>"A"</formula>
    </cfRule>
  </conditionalFormatting>
  <conditionalFormatting sqref="G147:H147">
    <cfRule type="cellIs" dxfId="663" priority="12808" operator="equal">
      <formula>"B"</formula>
    </cfRule>
  </conditionalFormatting>
  <conditionalFormatting sqref="G147:H147">
    <cfRule type="cellIs" dxfId="662" priority="12809" operator="equal">
      <formula>"C"</formula>
    </cfRule>
  </conditionalFormatting>
  <conditionalFormatting sqref="G147:H147">
    <cfRule type="cellIs" dxfId="661" priority="12810" operator="equal">
      <formula>"T"</formula>
    </cfRule>
  </conditionalFormatting>
  <conditionalFormatting sqref="G147:H147">
    <cfRule type="cellIs" dxfId="660" priority="12811" operator="equal">
      <formula>"V"</formula>
    </cfRule>
  </conditionalFormatting>
  <conditionalFormatting sqref="W147:X147">
    <cfRule type="cellIs" dxfId="659" priority="12812" operator="equal">
      <formula>"Sách"</formula>
    </cfRule>
  </conditionalFormatting>
  <conditionalFormatting sqref="W147:X147">
    <cfRule type="cellIs" dxfId="658" priority="12813" operator="equal">
      <formula>"Sách"</formula>
    </cfRule>
  </conditionalFormatting>
  <conditionalFormatting sqref="X147:Y147">
    <cfRule type="endsWith" dxfId="657" priority="12814" operator="endsWith" text=" ">
      <formula>RIGHT((X147),LEN(" "))=(" ")</formula>
    </cfRule>
  </conditionalFormatting>
  <conditionalFormatting sqref="X147:Y147">
    <cfRule type="endsWith" dxfId="656" priority="12815" operator="endsWith" text=" ">
      <formula>RIGHT((X147),LEN(" "))=(" ")</formula>
    </cfRule>
  </conditionalFormatting>
  <conditionalFormatting sqref="N147">
    <cfRule type="cellIs" dxfId="655" priority="12816" operator="equal">
      <formula>"TIẾN"</formula>
    </cfRule>
  </conditionalFormatting>
  <conditionalFormatting sqref="AC147:AD147">
    <cfRule type="cellIs" dxfId="654" priority="12817" operator="equal">
      <formula>"Đã nhận"</formula>
    </cfRule>
  </conditionalFormatting>
  <conditionalFormatting sqref="R147">
    <cfRule type="containsText" dxfId="653" priority="12818" operator="containsText" text="Chung">
      <formula>NOT(ISERROR(SEARCH(("Chung"),(R147))))</formula>
    </cfRule>
  </conditionalFormatting>
  <conditionalFormatting sqref="R147">
    <cfRule type="containsText" dxfId="652" priority="12819" operator="containsText" text="Chung">
      <formula>NOT(ISERROR(SEARCH(("Chung"),(R147))))</formula>
    </cfRule>
  </conditionalFormatting>
  <conditionalFormatting sqref="G147">
    <cfRule type="cellIs" dxfId="651" priority="12820" operator="equal">
      <formula>"V"</formula>
    </cfRule>
  </conditionalFormatting>
  <conditionalFormatting sqref="G147">
    <cfRule type="cellIs" dxfId="650" priority="12821" operator="equal">
      <formula>"V"</formula>
    </cfRule>
  </conditionalFormatting>
  <conditionalFormatting sqref="G147">
    <cfRule type="cellIs" dxfId="649" priority="12822" operator="equal">
      <formula>"V"</formula>
    </cfRule>
  </conditionalFormatting>
  <conditionalFormatting sqref="G147">
    <cfRule type="cellIs" dxfId="648" priority="12823" operator="equal">
      <formula>"V"</formula>
    </cfRule>
  </conditionalFormatting>
  <conditionalFormatting sqref="G147">
    <cfRule type="cellIs" dxfId="647" priority="12824" operator="equal">
      <formula>"V"</formula>
    </cfRule>
  </conditionalFormatting>
  <conditionalFormatting sqref="G147">
    <cfRule type="cellIs" dxfId="646" priority="12825" operator="equal">
      <formula>"V"</formula>
    </cfRule>
  </conditionalFormatting>
  <conditionalFormatting sqref="G147">
    <cfRule type="cellIs" dxfId="645" priority="12826" operator="equal">
      <formula>"A"</formula>
    </cfRule>
  </conditionalFormatting>
  <conditionalFormatting sqref="G147">
    <cfRule type="cellIs" dxfId="644" priority="12827" operator="equal">
      <formula>"B"</formula>
    </cfRule>
  </conditionalFormatting>
  <conditionalFormatting sqref="G147">
    <cfRule type="cellIs" dxfId="643" priority="12828" operator="equal">
      <formula>"C"</formula>
    </cfRule>
  </conditionalFormatting>
  <conditionalFormatting sqref="G147">
    <cfRule type="cellIs" dxfId="642" priority="12829" operator="equal">
      <formula>"T"</formula>
    </cfRule>
  </conditionalFormatting>
  <conditionalFormatting sqref="G147">
    <cfRule type="cellIs" dxfId="641" priority="12830" operator="equal">
      <formula>"V"</formula>
    </cfRule>
  </conditionalFormatting>
  <conditionalFormatting sqref="B147">
    <cfRule type="cellIs" dxfId="640" priority="12831" operator="equal">
      <formula>"DONE"</formula>
    </cfRule>
  </conditionalFormatting>
  <conditionalFormatting sqref="B147">
    <cfRule type="cellIs" dxfId="639" priority="12832" operator="equal">
      <formula>"Chờ lớp"</formula>
    </cfRule>
  </conditionalFormatting>
  <conditionalFormatting sqref="B147">
    <cfRule type="cellIs" dxfId="638" priority="12833" operator="equal">
      <formula>"Chờ feedback"</formula>
    </cfRule>
  </conditionalFormatting>
  <conditionalFormatting sqref="B147">
    <cfRule type="cellIs" dxfId="637" priority="12834" operator="equal">
      <formula>"LỖI LINK FB"</formula>
    </cfRule>
  </conditionalFormatting>
  <conditionalFormatting sqref="B147">
    <cfRule type="cellIs" dxfId="636" priority="12835" operator="equal">
      <formula>"LỖI LINK FB"</formula>
    </cfRule>
  </conditionalFormatting>
  <conditionalFormatting sqref="B147">
    <cfRule type="cellIs" dxfId="635" priority="12836" operator="equal">
      <formula>"LỖI LINK FB"</formula>
    </cfRule>
  </conditionalFormatting>
  <conditionalFormatting sqref="B147">
    <cfRule type="cellIs" dxfId="634" priority="12837" operator="equal">
      <formula>"LỖI LINK FB"</formula>
    </cfRule>
  </conditionalFormatting>
  <conditionalFormatting sqref="B147">
    <cfRule type="cellIs" dxfId="633" priority="12838" operator="equal">
      <formula>"LỖI LINK FB"</formula>
    </cfRule>
  </conditionalFormatting>
  <conditionalFormatting sqref="B147">
    <cfRule type="cellIs" dxfId="632" priority="12839" operator="equal">
      <formula>"LỖI LINK FB"</formula>
    </cfRule>
  </conditionalFormatting>
  <conditionalFormatting sqref="B147">
    <cfRule type="cellIs" dxfId="631" priority="12840" operator="equal">
      <formula>"LỖI LINK FB"</formula>
    </cfRule>
  </conditionalFormatting>
  <conditionalFormatting sqref="B147">
    <cfRule type="cellIs" dxfId="630" priority="12841" operator="equal">
      <formula>"LỖI LINK FB"</formula>
    </cfRule>
  </conditionalFormatting>
  <conditionalFormatting sqref="B147">
    <cfRule type="cellIs" dxfId="629" priority="12842" operator="equal">
      <formula>"LỖI LINK FB"</formula>
    </cfRule>
  </conditionalFormatting>
  <conditionalFormatting sqref="B147">
    <cfRule type="cellIs" dxfId="628" priority="12843" operator="equal">
      <formula>"LỖI LINK FB"</formula>
    </cfRule>
  </conditionalFormatting>
  <conditionalFormatting sqref="B147">
    <cfRule type="cellIs" dxfId="627" priority="12844" operator="equal">
      <formula>"LỖI LINK FB"</formula>
    </cfRule>
  </conditionalFormatting>
  <conditionalFormatting sqref="B147">
    <cfRule type="cellIs" dxfId="626" priority="12845" operator="equal">
      <formula>"LỖI LINK FB"</formula>
    </cfRule>
  </conditionalFormatting>
  <conditionalFormatting sqref="B147">
    <cfRule type="cellIs" dxfId="625" priority="12846" operator="equal">
      <formula>"LỖI LINK FB"</formula>
    </cfRule>
  </conditionalFormatting>
  <conditionalFormatting sqref="B147">
    <cfRule type="cellIs" dxfId="624" priority="12847" operator="equal">
      <formula>"LỖI LINK FB"</formula>
    </cfRule>
  </conditionalFormatting>
  <conditionalFormatting sqref="B147">
    <cfRule type="cellIs" dxfId="623" priority="12848" operator="equal">
      <formula>"DONE"</formula>
    </cfRule>
  </conditionalFormatting>
  <conditionalFormatting sqref="B147">
    <cfRule type="cellIs" dxfId="622" priority="12849" operator="equal">
      <formula>"Chờ lớp"</formula>
    </cfRule>
  </conditionalFormatting>
  <conditionalFormatting sqref="B147">
    <cfRule type="cellIs" dxfId="621" priority="12850" operator="equal">
      <formula>"Chờ feedback"</formula>
    </cfRule>
  </conditionalFormatting>
  <conditionalFormatting sqref="B147">
    <cfRule type="cellIs" dxfId="620" priority="12851" operator="equal">
      <formula>"LỖI LINK FB"</formula>
    </cfRule>
  </conditionalFormatting>
  <conditionalFormatting sqref="C147">
    <cfRule type="cellIs" dxfId="619" priority="12852" operator="equal">
      <formula>"Mới"</formula>
    </cfRule>
  </conditionalFormatting>
  <conditionalFormatting sqref="C147">
    <cfRule type="cellIs" dxfId="618" priority="12853" operator="equal">
      <formula>"Up Level"</formula>
    </cfRule>
  </conditionalFormatting>
  <conditionalFormatting sqref="C147">
    <cfRule type="cellIs" dxfId="617" priority="12854" operator="equal">
      <formula>"Up quá trình"</formula>
    </cfRule>
  </conditionalFormatting>
  <conditionalFormatting sqref="C147">
    <cfRule type="cellIs" dxfId="616" priority="12855" operator="equal">
      <formula>"Mới"</formula>
    </cfRule>
  </conditionalFormatting>
  <conditionalFormatting sqref="C147">
    <cfRule type="cellIs" dxfId="615" priority="12856" operator="equal">
      <formula>"Up Level"</formula>
    </cfRule>
  </conditionalFormatting>
  <conditionalFormatting sqref="C147">
    <cfRule type="cellIs" dxfId="614" priority="12857" operator="equal">
      <formula>"Đã tính lương"</formula>
    </cfRule>
  </conditionalFormatting>
  <conditionalFormatting sqref="C147">
    <cfRule type="cellIs" dxfId="613" priority="12858" operator="equal">
      <formula>"Up quá trình"</formula>
    </cfRule>
  </conditionalFormatting>
  <conditionalFormatting sqref="D147">
    <cfRule type="cellIs" dxfId="612" priority="12859" operator="equal">
      <formula>"GT Lv1"</formula>
    </cfRule>
  </conditionalFormatting>
  <conditionalFormatting sqref="D147">
    <cfRule type="cellIs" dxfId="611" priority="12860" operator="equal">
      <formula>"GT Lv2"</formula>
    </cfRule>
  </conditionalFormatting>
  <conditionalFormatting sqref="D147">
    <cfRule type="cellIs" dxfId="610" priority="12861" operator="equal">
      <formula>"GT Lv3"</formula>
    </cfRule>
  </conditionalFormatting>
  <conditionalFormatting sqref="D147">
    <cfRule type="cellIs" dxfId="609" priority="12862" operator="equal">
      <formula>"Toeic Lv1"</formula>
    </cfRule>
  </conditionalFormatting>
  <conditionalFormatting sqref="D147">
    <cfRule type="cellIs" dxfId="608" priority="12863" operator="equal">
      <formula>"Toeic Lv2"</formula>
    </cfRule>
  </conditionalFormatting>
  <conditionalFormatting sqref="D147">
    <cfRule type="containsText" dxfId="607" priority="12864" operator="containsText" text="Combo">
      <formula>NOT(ISERROR(SEARCH(("Combo"),(D147))))</formula>
    </cfRule>
  </conditionalFormatting>
  <conditionalFormatting sqref="B140 B153">
    <cfRule type="cellIs" dxfId="606" priority="12865" operator="equal">
      <formula>"LỖI LINK FB"</formula>
    </cfRule>
  </conditionalFormatting>
  <conditionalFormatting sqref="B140 B153">
    <cfRule type="cellIs" dxfId="605" priority="12866" operator="equal">
      <formula>"Chờ feedback"</formula>
    </cfRule>
  </conditionalFormatting>
  <conditionalFormatting sqref="B140 B153">
    <cfRule type="cellIs" dxfId="604" priority="12867" operator="equal">
      <formula>"Chờ lớp"</formula>
    </cfRule>
  </conditionalFormatting>
  <conditionalFormatting sqref="B140 B153">
    <cfRule type="cellIs" dxfId="603" priority="12868" operator="equal">
      <formula>"DONE"</formula>
    </cfRule>
  </conditionalFormatting>
  <conditionalFormatting sqref="B140 B153">
    <cfRule type="cellIs" dxfId="602" priority="12869" operator="equal">
      <formula>"LỖI LINK FB"</formula>
    </cfRule>
  </conditionalFormatting>
  <conditionalFormatting sqref="B140 B153">
    <cfRule type="cellIs" dxfId="601" priority="12870" operator="equal">
      <formula>"LỖI LINK FB"</formula>
    </cfRule>
  </conditionalFormatting>
  <conditionalFormatting sqref="B140 B153">
    <cfRule type="cellIs" dxfId="600" priority="12871" operator="equal">
      <formula>"LỖI LINK FB"</formula>
    </cfRule>
  </conditionalFormatting>
  <conditionalFormatting sqref="B140 B153">
    <cfRule type="cellIs" dxfId="599" priority="12872" operator="equal">
      <formula>"LỖI LINK FB"</formula>
    </cfRule>
  </conditionalFormatting>
  <conditionalFormatting sqref="B140 B153">
    <cfRule type="cellIs" dxfId="598" priority="12873" operator="equal">
      <formula>"LỖI LINK FB"</formula>
    </cfRule>
  </conditionalFormatting>
  <conditionalFormatting sqref="B140 B153">
    <cfRule type="cellIs" dxfId="597" priority="12874" operator="equal">
      <formula>"LỖI LINK FB"</formula>
    </cfRule>
  </conditionalFormatting>
  <conditionalFormatting sqref="B140 B153">
    <cfRule type="cellIs" dxfId="596" priority="12875" operator="equal">
      <formula>"LỖI LINK FB"</formula>
    </cfRule>
  </conditionalFormatting>
  <conditionalFormatting sqref="B140 B153">
    <cfRule type="cellIs" dxfId="595" priority="12876" operator="equal">
      <formula>"LỖI LINK FB"</formula>
    </cfRule>
  </conditionalFormatting>
  <conditionalFormatting sqref="B140 B153">
    <cfRule type="cellIs" dxfId="594" priority="12877" operator="equal">
      <formula>"LỖI LINK FB"</formula>
    </cfRule>
  </conditionalFormatting>
  <conditionalFormatting sqref="B140 B153">
    <cfRule type="cellIs" dxfId="593" priority="12878" operator="equal">
      <formula>"LỖI LINK FB"</formula>
    </cfRule>
  </conditionalFormatting>
  <conditionalFormatting sqref="B140 B153">
    <cfRule type="cellIs" dxfId="592" priority="12879" operator="equal">
      <formula>"LỖI LINK FB"</formula>
    </cfRule>
  </conditionalFormatting>
  <conditionalFormatting sqref="B140 B153">
    <cfRule type="cellIs" dxfId="591" priority="12880" operator="equal">
      <formula>"LỖI LINK FB"</formula>
    </cfRule>
  </conditionalFormatting>
  <conditionalFormatting sqref="B140 B153">
    <cfRule type="cellIs" dxfId="590" priority="12881" operator="equal">
      <formula>"LỖI LINK FB"</formula>
    </cfRule>
  </conditionalFormatting>
  <conditionalFormatting sqref="B140 B153">
    <cfRule type="cellIs" dxfId="589" priority="12882" operator="equal">
      <formula>"LỖI LINK FB"</formula>
    </cfRule>
  </conditionalFormatting>
  <conditionalFormatting sqref="B140 B153">
    <cfRule type="cellIs" dxfId="588" priority="12883" operator="equal">
      <formula>"Chờ feedback"</formula>
    </cfRule>
  </conditionalFormatting>
  <conditionalFormatting sqref="B140 B153">
    <cfRule type="cellIs" dxfId="587" priority="12884" operator="equal">
      <formula>"Chờ lớp"</formula>
    </cfRule>
  </conditionalFormatting>
  <conditionalFormatting sqref="B140 B153">
    <cfRule type="cellIs" dxfId="586" priority="12885" operator="equal">
      <formula>"DONE"</formula>
    </cfRule>
  </conditionalFormatting>
  <conditionalFormatting sqref="B140 B153">
    <cfRule type="cellIs" dxfId="585" priority="12886" operator="equal">
      <formula>"LỖI LINK FB"</formula>
    </cfRule>
  </conditionalFormatting>
  <conditionalFormatting sqref="B140 B153">
    <cfRule type="cellIs" dxfId="584" priority="12887" operator="equal">
      <formula>"Chờ feedback"</formula>
    </cfRule>
  </conditionalFormatting>
  <conditionalFormatting sqref="B140 B153">
    <cfRule type="cellIs" dxfId="583" priority="12888" operator="equal">
      <formula>"Chờ lớp"</formula>
    </cfRule>
  </conditionalFormatting>
  <conditionalFormatting sqref="B140 B153">
    <cfRule type="cellIs" dxfId="582" priority="12889" operator="equal">
      <formula>"DONE"</formula>
    </cfRule>
  </conditionalFormatting>
  <conditionalFormatting sqref="G140">
    <cfRule type="cellIs" dxfId="581" priority="12890" operator="equal">
      <formula>"V"</formula>
    </cfRule>
  </conditionalFormatting>
  <conditionalFormatting sqref="G140">
    <cfRule type="cellIs" dxfId="580" priority="12891" operator="equal">
      <formula>"T"</formula>
    </cfRule>
  </conditionalFormatting>
  <conditionalFormatting sqref="G140">
    <cfRule type="cellIs" dxfId="579" priority="12892" operator="equal">
      <formula>"C"</formula>
    </cfRule>
  </conditionalFormatting>
  <conditionalFormatting sqref="G140">
    <cfRule type="cellIs" dxfId="578" priority="12893" operator="equal">
      <formula>"B"</formula>
    </cfRule>
  </conditionalFormatting>
  <conditionalFormatting sqref="G140">
    <cfRule type="cellIs" dxfId="577" priority="12894" operator="equal">
      <formula>"A"</formula>
    </cfRule>
  </conditionalFormatting>
  <conditionalFormatting sqref="G140">
    <cfRule type="cellIs" dxfId="576" priority="12895" operator="equal">
      <formula>"V"</formula>
    </cfRule>
  </conditionalFormatting>
  <conditionalFormatting sqref="G140">
    <cfRule type="cellIs" dxfId="575" priority="12896" operator="equal">
      <formula>"V"</formula>
    </cfRule>
  </conditionalFormatting>
  <conditionalFormatting sqref="G140">
    <cfRule type="cellIs" dxfId="574" priority="12897" operator="equal">
      <formula>"V"</formula>
    </cfRule>
  </conditionalFormatting>
  <conditionalFormatting sqref="G140">
    <cfRule type="cellIs" dxfId="573" priority="12898" operator="equal">
      <formula>"V"</formula>
    </cfRule>
  </conditionalFormatting>
  <conditionalFormatting sqref="G140">
    <cfRule type="cellIs" dxfId="572" priority="12899" operator="equal">
      <formula>"V"</formula>
    </cfRule>
  </conditionalFormatting>
  <conditionalFormatting sqref="G140">
    <cfRule type="cellIs" dxfId="571" priority="12900" operator="equal">
      <formula>"V"</formula>
    </cfRule>
  </conditionalFormatting>
  <conditionalFormatting sqref="F140:H140">
    <cfRule type="cellIs" dxfId="570" priority="12901" operator="equal">
      <formula>"V"</formula>
    </cfRule>
  </conditionalFormatting>
  <conditionalFormatting sqref="F140:H140">
    <cfRule type="cellIs" dxfId="569" priority="12902" operator="equal">
      <formula>"T"</formula>
    </cfRule>
  </conditionalFormatting>
  <conditionalFormatting sqref="F140:H140">
    <cfRule type="cellIs" dxfId="568" priority="12903" operator="equal">
      <formula>"C"</formula>
    </cfRule>
  </conditionalFormatting>
  <conditionalFormatting sqref="F140:H140">
    <cfRule type="cellIs" dxfId="567" priority="12904" operator="equal">
      <formula>"B"</formula>
    </cfRule>
  </conditionalFormatting>
  <conditionalFormatting sqref="F140:H140">
    <cfRule type="cellIs" dxfId="566" priority="12905" operator="equal">
      <formula>"A"</formula>
    </cfRule>
  </conditionalFormatting>
  <conditionalFormatting sqref="F140 H140">
    <cfRule type="colorScale" priority="12906">
      <colorScale>
        <cfvo type="min"/>
        <cfvo type="max"/>
        <color rgb="FF57BB8A"/>
        <color rgb="FFFFFFFF"/>
      </colorScale>
    </cfRule>
  </conditionalFormatting>
  <conditionalFormatting sqref="C140">
    <cfRule type="cellIs" dxfId="565" priority="12907" operator="equal">
      <formula>"Up quá trình"</formula>
    </cfRule>
  </conditionalFormatting>
  <conditionalFormatting sqref="C140">
    <cfRule type="cellIs" dxfId="564" priority="12908" operator="equal">
      <formula>"Đã tính lương"</formula>
    </cfRule>
  </conditionalFormatting>
  <conditionalFormatting sqref="C140">
    <cfRule type="cellIs" dxfId="563" priority="12909" operator="equal">
      <formula>"Up Level"</formula>
    </cfRule>
  </conditionalFormatting>
  <conditionalFormatting sqref="C140">
    <cfRule type="cellIs" dxfId="562" priority="12910" operator="equal">
      <formula>"Mới"</formula>
    </cfRule>
  </conditionalFormatting>
  <conditionalFormatting sqref="C140">
    <cfRule type="cellIs" dxfId="561" priority="12911" operator="equal">
      <formula>"Up quá trình"</formula>
    </cfRule>
  </conditionalFormatting>
  <conditionalFormatting sqref="C140">
    <cfRule type="cellIs" dxfId="560" priority="12912" operator="equal">
      <formula>"Up Level"</formula>
    </cfRule>
  </conditionalFormatting>
  <conditionalFormatting sqref="C140">
    <cfRule type="cellIs" dxfId="559" priority="12913" operator="equal">
      <formula>"Mới"</formula>
    </cfRule>
  </conditionalFormatting>
  <conditionalFormatting sqref="D140">
    <cfRule type="containsText" dxfId="558" priority="12914" operator="containsText" text="Combo">
      <formula>NOT(ISERROR(SEARCH(("Combo"),(D140))))</formula>
    </cfRule>
  </conditionalFormatting>
  <conditionalFormatting sqref="D140">
    <cfRule type="cellIs" dxfId="557" priority="12915" operator="equal">
      <formula>"Toeic Lv2"</formula>
    </cfRule>
  </conditionalFormatting>
  <conditionalFormatting sqref="D140">
    <cfRule type="cellIs" dxfId="556" priority="12916" operator="equal">
      <formula>"Toeic Lv1"</formula>
    </cfRule>
  </conditionalFormatting>
  <conditionalFormatting sqref="D140">
    <cfRule type="cellIs" dxfId="555" priority="12917" operator="equal">
      <formula>"GT Lv3"</formula>
    </cfRule>
  </conditionalFormatting>
  <conditionalFormatting sqref="D140">
    <cfRule type="cellIs" dxfId="554" priority="12918" operator="equal">
      <formula>"GT Lv2"</formula>
    </cfRule>
  </conditionalFormatting>
  <conditionalFormatting sqref="D140">
    <cfRule type="cellIs" dxfId="553" priority="12919" operator="equal">
      <formula>"GT Lv1"</formula>
    </cfRule>
  </conditionalFormatting>
  <conditionalFormatting sqref="C140">
    <cfRule type="cellIs" dxfId="552" priority="12920" operator="equal">
      <formula>"Up quá trình"</formula>
    </cfRule>
  </conditionalFormatting>
  <conditionalFormatting sqref="C140">
    <cfRule type="cellIs" dxfId="551" priority="12921" operator="equal">
      <formula>"Đã tính lương"</formula>
    </cfRule>
  </conditionalFormatting>
  <conditionalFormatting sqref="C140">
    <cfRule type="cellIs" dxfId="550" priority="12922" operator="equal">
      <formula>"Up Level"</formula>
    </cfRule>
  </conditionalFormatting>
  <conditionalFormatting sqref="C140">
    <cfRule type="cellIs" dxfId="549" priority="12923" operator="equal">
      <formula>"Mới"</formula>
    </cfRule>
  </conditionalFormatting>
  <conditionalFormatting sqref="N140">
    <cfRule type="cellIs" dxfId="548" priority="12924" operator="equal">
      <formula>"TIẾN"</formula>
    </cfRule>
  </conditionalFormatting>
  <conditionalFormatting sqref="R140">
    <cfRule type="containsText" dxfId="547" priority="12925" operator="containsText" text="Chung">
      <formula>NOT(ISERROR(SEARCH(("Chung"),(R140))))</formula>
    </cfRule>
  </conditionalFormatting>
  <conditionalFormatting sqref="R140">
    <cfRule type="containsText" dxfId="546" priority="12926" operator="containsText" text="Chung">
      <formula>NOT(ISERROR(SEARCH(("Chung"),(R140))))</formula>
    </cfRule>
  </conditionalFormatting>
  <conditionalFormatting sqref="X140 Y140:Y142">
    <cfRule type="endsWith" dxfId="545" priority="12927" operator="endsWith" text=" ">
      <formula>RIGHT((X140),LEN(" "))=(" ")</formula>
    </cfRule>
  </conditionalFormatting>
  <conditionalFormatting sqref="X140 Y140:Y142">
    <cfRule type="endsWith" dxfId="544" priority="12928" operator="endsWith" text=" ">
      <formula>RIGHT((X140),LEN(" "))=(" ")</formula>
    </cfRule>
  </conditionalFormatting>
  <conditionalFormatting sqref="AC140:AD140">
    <cfRule type="cellIs" dxfId="543" priority="12929" operator="equal">
      <formula>"Đã nhận"</formula>
    </cfRule>
  </conditionalFormatting>
  <conditionalFormatting sqref="W140:X140">
    <cfRule type="cellIs" dxfId="542" priority="12930" operator="equal">
      <formula>"Sách"</formula>
    </cfRule>
  </conditionalFormatting>
  <conditionalFormatting sqref="W140:X140">
    <cfRule type="cellIs" dxfId="541" priority="12931" operator="equal">
      <formula>"Sách"</formula>
    </cfRule>
  </conditionalFormatting>
  <conditionalFormatting sqref="A140">
    <cfRule type="cellIs" dxfId="540" priority="12932" operator="equal">
      <formula>"Đã nhận"</formula>
    </cfRule>
  </conditionalFormatting>
  <conditionalFormatting sqref="AC139:AD139">
    <cfRule type="cellIs" dxfId="539" priority="12933" operator="equal">
      <formula>"Đã nhận"</formula>
    </cfRule>
  </conditionalFormatting>
  <conditionalFormatting sqref="G139">
    <cfRule type="cellIs" dxfId="538" priority="12934" operator="equal">
      <formula>"V"</formula>
    </cfRule>
  </conditionalFormatting>
  <conditionalFormatting sqref="G139">
    <cfRule type="cellIs" dxfId="537" priority="12935" operator="equal">
      <formula>"T"</formula>
    </cfRule>
  </conditionalFormatting>
  <conditionalFormatting sqref="G139">
    <cfRule type="cellIs" dxfId="536" priority="12936" operator="equal">
      <formula>"C"</formula>
    </cfRule>
  </conditionalFormatting>
  <conditionalFormatting sqref="G139">
    <cfRule type="cellIs" dxfId="535" priority="12937" operator="equal">
      <formula>"B"</formula>
    </cfRule>
  </conditionalFormatting>
  <conditionalFormatting sqref="G139">
    <cfRule type="cellIs" dxfId="534" priority="12938" operator="equal">
      <formula>"A"</formula>
    </cfRule>
  </conditionalFormatting>
  <conditionalFormatting sqref="N139">
    <cfRule type="cellIs" dxfId="533" priority="12939" operator="equal">
      <formula>"TIẾN"</formula>
    </cfRule>
  </conditionalFormatting>
  <conditionalFormatting sqref="H139">
    <cfRule type="colorScale" priority="12940">
      <colorScale>
        <cfvo type="min"/>
        <cfvo type="max"/>
        <color rgb="FF57BB8A"/>
        <color rgb="FFFFFFFF"/>
      </colorScale>
    </cfRule>
  </conditionalFormatting>
  <conditionalFormatting sqref="B139 B150 B152 B155:B157">
    <cfRule type="cellIs" dxfId="532" priority="12941" operator="equal">
      <formula>"LỖI LINK FB"</formula>
    </cfRule>
  </conditionalFormatting>
  <conditionalFormatting sqref="B139 B150 B152 B155:B157">
    <cfRule type="cellIs" dxfId="531" priority="12942" operator="equal">
      <formula>"Chờ feedback"</formula>
    </cfRule>
  </conditionalFormatting>
  <conditionalFormatting sqref="B139 B150 B152 B155:B157">
    <cfRule type="cellIs" dxfId="530" priority="12943" operator="equal">
      <formula>"Chờ lớp"</formula>
    </cfRule>
  </conditionalFormatting>
  <conditionalFormatting sqref="B139 B150 B152 B155:B157">
    <cfRule type="cellIs" dxfId="529" priority="12944" operator="equal">
      <formula>"DONE"</formula>
    </cfRule>
  </conditionalFormatting>
  <conditionalFormatting sqref="A139">
    <cfRule type="cellIs" dxfId="528" priority="12945" operator="equal">
      <formula>"Đã nhận"</formula>
    </cfRule>
  </conditionalFormatting>
  <conditionalFormatting sqref="X139:Y139">
    <cfRule type="endsWith" dxfId="527" priority="12946" operator="endsWith" text=" ">
      <formula>RIGHT((X139),LEN(" "))=(" ")</formula>
    </cfRule>
  </conditionalFormatting>
  <conditionalFormatting sqref="X139:Y139">
    <cfRule type="endsWith" dxfId="526" priority="12947" operator="endsWith" text=" ">
      <formula>RIGHT((X139),LEN(" "))=(" ")</formula>
    </cfRule>
  </conditionalFormatting>
  <conditionalFormatting sqref="W139:X139">
    <cfRule type="cellIs" dxfId="525" priority="12948" operator="equal">
      <formula>"Sách"</formula>
    </cfRule>
  </conditionalFormatting>
  <conditionalFormatting sqref="W139:X139">
    <cfRule type="cellIs" dxfId="524" priority="12949" operator="equal">
      <formula>"Sách"</formula>
    </cfRule>
  </conditionalFormatting>
  <conditionalFormatting sqref="B139 B150 B152 B155:B157">
    <cfRule type="cellIs" dxfId="523" priority="12950" operator="equal">
      <formula>"LỖI LINK FB"</formula>
    </cfRule>
  </conditionalFormatting>
  <conditionalFormatting sqref="B139 B150 B152 B155:B157">
    <cfRule type="cellIs" dxfId="522" priority="12951" operator="equal">
      <formula>"Chờ feedback"</formula>
    </cfRule>
  </conditionalFormatting>
  <conditionalFormatting sqref="B139 B150 B152 B155:B157">
    <cfRule type="cellIs" dxfId="521" priority="12952" operator="equal">
      <formula>"Chờ lớp"</formula>
    </cfRule>
  </conditionalFormatting>
  <conditionalFormatting sqref="B139 B150 B152 B155:B157">
    <cfRule type="cellIs" dxfId="520" priority="12953" operator="equal">
      <formula>"DONE"</formula>
    </cfRule>
  </conditionalFormatting>
  <conditionalFormatting sqref="B139 B150 B152 B155:B157">
    <cfRule type="cellIs" dxfId="519" priority="12954" operator="equal">
      <formula>"LỖI LINK FB"</formula>
    </cfRule>
  </conditionalFormatting>
  <conditionalFormatting sqref="B139 B150 B152 B155:B157">
    <cfRule type="cellIs" dxfId="518" priority="12955" operator="equal">
      <formula>"LỖI LINK FB"</formula>
    </cfRule>
  </conditionalFormatting>
  <conditionalFormatting sqref="B139 B150 B152 B155:B157">
    <cfRule type="cellIs" dxfId="517" priority="12956" operator="equal">
      <formula>"LỖI LINK FB"</formula>
    </cfRule>
  </conditionalFormatting>
  <conditionalFormatting sqref="B139 B150 B152 B155:B157">
    <cfRule type="cellIs" dxfId="516" priority="12957" operator="equal">
      <formula>"LỖI LINK FB"</formula>
    </cfRule>
  </conditionalFormatting>
  <conditionalFormatting sqref="B139 B150 B152 B155:B157">
    <cfRule type="cellIs" dxfId="515" priority="12958" operator="equal">
      <formula>"LỖI LINK FB"</formula>
    </cfRule>
  </conditionalFormatting>
  <conditionalFormatting sqref="B139 B150 B152 B155:B157">
    <cfRule type="cellIs" dxfId="514" priority="12959" operator="equal">
      <formula>"LỖI LINK FB"</formula>
    </cfRule>
  </conditionalFormatting>
  <conditionalFormatting sqref="B139 B150 B152 B155:B157">
    <cfRule type="cellIs" dxfId="513" priority="12960" operator="equal">
      <formula>"LỖI LINK FB"</formula>
    </cfRule>
  </conditionalFormatting>
  <conditionalFormatting sqref="B139 B150 B152 B155:B157">
    <cfRule type="cellIs" dxfId="512" priority="12961" operator="equal">
      <formula>"LỖI LINK FB"</formula>
    </cfRule>
  </conditionalFormatting>
  <conditionalFormatting sqref="B139 B150 B152 B155:B157">
    <cfRule type="cellIs" dxfId="511" priority="12962" operator="equal">
      <formula>"LỖI LINK FB"</formula>
    </cfRule>
  </conditionalFormatting>
  <conditionalFormatting sqref="B139 B150 B152 B155:B157">
    <cfRule type="cellIs" dxfId="510" priority="12963" operator="equal">
      <formula>"LỖI LINK FB"</formula>
    </cfRule>
  </conditionalFormatting>
  <conditionalFormatting sqref="B139 B150 B152 B155:B157">
    <cfRule type="cellIs" dxfId="509" priority="12964" operator="equal">
      <formula>"LỖI LINK FB"</formula>
    </cfRule>
  </conditionalFormatting>
  <conditionalFormatting sqref="B139 B150 B152 B155:B157">
    <cfRule type="cellIs" dxfId="508" priority="12965" operator="equal">
      <formula>"LỖI LINK FB"</formula>
    </cfRule>
  </conditionalFormatting>
  <conditionalFormatting sqref="B139 B150 B152 B155:B157">
    <cfRule type="cellIs" dxfId="507" priority="12966" operator="equal">
      <formula>"LỖI LINK FB"</formula>
    </cfRule>
  </conditionalFormatting>
  <conditionalFormatting sqref="B139 B150 B152 B155:B157">
    <cfRule type="cellIs" dxfId="506" priority="12967" operator="equal">
      <formula>"LỖI LINK FB"</formula>
    </cfRule>
  </conditionalFormatting>
  <conditionalFormatting sqref="B139 B150 B152 B155:B157">
    <cfRule type="cellIs" dxfId="505" priority="12968" operator="equal">
      <formula>"Chờ feedback"</formula>
    </cfRule>
  </conditionalFormatting>
  <conditionalFormatting sqref="B139 B150 B152 B155:B157">
    <cfRule type="cellIs" dxfId="504" priority="12969" operator="equal">
      <formula>"Chờ lớp"</formula>
    </cfRule>
  </conditionalFormatting>
  <conditionalFormatting sqref="B139 B150 B152 B155:B157">
    <cfRule type="cellIs" dxfId="503" priority="12970" operator="equal">
      <formula>"DONE"</formula>
    </cfRule>
  </conditionalFormatting>
  <conditionalFormatting sqref="G139:H139">
    <cfRule type="cellIs" dxfId="502" priority="12971" operator="equal">
      <formula>"V"</formula>
    </cfRule>
  </conditionalFormatting>
  <conditionalFormatting sqref="G139:H139">
    <cfRule type="cellIs" dxfId="501" priority="12972" operator="equal">
      <formula>"T"</formula>
    </cfRule>
  </conditionalFormatting>
  <conditionalFormatting sqref="G139:H139">
    <cfRule type="cellIs" dxfId="500" priority="12973" operator="equal">
      <formula>"C"</formula>
    </cfRule>
  </conditionalFormatting>
  <conditionalFormatting sqref="G139:H139">
    <cfRule type="cellIs" dxfId="499" priority="12974" operator="equal">
      <formula>"B"</formula>
    </cfRule>
  </conditionalFormatting>
  <conditionalFormatting sqref="G139:H139">
    <cfRule type="cellIs" dxfId="498" priority="12975" operator="equal">
      <formula>"A"</formula>
    </cfRule>
  </conditionalFormatting>
  <conditionalFormatting sqref="R139">
    <cfRule type="containsText" dxfId="497" priority="12976" operator="containsText" text="Chung">
      <formula>NOT(ISERROR(SEARCH(("Chung"),(R139))))</formula>
    </cfRule>
  </conditionalFormatting>
  <conditionalFormatting sqref="R139">
    <cfRule type="containsText" dxfId="496" priority="12977" operator="containsText" text="Chung">
      <formula>NOT(ISERROR(SEARCH(("Chung"),(R139))))</formula>
    </cfRule>
  </conditionalFormatting>
  <conditionalFormatting sqref="D139">
    <cfRule type="containsText" dxfId="495" priority="12978" operator="containsText" text="Combo">
      <formula>NOT(ISERROR(SEARCH(("Combo"),(D139))))</formula>
    </cfRule>
  </conditionalFormatting>
  <conditionalFormatting sqref="D139">
    <cfRule type="cellIs" dxfId="494" priority="12979" operator="equal">
      <formula>"Toeic Lv2"</formula>
    </cfRule>
  </conditionalFormatting>
  <conditionalFormatting sqref="D139">
    <cfRule type="cellIs" dxfId="493" priority="12980" operator="equal">
      <formula>"Toeic Lv1"</formula>
    </cfRule>
  </conditionalFormatting>
  <conditionalFormatting sqref="D139">
    <cfRule type="cellIs" dxfId="492" priority="12981" operator="equal">
      <formula>"GT Lv3"</formula>
    </cfRule>
  </conditionalFormatting>
  <conditionalFormatting sqref="D139">
    <cfRule type="cellIs" dxfId="491" priority="12982" operator="equal">
      <formula>"GT Lv2"</formula>
    </cfRule>
  </conditionalFormatting>
  <conditionalFormatting sqref="D139">
    <cfRule type="cellIs" dxfId="490" priority="12983" operator="equal">
      <formula>"GT Lv1"</formula>
    </cfRule>
  </conditionalFormatting>
  <conditionalFormatting sqref="C139">
    <cfRule type="cellIs" dxfId="489" priority="12984" operator="equal">
      <formula>"Up quá trình"</formula>
    </cfRule>
  </conditionalFormatting>
  <conditionalFormatting sqref="C139">
    <cfRule type="cellIs" dxfId="488" priority="12985" operator="equal">
      <formula>"Đã tính lương"</formula>
    </cfRule>
  </conditionalFormatting>
  <conditionalFormatting sqref="C139">
    <cfRule type="cellIs" dxfId="487" priority="12986" operator="equal">
      <formula>"Up Level"</formula>
    </cfRule>
  </conditionalFormatting>
  <conditionalFormatting sqref="C139">
    <cfRule type="cellIs" dxfId="486" priority="12987" operator="equal">
      <formula>"Mới"</formula>
    </cfRule>
  </conditionalFormatting>
  <conditionalFormatting sqref="C139">
    <cfRule type="cellIs" dxfId="485" priority="12988" operator="equal">
      <formula>"Up quá trình"</formula>
    </cfRule>
  </conditionalFormatting>
  <conditionalFormatting sqref="C139">
    <cfRule type="cellIs" dxfId="484" priority="12989" operator="equal">
      <formula>"Up Level"</formula>
    </cfRule>
  </conditionalFormatting>
  <conditionalFormatting sqref="C139">
    <cfRule type="cellIs" dxfId="483" priority="12990" operator="equal">
      <formula>"Mới"</formula>
    </cfRule>
  </conditionalFormatting>
  <conditionalFormatting sqref="G139">
    <cfRule type="cellIs" dxfId="482" priority="12991" operator="equal">
      <formula>"V"</formula>
    </cfRule>
  </conditionalFormatting>
  <conditionalFormatting sqref="G139">
    <cfRule type="cellIs" dxfId="481" priority="12992" operator="equal">
      <formula>"T"</formula>
    </cfRule>
  </conditionalFormatting>
  <conditionalFormatting sqref="G139">
    <cfRule type="cellIs" dxfId="480" priority="12993" operator="equal">
      <formula>"C"</formula>
    </cfRule>
  </conditionalFormatting>
  <conditionalFormatting sqref="G139">
    <cfRule type="cellIs" dxfId="479" priority="12994" operator="equal">
      <formula>"B"</formula>
    </cfRule>
  </conditionalFormatting>
  <conditionalFormatting sqref="G139">
    <cfRule type="cellIs" dxfId="478" priority="12995" operator="equal">
      <formula>"A"</formula>
    </cfRule>
  </conditionalFormatting>
  <conditionalFormatting sqref="G139">
    <cfRule type="cellIs" dxfId="477" priority="12996" operator="equal">
      <formula>"V"</formula>
    </cfRule>
  </conditionalFormatting>
  <conditionalFormatting sqref="G139">
    <cfRule type="cellIs" dxfId="476" priority="12997" operator="equal">
      <formula>"V"</formula>
    </cfRule>
  </conditionalFormatting>
  <conditionalFormatting sqref="G139">
    <cfRule type="cellIs" dxfId="475" priority="12998" operator="equal">
      <formula>"V"</formula>
    </cfRule>
  </conditionalFormatting>
  <conditionalFormatting sqref="G139">
    <cfRule type="cellIs" dxfId="474" priority="12999" operator="equal">
      <formula>"V"</formula>
    </cfRule>
  </conditionalFormatting>
  <conditionalFormatting sqref="G139">
    <cfRule type="cellIs" dxfId="473" priority="13000" operator="equal">
      <formula>"V"</formula>
    </cfRule>
  </conditionalFormatting>
  <conditionalFormatting sqref="G139">
    <cfRule type="cellIs" dxfId="472" priority="13001" operator="equal">
      <formula>"V"</formula>
    </cfRule>
  </conditionalFormatting>
  <conditionalFormatting sqref="D137">
    <cfRule type="containsText" dxfId="471" priority="13002" operator="containsText" text="Combo">
      <formula>NOT(ISERROR(SEARCH(("Combo"),(D137))))</formula>
    </cfRule>
  </conditionalFormatting>
  <conditionalFormatting sqref="D137">
    <cfRule type="cellIs" dxfId="470" priority="13003" operator="equal">
      <formula>"Toeic Lv2"</formula>
    </cfRule>
  </conditionalFormatting>
  <conditionalFormatting sqref="D137">
    <cfRule type="cellIs" dxfId="469" priority="13004" operator="equal">
      <formula>"Toeic Lv1"</formula>
    </cfRule>
  </conditionalFormatting>
  <conditionalFormatting sqref="D137">
    <cfRule type="cellIs" dxfId="468" priority="13005" operator="equal">
      <formula>"GT Lv3"</formula>
    </cfRule>
  </conditionalFormatting>
  <conditionalFormatting sqref="D137">
    <cfRule type="cellIs" dxfId="467" priority="13006" operator="equal">
      <formula>"GT Lv2"</formula>
    </cfRule>
  </conditionalFormatting>
  <conditionalFormatting sqref="D137">
    <cfRule type="cellIs" dxfId="466" priority="13007" operator="equal">
      <formula>"GT Lv1"</formula>
    </cfRule>
  </conditionalFormatting>
  <conditionalFormatting sqref="A135">
    <cfRule type="cellIs" dxfId="465" priority="13008" operator="equal">
      <formula>"Đã nhận"</formula>
    </cfRule>
  </conditionalFormatting>
  <conditionalFormatting sqref="D135">
    <cfRule type="containsText" dxfId="464" priority="13009" operator="containsText" text="Combo">
      <formula>NOT(ISERROR(SEARCH(("Combo"),(D135))))</formula>
    </cfRule>
  </conditionalFormatting>
  <conditionalFormatting sqref="D135">
    <cfRule type="cellIs" dxfId="463" priority="13010" operator="equal">
      <formula>"Toeic Lv2"</formula>
    </cfRule>
  </conditionalFormatting>
  <conditionalFormatting sqref="D135">
    <cfRule type="cellIs" dxfId="462" priority="13011" operator="equal">
      <formula>"Toeic Lv1"</formula>
    </cfRule>
  </conditionalFormatting>
  <conditionalFormatting sqref="D135">
    <cfRule type="cellIs" dxfId="461" priority="13012" operator="equal">
      <formula>"GT Lv3"</formula>
    </cfRule>
  </conditionalFormatting>
  <conditionalFormatting sqref="D135">
    <cfRule type="cellIs" dxfId="460" priority="13013" operator="equal">
      <formula>"GT Lv2"</formula>
    </cfRule>
  </conditionalFormatting>
  <conditionalFormatting sqref="D135">
    <cfRule type="cellIs" dxfId="459" priority="13014" operator="equal">
      <formula>"GT Lv1"</formula>
    </cfRule>
  </conditionalFormatting>
  <conditionalFormatting sqref="AC132:AD133">
    <cfRule type="cellIs" dxfId="458" priority="13015" operator="equal">
      <formula>"Đã nhận"</formula>
    </cfRule>
  </conditionalFormatting>
  <conditionalFormatting sqref="H132:H133">
    <cfRule type="colorScale" priority="13016">
      <colorScale>
        <cfvo type="min"/>
        <cfvo type="max"/>
        <color rgb="FF57BB8A"/>
        <color rgb="FFFFFFFF"/>
      </colorScale>
    </cfRule>
  </conditionalFormatting>
  <conditionalFormatting sqref="G132:H133">
    <cfRule type="cellIs" dxfId="457" priority="13017" operator="equal">
      <formula>"A"</formula>
    </cfRule>
  </conditionalFormatting>
  <conditionalFormatting sqref="G132:H133">
    <cfRule type="cellIs" dxfId="456" priority="13018" operator="equal">
      <formula>"B"</formula>
    </cfRule>
  </conditionalFormatting>
  <conditionalFormatting sqref="G132:H133">
    <cfRule type="cellIs" dxfId="455" priority="13019" operator="equal">
      <formula>"C"</formula>
    </cfRule>
  </conditionalFormatting>
  <conditionalFormatting sqref="G132:H133">
    <cfRule type="cellIs" dxfId="454" priority="13020" operator="equal">
      <formula>"T"</formula>
    </cfRule>
  </conditionalFormatting>
  <conditionalFormatting sqref="G132:H133">
    <cfRule type="cellIs" dxfId="453" priority="13021" operator="equal">
      <formula>"V"</formula>
    </cfRule>
  </conditionalFormatting>
  <conditionalFormatting sqref="W132:X133">
    <cfRule type="cellIs" dxfId="452" priority="13022" operator="equal">
      <formula>"Sách"</formula>
    </cfRule>
  </conditionalFormatting>
  <conditionalFormatting sqref="W132:X133">
    <cfRule type="cellIs" dxfId="451" priority="13023" operator="equal">
      <formula>"Sách"</formula>
    </cfRule>
  </conditionalFormatting>
  <conditionalFormatting sqref="X132:Y133">
    <cfRule type="endsWith" dxfId="450" priority="13024" operator="endsWith" text=" ">
      <formula>RIGHT((X132),LEN(" "))=(" ")</formula>
    </cfRule>
  </conditionalFormatting>
  <conditionalFormatting sqref="X132:Y133">
    <cfRule type="endsWith" dxfId="449" priority="13025" operator="endsWith" text=" ">
      <formula>RIGHT((X132),LEN(" "))=(" ")</formula>
    </cfRule>
  </conditionalFormatting>
  <conditionalFormatting sqref="R132:R133">
    <cfRule type="containsText" dxfId="448" priority="13026" operator="containsText" text="Chung">
      <formula>NOT(ISERROR(SEARCH(("Chung"),(R132))))</formula>
    </cfRule>
  </conditionalFormatting>
  <conditionalFormatting sqref="R132:R133">
    <cfRule type="containsText" dxfId="447" priority="13027" operator="containsText" text="Chung">
      <formula>NOT(ISERROR(SEARCH(("Chung"),(R132))))</formula>
    </cfRule>
  </conditionalFormatting>
  <conditionalFormatting sqref="C132:C133">
    <cfRule type="cellIs" dxfId="446" priority="13028" operator="equal">
      <formula>"Mới"</formula>
    </cfRule>
  </conditionalFormatting>
  <conditionalFormatting sqref="C132:C133">
    <cfRule type="cellIs" dxfId="445" priority="13029" operator="equal">
      <formula>"Up Level"</formula>
    </cfRule>
  </conditionalFormatting>
  <conditionalFormatting sqref="C132:C133">
    <cfRule type="cellIs" dxfId="444" priority="13030" operator="equal">
      <formula>"Up quá trình"</formula>
    </cfRule>
  </conditionalFormatting>
  <conditionalFormatting sqref="C132:C133">
    <cfRule type="cellIs" dxfId="443" priority="13031" operator="equal">
      <formula>"Mới"</formula>
    </cfRule>
  </conditionalFormatting>
  <conditionalFormatting sqref="C132:C133">
    <cfRule type="cellIs" dxfId="442" priority="13032" operator="equal">
      <formula>"Up Level"</formula>
    </cfRule>
  </conditionalFormatting>
  <conditionalFormatting sqref="C132:C133">
    <cfRule type="cellIs" dxfId="441" priority="13033" operator="equal">
      <formula>"Đã tính lương"</formula>
    </cfRule>
  </conditionalFormatting>
  <conditionalFormatting sqref="C132:C133">
    <cfRule type="cellIs" dxfId="440" priority="13034" operator="equal">
      <formula>"Up quá trình"</formula>
    </cfRule>
  </conditionalFormatting>
  <conditionalFormatting sqref="B132:B133">
    <cfRule type="cellIs" dxfId="439" priority="13035" operator="equal">
      <formula>"DONE"</formula>
    </cfRule>
  </conditionalFormatting>
  <conditionalFormatting sqref="B132:B133">
    <cfRule type="cellIs" dxfId="438" priority="13036" operator="equal">
      <formula>"Chờ lớp"</formula>
    </cfRule>
  </conditionalFormatting>
  <conditionalFormatting sqref="B132:B133">
    <cfRule type="cellIs" dxfId="437" priority="13037" operator="equal">
      <formula>"Chờ feedback"</formula>
    </cfRule>
  </conditionalFormatting>
  <conditionalFormatting sqref="B132:B133">
    <cfRule type="cellIs" dxfId="436" priority="13038" operator="equal">
      <formula>"LỖI LINK FB"</formula>
    </cfRule>
  </conditionalFormatting>
  <conditionalFormatting sqref="B132:B133">
    <cfRule type="cellIs" dxfId="435" priority="13039" operator="equal">
      <formula>"LỖI LINK FB"</formula>
    </cfRule>
  </conditionalFormatting>
  <conditionalFormatting sqref="B132:B133">
    <cfRule type="cellIs" dxfId="434" priority="13040" operator="equal">
      <formula>"LỖI LINK FB"</formula>
    </cfRule>
  </conditionalFormatting>
  <conditionalFormatting sqref="B132:B133">
    <cfRule type="cellIs" dxfId="433" priority="13041" operator="equal">
      <formula>"LỖI LINK FB"</formula>
    </cfRule>
  </conditionalFormatting>
  <conditionalFormatting sqref="B132:B133">
    <cfRule type="cellIs" dxfId="432" priority="13042" operator="equal">
      <formula>"LỖI LINK FB"</formula>
    </cfRule>
  </conditionalFormatting>
  <conditionalFormatting sqref="B132:B133">
    <cfRule type="cellIs" dxfId="431" priority="13043" operator="equal">
      <formula>"LỖI LINK FB"</formula>
    </cfRule>
  </conditionalFormatting>
  <conditionalFormatting sqref="B132:B133">
    <cfRule type="cellIs" dxfId="430" priority="13044" operator="equal">
      <formula>"LỖI LINK FB"</formula>
    </cfRule>
  </conditionalFormatting>
  <conditionalFormatting sqref="B132:B133">
    <cfRule type="cellIs" dxfId="429" priority="13045" operator="equal">
      <formula>"LỖI LINK FB"</formula>
    </cfRule>
  </conditionalFormatting>
  <conditionalFormatting sqref="B132:B133">
    <cfRule type="cellIs" dxfId="428" priority="13046" operator="equal">
      <formula>"LỖI LINK FB"</formula>
    </cfRule>
  </conditionalFormatting>
  <conditionalFormatting sqref="B132:B133">
    <cfRule type="cellIs" dxfId="427" priority="13047" operator="equal">
      <formula>"LỖI LINK FB"</formula>
    </cfRule>
  </conditionalFormatting>
  <conditionalFormatting sqref="B132:B133">
    <cfRule type="cellIs" dxfId="426" priority="13048" operator="equal">
      <formula>"LỖI LINK FB"</formula>
    </cfRule>
  </conditionalFormatting>
  <conditionalFormatting sqref="B132:B133">
    <cfRule type="cellIs" dxfId="425" priority="13049" operator="equal">
      <formula>"LỖI LINK FB"</formula>
    </cfRule>
  </conditionalFormatting>
  <conditionalFormatting sqref="B132:B133">
    <cfRule type="cellIs" dxfId="424" priority="13050" operator="equal">
      <formula>"LỖI LINK FB"</formula>
    </cfRule>
  </conditionalFormatting>
  <conditionalFormatting sqref="B132:B133">
    <cfRule type="cellIs" dxfId="423" priority="13051" operator="equal">
      <formula>"LỖI LINK FB"</formula>
    </cfRule>
  </conditionalFormatting>
  <conditionalFormatting sqref="B132:B133">
    <cfRule type="cellIs" dxfId="422" priority="13052" operator="equal">
      <formula>"DONE"</formula>
    </cfRule>
  </conditionalFormatting>
  <conditionalFormatting sqref="B132:B133">
    <cfRule type="cellIs" dxfId="421" priority="13053" operator="equal">
      <formula>"Chờ lớp"</formula>
    </cfRule>
  </conditionalFormatting>
  <conditionalFormatting sqref="B132:B133">
    <cfRule type="cellIs" dxfId="420" priority="13054" operator="equal">
      <formula>"Chờ feedback"</formula>
    </cfRule>
  </conditionalFormatting>
  <conditionalFormatting sqref="B132:B133">
    <cfRule type="cellIs" dxfId="419" priority="13055" operator="equal">
      <formula>"LỖI LINK FB"</formula>
    </cfRule>
  </conditionalFormatting>
  <conditionalFormatting sqref="D132:D133">
    <cfRule type="cellIs" dxfId="418" priority="13056" operator="equal">
      <formula>"GT Lv1"</formula>
    </cfRule>
  </conditionalFormatting>
  <conditionalFormatting sqref="D132:D133">
    <cfRule type="cellIs" dxfId="417" priority="13057" operator="equal">
      <formula>"GT Lv2"</formula>
    </cfRule>
  </conditionalFormatting>
  <conditionalFormatting sqref="D132:D133">
    <cfRule type="cellIs" dxfId="416" priority="13058" operator="equal">
      <formula>"GT Lv3"</formula>
    </cfRule>
  </conditionalFormatting>
  <conditionalFormatting sqref="D132:D133">
    <cfRule type="cellIs" dxfId="415" priority="13059" operator="equal">
      <formula>"Toeic Lv1"</formula>
    </cfRule>
  </conditionalFormatting>
  <conditionalFormatting sqref="D132:D133">
    <cfRule type="cellIs" dxfId="414" priority="13060" operator="equal">
      <formula>"Toeic Lv2"</formula>
    </cfRule>
  </conditionalFormatting>
  <conditionalFormatting sqref="D132:D133">
    <cfRule type="containsText" dxfId="413" priority="13061" operator="containsText" text="Combo">
      <formula>NOT(ISERROR(SEARCH(("Combo"),(D132))))</formula>
    </cfRule>
  </conditionalFormatting>
  <conditionalFormatting sqref="N132:N133">
    <cfRule type="cellIs" dxfId="412" priority="13062" operator="equal">
      <formula>"TIẾN"</formula>
    </cfRule>
  </conditionalFormatting>
  <conditionalFormatting sqref="G132:G133">
    <cfRule type="cellIs" dxfId="411" priority="13063" operator="equal">
      <formula>"V"</formula>
    </cfRule>
  </conditionalFormatting>
  <conditionalFormatting sqref="G132:G133">
    <cfRule type="cellIs" dxfId="410" priority="13064" operator="equal">
      <formula>"V"</formula>
    </cfRule>
  </conditionalFormatting>
  <conditionalFormatting sqref="G132:G133">
    <cfRule type="cellIs" dxfId="409" priority="13065" operator="equal">
      <formula>"V"</formula>
    </cfRule>
  </conditionalFormatting>
  <conditionalFormatting sqref="G132:G133">
    <cfRule type="cellIs" dxfId="408" priority="13066" operator="equal">
      <formula>"V"</formula>
    </cfRule>
  </conditionalFormatting>
  <conditionalFormatting sqref="G132:G133">
    <cfRule type="cellIs" dxfId="407" priority="13067" operator="equal">
      <formula>"V"</formula>
    </cfRule>
  </conditionalFormatting>
  <conditionalFormatting sqref="G132:G133">
    <cfRule type="cellIs" dxfId="406" priority="13068" operator="equal">
      <formula>"V"</formula>
    </cfRule>
  </conditionalFormatting>
  <conditionalFormatting sqref="G132:G133">
    <cfRule type="cellIs" dxfId="405" priority="13069" operator="equal">
      <formula>"A"</formula>
    </cfRule>
  </conditionalFormatting>
  <conditionalFormatting sqref="G132:G133">
    <cfRule type="cellIs" dxfId="404" priority="13070" operator="equal">
      <formula>"B"</formula>
    </cfRule>
  </conditionalFormatting>
  <conditionalFormatting sqref="G132:G133">
    <cfRule type="cellIs" dxfId="403" priority="13071" operator="equal">
      <formula>"C"</formula>
    </cfRule>
  </conditionalFormatting>
  <conditionalFormatting sqref="G132:G133">
    <cfRule type="cellIs" dxfId="402" priority="13072" operator="equal">
      <formula>"T"</formula>
    </cfRule>
  </conditionalFormatting>
  <conditionalFormatting sqref="G132:G133">
    <cfRule type="cellIs" dxfId="401" priority="13073" operator="equal">
      <formula>"V"</formula>
    </cfRule>
  </conditionalFormatting>
  <conditionalFormatting sqref="B130 B139 B150 B152 B155:B157">
    <cfRule type="cellIs" dxfId="400" priority="13074" operator="equal">
      <formula>"LỖI LINK FB"</formula>
    </cfRule>
  </conditionalFormatting>
  <conditionalFormatting sqref="B130 B139 B150 B152 B155:B157">
    <cfRule type="cellIs" dxfId="399" priority="13075" operator="equal">
      <formula>"Chờ feedback"</formula>
    </cfRule>
  </conditionalFormatting>
  <conditionalFormatting sqref="B130 B139 B150 B152 B155:B157">
    <cfRule type="cellIs" dxfId="398" priority="13076" operator="equal">
      <formula>"Chờ lớp"</formula>
    </cfRule>
  </conditionalFormatting>
  <conditionalFormatting sqref="B130 B139 B150 B152 B155:B157">
    <cfRule type="cellIs" dxfId="397" priority="13077" operator="equal">
      <formula>"DONE"</formula>
    </cfRule>
  </conditionalFormatting>
  <conditionalFormatting sqref="B130 B139 B150 B152 B155:B157">
    <cfRule type="cellIs" dxfId="396" priority="13078" operator="equal">
      <formula>"LỖI LINK FB"</formula>
    </cfRule>
  </conditionalFormatting>
  <conditionalFormatting sqref="B130 B139 B150 B152 B155:B157">
    <cfRule type="cellIs" dxfId="395" priority="13079" operator="equal">
      <formula>"LỖI LINK FB"</formula>
    </cfRule>
  </conditionalFormatting>
  <conditionalFormatting sqref="B130 B139 B150 B152 B155:B157">
    <cfRule type="cellIs" dxfId="394" priority="13080" operator="equal">
      <formula>"LỖI LINK FB"</formula>
    </cfRule>
  </conditionalFormatting>
  <conditionalFormatting sqref="B130 B139 B150 B152 B155:B157">
    <cfRule type="cellIs" dxfId="393" priority="13081" operator="equal">
      <formula>"LỖI LINK FB"</formula>
    </cfRule>
  </conditionalFormatting>
  <conditionalFormatting sqref="B130 B139 B150 B152 B155:B157">
    <cfRule type="cellIs" dxfId="392" priority="13082" operator="equal">
      <formula>"LỖI LINK FB"</formula>
    </cfRule>
  </conditionalFormatting>
  <conditionalFormatting sqref="B130 B139 B150 B152 B155:B157">
    <cfRule type="cellIs" dxfId="391" priority="13083" operator="equal">
      <formula>"LỖI LINK FB"</formula>
    </cfRule>
  </conditionalFormatting>
  <conditionalFormatting sqref="B130 B139 B150 B152 B155:B157">
    <cfRule type="cellIs" dxfId="390" priority="13084" operator="equal">
      <formula>"LỖI LINK FB"</formula>
    </cfRule>
  </conditionalFormatting>
  <conditionalFormatting sqref="B130 B139 B150 B152 B155:B157">
    <cfRule type="cellIs" dxfId="389" priority="13085" operator="equal">
      <formula>"LỖI LINK FB"</formula>
    </cfRule>
  </conditionalFormatting>
  <conditionalFormatting sqref="B130 B139 B150 B152 B155:B157">
    <cfRule type="cellIs" dxfId="388" priority="13086" operator="equal">
      <formula>"LỖI LINK FB"</formula>
    </cfRule>
  </conditionalFormatting>
  <conditionalFormatting sqref="B130 B139 B150 B152 B155:B157">
    <cfRule type="cellIs" dxfId="387" priority="13087" operator="equal">
      <formula>"LỖI LINK FB"</formula>
    </cfRule>
  </conditionalFormatting>
  <conditionalFormatting sqref="B130 B139 B150 B152 B155:B157">
    <cfRule type="cellIs" dxfId="386" priority="13088" operator="equal">
      <formula>"LỖI LINK FB"</formula>
    </cfRule>
  </conditionalFormatting>
  <conditionalFormatting sqref="B130 B139 B150 B152 B155:B157">
    <cfRule type="cellIs" dxfId="385" priority="13089" operator="equal">
      <formula>"LỖI LINK FB"</formula>
    </cfRule>
  </conditionalFormatting>
  <conditionalFormatting sqref="B130 B139 B150 B152 B155:B157">
    <cfRule type="cellIs" dxfId="384" priority="13090" operator="equal">
      <formula>"LỖI LINK FB"</formula>
    </cfRule>
  </conditionalFormatting>
  <conditionalFormatting sqref="B130 B139 B150 B152 B155:B157">
    <cfRule type="cellIs" dxfId="383" priority="13091" operator="equal">
      <formula>"LỖI LINK FB"</formula>
    </cfRule>
  </conditionalFormatting>
  <conditionalFormatting sqref="B130 B139 B150 B152 B155:B157">
    <cfRule type="cellIs" dxfId="382" priority="13092" operator="equal">
      <formula>"Chờ feedback"</formula>
    </cfRule>
  </conditionalFormatting>
  <conditionalFormatting sqref="B130 B139 B150 B152 B155:B157">
    <cfRule type="cellIs" dxfId="381" priority="13093" operator="equal">
      <formula>"Chờ lớp"</formula>
    </cfRule>
  </conditionalFormatting>
  <conditionalFormatting sqref="B130 B139 B150 B152 B155:B157">
    <cfRule type="cellIs" dxfId="380" priority="13094" operator="equal">
      <formula>"DONE"</formula>
    </cfRule>
  </conditionalFormatting>
  <conditionalFormatting sqref="B130 B139 B150 B152 B155:B157">
    <cfRule type="cellIs" dxfId="379" priority="13095" operator="equal">
      <formula>"LỖI LINK FB"</formula>
    </cfRule>
  </conditionalFormatting>
  <conditionalFormatting sqref="B130 B139 B150 B152 B155:B157">
    <cfRule type="cellIs" dxfId="378" priority="13096" operator="equal">
      <formula>"Chờ feedback"</formula>
    </cfRule>
  </conditionalFormatting>
  <conditionalFormatting sqref="B130 B139 B150 B152 B155:B157">
    <cfRule type="cellIs" dxfId="377" priority="13097" operator="equal">
      <formula>"Chờ lớp"</formula>
    </cfRule>
  </conditionalFormatting>
  <conditionalFormatting sqref="B130 B139 B150 B152 B155:B157">
    <cfRule type="cellIs" dxfId="376" priority="13098" operator="equal">
      <formula>"DONE"</formula>
    </cfRule>
  </conditionalFormatting>
  <conditionalFormatting sqref="C130">
    <cfRule type="cellIs" dxfId="375" priority="13099" operator="equal">
      <formula>"Up quá trình"</formula>
    </cfRule>
  </conditionalFormatting>
  <conditionalFormatting sqref="C130">
    <cfRule type="cellIs" dxfId="374" priority="13100" operator="equal">
      <formula>"Đã tính lương"</formula>
    </cfRule>
  </conditionalFormatting>
  <conditionalFormatting sqref="C130">
    <cfRule type="cellIs" dxfId="373" priority="13101" operator="equal">
      <formula>"Up Level"</formula>
    </cfRule>
  </conditionalFormatting>
  <conditionalFormatting sqref="C130">
    <cfRule type="cellIs" dxfId="372" priority="13102" operator="equal">
      <formula>"Mới"</formula>
    </cfRule>
  </conditionalFormatting>
  <conditionalFormatting sqref="C130">
    <cfRule type="cellIs" dxfId="371" priority="13103" operator="equal">
      <formula>"Up quá trình"</formula>
    </cfRule>
  </conditionalFormatting>
  <conditionalFormatting sqref="C130">
    <cfRule type="cellIs" dxfId="370" priority="13104" operator="equal">
      <formula>"Up Level"</formula>
    </cfRule>
  </conditionalFormatting>
  <conditionalFormatting sqref="C130">
    <cfRule type="cellIs" dxfId="369" priority="13105" operator="equal">
      <formula>"Mới"</formula>
    </cfRule>
  </conditionalFormatting>
  <conditionalFormatting sqref="D130">
    <cfRule type="containsText" dxfId="368" priority="13106" operator="containsText" text="Combo">
      <formula>NOT(ISERROR(SEARCH(("Combo"),(D130))))</formula>
    </cfRule>
  </conditionalFormatting>
  <conditionalFormatting sqref="D130">
    <cfRule type="cellIs" dxfId="367" priority="13107" operator="equal">
      <formula>"Toeic Lv2"</formula>
    </cfRule>
  </conditionalFormatting>
  <conditionalFormatting sqref="D130">
    <cfRule type="cellIs" dxfId="366" priority="13108" operator="equal">
      <formula>"Toeic Lv1"</formula>
    </cfRule>
  </conditionalFormatting>
  <conditionalFormatting sqref="D130">
    <cfRule type="cellIs" dxfId="365" priority="13109" operator="equal">
      <formula>"GT Lv3"</formula>
    </cfRule>
  </conditionalFormatting>
  <conditionalFormatting sqref="D130">
    <cfRule type="cellIs" dxfId="364" priority="13110" operator="equal">
      <formula>"GT Lv2"</formula>
    </cfRule>
  </conditionalFormatting>
  <conditionalFormatting sqref="D130">
    <cfRule type="cellIs" dxfId="363" priority="13111" operator="equal">
      <formula>"GT Lv1"</formula>
    </cfRule>
  </conditionalFormatting>
  <conditionalFormatting sqref="G130">
    <cfRule type="cellIs" dxfId="362" priority="13112" operator="equal">
      <formula>"V"</formula>
    </cfRule>
  </conditionalFormatting>
  <conditionalFormatting sqref="G130">
    <cfRule type="cellIs" dxfId="361" priority="13113" operator="equal">
      <formula>"T"</formula>
    </cfRule>
  </conditionalFormatting>
  <conditionalFormatting sqref="G130">
    <cfRule type="cellIs" dxfId="360" priority="13114" operator="equal">
      <formula>"C"</formula>
    </cfRule>
  </conditionalFormatting>
  <conditionalFormatting sqref="G130">
    <cfRule type="cellIs" dxfId="359" priority="13115" operator="equal">
      <formula>"B"</formula>
    </cfRule>
  </conditionalFormatting>
  <conditionalFormatting sqref="G130">
    <cfRule type="cellIs" dxfId="358" priority="13116" operator="equal">
      <formula>"A"</formula>
    </cfRule>
  </conditionalFormatting>
  <conditionalFormatting sqref="G130">
    <cfRule type="cellIs" dxfId="357" priority="13117" operator="equal">
      <formula>"V"</formula>
    </cfRule>
  </conditionalFormatting>
  <conditionalFormatting sqref="G130">
    <cfRule type="cellIs" dxfId="356" priority="13118" operator="equal">
      <formula>"V"</formula>
    </cfRule>
  </conditionalFormatting>
  <conditionalFormatting sqref="G130">
    <cfRule type="cellIs" dxfId="355" priority="13119" operator="equal">
      <formula>"V"</formula>
    </cfRule>
  </conditionalFormatting>
  <conditionalFormatting sqref="G130">
    <cfRule type="cellIs" dxfId="354" priority="13120" operator="equal">
      <formula>"V"</formula>
    </cfRule>
  </conditionalFormatting>
  <conditionalFormatting sqref="G130">
    <cfRule type="cellIs" dxfId="353" priority="13121" operator="equal">
      <formula>"V"</formula>
    </cfRule>
  </conditionalFormatting>
  <conditionalFormatting sqref="G130">
    <cfRule type="cellIs" dxfId="352" priority="13122" operator="equal">
      <formula>"V"</formula>
    </cfRule>
  </conditionalFormatting>
  <conditionalFormatting sqref="G130:H130">
    <cfRule type="cellIs" dxfId="351" priority="13123" operator="equal">
      <formula>"V"</formula>
    </cfRule>
  </conditionalFormatting>
  <conditionalFormatting sqref="G130:H130">
    <cfRule type="cellIs" dxfId="350" priority="13124" operator="equal">
      <formula>"T"</formula>
    </cfRule>
  </conditionalFormatting>
  <conditionalFormatting sqref="G130:H130">
    <cfRule type="cellIs" dxfId="349" priority="13125" operator="equal">
      <formula>"C"</formula>
    </cfRule>
  </conditionalFormatting>
  <conditionalFormatting sqref="G130:H130">
    <cfRule type="cellIs" dxfId="348" priority="13126" operator="equal">
      <formula>"B"</formula>
    </cfRule>
  </conditionalFormatting>
  <conditionalFormatting sqref="G130:H130">
    <cfRule type="cellIs" dxfId="347" priority="13127" operator="equal">
      <formula>"A"</formula>
    </cfRule>
  </conditionalFormatting>
  <conditionalFormatting sqref="H130">
    <cfRule type="colorScale" priority="13128">
      <colorScale>
        <cfvo type="min"/>
        <cfvo type="max"/>
        <color rgb="FF57BB8A"/>
        <color rgb="FFFFFFFF"/>
      </colorScale>
    </cfRule>
  </conditionalFormatting>
  <conditionalFormatting sqref="R130">
    <cfRule type="containsText" dxfId="346" priority="13129" operator="containsText" text="Chung">
      <formula>NOT(ISERROR(SEARCH(("Chung"),(R130))))</formula>
    </cfRule>
  </conditionalFormatting>
  <conditionalFormatting sqref="R130">
    <cfRule type="containsText" dxfId="345" priority="13130" operator="containsText" text="Chung">
      <formula>NOT(ISERROR(SEARCH(("Chung"),(R130))))</formula>
    </cfRule>
  </conditionalFormatting>
  <conditionalFormatting sqref="N130">
    <cfRule type="cellIs" dxfId="344" priority="13131" operator="equal">
      <formula>"TIẾN"</formula>
    </cfRule>
  </conditionalFormatting>
  <conditionalFormatting sqref="X130:Y130">
    <cfRule type="endsWith" dxfId="343" priority="13132" operator="endsWith" text=" ">
      <formula>RIGHT((X130),LEN(" "))=(" ")</formula>
    </cfRule>
  </conditionalFormatting>
  <conditionalFormatting sqref="X130:Y130">
    <cfRule type="endsWith" dxfId="342" priority="13133" operator="endsWith" text=" ">
      <formula>RIGHT((X130),LEN(" "))=(" ")</formula>
    </cfRule>
  </conditionalFormatting>
  <conditionalFormatting sqref="W130:X130">
    <cfRule type="cellIs" dxfId="341" priority="13134" operator="equal">
      <formula>"Sách"</formula>
    </cfRule>
  </conditionalFormatting>
  <conditionalFormatting sqref="W130:X130">
    <cfRule type="cellIs" dxfId="340" priority="13135" operator="equal">
      <formula>"Sách"</formula>
    </cfRule>
  </conditionalFormatting>
  <conditionalFormatting sqref="AC130:AD130">
    <cfRule type="cellIs" dxfId="339" priority="13136" operator="equal">
      <formula>"Đã nhận"</formula>
    </cfRule>
  </conditionalFormatting>
  <conditionalFormatting sqref="B130:B131 B139 B150 B152 B155:B157">
    <cfRule type="cellIs" dxfId="338" priority="13137" operator="equal">
      <formula>"LỖI LINK FB"</formula>
    </cfRule>
  </conditionalFormatting>
  <conditionalFormatting sqref="B130:B131 B139 B150 B152 B155:B157">
    <cfRule type="cellIs" dxfId="337" priority="13138" operator="equal">
      <formula>"Chờ feedback"</formula>
    </cfRule>
  </conditionalFormatting>
  <conditionalFormatting sqref="B130:B131 B139 B150 B152 B155:B157">
    <cfRule type="cellIs" dxfId="336" priority="13139" operator="equal">
      <formula>"Chờ lớp"</formula>
    </cfRule>
  </conditionalFormatting>
  <conditionalFormatting sqref="B130:B131 B139 B150 B152 B155:B157">
    <cfRule type="cellIs" dxfId="335" priority="13140" operator="equal">
      <formula>"DONE"</formula>
    </cfRule>
  </conditionalFormatting>
  <conditionalFormatting sqref="B130:B131 B139 B150 B152 B155:B157">
    <cfRule type="cellIs" dxfId="334" priority="13141" operator="equal">
      <formula>"LỖI LINK FB"</formula>
    </cfRule>
  </conditionalFormatting>
  <conditionalFormatting sqref="B130:B131 B139 B150 B152 B155:B157">
    <cfRule type="cellIs" dxfId="333" priority="13142" operator="equal">
      <formula>"LỖI LINK FB"</formula>
    </cfRule>
  </conditionalFormatting>
  <conditionalFormatting sqref="B130:B131 B139 B150 B152 B155:B157">
    <cfRule type="cellIs" dxfId="332" priority="13143" operator="equal">
      <formula>"LỖI LINK FB"</formula>
    </cfRule>
  </conditionalFormatting>
  <conditionalFormatting sqref="B130:B131 B139 B150 B152 B155:B157">
    <cfRule type="cellIs" dxfId="331" priority="13144" operator="equal">
      <formula>"LỖI LINK FB"</formula>
    </cfRule>
  </conditionalFormatting>
  <conditionalFormatting sqref="B130:B131 B139 B150 B152 B155:B157">
    <cfRule type="cellIs" dxfId="330" priority="13145" operator="equal">
      <formula>"LỖI LINK FB"</formula>
    </cfRule>
  </conditionalFormatting>
  <conditionalFormatting sqref="B130:B131 B139 B150 B152 B155:B157">
    <cfRule type="cellIs" dxfId="329" priority="13146" operator="equal">
      <formula>"LỖI LINK FB"</formula>
    </cfRule>
  </conditionalFormatting>
  <conditionalFormatting sqref="B130:B131 B139 B150 B152 B155:B157">
    <cfRule type="cellIs" dxfId="328" priority="13147" operator="equal">
      <formula>"LỖI LINK FB"</formula>
    </cfRule>
  </conditionalFormatting>
  <conditionalFormatting sqref="B130:B131 B139 B150 B152 B155:B157">
    <cfRule type="cellIs" dxfId="327" priority="13148" operator="equal">
      <formula>"LỖI LINK FB"</formula>
    </cfRule>
  </conditionalFormatting>
  <conditionalFormatting sqref="B130:B131 B139 B150 B152 B155:B157">
    <cfRule type="cellIs" dxfId="326" priority="13149" operator="equal">
      <formula>"LỖI LINK FB"</formula>
    </cfRule>
  </conditionalFormatting>
  <conditionalFormatting sqref="B130:B131 B139 B150 B152 B155:B157">
    <cfRule type="cellIs" dxfId="325" priority="13150" operator="equal">
      <formula>"LỖI LINK FB"</formula>
    </cfRule>
  </conditionalFormatting>
  <conditionalFormatting sqref="B130:B131 B139 B150 B152 B155:B157">
    <cfRule type="cellIs" dxfId="324" priority="13151" operator="equal">
      <formula>"LỖI LINK FB"</formula>
    </cfRule>
  </conditionalFormatting>
  <conditionalFormatting sqref="B130:B131 B139 B150 B152 B155:B157">
    <cfRule type="cellIs" dxfId="323" priority="13152" operator="equal">
      <formula>"LỖI LINK FB"</formula>
    </cfRule>
  </conditionalFormatting>
  <conditionalFormatting sqref="B130:B131 B139 B150 B152 B155:B157">
    <cfRule type="cellIs" dxfId="322" priority="13153" operator="equal">
      <formula>"LỖI LINK FB"</formula>
    </cfRule>
  </conditionalFormatting>
  <conditionalFormatting sqref="B130:B131 B139 B150 B152 B155:B157">
    <cfRule type="cellIs" dxfId="321" priority="13154" operator="equal">
      <formula>"LỖI LINK FB"</formula>
    </cfRule>
  </conditionalFormatting>
  <conditionalFormatting sqref="B130:B131 B139 B150 B152 B155:B157">
    <cfRule type="cellIs" dxfId="320" priority="13155" operator="equal">
      <formula>"Chờ feedback"</formula>
    </cfRule>
  </conditionalFormatting>
  <conditionalFormatting sqref="B130:B131 B139 B150 B152 B155:B157">
    <cfRule type="cellIs" dxfId="319" priority="13156" operator="equal">
      <formula>"Chờ lớp"</formula>
    </cfRule>
  </conditionalFormatting>
  <conditionalFormatting sqref="B130:B131 B139 B150 B152 B155:B157">
    <cfRule type="cellIs" dxfId="318" priority="13157" operator="equal">
      <formula>"DONE"</formula>
    </cfRule>
  </conditionalFormatting>
  <conditionalFormatting sqref="B130:B131 B139 B150 B152 B155:B157">
    <cfRule type="cellIs" dxfId="317" priority="13158" operator="equal">
      <formula>"LỖI LINK FB"</formula>
    </cfRule>
  </conditionalFormatting>
  <conditionalFormatting sqref="B130:B131 B139 B150 B152 B155:B157">
    <cfRule type="cellIs" dxfId="316" priority="13159" operator="equal">
      <formula>"Chờ feedback"</formula>
    </cfRule>
  </conditionalFormatting>
  <conditionalFormatting sqref="B130:B131 B139 B150 B152 B155:B157">
    <cfRule type="cellIs" dxfId="315" priority="13160" operator="equal">
      <formula>"Chờ lớp"</formula>
    </cfRule>
  </conditionalFormatting>
  <conditionalFormatting sqref="B130:B131 B139 B150 B152 B155:B157">
    <cfRule type="cellIs" dxfId="314" priority="13161" operator="equal">
      <formula>"DONE"</formula>
    </cfRule>
  </conditionalFormatting>
  <conditionalFormatting sqref="C130:C131">
    <cfRule type="cellIs" dxfId="313" priority="13162" operator="equal">
      <formula>"Up quá trình"</formula>
    </cfRule>
  </conditionalFormatting>
  <conditionalFormatting sqref="C130:C131">
    <cfRule type="cellIs" dxfId="312" priority="13163" operator="equal">
      <formula>"Đã tính lương"</formula>
    </cfRule>
  </conditionalFormatting>
  <conditionalFormatting sqref="C130:C131">
    <cfRule type="cellIs" dxfId="311" priority="13164" operator="equal">
      <formula>"Up Level"</formula>
    </cfRule>
  </conditionalFormatting>
  <conditionalFormatting sqref="C130:C131">
    <cfRule type="cellIs" dxfId="310" priority="13165" operator="equal">
      <formula>"Mới"</formula>
    </cfRule>
  </conditionalFormatting>
  <conditionalFormatting sqref="C130:C131">
    <cfRule type="cellIs" dxfId="309" priority="13166" operator="equal">
      <formula>"Up quá trình"</formula>
    </cfRule>
  </conditionalFormatting>
  <conditionalFormatting sqref="C130:C131">
    <cfRule type="cellIs" dxfId="308" priority="13167" operator="equal">
      <formula>"Up Level"</formula>
    </cfRule>
  </conditionalFormatting>
  <conditionalFormatting sqref="C130:C131">
    <cfRule type="cellIs" dxfId="307" priority="13168" operator="equal">
      <formula>"Mới"</formula>
    </cfRule>
  </conditionalFormatting>
  <conditionalFormatting sqref="D130:D131">
    <cfRule type="containsText" dxfId="306" priority="13169" operator="containsText" text="Combo">
      <formula>NOT(ISERROR(SEARCH(("Combo"),(D130))))</formula>
    </cfRule>
  </conditionalFormatting>
  <conditionalFormatting sqref="D130:D131">
    <cfRule type="cellIs" dxfId="305" priority="13170" operator="equal">
      <formula>"Toeic Lv2"</formula>
    </cfRule>
  </conditionalFormatting>
  <conditionalFormatting sqref="D130:D131">
    <cfRule type="cellIs" dxfId="304" priority="13171" operator="equal">
      <formula>"Toeic Lv1"</formula>
    </cfRule>
  </conditionalFormatting>
  <conditionalFormatting sqref="D130:D131">
    <cfRule type="cellIs" dxfId="303" priority="13172" operator="equal">
      <formula>"GT Lv3"</formula>
    </cfRule>
  </conditionalFormatting>
  <conditionalFormatting sqref="D130:D131">
    <cfRule type="cellIs" dxfId="302" priority="13173" operator="equal">
      <formula>"GT Lv2"</formula>
    </cfRule>
  </conditionalFormatting>
  <conditionalFormatting sqref="D130:D131">
    <cfRule type="cellIs" dxfId="301" priority="13174" operator="equal">
      <formula>"GT Lv1"</formula>
    </cfRule>
  </conditionalFormatting>
  <conditionalFormatting sqref="G130:G131">
    <cfRule type="cellIs" dxfId="300" priority="13175" operator="equal">
      <formula>"V"</formula>
    </cfRule>
  </conditionalFormatting>
  <conditionalFormatting sqref="G130:G131">
    <cfRule type="cellIs" dxfId="299" priority="13176" operator="equal">
      <formula>"T"</formula>
    </cfRule>
  </conditionalFormatting>
  <conditionalFormatting sqref="G130:G131">
    <cfRule type="cellIs" dxfId="298" priority="13177" operator="equal">
      <formula>"C"</formula>
    </cfRule>
  </conditionalFormatting>
  <conditionalFormatting sqref="G130:G131">
    <cfRule type="cellIs" dxfId="297" priority="13178" operator="equal">
      <formula>"B"</formula>
    </cfRule>
  </conditionalFormatting>
  <conditionalFormatting sqref="G130:G131">
    <cfRule type="cellIs" dxfId="296" priority="13179" operator="equal">
      <formula>"A"</formula>
    </cfRule>
  </conditionalFormatting>
  <conditionalFormatting sqref="G130:G131">
    <cfRule type="cellIs" dxfId="295" priority="13180" operator="equal">
      <formula>"V"</formula>
    </cfRule>
  </conditionalFormatting>
  <conditionalFormatting sqref="G130:G131">
    <cfRule type="cellIs" dxfId="294" priority="13181" operator="equal">
      <formula>"V"</formula>
    </cfRule>
  </conditionalFormatting>
  <conditionalFormatting sqref="G130:G131">
    <cfRule type="cellIs" dxfId="293" priority="13182" operator="equal">
      <formula>"V"</formula>
    </cfRule>
  </conditionalFormatting>
  <conditionalFormatting sqref="G130:G131">
    <cfRule type="cellIs" dxfId="292" priority="13183" operator="equal">
      <formula>"V"</formula>
    </cfRule>
  </conditionalFormatting>
  <conditionalFormatting sqref="G130:G131">
    <cfRule type="cellIs" dxfId="291" priority="13184" operator="equal">
      <formula>"V"</formula>
    </cfRule>
  </conditionalFormatting>
  <conditionalFormatting sqref="G130:G131">
    <cfRule type="cellIs" dxfId="290" priority="13185" operator="equal">
      <formula>"V"</formula>
    </cfRule>
  </conditionalFormatting>
  <conditionalFormatting sqref="F130:H131">
    <cfRule type="cellIs" dxfId="289" priority="13186" operator="equal">
      <formula>"V"</formula>
    </cfRule>
  </conditionalFormatting>
  <conditionalFormatting sqref="F130:H131">
    <cfRule type="cellIs" dxfId="288" priority="13187" operator="equal">
      <formula>"T"</formula>
    </cfRule>
  </conditionalFormatting>
  <conditionalFormatting sqref="F130:H131">
    <cfRule type="cellIs" dxfId="287" priority="13188" operator="equal">
      <formula>"C"</formula>
    </cfRule>
  </conditionalFormatting>
  <conditionalFormatting sqref="F130:H131">
    <cfRule type="cellIs" dxfId="286" priority="13189" operator="equal">
      <formula>"B"</formula>
    </cfRule>
  </conditionalFormatting>
  <conditionalFormatting sqref="F130:H131">
    <cfRule type="cellIs" dxfId="285" priority="13190" operator="equal">
      <formula>"A"</formula>
    </cfRule>
  </conditionalFormatting>
  <conditionalFormatting sqref="F130:F131 H130:H131">
    <cfRule type="colorScale" priority="13191">
      <colorScale>
        <cfvo type="min"/>
        <cfvo type="max"/>
        <color rgb="FF57BB8A"/>
        <color rgb="FFFFFFFF"/>
      </colorScale>
    </cfRule>
  </conditionalFormatting>
  <conditionalFormatting sqref="R131">
    <cfRule type="containsText" dxfId="284" priority="13192" operator="containsText" text="Chung">
      <formula>NOT(ISERROR(SEARCH(("Chung"),(R131))))</formula>
    </cfRule>
  </conditionalFormatting>
  <conditionalFormatting sqref="R131">
    <cfRule type="containsText" dxfId="283" priority="13193" operator="containsText" text="Chung">
      <formula>NOT(ISERROR(SEARCH(("Chung"),(R131))))</formula>
    </cfRule>
  </conditionalFormatting>
  <conditionalFormatting sqref="N131">
    <cfRule type="cellIs" dxfId="282" priority="13194" operator="equal">
      <formula>"TIẾN"</formula>
    </cfRule>
  </conditionalFormatting>
  <conditionalFormatting sqref="X131:Y131">
    <cfRule type="endsWith" dxfId="281" priority="13195" operator="endsWith" text=" ">
      <formula>RIGHT((X131),LEN(" "))=(" ")</formula>
    </cfRule>
  </conditionalFormatting>
  <conditionalFormatting sqref="X131:Y131">
    <cfRule type="endsWith" dxfId="280" priority="13196" operator="endsWith" text=" ">
      <formula>RIGHT((X131),LEN(" "))=(" ")</formula>
    </cfRule>
  </conditionalFormatting>
  <conditionalFormatting sqref="W131:X131">
    <cfRule type="cellIs" dxfId="279" priority="13197" operator="equal">
      <formula>"Sách"</formula>
    </cfRule>
  </conditionalFormatting>
  <conditionalFormatting sqref="W131:X131">
    <cfRule type="cellIs" dxfId="278" priority="13198" operator="equal">
      <formula>"Sách"</formula>
    </cfRule>
  </conditionalFormatting>
  <conditionalFormatting sqref="AC131:AD131">
    <cfRule type="cellIs" dxfId="277" priority="13199" operator="equal">
      <formula>"Đã nhận"</formula>
    </cfRule>
  </conditionalFormatting>
  <conditionalFormatting sqref="B130:B131 B139 B150 B152 B155:B157">
    <cfRule type="cellIs" dxfId="276" priority="13200" operator="equal">
      <formula>"DONE"</formula>
    </cfRule>
  </conditionalFormatting>
  <conditionalFormatting sqref="B130:B131 B139 B150 B152 B155:B157">
    <cfRule type="cellIs" dxfId="275" priority="13201" operator="equal">
      <formula>"Chờ lớp"</formula>
    </cfRule>
  </conditionalFormatting>
  <conditionalFormatting sqref="B130:B131 B139 B150 B152 B155:B157">
    <cfRule type="cellIs" dxfId="274" priority="13202" operator="equal">
      <formula>"Chờ feedback"</formula>
    </cfRule>
  </conditionalFormatting>
  <conditionalFormatting sqref="B130:B131 B139 B150 B152 B155:B157">
    <cfRule type="cellIs" dxfId="273" priority="13203" operator="equal">
      <formula>"LỖI LINK FB"</formula>
    </cfRule>
  </conditionalFormatting>
  <conditionalFormatting sqref="B130:B131 B139 B150 B152 B155:B157">
    <cfRule type="cellIs" dxfId="272" priority="13204" operator="equal">
      <formula>"LỖI LINK FB"</formula>
    </cfRule>
  </conditionalFormatting>
  <conditionalFormatting sqref="B130:B131 B139 B150 B152 B155:B157">
    <cfRule type="cellIs" dxfId="271" priority="13205" operator="equal">
      <formula>"LỖI LINK FB"</formula>
    </cfRule>
  </conditionalFormatting>
  <conditionalFormatting sqref="B130:B131 B139 B150 B152 B155:B157">
    <cfRule type="cellIs" dxfId="270" priority="13206" operator="equal">
      <formula>"LỖI LINK FB"</formula>
    </cfRule>
  </conditionalFormatting>
  <conditionalFormatting sqref="B130:B131 B139 B150 B152 B155:B157">
    <cfRule type="cellIs" dxfId="269" priority="13207" operator="equal">
      <formula>"LỖI LINK FB"</formula>
    </cfRule>
  </conditionalFormatting>
  <conditionalFormatting sqref="B130:B131 B139 B150 B152 B155:B157">
    <cfRule type="cellIs" dxfId="268" priority="13208" operator="equal">
      <formula>"LỖI LINK FB"</formula>
    </cfRule>
  </conditionalFormatting>
  <conditionalFormatting sqref="B130:B131 B139 B150 B152 B155:B157">
    <cfRule type="cellIs" dxfId="267" priority="13209" operator="equal">
      <formula>"LỖI LINK FB"</formula>
    </cfRule>
  </conditionalFormatting>
  <conditionalFormatting sqref="B130:B131 B139 B150 B152 B155:B157">
    <cfRule type="cellIs" dxfId="266" priority="13210" operator="equal">
      <formula>"LỖI LINK FB"</formula>
    </cfRule>
  </conditionalFormatting>
  <conditionalFormatting sqref="B130:B131 B139 B150 B152 B155:B157">
    <cfRule type="cellIs" dxfId="265" priority="13211" operator="equal">
      <formula>"LỖI LINK FB"</formula>
    </cfRule>
  </conditionalFormatting>
  <conditionalFormatting sqref="B130:B131 B139 B150 B152 B155:B157">
    <cfRule type="cellIs" dxfId="264" priority="13212" operator="equal">
      <formula>"LỖI LINK FB"</formula>
    </cfRule>
  </conditionalFormatting>
  <conditionalFormatting sqref="B130:B131 B139 B150 B152 B155:B157">
    <cfRule type="cellIs" dxfId="263" priority="13213" operator="equal">
      <formula>"LỖI LINK FB"</formula>
    </cfRule>
  </conditionalFormatting>
  <conditionalFormatting sqref="B130:B131 B139 B150 B152 B155:B157">
    <cfRule type="cellIs" dxfId="262" priority="13214" operator="equal">
      <formula>"LỖI LINK FB"</formula>
    </cfRule>
  </conditionalFormatting>
  <conditionalFormatting sqref="B130:B131 B139 B150 B152 B155:B157">
    <cfRule type="cellIs" dxfId="261" priority="13215" operator="equal">
      <formula>"LỖI LINK FB"</formula>
    </cfRule>
  </conditionalFormatting>
  <conditionalFormatting sqref="B130:B131 B139 B150 B152 B155:B157">
    <cfRule type="cellIs" dxfId="260" priority="13216" operator="equal">
      <formula>"LỖI LINK FB"</formula>
    </cfRule>
  </conditionalFormatting>
  <conditionalFormatting sqref="B130:B131 B139 B150 B152 B155:B157">
    <cfRule type="cellIs" dxfId="259" priority="13217" operator="equal">
      <formula>"DONE"</formula>
    </cfRule>
  </conditionalFormatting>
  <conditionalFormatting sqref="B130:B131 B139 B150 B152 B155:B157">
    <cfRule type="cellIs" dxfId="258" priority="13218" operator="equal">
      <formula>"Chờ lớp"</formula>
    </cfRule>
  </conditionalFormatting>
  <conditionalFormatting sqref="B130:B131 B139 B150 B152 B155:B157">
    <cfRule type="cellIs" dxfId="257" priority="13219" operator="equal">
      <formula>"Chờ feedback"</formula>
    </cfRule>
  </conditionalFormatting>
  <conditionalFormatting sqref="B130:B131 B139 B150 B152 B155:B157">
    <cfRule type="cellIs" dxfId="256" priority="13220" operator="equal">
      <formula>"LỖI LINK FB"</formula>
    </cfRule>
  </conditionalFormatting>
  <conditionalFormatting sqref="B130:B131 B139 B150 B152 B155:B157">
    <cfRule type="cellIs" dxfId="255" priority="13221" operator="equal">
      <formula>"DONE"</formula>
    </cfRule>
  </conditionalFormatting>
  <conditionalFormatting sqref="B130:B131 B139 B150 B152 B155:B157">
    <cfRule type="cellIs" dxfId="254" priority="13222" operator="equal">
      <formula>"Chờ lớp"</formula>
    </cfRule>
  </conditionalFormatting>
  <conditionalFormatting sqref="B130:B131 B139 B150 B152 B155:B157">
    <cfRule type="cellIs" dxfId="253" priority="13223" operator="equal">
      <formula>"Chờ feedback"</formula>
    </cfRule>
  </conditionalFormatting>
  <conditionalFormatting sqref="B130:B131 B139 B150 B152 B155:B157">
    <cfRule type="cellIs" dxfId="252" priority="13224" operator="equal">
      <formula>"LỖI LINK FB"</formula>
    </cfRule>
  </conditionalFormatting>
  <conditionalFormatting sqref="C130:C131">
    <cfRule type="cellIs" dxfId="251" priority="13225" operator="equal">
      <formula>"Mới"</formula>
    </cfRule>
  </conditionalFormatting>
  <conditionalFormatting sqref="C130:C131">
    <cfRule type="cellIs" dxfId="250" priority="13226" operator="equal">
      <formula>"Up Level"</formula>
    </cfRule>
  </conditionalFormatting>
  <conditionalFormatting sqref="C130:C131">
    <cfRule type="cellIs" dxfId="249" priority="13227" operator="equal">
      <formula>"Up quá trình"</formula>
    </cfRule>
  </conditionalFormatting>
  <conditionalFormatting sqref="C130:C131">
    <cfRule type="cellIs" dxfId="248" priority="13228" operator="equal">
      <formula>"Mới"</formula>
    </cfRule>
  </conditionalFormatting>
  <conditionalFormatting sqref="C130:C131">
    <cfRule type="cellIs" dxfId="247" priority="13229" operator="equal">
      <formula>"Up Level"</formula>
    </cfRule>
  </conditionalFormatting>
  <conditionalFormatting sqref="C130:C131">
    <cfRule type="cellIs" dxfId="246" priority="13230" operator="equal">
      <formula>"Đã tính lương"</formula>
    </cfRule>
  </conditionalFormatting>
  <conditionalFormatting sqref="C130:C131">
    <cfRule type="cellIs" dxfId="245" priority="13231" operator="equal">
      <formula>"Up quá trình"</formula>
    </cfRule>
  </conditionalFormatting>
  <conditionalFormatting sqref="D130:D131">
    <cfRule type="containsText" dxfId="244" priority="13232" operator="containsText" text="Combo">
      <formula>NOT(ISERROR(SEARCH(("Combo"),(D130))))</formula>
    </cfRule>
  </conditionalFormatting>
  <conditionalFormatting sqref="D130:D131">
    <cfRule type="cellIs" dxfId="243" priority="13233" operator="equal">
      <formula>"Toeic Lv2"</formula>
    </cfRule>
  </conditionalFormatting>
  <conditionalFormatting sqref="D130:D131">
    <cfRule type="cellIs" dxfId="242" priority="13234" operator="equal">
      <formula>"Toeic Lv1"</formula>
    </cfRule>
  </conditionalFormatting>
  <conditionalFormatting sqref="D130:D131">
    <cfRule type="cellIs" dxfId="241" priority="13235" operator="equal">
      <formula>"GT Lv3"</formula>
    </cfRule>
  </conditionalFormatting>
  <conditionalFormatting sqref="D130:D131">
    <cfRule type="cellIs" dxfId="240" priority="13236" operator="equal">
      <formula>"GT Lv2"</formula>
    </cfRule>
  </conditionalFormatting>
  <conditionalFormatting sqref="D130:D131">
    <cfRule type="cellIs" dxfId="239" priority="13237" operator="equal">
      <formula>"GT Lv1"</formula>
    </cfRule>
  </conditionalFormatting>
  <conditionalFormatting sqref="Y130:Y131">
    <cfRule type="endsWith" dxfId="238" priority="13238" operator="endsWith" text=" ">
      <formula>RIGHT((Y130),LEN(" "))=(" ")</formula>
    </cfRule>
  </conditionalFormatting>
  <conditionalFormatting sqref="Y130:Y131">
    <cfRule type="endsWith" dxfId="237" priority="13239" operator="endsWith" text=" ">
      <formula>RIGHT((Y130),LEN(" "))=(" ")</formula>
    </cfRule>
  </conditionalFormatting>
  <conditionalFormatting sqref="B130:B131 B139 B150 B152 B155:B157">
    <cfRule type="cellIs" dxfId="236" priority="13240" operator="equal">
      <formula>"LỖI LINK FB"</formula>
    </cfRule>
  </conditionalFormatting>
  <conditionalFormatting sqref="B130:B131 B139 B150 B152 B155:B157">
    <cfRule type="cellIs" dxfId="235" priority="13241" operator="equal">
      <formula>"Chờ feedback"</formula>
    </cfRule>
  </conditionalFormatting>
  <conditionalFormatting sqref="B130:B131 B139 B150 B152 B155:B157">
    <cfRule type="cellIs" dxfId="234" priority="13242" operator="equal">
      <formula>"Chờ lớp"</formula>
    </cfRule>
  </conditionalFormatting>
  <conditionalFormatting sqref="B130:B131 B139 B150 B152 B155:B157">
    <cfRule type="cellIs" dxfId="233" priority="13243" operator="equal">
      <formula>"DONE"</formula>
    </cfRule>
  </conditionalFormatting>
  <conditionalFormatting sqref="B130:B131 B139 B150 B152 B155:B157">
    <cfRule type="cellIs" dxfId="232" priority="13244" operator="equal">
      <formula>"LỖI LINK FB"</formula>
    </cfRule>
  </conditionalFormatting>
  <conditionalFormatting sqref="B130:B131 B139 B150 B152 B155:B157">
    <cfRule type="cellIs" dxfId="231" priority="13245" operator="equal">
      <formula>"LỖI LINK FB"</formula>
    </cfRule>
  </conditionalFormatting>
  <conditionalFormatting sqref="B130:B131 B139 B150 B152 B155:B157">
    <cfRule type="cellIs" dxfId="230" priority="13246" operator="equal">
      <formula>"LỖI LINK FB"</formula>
    </cfRule>
  </conditionalFormatting>
  <conditionalFormatting sqref="B130:B131 B139 B150 B152 B155:B157">
    <cfRule type="cellIs" dxfId="229" priority="13247" operator="equal">
      <formula>"LỖI LINK FB"</formula>
    </cfRule>
  </conditionalFormatting>
  <conditionalFormatting sqref="B130:B131 B139 B150 B152 B155:B157">
    <cfRule type="cellIs" dxfId="228" priority="13248" operator="equal">
      <formula>"LỖI LINK FB"</formula>
    </cfRule>
  </conditionalFormatting>
  <conditionalFormatting sqref="B130:B131 B139 B150 B152 B155:B157">
    <cfRule type="cellIs" dxfId="227" priority="13249" operator="equal">
      <formula>"LỖI LINK FB"</formula>
    </cfRule>
  </conditionalFormatting>
  <conditionalFormatting sqref="B130:B131 B139 B150 B152 B155:B157">
    <cfRule type="cellIs" dxfId="226" priority="13250" operator="equal">
      <formula>"LỖI LINK FB"</formula>
    </cfRule>
  </conditionalFormatting>
  <conditionalFormatting sqref="B130:B131 B139 B150 B152 B155:B157">
    <cfRule type="cellIs" dxfId="225" priority="13251" operator="equal">
      <formula>"LỖI LINK FB"</formula>
    </cfRule>
  </conditionalFormatting>
  <conditionalFormatting sqref="B130:B131 B139 B150 B152 B155:B157">
    <cfRule type="cellIs" dxfId="224" priority="13252" operator="equal">
      <formula>"LỖI LINK FB"</formula>
    </cfRule>
  </conditionalFormatting>
  <conditionalFormatting sqref="B130:B131 B139 B150 B152 B155:B157">
    <cfRule type="cellIs" dxfId="223" priority="13253" operator="equal">
      <formula>"LỖI LINK FB"</formula>
    </cfRule>
  </conditionalFormatting>
  <conditionalFormatting sqref="B130:B131 B139 B150 B152 B155:B157">
    <cfRule type="cellIs" dxfId="222" priority="13254" operator="equal">
      <formula>"LỖI LINK FB"</formula>
    </cfRule>
  </conditionalFormatting>
  <conditionalFormatting sqref="B130:B131 B139 B150 B152 B155:B157">
    <cfRule type="cellIs" dxfId="221" priority="13255" operator="equal">
      <formula>"LỖI LINK FB"</formula>
    </cfRule>
  </conditionalFormatting>
  <conditionalFormatting sqref="B130:B131 B139 B150 B152 B155:B157">
    <cfRule type="cellIs" dxfId="220" priority="13256" operator="equal">
      <formula>"LỖI LINK FB"</formula>
    </cfRule>
  </conditionalFormatting>
  <conditionalFormatting sqref="B130:B131 B139 B150 B152 B155:B157">
    <cfRule type="cellIs" dxfId="219" priority="13257" operator="equal">
      <formula>"LỖI LINK FB"</formula>
    </cfRule>
  </conditionalFormatting>
  <conditionalFormatting sqref="B130:B131 B139 B150 B152 B155:B157">
    <cfRule type="cellIs" dxfId="218" priority="13258" operator="equal">
      <formula>"Chờ feedback"</formula>
    </cfRule>
  </conditionalFormatting>
  <conditionalFormatting sqref="B130:B131 B139 B150 B152 B155:B157">
    <cfRule type="cellIs" dxfId="217" priority="13259" operator="equal">
      <formula>"Chờ lớp"</formula>
    </cfRule>
  </conditionalFormatting>
  <conditionalFormatting sqref="B130:B131 B139 B150 B152 B155:B157">
    <cfRule type="cellIs" dxfId="216" priority="13260" operator="equal">
      <formula>"DONE"</formula>
    </cfRule>
  </conditionalFormatting>
  <conditionalFormatting sqref="B130:B131 B139 B150 B152 B155:B157">
    <cfRule type="cellIs" dxfId="215" priority="13261" operator="equal">
      <formula>"LỖI LINK FB"</formula>
    </cfRule>
  </conditionalFormatting>
  <conditionalFormatting sqref="B130:B131 B139 B150 B152 B155:B157">
    <cfRule type="cellIs" dxfId="214" priority="13262" operator="equal">
      <formula>"Chờ feedback"</formula>
    </cfRule>
  </conditionalFormatting>
  <conditionalFormatting sqref="B130:B131 B139 B150 B152 B155:B157">
    <cfRule type="cellIs" dxfId="213" priority="13263" operator="equal">
      <formula>"Chờ lớp"</formula>
    </cfRule>
  </conditionalFormatting>
  <conditionalFormatting sqref="B130:B131 B139 B150 B152 B155:B157">
    <cfRule type="cellIs" dxfId="212" priority="13264" operator="equal">
      <formula>"DONE"</formula>
    </cfRule>
  </conditionalFormatting>
  <conditionalFormatting sqref="C130:C131">
    <cfRule type="cellIs" dxfId="211" priority="13265" operator="equal">
      <formula>"Up quá trình"</formula>
    </cfRule>
  </conditionalFormatting>
  <conditionalFormatting sqref="C130:C131">
    <cfRule type="cellIs" dxfId="210" priority="13266" operator="equal">
      <formula>"Đã tính lương"</formula>
    </cfRule>
  </conditionalFormatting>
  <conditionalFormatting sqref="C130:C131">
    <cfRule type="cellIs" dxfId="209" priority="13267" operator="equal">
      <formula>"Up Level"</formula>
    </cfRule>
  </conditionalFormatting>
  <conditionalFormatting sqref="C130:C131">
    <cfRule type="cellIs" dxfId="208" priority="13268" operator="equal">
      <formula>"Mới"</formula>
    </cfRule>
  </conditionalFormatting>
  <conditionalFormatting sqref="C130:C131">
    <cfRule type="cellIs" dxfId="207" priority="13269" operator="equal">
      <formula>"Up quá trình"</formula>
    </cfRule>
  </conditionalFormatting>
  <conditionalFormatting sqref="C130:C131">
    <cfRule type="cellIs" dxfId="206" priority="13270" operator="equal">
      <formula>"Up Level"</formula>
    </cfRule>
  </conditionalFormatting>
  <conditionalFormatting sqref="C130:C131">
    <cfRule type="cellIs" dxfId="205" priority="13271" operator="equal">
      <formula>"Mới"</formula>
    </cfRule>
  </conditionalFormatting>
  <conditionalFormatting sqref="D130:D131">
    <cfRule type="containsText" dxfId="204" priority="13272" operator="containsText" text="Combo">
      <formula>NOT(ISERROR(SEARCH(("Combo"),(D130))))</formula>
    </cfRule>
  </conditionalFormatting>
  <conditionalFormatting sqref="D130:D131">
    <cfRule type="cellIs" dxfId="203" priority="13273" operator="equal">
      <formula>"Toeic Lv2"</formula>
    </cfRule>
  </conditionalFormatting>
  <conditionalFormatting sqref="D130:D131">
    <cfRule type="cellIs" dxfId="202" priority="13274" operator="equal">
      <formula>"Toeic Lv1"</formula>
    </cfRule>
  </conditionalFormatting>
  <conditionalFormatting sqref="D130:D131">
    <cfRule type="cellIs" dxfId="201" priority="13275" operator="equal">
      <formula>"GT Lv3"</formula>
    </cfRule>
  </conditionalFormatting>
  <conditionalFormatting sqref="D130:D131">
    <cfRule type="cellIs" dxfId="200" priority="13276" operator="equal">
      <formula>"GT Lv2"</formula>
    </cfRule>
  </conditionalFormatting>
  <conditionalFormatting sqref="D130:D131">
    <cfRule type="cellIs" dxfId="199" priority="13277" operator="equal">
      <formula>"GT Lv1"</formula>
    </cfRule>
  </conditionalFormatting>
  <conditionalFormatting sqref="Y130:Y131">
    <cfRule type="endsWith" dxfId="198" priority="13278" operator="endsWith" text=" ">
      <formula>RIGHT((Y130),LEN(" "))=(" ")</formula>
    </cfRule>
  </conditionalFormatting>
  <conditionalFormatting sqref="Y130:Y131">
    <cfRule type="endsWith" dxfId="197" priority="13279" operator="endsWith" text=" ">
      <formula>RIGHT((Y130),LEN(" "))=(" ")</formula>
    </cfRule>
  </conditionalFormatting>
  <conditionalFormatting sqref="C130:C131">
    <cfRule type="cellIs" dxfId="196" priority="13280" operator="equal">
      <formula>"Up quá trình"</formula>
    </cfRule>
  </conditionalFormatting>
  <conditionalFormatting sqref="C130:C131">
    <cfRule type="cellIs" dxfId="195" priority="13281" operator="equal">
      <formula>"Đã tính lương"</formula>
    </cfRule>
  </conditionalFormatting>
  <conditionalFormatting sqref="C130:C131">
    <cfRule type="cellIs" dxfId="194" priority="13282" operator="equal">
      <formula>"Up Level"</formula>
    </cfRule>
  </conditionalFormatting>
  <conditionalFormatting sqref="C130:C131">
    <cfRule type="cellIs" dxfId="193" priority="13283" operator="equal">
      <formula>"Mới"</formula>
    </cfRule>
  </conditionalFormatting>
  <conditionalFormatting sqref="C130:C131">
    <cfRule type="cellIs" dxfId="192" priority="13284" operator="equal">
      <formula>"Up quá trình"</formula>
    </cfRule>
  </conditionalFormatting>
  <conditionalFormatting sqref="C130:C131">
    <cfRule type="cellIs" dxfId="191" priority="13285" operator="equal">
      <formula>"Đã tính lương"</formula>
    </cfRule>
  </conditionalFormatting>
  <conditionalFormatting sqref="C130:C131">
    <cfRule type="cellIs" dxfId="190" priority="13286" operator="equal">
      <formula>"Up Level"</formula>
    </cfRule>
  </conditionalFormatting>
  <conditionalFormatting sqref="C130:C131">
    <cfRule type="cellIs" dxfId="189" priority="13287" operator="equal">
      <formula>"Mới"</formula>
    </cfRule>
  </conditionalFormatting>
  <conditionalFormatting sqref="Y129:Y131">
    <cfRule type="endsWith" dxfId="188" priority="13288" operator="endsWith" text=" ">
      <formula>RIGHT((Y129),LEN(" "))=(" ")</formula>
    </cfRule>
  </conditionalFormatting>
  <conditionalFormatting sqref="Y129:Y131">
    <cfRule type="endsWith" dxfId="187" priority="13289" operator="endsWith" text=" ">
      <formula>RIGHT((Y129),LEN(" "))=(" ")</formula>
    </cfRule>
  </conditionalFormatting>
  <conditionalFormatting sqref="B129">
    <cfRule type="cellIs" dxfId="186" priority="13290" operator="equal">
      <formula>"LỖI LINK FB"</formula>
    </cfRule>
  </conditionalFormatting>
  <conditionalFormatting sqref="B129">
    <cfRule type="cellIs" dxfId="185" priority="13291" operator="equal">
      <formula>"Chờ feedback"</formula>
    </cfRule>
  </conditionalFormatting>
  <conditionalFormatting sqref="B129">
    <cfRule type="cellIs" dxfId="184" priority="13292" operator="equal">
      <formula>"Chờ lớp"</formula>
    </cfRule>
  </conditionalFormatting>
  <conditionalFormatting sqref="B129">
    <cfRule type="cellIs" dxfId="183" priority="13293" operator="equal">
      <formula>"DONE"</formula>
    </cfRule>
  </conditionalFormatting>
  <conditionalFormatting sqref="B129">
    <cfRule type="cellIs" dxfId="182" priority="13294" operator="equal">
      <formula>"LỖI LINK FB"</formula>
    </cfRule>
  </conditionalFormatting>
  <conditionalFormatting sqref="B129">
    <cfRule type="cellIs" dxfId="181" priority="13295" operator="equal">
      <formula>"LỖI LINK FB"</formula>
    </cfRule>
  </conditionalFormatting>
  <conditionalFormatting sqref="B129">
    <cfRule type="cellIs" dxfId="180" priority="13296" operator="equal">
      <formula>"LỖI LINK FB"</formula>
    </cfRule>
  </conditionalFormatting>
  <conditionalFormatting sqref="B129">
    <cfRule type="cellIs" dxfId="179" priority="13297" operator="equal">
      <formula>"LỖI LINK FB"</formula>
    </cfRule>
  </conditionalFormatting>
  <conditionalFormatting sqref="B129">
    <cfRule type="cellIs" dxfId="178" priority="13298" operator="equal">
      <formula>"LỖI LINK FB"</formula>
    </cfRule>
  </conditionalFormatting>
  <conditionalFormatting sqref="B129">
    <cfRule type="cellIs" dxfId="177" priority="13299" operator="equal">
      <formula>"LỖI LINK FB"</formula>
    </cfRule>
  </conditionalFormatting>
  <conditionalFormatting sqref="B129">
    <cfRule type="cellIs" dxfId="176" priority="13300" operator="equal">
      <formula>"LỖI LINK FB"</formula>
    </cfRule>
  </conditionalFormatting>
  <conditionalFormatting sqref="B129">
    <cfRule type="cellIs" dxfId="175" priority="13301" operator="equal">
      <formula>"LỖI LINK FB"</formula>
    </cfRule>
  </conditionalFormatting>
  <conditionalFormatting sqref="B129">
    <cfRule type="cellIs" dxfId="174" priority="13302" operator="equal">
      <formula>"LỖI LINK FB"</formula>
    </cfRule>
  </conditionalFormatting>
  <conditionalFormatting sqref="B129">
    <cfRule type="cellIs" dxfId="173" priority="13303" operator="equal">
      <formula>"LỖI LINK FB"</formula>
    </cfRule>
  </conditionalFormatting>
  <conditionalFormatting sqref="B129">
    <cfRule type="cellIs" dxfId="172" priority="13304" operator="equal">
      <formula>"LỖI LINK FB"</formula>
    </cfRule>
  </conditionalFormatting>
  <conditionalFormatting sqref="B129">
    <cfRule type="cellIs" dxfId="171" priority="13305" operator="equal">
      <formula>"LỖI LINK FB"</formula>
    </cfRule>
  </conditionalFormatting>
  <conditionalFormatting sqref="B129">
    <cfRule type="cellIs" dxfId="170" priority="13306" operator="equal">
      <formula>"LỖI LINK FB"</formula>
    </cfRule>
  </conditionalFormatting>
  <conditionalFormatting sqref="B129">
    <cfRule type="cellIs" dxfId="169" priority="13307" operator="equal">
      <formula>"LỖI LINK FB"</formula>
    </cfRule>
  </conditionalFormatting>
  <conditionalFormatting sqref="B129">
    <cfRule type="cellIs" dxfId="168" priority="13308" operator="equal">
      <formula>"Chờ feedback"</formula>
    </cfRule>
  </conditionalFormatting>
  <conditionalFormatting sqref="B129">
    <cfRule type="cellIs" dxfId="167" priority="13309" operator="equal">
      <formula>"Chờ lớp"</formula>
    </cfRule>
  </conditionalFormatting>
  <conditionalFormatting sqref="B129">
    <cfRule type="cellIs" dxfId="166" priority="13310" operator="equal">
      <formula>"DONE"</formula>
    </cfRule>
  </conditionalFormatting>
  <conditionalFormatting sqref="B129">
    <cfRule type="cellIs" dxfId="165" priority="13311" operator="equal">
      <formula>"LỖI LINK FB"</formula>
    </cfRule>
  </conditionalFormatting>
  <conditionalFormatting sqref="B129">
    <cfRule type="cellIs" dxfId="164" priority="13312" operator="equal">
      <formula>"Chờ feedback"</formula>
    </cfRule>
  </conditionalFormatting>
  <conditionalFormatting sqref="B129">
    <cfRule type="cellIs" dxfId="163" priority="13313" operator="equal">
      <formula>"Chờ lớp"</formula>
    </cfRule>
  </conditionalFormatting>
  <conditionalFormatting sqref="B129">
    <cfRule type="cellIs" dxfId="162" priority="13314" operator="equal">
      <formula>"DONE"</formula>
    </cfRule>
  </conditionalFormatting>
  <conditionalFormatting sqref="B129">
    <cfRule type="cellIs" dxfId="161" priority="13315" operator="equal">
      <formula>"LỖI LINK FB"</formula>
    </cfRule>
  </conditionalFormatting>
  <conditionalFormatting sqref="B129">
    <cfRule type="cellIs" dxfId="160" priority="13316" operator="equal">
      <formula>"LỖI LINK FB"</formula>
    </cfRule>
  </conditionalFormatting>
  <conditionalFormatting sqref="B129">
    <cfRule type="cellIs" dxfId="159" priority="13317" operator="equal">
      <formula>"LỖI LINK FB"</formula>
    </cfRule>
  </conditionalFormatting>
  <conditionalFormatting sqref="B129">
    <cfRule type="cellIs" dxfId="158" priority="13318" operator="equal">
      <formula>"LỖI LINK FB"</formula>
    </cfRule>
  </conditionalFormatting>
  <conditionalFormatting sqref="B129">
    <cfRule type="cellIs" dxfId="157" priority="13319" operator="equal">
      <formula>"LỖI LINK FB"</formula>
    </cfRule>
  </conditionalFormatting>
  <conditionalFormatting sqref="B129">
    <cfRule type="cellIs" dxfId="156" priority="13320" operator="equal">
      <formula>"LỖI LINK FB"</formula>
    </cfRule>
  </conditionalFormatting>
  <conditionalFormatting sqref="B129">
    <cfRule type="cellIs" dxfId="155" priority="13321" operator="equal">
      <formula>"LỖI LINK FB"</formula>
    </cfRule>
  </conditionalFormatting>
  <conditionalFormatting sqref="B129">
    <cfRule type="cellIs" dxfId="154" priority="13322" operator="equal">
      <formula>"LỖI LINK FB"</formula>
    </cfRule>
  </conditionalFormatting>
  <conditionalFormatting sqref="B129">
    <cfRule type="cellIs" dxfId="153" priority="13323" operator="equal">
      <formula>"LỖI LINK FB"</formula>
    </cfRule>
  </conditionalFormatting>
  <conditionalFormatting sqref="B129">
    <cfRule type="cellIs" dxfId="152" priority="13324" operator="equal">
      <formula>"LỖI LINK FB"</formula>
    </cfRule>
  </conditionalFormatting>
  <conditionalFormatting sqref="B129">
    <cfRule type="cellIs" dxfId="151" priority="13325" operator="equal">
      <formula>"LỖI LINK FB"</formula>
    </cfRule>
  </conditionalFormatting>
  <conditionalFormatting sqref="B129">
    <cfRule type="cellIs" dxfId="150" priority="13326" operator="equal">
      <formula>"LỖI LINK FB"</formula>
    </cfRule>
  </conditionalFormatting>
  <conditionalFormatting sqref="B129">
    <cfRule type="cellIs" dxfId="149" priority="13327" operator="equal">
      <formula>"LỖI LINK FB"</formula>
    </cfRule>
  </conditionalFormatting>
  <conditionalFormatting sqref="B129">
    <cfRule type="cellIs" dxfId="148" priority="13328" operator="equal">
      <formula>"LỖI LINK FB"</formula>
    </cfRule>
  </conditionalFormatting>
  <conditionalFormatting sqref="B129">
    <cfRule type="cellIs" dxfId="147" priority="13329" operator="equal">
      <formula>"Chờ feedback"</formula>
    </cfRule>
  </conditionalFormatting>
  <conditionalFormatting sqref="B129">
    <cfRule type="cellIs" dxfId="146" priority="13330" operator="equal">
      <formula>"Chờ lớp"</formula>
    </cfRule>
  </conditionalFormatting>
  <conditionalFormatting sqref="B129">
    <cfRule type="cellIs" dxfId="145" priority="13331" operator="equal">
      <formula>"DONE"</formula>
    </cfRule>
  </conditionalFormatting>
  <conditionalFormatting sqref="B129">
    <cfRule type="cellIs" dxfId="144" priority="13332" operator="equal">
      <formula>"LỖI LINK FB"</formula>
    </cfRule>
  </conditionalFormatting>
  <conditionalFormatting sqref="B129">
    <cfRule type="cellIs" dxfId="143" priority="13333" operator="equal">
      <formula>"Chờ feedback"</formula>
    </cfRule>
  </conditionalFormatting>
  <conditionalFormatting sqref="B129">
    <cfRule type="cellIs" dxfId="142" priority="13334" operator="equal">
      <formula>"Chờ lớp"</formula>
    </cfRule>
  </conditionalFormatting>
  <conditionalFormatting sqref="B129">
    <cfRule type="cellIs" dxfId="141" priority="13335" operator="equal">
      <formula>"DONE"</formula>
    </cfRule>
  </conditionalFormatting>
  <conditionalFormatting sqref="B129">
    <cfRule type="cellIs" dxfId="140" priority="13336" operator="equal">
      <formula>"LỖI LINK FB"</formula>
    </cfRule>
  </conditionalFormatting>
  <conditionalFormatting sqref="B129">
    <cfRule type="cellIs" dxfId="139" priority="13337" operator="equal">
      <formula>"LỖI LINK FB"</formula>
    </cfRule>
  </conditionalFormatting>
  <conditionalFormatting sqref="B129">
    <cfRule type="cellIs" dxfId="138" priority="13338" operator="equal">
      <formula>"LỖI LINK FB"</formula>
    </cfRule>
  </conditionalFormatting>
  <conditionalFormatting sqref="B129">
    <cfRule type="cellIs" dxfId="137" priority="13339" operator="equal">
      <formula>"LỖI LINK FB"</formula>
    </cfRule>
  </conditionalFormatting>
  <conditionalFormatting sqref="B129">
    <cfRule type="cellIs" dxfId="136" priority="13340" operator="equal">
      <formula>"LỖI LINK FB"</formula>
    </cfRule>
  </conditionalFormatting>
  <conditionalFormatting sqref="B129">
    <cfRule type="cellIs" dxfId="135" priority="13341" operator="equal">
      <formula>"LỖI LINK FB"</formula>
    </cfRule>
  </conditionalFormatting>
  <conditionalFormatting sqref="B129">
    <cfRule type="cellIs" dxfId="134" priority="13342" operator="equal">
      <formula>"LỖI LINK FB"</formula>
    </cfRule>
  </conditionalFormatting>
  <conditionalFormatting sqref="B129">
    <cfRule type="cellIs" dxfId="133" priority="13343" operator="equal">
      <formula>"LỖI LINK FB"</formula>
    </cfRule>
  </conditionalFormatting>
  <conditionalFormatting sqref="B129">
    <cfRule type="cellIs" dxfId="132" priority="13344" operator="equal">
      <formula>"LỖI LINK FB"</formula>
    </cfRule>
  </conditionalFormatting>
  <conditionalFormatting sqref="B129">
    <cfRule type="cellIs" dxfId="131" priority="13345" operator="equal">
      <formula>"LỖI LINK FB"</formula>
    </cfRule>
  </conditionalFormatting>
  <conditionalFormatting sqref="B129">
    <cfRule type="cellIs" dxfId="130" priority="13346" operator="equal">
      <formula>"LỖI LINK FB"</formula>
    </cfRule>
  </conditionalFormatting>
  <conditionalFormatting sqref="B129">
    <cfRule type="cellIs" dxfId="129" priority="13347" operator="equal">
      <formula>"LỖI LINK FB"</formula>
    </cfRule>
  </conditionalFormatting>
  <conditionalFormatting sqref="B129">
    <cfRule type="cellIs" dxfId="128" priority="13348" operator="equal">
      <formula>"LỖI LINK FB"</formula>
    </cfRule>
  </conditionalFormatting>
  <conditionalFormatting sqref="B129">
    <cfRule type="cellIs" dxfId="127" priority="13349" operator="equal">
      <formula>"LỖI LINK FB"</formula>
    </cfRule>
  </conditionalFormatting>
  <conditionalFormatting sqref="B129">
    <cfRule type="cellIs" dxfId="126" priority="13350" operator="equal">
      <formula>"Chờ feedback"</formula>
    </cfRule>
  </conditionalFormatting>
  <conditionalFormatting sqref="B129">
    <cfRule type="cellIs" dxfId="125" priority="13351" operator="equal">
      <formula>"Chờ lớp"</formula>
    </cfRule>
  </conditionalFormatting>
  <conditionalFormatting sqref="B129">
    <cfRule type="cellIs" dxfId="124" priority="13352" operator="equal">
      <formula>"DONE"</formula>
    </cfRule>
  </conditionalFormatting>
  <conditionalFormatting sqref="B129">
    <cfRule type="cellIs" dxfId="123" priority="13353" operator="equal">
      <formula>"LỖI LINK FB"</formula>
    </cfRule>
  </conditionalFormatting>
  <conditionalFormatting sqref="B129">
    <cfRule type="cellIs" dxfId="122" priority="13354" operator="equal">
      <formula>"Chờ feedback"</formula>
    </cfRule>
  </conditionalFormatting>
  <conditionalFormatting sqref="B129">
    <cfRule type="cellIs" dxfId="121" priority="13355" operator="equal">
      <formula>"Chờ lớp"</formula>
    </cfRule>
  </conditionalFormatting>
  <conditionalFormatting sqref="B129">
    <cfRule type="cellIs" dxfId="120" priority="13356" operator="equal">
      <formula>"DONE"</formula>
    </cfRule>
  </conditionalFormatting>
  <conditionalFormatting sqref="B129">
    <cfRule type="cellIs" dxfId="119" priority="13357" operator="equal">
      <formula>"LỖI LINK FB"</formula>
    </cfRule>
  </conditionalFormatting>
  <conditionalFormatting sqref="B129">
    <cfRule type="cellIs" dxfId="118" priority="13358" operator="equal">
      <formula>"LỖI LINK FB"</formula>
    </cfRule>
  </conditionalFormatting>
  <conditionalFormatting sqref="B129">
    <cfRule type="cellIs" dxfId="117" priority="13359" operator="equal">
      <formula>"LỖI LINK FB"</formula>
    </cfRule>
  </conditionalFormatting>
  <conditionalFormatting sqref="B129">
    <cfRule type="cellIs" dxfId="116" priority="13360" operator="equal">
      <formula>"LỖI LINK FB"</formula>
    </cfRule>
  </conditionalFormatting>
  <conditionalFormatting sqref="B129">
    <cfRule type="cellIs" dxfId="115" priority="13361" operator="equal">
      <formula>"LỖI LINK FB"</formula>
    </cfRule>
  </conditionalFormatting>
  <conditionalFormatting sqref="B129">
    <cfRule type="cellIs" dxfId="114" priority="13362" operator="equal">
      <formula>"LỖI LINK FB"</formula>
    </cfRule>
  </conditionalFormatting>
  <conditionalFormatting sqref="B129">
    <cfRule type="cellIs" dxfId="113" priority="13363" operator="equal">
      <formula>"LỖI LINK FB"</formula>
    </cfRule>
  </conditionalFormatting>
  <conditionalFormatting sqref="B129">
    <cfRule type="cellIs" dxfId="112" priority="13364" operator="equal">
      <formula>"LỖI LINK FB"</formula>
    </cfRule>
  </conditionalFormatting>
  <conditionalFormatting sqref="B129">
    <cfRule type="cellIs" dxfId="111" priority="13365" operator="equal">
      <formula>"LỖI LINK FB"</formula>
    </cfRule>
  </conditionalFormatting>
  <conditionalFormatting sqref="B129">
    <cfRule type="cellIs" dxfId="110" priority="13366" operator="equal">
      <formula>"LỖI LINK FB"</formula>
    </cfRule>
  </conditionalFormatting>
  <conditionalFormatting sqref="B129">
    <cfRule type="cellIs" dxfId="109" priority="13367" operator="equal">
      <formula>"LỖI LINK FB"</formula>
    </cfRule>
  </conditionalFormatting>
  <conditionalFormatting sqref="B129">
    <cfRule type="cellIs" dxfId="108" priority="13368" operator="equal">
      <formula>"LỖI LINK FB"</formula>
    </cfRule>
  </conditionalFormatting>
  <conditionalFormatting sqref="B129">
    <cfRule type="cellIs" dxfId="107" priority="13369" operator="equal">
      <formula>"LỖI LINK FB"</formula>
    </cfRule>
  </conditionalFormatting>
  <conditionalFormatting sqref="B129">
    <cfRule type="cellIs" dxfId="106" priority="13370" operator="equal">
      <formula>"DONE"</formula>
    </cfRule>
  </conditionalFormatting>
  <conditionalFormatting sqref="B129">
    <cfRule type="cellIs" dxfId="105" priority="13371" operator="equal">
      <formula>"Chờ lớp"</formula>
    </cfRule>
  </conditionalFormatting>
  <conditionalFormatting sqref="B129">
    <cfRule type="cellIs" dxfId="104" priority="13372" operator="equal">
      <formula>"Chờ feedback"</formula>
    </cfRule>
  </conditionalFormatting>
  <conditionalFormatting sqref="B129">
    <cfRule type="cellIs" dxfId="103" priority="13373" operator="equal">
      <formula>"LỖI LINK FB"</formula>
    </cfRule>
  </conditionalFormatting>
  <conditionalFormatting sqref="Y129:Y131 Y134">
    <cfRule type="endsWith" dxfId="102" priority="13374" operator="endsWith" text=" ">
      <formula>RIGHT((Y129),LEN(" "))=(" ")</formula>
    </cfRule>
  </conditionalFormatting>
  <conditionalFormatting sqref="Y129:Y131 Y134">
    <cfRule type="endsWith" dxfId="101" priority="13375" operator="endsWith" text=" ">
      <formula>RIGHT((Y129),LEN(" "))=(" ")</formula>
    </cfRule>
  </conditionalFormatting>
  <conditionalFormatting sqref="D116 D121:D122 D126:D128">
    <cfRule type="cellIs" dxfId="100" priority="13376" operator="equal">
      <formula>"GT Lv1"</formula>
    </cfRule>
  </conditionalFormatting>
  <conditionalFormatting sqref="D116 D121:D122 D126:D128">
    <cfRule type="cellIs" dxfId="99" priority="13377" operator="equal">
      <formula>"GT Lv2"</formula>
    </cfRule>
  </conditionalFormatting>
  <conditionalFormatting sqref="D116 D121:D122 D126:D128">
    <cfRule type="cellIs" dxfId="98" priority="13378" operator="equal">
      <formula>"GT Lv3"</formula>
    </cfRule>
  </conditionalFormatting>
  <conditionalFormatting sqref="D116 D121:D122 D126:D128">
    <cfRule type="cellIs" dxfId="97" priority="13379" operator="equal">
      <formula>"Toeic Lv1"</formula>
    </cfRule>
  </conditionalFormatting>
  <conditionalFormatting sqref="D116 D121:D122 D126:D128">
    <cfRule type="cellIs" dxfId="96" priority="13380" operator="equal">
      <formula>"Toeic Lv2"</formula>
    </cfRule>
  </conditionalFormatting>
  <conditionalFormatting sqref="D116 D121:D122 D126:D128">
    <cfRule type="containsText" dxfId="95" priority="13381" operator="containsText" text="Combo">
      <formula>NOT(ISERROR(SEARCH(("Combo"),(D116))))</formula>
    </cfRule>
  </conditionalFormatting>
  <conditionalFormatting sqref="D114">
    <cfRule type="cellIs" dxfId="94" priority="13382" operator="equal">
      <formula>"GT Lv1"</formula>
    </cfRule>
  </conditionalFormatting>
  <conditionalFormatting sqref="D114">
    <cfRule type="cellIs" dxfId="93" priority="13383" operator="equal">
      <formula>"GT Lv2"</formula>
    </cfRule>
  </conditionalFormatting>
  <conditionalFormatting sqref="D114">
    <cfRule type="cellIs" dxfId="92" priority="13384" operator="equal">
      <formula>"GT Lv3"</formula>
    </cfRule>
  </conditionalFormatting>
  <conditionalFormatting sqref="D114">
    <cfRule type="cellIs" dxfId="91" priority="13385" operator="equal">
      <formula>"Toeic Lv1"</formula>
    </cfRule>
  </conditionalFormatting>
  <conditionalFormatting sqref="D114">
    <cfRule type="cellIs" dxfId="90" priority="13386" operator="equal">
      <formula>"Toeic Lv2"</formula>
    </cfRule>
  </conditionalFormatting>
  <conditionalFormatting sqref="D114">
    <cfRule type="containsText" dxfId="89" priority="13387" operator="containsText" text="Combo">
      <formula>NOT(ISERROR(SEARCH(("Combo"),(D114))))</formula>
    </cfRule>
  </conditionalFormatting>
  <conditionalFormatting sqref="AC112:AD112">
    <cfRule type="cellIs" dxfId="88" priority="13388" operator="equal">
      <formula>"Đã nhận"</formula>
    </cfRule>
  </conditionalFormatting>
  <conditionalFormatting sqref="H112">
    <cfRule type="colorScale" priority="13389">
      <colorScale>
        <cfvo type="min"/>
        <cfvo type="max"/>
        <color rgb="FF57BB8A"/>
        <color rgb="FFFFFFFF"/>
      </colorScale>
    </cfRule>
  </conditionalFormatting>
  <conditionalFormatting sqref="G112:H112">
    <cfRule type="cellIs" dxfId="87" priority="13390" operator="equal">
      <formula>"A"</formula>
    </cfRule>
  </conditionalFormatting>
  <conditionalFormatting sqref="G112:H112">
    <cfRule type="cellIs" dxfId="86" priority="13391" operator="equal">
      <formula>"B"</formula>
    </cfRule>
  </conditionalFormatting>
  <conditionalFormatting sqref="G112:H112">
    <cfRule type="cellIs" dxfId="85" priority="13392" operator="equal">
      <formula>"C"</formula>
    </cfRule>
  </conditionalFormatting>
  <conditionalFormatting sqref="G112:H112">
    <cfRule type="cellIs" dxfId="84" priority="13393" operator="equal">
      <formula>"T"</formula>
    </cfRule>
  </conditionalFormatting>
  <conditionalFormatting sqref="G112:H112">
    <cfRule type="cellIs" dxfId="83" priority="13394" operator="equal">
      <formula>"V"</formula>
    </cfRule>
  </conditionalFormatting>
  <conditionalFormatting sqref="W112:X112">
    <cfRule type="cellIs" dxfId="82" priority="13395" operator="equal">
      <formula>"Sách"</formula>
    </cfRule>
  </conditionalFormatting>
  <conditionalFormatting sqref="W112:X112">
    <cfRule type="cellIs" dxfId="81" priority="13396" operator="equal">
      <formula>"Sách"</formula>
    </cfRule>
  </conditionalFormatting>
  <conditionalFormatting sqref="R112">
    <cfRule type="containsText" dxfId="80" priority="13397" operator="containsText" text="Chung">
      <formula>NOT(ISERROR(SEARCH(("Chung"),(R112))))</formula>
    </cfRule>
  </conditionalFormatting>
  <conditionalFormatting sqref="R112">
    <cfRule type="containsText" dxfId="79" priority="13398" operator="containsText" text="Chung">
      <formula>NOT(ISERROR(SEARCH(("Chung"),(R112))))</formula>
    </cfRule>
  </conditionalFormatting>
  <conditionalFormatting sqref="X112:Y112">
    <cfRule type="endsWith" dxfId="78" priority="13399" operator="endsWith" text=" ">
      <formula>RIGHT((X112),LEN(" "))=(" ")</formula>
    </cfRule>
  </conditionalFormatting>
  <conditionalFormatting sqref="X112:Y112">
    <cfRule type="endsWith" dxfId="77" priority="13400" operator="endsWith" text=" ">
      <formula>RIGHT((X112),LEN(" "))=(" ")</formula>
    </cfRule>
  </conditionalFormatting>
  <conditionalFormatting sqref="G112">
    <cfRule type="cellIs" dxfId="76" priority="13401" operator="equal">
      <formula>"V"</formula>
    </cfRule>
  </conditionalFormatting>
  <conditionalFormatting sqref="G112">
    <cfRule type="cellIs" dxfId="75" priority="13402" operator="equal">
      <formula>"V"</formula>
    </cfRule>
  </conditionalFormatting>
  <conditionalFormatting sqref="G112">
    <cfRule type="cellIs" dxfId="74" priority="13403" operator="equal">
      <formula>"V"</formula>
    </cfRule>
  </conditionalFormatting>
  <conditionalFormatting sqref="G112">
    <cfRule type="cellIs" dxfId="73" priority="13404" operator="equal">
      <formula>"V"</formula>
    </cfRule>
  </conditionalFormatting>
  <conditionalFormatting sqref="G112">
    <cfRule type="cellIs" dxfId="72" priority="13405" operator="equal">
      <formula>"V"</formula>
    </cfRule>
  </conditionalFormatting>
  <conditionalFormatting sqref="G112">
    <cfRule type="cellIs" dxfId="71" priority="13406" operator="equal">
      <formula>"V"</formula>
    </cfRule>
  </conditionalFormatting>
  <conditionalFormatting sqref="G112">
    <cfRule type="cellIs" dxfId="70" priority="13407" operator="equal">
      <formula>"A"</formula>
    </cfRule>
  </conditionalFormatting>
  <conditionalFormatting sqref="G112">
    <cfRule type="cellIs" dxfId="69" priority="13408" operator="equal">
      <formula>"B"</formula>
    </cfRule>
  </conditionalFormatting>
  <conditionalFormatting sqref="G112">
    <cfRule type="cellIs" dxfId="68" priority="13409" operator="equal">
      <formula>"C"</formula>
    </cfRule>
  </conditionalFormatting>
  <conditionalFormatting sqref="G112">
    <cfRule type="cellIs" dxfId="67" priority="13410" operator="equal">
      <formula>"T"</formula>
    </cfRule>
  </conditionalFormatting>
  <conditionalFormatting sqref="G112">
    <cfRule type="cellIs" dxfId="66" priority="13411" operator="equal">
      <formula>"V"</formula>
    </cfRule>
  </conditionalFormatting>
  <conditionalFormatting sqref="C112">
    <cfRule type="cellIs" dxfId="65" priority="13412" operator="equal">
      <formula>"Mới"</formula>
    </cfRule>
  </conditionalFormatting>
  <conditionalFormatting sqref="C112">
    <cfRule type="cellIs" dxfId="64" priority="13413" operator="equal">
      <formula>"Up Level"</formula>
    </cfRule>
  </conditionalFormatting>
  <conditionalFormatting sqref="C112">
    <cfRule type="cellIs" dxfId="63" priority="13414" operator="equal">
      <formula>"Up quá trình"</formula>
    </cfRule>
  </conditionalFormatting>
  <conditionalFormatting sqref="C112">
    <cfRule type="cellIs" dxfId="62" priority="13415" operator="equal">
      <formula>"Mới"</formula>
    </cfRule>
  </conditionalFormatting>
  <conditionalFormatting sqref="C112">
    <cfRule type="cellIs" dxfId="61" priority="13416" operator="equal">
      <formula>"Up Level"</formula>
    </cfRule>
  </conditionalFormatting>
  <conditionalFormatting sqref="C112">
    <cfRule type="cellIs" dxfId="60" priority="13417" operator="equal">
      <formula>"Đã tính lương"</formula>
    </cfRule>
  </conditionalFormatting>
  <conditionalFormatting sqref="C112">
    <cfRule type="cellIs" dxfId="59" priority="13418" operator="equal">
      <formula>"Up quá trình"</formula>
    </cfRule>
  </conditionalFormatting>
  <conditionalFormatting sqref="B112">
    <cfRule type="cellIs" dxfId="58" priority="13419" operator="equal">
      <formula>"DONE"</formula>
    </cfRule>
  </conditionalFormatting>
  <conditionalFormatting sqref="B112">
    <cfRule type="cellIs" dxfId="57" priority="13420" operator="equal">
      <formula>"Chờ lớp"</formula>
    </cfRule>
  </conditionalFormatting>
  <conditionalFormatting sqref="B112">
    <cfRule type="cellIs" dxfId="56" priority="13421" operator="equal">
      <formula>"Chờ feedback"</formula>
    </cfRule>
  </conditionalFormatting>
  <conditionalFormatting sqref="B112">
    <cfRule type="cellIs" dxfId="55" priority="13422" operator="equal">
      <formula>"LỖI LINK FB"</formula>
    </cfRule>
  </conditionalFormatting>
  <conditionalFormatting sqref="B112">
    <cfRule type="cellIs" dxfId="54" priority="13423" operator="equal">
      <formula>"LỖI LINK FB"</formula>
    </cfRule>
  </conditionalFormatting>
  <conditionalFormatting sqref="B112">
    <cfRule type="cellIs" dxfId="53" priority="13424" operator="equal">
      <formula>"LỖI LINK FB"</formula>
    </cfRule>
  </conditionalFormatting>
  <conditionalFormatting sqref="B112">
    <cfRule type="cellIs" dxfId="52" priority="13425" operator="equal">
      <formula>"LỖI LINK FB"</formula>
    </cfRule>
  </conditionalFormatting>
  <conditionalFormatting sqref="B112">
    <cfRule type="cellIs" dxfId="51" priority="13426" operator="equal">
      <formula>"LỖI LINK FB"</formula>
    </cfRule>
  </conditionalFormatting>
  <conditionalFormatting sqref="B112">
    <cfRule type="cellIs" dxfId="50" priority="13427" operator="equal">
      <formula>"LỖI LINK FB"</formula>
    </cfRule>
  </conditionalFormatting>
  <conditionalFormatting sqref="B112">
    <cfRule type="cellIs" dxfId="49" priority="13428" operator="equal">
      <formula>"LỖI LINK FB"</formula>
    </cfRule>
  </conditionalFormatting>
  <conditionalFormatting sqref="B112">
    <cfRule type="cellIs" dxfId="48" priority="13429" operator="equal">
      <formula>"LỖI LINK FB"</formula>
    </cfRule>
  </conditionalFormatting>
  <conditionalFormatting sqref="B112">
    <cfRule type="cellIs" dxfId="47" priority="13430" operator="equal">
      <formula>"LỖI LINK FB"</formula>
    </cfRule>
  </conditionalFormatting>
  <conditionalFormatting sqref="B112">
    <cfRule type="cellIs" dxfId="46" priority="13431" operator="equal">
      <formula>"LỖI LINK FB"</formula>
    </cfRule>
  </conditionalFormatting>
  <conditionalFormatting sqref="B112">
    <cfRule type="cellIs" dxfId="45" priority="13432" operator="equal">
      <formula>"LỖI LINK FB"</formula>
    </cfRule>
  </conditionalFormatting>
  <conditionalFormatting sqref="B112">
    <cfRule type="cellIs" dxfId="44" priority="13433" operator="equal">
      <formula>"LỖI LINK FB"</formula>
    </cfRule>
  </conditionalFormatting>
  <conditionalFormatting sqref="B112">
    <cfRule type="cellIs" dxfId="43" priority="13434" operator="equal">
      <formula>"LỖI LINK FB"</formula>
    </cfRule>
  </conditionalFormatting>
  <conditionalFormatting sqref="B112">
    <cfRule type="cellIs" dxfId="42" priority="13435" operator="equal">
      <formula>"LỖI LINK FB"</formula>
    </cfRule>
  </conditionalFormatting>
  <conditionalFormatting sqref="B112">
    <cfRule type="cellIs" dxfId="41" priority="13436" operator="equal">
      <formula>"DONE"</formula>
    </cfRule>
  </conditionalFormatting>
  <conditionalFormatting sqref="B112">
    <cfRule type="cellIs" dxfId="40" priority="13437" operator="equal">
      <formula>"Chờ lớp"</formula>
    </cfRule>
  </conditionalFormatting>
  <conditionalFormatting sqref="B112">
    <cfRule type="cellIs" dxfId="39" priority="13438" operator="equal">
      <formula>"Chờ feedback"</formula>
    </cfRule>
  </conditionalFormatting>
  <conditionalFormatting sqref="B112">
    <cfRule type="cellIs" dxfId="38" priority="13439" operator="equal">
      <formula>"LỖI LINK FB"</formula>
    </cfRule>
  </conditionalFormatting>
  <conditionalFormatting sqref="D112">
    <cfRule type="cellIs" dxfId="37" priority="13440" operator="equal">
      <formula>"GT Lv1"</formula>
    </cfRule>
  </conditionalFormatting>
  <conditionalFormatting sqref="D112">
    <cfRule type="cellIs" dxfId="36" priority="13441" operator="equal">
      <formula>"GT Lv2"</formula>
    </cfRule>
  </conditionalFormatting>
  <conditionalFormatting sqref="D112">
    <cfRule type="cellIs" dxfId="35" priority="13442" operator="equal">
      <formula>"GT Lv3"</formula>
    </cfRule>
  </conditionalFormatting>
  <conditionalFormatting sqref="D112">
    <cfRule type="cellIs" dxfId="34" priority="13443" operator="equal">
      <formula>"Toeic Lv1"</formula>
    </cfRule>
  </conditionalFormatting>
  <conditionalFormatting sqref="D112">
    <cfRule type="cellIs" dxfId="33" priority="13444" operator="equal">
      <formula>"Toeic Lv2"</formula>
    </cfRule>
  </conditionalFormatting>
  <conditionalFormatting sqref="D112">
    <cfRule type="containsText" dxfId="32" priority="13445" operator="containsText" text="Combo">
      <formula>NOT(ISERROR(SEARCH(("Combo"),(D112))))</formula>
    </cfRule>
  </conditionalFormatting>
  <conditionalFormatting sqref="N112">
    <cfRule type="cellIs" dxfId="31" priority="13446" operator="equal">
      <formula>"TIẾN"</formula>
    </cfRule>
  </conditionalFormatting>
  <conditionalFormatting sqref="Y110:Y111 Y124">
    <cfRule type="endsWith" dxfId="30" priority="13447" operator="endsWith" text=" ">
      <formula>RIGHT((Y110),LEN(" "))=(" ")</formula>
    </cfRule>
  </conditionalFormatting>
  <conditionalFormatting sqref="Y110:Y111 Y124">
    <cfRule type="endsWith" dxfId="29" priority="13448" operator="endsWith" text=" ">
      <formula>RIGHT((Y110),LEN(" "))=(" ")</formula>
    </cfRule>
  </conditionalFormatting>
  <conditionalFormatting sqref="D70">
    <cfRule type="cellIs" dxfId="28" priority="13449" operator="equal">
      <formula>"GT Lv1"</formula>
    </cfRule>
  </conditionalFormatting>
  <conditionalFormatting sqref="D70">
    <cfRule type="cellIs" dxfId="27" priority="13450" operator="equal">
      <formula>"GT Lv2"</formula>
    </cfRule>
  </conditionalFormatting>
  <conditionalFormatting sqref="D70">
    <cfRule type="cellIs" dxfId="26" priority="13451" operator="equal">
      <formula>"GT Lv3"</formula>
    </cfRule>
  </conditionalFormatting>
  <conditionalFormatting sqref="D70">
    <cfRule type="cellIs" dxfId="25" priority="13452" operator="equal">
      <formula>"Toeic Lv1"</formula>
    </cfRule>
  </conditionalFormatting>
  <conditionalFormatting sqref="D70">
    <cfRule type="cellIs" dxfId="24" priority="13453" operator="equal">
      <formula>"Toeic Lv2"</formula>
    </cfRule>
  </conditionalFormatting>
  <conditionalFormatting sqref="D70">
    <cfRule type="containsText" dxfId="23" priority="13454" operator="containsText" text="Combo">
      <formula>NOT(ISERROR(SEARCH(("Combo"),(D70))))</formula>
    </cfRule>
  </conditionalFormatting>
  <conditionalFormatting sqref="Y6">
    <cfRule type="endsWith" dxfId="22" priority="13455" operator="endsWith" text=" ">
      <formula>RIGHT((Y6),LEN(" "))=(" ")</formula>
    </cfRule>
  </conditionalFormatting>
  <conditionalFormatting sqref="Y6">
    <cfRule type="endsWith" dxfId="21" priority="13456" operator="endsWith" text=" ">
      <formula>RIGHT((Y6),LEN(" "))=(" ")</formula>
    </cfRule>
  </conditionalFormatting>
  <conditionalFormatting sqref="B2:B6389 C695">
    <cfRule type="cellIs" dxfId="20" priority="13457" operator="equal">
      <formula>"DONE"</formula>
    </cfRule>
  </conditionalFormatting>
  <conditionalFormatting sqref="B2:B6389 C695">
    <cfRule type="cellIs" dxfId="19" priority="13458" operator="equal">
      <formula>"Chờ lớp"</formula>
    </cfRule>
  </conditionalFormatting>
  <conditionalFormatting sqref="B2:B6389 C695">
    <cfRule type="cellIs" dxfId="18" priority="13459" operator="equal">
      <formula>"Chờ feedback"</formula>
    </cfRule>
  </conditionalFormatting>
  <conditionalFormatting sqref="B2:B6389 C695">
    <cfRule type="cellIs" dxfId="17" priority="13460" operator="equal">
      <formula>"LỖI LINK FB"</formula>
    </cfRule>
  </conditionalFormatting>
  <conditionalFormatting sqref="C2:C111 C113:C129 C134:C139 C141:C149 C152 C159:C258 C260 C262:C313 C315:C447 C449:C476 C478:C481 C483:C491 C493:C500 C502:C510 C513:C519 C521:C528 C530:C533 C535:C536 C538:C540 C542:C549 C551:C555 C557:C559 C562:C571 C573:C576 C578:C591 C593:C596 C598:C605 C608:C620 C622:C625 B629:B630 C629 C631:C639 C641:C674 C676:C1509 D695 C1515:C1516 C1520:C1558 C1560:C1717 C1720:C1768 C1773:C1803 C1805:C6389">
    <cfRule type="cellIs" dxfId="16" priority="13461" operator="equal">
      <formula>"Mới"</formula>
    </cfRule>
  </conditionalFormatting>
  <conditionalFormatting sqref="C2:C111 C113:C129 C134:C139 C141:C149 C152 C159:C258 C260 C262:C313 C315:C447 C449:C476 C478:C481 C483:C491 C493:C500 C502:C510 C513:C519 C521:C528 C530:C533 C535:C536 C538:C540 C542:C549 C551:C555 C557:C559 C562:C571 C573:C576 C578:C591 C593:C596 C598:C605 C608:C620 C622:C625 B629:B630 C629 C631:C639 C641:C674 C676:C1509 D695 C1515:C1516 C1520:C1558 C1560:C1717 C1720:C1768 C1773:C1803 C1805:C6389">
    <cfRule type="cellIs" dxfId="15" priority="13462" operator="equal">
      <formula>"Up Level"</formula>
    </cfRule>
  </conditionalFormatting>
  <conditionalFormatting sqref="C2:C111 C113:C129 C134:C139 C141:C149 C152 C159:C258 C260 C262:C313 C315:C447 C449:C476 C478:C481 C483:C491 C493:C500 C502:C510 C513:C519 C521:C528 C530:C533 C535:C536 C538:C540 C542:C549 C551:C555 C557:C559 C562:C571 C573:C576 C578:C591 C593:C596 C598:C605 C608:C620 C622:C625 B629:B630 C629 C631:C639 C641:C674 C676:C1509 D695 C1515:C1516 C1520:C1558 C1560:C1717 C1720:C1768 C1773:C1803 C1805:C6389">
    <cfRule type="cellIs" dxfId="14" priority="13463" operator="equal">
      <formula>"Đã tính lương"</formula>
    </cfRule>
  </conditionalFormatting>
  <conditionalFormatting sqref="C2:C111 C113:C129 C134:C139 C141:C149 C152 C159:C258 C260 C262:C313 C315:C447 C449:C476 C478:C481 C483:C491 C493:C500 C502:C510 C513:C519 C521:C528 C530:C533 C535:C536 C538:C540 C542:C549 C551:C555 C557:C559 C562:C571 C573:C576 C578:C591 C593:C596 C598:C605 C608:C620 C622:C625 B629:B630 C629 C631:C639 C641:C674 C676:C1509 D695 C1515:C1516 C1520:C1558 C1560:C1717 C1720:C1768 C1773:C1803 C1805:C6389">
    <cfRule type="cellIs" dxfId="13" priority="13464" operator="equal">
      <formula>"Up quá trình"</formula>
    </cfRule>
  </conditionalFormatting>
  <conditionalFormatting sqref="G2:H111 F113:F117 G113:H129 F121:F122 F125:F128 G134:H138 F135 F137 G141:H146 G149:H149 F152:H152 G158:G533 H159:H258 H260 H262:H299 H302:H313 H315:H418 F339 F382 F408 H422:H447 H449:H476 H478:H481 H483:H485 H489:H491 H493:H500 H502:H508 F504 H510 H513:H519 H521:H525 H528 H530:H533 G535:H536 G538:G559 H538:H540 H542:H549 F549 H555 H557:H559 G562:H571 F566 F570 F575 F578:F581 G578:G619 H578:H591 F584 H593:H596 H599:H603 H608:H619 F614 G622:H625 G629:G639 H629 H631:H639 G641:G6389 H641:H674 H676:H1509 I695 F899 H1515:H1516 H1520:H1717 H1720:H1768 H1773:H1803 H1805:H6389 F2038 F2081 F2084:F2094 F2519">
    <cfRule type="cellIs" dxfId="12" priority="13465" operator="equal">
      <formula>"A"</formula>
    </cfRule>
  </conditionalFormatting>
  <conditionalFormatting sqref="G2:H111 F113:F117 G113:H129 F121:F122 F125:F128 G134:H138 F135 F137 G141:H146 G149:H149 F152:H152 G158:G533 H159:H258 H260 H262:H299 H302:H313 H315:H418 F339 F382 F408 H422:H447 H449:H476 H478:H481 H483:H485 H489:H491 H493:H500 H502:H508 F504 H510 H513:H519 H521:H525 H528 H530:H533 G535:H536 G538:G559 H538:H540 H542:H549 F549 H555 H557:H559 G562:H571 F566 F570 F575 F578:F581 G578:G619 H578:H591 F584 H593:H596 H599:H603 H608:H619 F614 G622:H625 G629:G639 H629 H631:H639 G641:G6389 H641:H674 H676:H1509 I695 F899 H1515:H1516 H1520:H1717 H1720:H1768 H1773:H1803 H1805:H6389 F2038 F2081 F2084:F2094 F2519">
    <cfRule type="cellIs" dxfId="11" priority="13466" operator="equal">
      <formula>"B"</formula>
    </cfRule>
  </conditionalFormatting>
  <conditionalFormatting sqref="G2:H111 F113:F117 G113:H129 F121:F122 F125:F128 G134:H138 F135 F137 G141:H146 G149:H149 F152:H152 G158:G533 H159:H258 H260 H262:H299 H302:H313 H315:H418 F339 F382 F408 H422:H447 H449:H476 H478:H481 H483:H485 H489:H491 H493:H500 H502:H508 F504 H510 H513:H519 H521:H525 H528 H530:H533 G535:H536 G538:G559 H538:H540 H542:H549 F549 H555 H557:H559 G562:H571 F566 F570 F575 F578:F581 G578:G619 H578:H591 F584 H593:H596 H599:H603 H608:H619 F614 G622:H625 G629:G639 H629 H631:H639 G641:G6389 H641:H674 H676:H1509 I695 F899 H1515:H1516 H1520:H1717 H1720:H1768 H1773:H1803 H1805:H6389 F2038 F2081 F2084:F2094 F2519">
    <cfRule type="cellIs" dxfId="10" priority="13467" operator="equal">
      <formula>"C"</formula>
    </cfRule>
  </conditionalFormatting>
  <conditionalFormatting sqref="G2:H111 F113:F117 G113:H129 F121:F122 F125:F128 G134:H138 F135 F137 G141:H146 G149:H149 F152:H152 G158:G533 H159:H258 H260 H262:H299 H302:H313 H315:H418 F339 F382 F408 H422:H447 H449:H476 H478:H481 H483:H485 H489:H491 H493:H500 H502:H508 F504 H510 H513:H519 H521:H525 H528 H530:H533 G535:H536 G538:G559 H538:H540 H542:H549 F549 H555 H557:H559 G562:H571 F566 F570 F575 F578:F581 G578:G619 H578:H591 F584 H593:H596 H599:H603 H608:H619 F614 G622:H625 G629:G639 H629 H631:H639 G641:G6389 H641:H674 H676:H1509 I695 F899 H1515:H1516 H1520:H1717 H1720:H1768 H1773:H1803 H1805:H6389 F2038 F2081 F2084:F2094 F2519">
    <cfRule type="cellIs" dxfId="9" priority="13468" operator="equal">
      <formula>"T"</formula>
    </cfRule>
  </conditionalFormatting>
  <conditionalFormatting sqref="G2:H111 F113:F117 G113:H129 F121:F122 F125:F128 G134:H138 F135 F137 G141:H146 G149:H149 F152:H152 G158:G533 H159:H258 H260 H262:H299 H302:H313 H315:H418 F339 F382 F408 H422:H447 H449:H476 H478:H481 H483:H485 H489:H491 H493:H500 H502:H508 F504 H510 H513:H519 H521:H525 H528 H530:H533 G535:H536 G538:G559 H538:H540 H542:H549 F549 H555 H557:H559 G562:H571 F566 F570 F575 F578:F581 G578:G619 H578:H591 F584 H593:H596 H599:H603 H608:H619 F614 G622:H625 G629:G639 H629 H631:H639 G641:G6389 H641:H674 H676:H1509 I695 F899 H1515:H1516 H1520:H1717 H1720:H1768 H1773:H1803 H1805:H6389 F2038 F2081 F2084:F2094 F2519">
    <cfRule type="cellIs" dxfId="8" priority="13469" operator="equal">
      <formula>"V"</formula>
    </cfRule>
  </conditionalFormatting>
  <conditionalFormatting sqref="AC1:AC111 AD2:AD111 AC113:AD129 AC134:AD138 AC141:AD146 AC149:AD149 AC152:AD152 AC159:AD258 AB161 AB163:AB210 AB230:AB231 AB238 AC260:AD260 AC262:AC299 AD262:AD313 AB300:AB301 AC302:AC313 AB303 AC315:AD418 AB334 AB339 AB382 AB394 AB408 AB414 AC422:AD476 AB460:AB470 AB472:AB476 AB478:AB485 AC478:AC481 AD478:AD485 AC483:AC485 AB489:AD491 AB493:AD500 AB502:AB503 AC502:AD508 AB505:AB508 AB510:AD510 AB513:AD519 AB521:AD525 AB528:AD528 AB530 AC530:AD533 AB532:AB533 AB535:AD536 AB538:AD540 AB542:AD549 AC555:AD555 AB557 AC557:AD559 AC562:AD571 AB563:AB565 AC578:AD591 AB585 AC593:AD596 AC599:AD603 AC608:AD619 AC622:AD625 AC629:AD629 AC631:AD639 AC641:AD674 AC676:AC852 AD676:AD1509 AC854:AC1509 AC1515:AD1517 AC1520:AD1558 AC1560:AD1717 AC1720:AD1768 AC1773:AD1803 AC1805:AD6389">
    <cfRule type="cellIs" dxfId="7" priority="13470" operator="equal">
      <formula>"Đã nhận"</formula>
    </cfRule>
  </conditionalFormatting>
  <conditionalFormatting sqref="Y1:Y419 X70 X114 X116 X121 X126:X128 X135 X137 X149 X152 X159:X258 X260 X262:X299 X302:X313 X315:X418 X422:Y447 X449:X476 Y449:Y481 X478:X481 X483:Y485 X489:Y491 X493:Y500 X502:Y508 X510:Y510 X513:X519 Y513:Y525 X521:X525 X528:Y528 X530:Y533 X535:Y536 X538:Y540 X542:Y549 X555:Y555 X557:Y559 X562:Y571 X578:Y591 X593:Y596 X599:Y603 X608:Y619 X622:Y625 X629:Y629 X631:Y639 X641:Y674 X676:Y1509 Z695 X1515:Y1516 X1520:Y1558 X1560:Y1717 X1720:Y1768 X1773:Y1803 X1805:Y6389">
    <cfRule type="endsWith" dxfId="6" priority="13471" operator="endsWith" text=" ">
      <formula>RIGHT((Y1),LEN(" "))=(" ")</formula>
    </cfRule>
  </conditionalFormatting>
  <conditionalFormatting sqref="N2:N111 N113:N129 N134:N138 N141:N146 N149 N152 N159:N258 N260 N262:N299 N302:N313 N315:N418 N422:N447 N449:N476 N478:N481 N483:N485 N489:N491 N493:N500 N502:N508 N510 N513:N519 N521:N525 N528 N530:N533 N535:N536 N538:N540 N542:N549 N555 N557:N571 N578:N591 N593:N596 N599:N603 N608:N619 N622:N625 N629 N631:N639 N641:N674 N676:N1509 O695 N1515:N1516 N1520:N1558 N1560:N1718 N1720:N1768 N1773:N1803 N1805:N6389">
    <cfRule type="cellIs" dxfId="5" priority="13472" operator="equal">
      <formula>"TIẾN"</formula>
    </cfRule>
  </conditionalFormatting>
  <conditionalFormatting sqref="X1:X111 Z1 W2:W111 W113:X129 W134:X138 W141:X146 W149:X149 W152:X152 W159:X258 W260:X260 W262:X299 W302:X313 W315:W419 X315:X418 W422:X447 W449:X476 W478:X481 W483:X485 W489:X491 W493:X500 W502:X508 W510:X510 W513:X519 W521:X525 W528:X528 W530:X533 W535:X536 W538:X540 W542:X549 W555:X555 W557:X559 W562:X571 W578:X591 W593:X596 W599:X603 W608:X619 W622:X625 W629:X629 W631:X639 W641:X674 W676:X1509 Y695 W1514:W1516 X1515:X1516 W1520:X1558 W1560:X1717 W1720:X1768 W1773:X1803 W1805:X6389">
    <cfRule type="cellIs" dxfId="4" priority="13473" operator="equal">
      <formula>"Sách"</formula>
    </cfRule>
  </conditionalFormatting>
  <conditionalFormatting sqref="R2:R111 R113:R129 R134:R138 R141:R147 R149 R152 R159:R258 R260 R262:R299 R302:R313 R315:R418 R422:R447 R449:R491 R493:R500 R502:R508 R510 R513:R519 R521:R525 R528 R530:R533 R535:R536 R538:R540 R542:R549 R555 R557:R559 R562:R571 R578:R591 R593:R596 R599:R603 R608:R619 R622:R625 R629 R631:R639 R641:R674 R676:R1509 S695 R1515:R1516 R1520:R1558 R1560:R1717 R1720:R1768 R1773:R1803 R1805:R6389">
    <cfRule type="containsText" dxfId="3" priority="13474" operator="containsText" text="Chung">
      <formula>NOT(ISERROR(SEARCH(("Chung"),(R2))))</formula>
    </cfRule>
  </conditionalFormatting>
  <conditionalFormatting sqref="H2:H111 F113:F117 H113:H129 F121:F122 G124 F125:F128 H134:H138 F135 F137 H141:H146 F149 H149 F152 H152 H159:H258 H260 H262:H299 H302:H313 H315:H418 F339 F382 F394 F408 F414 H422:H447 H449:H476 F471 H478:H481 H483:H485 H489:H491 H493:H500 H502:H508 F504 H510 H513:H519 H521:H525 H528 H530:H533 H535:H536 H538:H540 H542:H549 B544 F549 H555 H557:H559 B562:B563 F562 H562:H571 F566 B569:B2801 F570:F571 F575 F578:F581 H578:H591 F584 F591 H593:H596 H599:H603 H608:H619 F614 H622:H625 H629 H631:H639 H641:H674 H676:H1509 C695 I695 F899 H1515:H1516 H1520:H1717 H1720:H1768 H1773:H1803 H1805:H6389 F2038 F2081 F2084:F2094 F2519">
    <cfRule type="colorScale" priority="13475">
      <colorScale>
        <cfvo type="min"/>
        <cfvo type="max"/>
        <color rgb="FF57BB8A"/>
        <color rgb="FFFFFFFF"/>
      </colorScale>
    </cfRule>
  </conditionalFormatting>
  <conditionalFormatting sqref="Z1:Z447 Z449:Z476 Z478:Z491 Z493:Z519 Z521:Z549 Z551:Z553 Z555:Z574 Z578:Z605 Z608:Z625 Z629 Z631:Z639 Z641:Z1516 Z1520:Z1768 Z1773:Z1803 Z1805:Z6389">
    <cfRule type="cellIs" dxfId="2" priority="13476" operator="equal">
      <formula>"R"</formula>
    </cfRule>
  </conditionalFormatting>
  <conditionalFormatting sqref="Z1:Z447 Z449:Z476 Z478:Z491 Z493:Z519 Z521:Z549 Z551:Z553 Z555:Z574 Z578:Z605 Z608:Z625 Z629 Z631:Z639 Z641:Z1516 Z1520:Z1768 Z1773:Z1803 Z1805:Z6389">
    <cfRule type="cellIs" dxfId="1" priority="13477" operator="equal">
      <formula>"R-Thiếu"</formula>
    </cfRule>
  </conditionalFormatting>
  <conditionalFormatting sqref="Z1:Z447 Z449:Z476 Z478:Z491 Z493:Z519 Z521:Z549 Z551:Z553 Z555:Z574 Z578:Z605 Z608:Z625 Z629 Z631:Z639 Z641:Z1516 Z1520:Z1768 Z1773:Z1803 Z1805:Z6389">
    <cfRule type="cellIs" dxfId="0" priority="13478" operator="equal">
      <formula>"Đã tính lương"</formula>
    </cfRule>
  </conditionalFormatting>
  <dataValidations count="11">
    <dataValidation type="list" allowBlank="1" sqref="G486:G488 G572" xr:uid="{654E2D81-A390-9D4E-AD38-3A9673C3357E}">
      <formula1>"A,B,C,T,V,KA,KB,KC,PT,MP"</formula1>
    </dataValidation>
    <dataValidation type="list" allowBlank="1" showErrorMessage="1" sqref="C3:C151 C259" xr:uid="{A2E66853-5346-644F-8A9C-7C52969F5272}">
      <formula1>"Đã tính lương,Mới,Up Level,Up level"</formula1>
    </dataValidation>
    <dataValidation type="list" allowBlank="1" sqref="G152 G159:G485 G489:G533 G535:G571 G573:G6389" xr:uid="{3D6E525F-2F6E-9543-B78C-0D978C318B40}">
      <formula1>"A,B,C,T,V,KA,KB,KC,PT,S,W,OV,OPT,OT"</formula1>
    </dataValidation>
    <dataValidation type="list" allowBlank="1" showErrorMessage="1" sqref="R3:R499 R501 R504 R509 R511:R512 R519:R520 R526:R527 R529 R534 R537 R541 R550 R552:R554 R556 R561 R566 R572 R577 R584:R585 R592 R597:R598 R606:R607 R620:R621 R630 R1510 R1559 R1804 R1937:R1938 R2519" xr:uid="{1E0BC78C-D20B-7640-8954-40FFAB5CF495}">
      <formula1>"Không,Nhóm 2,Nhóm 3,Nhóm 4,Nhóm 6"</formula1>
    </dataValidation>
    <dataValidation type="list" allowBlank="1" showErrorMessage="1" sqref="B3:B87 B89:B153 B155:B157 B159 B273 B394 B500:B501" xr:uid="{83B5A0C9-BD87-504C-AFEA-4CAF688CE7E3}">
      <formula1>"Chờ feedback,DONE,Đã gửi tin nhắn chờ,LỖI LINK FB"</formula1>
    </dataValidation>
    <dataValidation type="list" allowBlank="1" showErrorMessage="1" sqref="G3:G151 G158 G534" xr:uid="{339FEB43-4728-3B43-B5D2-2E7676962C02}">
      <formula1>"OPT,OS,OT,OV,PT,S,T,V,W"</formula1>
    </dataValidation>
    <dataValidation type="list" allowBlank="1" showErrorMessage="1" sqref="Z2:Z151" xr:uid="{9856FD03-D637-B64D-A338-28DCFF92C824}">
      <formula1>"1,Đã tính lương,R,R-Thiếu,XN Kế toán"</formula1>
    </dataValidation>
    <dataValidation type="list" allowBlank="1" sqref="R500 R502:R503 R505:R508 R510 R513:R518 R521:R525 R528 R530:R533 R535:R536 R538:R540 R542:R549 R551 R555 R557:R560 R562:R565 R567:R571 R573:R576 R578:R583 R586:R590 R593:R596 R599:R603 R608:R619 R622:R625 R629 R631:R674 R676:R1509 R1511:R1558 R1560:R1768 R1773:R1803 R1805:R1936 R1939:R2518 R2520:R6389" xr:uid="{3B5F4BD9-404F-CE41-82D2-748A8DF552DB}">
      <formula1>"Nhóm 1,Nhóm 2,Nhóm 3,Nhóm 4,Nhóm 5,Nhóm 6"</formula1>
    </dataValidation>
    <dataValidation type="list" allowBlank="1" sqref="G153:G157" xr:uid="{D7A76E1E-C6E9-D649-B710-1F13A3FD886C}">
      <formula1>"A,B,C,T,V,KA,KB,KC,PT,S,W"</formula1>
    </dataValidation>
    <dataValidation type="list" allowBlank="1" showErrorMessage="1" sqref="E3:E151" xr:uid="{DECDF555-0FF4-D040-B115-8AF33C918A60}">
      <formula1>"Combo Pre_Toeic + Toeic Lv(1+2),Combo Pre_Toeic + Toeic Lv(1+2) + Toeic (S + W) + tặng 02 khóa ôn thi,Combo Pre_Toeic + Toeic Lv1,Combo Toeic (S+ W),Combo Toeic Lv(1+2) + Toeic (S + W) + tặng 2 khóa Ôn thi,Combo Toeic Lv1+2,Combo Toeic Lv2 +  Toeic (S+ W)"&amp;" ,Pre_Toeic,Toeic Lv1,Toeic Lv2,Toeic Speaking"</formula1>
    </dataValidation>
    <dataValidation type="list" allowBlank="1" showErrorMessage="1" sqref="M3:M151 M261 M301" xr:uid="{C85797B8-14DB-7B43-A138-CD357614C8A5}">
      <formula1>"Anh Thư Meca,Diễm Quỳnh Meca,Dương Meca,Hà Nguyễn Meca,Hà Thiệp Meca,Hải Anh Meca,Hải Yến Meca,Hồng Anh Meca,Ngọc Diệp Meca,Ngô Đức Meca,Nguồn Ngoài,Nguồn ngoài,Nguyễn Ánh Meca,Nguyệt Hằng Meca,PAGE,Quang Huy Meca,Team Đạt,Team Hà Hiền,Team Phương,Thái Bả"&amp;"o Meca,Thanh Nga Meca,Thế Anh Meca,Thu Hà Meca,Thu Phương Meca,Tùng Meca,Xuân Đạt Meca"</formula1>
    </dataValidation>
  </dataValidations>
  <hyperlinks>
    <hyperlink ref="C1" r:id="rId1" xr:uid="{C12BF5AF-22CB-9E4A-AF26-03A90097FD8C}"/>
    <hyperlink ref="J3" r:id="rId2" xr:uid="{136EE09F-05D9-7E4C-9889-FA546CB86CBB}"/>
    <hyperlink ref="W3" r:id="rId3" xr:uid="{1043FA36-B477-744C-8B48-43164E15953C}"/>
    <hyperlink ref="J4" r:id="rId4" xr:uid="{4478337B-340C-4A4B-9C99-1953204DDBC7}"/>
    <hyperlink ref="W4" r:id="rId5" xr:uid="{3A9EC8E0-E5E6-7E4D-9B6D-3515B24BFA7E}"/>
    <hyperlink ref="J5" r:id="rId6" xr:uid="{608EDB68-D1CF-124F-909B-6620AB678955}"/>
    <hyperlink ref="W5" r:id="rId7" xr:uid="{59F3941B-A699-0E41-ACC6-73DE7EC4FEE2}"/>
    <hyperlink ref="J6" r:id="rId8" xr:uid="{D42DEF35-B3F3-CE46-A956-4762F5FEB221}"/>
    <hyperlink ref="W6" r:id="rId9" xr:uid="{EFF6B92A-13E1-8045-9817-2E914EC59362}"/>
    <hyperlink ref="J7" r:id="rId10" xr:uid="{A0C5FB0E-9363-784F-8ACE-7B4B6096A11F}"/>
    <hyperlink ref="W7" r:id="rId11" xr:uid="{47F1B6F0-AC26-5245-B9B8-4D9C0ACC5B11}"/>
    <hyperlink ref="J8" r:id="rId12" xr:uid="{AF1614B6-9B80-3141-8C53-2C3C8F60EEA8}"/>
    <hyperlink ref="W8" r:id="rId13" xr:uid="{D373FFA9-1AE7-B54C-B114-6C015ABD752E}"/>
    <hyperlink ref="J9" r:id="rId14" xr:uid="{0AD5D0CF-75A9-0E49-81AC-72007A75397A}"/>
    <hyperlink ref="W9" r:id="rId15" xr:uid="{6A7C8813-9CF2-F84E-AC10-945C443129F6}"/>
    <hyperlink ref="J10" r:id="rId16" xr:uid="{1A04C89C-99C9-E945-A525-F26E807354A2}"/>
    <hyperlink ref="W10" r:id="rId17" xr:uid="{CC88F396-857A-4244-A265-D1374EAB0B77}"/>
    <hyperlink ref="J11" r:id="rId18" xr:uid="{E0DF8693-5D0E-CE40-92FF-A96DB5E7B6E1}"/>
    <hyperlink ref="W11" r:id="rId19" xr:uid="{2FF11A17-D2CC-684F-BCEC-FF19AB1CBC0F}"/>
    <hyperlink ref="J12" r:id="rId20" xr:uid="{938D6BDE-D0D2-D04E-9DA5-E3B79B1D9947}"/>
    <hyperlink ref="W12" r:id="rId21" xr:uid="{6F300A70-0B3B-4D4A-BAE0-8040DBA56879}"/>
    <hyperlink ref="J13" r:id="rId22" xr:uid="{DA9F86BB-5AC7-234A-97C3-BB814AEB820C}"/>
    <hyperlink ref="W13" r:id="rId23" xr:uid="{268C6669-ECD2-9441-AE6C-9BB4A4FD8762}"/>
    <hyperlink ref="J14" r:id="rId24" xr:uid="{9B9B2C1D-3BA6-E344-BB5C-D93F7D9D7243}"/>
    <hyperlink ref="W14" r:id="rId25" xr:uid="{91E9135E-C610-1B4D-801F-6747F69B441D}"/>
    <hyperlink ref="J15" r:id="rId26" xr:uid="{67D9BB2C-D22E-E447-93CE-05D9B7AAA71F}"/>
    <hyperlink ref="W15" r:id="rId27" xr:uid="{9B03818C-DA8B-274F-92E3-776C5298DF42}"/>
    <hyperlink ref="J16" r:id="rId28" xr:uid="{C1AEB217-787A-B14C-9C1E-8F5EDC1F25D2}"/>
    <hyperlink ref="W16" r:id="rId29" xr:uid="{C35C4E92-3819-7C4A-98D6-4C8770B72AC3}"/>
    <hyperlink ref="J17" r:id="rId30" xr:uid="{67E72234-D5DC-0147-BD07-EB48453BAC01}"/>
    <hyperlink ref="J18" r:id="rId31" xr:uid="{F17001EA-00D9-7447-9125-4634F5D8B7DA}"/>
    <hyperlink ref="W18" r:id="rId32" xr:uid="{F35AB827-4086-2749-AC71-A8DD74C243A8}"/>
    <hyperlink ref="J19" r:id="rId33" xr:uid="{6E2504FC-2F1A-1D4C-913D-6D7CF8AD8D42}"/>
    <hyperlink ref="W19" r:id="rId34" xr:uid="{22F50DBA-F7B2-EA47-BDFB-BFCECFE7EC3A}"/>
    <hyperlink ref="J20" r:id="rId35" xr:uid="{F8D02713-7A46-3F44-8920-E2997090ECEA}"/>
    <hyperlink ref="W20" r:id="rId36" xr:uid="{930D9EDC-B449-A447-9898-0D6DBC6D7157}"/>
    <hyperlink ref="J21" r:id="rId37" xr:uid="{A6993D05-1CC7-5542-98A8-798519EC4BFA}"/>
    <hyperlink ref="W21" r:id="rId38" xr:uid="{5DBF4F17-FA5B-4D4A-9BEC-387585785CC3}"/>
    <hyperlink ref="J22" r:id="rId39" xr:uid="{1D568324-8977-C249-8A2B-32A131CBACAF}"/>
    <hyperlink ref="W22" r:id="rId40" xr:uid="{059AC552-046B-B041-9A0E-C49A32112A09}"/>
    <hyperlink ref="J23" r:id="rId41" xr:uid="{8BD339E9-927C-4048-A14A-6CBFF9116931}"/>
    <hyperlink ref="W23" r:id="rId42" xr:uid="{9973F792-4349-AF40-999F-46C9DBCF8CF4}"/>
    <hyperlink ref="J24" r:id="rId43" xr:uid="{680F0574-A7A2-9749-8FE6-BF61B472D325}"/>
    <hyperlink ref="W24" r:id="rId44" xr:uid="{5BFD5E94-0313-4D46-9E94-4E4C18B0F1FA}"/>
    <hyperlink ref="J25" r:id="rId45" xr:uid="{FD85B64B-AED7-9948-A537-35C9B526F249}"/>
    <hyperlink ref="W25" r:id="rId46" xr:uid="{71B932D2-983B-C444-9E5D-AD9798D79B9F}"/>
    <hyperlink ref="J26" r:id="rId47" xr:uid="{248B2F86-A91C-1B45-8D7A-D3C5B96B2919}"/>
    <hyperlink ref="W26" r:id="rId48" xr:uid="{EFDD0B66-9AD2-6148-81D8-986C1D5C8B2A}"/>
    <hyperlink ref="J27" r:id="rId49" xr:uid="{606735BF-9231-494C-8CA4-D34F09C3643C}"/>
    <hyperlink ref="W27" r:id="rId50" xr:uid="{08F877AA-A85A-9B48-9D03-7E2F6797EB16}"/>
    <hyperlink ref="J28" r:id="rId51" xr:uid="{ED6DC29A-3AB6-FE48-9E74-24425FE99E96}"/>
    <hyperlink ref="W28" r:id="rId52" xr:uid="{6671A545-39CE-A44A-9B61-3B7CF7346DC3}"/>
    <hyperlink ref="J29" r:id="rId53" xr:uid="{0738D120-FAB1-0247-A52B-D5C98927A4D8}"/>
    <hyperlink ref="W29" r:id="rId54" xr:uid="{D243C6BC-0655-7F4F-A2B8-D04AE32DF55F}"/>
    <hyperlink ref="J30" r:id="rId55" xr:uid="{752A84F4-5F25-7244-9517-2E944C3DC89A}"/>
    <hyperlink ref="W30" r:id="rId56" xr:uid="{598E5043-F5DE-BF47-AA8E-294B8437120D}"/>
    <hyperlink ref="J31" r:id="rId57" xr:uid="{E498E7EF-FE13-A642-8E9B-46E7FFDFBE9A}"/>
    <hyperlink ref="W31" r:id="rId58" xr:uid="{A5A98876-9BA9-F549-9E60-1A5029C456F1}"/>
    <hyperlink ref="J32" r:id="rId59" xr:uid="{1BA9C535-EC90-5A42-80C9-6DF1CFA9191D}"/>
    <hyperlink ref="W32" r:id="rId60" xr:uid="{01CBAFD3-A604-C744-BEFC-6D09B4A81BAF}"/>
    <hyperlink ref="J33" r:id="rId61" xr:uid="{513FED77-A1F4-5549-BAD4-AD4500857F59}"/>
    <hyperlink ref="W33" r:id="rId62" xr:uid="{8CD7DA8F-3E31-054E-BBC6-E0126946A238}"/>
    <hyperlink ref="J34" r:id="rId63" xr:uid="{12E3AA9C-D1CF-3B41-9CB0-EE8EA97C0011}"/>
    <hyperlink ref="W34" r:id="rId64" xr:uid="{A055B820-9D92-1045-AC8F-C0B547C1E8C2}"/>
    <hyperlink ref="J35" r:id="rId65" xr:uid="{7EF52C83-2C18-3B4A-BC3F-FE7047E2A764}"/>
    <hyperlink ref="W35" r:id="rId66" xr:uid="{600D5D1D-8314-EC4B-B92D-2CC31B83CFA5}"/>
    <hyperlink ref="J36" r:id="rId67" xr:uid="{5E9D83E4-9B18-5D4E-A1D8-10240212BD7D}"/>
    <hyperlink ref="W36" r:id="rId68" xr:uid="{E87FC4AB-E10B-0545-8AD0-645B584714BD}"/>
    <hyperlink ref="J37" r:id="rId69" xr:uid="{DADDBA34-EAB7-DB41-89AE-A29E65EBC2C6}"/>
    <hyperlink ref="W37" r:id="rId70" xr:uid="{2B13E712-5728-4445-8E35-8AB391E98E23}"/>
    <hyperlink ref="J38" r:id="rId71" xr:uid="{BFAC6A9B-5A7A-7E4F-9E8D-13B71DF63C0E}"/>
    <hyperlink ref="W38" r:id="rId72" xr:uid="{5B20AFA9-0A32-3441-B687-1C508910FF97}"/>
    <hyperlink ref="J39" r:id="rId73" xr:uid="{2789D2F2-CE48-8949-9A65-F9D25893473D}"/>
    <hyperlink ref="W39" r:id="rId74" xr:uid="{126B6F9B-6CE7-8143-9A01-325355AEF7DF}"/>
    <hyperlink ref="J40" r:id="rId75" xr:uid="{766F6402-2AEE-3443-8263-A844FB295D8D}"/>
    <hyperlink ref="W40" r:id="rId76" xr:uid="{66F1CAC3-AD52-A749-BCC5-B8C6A8118E89}"/>
    <hyperlink ref="J41" r:id="rId77" xr:uid="{B252D7B9-901C-F248-85F0-E9813B9564D7}"/>
    <hyperlink ref="W41" r:id="rId78" xr:uid="{F3DB7FF3-E854-864F-A156-EEFB79526027}"/>
    <hyperlink ref="J42" r:id="rId79" xr:uid="{4E406EA2-5ACC-A641-83EF-6D17F868CB97}"/>
    <hyperlink ref="W42" r:id="rId80" xr:uid="{5296DCA3-33C9-AE48-BA64-751B42E76B44}"/>
    <hyperlink ref="J43" r:id="rId81" xr:uid="{05B55BA0-FE0F-CB47-928C-F5ACFB1305FC}"/>
    <hyperlink ref="W43" r:id="rId82" xr:uid="{82DA60A0-BD35-214E-BB0C-0AC76EB0C782}"/>
    <hyperlink ref="J44" r:id="rId83" xr:uid="{246F4F40-F65A-9645-96C3-64145D932FBD}"/>
    <hyperlink ref="W44" r:id="rId84" xr:uid="{8383C605-9897-5F44-8C3A-F6BBD43680C6}"/>
    <hyperlink ref="J45" r:id="rId85" xr:uid="{ED0530E6-F433-A14D-89D4-3EAC24C2CB1B}"/>
    <hyperlink ref="W45" r:id="rId86" xr:uid="{90840528-9830-8747-AE68-A1B6D9BF88EF}"/>
    <hyperlink ref="J46" r:id="rId87" xr:uid="{1095A21D-7969-0C4B-8935-FD6A524DF1B5}"/>
    <hyperlink ref="W46" r:id="rId88" xr:uid="{83A39983-49B4-5040-A204-B642F4EE1161}"/>
    <hyperlink ref="J47" r:id="rId89" xr:uid="{00A3093D-FCFB-B644-8C05-D031600C2A92}"/>
    <hyperlink ref="W47" r:id="rId90" xr:uid="{6BC80375-A86A-1043-A2F6-76D0F1EEB0FF}"/>
    <hyperlink ref="J48" r:id="rId91" xr:uid="{E5ED8AE5-124A-A241-9FCB-E1D14F00FFDE}"/>
    <hyperlink ref="W48" r:id="rId92" xr:uid="{6BA77989-8082-1642-944B-8ABB247D690A}"/>
    <hyperlink ref="J49" r:id="rId93" xr:uid="{53B326F3-AA39-A140-8AC6-EF7F0E2BB125}"/>
    <hyperlink ref="W49" r:id="rId94" xr:uid="{16D8CAE8-02C6-0040-8D9D-E6B4DC4AA854}"/>
    <hyperlink ref="J50" r:id="rId95" xr:uid="{4F156B0A-8BE6-8C4F-8BE9-586B12A72A14}"/>
    <hyperlink ref="W50" r:id="rId96" xr:uid="{61D99898-2964-994D-8AD7-A502F9E8DF17}"/>
    <hyperlink ref="J51" r:id="rId97" xr:uid="{1282FEC5-5D15-2943-AA1F-0C9037A8C7D9}"/>
    <hyperlink ref="W51" r:id="rId98" xr:uid="{FDA3F683-94B8-0C4E-98FB-1046D07C45B0}"/>
    <hyperlink ref="J52" r:id="rId99" xr:uid="{7A4D9AAF-4208-824E-8F95-C690D4FA6C28}"/>
    <hyperlink ref="W52" r:id="rId100" xr:uid="{3AD9F20A-4817-AF4F-ABE8-B28CBC7AA6A1}"/>
    <hyperlink ref="J53" r:id="rId101" xr:uid="{DE840CD7-F5A8-424B-A063-012A98A1D19C}"/>
    <hyperlink ref="W53" r:id="rId102" xr:uid="{C64A92FE-328C-6045-87F2-B5B5C4C44CD5}"/>
    <hyperlink ref="J54" r:id="rId103" xr:uid="{C723BA03-06FB-2F46-9141-F1B20E1D5FE4}"/>
    <hyperlink ref="W54" r:id="rId104" xr:uid="{4D104B9E-2C97-8348-B2C2-41AFFC236598}"/>
    <hyperlink ref="J55" r:id="rId105" xr:uid="{FFB11FCD-D311-BB48-B7DD-A1EF7B54CA1D}"/>
    <hyperlink ref="W55" r:id="rId106" xr:uid="{F3D12C85-D690-994E-A66A-3F4F8D42E55C}"/>
    <hyperlink ref="J56" r:id="rId107" xr:uid="{B89C65A5-945D-BC48-95F2-69AEA78C4A9F}"/>
    <hyperlink ref="W56" r:id="rId108" xr:uid="{F9299512-6FDB-E249-8139-4AF8C90E88C5}"/>
    <hyperlink ref="J57" r:id="rId109" xr:uid="{B417A5F6-7DE3-5940-B8E2-72C0F51F86A8}"/>
    <hyperlink ref="W57" r:id="rId110" xr:uid="{578F5523-805C-4D4A-985A-49E9B3F84CB2}"/>
    <hyperlink ref="J58" r:id="rId111" xr:uid="{4CCB5C0B-8EE8-A540-954C-FD23830A0630}"/>
    <hyperlink ref="W58" r:id="rId112" xr:uid="{2125CE13-1C92-8242-9C06-E986A00D0A84}"/>
    <hyperlink ref="J59" r:id="rId113" xr:uid="{F9CEF652-E9E6-BA40-9636-609643D61997}"/>
    <hyperlink ref="W59" r:id="rId114" xr:uid="{4261CFDD-DAE3-5047-922D-71A2255341DB}"/>
    <hyperlink ref="J60" r:id="rId115" xr:uid="{A1E54A1F-5540-CC4A-831C-92FC8AA7F73B}"/>
    <hyperlink ref="W60" r:id="rId116" xr:uid="{495E9E6E-5FAA-AC4D-95E2-6C661E9A275B}"/>
    <hyperlink ref="J61" r:id="rId117" xr:uid="{BF0CEB13-9D1D-BF41-8B7E-317A36D8B446}"/>
    <hyperlink ref="W61" r:id="rId118" xr:uid="{B0A8EDD6-24B6-5C41-9C9D-F6415BA1C3A5}"/>
    <hyperlink ref="J62" r:id="rId119" xr:uid="{0CB0467C-695D-C04F-B005-8E02AABC4193}"/>
    <hyperlink ref="W62" r:id="rId120" xr:uid="{102FDAF1-EEEF-B846-8F94-89E845108DAE}"/>
    <hyperlink ref="J63" r:id="rId121" xr:uid="{85B98FEF-9CD1-3246-B4B5-21B7EEA61E79}"/>
    <hyperlink ref="W63" r:id="rId122" xr:uid="{D841FAE7-38B2-E242-8CBA-7C46371BB6B4}"/>
    <hyperlink ref="J64" r:id="rId123" xr:uid="{69BC74D7-548E-074D-B313-53675E2CDCB9}"/>
    <hyperlink ref="W64" r:id="rId124" xr:uid="{73BADAEC-1ED5-784D-A7DE-DF8D2BBAA725}"/>
    <hyperlink ref="J65" r:id="rId125" xr:uid="{996175D2-F90A-A440-8554-C9E3ACB10C30}"/>
    <hyperlink ref="W65" r:id="rId126" xr:uid="{473B0CE5-E48B-D34F-B1AD-B66D63F1E630}"/>
    <hyperlink ref="J66" r:id="rId127" xr:uid="{E52E61E7-A669-274B-B5BE-D0D04D98BFA4}"/>
    <hyperlink ref="W66" r:id="rId128" xr:uid="{E9243C6B-07BB-FE4F-9ABE-63B44E901573}"/>
    <hyperlink ref="J67" r:id="rId129" xr:uid="{12281892-B231-344B-9D6E-2C24E6C9FA9E}"/>
    <hyperlink ref="W67" r:id="rId130" xr:uid="{D9EFA96A-5A5C-C744-AC61-DB2F093DAD9E}"/>
    <hyperlink ref="J68" r:id="rId131" xr:uid="{726C3D37-8AC6-4547-A8A6-B0C196EEFDCC}"/>
    <hyperlink ref="W68" r:id="rId132" xr:uid="{6945978B-F04F-5B47-A7F3-16835ED97963}"/>
    <hyperlink ref="J69" r:id="rId133" xr:uid="{FDF464EA-BEF9-2A40-9EA1-7E65FB74BB01}"/>
    <hyperlink ref="J70" r:id="rId134" xr:uid="{E69C361E-E336-B24A-B505-8FA338718880}"/>
    <hyperlink ref="J71" r:id="rId135" xr:uid="{AF443C62-A328-8643-9996-68E64FBB7724}"/>
    <hyperlink ref="W71" r:id="rId136" xr:uid="{33717FDB-C464-B04A-8C5A-52A496F12E3A}"/>
    <hyperlink ref="J72" r:id="rId137" xr:uid="{1848D081-D49F-5040-93E9-C6875EEB9719}"/>
    <hyperlink ref="W72" r:id="rId138" xr:uid="{9FF2F448-1878-DF40-94C8-5E3C1351FA12}"/>
    <hyperlink ref="J73" r:id="rId139" xr:uid="{A525EE01-83C2-0C4A-AF69-8A5A63CC2B75}"/>
    <hyperlink ref="J74" r:id="rId140" xr:uid="{BF0D92C7-D934-344E-90F8-DC86296AAD7D}"/>
    <hyperlink ref="W74" r:id="rId141" xr:uid="{31BE1BA9-43AD-8841-947D-3B5951EA3C32}"/>
    <hyperlink ref="J75" r:id="rId142" xr:uid="{3A32817A-1749-DC40-B3CC-472006A50A91}"/>
    <hyperlink ref="W75" r:id="rId143" xr:uid="{B75A5128-CF96-3745-BAE1-96EB0BAB05C9}"/>
    <hyperlink ref="J76" r:id="rId144" xr:uid="{416AB06E-713D-CD4F-B28D-B81C7C5AC2FE}"/>
    <hyperlink ref="W76" r:id="rId145" xr:uid="{7BD64F37-24D8-AF45-9131-C08C7F450F2F}"/>
    <hyperlink ref="J77" r:id="rId146" xr:uid="{4527AEF7-721A-0545-9223-A84050BA8076}"/>
    <hyperlink ref="W77" r:id="rId147" xr:uid="{C1AB542F-1D7D-F845-AC6A-1120B30ED231}"/>
    <hyperlink ref="J78" r:id="rId148" xr:uid="{6D9996C0-428C-E149-A09A-2E582553DF65}"/>
    <hyperlink ref="W78" r:id="rId149" xr:uid="{87A95A26-8B4A-CA46-99A4-BD824F5406E3}"/>
    <hyperlink ref="J79" r:id="rId150" xr:uid="{72341168-80E2-544F-B6B3-FFBB5ED617A5}"/>
    <hyperlink ref="W79" r:id="rId151" xr:uid="{52CE234B-B94E-3D43-8694-C61F3428524A}"/>
    <hyperlink ref="J80" r:id="rId152" xr:uid="{C3DFF47A-BD31-474C-BB83-B560887F4F6A}"/>
    <hyperlink ref="W80" r:id="rId153" xr:uid="{363A6556-DF7A-EA47-82C8-9E3F95F6A853}"/>
    <hyperlink ref="J81" r:id="rId154" xr:uid="{6413442C-1CAB-1540-B1F7-16792516B300}"/>
    <hyperlink ref="W81" r:id="rId155" xr:uid="{6A91F176-897D-E94C-B50A-094A1C1B4320}"/>
    <hyperlink ref="J82" r:id="rId156" xr:uid="{F8DADAF2-6AD0-0D4A-A58C-933E19E99106}"/>
    <hyperlink ref="W82" r:id="rId157" xr:uid="{AA30A2EF-FC88-F748-BA65-A30B389B371D}"/>
    <hyperlink ref="J83" r:id="rId158" xr:uid="{D0AC536C-B92D-A142-BE05-4F7E71B5EFBE}"/>
    <hyperlink ref="W83" r:id="rId159" xr:uid="{D031941E-404F-EE41-BA4E-D2948D51287D}"/>
    <hyperlink ref="J84" r:id="rId160" xr:uid="{3B063ABA-E11C-584C-8C42-EEAE7A26BB3F}"/>
    <hyperlink ref="W84" r:id="rId161" xr:uid="{8FBA5603-7B60-194A-84DC-E808BB89DE60}"/>
    <hyperlink ref="J85" r:id="rId162" xr:uid="{4FB99CC5-6D45-E240-8BD6-D4B9615F681D}"/>
    <hyperlink ref="W85" r:id="rId163" xr:uid="{481D4EB6-C2CE-6B42-9958-847474F3F7B9}"/>
    <hyperlink ref="J86" r:id="rId164" xr:uid="{E90DEFF3-9B20-3A48-B75E-1DA2DAE86CE3}"/>
    <hyperlink ref="W86" r:id="rId165" xr:uid="{5969D5F8-0D86-5647-B8CC-2002919714AB}"/>
    <hyperlink ref="J87" r:id="rId166" xr:uid="{A9F8BF57-C879-E249-BAC6-053FCF9AFD63}"/>
    <hyperlink ref="W87" r:id="rId167" xr:uid="{D469B7DD-5085-D44F-9243-99439AE2612D}"/>
    <hyperlink ref="J88" r:id="rId168" xr:uid="{AC0969FE-3599-B247-8093-64DFDDE013C6}"/>
    <hyperlink ref="W88" r:id="rId169" xr:uid="{F409CFFE-3CCD-354E-BEA7-6EF41652C66A}"/>
    <hyperlink ref="J89" r:id="rId170" xr:uid="{0D04825B-4B43-0246-8933-A4197BAD7C9F}"/>
    <hyperlink ref="W89" r:id="rId171" xr:uid="{A26CDD9D-2E33-C044-B9FC-33FF2FD09D2B}"/>
    <hyperlink ref="J90" r:id="rId172" xr:uid="{1E2CD18D-A827-AE48-84E6-E7580401BDCF}"/>
    <hyperlink ref="W90" r:id="rId173" xr:uid="{7439521B-02D7-734F-B95D-D2797F143871}"/>
    <hyperlink ref="J91" r:id="rId174" xr:uid="{F386702A-5722-F24A-8651-371F8E87F287}"/>
    <hyperlink ref="W91" r:id="rId175" xr:uid="{073C63F8-4942-3E4D-B2E7-C59BDE11681D}"/>
    <hyperlink ref="J92" r:id="rId176" xr:uid="{F8A3F2F0-4D95-0243-A8FD-602AC42F8AC9}"/>
    <hyperlink ref="J93" r:id="rId177" xr:uid="{30AC470E-DAB1-1F4C-AD58-EBE278FC346C}"/>
    <hyperlink ref="W93" r:id="rId178" xr:uid="{A821F55F-6538-C447-A18F-21D79DB19227}"/>
    <hyperlink ref="J94" r:id="rId179" xr:uid="{3431BEDD-5841-754F-A5C6-3FF90ADC7F02}"/>
    <hyperlink ref="W94" r:id="rId180" xr:uid="{B169681E-2D2D-D34D-8E7A-C6B61E226851}"/>
    <hyperlink ref="J95" r:id="rId181" xr:uid="{435D40F1-D0D9-ED4D-A57D-FD90ABACFE13}"/>
    <hyperlink ref="W95" r:id="rId182" xr:uid="{15D7A87E-5495-2F42-8436-99F7C05C8356}"/>
    <hyperlink ref="J96" r:id="rId183" xr:uid="{453E0FB5-A451-614C-9FB4-ECA279C987AD}"/>
    <hyperlink ref="W96" r:id="rId184" xr:uid="{B0B1C2FC-90AE-B14E-8FEC-9E050D7C3140}"/>
    <hyperlink ref="J97" r:id="rId185" xr:uid="{13F36B02-684A-D642-ABE6-3F86E48FCCFE}"/>
    <hyperlink ref="W97" r:id="rId186" xr:uid="{04A1029F-70DE-DC4D-A297-03BD8E4FA398}"/>
    <hyperlink ref="J98" r:id="rId187" xr:uid="{D826BC69-D3CA-4D49-8D59-9AA3E6097BA5}"/>
    <hyperlink ref="W98" r:id="rId188" xr:uid="{9402BE8A-6CE1-FE46-9FDD-AF950C8B69B4}"/>
    <hyperlink ref="J99" r:id="rId189" xr:uid="{A1EDE7F1-6A6A-864C-984D-FB66D19E0CB3}"/>
    <hyperlink ref="W99" r:id="rId190" xr:uid="{49B60C16-00E0-6242-9B86-60B87A46A02B}"/>
    <hyperlink ref="J100" r:id="rId191" xr:uid="{14DDF4D9-3E5A-4C40-9926-B01ABFEF56CF}"/>
    <hyperlink ref="W100" r:id="rId192" xr:uid="{33C01210-9B22-4C47-82A8-8F691FF39153}"/>
    <hyperlink ref="J101" r:id="rId193" xr:uid="{D9A6E92D-0952-B34A-8F9D-EC39A762ED20}"/>
    <hyperlink ref="W101" r:id="rId194" xr:uid="{553754BE-CF66-4140-A8B3-A9B64D4DCA4F}"/>
    <hyperlink ref="J102" r:id="rId195" xr:uid="{3167D573-4943-884A-AEDF-43347ECD7A82}"/>
    <hyperlink ref="W102" r:id="rId196" xr:uid="{58C598D7-FA4E-ED40-93A7-E8E9C33188B0}"/>
    <hyperlink ref="J103" r:id="rId197" xr:uid="{E1C466DD-FB30-BA4D-A480-EEFD77CCD2F7}"/>
    <hyperlink ref="W103" r:id="rId198" xr:uid="{F45870AF-E169-884A-8628-427B35724539}"/>
    <hyperlink ref="J104" r:id="rId199" xr:uid="{13C9FFF8-BAEB-6F48-A0BC-5B9BCC8BD5E3}"/>
    <hyperlink ref="W104" r:id="rId200" xr:uid="{C20A0627-7BD3-474A-B280-3C712A7AA2FB}"/>
    <hyperlink ref="J105" r:id="rId201" xr:uid="{D36DAA3E-04AA-434B-95A8-346FDE999B69}"/>
    <hyperlink ref="W105" r:id="rId202" xr:uid="{6347AC4D-2E9D-3947-A9CF-923824488EAA}"/>
    <hyperlink ref="J106" r:id="rId203" xr:uid="{A16E4939-8682-6A4B-B475-ACD3094D5F98}"/>
    <hyperlink ref="W106" r:id="rId204" xr:uid="{B8097D70-723A-D641-BAE1-7045DC405200}"/>
    <hyperlink ref="J107" r:id="rId205" xr:uid="{31ED0AF5-80A8-1F49-A145-760EEB6EB748}"/>
    <hyperlink ref="W107" r:id="rId206" xr:uid="{29D709DF-7903-6C4B-B3FC-C9060E160BCE}"/>
    <hyperlink ref="J108" r:id="rId207" xr:uid="{414C6A5E-ACCA-124D-A637-88B65B451887}"/>
    <hyperlink ref="W108" r:id="rId208" xr:uid="{95899A2F-150B-AD40-BAAF-B9A812AAB0AC}"/>
    <hyperlink ref="J109" r:id="rId209" xr:uid="{706C80BA-82A2-E34A-9618-C7BD1B5B40E1}"/>
    <hyperlink ref="W109" r:id="rId210" xr:uid="{9BA1F3E2-F224-E64A-B59E-A256FD9577CC}"/>
    <hyperlink ref="J110" r:id="rId211" xr:uid="{7DEAFCE5-4CC9-664E-9D6B-E2EE9B4B544E}"/>
    <hyperlink ref="W110" r:id="rId212" xr:uid="{D8A0A7EE-7381-5F45-9845-7CC8B17375A3}"/>
    <hyperlink ref="J111" r:id="rId213" xr:uid="{52AFA086-F614-CF4A-972E-37EB9936E5CB}"/>
    <hyperlink ref="W111" r:id="rId214" xr:uid="{D57C8995-1BF0-2446-AE31-27E660DDEFD7}"/>
    <hyperlink ref="J112" r:id="rId215" xr:uid="{1B48D671-1A6B-0B42-B2B7-9BD68A6E99ED}"/>
    <hyperlink ref="J113" r:id="rId216" xr:uid="{CA4F7DD4-20FC-B24D-A2BC-F7750214FF6F}"/>
    <hyperlink ref="J114" r:id="rId217" xr:uid="{FE78D8FD-B9B4-CC4A-916D-2BB68460EEE7}"/>
    <hyperlink ref="J115" r:id="rId218" xr:uid="{5C0A0593-BBC3-DC40-A3DF-FD48A96C58C4}"/>
    <hyperlink ref="J116" r:id="rId219" xr:uid="{0242F1AE-0A25-AF44-BC5F-ADED1B2F432D}"/>
    <hyperlink ref="J117" r:id="rId220" xr:uid="{23215D44-B327-3342-9C13-E45D5B843076}"/>
    <hyperlink ref="J118" r:id="rId221" xr:uid="{8682CBFC-B3C8-7543-9373-6D01A733D743}"/>
    <hyperlink ref="W118" r:id="rId222" xr:uid="{1044D5B0-770C-474E-BF6E-F40D02DFF9F7}"/>
    <hyperlink ref="J119" r:id="rId223" xr:uid="{C583855D-99F9-894D-9A45-1DF84CB43080}"/>
    <hyperlink ref="W119" r:id="rId224" xr:uid="{1E8F581D-31F6-5D4F-BA8E-FC3CE00B385E}"/>
    <hyperlink ref="J120" r:id="rId225" xr:uid="{0E9E6080-4D58-E34F-BD8C-629D04A5BD3D}"/>
    <hyperlink ref="W120" r:id="rId226" xr:uid="{2BA2B2D7-D8A7-D744-AD5D-E6277A691EB1}"/>
    <hyperlink ref="J121" r:id="rId227" xr:uid="{FB731E5A-C690-2F4C-937C-2A54270BF0DB}"/>
    <hyperlink ref="J122" r:id="rId228" xr:uid="{4C3CB068-6B76-8641-89DE-4C0CB8E891DD}"/>
    <hyperlink ref="J123" r:id="rId229" xr:uid="{5FAE2988-FD40-FA44-AF87-9391AC0E4F7A}"/>
    <hyperlink ref="W123" r:id="rId230" xr:uid="{E572F3E6-EC14-8245-AACF-E3E0E7D67ADC}"/>
    <hyperlink ref="J124" r:id="rId231" xr:uid="{84E8C7DE-DE8D-8742-ABED-77F07F1CFFFF}"/>
    <hyperlink ref="J125" r:id="rId232" xr:uid="{A15E6A12-4246-A448-B4DA-96B08EDD4150}"/>
    <hyperlink ref="J126" r:id="rId233" xr:uid="{7FFFC6AD-1493-9247-BAF1-CF8223AD34E0}"/>
    <hyperlink ref="J127" r:id="rId234" xr:uid="{E9A07D75-6636-4244-8AF9-B6828B368FE2}"/>
    <hyperlink ref="J128" r:id="rId235" xr:uid="{A5B61189-C239-DE47-ABE9-EB52A74004FA}"/>
    <hyperlink ref="J129" r:id="rId236" xr:uid="{2C73C7E2-DA45-F345-8358-0BD914A27EA2}"/>
    <hyperlink ref="W129" r:id="rId237" xr:uid="{04BCC024-5F52-384B-B37B-F1E082EF81BB}"/>
    <hyperlink ref="J130" r:id="rId238" xr:uid="{1CA03E67-6CE8-A648-975B-82D4AAA83672}"/>
    <hyperlink ref="J131" r:id="rId239" xr:uid="{0E3F0313-EA2B-4D41-AA3B-3B7301B7B488}"/>
    <hyperlink ref="J132" r:id="rId240" xr:uid="{E3FFED4E-058B-1441-9F92-E26A9615C81B}"/>
    <hyperlink ref="J133" r:id="rId241" xr:uid="{AD31F8B7-2E6F-3947-8AD8-859A00C41C40}"/>
    <hyperlink ref="J134" r:id="rId242" xr:uid="{7A48C406-E04D-584C-AA2E-30659B350D28}"/>
    <hyperlink ref="W134" r:id="rId243" xr:uid="{C243215A-DF76-7748-BF66-509948721F5E}"/>
    <hyperlink ref="J135" r:id="rId244" xr:uid="{479E1431-6BEC-5143-90FE-0ED6D03F7E63}"/>
    <hyperlink ref="J136" r:id="rId245" xr:uid="{C1244B5C-2ED9-E64F-9398-1B4E461F4DDE}"/>
    <hyperlink ref="W136" r:id="rId246" xr:uid="{E598CD82-93E1-FF41-B5BB-005D65F9D778}"/>
    <hyperlink ref="J137" r:id="rId247" xr:uid="{6A9C09F5-1CB9-E546-9498-B32A7EA14EA5}"/>
    <hyperlink ref="J138" r:id="rId248" xr:uid="{8F70D557-AB31-E647-906A-2B57826D2AE0}"/>
    <hyperlink ref="W138" r:id="rId249" xr:uid="{E5CA0301-79D0-D049-82F4-DBD764B9030D}"/>
    <hyperlink ref="J139" r:id="rId250" xr:uid="{205B4114-132C-2A45-8EF7-481217435D21}"/>
    <hyperlink ref="J140" r:id="rId251" xr:uid="{F9693947-993F-0642-8857-59202CCEEC34}"/>
    <hyperlink ref="J141" r:id="rId252" xr:uid="{92CA82B6-5BD7-744F-B8D4-86DA49F152BE}"/>
    <hyperlink ref="W141" r:id="rId253" xr:uid="{30FCEB33-9101-C149-9D0D-E40EE660963F}"/>
    <hyperlink ref="J142" r:id="rId254" xr:uid="{22E392FC-3CB9-974C-910F-1CCC6E889F0A}"/>
    <hyperlink ref="W142" r:id="rId255" xr:uid="{2CFC0352-EADC-F042-BD6C-0D2F77159E82}"/>
    <hyperlink ref="J143" r:id="rId256" xr:uid="{7AF4EE7B-0BA5-6A43-A587-4E9940D4B5D1}"/>
    <hyperlink ref="W143" r:id="rId257" xr:uid="{98F75476-30E1-F143-8308-FA4093BEA65D}"/>
    <hyperlink ref="J144" r:id="rId258" xr:uid="{874AFA11-58C4-5C4D-86FC-EA12D3EFC8D1}"/>
    <hyperlink ref="W144" r:id="rId259" xr:uid="{21554624-25B7-1349-BDDC-07EAE98412E4}"/>
    <hyperlink ref="J145" r:id="rId260" xr:uid="{3B1D13EB-D432-2743-B4B4-D8CAD62D2D35}"/>
    <hyperlink ref="W145" r:id="rId261" xr:uid="{F9B6726C-7751-D74A-8DEA-69FB10EBBF1D}"/>
    <hyperlink ref="J146" r:id="rId262" xr:uid="{7FA643B4-6CBC-9B47-A86E-8AF8D702E36D}"/>
    <hyperlink ref="W146" r:id="rId263" xr:uid="{EB49DFA8-30A2-714A-8963-72477340FB13}"/>
    <hyperlink ref="J147" r:id="rId264" xr:uid="{D82169D6-7C42-694F-A522-291BDC9D4B95}"/>
    <hyperlink ref="J148" r:id="rId265" xr:uid="{ABC3AF2D-0F4E-1343-BDC7-3539156CAB1E}"/>
    <hyperlink ref="J149" r:id="rId266" xr:uid="{D89A6266-E674-1F43-833A-38C3C09C5795}"/>
    <hyperlink ref="J150" r:id="rId267" xr:uid="{830F5566-57EB-C34E-89E6-278DA2B32F6B}"/>
    <hyperlink ref="J151" r:id="rId268" xr:uid="{1C68F060-921A-ED43-8C27-799085F60BF0}"/>
    <hyperlink ref="J152" r:id="rId269" xr:uid="{D3636680-1CD7-B744-B8E6-9018C346432D}"/>
    <hyperlink ref="J153" r:id="rId270" xr:uid="{682A2333-AB80-484F-8880-5B6B1A6A37E6}"/>
    <hyperlink ref="J154" r:id="rId271" xr:uid="{B26B3703-5CF9-4542-9145-122157F3C453}"/>
    <hyperlink ref="J155" r:id="rId272" xr:uid="{0C3B5B6F-C407-F341-B51A-69BA5CCEDD33}"/>
    <hyperlink ref="J156" r:id="rId273" xr:uid="{6C6A5AF4-34D3-1441-87D7-6055806492DD}"/>
    <hyperlink ref="J157" r:id="rId274" xr:uid="{C8872439-6291-5C48-BF1C-D27F47BE3A19}"/>
    <hyperlink ref="J158" r:id="rId275" xr:uid="{E2E9D903-928C-9748-802F-515029B76FFA}"/>
    <hyperlink ref="J159" r:id="rId276" xr:uid="{E207515F-F42B-4A4D-AE77-4106C778B490}"/>
    <hyperlink ref="W159" r:id="rId277" xr:uid="{00F19316-814B-7249-96A0-98F5E9C2B14B}"/>
    <hyperlink ref="J160" r:id="rId278" xr:uid="{2693D52C-E33D-C640-AFF1-85D6177E1D08}"/>
    <hyperlink ref="W160" r:id="rId279" xr:uid="{87554163-C778-3A4E-A2DE-B254AC1EF44D}"/>
    <hyperlink ref="J161" r:id="rId280" xr:uid="{55228183-A404-1342-981F-1EBB3A0823DE}"/>
    <hyperlink ref="W161" r:id="rId281" xr:uid="{6F63A1BD-C7F9-CC4E-A2B2-AA0F9C0C5EF1}"/>
    <hyperlink ref="J162" r:id="rId282" xr:uid="{3425C6F5-C179-9D4F-8CC9-6799FE902803}"/>
    <hyperlink ref="W162" r:id="rId283" xr:uid="{64FC78C7-D5AF-F944-817A-F80D2B50E6AF}"/>
    <hyperlink ref="J163" r:id="rId284" xr:uid="{3DAADBC3-650B-4643-AB73-B26D2D1103BA}"/>
    <hyperlink ref="W163" r:id="rId285" xr:uid="{544B85C2-7A42-724D-82B4-2BDBB94CBE54}"/>
    <hyperlink ref="J164" r:id="rId286" xr:uid="{28942F0E-9115-B843-8760-91D63C40AA80}"/>
    <hyperlink ref="W164" r:id="rId287" xr:uid="{7ED0483D-E291-E244-80B9-C7F3A4DBEC84}"/>
    <hyperlink ref="J165" r:id="rId288" xr:uid="{957F5A12-1F5F-AE48-B9EB-27643AFDC27C}"/>
    <hyperlink ref="W165" r:id="rId289" xr:uid="{EE4CA04E-C5CB-484B-9C94-96A97DAFBBD0}"/>
    <hyperlink ref="J166" r:id="rId290" xr:uid="{FA324008-9584-7949-958E-EE6ED09578FD}"/>
    <hyperlink ref="W166" r:id="rId291" xr:uid="{9D7DF947-9781-A34F-A1C3-83E81FEA676A}"/>
    <hyperlink ref="J167" r:id="rId292" xr:uid="{051A2EFC-5EFB-8B4A-ADAB-4655B5C7A89B}"/>
    <hyperlink ref="W167" r:id="rId293" xr:uid="{344C8ADE-6B41-E944-981D-452E1CDE1EA1}"/>
    <hyperlink ref="J168" r:id="rId294" xr:uid="{0E3FE2A7-24D4-AF43-934F-E98E00C05709}"/>
    <hyperlink ref="W168" r:id="rId295" xr:uid="{750CCE5A-1512-734F-A88A-BA54D1DB0649}"/>
    <hyperlink ref="J169" r:id="rId296" xr:uid="{81DFFA97-E380-AD41-BE4A-26C75FB81F52}"/>
    <hyperlink ref="W169" r:id="rId297" xr:uid="{35FE00D4-9DCC-0B49-98D0-C276E95B18AF}"/>
    <hyperlink ref="J170" r:id="rId298" xr:uid="{C64543CC-4D13-EF47-BFE0-6E8675B13860}"/>
    <hyperlink ref="W170" r:id="rId299" xr:uid="{746E245E-82A9-804A-99DD-39AB1CEBC170}"/>
    <hyperlink ref="J171" r:id="rId300" xr:uid="{42249246-2945-C74E-B9A5-1CAE340FA5FD}"/>
    <hyperlink ref="W171" r:id="rId301" xr:uid="{B60286E8-2F70-B342-8692-5C0A673F41D5}"/>
    <hyperlink ref="J172" r:id="rId302" xr:uid="{34036647-A1B9-1443-8C9B-D204508E6F14}"/>
    <hyperlink ref="W172" r:id="rId303" xr:uid="{FDE242BD-0C2A-6F45-8B2C-B2AFB801C946}"/>
    <hyperlink ref="J173" r:id="rId304" xr:uid="{081AC4C0-E3ED-7B48-A26C-D804CE1857DD}"/>
    <hyperlink ref="W173" r:id="rId305" xr:uid="{BDAF080E-8A5E-9E44-A8C3-D09F2DB5BBC2}"/>
    <hyperlink ref="J174" r:id="rId306" xr:uid="{AFB89DEF-7FA5-C944-9084-B81F20FAA7AB}"/>
    <hyperlink ref="W174" r:id="rId307" xr:uid="{70ACED62-6BE9-FE47-A046-939851211814}"/>
    <hyperlink ref="J175" r:id="rId308" xr:uid="{6D7640A3-B4E7-3647-A5EA-087F2810BE51}"/>
    <hyperlink ref="W175" r:id="rId309" xr:uid="{715251E9-2AD4-F54F-80BA-05414D01840C}"/>
    <hyperlink ref="J176" r:id="rId310" xr:uid="{81C09572-7425-9E46-BF6A-034B006F1D45}"/>
    <hyperlink ref="W176" r:id="rId311" xr:uid="{76B8BB15-77EA-3646-9F49-7F0717106115}"/>
    <hyperlink ref="J177" r:id="rId312" xr:uid="{E8C0551B-55E5-4B4C-BB89-AFB60C4FB6A5}"/>
    <hyperlink ref="W177" r:id="rId313" xr:uid="{FE54D503-B856-BA46-8F00-2E67F365BE3F}"/>
    <hyperlink ref="J178" r:id="rId314" xr:uid="{A1E534B9-6023-1D47-B4F2-365E3273CFF4}"/>
    <hyperlink ref="W178" r:id="rId315" xr:uid="{5F0C574A-1D63-B949-8E58-3867845553C6}"/>
    <hyperlink ref="J179" r:id="rId316" xr:uid="{585A1706-31D9-1547-9F4E-F915BBCFC52E}"/>
    <hyperlink ref="W179" r:id="rId317" xr:uid="{4D74C6B0-06AB-6D4E-9B85-613974DCDD22}"/>
    <hyperlink ref="J180" r:id="rId318" xr:uid="{AEE2A783-970D-4945-B653-ABD6CD9CAD99}"/>
    <hyperlink ref="W180" r:id="rId319" xr:uid="{56CF1D3F-F500-CB43-BA21-58094ACB199D}"/>
    <hyperlink ref="J181" r:id="rId320" xr:uid="{CB7A3D07-F1F3-0246-A4B6-0BAB7F3A5241}"/>
    <hyperlink ref="W181" r:id="rId321" xr:uid="{CEF4F810-21EA-F340-8DFB-213FAA096E5D}"/>
    <hyperlink ref="J182" r:id="rId322" xr:uid="{2D3164DA-A703-1D44-9300-EB893C4E07E3}"/>
    <hyperlink ref="W182" r:id="rId323" xr:uid="{C7EF8964-0BC7-7D4B-AD9E-77C0AB71E4FD}"/>
    <hyperlink ref="J183" r:id="rId324" xr:uid="{224878B4-C73B-084D-A7D8-4683FFDFF802}"/>
    <hyperlink ref="W183" r:id="rId325" xr:uid="{C9CD07F6-FB41-DB4B-A0EC-FB137A61966F}"/>
    <hyperlink ref="J184" r:id="rId326" xr:uid="{3BBBCFAE-8701-024A-933D-0E36BE52A425}"/>
    <hyperlink ref="W184" r:id="rId327" xr:uid="{49065207-13CA-5B4C-8F36-F77D1CBE54BD}"/>
    <hyperlink ref="J185" r:id="rId328" xr:uid="{551272CD-0561-C743-8394-C66E7987D82C}"/>
    <hyperlink ref="W185" r:id="rId329" xr:uid="{3D1F5A23-2FCC-DB4A-9656-2A8427569F87}"/>
    <hyperlink ref="J186" r:id="rId330" xr:uid="{CFF30F55-CA8A-064C-B007-CA83627A6683}"/>
    <hyperlink ref="W186" r:id="rId331" xr:uid="{EB2AF017-D223-DB4C-B025-883958513688}"/>
    <hyperlink ref="J187" r:id="rId332" xr:uid="{D817CA30-4F55-E543-B3A5-74CCCBA4DBD1}"/>
    <hyperlink ref="W187" r:id="rId333" xr:uid="{DD25F179-7851-0A44-8FB8-9931FC6B46B6}"/>
    <hyperlink ref="J188" r:id="rId334" xr:uid="{1590DCAF-B2EF-EC4D-9015-1E45969DED52}"/>
    <hyperlink ref="W188" r:id="rId335" xr:uid="{FEA19156-B34E-8240-9E8E-94C0CC960D31}"/>
    <hyperlink ref="J189" r:id="rId336" xr:uid="{66EE322D-7F0B-3440-95C7-BF209FC7ABA6}"/>
    <hyperlink ref="W189" r:id="rId337" xr:uid="{3C14966F-77E3-784E-A82A-6D1F8071AFE8}"/>
    <hyperlink ref="J190" r:id="rId338" xr:uid="{E8CB3D0C-2440-A84A-AF20-3F67FAB464BB}"/>
    <hyperlink ref="W190" r:id="rId339" xr:uid="{BA897826-8134-7943-A4A3-70433600F4A4}"/>
    <hyperlink ref="J191" r:id="rId340" xr:uid="{57D8510D-899C-BC45-925E-3256D3B8D869}"/>
    <hyperlink ref="W191" r:id="rId341" xr:uid="{D149D8AC-5F0E-814E-97D4-425541E55565}"/>
    <hyperlink ref="J192" r:id="rId342" xr:uid="{63719C7A-D9B5-3847-ADB5-6CFE125BFD96}"/>
    <hyperlink ref="W192" r:id="rId343" xr:uid="{5569FCB7-997A-E941-87D2-576D1B96BC3A}"/>
    <hyperlink ref="J193" r:id="rId344" xr:uid="{7D31E55B-07B2-2142-A73F-7D1243994C9E}"/>
    <hyperlink ref="W193" r:id="rId345" xr:uid="{249926F6-42E3-CE41-965C-5DFF8C73B819}"/>
    <hyperlink ref="J194" r:id="rId346" xr:uid="{7DF377F7-3A5C-CD49-849D-1F5CF396CC23}"/>
    <hyperlink ref="W194" r:id="rId347" xr:uid="{3FE4E144-2C90-7149-93B7-07FB76663D91}"/>
    <hyperlink ref="J195" r:id="rId348" xr:uid="{671E09EE-F6C5-6942-AB8C-F859EC649AA8}"/>
    <hyperlink ref="W195" r:id="rId349" xr:uid="{614E5554-2177-8141-BA9C-59AE4A553298}"/>
    <hyperlink ref="J196" r:id="rId350" xr:uid="{2A12C90C-11B7-364E-907C-714A2DB5E3C5}"/>
    <hyperlink ref="W196" r:id="rId351" xr:uid="{CC834577-E564-5640-A797-C00A7A3A9A3E}"/>
    <hyperlink ref="J197" r:id="rId352" xr:uid="{4FC00430-93E2-4A4F-9038-9E67D5F754BE}"/>
    <hyperlink ref="W197" r:id="rId353" xr:uid="{B652E128-E8B7-764E-AF0D-2EC55C79F222}"/>
    <hyperlink ref="J198" r:id="rId354" xr:uid="{122DBCB5-5370-EB48-8C16-A8023192E30C}"/>
    <hyperlink ref="W198" r:id="rId355" xr:uid="{E09B527B-4C55-A049-938D-9C9AA4FADBA3}"/>
    <hyperlink ref="J199" r:id="rId356" xr:uid="{9F342AC3-9C55-0844-99F0-083B5E9081FB}"/>
    <hyperlink ref="W199" r:id="rId357" xr:uid="{1A50A371-3296-8844-9636-D58B6557721B}"/>
    <hyperlink ref="J200" r:id="rId358" xr:uid="{8C605A28-F1D9-A649-A3A2-2ACCC79444B4}"/>
    <hyperlink ref="W200" r:id="rId359" xr:uid="{B24BE5BF-8483-204D-8CAA-DA1F14EBCF10}"/>
    <hyperlink ref="J201" r:id="rId360" xr:uid="{E1477691-DDB4-2D4E-A6FF-C0C72AB26FC5}"/>
    <hyperlink ref="J202" r:id="rId361" xr:uid="{DE20D24B-D7ED-9442-986B-58B7298DCA7C}"/>
    <hyperlink ref="W202" r:id="rId362" xr:uid="{46524305-C753-2B40-880C-14FF77026CE6}"/>
    <hyperlink ref="J203" r:id="rId363" xr:uid="{E96A5ECA-6806-9048-90D2-4D67BCA88D28}"/>
    <hyperlink ref="W203" r:id="rId364" xr:uid="{56343E8B-A864-4F47-A6E6-7E2219FDA6BE}"/>
    <hyperlink ref="J204" r:id="rId365" xr:uid="{9D9DEDCD-74C1-3747-912D-9DB6C83B5488}"/>
    <hyperlink ref="W204" r:id="rId366" xr:uid="{41454B62-96BD-B647-9039-E609CE46AD5F}"/>
    <hyperlink ref="J205" r:id="rId367" xr:uid="{1265E02E-A9BB-8148-8F83-FE3D3C79E6EC}"/>
    <hyperlink ref="W205" r:id="rId368" xr:uid="{8D13E26B-1B3C-7240-AC2B-5C41675946B6}"/>
    <hyperlink ref="J206" r:id="rId369" xr:uid="{9DBF48D5-82E6-044E-BCE6-B4FD3729FA0A}"/>
    <hyperlink ref="W206" r:id="rId370" xr:uid="{E396E57B-D34A-F24B-AE19-5ED2914026C3}"/>
    <hyperlink ref="J207" r:id="rId371" xr:uid="{09CB58C5-D08E-B346-BDED-D522BAB77A99}"/>
    <hyperlink ref="W207" r:id="rId372" xr:uid="{36CA9FC6-F5E0-FF41-B1FA-EE9AFDB411FD}"/>
    <hyperlink ref="J208" r:id="rId373" xr:uid="{11E35537-6723-4B4C-824D-DE3B9A6FCC9F}"/>
    <hyperlink ref="W208" r:id="rId374" xr:uid="{135B7862-2253-8749-9FC8-971236F6AC82}"/>
    <hyperlink ref="J209" r:id="rId375" xr:uid="{330B8131-7983-F745-AF2A-08552EA05559}"/>
    <hyperlink ref="W209" r:id="rId376" xr:uid="{B161EA0C-18E5-154D-A99B-DA8329A64774}"/>
    <hyperlink ref="J210" r:id="rId377" xr:uid="{C06877C1-4EB3-EF48-9A74-DE2B37B19D04}"/>
    <hyperlink ref="W210" r:id="rId378" xr:uid="{25F0BCBB-DA54-B242-8F67-5ACCF07106AF}"/>
    <hyperlink ref="J211" r:id="rId379" xr:uid="{0C735658-D43B-1B43-9308-53AC3D60AE67}"/>
    <hyperlink ref="W211" r:id="rId380" xr:uid="{4A5F1454-60F5-9546-A396-A5BC08E95F23}"/>
    <hyperlink ref="J212" r:id="rId381" xr:uid="{1837872B-7877-2143-858F-317821C0940D}"/>
    <hyperlink ref="W212" r:id="rId382" xr:uid="{FC0838EA-BE0C-FD4D-A6B7-FE73FD5EDFF2}"/>
    <hyperlink ref="J213" r:id="rId383" xr:uid="{7960C041-C853-C140-933C-DEF23BFFD636}"/>
    <hyperlink ref="W213" r:id="rId384" xr:uid="{F05842CB-31BE-0C4E-90A9-113443478508}"/>
    <hyperlink ref="J214" r:id="rId385" xr:uid="{34E55653-C14F-AE44-B194-5A523C756A58}"/>
    <hyperlink ref="W214" r:id="rId386" xr:uid="{CF233151-A9F0-584E-9C8B-91F8E948F4B6}"/>
    <hyperlink ref="J215" r:id="rId387" xr:uid="{46915E06-9736-0A42-A976-FEF7494E6E34}"/>
    <hyperlink ref="W215" r:id="rId388" xr:uid="{DE7E3A5D-CD4D-1D42-B817-BBB93E92948A}"/>
    <hyperlink ref="J216" r:id="rId389" xr:uid="{758B028F-BDA3-C84D-A06C-60272C37CBB5}"/>
    <hyperlink ref="W216" r:id="rId390" xr:uid="{6C563B95-423A-FA4E-ACF3-7A76BF6CDB0E}"/>
    <hyperlink ref="J217" r:id="rId391" xr:uid="{8C715840-E448-3B49-9D87-626E338338F4}"/>
    <hyperlink ref="W217" r:id="rId392" xr:uid="{ED0BD6CE-2DD8-184D-9787-69C3DD66E731}"/>
    <hyperlink ref="J218" r:id="rId393" xr:uid="{DE6575FA-7FC5-154E-A441-974D85CB3EBE}"/>
    <hyperlink ref="W218" r:id="rId394" xr:uid="{85B464D8-F5F3-3149-9A7A-F3236FD8F48B}"/>
    <hyperlink ref="J219" r:id="rId395" xr:uid="{FC53ECC4-5017-BB48-82B7-DFF382E13F7D}"/>
    <hyperlink ref="W219" r:id="rId396" xr:uid="{54EB39F5-6629-7D49-901A-ECDC60638F8C}"/>
    <hyperlink ref="J220" r:id="rId397" xr:uid="{2ACE79A5-9004-4B4D-A795-DEA888C49EA4}"/>
    <hyperlink ref="W220" r:id="rId398" xr:uid="{00AA8F67-E0D9-C44C-8D93-F4A53CCFA580}"/>
    <hyperlink ref="J221" r:id="rId399" xr:uid="{5EAF0A19-8009-EA4E-9CA6-76D39C54FEB8}"/>
    <hyperlink ref="W221" r:id="rId400" xr:uid="{CBD80C22-E750-B148-B14B-F209F45AEF54}"/>
    <hyperlink ref="J222" r:id="rId401" xr:uid="{A8869DAB-463E-2549-8CC7-757F7D840E2E}"/>
    <hyperlink ref="W222" r:id="rId402" xr:uid="{7EFF6068-E8F8-0444-AAFA-8F131372E4E0}"/>
    <hyperlink ref="J223" r:id="rId403" xr:uid="{F4407273-63EE-9A44-9249-EF17F588D26C}"/>
    <hyperlink ref="W223" r:id="rId404" xr:uid="{86DA5E50-C528-E742-B046-9F36D3954727}"/>
    <hyperlink ref="J224" r:id="rId405" xr:uid="{097DE863-ED95-084D-A4AF-4EDA2798A4AF}"/>
    <hyperlink ref="W224" r:id="rId406" xr:uid="{79833E19-A653-694E-9A05-32C8C1FFC1E7}"/>
    <hyperlink ref="J225" r:id="rId407" xr:uid="{881CC92E-47C2-6C41-A1BA-2AA23C68EA6E}"/>
    <hyperlink ref="W225" r:id="rId408" xr:uid="{81F1B2B5-2347-324A-AA50-72B43DFF76EB}"/>
    <hyperlink ref="J226" r:id="rId409" xr:uid="{892F8ADA-DD50-DA47-A3BA-50042447C04B}"/>
    <hyperlink ref="W226" r:id="rId410" xr:uid="{80CB8DB8-C435-AA49-99EB-D667F6233FEC}"/>
    <hyperlink ref="J227" r:id="rId411" xr:uid="{3E893BAF-A552-D040-BADC-C25E0528DF72}"/>
    <hyperlink ref="W227" r:id="rId412" xr:uid="{DFCAB7F8-F9D4-8942-B3BB-A1B33F4FD95C}"/>
    <hyperlink ref="J228" r:id="rId413" xr:uid="{1E76B2FC-1B22-8C4D-81E3-18CBA3D0DBFB}"/>
    <hyperlink ref="W228" r:id="rId414" xr:uid="{8F46DF3F-673B-7146-94C3-5F7DBAFCA5B3}"/>
    <hyperlink ref="J229" r:id="rId415" xr:uid="{C06DA96F-61F2-1F47-BC20-930FD573C2E9}"/>
    <hyperlink ref="W229" r:id="rId416" xr:uid="{7E549099-FB99-D645-89B6-0F16C3B6EFF1}"/>
    <hyperlink ref="J230" r:id="rId417" xr:uid="{80C767D0-A098-BD4D-A478-804929874A35}"/>
    <hyperlink ref="W230" r:id="rId418" xr:uid="{39735D3B-D2BB-2444-9223-BC2A9AD9230A}"/>
    <hyperlink ref="J231" r:id="rId419" xr:uid="{F7444E94-4656-CF4C-A557-8EEF789CEE8B}"/>
    <hyperlink ref="W231" r:id="rId420" xr:uid="{226170FD-7A4A-2F48-9D2B-969F6BD183A2}"/>
    <hyperlink ref="J232" r:id="rId421" xr:uid="{F139F369-3DBF-C942-AB1F-E301AEDAA59D}"/>
    <hyperlink ref="W232" r:id="rId422" xr:uid="{4E9CBA54-076C-044C-BEF0-97F6E233E5AB}"/>
    <hyperlink ref="J233" r:id="rId423" xr:uid="{8FCACAE8-BB85-554C-B670-6850FF652EBF}"/>
    <hyperlink ref="J234" r:id="rId424" xr:uid="{847534F7-FC93-A243-B5C2-BEEFB76B3957}"/>
    <hyperlink ref="W234" r:id="rId425" xr:uid="{958F8DA8-ABBD-724D-B7F8-5F668F698711}"/>
    <hyperlink ref="J235" r:id="rId426" xr:uid="{40C21E6D-8ECF-CD41-9B26-AE47B26369B2}"/>
    <hyperlink ref="W235" r:id="rId427" xr:uid="{38259C00-088C-DB44-8088-B0DEDA329F74}"/>
    <hyperlink ref="J236" r:id="rId428" xr:uid="{21921E4F-DB47-894C-B769-CB2F3697DA4F}"/>
    <hyperlink ref="W236" r:id="rId429" xr:uid="{E2113308-5F82-8C43-B2FD-502976FD0A4D}"/>
    <hyperlink ref="J237" r:id="rId430" xr:uid="{451E8D77-3B83-4748-9814-63249F56D231}"/>
    <hyperlink ref="W237" r:id="rId431" xr:uid="{CF694BC1-D659-3E44-9B9D-29CBEFD19EEB}"/>
    <hyperlink ref="J238" r:id="rId432" xr:uid="{012E3B03-9B6D-584A-8A6F-E2A1F34473F3}"/>
    <hyperlink ref="W238" r:id="rId433" xr:uid="{16A68C4A-C8B4-B244-826B-81179F9D6390}"/>
    <hyperlink ref="J239" r:id="rId434" xr:uid="{C51FB211-1C4B-D94B-BD55-9E1243C33873}"/>
    <hyperlink ref="W239" r:id="rId435" xr:uid="{440AD653-3FF9-654E-871B-19C0F5B69EB7}"/>
    <hyperlink ref="J240" r:id="rId436" xr:uid="{955E2188-078B-9C49-8B95-2B638718E121}"/>
    <hyperlink ref="W240" r:id="rId437" xr:uid="{0FA7354A-D460-7542-A009-372CD0CA8E9C}"/>
    <hyperlink ref="J241" r:id="rId438" xr:uid="{2D4AD036-1B9E-DB4A-8E13-68A943149ABC}"/>
    <hyperlink ref="W241" r:id="rId439" xr:uid="{F8A3E630-A542-BA43-9299-338BB6A113B8}"/>
    <hyperlink ref="J242" r:id="rId440" xr:uid="{19A95FA8-62B8-5546-A4C5-AA7C2F0A5613}"/>
    <hyperlink ref="W242" r:id="rId441" xr:uid="{E42680B9-BC5A-8C49-9DFD-67D1C2FB5BA2}"/>
    <hyperlink ref="J243" r:id="rId442" xr:uid="{A4088AEB-8293-8B4B-85A1-A4D818613AF5}"/>
    <hyperlink ref="W243" r:id="rId443" xr:uid="{E7DFE96E-F878-5549-8BC1-B4A033B02FBF}"/>
    <hyperlink ref="J244" r:id="rId444" xr:uid="{F2E00E54-B47D-1C43-853F-0D6EC1122718}"/>
    <hyperlink ref="W244" r:id="rId445" xr:uid="{0509EB4F-D6D4-3748-BB5D-9E8E31B28514}"/>
    <hyperlink ref="J245" r:id="rId446" xr:uid="{20476494-9547-7041-947F-1607FA74969E}"/>
    <hyperlink ref="W245" r:id="rId447" xr:uid="{24973B0D-727B-3548-9314-B0597EF704F1}"/>
    <hyperlink ref="J246" r:id="rId448" xr:uid="{EB2DBE07-9E18-6149-ACD1-BA0171379BA5}"/>
    <hyperlink ref="W246" r:id="rId449" xr:uid="{52CA69DF-4815-1A4D-BF7A-9E793F0F1A9F}"/>
    <hyperlink ref="J247" r:id="rId450" xr:uid="{3E838DCF-B2D1-064B-9937-D88D2B7923A5}"/>
    <hyperlink ref="W247" r:id="rId451" xr:uid="{5BE63F09-35E3-ED4A-AF8D-AC67F46CF953}"/>
    <hyperlink ref="J248" r:id="rId452" xr:uid="{0AEBC893-20E3-4942-9C07-5947CD3CB2E4}"/>
    <hyperlink ref="W248" r:id="rId453" xr:uid="{487127A4-DD96-784D-A52C-24FB6F820181}"/>
    <hyperlink ref="J249" r:id="rId454" xr:uid="{C9242C58-E1D6-2F4E-92C9-714D7B0546F1}"/>
    <hyperlink ref="W249" r:id="rId455" xr:uid="{5ABCBE41-8474-B545-82DD-816F599BA4A6}"/>
    <hyperlink ref="J250" r:id="rId456" xr:uid="{426392A8-A090-3147-BD2C-715AD65F0604}"/>
    <hyperlink ref="W250" r:id="rId457" xr:uid="{DFCB6D6F-9A94-574D-B071-ABCBAE5CBD9C}"/>
    <hyperlink ref="J251" r:id="rId458" xr:uid="{8ED6B6ED-D03B-1848-9615-EB6FFEA18287}"/>
    <hyperlink ref="W251" r:id="rId459" xr:uid="{39762411-405B-E740-A171-6A10F9069B4F}"/>
    <hyperlink ref="J252" r:id="rId460" xr:uid="{A9641AB9-FF06-8942-8B0F-7F145054DB9F}"/>
    <hyperlink ref="W252" r:id="rId461" xr:uid="{9FBE29A1-5BDC-5B48-8B14-2BF0E8466F51}"/>
    <hyperlink ref="J253" r:id="rId462" xr:uid="{C6E224F2-81AB-DA4B-AD4C-61B2BBB869D9}"/>
    <hyperlink ref="W253" r:id="rId463" xr:uid="{8950FAE8-0513-2C4B-8EA7-86CDCD94EA36}"/>
    <hyperlink ref="J254" r:id="rId464" xr:uid="{B724A897-A09D-7D47-9BE9-06BA9351E9DA}"/>
    <hyperlink ref="W254" r:id="rId465" xr:uid="{AC3EA06F-A4E6-9A41-AFF7-0BC29339DF34}"/>
    <hyperlink ref="J255" r:id="rId466" xr:uid="{12CA6B4C-A155-904F-B1B7-BF5850493522}"/>
    <hyperlink ref="W255" r:id="rId467" xr:uid="{DDC1230E-20EA-4D45-8707-5FC3BBD425D5}"/>
    <hyperlink ref="J256" r:id="rId468" xr:uid="{DE65DBED-D91A-1C49-B9E2-C98161130AA8}"/>
    <hyperlink ref="W256" r:id="rId469" xr:uid="{59AE512C-3277-BA4F-915C-6B542E358E44}"/>
    <hyperlink ref="J257" r:id="rId470" xr:uid="{CFBB82BE-8F37-D34B-ABCF-5997FBAAA39E}"/>
    <hyperlink ref="W257" r:id="rId471" xr:uid="{CF9E8285-2E4C-E54D-9D82-73EB36258795}"/>
    <hyperlink ref="J258" r:id="rId472" xr:uid="{43FBAFFC-4B2C-2C43-88F7-9E0BF151A1EC}"/>
    <hyperlink ref="W258" r:id="rId473" xr:uid="{39429BAE-3A42-614C-AFAE-9A43B4CCDD0C}"/>
    <hyperlink ref="J259" r:id="rId474" xr:uid="{5EE81D9D-6CFD-0F4A-A076-39C1313CF8BD}"/>
    <hyperlink ref="J260" r:id="rId475" xr:uid="{AC5390E0-72BE-6A41-914F-F63939D1FF32}"/>
    <hyperlink ref="W260" r:id="rId476" xr:uid="{AEC43278-715A-7141-A91C-9D46AA11F5BF}"/>
    <hyperlink ref="J261" r:id="rId477" xr:uid="{17190EE6-E973-E34E-A31D-33B43CCBC0BA}"/>
    <hyperlink ref="J262" r:id="rId478" xr:uid="{D7F0C3F7-B23C-3745-A228-403D54F13EA9}"/>
    <hyperlink ref="W262" r:id="rId479" xr:uid="{0B2DE098-21FD-5A47-85BB-7B6AF59B3937}"/>
    <hyperlink ref="J263" r:id="rId480" xr:uid="{7E16A1D6-8DE2-5B45-B815-CC4076164412}"/>
    <hyperlink ref="W263" r:id="rId481" xr:uid="{A84F353B-7F4F-DC4E-841B-BCE76588D17A}"/>
    <hyperlink ref="J264" r:id="rId482" xr:uid="{E28E6CA7-3753-D445-9E58-396672A1B52D}"/>
    <hyperlink ref="W264" r:id="rId483" xr:uid="{4B916FF1-06B6-BA46-96DD-B7D661F16CFE}"/>
    <hyperlink ref="J265" r:id="rId484" xr:uid="{FB1246FC-216A-0548-AB4E-F2A5BDBFEC3D}"/>
    <hyperlink ref="W265" r:id="rId485" xr:uid="{5E06CFB6-9519-CD45-98FE-DF60E5C8D6EE}"/>
    <hyperlink ref="J266" r:id="rId486" xr:uid="{27C45B1D-7422-8340-A7EE-0A556502F388}"/>
    <hyperlink ref="W266" r:id="rId487" xr:uid="{735D0BFE-8857-8E44-9C30-D4AEDB16674A}"/>
    <hyperlink ref="J267" r:id="rId488" xr:uid="{8421D54F-F302-304A-86C2-E795030F0E02}"/>
    <hyperlink ref="W267" r:id="rId489" xr:uid="{ADC3582E-C8E6-3648-A0F7-D8C953FF0079}"/>
    <hyperlink ref="J268" r:id="rId490" xr:uid="{D2302D49-1DC7-E94C-92BB-D7A7730D4929}"/>
    <hyperlink ref="W268" r:id="rId491" xr:uid="{FA478BB3-2FB0-A840-872B-DE4D75696379}"/>
    <hyperlink ref="J269" r:id="rId492" xr:uid="{8724AC0C-2878-2B4B-809E-9A3D4B5B0D50}"/>
    <hyperlink ref="W269" r:id="rId493" xr:uid="{C986F743-FDD6-304E-A480-39ECCF4F536E}"/>
    <hyperlink ref="J270" r:id="rId494" xr:uid="{764F2F5E-E0C6-7044-ADDD-13C5F3FD907C}"/>
    <hyperlink ref="W270" r:id="rId495" xr:uid="{01F586D2-17C9-014A-950D-8886EAC95432}"/>
    <hyperlink ref="J271" r:id="rId496" xr:uid="{8CDCF76C-A19F-1840-9887-D04302AEA189}"/>
    <hyperlink ref="W271" r:id="rId497" xr:uid="{4A73EBD8-ABA1-1F44-9232-D23EE1F635F7}"/>
    <hyperlink ref="J272" r:id="rId498" xr:uid="{346277FF-36FE-8B4C-B4E5-9940DAF91F84}"/>
    <hyperlink ref="W272" r:id="rId499" xr:uid="{79B98BDD-7FEC-5F41-BBDC-B193122DCBBC}"/>
    <hyperlink ref="J273" r:id="rId500" xr:uid="{B7776A6E-72A8-424D-AA6D-95C318AD0E72}"/>
    <hyperlink ref="W273" r:id="rId501" xr:uid="{15BFEAF3-6BAA-3B49-AE39-5464A091981B}"/>
    <hyperlink ref="J274" r:id="rId502" xr:uid="{ACE5EB67-1F6A-574E-9FE1-834F54CBEF10}"/>
    <hyperlink ref="W274" r:id="rId503" xr:uid="{3A0720DA-7C7B-A843-B628-B7E5E116F388}"/>
    <hyperlink ref="J275" r:id="rId504" xr:uid="{FD743CD9-5A9C-384F-95EE-159F5BA298E5}"/>
    <hyperlink ref="W275" r:id="rId505" xr:uid="{285E8816-2BDE-FF41-AF4F-0564EDD68092}"/>
    <hyperlink ref="J276" r:id="rId506" xr:uid="{36025737-C049-BF41-802A-F606579CC96B}"/>
    <hyperlink ref="W276" r:id="rId507" xr:uid="{05593E5B-D063-C241-B56B-C70A939AF5FC}"/>
    <hyperlink ref="J277" r:id="rId508" xr:uid="{D35CC6D1-1CE4-D44D-A521-A20A0F7BFD07}"/>
    <hyperlink ref="W277" r:id="rId509" xr:uid="{AABB6F6F-B267-F344-B45C-55FE1C01B476}"/>
    <hyperlink ref="J278" r:id="rId510" xr:uid="{B6003A23-29B1-9E48-BDC7-71CC00F57C8C}"/>
    <hyperlink ref="W278" r:id="rId511" xr:uid="{FC88C2DB-84A6-0749-9D54-50B975606158}"/>
    <hyperlink ref="J279" r:id="rId512" xr:uid="{414EE70F-440D-5848-8DDF-77455A1A2C4C}"/>
    <hyperlink ref="W279" r:id="rId513" xr:uid="{51089AD7-ACE0-2444-937C-8CEE3B5ADC42}"/>
    <hyperlink ref="J280" r:id="rId514" xr:uid="{F84E027A-1361-3A49-96F8-EE8AC95E57B5}"/>
    <hyperlink ref="J281" r:id="rId515" xr:uid="{866303CE-8488-D845-B340-B0FDA318CFA9}"/>
    <hyperlink ref="J282" r:id="rId516" xr:uid="{9A12BE7F-1826-3D43-B2EA-D7D725606860}"/>
    <hyperlink ref="J283" r:id="rId517" xr:uid="{55885366-2789-544C-9FFB-67B4B81FA876}"/>
    <hyperlink ref="W283" r:id="rId518" xr:uid="{CDF22990-478A-6841-8374-35BCC15ABD1E}"/>
    <hyperlink ref="J284" r:id="rId519" xr:uid="{BC502BB9-5B3A-3C43-9CC0-FAE98619F0C9}"/>
    <hyperlink ref="W284" r:id="rId520" xr:uid="{2F1E953E-7C08-8141-AD2C-A40A0C2AE75D}"/>
    <hyperlink ref="J285" r:id="rId521" xr:uid="{D94769A0-23C3-A04F-8E5C-B38A9CBB5C07}"/>
    <hyperlink ref="W285" r:id="rId522" xr:uid="{BE21A0CB-F580-F246-9A2F-A41C225A6580}"/>
    <hyperlink ref="J286" r:id="rId523" xr:uid="{B74B593C-9326-E340-9E43-D7089C35F1F7}"/>
    <hyperlink ref="W286" r:id="rId524" xr:uid="{A1623CA9-DE37-D046-8573-1E91162B62CD}"/>
    <hyperlink ref="J287" r:id="rId525" xr:uid="{843E29AA-1971-2746-B255-3FCF8097264A}"/>
    <hyperlink ref="W287" r:id="rId526" xr:uid="{6AE8F4D7-BC81-DC46-B38F-D4493792E6C1}"/>
    <hyperlink ref="J288" r:id="rId527" xr:uid="{6C660014-96CF-7D4D-845B-9F34563809A9}"/>
    <hyperlink ref="W288" r:id="rId528" xr:uid="{98FC8B46-4840-6148-AF60-F0F5552B6AB9}"/>
    <hyperlink ref="J289" r:id="rId529" xr:uid="{606488FB-9DB7-1448-849A-E7881B848318}"/>
    <hyperlink ref="W289" r:id="rId530" xr:uid="{A67C8AC1-DB2A-9947-B125-C5AF7BE250F3}"/>
    <hyperlink ref="J290" r:id="rId531" xr:uid="{F2992BD8-B461-3A48-BE26-EDB7AADEC15A}"/>
    <hyperlink ref="W290" r:id="rId532" xr:uid="{657E6FDE-28C5-FA4C-A422-826808BAC6B1}"/>
    <hyperlink ref="J291" r:id="rId533" xr:uid="{7FE022B6-3718-624B-BBA3-58351FF0A05D}"/>
    <hyperlink ref="W291" r:id="rId534" xr:uid="{11170694-2258-734D-84FE-C11BEAA50DEC}"/>
    <hyperlink ref="J292" r:id="rId535" xr:uid="{7574C552-18EA-354C-92CC-7369C2A3C118}"/>
    <hyperlink ref="J293" r:id="rId536" xr:uid="{E57FD37B-BB46-AA49-84F2-258B41FC6F76}"/>
    <hyperlink ref="W293" r:id="rId537" xr:uid="{AA8C85B0-ECA1-4A45-8048-9EB3C22A16EB}"/>
    <hyperlink ref="J294" r:id="rId538" xr:uid="{E28E4979-0BB0-A842-A3C5-C090F91C2C02}"/>
    <hyperlink ref="W294" r:id="rId539" xr:uid="{610ACF46-5516-B947-93DA-C5EAF89EBB54}"/>
    <hyperlink ref="J295" r:id="rId540" xr:uid="{BA7A3D84-9586-A44A-A885-90D97D262DBC}"/>
    <hyperlink ref="W295" r:id="rId541" xr:uid="{4FAD5EEB-720B-E646-B82B-B37AFB2B2CE4}"/>
    <hyperlink ref="J296" r:id="rId542" xr:uid="{CA5A8FF8-6BC8-444A-BF25-09F8D2121ED2}"/>
    <hyperlink ref="W296" r:id="rId543" xr:uid="{404F3ECB-BF71-6241-B53E-15C3CBC39258}"/>
    <hyperlink ref="J297" r:id="rId544" xr:uid="{BE41D934-938F-6E49-9290-167C83A91936}"/>
    <hyperlink ref="W297" r:id="rId545" xr:uid="{16D5DAAD-7F09-6B4A-BBA1-4A1643301F6B}"/>
    <hyperlink ref="J298" r:id="rId546" xr:uid="{CE0EC7EC-0696-9146-BFB2-8E7787C0A0CA}"/>
    <hyperlink ref="W298" r:id="rId547" xr:uid="{6DC6AA0E-2CA0-B642-9422-20B078A7B525}"/>
    <hyperlink ref="J299" r:id="rId548" xr:uid="{ACF945B2-DD68-0843-B257-A637744F4C29}"/>
    <hyperlink ref="W299" r:id="rId549" xr:uid="{E49B67FD-F90F-2A49-9135-85082B590EB6}"/>
    <hyperlink ref="J300" r:id="rId550" xr:uid="{B27B4E82-8E41-E744-8FCA-A7263AF97483}"/>
    <hyperlink ref="J301" r:id="rId551" xr:uid="{B19F3E61-CE16-2246-9D0A-2572CF04270D}"/>
    <hyperlink ref="J302" r:id="rId552" xr:uid="{BE8BED39-7634-1749-807E-39BE6B30024F}"/>
    <hyperlink ref="W302" r:id="rId553" xr:uid="{6DA3CB38-0561-2B4A-8842-9057486D3A6B}"/>
    <hyperlink ref="J303" r:id="rId554" xr:uid="{24939F6E-37C5-6841-9817-0D05919B90CF}"/>
    <hyperlink ref="W303" r:id="rId555" xr:uid="{9452A317-7AB7-A94D-B81A-94137C52646B}"/>
    <hyperlink ref="J304" r:id="rId556" xr:uid="{5287F649-113E-BB4C-9738-53434C7F858E}"/>
    <hyperlink ref="W304" r:id="rId557" xr:uid="{AC17C741-627A-654C-8F8F-9CE956DDABD4}"/>
    <hyperlink ref="J305" r:id="rId558" xr:uid="{07598E8D-90A9-5F46-9648-3847EEB400FD}"/>
    <hyperlink ref="W305" r:id="rId559" xr:uid="{C3FAE354-34A9-5A42-B132-DD7FF5C647DA}"/>
    <hyperlink ref="J306" r:id="rId560" xr:uid="{5C103F42-F8C8-F944-B399-E6F96628BD06}"/>
    <hyperlink ref="W306" r:id="rId561" xr:uid="{707FDDDE-8818-5541-A10A-C307B3E213E2}"/>
    <hyperlink ref="J307" r:id="rId562" xr:uid="{42B0F75D-F6A8-2F4B-A03F-24AA26CFC343}"/>
    <hyperlink ref="W307" r:id="rId563" xr:uid="{8E354C36-F8C1-8442-8F4C-3118B486A074}"/>
    <hyperlink ref="J308" r:id="rId564" xr:uid="{22472FFB-980C-394C-9D5E-C923587F582D}"/>
    <hyperlink ref="W308" r:id="rId565" xr:uid="{B6F0130A-7D38-5E44-886D-1FB5EFFEC663}"/>
    <hyperlink ref="J309" r:id="rId566" xr:uid="{261A10D2-1D7C-0E43-B496-155969CDFE39}"/>
    <hyperlink ref="W309" r:id="rId567" xr:uid="{891CBE37-259E-A347-9C3F-F56CEFFB5A7D}"/>
    <hyperlink ref="J310" r:id="rId568" xr:uid="{5FDF0A65-64FD-DE46-9533-D5C43978035B}"/>
    <hyperlink ref="W310" r:id="rId569" xr:uid="{E33C44F4-6CFD-964F-8573-7DA41B6E7C20}"/>
    <hyperlink ref="J311" r:id="rId570" xr:uid="{E5CFEDE8-CE94-6A41-9504-E3D5EEBF07C9}"/>
    <hyperlink ref="W311" r:id="rId571" xr:uid="{DAECE48E-91D9-C343-94CF-A9B7FCF142D8}"/>
    <hyperlink ref="J312" r:id="rId572" xr:uid="{D700223C-D35B-2D4C-9D9E-59335E4180BE}"/>
    <hyperlink ref="W312" r:id="rId573" xr:uid="{3889CFCD-BF1E-0244-9A61-D8863EB2F849}"/>
    <hyperlink ref="J313" r:id="rId574" xr:uid="{072C61D9-250F-994F-9314-4086D7261348}"/>
    <hyperlink ref="W313" r:id="rId575" xr:uid="{62EB092F-AE96-244F-9B09-730F6B7D24BF}"/>
    <hyperlink ref="J314" r:id="rId576" xr:uid="{27A3D504-86C4-2547-83AF-41DA700EB40E}"/>
    <hyperlink ref="J315" r:id="rId577" xr:uid="{410158CC-1F93-394C-8139-414677840436}"/>
    <hyperlink ref="W315" r:id="rId578" xr:uid="{DB3F0791-6129-D744-983B-D67BB8E782A7}"/>
    <hyperlink ref="J316" r:id="rId579" xr:uid="{4ED7E925-2170-0F41-9992-10B042592806}"/>
    <hyperlink ref="W316" r:id="rId580" xr:uid="{CF66C3C3-17C9-A84D-B41C-5FDEB8D4DC67}"/>
    <hyperlink ref="J317" r:id="rId581" xr:uid="{0759C907-4683-5D4B-8D8B-67B9320918C2}"/>
    <hyperlink ref="W317" r:id="rId582" xr:uid="{43B9EFE0-1B58-7340-8196-768469B9BC58}"/>
    <hyperlink ref="J318" r:id="rId583" xr:uid="{6867F161-4A8A-B44A-ADD9-F2C4DEF433C2}"/>
    <hyperlink ref="W318" r:id="rId584" xr:uid="{E3F7A1C0-1539-B040-94E8-7B72DE58386C}"/>
    <hyperlink ref="J319" r:id="rId585" xr:uid="{4AF1D79D-720B-8B45-AE12-AD51F9F11D3F}"/>
    <hyperlink ref="W319" r:id="rId586" xr:uid="{35F44901-E14B-1D45-86D3-26F5C839DD6C}"/>
    <hyperlink ref="J320" r:id="rId587" xr:uid="{192931E4-1AF2-1B48-9018-5B64F418F8C1}"/>
    <hyperlink ref="W320" r:id="rId588" xr:uid="{A82522A3-CF44-F040-817F-DF570F0E66C1}"/>
    <hyperlink ref="J321" r:id="rId589" xr:uid="{289BA45F-1C40-8F48-B7AC-CC0182C2A031}"/>
    <hyperlink ref="W321" r:id="rId590" xr:uid="{9B55420C-5E81-E14F-AC17-35779F6755B0}"/>
    <hyperlink ref="J322" r:id="rId591" xr:uid="{767DD851-35EC-BA4A-BC6B-8888671F7061}"/>
    <hyperlink ref="W322" r:id="rId592" xr:uid="{C1AF30A8-6E13-C34D-A066-5FEBAEB5AEB0}"/>
    <hyperlink ref="J323" r:id="rId593" xr:uid="{E0686FE2-DD5F-B44D-8D31-3AA74A0C7635}"/>
    <hyperlink ref="W323" r:id="rId594" xr:uid="{A4D99370-90F4-024F-B1F1-FB569BC35DAF}"/>
    <hyperlink ref="J324" r:id="rId595" xr:uid="{C7F3927F-0CB6-A94F-8EC5-F4F5D736134C}"/>
    <hyperlink ref="W324" r:id="rId596" xr:uid="{FE985734-6808-F942-ADBF-1F3674C48FF5}"/>
    <hyperlink ref="J325" r:id="rId597" xr:uid="{B89D7585-ACBD-6B4C-88D9-DFAB39DF42A2}"/>
    <hyperlink ref="W325" r:id="rId598" xr:uid="{22308A7B-61FC-454D-8406-11147B8DD9C8}"/>
    <hyperlink ref="J326" r:id="rId599" xr:uid="{ADC2221D-9278-0846-BE56-4BA77A3040BE}"/>
    <hyperlink ref="W326" r:id="rId600" xr:uid="{BB827EE5-0CFE-B845-A746-4D8727B6C6AD}"/>
    <hyperlink ref="J327" r:id="rId601" xr:uid="{ED308C57-C30D-B04F-8DBB-762F95576E92}"/>
    <hyperlink ref="W327" r:id="rId602" xr:uid="{AC8941DB-0739-394B-88C1-37B5E68393AF}"/>
    <hyperlink ref="J328" r:id="rId603" xr:uid="{9BE10CF0-1921-FB44-AF78-24B5B9AC30E7}"/>
    <hyperlink ref="W328" r:id="rId604" xr:uid="{82386A24-AA26-8545-B18C-A1775BA1A7BE}"/>
    <hyperlink ref="J329" r:id="rId605" xr:uid="{CAD8E9C7-C01B-3748-8AC1-F23AE96D696A}"/>
    <hyperlink ref="W329" r:id="rId606" xr:uid="{1E299028-9F1C-AA44-B165-43475FF13857}"/>
    <hyperlink ref="J330" r:id="rId607" xr:uid="{1C4B5C13-D0D3-CB4A-88A8-06865AEFA504}"/>
    <hyperlink ref="W330" r:id="rId608" xr:uid="{5C22528F-2B07-8341-A460-795BBC2F46AB}"/>
    <hyperlink ref="J331" r:id="rId609" xr:uid="{70496AE7-3698-EA4D-9223-FF30F21D7CC1}"/>
    <hyperlink ref="W331" r:id="rId610" xr:uid="{2F830806-3BD2-F341-A637-15F938A7CF57}"/>
    <hyperlink ref="J332" r:id="rId611" xr:uid="{86037233-9775-2241-B6AA-95FAA6A40D7E}"/>
    <hyperlink ref="W332" r:id="rId612" xr:uid="{B541604B-649E-4A42-B4E1-C17D6BAB50D1}"/>
    <hyperlink ref="J333" r:id="rId613" xr:uid="{CF2E75E5-18C1-3140-8BDD-83EB7B4E7503}"/>
    <hyperlink ref="W333" r:id="rId614" xr:uid="{59AC3510-AFBB-4645-9E4C-6CB8648DD7F2}"/>
    <hyperlink ref="J334" r:id="rId615" xr:uid="{8FA33573-43B9-D343-982D-182C1BBF1651}"/>
    <hyperlink ref="J335" r:id="rId616" xr:uid="{C002C6E3-76C7-324F-B753-2D44AEB59282}"/>
    <hyperlink ref="J336" r:id="rId617" xr:uid="{4967EB79-11B6-2B4B-8F0A-46780AC3241B}"/>
    <hyperlink ref="W336" r:id="rId618" xr:uid="{6B98651A-1D4D-AF45-AF4D-60D14C966EFA}"/>
    <hyperlink ref="J337" r:id="rId619" xr:uid="{AF90C986-B521-1647-B51E-84F26CCC8DB5}"/>
    <hyperlink ref="W337" r:id="rId620" xr:uid="{6EDA372B-509B-F14C-A68D-C2994F6F259B}"/>
    <hyperlink ref="J338" r:id="rId621" xr:uid="{AFF6FEDD-E40D-F14F-AEC2-6C649EFB5C2B}"/>
    <hyperlink ref="W338" r:id="rId622" xr:uid="{F70B7239-3F05-EB45-9A0D-97204EC2F223}"/>
    <hyperlink ref="J339" r:id="rId623" xr:uid="{63A293E0-AFE4-1B4C-9836-97CC7AFA8935}"/>
    <hyperlink ref="J340" r:id="rId624" xr:uid="{B79D1EB1-75BE-2149-91A9-D5916C834BD0}"/>
    <hyperlink ref="W340" r:id="rId625" xr:uid="{DE769684-AAD5-614B-811D-5E440BAF66B5}"/>
    <hyperlink ref="J341" r:id="rId626" xr:uid="{3FFE72E8-5D18-C64F-B029-8DA4A8B3EBC4}"/>
    <hyperlink ref="W341" r:id="rId627" xr:uid="{EEEA2D69-AB1C-A841-A342-68AF14080004}"/>
    <hyperlink ref="J342" r:id="rId628" xr:uid="{C2733F2A-D4E4-4545-B83E-CF8370B751B4}"/>
    <hyperlink ref="W342" r:id="rId629" xr:uid="{F6A76E2F-9C3B-A24E-873C-6C6E82B6A5AD}"/>
    <hyperlink ref="W343" r:id="rId630" xr:uid="{223738F0-BC5F-1C43-A55A-5A4D017241A5}"/>
    <hyperlink ref="J344" r:id="rId631" xr:uid="{25A7776C-8315-2D4C-A593-4894FB8313BB}"/>
    <hyperlink ref="W344" r:id="rId632" xr:uid="{89081369-ABDC-674C-AC57-45AA42808138}"/>
    <hyperlink ref="J345" r:id="rId633" xr:uid="{3DE6BA47-DCA3-244C-A985-506E5907593E}"/>
    <hyperlink ref="W345" r:id="rId634" xr:uid="{11ACAC4A-228C-964D-A38A-B77353F7ACA3}"/>
    <hyperlink ref="J346" r:id="rId635" xr:uid="{B05ADA50-962A-AC4F-9ADD-4C233D240345}"/>
    <hyperlink ref="W346" r:id="rId636" xr:uid="{1A699653-DB09-7149-AC5F-3E7D936CB503}"/>
    <hyperlink ref="J347" r:id="rId637" xr:uid="{56174F3E-2330-7B4A-9516-FD32144C6C0F}"/>
    <hyperlink ref="W347" r:id="rId638" xr:uid="{1C9A7162-A1CE-6E41-9F98-7A829A653147}"/>
    <hyperlink ref="J348" r:id="rId639" xr:uid="{28E2A4F6-719F-9B44-A49B-516CB005E913}"/>
    <hyperlink ref="J349" r:id="rId640" xr:uid="{BAE5E46E-E157-324E-A219-C3526B9A1125}"/>
    <hyperlink ref="W349" r:id="rId641" xr:uid="{4006DA8A-E378-DF41-90C4-FE6932F734B7}"/>
    <hyperlink ref="J350" r:id="rId642" xr:uid="{5B64CB07-1042-5540-A7A9-B7136E296113}"/>
    <hyperlink ref="W350" r:id="rId643" xr:uid="{4FA840F4-AE43-DF4E-8C83-A9C0428A2FA9}"/>
    <hyperlink ref="J351" r:id="rId644" xr:uid="{BB44A0EA-C22F-464A-8089-77A9120CF49C}"/>
    <hyperlink ref="W351" r:id="rId645" xr:uid="{B076A470-147B-8149-99DE-813D8FF27322}"/>
    <hyperlink ref="J352" r:id="rId646" xr:uid="{F330D547-AD03-5041-8201-FF65745C6AA8}"/>
    <hyperlink ref="W352" r:id="rId647" xr:uid="{313B0476-DEC5-0640-A7F6-AF822626166E}"/>
    <hyperlink ref="J353" r:id="rId648" xr:uid="{B509E0D0-FFE5-3B46-9B54-EBAB543F2796}"/>
    <hyperlink ref="W353" r:id="rId649" xr:uid="{AA623511-9E1A-7D40-8B61-9D7DA07B9360}"/>
    <hyperlink ref="J354" r:id="rId650" xr:uid="{6012F2A4-6502-8940-B89C-F907D03C91BA}"/>
    <hyperlink ref="W354" r:id="rId651" xr:uid="{75BCCF13-5CAB-304F-819D-C9FE79C6BE5F}"/>
    <hyperlink ref="J355" r:id="rId652" xr:uid="{1CAAA04A-5533-3B49-8904-8B1B99383AAB}"/>
    <hyperlink ref="W355" r:id="rId653" xr:uid="{2962A0FB-7726-9C44-99F7-75E5F9B6B3ED}"/>
    <hyperlink ref="J356" r:id="rId654" xr:uid="{0E429397-346C-5B49-878F-D6EDB13A130E}"/>
    <hyperlink ref="W356" r:id="rId655" xr:uid="{212F5A02-D472-E44C-B229-3AD5AD9B9A33}"/>
    <hyperlink ref="J357" r:id="rId656" xr:uid="{3452EE11-0579-EA4C-AA58-F53AE6CD87BC}"/>
    <hyperlink ref="W357" r:id="rId657" xr:uid="{6FA1B22A-38B0-3044-B788-27D826F5B713}"/>
    <hyperlink ref="J358" r:id="rId658" xr:uid="{10ECC7EB-75AC-4F46-B30E-A7F8CFBD6675}"/>
    <hyperlink ref="W358" r:id="rId659" xr:uid="{80D5867B-3A47-EA4C-B3E5-9B2C4953AE26}"/>
    <hyperlink ref="J359" r:id="rId660" xr:uid="{36416D9E-18F9-C040-B4D9-BD7FA9449353}"/>
    <hyperlink ref="W359" r:id="rId661" xr:uid="{6AAB36B8-8F81-FB4F-9B4F-405EE66ADB1F}"/>
    <hyperlink ref="J360" r:id="rId662" xr:uid="{5875866F-8FCC-844F-9A93-900FD603BEB6}"/>
    <hyperlink ref="W360" r:id="rId663" xr:uid="{FA187CDE-E5DF-6045-82C2-9C1FDDC419D2}"/>
    <hyperlink ref="J361" r:id="rId664" xr:uid="{EC6755E4-9447-C640-88E9-4E58B3AE5030}"/>
    <hyperlink ref="W361" r:id="rId665" xr:uid="{79A673EC-760E-2045-BD7B-A2CBF64C1CF4}"/>
    <hyperlink ref="J362" r:id="rId666" xr:uid="{911EE5B8-6E26-384B-BCF0-0C366C7E8F57}"/>
    <hyperlink ref="W362" r:id="rId667" xr:uid="{AF313013-A1D5-F140-9628-DC0B5F98BD45}"/>
    <hyperlink ref="J363" r:id="rId668" xr:uid="{8C725885-2798-6C43-966D-B370F7F7A5CA}"/>
    <hyperlink ref="W363" r:id="rId669" xr:uid="{C58234CA-5A34-7147-A4DA-56D366F29FE9}"/>
    <hyperlink ref="J364" r:id="rId670" xr:uid="{BC372BA2-86E7-A149-A938-27FD058BF1D2}"/>
    <hyperlink ref="W364" r:id="rId671" xr:uid="{1B5CB0A9-11DC-894F-872F-1E515C71E4F3}"/>
    <hyperlink ref="J365" r:id="rId672" xr:uid="{59D46B1C-3A34-924F-B72C-7FAD204A1D8D}"/>
    <hyperlink ref="W365" r:id="rId673" xr:uid="{FB475E6E-E181-7A42-ABE1-B3898D8B4946}"/>
    <hyperlink ref="J366" r:id="rId674" xr:uid="{DE73279A-DCB1-964C-B46E-0D6F9E5833E7}"/>
    <hyperlink ref="W366" r:id="rId675" xr:uid="{69B48E15-DD68-6748-BE53-8285F0E16EA2}"/>
    <hyperlink ref="J367" r:id="rId676" xr:uid="{B12CF129-4DA9-2449-BA25-5CFC481B48B6}"/>
    <hyperlink ref="W367" r:id="rId677" xr:uid="{98C7B184-4218-4E4D-8106-539FDD170314}"/>
    <hyperlink ref="J368" r:id="rId678" xr:uid="{789A9CA8-B694-A049-A0A3-33825D30B282}"/>
    <hyperlink ref="W368" r:id="rId679" xr:uid="{214D0FC8-498C-C24A-9BD0-D3D7C68394F8}"/>
    <hyperlink ref="J369" r:id="rId680" xr:uid="{6D2DFB18-7578-7648-9AAD-E4647FB478C7}"/>
    <hyperlink ref="W369" r:id="rId681" xr:uid="{12E0055D-0E89-2B48-A47E-0FB0FC87F844}"/>
    <hyperlink ref="J370" r:id="rId682" xr:uid="{E97EE11A-841A-9E41-A7BE-5C5EA24070E9}"/>
    <hyperlink ref="W370" r:id="rId683" xr:uid="{4F67811B-12AE-9445-9DB3-5CF761AD0C6F}"/>
    <hyperlink ref="J371" r:id="rId684" xr:uid="{584033B9-8D6A-CD4D-B4C4-E81835187B58}"/>
    <hyperlink ref="W371" r:id="rId685" xr:uid="{DE43D7F0-26C2-7C45-90DD-AB6D5A739DBB}"/>
    <hyperlink ref="J372" r:id="rId686" xr:uid="{E7BC39E6-4627-7240-8F14-A086CC5D4389}"/>
    <hyperlink ref="W372" r:id="rId687" xr:uid="{F608D3B6-6CE9-8341-BB88-02AE58F16796}"/>
    <hyperlink ref="J373" r:id="rId688" xr:uid="{CBBEABF0-2FF0-C346-BB80-361AC1698A40}"/>
    <hyperlink ref="W373" r:id="rId689" xr:uid="{71D4CCDC-3931-6A47-AB7B-7DEA4B2E53C1}"/>
    <hyperlink ref="J374" r:id="rId690" xr:uid="{455BED23-A15C-1149-8B90-0B452D061855}"/>
    <hyperlink ref="W374" r:id="rId691" xr:uid="{9D372D0D-B6F1-8A4B-990B-37492D226193}"/>
    <hyperlink ref="J375" r:id="rId692" xr:uid="{6A8E9363-6CA5-2246-AD98-08CA2E24CC01}"/>
    <hyperlink ref="W375" r:id="rId693" xr:uid="{20858F17-FB35-5C45-A891-3CABD8D1D55F}"/>
    <hyperlink ref="J376" r:id="rId694" xr:uid="{9F56B4EC-C66C-4C4B-97BA-1F11FC11FF23}"/>
    <hyperlink ref="W376" r:id="rId695" xr:uid="{BDEAD777-FBE8-CF46-AA25-F2A7935D7825}"/>
    <hyperlink ref="J377" r:id="rId696" xr:uid="{94FDACD1-327C-2D4A-B373-768C5629271D}"/>
    <hyperlink ref="W377" r:id="rId697" xr:uid="{755CA70F-554F-F348-8FB1-6237B4C852CD}"/>
    <hyperlink ref="W378" r:id="rId698" xr:uid="{46C85E0F-99AF-8A4F-9220-9A7FC755AE96}"/>
    <hyperlink ref="W379" r:id="rId699" xr:uid="{CB1EFF9C-6A95-0F45-B48B-EE46B6051D40}"/>
    <hyperlink ref="J380" r:id="rId700" xr:uid="{4C9758AB-BC25-C344-B088-7151E79216AA}"/>
    <hyperlink ref="W380" r:id="rId701" xr:uid="{58A7CA75-98B2-1840-A8FD-79F99FF19E03}"/>
    <hyperlink ref="J381" r:id="rId702" xr:uid="{EA438D59-A513-9E44-BA6E-BA5C77079214}"/>
    <hyperlink ref="W381" r:id="rId703" xr:uid="{B546FAE7-A50B-AA47-AA42-AB43381F5AEC}"/>
    <hyperlink ref="J382" r:id="rId704" xr:uid="{CFAAB35D-DB11-DB4D-825B-282ABA5889D9}"/>
    <hyperlink ref="J383" r:id="rId705" xr:uid="{8C252255-7FA2-D64D-8D46-E40134C209F4}"/>
    <hyperlink ref="W383" r:id="rId706" xr:uid="{8DC6E3EA-2B0F-6849-8ABE-D10C739F3813}"/>
    <hyperlink ref="J384" r:id="rId707" xr:uid="{FAB2EEFD-8301-634B-A298-BDB37696D8CA}"/>
    <hyperlink ref="W384" r:id="rId708" xr:uid="{69EB4D47-EB1A-A84A-B496-9F98B446C0B7}"/>
    <hyperlink ref="J385" r:id="rId709" xr:uid="{A41AD917-1E0D-4F49-8BE6-49FAEAD1CDBE}"/>
    <hyperlink ref="W385" r:id="rId710" xr:uid="{E3E33DFC-12EF-B94F-AE6D-B75F555AE364}"/>
    <hyperlink ref="J386" r:id="rId711" xr:uid="{2D7E1410-A25D-4E4C-958A-B1491B08C887}"/>
    <hyperlink ref="W386" r:id="rId712" xr:uid="{AD455004-2CD1-2149-868E-F6ECCDC4CA73}"/>
    <hyperlink ref="J387" r:id="rId713" xr:uid="{B81775C2-42D2-2346-9178-2B7F53908005}"/>
    <hyperlink ref="W387" r:id="rId714" xr:uid="{73496A55-C134-A848-900B-5A2F3548AD45}"/>
    <hyperlink ref="J388" r:id="rId715" xr:uid="{DF1389EE-5EAF-6045-9D74-06960A6C7A53}"/>
    <hyperlink ref="W388" r:id="rId716" xr:uid="{6D745AAB-2D09-4845-9E34-27C260EBE66B}"/>
    <hyperlink ref="J389" r:id="rId717" xr:uid="{07975173-BF9E-9D46-90D2-72453C60FBD0}"/>
    <hyperlink ref="W389" r:id="rId718" xr:uid="{3C8242A7-6C49-BC48-81B7-FB661A5A80B0}"/>
    <hyperlink ref="J390" r:id="rId719" xr:uid="{6AEFDDC9-3110-AA44-B4FE-4164EA5146B1}"/>
    <hyperlink ref="W390" r:id="rId720" xr:uid="{233B14DB-1811-4B4F-902E-799D12555AEF}"/>
    <hyperlink ref="J391" r:id="rId721" xr:uid="{445858EE-C5CD-1544-9C1B-2FEA5CAADEFB}"/>
    <hyperlink ref="W391" r:id="rId722" xr:uid="{BCF5938A-349B-BE46-9A82-D1832BC0EB27}"/>
    <hyperlink ref="J392" r:id="rId723" xr:uid="{D843C87D-F9C3-394C-9CAC-468FBBA88892}"/>
    <hyperlink ref="W392" r:id="rId724" xr:uid="{A9549DB3-AA7C-C046-AC4F-BF62F8414EC9}"/>
    <hyperlink ref="J393" r:id="rId725" xr:uid="{00EE42F6-3613-FB4A-9299-620D13FFC9D6}"/>
    <hyperlink ref="W393" r:id="rId726" xr:uid="{EE9936BA-356E-1D41-9291-BFC51EC5F2E5}"/>
    <hyperlink ref="J394" r:id="rId727" xr:uid="{DB34EA73-D201-6E4D-B756-0E2F44EE27D8}"/>
    <hyperlink ref="W394" r:id="rId728" xr:uid="{C0E73C70-7D0A-704D-ABAD-72DA0037F2BF}"/>
    <hyperlink ref="J395" r:id="rId729" xr:uid="{F112E0D0-893F-8643-B097-C2BBA4B8B92D}"/>
    <hyperlink ref="W395" r:id="rId730" xr:uid="{A5BA3EA6-C342-A547-AFFF-E626C28B9CFF}"/>
    <hyperlink ref="J396" r:id="rId731" xr:uid="{B1EB00CB-E30D-BA48-9BAC-0CD83EB2A457}"/>
    <hyperlink ref="W396" r:id="rId732" xr:uid="{CDD8D095-39EE-EA4A-A1FA-49119C773C48}"/>
    <hyperlink ref="J397" r:id="rId733" xr:uid="{4F3E9C56-51D1-FC4B-94A2-D3CD574B6D9F}"/>
    <hyperlink ref="W397" r:id="rId734" xr:uid="{FF310862-2DC4-E842-91CE-B509F96BA3E1}"/>
    <hyperlink ref="J398" r:id="rId735" xr:uid="{377F4A6F-9BAF-9246-A524-CA798B695721}"/>
    <hyperlink ref="W398" r:id="rId736" xr:uid="{D3A4CC9F-2195-3F4A-A9EF-7DA55F338F56}"/>
    <hyperlink ref="J399" r:id="rId737" xr:uid="{A979045E-90BA-2E45-B418-76BC37B5AA9A}"/>
    <hyperlink ref="W399" r:id="rId738" xr:uid="{7BF50FE1-B514-8644-A164-BC480DC717DF}"/>
    <hyperlink ref="J400" r:id="rId739" xr:uid="{C437EA20-01A0-664E-92E9-778BB60F738F}"/>
    <hyperlink ref="W400" r:id="rId740" xr:uid="{CF239502-A525-BA4D-A8C5-F1024D6A79ED}"/>
    <hyperlink ref="J401" r:id="rId741" xr:uid="{4CE5EB98-1939-1342-971B-751FFF704D50}"/>
    <hyperlink ref="W401" r:id="rId742" xr:uid="{C08F0F9D-21C7-A343-814F-09DF0B29D7A6}"/>
    <hyperlink ref="J402" r:id="rId743" xr:uid="{8EA8D0B3-E4B6-8444-9E0B-7DA838E64371}"/>
    <hyperlink ref="W402" r:id="rId744" xr:uid="{E5418E8F-7CB1-5443-A784-9AB865D27CF2}"/>
    <hyperlink ref="J403" r:id="rId745" xr:uid="{688A391D-4395-5743-802F-9B2444275C40}"/>
    <hyperlink ref="W403" r:id="rId746" xr:uid="{66A28178-F35E-444A-9734-EADEBD239ADD}"/>
    <hyperlink ref="J404" r:id="rId747" xr:uid="{87EA52D8-A3AE-7C49-8A87-681DD345BFCA}"/>
    <hyperlink ref="W404" r:id="rId748" xr:uid="{233934DD-C159-6244-9347-C450917DDCC4}"/>
    <hyperlink ref="J405" r:id="rId749" xr:uid="{BAEA333D-A425-DA43-A0B2-D15B5980F98B}"/>
    <hyperlink ref="W405" r:id="rId750" xr:uid="{4CA96C20-B0E9-8F41-BA70-5688F5A6FCAE}"/>
    <hyperlink ref="J406" r:id="rId751" xr:uid="{DDC20A9F-A21D-2041-BB49-C0A29E9C904D}"/>
    <hyperlink ref="W406" r:id="rId752" xr:uid="{5BBAAA26-8D04-D945-89DA-402EF6CB1252}"/>
    <hyperlink ref="J407" r:id="rId753" xr:uid="{6A68672B-881E-B548-8F55-EEDDB8A60168}"/>
    <hyperlink ref="W407" r:id="rId754" xr:uid="{C9CDDDFB-0D0B-834B-BF87-E4F5A0C8A419}"/>
    <hyperlink ref="J408" r:id="rId755" xr:uid="{C5246E05-CF72-6144-9CB9-4DD786E69625}"/>
    <hyperlink ref="J409" r:id="rId756" xr:uid="{3A195466-ED38-9B48-8804-1881AED846C5}"/>
    <hyperlink ref="W409" r:id="rId757" xr:uid="{6B58B40C-CA3F-5746-93C1-FD0A74C2BB6C}"/>
    <hyperlink ref="J410" r:id="rId758" xr:uid="{57B4492E-D753-EB47-9405-4044662CDEAC}"/>
    <hyperlink ref="W410" r:id="rId759" xr:uid="{EEAC1A61-D5E0-A84C-870C-A19EBEE060E4}"/>
    <hyperlink ref="J411" r:id="rId760" xr:uid="{A3E720DB-177A-0F4A-828B-767CF098311D}"/>
    <hyperlink ref="W411" r:id="rId761" xr:uid="{A50D0C88-7CE5-7941-A82D-5D2F8E23B12F}"/>
    <hyperlink ref="J412" r:id="rId762" xr:uid="{E876FF9F-4111-7644-B9CF-748F0B498ABA}"/>
    <hyperlink ref="W412" r:id="rId763" xr:uid="{8CD963CE-BC20-F847-9DE6-3B19347AC535}"/>
    <hyperlink ref="J413" r:id="rId764" xr:uid="{1FF7EED3-682C-044F-BD24-7B5D1B44C7C8}"/>
    <hyperlink ref="W413" r:id="rId765" xr:uid="{AC60390C-0DBD-264A-88B7-1F27707089C1}"/>
    <hyperlink ref="J414" r:id="rId766" xr:uid="{D8177F5F-48A8-C948-A9B5-6ED0174E16AC}"/>
    <hyperlink ref="J415" r:id="rId767" xr:uid="{69F171FA-4447-5847-A91D-B7B3E88A6412}"/>
    <hyperlink ref="W415" r:id="rId768" xr:uid="{84FE5D8F-BAF6-3F4F-A186-2C11E9C110F4}"/>
    <hyperlink ref="J416" r:id="rId769" xr:uid="{50B9D161-28F8-5448-BB10-B8BFA29B7E12}"/>
    <hyperlink ref="W416" r:id="rId770" xr:uid="{1CF14FFA-50DF-3D4C-ABC7-07E2E6648BB8}"/>
    <hyperlink ref="J417" r:id="rId771" xr:uid="{2CDDE94B-489F-C440-B5E0-C369890E7D60}"/>
    <hyperlink ref="W417" r:id="rId772" xr:uid="{874B7709-E8EA-894D-8646-767354F3A032}"/>
    <hyperlink ref="J418" r:id="rId773" xr:uid="{D8E50E4D-3491-C847-972A-D4E8746A6714}"/>
    <hyperlink ref="W418" r:id="rId774" xr:uid="{AE204D45-06FF-094E-90E1-77EC9EE2BF17}"/>
    <hyperlink ref="J419" r:id="rId775" xr:uid="{EB46C90E-F7DE-F748-97ED-0BC22912A3F1}"/>
    <hyperlink ref="J420" r:id="rId776" xr:uid="{C058F01E-EF0B-C248-854D-8945278E4D59}"/>
    <hyperlink ref="J421" r:id="rId777" xr:uid="{EB1E8316-EFCC-9640-8202-98AFF04C4CC6}"/>
    <hyperlink ref="W421" r:id="rId778" xr:uid="{1ABE5BB7-A708-5943-A9C4-199DF7CBA94C}"/>
    <hyperlink ref="J422" r:id="rId779" xr:uid="{41BD9BDE-33F7-304A-9F20-B93B818D117B}"/>
    <hyperlink ref="W422" r:id="rId780" xr:uid="{6C54BA51-A955-934A-A743-08EA35162EF0}"/>
    <hyperlink ref="J423" r:id="rId781" xr:uid="{A8E758D8-C9B4-A94C-80D4-A0E3ECEF5782}"/>
    <hyperlink ref="W423" r:id="rId782" xr:uid="{51516D3A-3C12-0841-B71A-CEDCBE3E0137}"/>
    <hyperlink ref="J424" r:id="rId783" xr:uid="{1AED5145-93F7-D840-BE28-5F84B4320EE8}"/>
    <hyperlink ref="W424" r:id="rId784" xr:uid="{C99280C1-446F-224D-B9B3-F23A08CDBAA7}"/>
    <hyperlink ref="J425" r:id="rId785" xr:uid="{F30475B8-0700-1845-806A-61D839547B0D}"/>
    <hyperlink ref="W425" r:id="rId786" xr:uid="{49566DEB-5B34-0F40-9204-5A9E1CA3C802}"/>
    <hyperlink ref="J426" r:id="rId787" xr:uid="{29DCBB7A-2D24-2744-AD51-31F7C546E573}"/>
    <hyperlink ref="W426" r:id="rId788" xr:uid="{F1FA93F1-ABCE-DB49-999C-3B9CF2D75112}"/>
    <hyperlink ref="J427" r:id="rId789" xr:uid="{C36C5EEA-86DF-F246-8890-66DEE5328846}"/>
    <hyperlink ref="W427" r:id="rId790" xr:uid="{ADDC9274-F0DF-1548-BE14-4D9BA81BFA3A}"/>
    <hyperlink ref="J428" r:id="rId791" xr:uid="{FBF7535D-D5A1-2D4D-9FA8-04C8C801C5F1}"/>
    <hyperlink ref="W428" r:id="rId792" xr:uid="{569B80EE-8E79-3B42-9D90-D77B52534E4F}"/>
    <hyperlink ref="J429" r:id="rId793" xr:uid="{1CD5FB81-168E-2E46-8AA5-0D9E169B14A2}"/>
    <hyperlink ref="W429" r:id="rId794" xr:uid="{A808A179-80D5-EE4C-B388-41105FD48A2A}"/>
    <hyperlink ref="J430" r:id="rId795" xr:uid="{51481DBA-FC52-3D41-8714-DC9C24060A33}"/>
    <hyperlink ref="W430" r:id="rId796" xr:uid="{60028AE7-371B-BB43-A968-2F368C813455}"/>
    <hyperlink ref="J431" r:id="rId797" xr:uid="{597C5FF1-BECA-F544-BFD2-2D70FD72C157}"/>
    <hyperlink ref="W431" r:id="rId798" xr:uid="{4FEA1859-4F31-7E47-B936-608EF2675EF4}"/>
    <hyperlink ref="J432" r:id="rId799" xr:uid="{BD34F7D6-20CE-6A4D-9284-2BF943C4A397}"/>
    <hyperlink ref="W432" r:id="rId800" xr:uid="{749D0695-77B0-BF48-A7BA-4DF3934E14E8}"/>
    <hyperlink ref="J433" r:id="rId801" xr:uid="{BBF83C76-E227-D643-936B-E1F331B1B821}"/>
    <hyperlink ref="W433" r:id="rId802" xr:uid="{366D4335-E7F0-FD4C-9205-67208E24F34E}"/>
    <hyperlink ref="J434" r:id="rId803" xr:uid="{A494E32A-EB14-0145-B9FE-53A4C8C6342F}"/>
    <hyperlink ref="W434" r:id="rId804" xr:uid="{04A9C8BF-0999-8844-8DC2-A60AD8B31390}"/>
    <hyperlink ref="J435" r:id="rId805" xr:uid="{6B17002D-AB82-5A4C-9430-B8DBBDDD186E}"/>
    <hyperlink ref="W435" r:id="rId806" xr:uid="{7179FC66-E124-2D4A-9B1C-AE045BA65704}"/>
    <hyperlink ref="J436" r:id="rId807" xr:uid="{42FBCE30-C032-0A41-8D89-4C2E2D950FB4}"/>
    <hyperlink ref="W436" r:id="rId808" xr:uid="{86A650DE-B495-8F4E-8F90-67825FBF3852}"/>
    <hyperlink ref="J437" r:id="rId809" xr:uid="{03BA105D-0401-D74E-8BDA-0C7368E50D34}"/>
    <hyperlink ref="W437" r:id="rId810" xr:uid="{2A7DD3D8-7C61-8D45-9C6D-2A3209C432B9}"/>
    <hyperlink ref="J438" r:id="rId811" xr:uid="{B78D70C4-7DF9-1F44-B9A8-04FA95B24D37}"/>
    <hyperlink ref="W438" r:id="rId812" xr:uid="{6714A154-F2B4-DC48-89A9-E52837D619B8}"/>
    <hyperlink ref="J439" r:id="rId813" xr:uid="{BAE7697E-48EA-1E42-B2F1-5FB286270D30}"/>
    <hyperlink ref="W439" r:id="rId814" xr:uid="{185F198C-35BC-7948-AAB9-050202F7BFF6}"/>
    <hyperlink ref="J440" r:id="rId815" xr:uid="{F9099090-7846-9C40-AB7B-D108CDB0CB46}"/>
    <hyperlink ref="W440" r:id="rId816" xr:uid="{CC4D4BFE-3533-3A4B-BEDF-C171995FBDEF}"/>
    <hyperlink ref="J441" r:id="rId817" xr:uid="{8AB8C07D-64B5-1F4E-B6C2-7A0413BC08E9}"/>
    <hyperlink ref="W441" r:id="rId818" xr:uid="{2B32E5A0-E4DF-A84B-AB73-BE56E584BF46}"/>
    <hyperlink ref="J442" r:id="rId819" xr:uid="{365F2632-781D-5649-82FD-D2DFAD9EF1FD}"/>
    <hyperlink ref="W442" r:id="rId820" xr:uid="{B9DB5A27-AC29-E748-9465-A21CB88E1DD6}"/>
    <hyperlink ref="J443" r:id="rId821" xr:uid="{9091C5AE-3D00-C642-BB2F-C06C05445A51}"/>
    <hyperlink ref="W443" r:id="rId822" xr:uid="{D85F844E-AE6C-4B43-B174-80D97B5C350F}"/>
    <hyperlink ref="J444" r:id="rId823" xr:uid="{ECF95FDF-8A4E-2542-97D2-AFF70DBF3C0C}"/>
    <hyperlink ref="W444" r:id="rId824" xr:uid="{AB3C9CDC-DD80-A347-960D-B2FF0ED9D2D4}"/>
    <hyperlink ref="J445" r:id="rId825" xr:uid="{FD7E8706-8F93-C24A-8D87-1054A5CBA17D}"/>
    <hyperlink ref="J446" r:id="rId826" xr:uid="{DBA70FB9-C622-644A-B376-A20B6D916BCB}"/>
    <hyperlink ref="W446" r:id="rId827" xr:uid="{9DCB2BF7-AD99-EE46-9BEA-2B5FC5C860F4}"/>
    <hyperlink ref="J447" r:id="rId828" xr:uid="{1A6E5BC8-D646-AD45-AFE7-D8905C3CF4BE}"/>
    <hyperlink ref="W447" r:id="rId829" xr:uid="{EBC6FF56-407C-B841-9B6E-225DFCDE7A64}"/>
    <hyperlink ref="J448" r:id="rId830" xr:uid="{02E90943-9710-954C-8204-D4E25699E435}"/>
    <hyperlink ref="J449" r:id="rId831" xr:uid="{D39B2362-3561-5A4C-A0C2-4514BB5F72C2}"/>
    <hyperlink ref="W449" r:id="rId832" xr:uid="{1BF54B0A-EF50-664B-A5BA-3D4D4C3E6D3F}"/>
    <hyperlink ref="J450" r:id="rId833" xr:uid="{9ED9F942-901A-1843-B1CB-721BC2CF7F27}"/>
    <hyperlink ref="W450" r:id="rId834" xr:uid="{AE5B022B-6540-F245-9EA5-BB6BEC4672E1}"/>
    <hyperlink ref="W451" r:id="rId835" xr:uid="{393EEECB-96FD-F941-BC11-BB5A694CE695}"/>
    <hyperlink ref="J452" r:id="rId836" xr:uid="{E1E47B41-FA10-6B4C-B728-2C592870449B}"/>
    <hyperlink ref="W452" r:id="rId837" xr:uid="{A4B5FA5E-CEA3-8A46-A3D7-F6B0885FDAA1}"/>
    <hyperlink ref="J453" r:id="rId838" xr:uid="{A7B8C2A9-07C2-0542-8BCC-EFA02FAAE43F}"/>
    <hyperlink ref="W453" r:id="rId839" xr:uid="{3A469602-FBE0-2C45-9B86-46DBE62246B9}"/>
    <hyperlink ref="J454" r:id="rId840" xr:uid="{C85B4404-E120-B14E-8C80-87188EE539FC}"/>
    <hyperlink ref="W454" r:id="rId841" xr:uid="{80F9B85A-E040-C347-99E6-99D4F1CF8880}"/>
    <hyperlink ref="J455" r:id="rId842" xr:uid="{74277EFD-EB90-EA47-BED3-1BAC50F0AD40}"/>
    <hyperlink ref="W455" r:id="rId843" xr:uid="{19585ACE-1066-7340-8114-259AC1A9D3CB}"/>
    <hyperlink ref="J456" r:id="rId844" xr:uid="{0DE7E904-70DA-E448-9938-F4C0E04745BF}"/>
    <hyperlink ref="W456" r:id="rId845" xr:uid="{9AE29B18-6454-1C47-86F8-6557A18D7683}"/>
    <hyperlink ref="J457" r:id="rId846" xr:uid="{DC1BB344-A842-B344-B2E4-35E1FBF08F65}"/>
    <hyperlink ref="W457" r:id="rId847" xr:uid="{FD227BC8-A1CE-F445-82CF-B6357BE1DC14}"/>
    <hyperlink ref="J458" r:id="rId848" xr:uid="{B8F9E375-19CC-AC4C-BBD4-0D0EFADF693A}"/>
    <hyperlink ref="W458" r:id="rId849" xr:uid="{DA7A1116-5235-404A-9197-2E8DDD90822A}"/>
    <hyperlink ref="J459" r:id="rId850" xr:uid="{CD52FAC3-992A-AB42-A1EC-3220EE996D2E}"/>
    <hyperlink ref="W459" r:id="rId851" xr:uid="{2A66869D-B502-9B4E-95D1-D3C71FBAAD98}"/>
    <hyperlink ref="J460" r:id="rId852" xr:uid="{81884212-4498-8047-B7B7-A14BB912A0D3}"/>
    <hyperlink ref="W460" r:id="rId853" xr:uid="{E0812CC5-05CF-1F48-9B7A-0C24A1A3165A}"/>
    <hyperlink ref="J461" r:id="rId854" xr:uid="{D4597DDC-D294-D64A-A828-0EE2CFBB092A}"/>
    <hyperlink ref="J462" r:id="rId855" xr:uid="{709501F4-13DC-B04C-95F8-A11F789E06AB}"/>
    <hyperlink ref="W462" r:id="rId856" xr:uid="{D86DD2E1-714F-2749-B184-FD4061183DE2}"/>
    <hyperlink ref="J463" r:id="rId857" xr:uid="{7D3B854C-BC70-C340-A644-E24AB72A897F}"/>
    <hyperlink ref="W463" r:id="rId858" xr:uid="{1041F92B-B8AB-A446-BA19-0B3FB7DDCCE5}"/>
    <hyperlink ref="J464" r:id="rId859" xr:uid="{645E26D2-9351-6B4E-8BA9-BCCD53A22BFC}"/>
    <hyperlink ref="W464" r:id="rId860" xr:uid="{3C89226C-B362-BF49-A89C-1F3F0FE6E31B}"/>
    <hyperlink ref="J465" r:id="rId861" xr:uid="{E8F90E10-D26B-504B-9727-901D1640F7FA}"/>
    <hyperlink ref="W465" r:id="rId862" xr:uid="{9E774F9C-19CC-874E-A31C-4FB45F40C895}"/>
    <hyperlink ref="J466" r:id="rId863" xr:uid="{3083AE77-51D6-0340-85A3-2992052FC715}"/>
    <hyperlink ref="W466" r:id="rId864" xr:uid="{4BA0225B-2B9B-814D-B39F-E02DD6E0DD64}"/>
    <hyperlink ref="J467" r:id="rId865" xr:uid="{304EC07D-3230-CF43-B0C7-2DE721830939}"/>
    <hyperlink ref="W467" r:id="rId866" xr:uid="{D09BDEC8-482B-964D-9F1D-B875520B7D85}"/>
    <hyperlink ref="J468" r:id="rId867" xr:uid="{66DE48E9-320B-D24F-86DB-8F2158909152}"/>
    <hyperlink ref="W468" r:id="rId868" xr:uid="{6E66962F-AC8A-F14C-A94B-E855ADE2140B}"/>
    <hyperlink ref="J469" r:id="rId869" xr:uid="{6D078B61-BCF8-0A41-A67F-C86B97F17FCA}"/>
    <hyperlink ref="W469" r:id="rId870" xr:uid="{57E2BCC5-6112-8443-AEFC-20DEF6FD5216}"/>
    <hyperlink ref="J470" r:id="rId871" xr:uid="{AB880CE7-8BB0-7748-AC2E-76DAB2F16C5B}"/>
    <hyperlink ref="W470" r:id="rId872" xr:uid="{3BD0FF20-6B23-2846-A0BA-DBE47682A14F}"/>
    <hyperlink ref="J471" r:id="rId873" xr:uid="{F71B9CA4-F211-794A-AA43-B71FF88CCE31}"/>
    <hyperlink ref="J472" r:id="rId874" xr:uid="{2860CCDB-5F8D-8741-9299-B5424CD46F22}"/>
    <hyperlink ref="W472" r:id="rId875" xr:uid="{B9173881-DCAB-EE48-A06E-5D2E5D3F56B9}"/>
    <hyperlink ref="J473" r:id="rId876" xr:uid="{E683BEF3-1B18-2046-B809-1F316A475AEE}"/>
    <hyperlink ref="W473" r:id="rId877" xr:uid="{F541795F-BE24-ED4D-845F-AA443C88642C}"/>
    <hyperlink ref="J474" r:id="rId878" xr:uid="{B3240668-F80D-5445-B093-BBEAE034BAB6}"/>
    <hyperlink ref="W474" r:id="rId879" xr:uid="{AB06B2AE-5DB7-F548-8121-534D056E845D}"/>
    <hyperlink ref="J475" r:id="rId880" xr:uid="{7FA1AACE-2815-EA4E-88EE-65779623AC73}"/>
    <hyperlink ref="W475" r:id="rId881" xr:uid="{021192B6-3F57-E743-ADA7-D93D999FF734}"/>
    <hyperlink ref="J476" r:id="rId882" xr:uid="{1BB2A5E4-15CB-3A4C-99D7-56546C367D36}"/>
    <hyperlink ref="W476" r:id="rId883" xr:uid="{6DA1074A-FF41-BC4D-8F9C-E0A5186ECA15}"/>
    <hyperlink ref="J477" r:id="rId884" xr:uid="{2C783EF4-041B-CD48-95D1-A24F088DC3EC}"/>
    <hyperlink ref="J478" r:id="rId885" xr:uid="{91CBB612-23B4-CC4F-8669-EB3F6FE69492}"/>
    <hyperlink ref="W478" r:id="rId886" xr:uid="{726F1241-EF4B-214E-8498-1B54E0CC7552}"/>
    <hyperlink ref="J479" r:id="rId887" xr:uid="{4F4C980A-F895-5B4C-83CD-219FC7AEA568}"/>
    <hyperlink ref="W479" r:id="rId888" xr:uid="{AE8E7FD5-18AA-7A43-BF03-5B55437E1D8C}"/>
    <hyperlink ref="J480" r:id="rId889" xr:uid="{607F3B99-D8AC-1741-A05B-0B8DFEEA1C8A}"/>
    <hyperlink ref="W480" r:id="rId890" xr:uid="{EA016FFA-CE53-8B46-BA78-51BF7CE43B27}"/>
    <hyperlink ref="J481" r:id="rId891" xr:uid="{D765C16B-2BE9-704A-ADA4-B15B12CC1E3D}"/>
    <hyperlink ref="W481" r:id="rId892" xr:uid="{CE7B51A3-8250-944D-98B3-B5379342E9F8}"/>
    <hyperlink ref="J482" r:id="rId893" xr:uid="{4B84C886-7347-3C44-AF6C-CDAB37779AC3}"/>
    <hyperlink ref="W482" r:id="rId894" xr:uid="{2A33008E-8324-104C-A416-7BE9267F1813}"/>
    <hyperlink ref="J483" r:id="rId895" xr:uid="{BBF18D02-8800-5C45-B06D-1CD96702D3CB}"/>
    <hyperlink ref="W483" r:id="rId896" xr:uid="{9E44F258-51D7-EA4A-9AC1-F81CB6CDC868}"/>
    <hyperlink ref="J484" r:id="rId897" xr:uid="{AE524B80-177C-E249-9682-3AA426B7D7DD}"/>
    <hyperlink ref="W484" r:id="rId898" xr:uid="{D5D5EDC2-151E-2B41-BDF6-057EE8A016F0}"/>
    <hyperlink ref="J485" r:id="rId899" xr:uid="{4B087F16-8C02-F642-B8A4-D0CBD8C8E2C1}"/>
    <hyperlink ref="W485" r:id="rId900" xr:uid="{DFF140CA-3D2E-E040-9576-2F533DFFE877}"/>
    <hyperlink ref="J486" r:id="rId901" xr:uid="{D4B692DC-DE31-DC49-94EF-B670B3F56DA3}"/>
    <hyperlink ref="J487" r:id="rId902" xr:uid="{F2CCFB3E-D138-0D43-86FD-997D0C4FF93F}"/>
    <hyperlink ref="J488" r:id="rId903" xr:uid="{CDDA0B04-1048-7F40-828E-B7E178E72C3A}"/>
    <hyperlink ref="J489" r:id="rId904" xr:uid="{E5DDD041-E088-7D49-BEA1-A3588F01D528}"/>
    <hyperlink ref="W489" r:id="rId905" xr:uid="{4386BC67-8A27-6041-9EBF-5C691C1A1ABA}"/>
    <hyperlink ref="J490" r:id="rId906" xr:uid="{505C6607-25B3-EF4A-AF19-C63C0B89195C}"/>
    <hyperlink ref="W490" r:id="rId907" xr:uid="{B785E3FE-2A5A-6441-BBBC-928ABFC862F6}"/>
    <hyperlink ref="J491" r:id="rId908" xr:uid="{21447EEE-14BF-634B-BB89-350F64B11BB0}"/>
    <hyperlink ref="W491" r:id="rId909" xr:uid="{70CBB36B-39B6-7543-B542-FE1F59274116}"/>
    <hyperlink ref="J492" r:id="rId910" xr:uid="{B3801210-7AB0-9243-892C-711DBFBFA5B8}"/>
    <hyperlink ref="J493" r:id="rId911" xr:uid="{10966F29-43C0-EC46-A3AE-4271ED2AC9B2}"/>
    <hyperlink ref="J494" r:id="rId912" xr:uid="{40BBE6E2-ED1B-0B48-A236-7E4A90E88A14}"/>
    <hyperlink ref="W494" r:id="rId913" xr:uid="{C5932B5B-6722-6B4F-9630-B22C79DAAA5A}"/>
    <hyperlink ref="J495" r:id="rId914" xr:uid="{8B79295A-569E-114C-9B8A-2D68D15FBD64}"/>
    <hyperlink ref="W495" r:id="rId915" xr:uid="{C2458D09-4C68-8441-8F01-0477B9F59CC8}"/>
    <hyperlink ref="J496" r:id="rId916" xr:uid="{3F5157D9-83CC-B242-8CB8-7C596E625E9C}"/>
    <hyperlink ref="W496" r:id="rId917" xr:uid="{D4DD4F44-F82B-8941-A193-508973820FED}"/>
    <hyperlink ref="J497" r:id="rId918" xr:uid="{E486F3F1-7A32-4E40-870D-D125EBF8163F}"/>
    <hyperlink ref="W497" r:id="rId919" xr:uid="{788B998E-2C80-6340-8F3E-43713917E5D3}"/>
    <hyperlink ref="J498" r:id="rId920" xr:uid="{4FD15AED-FF11-8B40-A2A4-E644A225832F}"/>
    <hyperlink ref="W498" r:id="rId921" xr:uid="{6968535B-F42D-1F4E-9D3F-5BE0AC719FE7}"/>
    <hyperlink ref="J499" r:id="rId922" xr:uid="{3C8A4A7E-0EE8-2B42-8D01-3254C431637B}"/>
    <hyperlink ref="W499" r:id="rId923" xr:uid="{59AA6814-F608-6A43-9EF9-27DC2E46BB1F}"/>
    <hyperlink ref="J500" r:id="rId924" xr:uid="{E0F5DA35-E0E3-DC4C-99D0-B8B531E34D8F}"/>
    <hyperlink ref="W500" r:id="rId925" xr:uid="{13EFD97F-5292-7144-A753-C8FA7813B6A3}"/>
    <hyperlink ref="J501" r:id="rId926" xr:uid="{59D42C67-2694-174B-89F2-FE036C01A1C7}"/>
    <hyperlink ref="J502" r:id="rId927" xr:uid="{7D1B4BB8-9482-B14F-B7F0-80E52A6EFB26}"/>
    <hyperlink ref="W502" r:id="rId928" xr:uid="{40293D5C-2AA4-CF4D-8FF7-391B55FBDACB}"/>
    <hyperlink ref="J503" r:id="rId929" xr:uid="{7F62E019-15D2-BA4A-83DF-A936FEEC8905}"/>
    <hyperlink ref="W503" r:id="rId930" xr:uid="{CE3132EF-CA00-D241-8F52-A951CD0DC8ED}"/>
    <hyperlink ref="J504" r:id="rId931" xr:uid="{CB9B34E4-82E3-3542-87A2-43D6FCFDC3E7}"/>
    <hyperlink ref="J505" r:id="rId932" xr:uid="{7CBDB338-FD27-6845-8F64-A429E4C1B86C}"/>
    <hyperlink ref="W505" r:id="rId933" xr:uid="{3A30F6E3-7C35-9E4E-82CF-AB567475F625}"/>
    <hyperlink ref="J506" r:id="rId934" xr:uid="{51F70C54-AC83-4845-ADD5-844C5791586E}"/>
    <hyperlink ref="W506" r:id="rId935" xr:uid="{94C24446-2DDE-5942-B9C9-8326369D4CAE}"/>
    <hyperlink ref="J507" r:id="rId936" xr:uid="{E3968F47-52F5-F348-B071-31EAE71E945E}"/>
    <hyperlink ref="W507" r:id="rId937" xr:uid="{8DF43D95-419B-8249-896A-65D537338DA9}"/>
    <hyperlink ref="J508" r:id="rId938" xr:uid="{7F2B55D4-D94A-FE46-9876-C17123EE6249}"/>
    <hyperlink ref="W508" r:id="rId939" xr:uid="{42C3D485-82D0-9A47-B9C5-A3AFC65C24DD}"/>
    <hyperlink ref="J509" r:id="rId940" xr:uid="{3497D8D5-6691-DB42-9602-6E0F5A4F8AFC}"/>
    <hyperlink ref="J510" r:id="rId941" xr:uid="{10D0F203-8030-F34E-A5A0-B21FF9C548C7}"/>
    <hyperlink ref="J511" r:id="rId942" xr:uid="{A9319E4F-E9B4-2548-9FD1-43C218C8AA7F}"/>
    <hyperlink ref="J512" r:id="rId943" xr:uid="{534CC9B3-1DA0-984E-A94A-C4C1D4545CDB}"/>
    <hyperlink ref="J513" r:id="rId944" xr:uid="{35CA263D-1729-BA4C-AA23-11519CA8BAEB}"/>
    <hyperlink ref="J514" r:id="rId945" xr:uid="{A2F7AB74-9F94-3F47-9718-82FBA41817EB}"/>
    <hyperlink ref="W514" r:id="rId946" xr:uid="{FF11760D-FA94-774A-9065-312F22A8BE72}"/>
    <hyperlink ref="J515" r:id="rId947" xr:uid="{3DE11281-EC94-B544-B36A-4616B13EB953}"/>
    <hyperlink ref="W515" r:id="rId948" xr:uid="{4335E3FF-3B4E-D945-95FA-0634D025E2AF}"/>
    <hyperlink ref="J516" r:id="rId949" xr:uid="{E3A00C12-D264-F340-A617-AD4894FAA786}"/>
    <hyperlink ref="W516" r:id="rId950" xr:uid="{38D0CD29-2C49-494B-8108-9CBAF13721D0}"/>
    <hyperlink ref="J517" r:id="rId951" xr:uid="{8B9A511D-D036-3644-8542-83EC2F89CA9E}"/>
    <hyperlink ref="W517" r:id="rId952" xr:uid="{87BD2168-B9CF-F340-A695-DCBD4A160817}"/>
    <hyperlink ref="J518" r:id="rId953" xr:uid="{65625492-873B-CA45-8519-EA1DC39B68A7}"/>
    <hyperlink ref="W518" r:id="rId954" xr:uid="{D0AC8AB2-FF45-C149-ACAA-0B61DF92CE91}"/>
    <hyperlink ref="J519" r:id="rId955" xr:uid="{01F0EBC9-CEC3-BB41-9023-AC77B0BB0845}"/>
    <hyperlink ref="W519" r:id="rId956" xr:uid="{D3E551BB-BA9D-654F-A907-C97D43FB5247}"/>
    <hyperlink ref="J520" r:id="rId957" xr:uid="{988C33DF-1503-6D40-A95E-DFC950A6BF73}"/>
    <hyperlink ref="J521" r:id="rId958" xr:uid="{66C65B5D-214F-124A-82B7-CAAF42DF13FC}"/>
    <hyperlink ref="J522" r:id="rId959" xr:uid="{027B1A9E-F9F1-A849-B1E2-1CE1F22CF911}"/>
    <hyperlink ref="J523" r:id="rId960" xr:uid="{C76341E9-0DBE-9C49-8DB6-8FD54D69F0CA}"/>
    <hyperlink ref="W523" r:id="rId961" xr:uid="{6DB04691-A490-A04C-8AE0-F8BE19EFEA69}"/>
    <hyperlink ref="J524" r:id="rId962" xr:uid="{BE55DF69-105F-F446-9B61-11E54D29D73C}"/>
    <hyperlink ref="W524" r:id="rId963" xr:uid="{DC590EE7-4B1A-E84B-9FB3-AFAA0D08ACF8}"/>
    <hyperlink ref="J525" r:id="rId964" xr:uid="{3BD70F66-12D5-9E49-A5F3-708E35A21AC0}"/>
    <hyperlink ref="W525" r:id="rId965" xr:uid="{C1ADB74D-1EE5-324C-9E86-C23D8615AEFB}"/>
    <hyperlink ref="J526" r:id="rId966" xr:uid="{D4C1C303-D757-7541-8CBD-37B39E1C9A56}"/>
    <hyperlink ref="J527" r:id="rId967" xr:uid="{E78F4A8E-13CF-6E4A-AAD9-00D012DD117B}"/>
    <hyperlink ref="J528" r:id="rId968" xr:uid="{CBE21E78-6BB4-C742-8759-CA9F0CC7372D}"/>
    <hyperlink ref="W528" r:id="rId969" xr:uid="{1B18E572-AA4D-4E42-86D3-ADC88C9914E6}"/>
    <hyperlink ref="J529" r:id="rId970" xr:uid="{A9BAE5DE-40D7-8D44-A76A-D6BFE34626CF}"/>
    <hyperlink ref="J530" r:id="rId971" xr:uid="{0C9E3311-AE3E-CB47-9EBC-5B0EA40A5B81}"/>
    <hyperlink ref="W530" r:id="rId972" xr:uid="{8B1EDD03-7F05-D74F-B79C-4E5B042464F7}"/>
    <hyperlink ref="J531" r:id="rId973" xr:uid="{231F49F3-1076-F947-951B-4D6E1A82270B}"/>
    <hyperlink ref="J532" r:id="rId974" xr:uid="{6077B807-4291-7142-B946-65B874C1C378}"/>
    <hyperlink ref="J533" r:id="rId975" xr:uid="{0A4F124B-2650-CB40-B53B-0E587FD8EAFA}"/>
    <hyperlink ref="W533" r:id="rId976" xr:uid="{7C49C44D-3F00-4D4F-8035-CC6833A04309}"/>
    <hyperlink ref="J534" r:id="rId977" xr:uid="{58E571C4-F94C-944A-9150-433FB9D9BE1B}"/>
    <hyperlink ref="J535" r:id="rId978" xr:uid="{0DA83786-E70A-FD4D-AED3-E2573890DE3E}"/>
    <hyperlink ref="W535" r:id="rId979" xr:uid="{554F3FE0-46DD-6F43-9AEC-12CFE7D93CFD}"/>
    <hyperlink ref="J536" r:id="rId980" xr:uid="{C22106B5-2F17-964D-8B30-6386F3D5D1CC}"/>
    <hyperlink ref="W536" r:id="rId981" xr:uid="{115E2BE3-FE10-E644-9D3A-D37964BB8B4D}"/>
    <hyperlink ref="J537" r:id="rId982" xr:uid="{E9651BEB-713D-F648-ABE9-A21BE9AEEDEA}"/>
    <hyperlink ref="J538" r:id="rId983" xr:uid="{102A139F-9B5D-914A-9A5F-228D754BCA7B}"/>
    <hyperlink ref="W538" r:id="rId984" xr:uid="{8B68C027-3825-0045-A546-82EEA7CC93E3}"/>
    <hyperlink ref="J539" r:id="rId985" xr:uid="{9448A85D-9AD4-E44E-AA00-2A635B696B7E}"/>
    <hyperlink ref="W539" r:id="rId986" xr:uid="{BE57F16C-A91A-AF4F-8E89-B250EEA533E3}"/>
    <hyperlink ref="J540" r:id="rId987" xr:uid="{C4A4F1B9-D7AE-F543-BC91-9FAD340AE181}"/>
    <hyperlink ref="W540" r:id="rId988" xr:uid="{1B8B211A-68E8-B748-9B9D-A56F5EBBE4F8}"/>
    <hyperlink ref="J541" r:id="rId989" xr:uid="{30241F70-E02D-DC47-86D6-4858898C65BA}"/>
    <hyperlink ref="J542" r:id="rId990" xr:uid="{671167ED-EBDF-324A-B085-FFD4BB13687E}"/>
    <hyperlink ref="W542" r:id="rId991" xr:uid="{F5BA2D60-D653-1145-86ED-7CA44C2EF76C}"/>
    <hyperlink ref="J543" r:id="rId992" xr:uid="{39DEBDBF-9281-7F42-8027-7A24CD2D41FA}"/>
    <hyperlink ref="W543" r:id="rId993" xr:uid="{C4B7CDF2-CDE6-4246-82A8-A8A331777880}"/>
    <hyperlink ref="J544" r:id="rId994" xr:uid="{AD79EEB2-3C2B-8E41-A12B-8AFBE74C2B6C}"/>
    <hyperlink ref="W544" r:id="rId995" xr:uid="{C6469131-989C-FE47-A8E4-CD654A3B058B}"/>
    <hyperlink ref="J545" r:id="rId996" xr:uid="{D7AD9058-EE56-DF4F-B3BF-8F9217143937}"/>
    <hyperlink ref="W545" r:id="rId997" xr:uid="{D7629BFF-69A1-6743-8D3F-A5E621E4E3A3}"/>
    <hyperlink ref="J546" r:id="rId998" xr:uid="{C2DD3171-6F57-FE4E-AC7E-13BF2FCF6DA3}"/>
    <hyperlink ref="W546" r:id="rId999" xr:uid="{14BA44C7-152F-7E41-9468-B80955BE82DD}"/>
    <hyperlink ref="J547" r:id="rId1000" xr:uid="{15B2A931-FAC1-7B44-ADF3-7FDBA7468F6A}"/>
    <hyperlink ref="W547" r:id="rId1001" xr:uid="{6C7E32D5-B57A-3E4A-B5AA-62FAE18FD1D3}"/>
    <hyperlink ref="J548" r:id="rId1002" xr:uid="{16361D3C-896E-A243-8A42-95D90800B5CE}"/>
    <hyperlink ref="W548" r:id="rId1003" xr:uid="{29CDCFD5-B5D5-D342-A58B-37D21EAEE866}"/>
    <hyperlink ref="J549" r:id="rId1004" xr:uid="{C2CD7C45-6171-5643-ADED-3859BB495C0C}"/>
    <hyperlink ref="J550" r:id="rId1005" xr:uid="{DFB72898-4ACD-C849-BE88-35E20A3220C1}"/>
    <hyperlink ref="J551" r:id="rId1006" xr:uid="{D6A3244B-2925-CD44-9245-A3EF6A0FFC2C}"/>
    <hyperlink ref="J552" r:id="rId1007" xr:uid="{9A9FA49D-5FCE-8A46-901A-01C28AD32B7C}"/>
    <hyperlink ref="J553" r:id="rId1008" xr:uid="{59F2F89C-5319-084B-BE42-37B14A4D7B8E}"/>
    <hyperlink ref="J554" r:id="rId1009" xr:uid="{F98255D0-8C75-AA49-B4CD-F40DE67A1074}"/>
    <hyperlink ref="J555" r:id="rId1010" xr:uid="{B4906E23-5F88-8C4A-B12F-B650CB59C110}"/>
    <hyperlink ref="J556" r:id="rId1011" xr:uid="{4F7D41BC-6467-8249-BB46-119711366CD5}"/>
    <hyperlink ref="J557" r:id="rId1012" xr:uid="{69ACCA5C-60EF-D142-920B-0B7ECB3CB9B5}"/>
    <hyperlink ref="W557" r:id="rId1013" xr:uid="{E9AADA2A-D553-0A43-8027-B018F3F334D6}"/>
    <hyperlink ref="J558" r:id="rId1014" xr:uid="{A3565A74-F598-A94F-AEDF-A2B471E89783}"/>
    <hyperlink ref="W558" r:id="rId1015" xr:uid="{2FC91002-A123-7E40-B563-E0109E1FBB56}"/>
    <hyperlink ref="J559" r:id="rId1016" xr:uid="{736D4B24-3E3A-754B-A6DE-F6810702A74F}"/>
    <hyperlink ref="W559" r:id="rId1017" xr:uid="{057D2794-DF09-2D45-9279-5EFB11ABB505}"/>
    <hyperlink ref="J560" r:id="rId1018" xr:uid="{693CBF15-CD05-7949-9697-F0029D6E2CC3}"/>
    <hyperlink ref="J561" r:id="rId1019" xr:uid="{36B431BD-DF96-2E4B-B324-066E8B8C1DDA}"/>
    <hyperlink ref="J562" r:id="rId1020" xr:uid="{CA2A7E6F-F5C4-1543-9199-CC127E805B6F}"/>
    <hyperlink ref="J563" r:id="rId1021" xr:uid="{0BE4FCAB-7C46-0945-A490-AAEEC7D2F26C}"/>
    <hyperlink ref="W563" r:id="rId1022" xr:uid="{563A8BDB-0A5F-2344-953D-11B49DDED350}"/>
    <hyperlink ref="J564" r:id="rId1023" xr:uid="{FD3E4043-0862-694F-968E-0C69A41FA5DB}"/>
    <hyperlink ref="W564" r:id="rId1024" xr:uid="{90FDAFF9-0383-9841-9B83-1461F1CA94E1}"/>
    <hyperlink ref="J565" r:id="rId1025" xr:uid="{0169C7D5-A8CF-944F-92F2-CFCD06AC1AE1}"/>
    <hyperlink ref="J566" r:id="rId1026" xr:uid="{D8DFABAD-6172-7F41-B702-E198B73667CE}"/>
    <hyperlink ref="W566" r:id="rId1027" xr:uid="{E5E11329-0788-3944-BC0B-604272792F7C}"/>
    <hyperlink ref="J567" r:id="rId1028" xr:uid="{C08F6A9E-F420-7B40-B198-958162F835BA}"/>
    <hyperlink ref="J568" r:id="rId1029" xr:uid="{001F19B8-6E0B-584D-8FD6-128F72F229CD}"/>
    <hyperlink ref="W568" r:id="rId1030" xr:uid="{4515A714-27AF-DF4E-9304-FDA7D81038D6}"/>
    <hyperlink ref="J569" r:id="rId1031" xr:uid="{828B9193-256C-9246-9115-6B331273CF82}"/>
    <hyperlink ref="W569" r:id="rId1032" xr:uid="{0ED7FBF6-4720-E84D-B2FB-D9342E2B8ADF}"/>
    <hyperlink ref="J570" r:id="rId1033" xr:uid="{BBF3A393-AF7F-0848-BCFC-C98B36D06CE7}"/>
    <hyperlink ref="W570" r:id="rId1034" xr:uid="{0405ADD9-4695-F64E-8BE8-2E0828C730A3}"/>
    <hyperlink ref="J571" r:id="rId1035" xr:uid="{8D2EEBF5-D28C-3D4B-8E82-A31B4BA26234}"/>
    <hyperlink ref="J572" r:id="rId1036" xr:uid="{A859E9C2-F393-0047-A7F3-06D29DD3B633}"/>
    <hyperlink ref="J573" r:id="rId1037" xr:uid="{E1FB3334-03C5-E349-876E-AE5EC31E5BB5}"/>
    <hyperlink ref="J574" r:id="rId1038" xr:uid="{29C2EE1F-4452-334E-95DC-8EC07966FE6D}"/>
    <hyperlink ref="J575" r:id="rId1039" xr:uid="{5A40CB7E-AD89-E244-A473-DE65DFEFFCAC}"/>
    <hyperlink ref="J576" r:id="rId1040" xr:uid="{D027EFEB-F846-C645-AE37-52F63F8C365F}"/>
    <hyperlink ref="J577" r:id="rId1041" xr:uid="{82CB808F-40B3-B642-BB80-FE42D40540EC}"/>
    <hyperlink ref="J578" r:id="rId1042" xr:uid="{5CE829F7-90F3-5140-A881-AA05DEBD008A}"/>
    <hyperlink ref="J579" r:id="rId1043" xr:uid="{4A33BDEE-7F64-AC4B-8F6F-001B5E87735A}"/>
    <hyperlink ref="W579" r:id="rId1044" xr:uid="{1CA96474-AA23-F84A-AE93-815C6282A9E5}"/>
    <hyperlink ref="J580" r:id="rId1045" xr:uid="{BF540189-80AB-7C46-912D-33FE0B284005}"/>
    <hyperlink ref="W580" r:id="rId1046" xr:uid="{368C9837-FE42-2E4C-AC09-F7765476E683}"/>
    <hyperlink ref="J581" r:id="rId1047" xr:uid="{BFE36901-9C06-8E43-857A-FA49E0143457}"/>
    <hyperlink ref="W581" r:id="rId1048" xr:uid="{D0903755-D7E7-BE44-B715-1993094574EF}"/>
    <hyperlink ref="J582" r:id="rId1049" xr:uid="{821D47A5-4E3E-5B45-A60D-6A628678DA5D}"/>
    <hyperlink ref="W582" r:id="rId1050" xr:uid="{B3D7564E-FCB7-1642-B424-0081D2884D75}"/>
    <hyperlink ref="J583" r:id="rId1051" xr:uid="{CAF11AF7-0B6B-F045-AA8A-ADB710911465}"/>
    <hyperlink ref="W583" r:id="rId1052" xr:uid="{A0902030-1E71-A645-9BF6-479198639017}"/>
    <hyperlink ref="J584" r:id="rId1053" xr:uid="{AB4D173A-092A-D540-A91A-06B002B3E929}"/>
    <hyperlink ref="J585" r:id="rId1054" xr:uid="{72651CE1-3A7A-724E-8B6B-63A4AF2F1BA2}"/>
    <hyperlink ref="J586" r:id="rId1055" xr:uid="{2679DCAD-0621-D04D-A67B-0A1459E8B537}"/>
    <hyperlink ref="J587" r:id="rId1056" xr:uid="{3D248138-0384-5344-B024-4B80F90AD46F}"/>
    <hyperlink ref="J588" r:id="rId1057" xr:uid="{94B65A50-5847-014E-AAC6-1BCAFC1DC760}"/>
    <hyperlink ref="W588" r:id="rId1058" xr:uid="{4899B35D-C6C4-6E48-A886-0EDF5FB06ED7}"/>
    <hyperlink ref="J589" r:id="rId1059" xr:uid="{4BAF731B-588C-814D-A263-1A7E36340E06}"/>
    <hyperlink ref="W589" r:id="rId1060" xr:uid="{8C247367-282B-9643-8055-5EAA00B9DE6B}"/>
    <hyperlink ref="J590" r:id="rId1061" xr:uid="{F45308B5-72D3-D84B-884B-E80308BD600B}"/>
    <hyperlink ref="J591" r:id="rId1062" xr:uid="{1890A6C1-479E-3848-A73F-A1D8780A29BF}"/>
    <hyperlink ref="W591" r:id="rId1063" xr:uid="{3107E111-883E-1847-9F95-A7BDEB32015A}"/>
    <hyperlink ref="J592" r:id="rId1064" xr:uid="{013B7822-ACE1-A546-A5B5-BC26F37C45B2}"/>
    <hyperlink ref="J593" r:id="rId1065" xr:uid="{CEA5F03B-22BF-724D-9773-AFB02F719B9E}"/>
    <hyperlink ref="W593" r:id="rId1066" xr:uid="{B9DCFE3C-0039-B044-9A91-C6608799BAFB}"/>
    <hyperlink ref="J594" r:id="rId1067" xr:uid="{3750777B-3B08-2048-B482-84EB60054EB6}"/>
    <hyperlink ref="W594" r:id="rId1068" xr:uid="{80884539-307C-0F40-8ABD-F532E1C58C3B}"/>
    <hyperlink ref="J595" r:id="rId1069" xr:uid="{1709786E-E58F-F54E-946E-941C49EC585E}"/>
    <hyperlink ref="W595" r:id="rId1070" xr:uid="{8F4BF920-52E6-2E42-9EFE-7F4A877BB4C7}"/>
    <hyperlink ref="J596" r:id="rId1071" xr:uid="{2E160F33-D4E9-0E4C-927F-F09EF2FD9285}"/>
    <hyperlink ref="J597" r:id="rId1072" xr:uid="{E696BC5C-43EC-764E-ADB3-42B6459AE62B}"/>
    <hyperlink ref="J598" r:id="rId1073" xr:uid="{79824D50-4686-B540-B56D-41821F5CE8AF}"/>
    <hyperlink ref="J599" r:id="rId1074" xr:uid="{F65160D8-BA28-A94F-B454-F6A4C5036DB9}"/>
    <hyperlink ref="W599" r:id="rId1075" xr:uid="{CBA5C3F6-ED25-6242-ADC7-E8438A4459A6}"/>
    <hyperlink ref="J600" r:id="rId1076" xr:uid="{1BE933C9-2928-A64C-B647-AB2379A714DC}"/>
    <hyperlink ref="W600" r:id="rId1077" xr:uid="{43C264D9-01B7-3E41-9552-DD48CEB84431}"/>
    <hyperlink ref="J601" r:id="rId1078" xr:uid="{E0C2FE50-ACFF-4843-AECB-54D4C66810BE}"/>
    <hyperlink ref="W601" r:id="rId1079" xr:uid="{1FBB7C51-D73D-E94D-B1AC-6260F9D961BC}"/>
    <hyperlink ref="J602" r:id="rId1080" xr:uid="{E12A69FB-A604-6444-8581-0296B9FD71A9}"/>
    <hyperlink ref="W602" r:id="rId1081" xr:uid="{2328C8CA-05D0-D24D-BBB9-414F779F718F}"/>
    <hyperlink ref="J603" r:id="rId1082" xr:uid="{82EE2E8C-1753-6645-A8B2-DE55E91E0CC3}"/>
    <hyperlink ref="W603" r:id="rId1083" xr:uid="{492088B3-8F08-4C42-9FFA-ED27C450D437}"/>
    <hyperlink ref="J604" r:id="rId1084" xr:uid="{C868B302-98E8-994E-8E08-185203CF732E}"/>
    <hyperlink ref="J605" r:id="rId1085" xr:uid="{3BD0EDF2-3150-8043-8AB8-2B5A4D9F1104}"/>
    <hyperlink ref="J606" r:id="rId1086" xr:uid="{747923A4-2F79-954D-AB0B-3EA14B9AC811}"/>
    <hyperlink ref="J607" r:id="rId1087" xr:uid="{1DE4FB9D-3577-9E46-8B20-F8DE01FBB295}"/>
    <hyperlink ref="J608" r:id="rId1088" xr:uid="{F7E37230-77A8-B446-9019-21162DB32A69}"/>
    <hyperlink ref="J609" r:id="rId1089" xr:uid="{6CC97F89-1519-344F-ADA2-BAB9B7F4281D}"/>
    <hyperlink ref="J610" r:id="rId1090" xr:uid="{1233E914-0C80-C442-BE0C-09B885C08B13}"/>
    <hyperlink ref="W610" r:id="rId1091" xr:uid="{7DE4DD62-FD87-9C4B-B07C-5F34D573864F}"/>
    <hyperlink ref="J611" r:id="rId1092" xr:uid="{ED13A008-47CB-6549-B9EC-517706B1BAC7}"/>
    <hyperlink ref="J612" r:id="rId1093" xr:uid="{50CBC992-6F1D-C642-B150-F615009232DC}"/>
    <hyperlink ref="W612" r:id="rId1094" xr:uid="{CA917E55-780B-FE4A-9659-7E75452F1434}"/>
    <hyperlink ref="J613" r:id="rId1095" xr:uid="{5B391C65-2166-0047-A0B8-EBD55CF55818}"/>
    <hyperlink ref="W613" r:id="rId1096" xr:uid="{E3336175-E6B2-BF4F-BD75-3EF30F048360}"/>
    <hyperlink ref="J614" r:id="rId1097" xr:uid="{88C1F15C-3BC8-F146-9EE2-02234192CC87}"/>
    <hyperlink ref="W614" r:id="rId1098" xr:uid="{7E4F2405-C14C-6C47-8E4E-570FABD78D74}"/>
    <hyperlink ref="J615" r:id="rId1099" xr:uid="{1E251FC9-5FB7-E948-B798-74A15F4B9235}"/>
    <hyperlink ref="W615" r:id="rId1100" xr:uid="{531BFAFE-1EC1-F846-9037-F148A7A2E89C}"/>
    <hyperlink ref="J616" r:id="rId1101" xr:uid="{25CC75CF-CFB6-BE45-9B9E-2397BE55C2CB}"/>
    <hyperlink ref="W616" r:id="rId1102" xr:uid="{3A2CC8F0-1512-DE43-AF7D-8D564089E642}"/>
    <hyperlink ref="J617" r:id="rId1103" xr:uid="{FD7A870B-87BC-BC4B-ADE9-E1B6B5C267A9}"/>
    <hyperlink ref="J618" r:id="rId1104" xr:uid="{2C898BC6-41AA-404D-9CA3-69EB976EA9A4}"/>
    <hyperlink ref="W618" r:id="rId1105" xr:uid="{3B5E37C7-93AC-B04E-903F-302122CB0B4A}"/>
    <hyperlink ref="J619" r:id="rId1106" xr:uid="{91D1DA6F-35FA-C347-8A03-7D97104700EB}"/>
    <hyperlink ref="J620" r:id="rId1107" xr:uid="{382776B7-E6CA-2C41-8FEA-00E8A72860DF}"/>
    <hyperlink ref="J621" r:id="rId1108" xr:uid="{8D0A8F81-56C7-CA48-AFDD-5AEF6644D4FB}"/>
    <hyperlink ref="J622" r:id="rId1109" xr:uid="{6DA034DA-1A30-3848-9185-C1B6940210E2}"/>
    <hyperlink ref="J623" r:id="rId1110" xr:uid="{5CA057E7-631C-2C43-BFE0-F5F265F39D38}"/>
    <hyperlink ref="W623" r:id="rId1111" xr:uid="{276C9EF1-E06B-DD4F-8D64-EB744C4A9CF1}"/>
    <hyperlink ref="J624" r:id="rId1112" xr:uid="{C09069F6-48A0-B148-9845-6A2B3754BF46}"/>
    <hyperlink ref="W624" r:id="rId1113" xr:uid="{00BD48F2-F216-3043-8552-2CAFF915D499}"/>
    <hyperlink ref="J625" r:id="rId1114" xr:uid="{4F691305-8A4A-5B4C-8978-F63D2A5B3625}"/>
    <hyperlink ref="W625" r:id="rId1115" xr:uid="{84FB906F-EB60-694E-A4DC-A3224DEEFAF9}"/>
    <hyperlink ref="J626" r:id="rId1116" xr:uid="{1AA9BDFE-9A32-154E-BE3C-206F28806171}"/>
    <hyperlink ref="W626" r:id="rId1117" xr:uid="{DCE25689-52CE-6943-9033-A413C807E6C4}"/>
    <hyperlink ref="J627" r:id="rId1118" xr:uid="{D0C9CC21-D07C-ED48-8906-D6E0C03D2994}"/>
    <hyperlink ref="J628" r:id="rId1119" xr:uid="{D460A6CE-2282-7949-AC3B-DBE978053804}"/>
    <hyperlink ref="J629" r:id="rId1120" xr:uid="{E79FDCB5-8A01-E847-9AFE-FF3F014B3D84}"/>
    <hyperlink ref="W629" r:id="rId1121" xr:uid="{D5D191DA-C76E-6E4F-84AB-BE699946CCB1}"/>
    <hyperlink ref="J630" r:id="rId1122" xr:uid="{21579FAC-E0C5-C448-9513-EB31DADD49CC}"/>
    <hyperlink ref="J631" r:id="rId1123" xr:uid="{E112DF58-4BC2-1B46-9770-4471152B20FF}"/>
    <hyperlink ref="W631" r:id="rId1124" xr:uid="{A9B2EFDC-16A0-B24D-A37D-097F7C9682E4}"/>
    <hyperlink ref="J632" r:id="rId1125" xr:uid="{BB742153-AA68-4644-B3AC-CB37B95EB1AC}"/>
    <hyperlink ref="J633" r:id="rId1126" xr:uid="{BD0E60F6-FC9E-EF42-83E3-D8AF023574F1}"/>
    <hyperlink ref="J634" r:id="rId1127" xr:uid="{7F821762-2845-5044-A4C1-1015A3BA1EE1}"/>
    <hyperlink ref="W634" r:id="rId1128" xr:uid="{FCE21DED-5CB1-104B-AC97-BDC5E3FBE6E0}"/>
    <hyperlink ref="J635" r:id="rId1129" xr:uid="{763261D5-31AB-6E42-B61B-161C6908131D}"/>
    <hyperlink ref="J636" r:id="rId1130" xr:uid="{180C081F-221E-6A4F-9D02-15DBCE7CDAEB}"/>
    <hyperlink ref="J637" r:id="rId1131" xr:uid="{EECDE385-55B0-EB4B-98BA-1C208016C7FA}"/>
    <hyperlink ref="W637" r:id="rId1132" xr:uid="{FCB620EF-895F-F046-B8F8-5D1CB878BFA9}"/>
    <hyperlink ref="J638" r:id="rId1133" xr:uid="{E8106A33-02BE-9341-ACE4-75678DBC71DB}"/>
    <hyperlink ref="W638" r:id="rId1134" xr:uid="{1AA29CEF-9D51-5341-B798-FD4A3C7ABEAF}"/>
    <hyperlink ref="J639" r:id="rId1135" xr:uid="{08B5803D-0135-2A4D-95A7-3FA00BFB5A50}"/>
    <hyperlink ref="W639" r:id="rId1136" xr:uid="{2D115FC5-D8ED-C044-A281-34B647E553CA}"/>
    <hyperlink ref="J640" r:id="rId1137" xr:uid="{77B19A4B-7039-8945-BEF5-542C9CEA588E}"/>
    <hyperlink ref="J641" r:id="rId1138" xr:uid="{85648E40-6BAD-164D-B478-809FAC2BD30A}"/>
    <hyperlink ref="J642" r:id="rId1139" xr:uid="{9AD9FCA1-7B42-444F-88F4-EABC17F704F8}"/>
    <hyperlink ref="W642" r:id="rId1140" xr:uid="{DE9FD224-7581-6643-A644-32F451253746}"/>
    <hyperlink ref="J643" r:id="rId1141" xr:uid="{74C739BA-8E0D-E04E-A6AB-CABC3F499846}"/>
    <hyperlink ref="W643" r:id="rId1142" xr:uid="{5592CD04-A0EE-B347-8DE6-FABE3C207D23}"/>
    <hyperlink ref="J644" r:id="rId1143" xr:uid="{7AD02AE8-6778-954A-B164-B49C7B355E6A}"/>
    <hyperlink ref="W644" r:id="rId1144" xr:uid="{E085DE5A-63B9-7D4E-A584-3B0CCECB0734}"/>
    <hyperlink ref="J645" r:id="rId1145" xr:uid="{7BB10A56-5716-AA4E-A88E-7E173CF89DAD}"/>
    <hyperlink ref="W645" r:id="rId1146" xr:uid="{907583E6-C103-5E4D-8286-5198AF129A81}"/>
    <hyperlink ref="J646" r:id="rId1147" xr:uid="{5984AAE1-082D-0845-8A61-4B83D0F7CE4F}"/>
    <hyperlink ref="J647" r:id="rId1148" xr:uid="{187F2202-9650-1147-9250-9A07114B68E4}"/>
    <hyperlink ref="W647" r:id="rId1149" xr:uid="{FFFB78DD-38CC-2F4E-B008-9284003742BD}"/>
    <hyperlink ref="J648" r:id="rId1150" xr:uid="{F7087A20-A652-3B4C-B1EE-458FB4564A8F}"/>
    <hyperlink ref="W648" r:id="rId1151" xr:uid="{22535481-564A-BD48-B22F-950409A604D4}"/>
    <hyperlink ref="W649" r:id="rId1152" xr:uid="{2A84C406-BF66-7641-9CD3-288A39D60CDF}"/>
    <hyperlink ref="J650" r:id="rId1153" xr:uid="{B46B481F-7029-7549-86DF-B80A95BB1843}"/>
    <hyperlink ref="W650" r:id="rId1154" xr:uid="{AE50A204-F7B3-7B4C-B2C5-D3FBEB77A257}"/>
    <hyperlink ref="J651" r:id="rId1155" xr:uid="{5EA1B6ED-12D7-0442-B314-886A3612C6CD}"/>
    <hyperlink ref="W651" r:id="rId1156" xr:uid="{A925C8AE-6A40-3E4C-AAC0-2AF566CAB671}"/>
    <hyperlink ref="J652" r:id="rId1157" xr:uid="{16499E06-D0BE-A443-8CC3-92B396B6AEAC}"/>
    <hyperlink ref="J653" r:id="rId1158" xr:uid="{4DE80800-872A-E445-9427-12CC3C11CE2C}"/>
    <hyperlink ref="W653" r:id="rId1159" xr:uid="{0FD83026-06EF-2F44-A12E-B8C960C6C2B9}"/>
    <hyperlink ref="J654" r:id="rId1160" xr:uid="{C3202629-AB4F-3A4C-B51E-6C8F2E7F23E4}"/>
    <hyperlink ref="W654" r:id="rId1161" xr:uid="{4CB7BC4A-F2A6-5E42-8CCC-5BB54883BDF4}"/>
    <hyperlink ref="J655" r:id="rId1162" xr:uid="{CEB5A57A-460C-A543-8549-F4DBDFD0A59B}"/>
    <hyperlink ref="W655" r:id="rId1163" xr:uid="{D43636EB-09BE-CE47-BCB5-7DA0B67F0526}"/>
    <hyperlink ref="J656" r:id="rId1164" xr:uid="{2E89BDF9-EFF8-D640-A9D2-CD3C9338B65B}"/>
    <hyperlink ref="J657" r:id="rId1165" xr:uid="{654C1AD4-AFFE-B741-97C4-A1103C3032EE}"/>
    <hyperlink ref="W657" r:id="rId1166" xr:uid="{E0CF34E8-8E83-5748-A949-3D80D0790F83}"/>
    <hyperlink ref="J658" r:id="rId1167" xr:uid="{894065C5-D4BB-7D44-8778-9D91D8E66867}"/>
    <hyperlink ref="W658" r:id="rId1168" xr:uid="{2773000D-B0D2-D744-93FE-878BECB1E7A1}"/>
    <hyperlink ref="J659" r:id="rId1169" xr:uid="{FF528E3B-9CD5-3E4C-ABAD-6F66868F358C}"/>
    <hyperlink ref="W659" r:id="rId1170" xr:uid="{C3CF0384-4EC5-A54A-B446-6E6B65605D28}"/>
    <hyperlink ref="J660" r:id="rId1171" xr:uid="{87F1631D-E62F-274C-9213-CE69F593BD1A}"/>
    <hyperlink ref="W660" r:id="rId1172" xr:uid="{59851F1B-22BD-A844-8CBB-CE1373A20A32}"/>
    <hyperlink ref="J661" r:id="rId1173" xr:uid="{1C1684BD-782A-DE4D-B377-F6B1CE3817E2}"/>
    <hyperlink ref="W661" r:id="rId1174" xr:uid="{004FB7FD-8C82-BC4A-83E8-C013F5BD4941}"/>
    <hyperlink ref="J662" r:id="rId1175" xr:uid="{4FCC97EB-9B06-674E-9652-0C87194830CD}"/>
    <hyperlink ref="W662" r:id="rId1176" xr:uid="{07AF8F75-69A4-034E-8F26-DB772A36D932}"/>
    <hyperlink ref="J663" r:id="rId1177" xr:uid="{81179525-3F74-D34E-8776-39B8EE5ADEC9}"/>
    <hyperlink ref="W663" r:id="rId1178" xr:uid="{F75618D0-5500-0845-9AA1-E7D3D5112AD2}"/>
    <hyperlink ref="J664" r:id="rId1179" xr:uid="{819274C3-25EC-6A47-BBFE-3D6F96199DF1}"/>
    <hyperlink ref="W664" r:id="rId1180" xr:uid="{0F48DBA1-D0F1-0546-9F13-BB02A33E1439}"/>
    <hyperlink ref="J665" r:id="rId1181" xr:uid="{BF6948DB-457C-834C-BD53-61CA58267544}"/>
    <hyperlink ref="W665" r:id="rId1182" xr:uid="{6B6CF81A-48A1-EE4C-B03A-70622B796FC5}"/>
    <hyperlink ref="J666" r:id="rId1183" xr:uid="{0E66B767-4DF2-2640-BE96-B6406AFCA5D0}"/>
    <hyperlink ref="J667" r:id="rId1184" xr:uid="{FE278601-6ED4-744D-9A01-7B01C8862417}"/>
    <hyperlink ref="J668" r:id="rId1185" xr:uid="{2028302E-94EB-B047-BE19-BDBF958D40C5}"/>
    <hyperlink ref="W668" r:id="rId1186" xr:uid="{7AC36BE0-565E-3441-9611-F7EAFA8A0136}"/>
    <hyperlink ref="J669" r:id="rId1187" xr:uid="{0B0D40F1-31FE-3643-AA2E-A9DE7A81DD79}"/>
    <hyperlink ref="W669" r:id="rId1188" xr:uid="{09B08947-1E07-CC4B-9D29-7F2CE5BD18E7}"/>
    <hyperlink ref="J670" r:id="rId1189" xr:uid="{26993EF4-1116-E841-BD09-359100793025}"/>
    <hyperlink ref="J671" r:id="rId1190" xr:uid="{DF8ACF8F-BC86-B844-948F-CD9483576A21}"/>
    <hyperlink ref="W671" r:id="rId1191" xr:uid="{A3ED4072-3722-1848-9DE5-ADCF3058CB8F}"/>
    <hyperlink ref="J672" r:id="rId1192" xr:uid="{E0ACDF7A-AF3F-BE4D-A3F8-F0B140216547}"/>
    <hyperlink ref="J673" r:id="rId1193" xr:uid="{6C572053-7A2D-804B-97A9-F2D1A767237C}"/>
    <hyperlink ref="J674" r:id="rId1194" xr:uid="{387F56A8-FBB0-F340-9806-1B15B336F5ED}"/>
    <hyperlink ref="W674" r:id="rId1195" xr:uid="{58522701-224E-C44C-B1E1-AAB54ECE8739}"/>
    <hyperlink ref="J675" r:id="rId1196" xr:uid="{DFD76FC2-C62B-7D49-92A3-96A88E83F931}"/>
    <hyperlink ref="J676" r:id="rId1197" xr:uid="{CC58C10E-9BF1-AD49-9F01-6D09A48F133D}"/>
    <hyperlink ref="W676" r:id="rId1198" xr:uid="{5371CEFF-D330-B244-903D-86BA6B3D29CF}"/>
    <hyperlink ref="J677" r:id="rId1199" xr:uid="{B6DD77D1-E6FC-B643-8B6F-0C9CE596742E}"/>
    <hyperlink ref="W677" r:id="rId1200" xr:uid="{1B7A41A2-E284-0B45-89E3-59ADA085A983}"/>
    <hyperlink ref="J678" r:id="rId1201" xr:uid="{D218ACEF-AA5F-CF45-9CE7-0660226D6DD3}"/>
    <hyperlink ref="W678" r:id="rId1202" xr:uid="{62F817B2-A7E8-5147-8044-42ADBC5F1961}"/>
    <hyperlink ref="J679" r:id="rId1203" xr:uid="{5CBAA575-B502-494E-A0A7-16B37C2F0025}"/>
    <hyperlink ref="W679" r:id="rId1204" xr:uid="{55BC846D-4273-B548-B999-38BECA4B7A0D}"/>
    <hyperlink ref="J680" r:id="rId1205" xr:uid="{28148D7D-E130-FC45-AF78-F37EE3AE2BDA}"/>
    <hyperlink ref="W680" r:id="rId1206" xr:uid="{84860396-D528-A649-99F0-9FDC8694E5DA}"/>
    <hyperlink ref="J681" r:id="rId1207" xr:uid="{31700171-E04C-3644-9A2B-D16CD545ABCC}"/>
    <hyperlink ref="W681" r:id="rId1208" xr:uid="{83FB9D9A-D82C-2447-BEAC-7174E2944FFD}"/>
    <hyperlink ref="J682" r:id="rId1209" xr:uid="{783803B6-323D-2C40-A95F-442F41EBA40B}"/>
    <hyperlink ref="W682" r:id="rId1210" xr:uid="{77A6E228-2774-3941-9C59-C9FFCC069960}"/>
    <hyperlink ref="J683" r:id="rId1211" xr:uid="{AB066B0A-4181-B144-8721-BB0E31181038}"/>
    <hyperlink ref="W683" r:id="rId1212" xr:uid="{EFE58AC1-0CE4-FA40-92F3-9EF9C5E4F8FA}"/>
    <hyperlink ref="J684" r:id="rId1213" xr:uid="{62251F8E-B79E-3340-BB9C-E99B8B296F3A}"/>
    <hyperlink ref="W684" r:id="rId1214" xr:uid="{846589F2-7B1A-794C-93B6-42D71DFCE0DE}"/>
    <hyperlink ref="J685" r:id="rId1215" xr:uid="{3F056757-9B30-694B-A2AE-AD82ED7315FE}"/>
    <hyperlink ref="W685" r:id="rId1216" xr:uid="{3057B4DC-E4EC-9B4B-8C40-FC10F6106D0F}"/>
    <hyperlink ref="J686" r:id="rId1217" xr:uid="{46B75EC1-B7D0-704F-9786-BEF5AD664731}"/>
    <hyperlink ref="W686" r:id="rId1218" xr:uid="{F7055756-6193-A447-BBF7-7E518836650D}"/>
    <hyperlink ref="J687" r:id="rId1219" xr:uid="{0BB279A9-151A-3E45-B9AE-2A6F3AE5C113}"/>
    <hyperlink ref="W687" r:id="rId1220" xr:uid="{F33226EF-F6A6-AB46-8ABD-2C625C0D53E2}"/>
    <hyperlink ref="J688" r:id="rId1221" xr:uid="{531BBC1E-04C1-2548-9FEB-761D187758A0}"/>
    <hyperlink ref="J689" r:id="rId1222" xr:uid="{5272BF67-81F8-E846-95D1-118018BB6110}"/>
    <hyperlink ref="W689" r:id="rId1223" xr:uid="{634E12CF-1F83-1C45-9B9F-AE17A247B0AC}"/>
    <hyperlink ref="J690" r:id="rId1224" xr:uid="{2BBA6A62-4EAE-3B4C-9A30-DAB6C022596C}"/>
    <hyperlink ref="W690" r:id="rId1225" xr:uid="{50642815-FBDE-0445-91A8-AAC142E76240}"/>
    <hyperlink ref="J691" r:id="rId1226" xr:uid="{6E1A74C7-5993-C74D-96D7-2619AFAB5D8F}"/>
    <hyperlink ref="W691" r:id="rId1227" xr:uid="{1D693AB8-92B0-E34E-89DD-A024E05F7EE8}"/>
    <hyperlink ref="J692" r:id="rId1228" xr:uid="{6DB0FB12-03DD-0940-83E5-100209471999}"/>
    <hyperlink ref="W692" r:id="rId1229" xr:uid="{2F74D338-4285-624C-9AB2-8B01506F91AD}"/>
    <hyperlink ref="J693" r:id="rId1230" xr:uid="{4CE5203B-DD28-9547-8B15-C876FE320408}"/>
    <hyperlink ref="J694" r:id="rId1231" xr:uid="{6846862B-5425-7B41-B409-C41A9C7D1D9D}"/>
    <hyperlink ref="J695" r:id="rId1232" xr:uid="{46141713-157A-FA48-9E87-E17EE96707CA}"/>
    <hyperlink ref="W695" r:id="rId1233" xr:uid="{191D5200-2610-A843-A3B7-EAA02DFF5FAC}"/>
    <hyperlink ref="J696" r:id="rId1234" xr:uid="{FC4151B5-8B17-994F-A39D-4BB58AD92B48}"/>
    <hyperlink ref="W696" r:id="rId1235" xr:uid="{4DE65CB9-FCBB-C447-B670-5949E8A70BA4}"/>
    <hyperlink ref="J697" r:id="rId1236" xr:uid="{46C10167-189E-034A-BD39-E497CDA8E9BD}"/>
    <hyperlink ref="W697" r:id="rId1237" xr:uid="{EF16597D-6E62-8845-81DB-6BBCC3E71956}"/>
    <hyperlink ref="J698" r:id="rId1238" xr:uid="{D6B77D20-498A-A245-BFDC-92AC8A1EC8FE}"/>
    <hyperlink ref="J699" r:id="rId1239" xr:uid="{C15B8FC7-6C74-6648-B06E-369F4A4EF425}"/>
    <hyperlink ref="W699" r:id="rId1240" xr:uid="{AFCB2A34-7C07-4F48-AD76-140754585640}"/>
    <hyperlink ref="J700" r:id="rId1241" xr:uid="{684E5B36-BB53-AD40-A23C-13A4648ACD1F}"/>
    <hyperlink ref="W700" r:id="rId1242" xr:uid="{A353417C-14E1-A340-BB52-2FE221D8023E}"/>
    <hyperlink ref="J701" r:id="rId1243" xr:uid="{33F4A0B3-E483-DE4F-88FD-D5D2C0A23D62}"/>
    <hyperlink ref="J702" r:id="rId1244" xr:uid="{149DD899-64A5-9B49-A64E-D49D75CD4C63}"/>
    <hyperlink ref="W702" r:id="rId1245" xr:uid="{D3DABC4A-1E9E-D744-9339-72F35A0439E1}"/>
    <hyperlink ref="J703" r:id="rId1246" xr:uid="{0CE4A0E4-6DFD-084F-86DD-70579234E917}"/>
    <hyperlink ref="W703" r:id="rId1247" xr:uid="{943233AA-B538-3547-B87B-DFB6B1A0D6F8}"/>
    <hyperlink ref="J704" r:id="rId1248" xr:uid="{EE64F41B-E72E-6D40-8971-2E2BA71735D0}"/>
    <hyperlink ref="W704" r:id="rId1249" xr:uid="{61C9BE14-8E8A-234D-A05F-4587B215A319}"/>
    <hyperlink ref="J705" r:id="rId1250" xr:uid="{AB29AAAA-7356-394B-B692-6D972BAF5F41}"/>
    <hyperlink ref="W705" r:id="rId1251" xr:uid="{51D8852D-253B-FE40-BF4C-711CF1B32213}"/>
    <hyperlink ref="W706" r:id="rId1252" xr:uid="{D3D5F2C2-F3F3-9545-9509-EBAEA288BD02}"/>
    <hyperlink ref="J707" r:id="rId1253" xr:uid="{3529AD7A-A14B-5F45-B4AC-4C67538BD9A1}"/>
    <hyperlink ref="W707" r:id="rId1254" xr:uid="{ABDD440B-AB02-6C46-BF9D-8E69F1D01DC2}"/>
    <hyperlink ref="J708" r:id="rId1255" xr:uid="{028E3959-1305-0344-987F-E7ADF41A8B45}"/>
    <hyperlink ref="W708" r:id="rId1256" xr:uid="{B922677F-B18B-4E44-9B19-5C82C07A58AA}"/>
    <hyperlink ref="J709" r:id="rId1257" xr:uid="{C9B11435-12C9-264B-8B0C-EBC6B1F61BBD}"/>
    <hyperlink ref="J710" r:id="rId1258" xr:uid="{F8F185C4-ACD9-CE44-8666-7A3E5E916491}"/>
    <hyperlink ref="J711" r:id="rId1259" xr:uid="{88195EEF-AF76-CB41-B038-B8501F1ECE1B}"/>
    <hyperlink ref="J712" r:id="rId1260" xr:uid="{1CF0B9E0-30AA-B149-B0FF-3792A53F8A98}"/>
    <hyperlink ref="W712" r:id="rId1261" xr:uid="{F3F7258F-C416-5A4D-A630-02F4F2A62D33}"/>
    <hyperlink ref="J713" r:id="rId1262" xr:uid="{E2CD0F97-CAA7-3A4D-ADF0-8AE2AC07DC5B}"/>
    <hyperlink ref="W713" r:id="rId1263" xr:uid="{F2C22F96-DEE5-3247-BD41-E4356783ED0A}"/>
    <hyperlink ref="J714" r:id="rId1264" xr:uid="{786511E0-DCAA-C24D-BE1B-C4C93B14E44A}"/>
    <hyperlink ref="J715" r:id="rId1265" xr:uid="{6FE9C888-C4E1-294B-8A27-32CF0AF7D5EC}"/>
    <hyperlink ref="W715" r:id="rId1266" xr:uid="{15A35CC9-3E2F-E04C-8886-C0BFD4032035}"/>
    <hyperlink ref="J716" r:id="rId1267" xr:uid="{C8D177E0-826F-F448-AAF9-D1A30A938220}"/>
    <hyperlink ref="W716" r:id="rId1268" xr:uid="{60B954E7-2FF7-D24B-95EF-E84DC5F1C7B6}"/>
    <hyperlink ref="J717" r:id="rId1269" xr:uid="{35473B80-383F-4D42-9C94-A8AA34314B40}"/>
    <hyperlink ref="W717" r:id="rId1270" xr:uid="{20D99727-1746-6445-85DA-190574384BF8}"/>
    <hyperlink ref="J718" r:id="rId1271" xr:uid="{EEFD38A5-5314-964F-8C6B-CE5BBCCBB2FF}"/>
    <hyperlink ref="J719" r:id="rId1272" xr:uid="{C57C2C38-8BFF-4146-93ED-6A5A163951E7}"/>
    <hyperlink ref="W719" r:id="rId1273" xr:uid="{BBCBF92A-B869-BB41-BACA-A1F118059E45}"/>
    <hyperlink ref="J720" r:id="rId1274" xr:uid="{0B8A98E1-E781-E445-B68A-7F08531CB9FD}"/>
    <hyperlink ref="W720" r:id="rId1275" xr:uid="{32ED9EF2-4340-734C-81EF-6991E6DB79AA}"/>
    <hyperlink ref="J721" r:id="rId1276" xr:uid="{0ECBD6BE-4961-5748-8185-E6EEB0EF704A}"/>
    <hyperlink ref="W721" r:id="rId1277" xr:uid="{BD4C294B-9005-E347-A929-B87DCB7B00C9}"/>
    <hyperlink ref="J722" r:id="rId1278" xr:uid="{534271E9-F816-1B48-A562-0EA5A14FB824}"/>
    <hyperlink ref="W722" r:id="rId1279" xr:uid="{81330613-9C4C-644C-AF27-B0BA9B6767DF}"/>
    <hyperlink ref="J723" r:id="rId1280" xr:uid="{8E56A8C0-432C-A045-8FF3-7A9F8CED8ADE}"/>
    <hyperlink ref="W723" r:id="rId1281" xr:uid="{A51F4003-203B-8C46-BBF9-93EAD9D13B8B}"/>
    <hyperlink ref="J724" r:id="rId1282" xr:uid="{F051E78C-DA9F-DB46-AA64-F0A613BD18FD}"/>
    <hyperlink ref="W724" r:id="rId1283" xr:uid="{FDB09194-E5EB-B94B-B9D9-9ED7647E2208}"/>
    <hyperlink ref="J725" r:id="rId1284" xr:uid="{9F299788-31BC-924B-B427-290AC968A1EF}"/>
    <hyperlink ref="W725" r:id="rId1285" xr:uid="{B146DA68-17A9-4643-A689-30B742F1CF80}"/>
    <hyperlink ref="J726" r:id="rId1286" xr:uid="{AB245B34-9A80-5E4F-B754-6F9A5D53E860}"/>
    <hyperlink ref="W726" r:id="rId1287" xr:uid="{02E84CFC-301D-2C45-9CFC-084C8D68B762}"/>
    <hyperlink ref="J727" r:id="rId1288" xr:uid="{C70FAA78-1E76-3842-81B1-2BA02C9413D0}"/>
    <hyperlink ref="W727" r:id="rId1289" xr:uid="{D8FADB56-9137-9143-B109-8E37D00FC10E}"/>
    <hyperlink ref="J728" r:id="rId1290" xr:uid="{C0701BC9-27C8-A549-B958-AE2DACBCFF29}"/>
    <hyperlink ref="J729" r:id="rId1291" xr:uid="{3DAE7053-5F67-3B4C-9CA0-69921F3FFFC2}"/>
    <hyperlink ref="W729" r:id="rId1292" xr:uid="{DB5E3333-651C-3546-B363-EA1626B06AD5}"/>
    <hyperlink ref="J730" r:id="rId1293" xr:uid="{0FD91A1B-BB55-B74E-A308-3DAB3A6D2F34}"/>
    <hyperlink ref="W730" r:id="rId1294" xr:uid="{A0EB4E7C-9B12-B147-88A7-43D95FF75834}"/>
    <hyperlink ref="J731" r:id="rId1295" xr:uid="{96BAB8EC-82C3-7C42-B009-5726AA99EBAE}"/>
    <hyperlink ref="W731" r:id="rId1296" xr:uid="{F19FC695-32B9-974B-8B5E-43D2A17EA47B}"/>
    <hyperlink ref="J732" r:id="rId1297" xr:uid="{CDED6D5C-20A1-B647-8214-7C1CEB5F1A9F}"/>
    <hyperlink ref="J733" r:id="rId1298" xr:uid="{00FB2A27-92D8-214F-A06A-8035FEF57186}"/>
    <hyperlink ref="W733" r:id="rId1299" xr:uid="{2A5ACF95-367E-AD40-978D-7186170313B4}"/>
    <hyperlink ref="J734" r:id="rId1300" xr:uid="{E4B5A516-2346-374D-99D9-8BCD4EE0AC8E}"/>
    <hyperlink ref="W734" r:id="rId1301" xr:uid="{E56662CE-7B81-9149-B322-9D39E9A7C81A}"/>
    <hyperlink ref="J735" r:id="rId1302" xr:uid="{2BDA8667-3B38-024F-B116-A9297796A9CE}"/>
    <hyperlink ref="W735" r:id="rId1303" xr:uid="{0AE8755A-656B-A245-833F-9159819FC648}"/>
    <hyperlink ref="J736" r:id="rId1304" xr:uid="{30B3B152-EE0F-E646-ABCE-9EF58773BD1C}"/>
    <hyperlink ref="W736" r:id="rId1305" xr:uid="{F4CD8F42-E292-5F45-8AF8-231A94BB567D}"/>
    <hyperlink ref="J737" r:id="rId1306" xr:uid="{572516FF-9A45-F241-9AC1-D9C54A703DD4}"/>
    <hyperlink ref="J738" r:id="rId1307" xr:uid="{6831A1F9-C6DD-B54B-AA0B-97EDE3AAAE99}"/>
    <hyperlink ref="W738" r:id="rId1308" xr:uid="{A145D747-E303-864E-844F-D949E4CF8F5B}"/>
    <hyperlink ref="J739" r:id="rId1309" xr:uid="{3998AEB9-6A62-294D-A897-E51B34FB2E04}"/>
    <hyperlink ref="W739" r:id="rId1310" xr:uid="{3E0E0F7A-5ED2-F946-AA46-73AF54322EBD}"/>
    <hyperlink ref="J740" r:id="rId1311" xr:uid="{779FDB4B-3FC1-2E4E-BA4D-1EFF3717CCC6}"/>
    <hyperlink ref="W740" r:id="rId1312" xr:uid="{78E4ECD7-3D2D-8A4A-8A62-6C6B9200F6D6}"/>
    <hyperlink ref="J741" r:id="rId1313" xr:uid="{C649A95F-0FFA-C449-8145-317449402F47}"/>
    <hyperlink ref="W741" r:id="rId1314" xr:uid="{EF099C76-217D-4E4C-95C7-AC673E9D7DED}"/>
    <hyperlink ref="J742" r:id="rId1315" xr:uid="{29A7551D-12C4-EA4D-8090-DA0940FAE186}"/>
    <hyperlink ref="W742" r:id="rId1316" xr:uid="{3871EBFA-6A1E-8646-A734-E592A97EA512}"/>
    <hyperlink ref="J743" r:id="rId1317" xr:uid="{A3E6EF36-1C37-6348-A6FA-166EA5B48461}"/>
    <hyperlink ref="J744" r:id="rId1318" xr:uid="{53496E3F-41BB-7147-A9BF-EDD2208A34A0}"/>
    <hyperlink ref="J745" r:id="rId1319" xr:uid="{20812C44-03B8-4B4D-8AF4-4C002B430F34}"/>
    <hyperlink ref="J746" r:id="rId1320" xr:uid="{E30B624C-59AA-5F43-8C50-73AFE5611228}"/>
    <hyperlink ref="J747" r:id="rId1321" xr:uid="{302DC101-295F-FE43-9514-4B3D2EE934F0}"/>
    <hyperlink ref="J748" r:id="rId1322" xr:uid="{0DAC2175-4BB1-0448-8A98-63C0BFC3DF01}"/>
    <hyperlink ref="J749" r:id="rId1323" xr:uid="{976E7CF8-A22D-7349-B576-EBCA01920011}"/>
    <hyperlink ref="W749" r:id="rId1324" xr:uid="{2A14D7F3-D1EB-2346-81DA-B90BF7A3D5D6}"/>
    <hyperlink ref="J750" r:id="rId1325" xr:uid="{76B599BB-C061-C343-AA25-23EDA62F32B4}"/>
    <hyperlink ref="W750" r:id="rId1326" xr:uid="{119A3052-5475-B841-9BA2-E3090EF83DD0}"/>
    <hyperlink ref="J751" r:id="rId1327" xr:uid="{7B80ADDD-4BB8-6A47-A1ED-2DED487EB053}"/>
    <hyperlink ref="W751" r:id="rId1328" xr:uid="{F9D05DD2-B5D0-CE40-9737-B2C3827E4D30}"/>
    <hyperlink ref="J752" r:id="rId1329" xr:uid="{235D248F-F661-B74B-8491-38750B744402}"/>
    <hyperlink ref="J753" r:id="rId1330" xr:uid="{D3BF39A1-4886-7445-84EC-89E2C336D74F}"/>
    <hyperlink ref="W753" r:id="rId1331" xr:uid="{E5E61BFD-A1C6-B847-B62A-DA89CDCB0895}"/>
    <hyperlink ref="J754" r:id="rId1332" xr:uid="{80102C0C-93FA-E546-A1C9-0A821C566BF2}"/>
    <hyperlink ref="W754" r:id="rId1333" xr:uid="{F8DBC0D3-832F-F74E-AFEB-E235BEA41874}"/>
    <hyperlink ref="J755" r:id="rId1334" xr:uid="{7E1F1C5D-E5A6-084E-B2C4-59AB881D540E}"/>
    <hyperlink ref="W755" r:id="rId1335" xr:uid="{78B72924-C139-CA4C-A1EE-C8DC7F84909D}"/>
    <hyperlink ref="J756" r:id="rId1336" xr:uid="{6B1E64EA-B8F5-9B45-A5CB-F08AF9FEDFD3}"/>
    <hyperlink ref="W756" r:id="rId1337" xr:uid="{3E0CC476-8171-C44C-835F-07B75AC61FB0}"/>
    <hyperlink ref="J757" r:id="rId1338" xr:uid="{EF71F15D-78CE-2E43-B58F-5B9C811CA19C}"/>
    <hyperlink ref="W757" r:id="rId1339" xr:uid="{48D514DD-2473-8D43-9AB1-2450D902F672}"/>
    <hyperlink ref="J758" r:id="rId1340" xr:uid="{F1196A7B-FE1C-5543-A6EA-F26459C131D8}"/>
    <hyperlink ref="W758" r:id="rId1341" xr:uid="{4A37FB3F-D120-DD4F-874D-6A814EE87CBA}"/>
    <hyperlink ref="J759" r:id="rId1342" xr:uid="{827E32EF-594F-104B-9CC2-4B5E96F35884}"/>
    <hyperlink ref="W759" r:id="rId1343" xr:uid="{813CF6CC-CE44-2745-8DD2-F670B5ACA428}"/>
    <hyperlink ref="J760" r:id="rId1344" xr:uid="{5DD655DB-F743-024B-B552-C7794F9F169A}"/>
    <hyperlink ref="W760" r:id="rId1345" xr:uid="{B43CD2D4-64BF-EF43-B7CF-3A0711540F1E}"/>
    <hyperlink ref="J761" r:id="rId1346" xr:uid="{191B182C-087E-904D-A30F-D15E3411155C}"/>
    <hyperlink ref="W761" r:id="rId1347" xr:uid="{A6406681-46F2-AA4A-AB4E-3FCF76879567}"/>
    <hyperlink ref="J762" r:id="rId1348" xr:uid="{2F5FEEC5-2247-5648-BC48-6F0E5380B609}"/>
    <hyperlink ref="J763" r:id="rId1349" xr:uid="{ABE8094F-EB12-9342-A1FC-DC5957387669}"/>
    <hyperlink ref="W763" r:id="rId1350" xr:uid="{716C41BC-8A29-0B47-9101-5275800A7EF8}"/>
    <hyperlink ref="J764" r:id="rId1351" xr:uid="{409C52E4-13C0-9F49-962A-653D4C8AACE1}"/>
    <hyperlink ref="W764" r:id="rId1352" xr:uid="{8129A813-9943-9C4B-8162-97C6A35763E2}"/>
    <hyperlink ref="J765" r:id="rId1353" xr:uid="{D12FC83E-7E40-164E-9FAD-75444383F81E}"/>
    <hyperlink ref="W765" r:id="rId1354" xr:uid="{8631D2A6-3958-CA4F-B300-AF0665BA678F}"/>
    <hyperlink ref="J766" r:id="rId1355" xr:uid="{1E8F9C30-1A82-204A-AFB1-FBF0A6B73511}"/>
    <hyperlink ref="W766" r:id="rId1356" xr:uid="{B8337B9D-D619-AF40-A6C1-EAB9F8060591}"/>
    <hyperlink ref="J767" r:id="rId1357" xr:uid="{4F9D7FA4-CEDB-AD44-A3AD-58E5462B54EC}"/>
    <hyperlink ref="W767" r:id="rId1358" xr:uid="{A4B4C35E-0BA1-0742-A5B3-0D404792586B}"/>
    <hyperlink ref="J768" r:id="rId1359" xr:uid="{E0A9B367-CB54-5C46-875A-CD9A8BCB6730}"/>
    <hyperlink ref="W768" r:id="rId1360" xr:uid="{BB3A69D4-4EAB-C449-AB61-690F68F8A842}"/>
    <hyperlink ref="J769" r:id="rId1361" xr:uid="{E4933C6E-00A3-BC40-AE5E-A82151F1A2E7}"/>
    <hyperlink ref="W769" r:id="rId1362" xr:uid="{3549AD0B-24C9-434D-B166-68B80D0A1EF1}"/>
    <hyperlink ref="J770" r:id="rId1363" xr:uid="{BF663D4B-A015-0C43-B218-D075AA357E24}"/>
    <hyperlink ref="J771" r:id="rId1364" xr:uid="{018312D5-B89A-3447-95E3-E796C53922C9}"/>
    <hyperlink ref="W771" r:id="rId1365" xr:uid="{54B6B512-BE4E-B948-991A-3FCFD43251CA}"/>
    <hyperlink ref="J772" r:id="rId1366" xr:uid="{3202E1D1-21EF-F740-9FF9-0DB25F497F39}"/>
    <hyperlink ref="W772" r:id="rId1367" xr:uid="{622381A1-2174-3A45-B708-EA9258639F5A}"/>
    <hyperlink ref="J773" r:id="rId1368" xr:uid="{0AE5C545-596A-B841-97C0-EA6FB66CDA97}"/>
    <hyperlink ref="W773" r:id="rId1369" xr:uid="{08F7683F-EC29-0F4C-A82B-AD4EE2EED0A4}"/>
    <hyperlink ref="J774" r:id="rId1370" xr:uid="{2DD31FBA-A9D5-3747-9B5E-4F6957916426}"/>
    <hyperlink ref="J775" r:id="rId1371" xr:uid="{7C9E5579-4974-8648-AD97-DD3B60E66139}"/>
    <hyperlink ref="J776" r:id="rId1372" xr:uid="{2E32AC7D-7EC1-EA4D-A1FB-33D385866978}"/>
    <hyperlink ref="W776" r:id="rId1373" xr:uid="{5ACB1251-2D2A-134F-B7C5-6C54F99AE4C0}"/>
    <hyperlink ref="J777" r:id="rId1374" xr:uid="{9AC36298-2D10-1241-966A-CE499FBCEF18}"/>
    <hyperlink ref="W777" r:id="rId1375" xr:uid="{CD7DF51C-811F-F549-A32C-8B1DCAFF7F53}"/>
    <hyperlink ref="J778" r:id="rId1376" xr:uid="{4645DDE5-E6A4-9A49-8D7E-56B6B60D8592}"/>
    <hyperlink ref="W778" r:id="rId1377" xr:uid="{D52AAC98-83B6-6549-9DBA-B844EC251076}"/>
    <hyperlink ref="J779" r:id="rId1378" xr:uid="{1859BAC5-3140-9544-AAF1-CF5233E2F70A}"/>
    <hyperlink ref="W779" r:id="rId1379" xr:uid="{4838D79A-DA10-D54D-A13E-ED680477C588}"/>
    <hyperlink ref="J780" r:id="rId1380" xr:uid="{C97C37BA-89F3-0B4D-B73E-D30D1B9C146B}"/>
    <hyperlink ref="W780" r:id="rId1381" xr:uid="{F901F14E-616F-944F-983A-561AFE836633}"/>
    <hyperlink ref="J781" r:id="rId1382" xr:uid="{8592E964-9A9D-6D40-B71B-0AF13B8AAC31}"/>
    <hyperlink ref="W781" r:id="rId1383" xr:uid="{327C8BD1-7407-ED4A-824D-74417B0FBEFA}"/>
    <hyperlink ref="J782" r:id="rId1384" xr:uid="{1CADB269-1D8D-5B4D-AD58-40AFB02C73CB}"/>
    <hyperlink ref="W782" r:id="rId1385" xr:uid="{FC81A46A-EEBA-614B-93DE-A12F3DAF0DB0}"/>
    <hyperlink ref="J783" r:id="rId1386" xr:uid="{CB2017CE-BE9B-0B4B-8C69-653FCB8A30C5}"/>
    <hyperlink ref="J784" r:id="rId1387" xr:uid="{BB092CC3-5030-154D-A0BE-A944E6A599B3}"/>
    <hyperlink ref="W784" r:id="rId1388" xr:uid="{E6153CDA-E06A-D044-9C1D-E7F20DE9B146}"/>
    <hyperlink ref="J785" r:id="rId1389" xr:uid="{6B0BB24C-BA28-0D47-AAC8-1A63294F0F4D}"/>
    <hyperlink ref="W785" r:id="rId1390" xr:uid="{40F2A5AC-661B-8A44-8D97-2B32AA886198}"/>
    <hyperlink ref="J786" r:id="rId1391" xr:uid="{1BE08994-5E77-EF48-A2B0-BC0FE0E47859}"/>
    <hyperlink ref="J787" r:id="rId1392" xr:uid="{47746626-0042-114D-9778-0D54375439F8}"/>
    <hyperlink ref="W787" r:id="rId1393" xr:uid="{C4E2C3CD-9140-8644-BCBD-9FD2EDDA345B}"/>
    <hyperlink ref="J788" r:id="rId1394" xr:uid="{1D9B1967-9E27-664B-90C0-CB23AE5F6D91}"/>
    <hyperlink ref="W788" r:id="rId1395" xr:uid="{61AC2624-3095-C54F-9393-353EE66A67BA}"/>
    <hyperlink ref="J789" r:id="rId1396" xr:uid="{0FD87159-98DD-F04B-8131-A65F072E0DCA}"/>
    <hyperlink ref="W789" r:id="rId1397" xr:uid="{92DDF90B-088B-244F-A928-206FB6685ACD}"/>
    <hyperlink ref="J790" r:id="rId1398" xr:uid="{6E31C5D1-EF52-7943-A44E-F342B7F722AA}"/>
    <hyperlink ref="W790" r:id="rId1399" xr:uid="{54A47A9F-6779-524A-86BE-09671714AC69}"/>
    <hyperlink ref="J791" r:id="rId1400" xr:uid="{F9412EB9-FEE6-1F48-B225-1F3762458C05}"/>
    <hyperlink ref="W791" r:id="rId1401" xr:uid="{859A1142-F3DC-B049-892C-7E93B8EA5133}"/>
    <hyperlink ref="J792" r:id="rId1402" xr:uid="{84956F16-E5F9-DC4E-AA79-CF089A939D55}"/>
    <hyperlink ref="J793" r:id="rId1403" xr:uid="{C3C2E1EA-A93D-C847-97CB-7B4350AFF1FB}"/>
    <hyperlink ref="W793" r:id="rId1404" xr:uid="{DDACBD88-713B-CC4A-9C79-BA99BB0C182C}"/>
    <hyperlink ref="J794" r:id="rId1405" xr:uid="{7122731C-F7EA-DD4E-A119-F8534BEC1D23}"/>
    <hyperlink ref="W794" r:id="rId1406" xr:uid="{834520A0-A0B1-9D41-81B4-2AE7A2270947}"/>
    <hyperlink ref="J795" r:id="rId1407" xr:uid="{81803186-4C4A-FA44-9D76-834ED3E8FE52}"/>
    <hyperlink ref="W795" r:id="rId1408" xr:uid="{381C2105-B4D5-9A4A-9BBD-C0AC3ADAC791}"/>
    <hyperlink ref="J796" r:id="rId1409" xr:uid="{77FFEF4B-3B2A-7546-98B5-F2092436FF3A}"/>
    <hyperlink ref="W796" r:id="rId1410" xr:uid="{F19B530C-C529-1E49-A29F-22435A7CE797}"/>
    <hyperlink ref="J797" r:id="rId1411" xr:uid="{0B5B0750-A8F5-3B4E-A9FD-A0EA7C43CB7B}"/>
    <hyperlink ref="W797" r:id="rId1412" xr:uid="{35FBC11D-3EAE-8648-8B7B-C74472602740}"/>
    <hyperlink ref="J798" r:id="rId1413" xr:uid="{6FE57D73-D962-EC48-B453-AA5994005CB4}"/>
    <hyperlink ref="W798" r:id="rId1414" xr:uid="{2B8B20E4-7EAC-DF4A-874D-B7695DD41888}"/>
    <hyperlink ref="J799" r:id="rId1415" xr:uid="{84BF26E7-58F0-C841-A333-F542E525314A}"/>
    <hyperlink ref="W799" r:id="rId1416" xr:uid="{F72F8D11-536C-454F-9FC6-66ABE4D7AE3A}"/>
    <hyperlink ref="J800" r:id="rId1417" xr:uid="{A00104C7-D4DD-034D-87ED-13F2CB749620}"/>
    <hyperlink ref="W800" r:id="rId1418" xr:uid="{9F4F3553-9EE7-7644-ADC9-9B16790EFE08}"/>
    <hyperlink ref="J801" r:id="rId1419" xr:uid="{59C58383-B285-0C4F-8C0F-89858EF1384F}"/>
    <hyperlink ref="J802" r:id="rId1420" xr:uid="{4CD7AB39-F824-5945-9C2C-A286A5F11609}"/>
    <hyperlink ref="W802" r:id="rId1421" xr:uid="{D6E5059E-C7ED-8445-8AA3-8DD633596890}"/>
    <hyperlink ref="J803" r:id="rId1422" xr:uid="{AFA9EEC1-3064-954A-BCDC-749389735438}"/>
    <hyperlink ref="J804" r:id="rId1423" xr:uid="{BC9B0CB7-4587-ED4D-8E7A-A6703581B708}"/>
    <hyperlink ref="J805" r:id="rId1424" xr:uid="{14E36166-5A47-5E47-A635-A5B148C73788}"/>
    <hyperlink ref="W805" r:id="rId1425" xr:uid="{A4F3799A-98C2-7543-B81F-605232E58FD0}"/>
    <hyperlink ref="J806" r:id="rId1426" xr:uid="{2EE59967-6FEA-9D42-B887-70A92FAE021A}"/>
    <hyperlink ref="J807" r:id="rId1427" xr:uid="{323B2F21-8F66-7642-B1B0-4A95674029DC}"/>
    <hyperlink ref="W807" r:id="rId1428" xr:uid="{75D14B3F-53A7-BF4A-A008-A705857D3F05}"/>
    <hyperlink ref="J808" r:id="rId1429" xr:uid="{80E8BF45-CCB6-164F-81E4-CF6703BA5E2D}"/>
    <hyperlink ref="W808" r:id="rId1430" xr:uid="{7333C5C8-621B-9F4C-A581-AC0E794C4254}"/>
    <hyperlink ref="J809" r:id="rId1431" xr:uid="{F96C4177-C3E7-C644-B336-94E7E45732C8}"/>
    <hyperlink ref="W809" r:id="rId1432" xr:uid="{BBBF820A-E455-4846-83DC-4402ECF60D08}"/>
    <hyperlink ref="J810" r:id="rId1433" xr:uid="{D0EFEC40-A8A9-2640-B95F-9532E8EF1DFE}"/>
    <hyperlink ref="W810" r:id="rId1434" xr:uid="{B493332D-CD3A-DF4A-9E56-E04B1C2E429A}"/>
    <hyperlink ref="J811" r:id="rId1435" xr:uid="{E1A0F643-E288-DF48-941D-71DC862B103C}"/>
    <hyperlink ref="W811" r:id="rId1436" xr:uid="{89AEA7E8-DFC8-A647-9319-65C37532967A}"/>
    <hyperlink ref="J812" r:id="rId1437" xr:uid="{5D086C4B-69B0-2147-B890-7CC422015A32}"/>
    <hyperlink ref="W812" r:id="rId1438" xr:uid="{9D33C126-E329-2D4B-8AB5-35C6C67ED127}"/>
    <hyperlink ref="J813" r:id="rId1439" xr:uid="{07CBBD32-9AF9-4D4E-AFC9-2CF128174F43}"/>
    <hyperlink ref="W813" r:id="rId1440" xr:uid="{FDA6DF82-C96A-5847-A23B-CBDDB7A71E1F}"/>
    <hyperlink ref="J814" r:id="rId1441" xr:uid="{A161B766-1368-EE4C-BD6B-8A1886D2665E}"/>
    <hyperlink ref="J815" r:id="rId1442" xr:uid="{399A571C-C2C5-E141-8C49-2EA975A474E0}"/>
    <hyperlink ref="W815" r:id="rId1443" xr:uid="{4B4B42A1-6720-E64D-AED4-1F413CC20781}"/>
    <hyperlink ref="J816" r:id="rId1444" xr:uid="{E2608400-BDD7-374A-ABFA-E1B052C7338A}"/>
    <hyperlink ref="J817" r:id="rId1445" xr:uid="{AE8D5250-BF1F-8F46-B9FF-CA5BF1AF1CD6}"/>
    <hyperlink ref="J818" r:id="rId1446" xr:uid="{4BB8DA09-E29D-284F-9B33-FD4E69FAFBA2}"/>
    <hyperlink ref="J819" r:id="rId1447" xr:uid="{D7B571A6-AD48-7449-8A3F-1DFD5412DB88}"/>
    <hyperlink ref="J820" r:id="rId1448" xr:uid="{506E794B-F64C-884D-A5A9-EDEB0624F1ED}"/>
    <hyperlink ref="W820" r:id="rId1449" xr:uid="{DC1DF2C2-BBFF-E448-AC8B-F333A57BE007}"/>
    <hyperlink ref="J821" r:id="rId1450" xr:uid="{9763DF79-F954-014E-B8B9-FEDD3F434F67}"/>
    <hyperlink ref="W821" r:id="rId1451" xr:uid="{5F245FBA-3979-2A49-AEBE-2DA2D227A024}"/>
    <hyperlink ref="J822" r:id="rId1452" xr:uid="{87B4EEEF-007E-A740-BB98-27D6B8BD23EE}"/>
    <hyperlink ref="W822" r:id="rId1453" xr:uid="{45F7BAE7-2EDC-4047-BF6F-7136CF1E381D}"/>
    <hyperlink ref="J823" r:id="rId1454" xr:uid="{73378889-B34B-A944-9AF5-FE70217F88E8}"/>
    <hyperlink ref="W823" r:id="rId1455" xr:uid="{200BE924-6493-8A40-9B7C-8B835F3ED8B0}"/>
    <hyperlink ref="J824" r:id="rId1456" xr:uid="{8C434A3C-D420-D749-810C-E428248517B6}"/>
    <hyperlink ref="W824" r:id="rId1457" xr:uid="{2C82F393-5356-3F48-9EB0-1B263F151C37}"/>
    <hyperlink ref="J825" r:id="rId1458" xr:uid="{26D42A15-991E-F44D-8AAE-FE29D1900B7C}"/>
    <hyperlink ref="W825" r:id="rId1459" xr:uid="{49191C14-4488-824B-8A0D-38E375C86B4E}"/>
    <hyperlink ref="J826" r:id="rId1460" xr:uid="{AD78A9F5-0D9D-3B46-99B7-2DE73CD38971}"/>
    <hyperlink ref="W826" r:id="rId1461" xr:uid="{C6E2DF37-0388-CB45-82D4-43B944A284E4}"/>
    <hyperlink ref="J827" r:id="rId1462" xr:uid="{21BAE770-949D-7F47-94CC-FC7A96CF5D4E}"/>
    <hyperlink ref="W827" r:id="rId1463" xr:uid="{CFFD2D06-E832-D643-A6E4-DCBB28D0518A}"/>
    <hyperlink ref="J828" r:id="rId1464" xr:uid="{160BCA95-A00A-D249-A048-584B74B035B7}"/>
    <hyperlink ref="W828" r:id="rId1465" xr:uid="{E4B77722-25C9-8F42-862F-31D68005C795}"/>
    <hyperlink ref="J829" r:id="rId1466" xr:uid="{860F10F7-2043-1D41-AD67-AE1473FE8A7F}"/>
    <hyperlink ref="W829" r:id="rId1467" xr:uid="{577B7A2E-1D42-D14B-BEC3-3BC89C55E800}"/>
    <hyperlink ref="J830" r:id="rId1468" xr:uid="{A44D1523-2EC3-9340-8306-15646A841F4E}"/>
    <hyperlink ref="W830" r:id="rId1469" xr:uid="{4DFB1523-671B-7A4D-9F9B-FF11198CE60D}"/>
    <hyperlink ref="J831" r:id="rId1470" xr:uid="{98CFFD01-FAD6-BD4A-BF4C-BEF6127E8C1C}"/>
    <hyperlink ref="W831" r:id="rId1471" xr:uid="{4F94D10B-D17C-4743-8E13-B125DE1CA501}"/>
    <hyperlink ref="J832" r:id="rId1472" xr:uid="{046D8737-9736-C745-B516-1DB799A6C118}"/>
    <hyperlink ref="J833" r:id="rId1473" xr:uid="{5BD6C408-3263-FC41-945C-2DEC5A3B73D2}"/>
    <hyperlink ref="W833" r:id="rId1474" xr:uid="{EB339C37-44BD-7244-B87C-F59292C955F5}"/>
    <hyperlink ref="J834" r:id="rId1475" xr:uid="{64CABCAE-DA5D-1F48-9633-AEB729A11C77}"/>
    <hyperlink ref="W834" r:id="rId1476" xr:uid="{BEC0440F-B53E-B044-AD62-4867C116789D}"/>
    <hyperlink ref="J835" r:id="rId1477" xr:uid="{C29ED92A-C838-8343-8455-1115D0B98C80}"/>
    <hyperlink ref="J836" r:id="rId1478" xr:uid="{38199518-554C-1A46-975B-2362D827D328}"/>
    <hyperlink ref="W836" r:id="rId1479" xr:uid="{39468771-460F-5841-9383-2036D021F41D}"/>
    <hyperlink ref="J837" r:id="rId1480" xr:uid="{F0D28F38-20C4-5149-9C8C-662F22787F6F}"/>
    <hyperlink ref="W837" r:id="rId1481" xr:uid="{9B67C591-F9E9-2D40-B8F5-F1B2A864847E}"/>
    <hyperlink ref="J838" r:id="rId1482" xr:uid="{6651151B-672A-604C-83D0-8B0946073A9F}"/>
    <hyperlink ref="J839" r:id="rId1483" xr:uid="{D15B8E82-7D0E-C84B-98EE-45C47CF27765}"/>
    <hyperlink ref="W839" r:id="rId1484" xr:uid="{4809B73B-093F-E141-B25A-AD9DAC06AA0C}"/>
    <hyperlink ref="J840" r:id="rId1485" xr:uid="{E5879DBA-8132-D346-99FA-7A67B5C8F228}"/>
    <hyperlink ref="W840" r:id="rId1486" xr:uid="{224681EC-F1DA-8D47-8DD0-49E31F11BC63}"/>
    <hyperlink ref="J841" r:id="rId1487" xr:uid="{E52F8BEB-2A4E-D14A-B159-F3BD60D6E82F}"/>
    <hyperlink ref="W841" r:id="rId1488" xr:uid="{B50A8E6B-532F-4545-A95D-008511CAD984}"/>
    <hyperlink ref="J842" r:id="rId1489" xr:uid="{1B67F4E1-51E8-4540-8083-24F32E511C2B}"/>
    <hyperlink ref="W842" r:id="rId1490" xr:uid="{22EC08B6-09FF-B84C-BD96-E859218998A6}"/>
    <hyperlink ref="J843" r:id="rId1491" xr:uid="{94F855B5-D6BB-2249-B937-EC59610C4EA1}"/>
    <hyperlink ref="W843" r:id="rId1492" xr:uid="{C4C2AA0B-FFD8-3B47-A781-881B24B72540}"/>
    <hyperlink ref="J844" r:id="rId1493" xr:uid="{9ED07925-ABDE-8444-BC0C-6964604E3F1B}"/>
    <hyperlink ref="W844" r:id="rId1494" xr:uid="{E1A23FD6-0ABB-1140-8884-F8E564068D90}"/>
    <hyperlink ref="J845" r:id="rId1495" xr:uid="{B7B8C30E-92DA-9545-AC37-018C53E9AAD0}"/>
    <hyperlink ref="W845" r:id="rId1496" xr:uid="{FC3392A6-A69F-B74D-BBDF-78EC31ABF531}"/>
    <hyperlink ref="J846" r:id="rId1497" xr:uid="{31B91144-2BFB-5A49-9286-8E9F61BC733B}"/>
    <hyperlink ref="W846" r:id="rId1498" xr:uid="{1B7972A2-718B-CD4B-9108-1F47D4A1624F}"/>
    <hyperlink ref="J847" r:id="rId1499" xr:uid="{6088B577-D1F0-9D46-AB3E-EFAD10AE2838}"/>
    <hyperlink ref="J848" r:id="rId1500" xr:uid="{2598CA36-25C6-2841-B510-D7B63570397D}"/>
    <hyperlink ref="J849" r:id="rId1501" xr:uid="{4917B213-D77A-2243-A3F1-D9AAB9F1061F}"/>
    <hyperlink ref="W849" r:id="rId1502" xr:uid="{5D5A5734-B135-9241-8DE1-945097CC4048}"/>
    <hyperlink ref="J850" r:id="rId1503" xr:uid="{EC56FDF1-E807-5340-A441-B12B11F4C024}"/>
    <hyperlink ref="J851" r:id="rId1504" xr:uid="{99E7529B-E7C1-494D-9823-5E0721E5E4AC}"/>
    <hyperlink ref="J852" r:id="rId1505" xr:uid="{500D2B22-64CA-AB4C-8681-1FE145B658D6}"/>
    <hyperlink ref="W852" r:id="rId1506" xr:uid="{AE77CF06-AFB6-1C4A-B2CA-9EB7DD245CDE}"/>
    <hyperlink ref="J853" r:id="rId1507" xr:uid="{76BF197E-4E56-6F4C-8CE5-DCA90042CB49}"/>
    <hyperlink ref="J854" r:id="rId1508" xr:uid="{0F0E3763-021C-F140-89D5-770CD5D6C14C}"/>
    <hyperlink ref="W854" r:id="rId1509" xr:uid="{1E560594-EDC4-E148-8561-7017BA9BFCAB}"/>
    <hyperlink ref="J855" r:id="rId1510" xr:uid="{A9D63C3D-A4F7-904C-8369-738E7519ECE3}"/>
    <hyperlink ref="W855" r:id="rId1511" xr:uid="{D4247868-D7D9-6546-BD32-E8A5BAAB6DE4}"/>
    <hyperlink ref="J856" r:id="rId1512" xr:uid="{B4524DFD-DBBB-A94F-93CE-747F7159947C}"/>
    <hyperlink ref="J857" r:id="rId1513" xr:uid="{A706CCAC-BD7C-704B-9257-E15DAE25D3F3}"/>
    <hyperlink ref="W857" r:id="rId1514" xr:uid="{C229BAF9-912D-BB4F-8F5C-5A58A4746902}"/>
    <hyperlink ref="J858" r:id="rId1515" xr:uid="{2CF26A31-F7D7-C247-8CD1-23079AE2AE89}"/>
    <hyperlink ref="W858" r:id="rId1516" xr:uid="{8999FBB4-C22F-7243-AEAC-EF1AF9F1EC5F}"/>
    <hyperlink ref="J859" r:id="rId1517" xr:uid="{681B909B-87F7-C248-900B-6B20D9785A73}"/>
    <hyperlink ref="W859" r:id="rId1518" xr:uid="{BB7423C4-2C5A-8448-ADA0-9D566553F9BE}"/>
    <hyperlink ref="J860" r:id="rId1519" xr:uid="{02DEAB37-6E3E-A74D-B22C-3E233B845BF6}"/>
    <hyperlink ref="W860" r:id="rId1520" xr:uid="{635622AD-8776-234F-A834-792C5A658DD3}"/>
    <hyperlink ref="J861" r:id="rId1521" xr:uid="{989199D1-00C2-1746-9E59-1A3C6B3FB69A}"/>
    <hyperlink ref="J862" r:id="rId1522" xr:uid="{B3B5FF44-A490-6E4C-9985-16396ECCAD25}"/>
    <hyperlink ref="W862" r:id="rId1523" xr:uid="{7BF2D44F-DD5C-AC48-8D6F-376A6545A044}"/>
    <hyperlink ref="J863" r:id="rId1524" xr:uid="{C7480F9B-5DF8-A141-8DCF-E74247234D07}"/>
    <hyperlink ref="J864" r:id="rId1525" xr:uid="{3AEDCAD7-D49A-314E-A916-56C37D47DECF}"/>
    <hyperlink ref="J865" r:id="rId1526" xr:uid="{11DC5A60-A95C-D347-A10B-2E9925D035D5}"/>
    <hyperlink ref="W865" r:id="rId1527" xr:uid="{879BABF2-4EA0-C148-A5CD-B11C4D9D6030}"/>
    <hyperlink ref="J866" r:id="rId1528" xr:uid="{C77D4365-7599-184E-B931-BA24C38944B4}"/>
    <hyperlink ref="W866" r:id="rId1529" xr:uid="{14C77056-C4BA-C64F-8422-233D8353A9A5}"/>
    <hyperlink ref="J867" r:id="rId1530" xr:uid="{F0164639-4DEF-D84E-B83F-9EB85188EFEC}"/>
    <hyperlink ref="J868" r:id="rId1531" xr:uid="{A668C170-D347-1A4B-8843-0B51630C6F69}"/>
    <hyperlink ref="W868" r:id="rId1532" xr:uid="{78F489BE-864B-1A4B-8CF3-F699D8CD4EE0}"/>
    <hyperlink ref="J869" r:id="rId1533" xr:uid="{7820D30E-FE7F-1748-9994-F70E2F258A13}"/>
    <hyperlink ref="W869" r:id="rId1534" xr:uid="{496E98B2-7D33-7F47-AF92-F8B6472EC631}"/>
    <hyperlink ref="J870" r:id="rId1535" xr:uid="{04F1A8B0-8B67-3848-A935-05307DB8C190}"/>
    <hyperlink ref="J871" r:id="rId1536" xr:uid="{A4BE9929-6A6D-144E-9D33-9DD8589FA33E}"/>
    <hyperlink ref="W871" r:id="rId1537" xr:uid="{C0DCCDF4-EFAB-BF4F-9E7A-B3C367728E95}"/>
    <hyperlink ref="J872" r:id="rId1538" xr:uid="{D7550BFB-0444-AC4F-A4E3-1771A3E6403E}"/>
    <hyperlink ref="W872" r:id="rId1539" xr:uid="{C5BD6BAE-780E-0942-999D-4A4A041594F6}"/>
    <hyperlink ref="J873" r:id="rId1540" xr:uid="{F3CD94AB-B9EC-9443-A3C9-EB6C7E652D5E}"/>
    <hyperlink ref="W873" r:id="rId1541" xr:uid="{12DFEB36-398C-6C4E-AAEA-7A47E93995F8}"/>
    <hyperlink ref="J874" r:id="rId1542" xr:uid="{1CE30941-F367-F846-8663-3355A4E5D6E5}"/>
    <hyperlink ref="W874" r:id="rId1543" xr:uid="{1FBF7AAE-9FA6-D44E-8B11-D02D71681C9E}"/>
    <hyperlink ref="W875" r:id="rId1544" xr:uid="{60416291-FB0C-D04C-8E84-DEB9CBB8A510}"/>
    <hyperlink ref="J876" r:id="rId1545" xr:uid="{8E7095F0-D7AE-504A-939B-00822F99AEBC}"/>
    <hyperlink ref="J877" r:id="rId1546" xr:uid="{0BB3FF2E-BF88-C94D-914D-AD36652D7593}"/>
    <hyperlink ref="J878" r:id="rId1547" xr:uid="{1DFCD4AB-94CC-B64A-A027-F1D69AD8EE79}"/>
    <hyperlink ref="W878" r:id="rId1548" xr:uid="{141B5F35-7000-8D4C-ACCC-390B3CA275AD}"/>
    <hyperlink ref="J879" r:id="rId1549" xr:uid="{CA35920D-C6DB-5041-B222-ECE1EFD80C63}"/>
    <hyperlink ref="W879" r:id="rId1550" xr:uid="{44FFDC10-2086-7140-AF28-E238A03BB6AB}"/>
    <hyperlink ref="J880" r:id="rId1551" xr:uid="{24C5895E-E9E3-054C-AF25-326D675FAC22}"/>
    <hyperlink ref="J881" r:id="rId1552" xr:uid="{5BB8D3D6-6D62-074A-8106-F4F25363DA49}"/>
    <hyperlink ref="W881" r:id="rId1553" xr:uid="{7F071A8F-E458-B84F-9F05-382475236A95}"/>
    <hyperlink ref="J882" r:id="rId1554" xr:uid="{1F355F0A-1F42-ED40-83B2-A9F33A9B1F8B}"/>
    <hyperlink ref="W882" r:id="rId1555" xr:uid="{4AF5910E-B9C1-E44E-B45D-F95722F153DE}"/>
    <hyperlink ref="J883" r:id="rId1556" xr:uid="{89A942E0-10AF-F242-B3B5-C12A80F5C78A}"/>
    <hyperlink ref="W883" r:id="rId1557" xr:uid="{3A2779D0-9CC6-B140-BFAE-B5BB81DE53D9}"/>
    <hyperlink ref="J884" r:id="rId1558" xr:uid="{392E1761-CC58-174C-AD91-768BBEDC2FFB}"/>
    <hyperlink ref="W884" r:id="rId1559" xr:uid="{40BA146D-ECC1-5A4B-A141-44A70CDAD187}"/>
    <hyperlink ref="J885" r:id="rId1560" xr:uid="{0DA5021A-3269-7A49-9CB9-0E6EA45E4298}"/>
    <hyperlink ref="W885" r:id="rId1561" xr:uid="{AEFB69E7-6C77-3846-9E1C-5D8F53D065FC}"/>
    <hyperlink ref="J886" r:id="rId1562" xr:uid="{B18CAFCB-FB00-1C4B-809E-E281F5E1F013}"/>
    <hyperlink ref="W886" r:id="rId1563" xr:uid="{112219EE-34A7-8946-9D44-CA62853CED48}"/>
    <hyperlink ref="J887" r:id="rId1564" xr:uid="{E2D157FC-B83E-0B42-BC17-BE2CD93A2C8C}"/>
    <hyperlink ref="W887" r:id="rId1565" xr:uid="{9F3257D9-A061-FD41-9B82-209E6DD12A8B}"/>
    <hyperlink ref="J888" r:id="rId1566" xr:uid="{3C2CFD79-9F82-2E42-AFCC-F1B234FBF3B8}"/>
    <hyperlink ref="J889" r:id="rId1567" xr:uid="{7B7A9714-7196-6244-AD7A-A2265DD69286}"/>
    <hyperlink ref="W889" r:id="rId1568" xr:uid="{725DFE8B-24A0-2D45-8896-093344A44920}"/>
    <hyperlink ref="J890" r:id="rId1569" xr:uid="{ED90B715-CD24-FF44-9ED9-55890AFB7FC1}"/>
    <hyperlink ref="W890" r:id="rId1570" xr:uid="{32C3045A-B658-0248-AE56-1D7F3EBB08D1}"/>
    <hyperlink ref="J891" r:id="rId1571" xr:uid="{8C6CCB00-52EB-8440-B341-60FC4288BA4D}"/>
    <hyperlink ref="W891" r:id="rId1572" xr:uid="{A30D4A4E-3C85-4A44-99B9-4BE597830C56}"/>
    <hyperlink ref="J892" r:id="rId1573" xr:uid="{B5EF1190-7A07-0A48-A7A0-8395A8B15D79}"/>
    <hyperlink ref="W892" r:id="rId1574" xr:uid="{A894B87F-2FE7-9741-A96C-54BCB1993E88}"/>
    <hyperlink ref="J893" r:id="rId1575" xr:uid="{6E5844E6-5A10-B444-A968-1BB5F944E6AC}"/>
    <hyperlink ref="W893" r:id="rId1576" xr:uid="{FEFBCA35-A754-794A-8454-6C39966D55D3}"/>
    <hyperlink ref="J894" r:id="rId1577" xr:uid="{75733A44-BF4D-3044-92FF-0D998204AA89}"/>
    <hyperlink ref="J895" r:id="rId1578" xr:uid="{BE142B28-C567-7246-B03E-F641179878D8}"/>
    <hyperlink ref="J896" r:id="rId1579" xr:uid="{340FD622-FCC5-F34C-B09B-C2E7164625C6}"/>
    <hyperlink ref="W896" r:id="rId1580" xr:uid="{80F48CB7-9750-9248-9238-3C60F862B452}"/>
    <hyperlink ref="J897" r:id="rId1581" xr:uid="{EC099DF7-F349-FD44-8257-D049A505308A}"/>
    <hyperlink ref="J898" r:id="rId1582" xr:uid="{803386C3-5C24-F74E-943B-41E593EDFD2F}"/>
    <hyperlink ref="W898" r:id="rId1583" xr:uid="{3D67FA5F-4433-DF40-ADB1-14452D22DF86}"/>
    <hyperlink ref="J899" r:id="rId1584" xr:uid="{A07DD8B3-08A3-5C4E-A9C0-95AE70EDDABF}"/>
    <hyperlink ref="J900" r:id="rId1585" xr:uid="{9055AC79-580F-2340-9EC2-CA254B8F8F98}"/>
    <hyperlink ref="J901" r:id="rId1586" xr:uid="{2A95E8EE-F2AE-3144-8924-4E2CA03074DF}"/>
    <hyperlink ref="W901" r:id="rId1587" xr:uid="{AE07D317-4E9D-E140-AB0D-F7DD9CE65227}"/>
    <hyperlink ref="J902" r:id="rId1588" xr:uid="{1A3F6D17-20CB-B940-B3C1-296A81F4F309}"/>
    <hyperlink ref="J903" r:id="rId1589" xr:uid="{E047B441-C83F-F344-9770-EB7573A172CB}"/>
    <hyperlink ref="W903" r:id="rId1590" xr:uid="{AFED30E8-E2EC-E14F-ADCF-960E9E1898BA}"/>
    <hyperlink ref="J904" r:id="rId1591" xr:uid="{88C2C23F-6E49-2442-9066-B9D7EC30D742}"/>
    <hyperlink ref="W904" r:id="rId1592" xr:uid="{4BC2D664-5073-424A-A733-54CC67FE48B4}"/>
    <hyperlink ref="J905" r:id="rId1593" xr:uid="{BAFA0D1A-CAE9-F54F-8C3C-9515F2AC6D0A}"/>
    <hyperlink ref="W905" r:id="rId1594" xr:uid="{B6AC0422-3710-C24E-B298-680ABCC64B45}"/>
    <hyperlink ref="J906" r:id="rId1595" xr:uid="{554E9F85-28AD-BA4C-A8BB-8708DADEF29E}"/>
    <hyperlink ref="W906" r:id="rId1596" xr:uid="{97D4A1EE-0B80-9B4A-8FB3-F944BADEDA1D}"/>
    <hyperlink ref="J907" r:id="rId1597" xr:uid="{980DFBA9-A720-8245-A0CB-44D78E972044}"/>
    <hyperlink ref="W907" r:id="rId1598" xr:uid="{26A0E272-D0AC-A64E-8B26-05EC3F7F783B}"/>
    <hyperlink ref="J908" r:id="rId1599" xr:uid="{CCA748D5-839B-6E44-AE43-3DCACA33988E}"/>
    <hyperlink ref="W908" r:id="rId1600" xr:uid="{C93FC1AE-7858-1C46-ACB3-F38659B47806}"/>
    <hyperlink ref="J909" r:id="rId1601" xr:uid="{735C5C91-B265-5A4A-90C8-9DDE1D6A279F}"/>
    <hyperlink ref="W909" r:id="rId1602" xr:uid="{642E94B5-3567-1E4D-9678-C03D3E710881}"/>
    <hyperlink ref="J910" r:id="rId1603" xr:uid="{E25D3B57-D48B-AD4C-B923-A09E66AA480A}"/>
    <hyperlink ref="W910" r:id="rId1604" xr:uid="{9DE63BEC-37FF-3448-9751-876FC60A41FB}"/>
    <hyperlink ref="J911" r:id="rId1605" xr:uid="{2C77E335-4DDB-4A40-BC73-D9FF83D99089}"/>
    <hyperlink ref="W911" r:id="rId1606" xr:uid="{832FBC5C-C708-D541-BEED-41BF4618C705}"/>
    <hyperlink ref="J912" r:id="rId1607" xr:uid="{B27CF47F-5AEA-474A-A6D2-A3ED362D1B28}"/>
    <hyperlink ref="W912" r:id="rId1608" xr:uid="{20D8152F-F957-474A-BF4D-085188DB3E06}"/>
    <hyperlink ref="J913" r:id="rId1609" xr:uid="{17A90285-5B1A-AD4E-B80C-14A2B34EBD60}"/>
    <hyperlink ref="J914" r:id="rId1610" xr:uid="{BC79AB4D-CC53-C24A-92A0-329C7670CEEB}"/>
    <hyperlink ref="W914" r:id="rId1611" xr:uid="{954B69BE-7E41-BB4D-8DAE-7D3F6895D314}"/>
    <hyperlink ref="W915" r:id="rId1612" xr:uid="{F304881E-C1E6-2248-AA02-712BF9E3F346}"/>
    <hyperlink ref="J916" r:id="rId1613" xr:uid="{8539E589-1836-0243-A35D-AA7E73C13F25}"/>
    <hyperlink ref="W916" r:id="rId1614" xr:uid="{9B32D9DC-E379-384A-BFCA-A540699E398F}"/>
    <hyperlink ref="J917" r:id="rId1615" xr:uid="{8811DADD-48E5-B64E-AB2C-9D022E731F7A}"/>
    <hyperlink ref="W917" r:id="rId1616" xr:uid="{F6D5D666-03E0-1248-846A-44C0A10F432B}"/>
    <hyperlink ref="J918" r:id="rId1617" xr:uid="{484E0781-4B8A-7E41-BE30-C51C1095D43D}"/>
    <hyperlink ref="W918" r:id="rId1618" xr:uid="{D66DC3CF-C343-7C48-994F-3E3880AE120C}"/>
    <hyperlink ref="J919" r:id="rId1619" xr:uid="{A8436FDA-D922-C041-84F0-D37C0AA77234}"/>
    <hyperlink ref="W919" r:id="rId1620" xr:uid="{FB87107D-E021-A249-B3B9-EE9BEDF54B2F}"/>
    <hyperlink ref="J920" r:id="rId1621" xr:uid="{38E89C6A-2705-834A-8E37-5A75AFB14DED}"/>
    <hyperlink ref="J921" r:id="rId1622" xr:uid="{CBBA1D3E-0693-F545-8367-4A5E897253C4}"/>
    <hyperlink ref="W921" r:id="rId1623" xr:uid="{F4588590-E5ED-1141-84E6-0941DB6DBE7C}"/>
    <hyperlink ref="J922" r:id="rId1624" xr:uid="{BB76713D-D514-E94E-857F-12C694A6E174}"/>
    <hyperlink ref="W922" r:id="rId1625" xr:uid="{D91B89D8-D7E2-A647-B618-06231EAE2854}"/>
    <hyperlink ref="J923" r:id="rId1626" xr:uid="{7B8E3E7F-3A31-0342-AC97-406943A82BAD}"/>
    <hyperlink ref="W923" r:id="rId1627" xr:uid="{E6299597-DCE7-8246-BAD4-FD6B34F78A91}"/>
    <hyperlink ref="J924" r:id="rId1628" xr:uid="{F43C4DC9-670E-FE4D-8632-725128A00F3B}"/>
    <hyperlink ref="W924" r:id="rId1629" xr:uid="{8C4601AB-54F9-E243-BE36-AEAA148841A0}"/>
    <hyperlink ref="J925" r:id="rId1630" xr:uid="{E3AC3623-5AAE-1C46-B4FB-7BC0B8ADD8A8}"/>
    <hyperlink ref="W925" r:id="rId1631" xr:uid="{1A07FC0F-6B0F-244C-90CD-EB57D6F74FC8}"/>
    <hyperlink ref="J926" r:id="rId1632" xr:uid="{23B3E11E-227E-3A4D-8D07-0F3FBC157498}"/>
    <hyperlink ref="W926" r:id="rId1633" xr:uid="{72FED787-969F-2B42-ABC0-FEEBBC472D9B}"/>
    <hyperlink ref="J927" r:id="rId1634" xr:uid="{91DB2A84-7C8C-344E-9F7F-F379A6871599}"/>
    <hyperlink ref="W927" r:id="rId1635" xr:uid="{DEE7F031-14A9-E248-A611-63D98EB5E6E9}"/>
    <hyperlink ref="J928" r:id="rId1636" xr:uid="{CED5241B-B735-D543-8735-E0AECEF5FFE3}"/>
    <hyperlink ref="J929" r:id="rId1637" xr:uid="{EA5C4C7C-D434-614F-92E2-A2FDB7D64493}"/>
    <hyperlink ref="W929" r:id="rId1638" xr:uid="{B377061C-4DD6-C343-8297-37FDD56EA1DE}"/>
    <hyperlink ref="J930" r:id="rId1639" xr:uid="{0ACC7839-A8A1-1946-963F-578721AD5C3B}"/>
    <hyperlink ref="W930" r:id="rId1640" xr:uid="{D3FCAA45-3A05-CF4F-9B19-5D8695EA6D97}"/>
    <hyperlink ref="J931" r:id="rId1641" xr:uid="{DA3C7A28-FB87-DF4A-A542-7608C9B5F7C1}"/>
    <hyperlink ref="W931" r:id="rId1642" xr:uid="{9F8DACEB-8BBE-4142-98EF-917E8703084B}"/>
    <hyperlink ref="J932" r:id="rId1643" xr:uid="{93947A6B-8A62-8A45-B1E0-06CF48D1A343}"/>
    <hyperlink ref="W932" r:id="rId1644" xr:uid="{160BF385-B8F3-FC40-A960-1F77A360EE22}"/>
    <hyperlink ref="J933" r:id="rId1645" xr:uid="{784CD12F-C23F-5B43-903C-0E672FD8DA30}"/>
    <hyperlink ref="W933" r:id="rId1646" xr:uid="{A862E7D5-464C-A84D-833C-C14A67B49934}"/>
    <hyperlink ref="J934" r:id="rId1647" xr:uid="{B448217A-55AB-A54C-AAA5-FC1F38A43D1F}"/>
    <hyperlink ref="W934" r:id="rId1648" xr:uid="{400C9D18-0C67-B44F-9F8E-E0AE8A8EC772}"/>
    <hyperlink ref="J935" r:id="rId1649" xr:uid="{258B4D2A-900A-C040-86E6-D826285FAEEC}"/>
    <hyperlink ref="W935" r:id="rId1650" xr:uid="{91E67F0F-9B71-174A-9735-31CA4070B6FD}"/>
    <hyperlink ref="J936" r:id="rId1651" xr:uid="{70A481CE-3A97-6145-AB48-1735932C657F}"/>
    <hyperlink ref="J937" r:id="rId1652" xr:uid="{A1E5A074-3EA0-2543-A356-948D4CB65043}"/>
    <hyperlink ref="J938" r:id="rId1653" xr:uid="{04F9AF82-3074-B047-8F97-43B0DFCB24AF}"/>
    <hyperlink ref="W938" r:id="rId1654" xr:uid="{04B8A0E9-482B-DE45-BC27-942B30AFE39C}"/>
    <hyperlink ref="J939" r:id="rId1655" xr:uid="{351A4ADC-0188-7144-A9B0-59E1BDEEBD15}"/>
    <hyperlink ref="W939" r:id="rId1656" xr:uid="{6ADD5761-9389-084B-A4D3-63FEF8610ED6}"/>
    <hyperlink ref="J940" r:id="rId1657" xr:uid="{EABC12D7-4AC8-1248-96C7-767CDDD91D96}"/>
    <hyperlink ref="W940" r:id="rId1658" xr:uid="{55312EB4-2AF6-DD4A-9F73-5BF993723411}"/>
    <hyperlink ref="J941" r:id="rId1659" xr:uid="{41666239-FD99-2543-8138-F273F18B83DD}"/>
    <hyperlink ref="J942" r:id="rId1660" xr:uid="{EF9B234C-0701-4942-81BC-D3B75E3FFE64}"/>
    <hyperlink ref="J943" r:id="rId1661" xr:uid="{6E042CAC-09A5-FA40-A6EA-CAB21E22827F}"/>
    <hyperlink ref="J944" r:id="rId1662" xr:uid="{C6275909-E609-D54C-815B-35701FCEA5D2}"/>
    <hyperlink ref="J945" r:id="rId1663" xr:uid="{217B5893-B99A-9642-BC4A-1B43CC7435DC}"/>
    <hyperlink ref="W945" r:id="rId1664" xr:uid="{58CF8A07-435E-8642-9715-FD17DF63F79C}"/>
    <hyperlink ref="J946" r:id="rId1665" xr:uid="{172B0946-7CD5-5743-B4EB-620F7E2A7A4B}"/>
    <hyperlink ref="W946" r:id="rId1666" xr:uid="{0EA5CB2C-6BD6-1A46-9509-08E39A1BFFDD}"/>
    <hyperlink ref="J947" r:id="rId1667" xr:uid="{4381114E-A5D5-154F-8A0F-567567B60C1A}"/>
    <hyperlink ref="W947" r:id="rId1668" xr:uid="{26B83E67-64AD-FB4F-9893-100818CAAE3A}"/>
    <hyperlink ref="J948" r:id="rId1669" xr:uid="{D055076A-9229-4640-A2A3-2A25E3B477B4}"/>
    <hyperlink ref="W948" r:id="rId1670" xr:uid="{6467D4C5-F2D8-4F49-8F23-BE02B5BB75FB}"/>
    <hyperlink ref="J949" r:id="rId1671" xr:uid="{598B44AD-622D-E947-BA01-1A58DD19AB1A}"/>
    <hyperlink ref="J950" r:id="rId1672" xr:uid="{B34E25D9-D100-4A4D-8F5D-5BEBC6FF1B98}"/>
    <hyperlink ref="W950" r:id="rId1673" xr:uid="{F391FA12-1F5A-F14D-B146-A0E6D32C57D1}"/>
    <hyperlink ref="J951" r:id="rId1674" xr:uid="{CBE372BB-1F87-8D4F-8683-77BC3DB0505E}"/>
    <hyperlink ref="W951" r:id="rId1675" xr:uid="{6F6EBA3D-67C3-404D-9A0A-D1F4C948D274}"/>
    <hyperlink ref="J952" r:id="rId1676" xr:uid="{15CCF61A-D4E9-534B-906A-1D0C629D8516}"/>
    <hyperlink ref="W952" r:id="rId1677" xr:uid="{0211B703-DDDC-854A-9DCF-A8F370046D27}"/>
    <hyperlink ref="J953" r:id="rId1678" xr:uid="{E78A65D2-7341-0F49-BA3E-3B8726275150}"/>
    <hyperlink ref="W953" r:id="rId1679" xr:uid="{B2B314B0-271D-524B-950D-C27521BEE698}"/>
    <hyperlink ref="J954" r:id="rId1680" xr:uid="{52E11EC9-1B89-B942-9EF1-93FE82C46EAB}"/>
    <hyperlink ref="W954" r:id="rId1681" xr:uid="{3FB10DDD-66BA-1F4A-B2C3-3AA6DD3B3346}"/>
    <hyperlink ref="J955" r:id="rId1682" xr:uid="{FFE16891-A3C3-CB49-B893-7CA65A4FCA65}"/>
    <hyperlink ref="W955" r:id="rId1683" xr:uid="{790A5C1A-8DFC-5A45-B048-7375F99171AE}"/>
    <hyperlink ref="J956" r:id="rId1684" xr:uid="{79E9F19D-6CA0-D348-9ED4-31982997D4EA}"/>
    <hyperlink ref="W956" r:id="rId1685" xr:uid="{2AC91BB5-BE66-C248-BE0B-0153298E1AA4}"/>
    <hyperlink ref="J957" r:id="rId1686" xr:uid="{20602FCF-0A03-EF44-BE87-78D23AFD0392}"/>
    <hyperlink ref="W957" r:id="rId1687" xr:uid="{15600003-669E-3744-8DAF-1DEC6841A0EB}"/>
    <hyperlink ref="J958" r:id="rId1688" xr:uid="{4E459CD3-E4BB-6043-A8BC-21667D0D3BC3}"/>
    <hyperlink ref="W958" r:id="rId1689" xr:uid="{CDB7026F-65E7-4349-8F61-AFC640794A5C}"/>
    <hyperlink ref="J959" r:id="rId1690" xr:uid="{D505F2D7-57AD-5D40-B251-3667F86C99B0}"/>
    <hyperlink ref="W959" r:id="rId1691" xr:uid="{1B90BF44-E6AB-6C4B-80F3-FB3B42089DCF}"/>
    <hyperlink ref="J960" r:id="rId1692" xr:uid="{003F2EEA-4A9C-BF49-9A82-775214714A59}"/>
    <hyperlink ref="W960" r:id="rId1693" xr:uid="{D264ACB5-CCDA-FF41-8971-542D35801E05}"/>
    <hyperlink ref="J961" r:id="rId1694" xr:uid="{8CBBBE2F-3787-5542-B0F9-E63AA326995A}"/>
    <hyperlink ref="W961" r:id="rId1695" xr:uid="{B84DD1F3-182A-0C48-8F97-03EA7185B001}"/>
    <hyperlink ref="J962" r:id="rId1696" xr:uid="{0335A720-D604-9A44-83B6-DE34E0C31B3A}"/>
    <hyperlink ref="W962" r:id="rId1697" xr:uid="{3958ECF9-D803-494D-9FF7-ABE2DEFCFCE1}"/>
    <hyperlink ref="J963" r:id="rId1698" xr:uid="{2128316B-2527-7F4E-865C-19D873A5DB0D}"/>
    <hyperlink ref="W963" r:id="rId1699" xr:uid="{B245DB3A-098A-4D42-A67D-456B85C3A0B6}"/>
    <hyperlink ref="J964" r:id="rId1700" xr:uid="{D3F0BE4E-C85B-964A-8FBC-DF3A4708B52E}"/>
    <hyperlink ref="W964" r:id="rId1701" xr:uid="{5B936175-2E17-DE4E-8BEE-0CCBAA99E8D3}"/>
    <hyperlink ref="J965" r:id="rId1702" xr:uid="{E6F45673-6163-CE44-AE9A-F5E429E03CC4}"/>
    <hyperlink ref="W965" r:id="rId1703" xr:uid="{52091274-05F1-114C-ABC2-5B7C58A9A9F1}"/>
    <hyperlink ref="J966" r:id="rId1704" xr:uid="{645E59AF-B05F-7847-9480-B0FD5428C101}"/>
    <hyperlink ref="W966" r:id="rId1705" xr:uid="{D358B2B3-9FE9-3C4F-95A7-078AB0932DD8}"/>
    <hyperlink ref="J967" r:id="rId1706" xr:uid="{3D8659B7-F09D-D340-B242-90E70E9EA182}"/>
    <hyperlink ref="W967" r:id="rId1707" xr:uid="{42C69817-A12F-3F41-9B0B-682C4251FEE5}"/>
    <hyperlink ref="J968" r:id="rId1708" xr:uid="{AA3BEB53-2344-AC42-B9D3-47C494BFB98A}"/>
    <hyperlink ref="W968" r:id="rId1709" xr:uid="{934ABC7F-F06E-FB4D-A451-13D5090ECC59}"/>
    <hyperlink ref="J969" r:id="rId1710" xr:uid="{FA6774B4-A327-6948-9745-78E9646DAF81}"/>
    <hyperlink ref="W969" r:id="rId1711" xr:uid="{9FD56DB0-A54F-BD4D-8B20-7E0F39BFE00D}"/>
    <hyperlink ref="J970" r:id="rId1712" xr:uid="{B604D291-A8B8-554A-8D88-B3BDA4D1D599}"/>
    <hyperlink ref="W970" r:id="rId1713" xr:uid="{75159B14-E335-F84E-B121-9EB11C1D11EE}"/>
    <hyperlink ref="J971" r:id="rId1714" xr:uid="{0865DC63-14E7-BE42-AF68-99903DA2D6D4}"/>
    <hyperlink ref="J972" r:id="rId1715" xr:uid="{05993BAB-01E7-AF4F-9D74-0637048037D8}"/>
    <hyperlink ref="W972" r:id="rId1716" xr:uid="{4DA7369E-A4A9-1143-84B1-44659314C260}"/>
    <hyperlink ref="J973" r:id="rId1717" xr:uid="{956B8E50-310F-144E-90A5-145644334821}"/>
    <hyperlink ref="J974" r:id="rId1718" xr:uid="{C366DF3D-5954-0F48-992E-A2107BFA714E}"/>
    <hyperlink ref="W974" r:id="rId1719" xr:uid="{137AF1D7-9C68-8249-A79F-1DFC670D6A32}"/>
    <hyperlink ref="J975" r:id="rId1720" xr:uid="{9772D375-687C-4C49-9B18-9E316FD12775}"/>
    <hyperlink ref="W975" r:id="rId1721" xr:uid="{B814B97A-4A8A-2B46-9902-12571930ADAA}"/>
    <hyperlink ref="J976" r:id="rId1722" xr:uid="{87C3850D-374E-2D40-8A2D-81734610665D}"/>
    <hyperlink ref="J977" r:id="rId1723" xr:uid="{6F98284F-0304-A842-8CB8-0D3F2C4B1F39}"/>
    <hyperlink ref="W977" r:id="rId1724" xr:uid="{7F82BC20-D190-3048-9402-8D480D212D67}"/>
    <hyperlink ref="J978" r:id="rId1725" xr:uid="{46BEF4B2-DD92-A544-A3D2-21C45D44E530}"/>
    <hyperlink ref="W978" r:id="rId1726" xr:uid="{3736C4E2-2804-4540-9812-FA369DADC03C}"/>
    <hyperlink ref="J979" r:id="rId1727" xr:uid="{7D4F95A5-CFBC-2541-B68D-A2589EAF80CE}"/>
    <hyperlink ref="W979" r:id="rId1728" xr:uid="{EB237E02-715D-1C4C-89C3-319AF34D131F}"/>
    <hyperlink ref="J980" r:id="rId1729" xr:uid="{B122C0C9-48E7-7846-A939-3C93EE615332}"/>
    <hyperlink ref="W980" r:id="rId1730" xr:uid="{7D5F5C7A-621A-474E-B925-A159E79B3082}"/>
    <hyperlink ref="J981" r:id="rId1731" xr:uid="{0E389E68-2C8F-1A44-9A47-E619373F3418}"/>
    <hyperlink ref="W981" r:id="rId1732" xr:uid="{0ECEE1CE-7EA3-3E45-91C9-0B31B7DCE143}"/>
    <hyperlink ref="J982" r:id="rId1733" xr:uid="{7234CBB3-C9EB-264A-8445-05D5E0B378A5}"/>
    <hyperlink ref="W982" r:id="rId1734" xr:uid="{6A40A5FE-22E3-0C4B-88F7-1E410A7E2AC5}"/>
    <hyperlink ref="J983" r:id="rId1735" xr:uid="{E638F4C6-626D-4849-9D17-6D9FEA38E7F7}"/>
    <hyperlink ref="W983" r:id="rId1736" xr:uid="{B6CDBBC9-B24B-7041-AFA2-EF57EDB0E042}"/>
    <hyperlink ref="J984" r:id="rId1737" xr:uid="{8084AB36-8FA9-9C4B-9CF3-508AF1205D39}"/>
    <hyperlink ref="W984" r:id="rId1738" xr:uid="{8DED7CE2-186D-8249-BC97-CCCD74D633FE}"/>
    <hyperlink ref="J985" r:id="rId1739" xr:uid="{64680C4F-82F7-2146-9A46-C3E23D45E174}"/>
    <hyperlink ref="W985" r:id="rId1740" xr:uid="{E628AA37-22C0-1E4D-A388-80DAB7269E85}"/>
    <hyperlink ref="J986" r:id="rId1741" xr:uid="{3B756F91-844B-C04B-A1DA-E5E41EDE974B}"/>
    <hyperlink ref="W986" r:id="rId1742" xr:uid="{5260C863-3F0A-A548-9C41-708E318347FA}"/>
    <hyperlink ref="J987" r:id="rId1743" xr:uid="{15F9E956-F055-924A-BD52-253786CCCAE9}"/>
    <hyperlink ref="W987" r:id="rId1744" xr:uid="{62D2A146-B9D2-AD4D-AFB9-055E089DE3AF}"/>
    <hyperlink ref="J988" r:id="rId1745" xr:uid="{71EB9044-5E8D-D544-A66F-87DB2B5F2924}"/>
    <hyperlink ref="J989" r:id="rId1746" xr:uid="{14D879CC-0539-F04F-8C2B-3CAB3B77B6D4}"/>
    <hyperlink ref="W989" r:id="rId1747" xr:uid="{9F6E900E-6F80-644E-A346-52BB08A5E426}"/>
    <hyperlink ref="J990" r:id="rId1748" xr:uid="{E5F639FE-FD54-7B42-96D0-68A8F7A81DB8}"/>
    <hyperlink ref="W990" r:id="rId1749" xr:uid="{91DBC321-D49A-AB43-80DC-26BE4F0F312C}"/>
    <hyperlink ref="J991" r:id="rId1750" xr:uid="{361A5B59-820E-6B48-A177-396379A6EBC2}"/>
    <hyperlink ref="W991" r:id="rId1751" xr:uid="{738A382F-C2B4-0D41-9E29-C56C64477B23}"/>
    <hyperlink ref="J992" r:id="rId1752" xr:uid="{64EDA9CB-D8FB-9646-8777-EFBF41A98F79}"/>
    <hyperlink ref="J993" r:id="rId1753" xr:uid="{F6A951AB-BAF2-224E-B12B-E4D2246A3528}"/>
    <hyperlink ref="W993" r:id="rId1754" xr:uid="{B6F375E1-39DD-BB4A-8F31-AF7B83E7C90F}"/>
    <hyperlink ref="J994" r:id="rId1755" xr:uid="{D17803CE-1BCC-1C48-BD8D-668A384978A7}"/>
    <hyperlink ref="W994" r:id="rId1756" xr:uid="{A8B6B3BB-E3A7-284D-9126-6688EE66C0D3}"/>
    <hyperlink ref="J995" r:id="rId1757" xr:uid="{E3CA5880-A9D0-C346-B21C-A19E25EA9555}"/>
    <hyperlink ref="P995" r:id="rId1758" xr:uid="{6E952BA1-D0E5-A64B-AB6D-846679A4762E}"/>
    <hyperlink ref="W995" r:id="rId1759" xr:uid="{2A0C1269-3AE8-804F-A6D1-C6596D63972C}"/>
    <hyperlink ref="J996" r:id="rId1760" xr:uid="{337AE79B-68A4-7841-8F8A-B75134F59620}"/>
    <hyperlink ref="W996" r:id="rId1761" xr:uid="{1B3C2CEA-B6D9-D94A-BF28-F01ADF087345}"/>
    <hyperlink ref="J997" r:id="rId1762" xr:uid="{CDC485FF-7264-5B4D-9DB4-F9A24C0F9726}"/>
    <hyperlink ref="W997" r:id="rId1763" xr:uid="{E086B75B-0DEA-C543-8EF2-3EBEEA60C6D3}"/>
    <hyperlink ref="J998" r:id="rId1764" xr:uid="{3A587975-9C55-AF4E-B634-8AB6310CE37A}"/>
    <hyperlink ref="W998" r:id="rId1765" xr:uid="{D71C85BF-BB47-8949-AC44-AB04BA859A9E}"/>
    <hyperlink ref="J999" r:id="rId1766" xr:uid="{6852BD94-EA67-314E-BEAB-6759E472B3F1}"/>
    <hyperlink ref="J1000" r:id="rId1767" xr:uid="{6A3DBA95-AFE8-104F-9A15-1F5EF9AD0A3B}"/>
    <hyperlink ref="W1000" r:id="rId1768" xr:uid="{4F33BCA4-F5E9-D04C-BBA1-CF1C50D284E4}"/>
    <hyperlink ref="J1001" r:id="rId1769" xr:uid="{9D766E77-A604-0041-BE8A-ACC6FC205251}"/>
    <hyperlink ref="W1001" r:id="rId1770" xr:uid="{6B5E4B43-4C69-464B-9F31-4EC1F0774C28}"/>
    <hyperlink ref="J1002" r:id="rId1771" xr:uid="{FAD8D2B7-FDF2-8445-8EB5-B7C0EB2374D9}"/>
    <hyperlink ref="W1002" r:id="rId1772" xr:uid="{0D3C6935-AFFC-2640-A491-ADC4E169C547}"/>
    <hyperlink ref="J1003" r:id="rId1773" xr:uid="{C274A8EE-80EE-1046-AD31-D880D9AA9D97}"/>
    <hyperlink ref="W1003" r:id="rId1774" xr:uid="{F5ED604C-8CCC-4E42-8D78-9FBEF106EEC8}"/>
    <hyperlink ref="J1004" r:id="rId1775" xr:uid="{7929990A-0043-F344-B0A0-B71E5BF0A33C}"/>
    <hyperlink ref="J1005" r:id="rId1776" xr:uid="{A71597BE-2BA3-3D4A-AD60-C49A36B94DA9}"/>
    <hyperlink ref="W1005" r:id="rId1777" xr:uid="{B8F77F12-3ECE-BF4F-837C-3B9667EBDD9C}"/>
    <hyperlink ref="J1006" r:id="rId1778" xr:uid="{ABD30A3A-84F6-AF4F-B80E-7E131FCD6A51}"/>
    <hyperlink ref="W1006" r:id="rId1779" xr:uid="{1BD77F2D-9090-F44C-8971-ACF5B888DA8B}"/>
    <hyperlink ref="J1007" r:id="rId1780" xr:uid="{5AC9C5DD-4B53-B045-A676-35E4D9D0451C}"/>
    <hyperlink ref="J1008" r:id="rId1781" xr:uid="{A9F6A03B-BA7A-EE41-86D8-F2490452A0D4}"/>
    <hyperlink ref="W1008" r:id="rId1782" xr:uid="{A3482BC3-B8E1-E94D-A94E-65882AED79F8}"/>
    <hyperlink ref="J1009" r:id="rId1783" xr:uid="{D3A86057-948B-EC47-ABD0-E9CAC662FD54}"/>
    <hyperlink ref="J1010" r:id="rId1784" xr:uid="{15868F4A-8287-BD4E-8114-23D3177BFE1E}"/>
    <hyperlink ref="W1010" r:id="rId1785" xr:uid="{FED12A50-71F8-4842-AB39-C5E16ACBA1CF}"/>
    <hyperlink ref="J1011" r:id="rId1786" xr:uid="{57ADA52E-54D7-B34C-94BC-B7A9BF92F70B}"/>
    <hyperlink ref="W1011" r:id="rId1787" xr:uid="{A313C411-30DA-9B4D-96FF-829F981CEC29}"/>
    <hyperlink ref="J1012" r:id="rId1788" xr:uid="{F3D0F853-9CEA-C345-8FAD-FFE0F33F99B3}"/>
    <hyperlink ref="W1012" r:id="rId1789" xr:uid="{6278107F-7ADD-3845-A98B-81BAB0784E87}"/>
    <hyperlink ref="J1013" r:id="rId1790" xr:uid="{5185B15C-D0EE-F142-9C7D-54C4D0DEC241}"/>
    <hyperlink ref="J1014" r:id="rId1791" xr:uid="{63EB0989-E423-6E48-86EB-3DA488ED14BB}"/>
    <hyperlink ref="J1015" r:id="rId1792" xr:uid="{EF1A7993-1EF6-D44C-A03B-8805ED696D82}"/>
    <hyperlink ref="W1015" r:id="rId1793" xr:uid="{917D87A8-7F15-1A4B-9263-36933DC457A4}"/>
    <hyperlink ref="J1016" r:id="rId1794" xr:uid="{3D0A4C3D-175C-F647-BA34-6645C81CEAE1}"/>
    <hyperlink ref="W1016" r:id="rId1795" xr:uid="{E5C92163-C3CD-F340-A044-AB428F2CC4BC}"/>
    <hyperlink ref="J1017" r:id="rId1796" xr:uid="{B2EC56F2-1156-9443-A3D4-1A01A7088AF2}"/>
    <hyperlink ref="W1017" r:id="rId1797" xr:uid="{4399DBA5-5753-1244-B6E9-F51535B71A37}"/>
    <hyperlink ref="J1018" r:id="rId1798" xr:uid="{860521B0-7F85-744B-A480-BDF426709746}"/>
    <hyperlink ref="W1018" r:id="rId1799" xr:uid="{B5C04DAA-8E9E-CB41-BD3C-D3B3519CA654}"/>
    <hyperlink ref="J1019" r:id="rId1800" xr:uid="{AC3D147B-7092-1D46-8ACE-A98BE59D5B38}"/>
    <hyperlink ref="W1019" r:id="rId1801" xr:uid="{0D87404C-10AD-5743-AB97-FDC90D9B61D9}"/>
    <hyperlink ref="J1020" r:id="rId1802" xr:uid="{EC685601-D56E-A040-9781-0795B4EF0C93}"/>
    <hyperlink ref="W1020" r:id="rId1803" xr:uid="{316FA988-AEB4-B24F-9CFE-60DF32375269}"/>
    <hyperlink ref="J1021" r:id="rId1804" xr:uid="{1A90B687-5FBB-C842-979A-10735AD73381}"/>
    <hyperlink ref="W1021" r:id="rId1805" xr:uid="{A7D65ACE-1BB5-8041-B89D-50D413CFB654}"/>
    <hyperlink ref="J1022" r:id="rId1806" xr:uid="{B15284EE-5636-A547-82C0-5AE54248F15A}"/>
    <hyperlink ref="W1022" r:id="rId1807" xr:uid="{282D0E67-F5E7-6740-9689-D11D3060A1C8}"/>
    <hyperlink ref="J1023" r:id="rId1808" xr:uid="{11671EC5-FE12-FF4D-8AE0-1804B9248F1C}"/>
    <hyperlink ref="J1024" r:id="rId1809" xr:uid="{7D9CD7AA-E268-9D48-BB10-6029B9249BED}"/>
    <hyperlink ref="W1024" r:id="rId1810" xr:uid="{03BA5BB1-0129-9E48-A82D-B18C23ED2F02}"/>
    <hyperlink ref="J1025" r:id="rId1811" xr:uid="{F81C90C1-E793-5640-BA5F-4B25E00DF22C}"/>
    <hyperlink ref="W1025" r:id="rId1812" xr:uid="{0CA17420-D8BB-A640-A0E1-C2BFDCE07802}"/>
    <hyperlink ref="J1026" r:id="rId1813" xr:uid="{2AC081D6-C9FE-914C-95B2-7CA93916E3A3}"/>
    <hyperlink ref="W1026" r:id="rId1814" xr:uid="{55D2B029-4DFC-6F4F-9A2B-CBAEEC5B8FED}"/>
    <hyperlink ref="J1027" r:id="rId1815" xr:uid="{51ED9558-16AE-CD40-80F9-193D6CB8AA58}"/>
    <hyperlink ref="W1027" r:id="rId1816" xr:uid="{0D6F3661-7530-8C48-BD24-42DCE34232E6}"/>
    <hyperlink ref="J1028" r:id="rId1817" xr:uid="{8445EB40-44D6-C345-8FC7-9FA344281C95}"/>
    <hyperlink ref="W1028" r:id="rId1818" xr:uid="{B42C8291-FA1B-F44C-BBCC-83C035080010}"/>
    <hyperlink ref="J1029" r:id="rId1819" xr:uid="{DEDB5B95-9076-CB4C-BB9E-859DE0C57B1C}"/>
    <hyperlink ref="J1030" r:id="rId1820" xr:uid="{492F5702-6079-A24B-AA8B-53E2B5814B2A}"/>
    <hyperlink ref="W1030" r:id="rId1821" xr:uid="{1926B68B-48C2-924E-94F1-099ECA5FFE63}"/>
    <hyperlink ref="J1031" r:id="rId1822" xr:uid="{59482BE2-D1B6-CF4B-A3C2-1C9E25E106AB}"/>
    <hyperlink ref="W1031" r:id="rId1823" xr:uid="{1595C254-E265-3647-985C-0D65F8729BD0}"/>
    <hyperlink ref="J1032" r:id="rId1824" xr:uid="{A606FF30-0063-8845-A664-C1FBACC019F8}"/>
    <hyperlink ref="W1032" r:id="rId1825" xr:uid="{068B6069-8108-6F42-8D39-9CC65AABF6D1}"/>
    <hyperlink ref="J1033" r:id="rId1826" xr:uid="{D6AC1CBD-490E-B244-9FB5-3F6B3DD0670C}"/>
    <hyperlink ref="W1033" r:id="rId1827" xr:uid="{20F83C67-9FD0-9947-BE40-46798D07C088}"/>
    <hyperlink ref="J1034" r:id="rId1828" xr:uid="{EB36B0FF-229E-444D-9A2C-5BEE3CDAD263}"/>
    <hyperlink ref="J1035" r:id="rId1829" xr:uid="{21A818DD-2E21-B844-98C8-A445F1D84B12}"/>
    <hyperlink ref="W1035" r:id="rId1830" xr:uid="{F4D59A52-E912-9048-8312-F526815D135A}"/>
    <hyperlink ref="J1036" r:id="rId1831" xr:uid="{02235E5F-F15C-AC4B-80AD-6344345F8019}"/>
    <hyperlink ref="W1036" r:id="rId1832" xr:uid="{7905462A-43D3-6F49-88B7-D4ADF177F6DA}"/>
    <hyperlink ref="J1037" r:id="rId1833" xr:uid="{989B9867-10B0-6345-B361-94F65E5C0A79}"/>
    <hyperlink ref="W1037" r:id="rId1834" xr:uid="{FD21C7EE-4208-C345-BAA0-B624C07181E2}"/>
    <hyperlink ref="J1038" r:id="rId1835" xr:uid="{C6ECD871-BE54-854D-9904-7C7FF7702BE3}"/>
    <hyperlink ref="W1038" r:id="rId1836" xr:uid="{60DCC446-58E1-B74B-8958-E527A82D11C1}"/>
    <hyperlink ref="J1039" r:id="rId1837" xr:uid="{EC63261F-18A2-804D-BFE2-45F3F90D4891}"/>
    <hyperlink ref="W1039" r:id="rId1838" xr:uid="{D6011153-A9EC-B94A-BA4A-A758F6A6349E}"/>
    <hyperlink ref="J1040" r:id="rId1839" xr:uid="{B048B326-DAB0-D446-94D4-0CE100C8C97C}"/>
    <hyperlink ref="W1040" r:id="rId1840" xr:uid="{7954F134-F17E-BA43-A61D-80BEF72621A1}"/>
    <hyperlink ref="J1041" r:id="rId1841" xr:uid="{8AD5E10E-172C-1E47-92E4-1BBC9FBE127F}"/>
    <hyperlink ref="J1042" r:id="rId1842" xr:uid="{8BA8BFC9-88B5-AE4B-BE6B-0DA1B53141F4}"/>
    <hyperlink ref="W1042" r:id="rId1843" xr:uid="{E942B484-7F73-9848-AEEB-F9FB82B8576A}"/>
    <hyperlink ref="J1043" r:id="rId1844" xr:uid="{07047B5E-CC6A-E34E-B11E-ED8C6BDC44EE}"/>
    <hyperlink ref="W1043" r:id="rId1845" xr:uid="{79700772-A8CD-4C4A-9D38-F03AB1CFC92D}"/>
    <hyperlink ref="J1044" r:id="rId1846" xr:uid="{A7936512-F2BC-2C48-AF26-0160AF600B72}"/>
    <hyperlink ref="J1045" r:id="rId1847" xr:uid="{1CEAABB7-BEF0-8A4D-A39C-F8006D358BC7}"/>
    <hyperlink ref="W1045" r:id="rId1848" xr:uid="{C973AACC-FA1E-C247-B9D9-8DA425009ACE}"/>
    <hyperlink ref="J1046" r:id="rId1849" xr:uid="{B374B96E-8A55-3042-AC3D-6D7EB336F29E}"/>
    <hyperlink ref="W1046" r:id="rId1850" xr:uid="{F2FFCC66-A356-B043-886B-FAA76E26D4CC}"/>
    <hyperlink ref="J1047" r:id="rId1851" xr:uid="{DFD01A29-0630-0347-AC2A-72FF147BB21E}"/>
    <hyperlink ref="W1047" r:id="rId1852" xr:uid="{B065D50E-96E3-BF4B-9665-4C423859E842}"/>
    <hyperlink ref="J1048" r:id="rId1853" xr:uid="{677D6A2C-C8CC-094F-B7EC-DD8008176E95}"/>
    <hyperlink ref="W1048" r:id="rId1854" xr:uid="{C76FA529-C473-DB43-8119-A5A7D8EA1B29}"/>
    <hyperlink ref="J1049" r:id="rId1855" xr:uid="{1ABE0677-F42F-BB4F-AF25-35C1FF238CB5}"/>
    <hyperlink ref="J1050" r:id="rId1856" xr:uid="{4981BF5E-E7D9-AD44-BED0-28350BD6CD59}"/>
    <hyperlink ref="W1050" r:id="rId1857" xr:uid="{2C69A2A3-2C79-6543-B112-E2B2BDF3F428}"/>
    <hyperlink ref="J1051" r:id="rId1858" xr:uid="{BA074683-A6BC-8F44-9C27-260106D9C7E0}"/>
    <hyperlink ref="W1051" r:id="rId1859" xr:uid="{95B0A9C9-DE8A-AC40-A475-2FC9B9F7EAF8}"/>
    <hyperlink ref="J1053" r:id="rId1860" xr:uid="{45B83EF0-5A1C-E246-8EED-C30D0A5B7E5B}"/>
    <hyperlink ref="W1053" r:id="rId1861" xr:uid="{7B044B4B-B28B-974D-ADE4-10534DCEA8EA}"/>
    <hyperlink ref="J1054" r:id="rId1862" xr:uid="{8F899965-83F0-6343-90B2-3C9DD90E1545}"/>
    <hyperlink ref="W1054" r:id="rId1863" xr:uid="{2700E387-68D7-584A-8F40-84791809EDF3}"/>
    <hyperlink ref="J1055" r:id="rId1864" xr:uid="{335FC93B-18B5-AC46-9CE2-867CB5290A93}"/>
    <hyperlink ref="W1055" r:id="rId1865" xr:uid="{C3823087-7B5F-C441-A02D-24C5CCD7AD29}"/>
    <hyperlink ref="J1056" r:id="rId1866" xr:uid="{83944A50-CF05-094A-A135-86F45A465670}"/>
    <hyperlink ref="W1056" r:id="rId1867" xr:uid="{885164EC-71DE-0A47-A817-2939F5AA39BC}"/>
    <hyperlink ref="J1057" r:id="rId1868" xr:uid="{A1C62B72-8AEE-F243-9987-709B36A22F4C}"/>
    <hyperlink ref="W1057" r:id="rId1869" xr:uid="{2BBB3257-80A8-AE41-B777-CA54B4B51C44}"/>
    <hyperlink ref="J1058" r:id="rId1870" xr:uid="{74D26234-AB79-304F-816D-91DBA4E207EA}"/>
    <hyperlink ref="W1058" r:id="rId1871" xr:uid="{FFA9A9A6-2652-A642-98F1-BEBCB2D54079}"/>
    <hyperlink ref="J1059" r:id="rId1872" xr:uid="{70050F74-FC1E-3F4A-A689-75CE317E8105}"/>
    <hyperlink ref="W1059" r:id="rId1873" xr:uid="{F29E674B-6B89-2143-9A91-B65881C3089A}"/>
    <hyperlink ref="J1060" r:id="rId1874" xr:uid="{8D5AEC3B-3D0A-6E4F-A7E0-5C712DDAB3AF}"/>
    <hyperlink ref="W1060" r:id="rId1875" xr:uid="{374C9BA2-BCA4-E343-ADF9-DF1DBF60EDAE}"/>
    <hyperlink ref="J1061" r:id="rId1876" xr:uid="{41A98374-10B7-B448-BC5E-BF00A50663B1}"/>
    <hyperlink ref="W1061" r:id="rId1877" xr:uid="{3B3A7692-33D2-FB41-A055-0869880E3A09}"/>
    <hyperlink ref="J1062" r:id="rId1878" xr:uid="{2FDA6362-EAAE-0542-A8BE-998386FE3BED}"/>
    <hyperlink ref="J1063" r:id="rId1879" xr:uid="{6D830ABB-539F-3C42-9295-7A49D20EB938}"/>
    <hyperlink ref="W1063" r:id="rId1880" xr:uid="{E99FF19A-93DC-2545-A1AD-AF201176A67B}"/>
    <hyperlink ref="J1064" r:id="rId1881" xr:uid="{A97868A6-E25B-C648-A13E-FE2839613F0E}"/>
    <hyperlink ref="W1064" r:id="rId1882" xr:uid="{860EA0C5-5832-9443-BD54-A9498F66235F}"/>
    <hyperlink ref="J1065" r:id="rId1883" xr:uid="{A916CF08-65AE-BE45-A880-76E2C854A7A8}"/>
    <hyperlink ref="W1065" r:id="rId1884" xr:uid="{5A78B083-A7DE-E045-83F4-F412D7F77155}"/>
    <hyperlink ref="J1066" r:id="rId1885" xr:uid="{08EEDF5B-5508-8140-8431-8858B9BF4A64}"/>
    <hyperlink ref="W1066" r:id="rId1886" xr:uid="{CE4E3D34-43B5-264F-AF8D-623C15275D77}"/>
    <hyperlink ref="J1067" r:id="rId1887" xr:uid="{3D5CAB6F-99EB-1D4E-AC7F-9BB9930F4727}"/>
    <hyperlink ref="J1068" r:id="rId1888" xr:uid="{B2E700E9-1F96-F247-B6C8-95F949168689}"/>
    <hyperlink ref="W1068" r:id="rId1889" xr:uid="{38CF3625-5D12-CA44-977A-1BC911FD42AD}"/>
    <hyperlink ref="J1069" r:id="rId1890" xr:uid="{0419E12D-54EB-5548-BC74-8D9A4AA811A4}"/>
    <hyperlink ref="W1069" r:id="rId1891" xr:uid="{DC58F7CE-4C3B-4142-BB29-D9543B0A01D8}"/>
    <hyperlink ref="J1070" r:id="rId1892" xr:uid="{37E6927B-3CCB-464C-B10F-75158397A8A5}"/>
    <hyperlink ref="W1070" r:id="rId1893" xr:uid="{09CB4327-01C5-F043-94A4-DDB2828E1677}"/>
    <hyperlink ref="J1071" r:id="rId1894" xr:uid="{17F80826-8DCC-F54B-A8A2-CC49275713C4}"/>
    <hyperlink ref="J1072" r:id="rId1895" xr:uid="{C326D52B-ACE3-4B44-BA48-EFE432A30488}"/>
    <hyperlink ref="W1072" r:id="rId1896" xr:uid="{A804A490-80E3-F34E-B3AF-E5535D61D38C}"/>
    <hyperlink ref="J1073" r:id="rId1897" xr:uid="{A76877CE-579E-7E43-9C60-390FD4342CC5}"/>
    <hyperlink ref="W1073" r:id="rId1898" xr:uid="{702B3F1F-3E5D-7E49-A401-2F288DD71064}"/>
    <hyperlink ref="J1074" r:id="rId1899" xr:uid="{CCE3365C-A2BF-7E4D-971A-818DD4C19443}"/>
    <hyperlink ref="J1075" r:id="rId1900" xr:uid="{FCBE17DD-8404-1348-B330-A383A902416D}"/>
    <hyperlink ref="W1075" r:id="rId1901" xr:uid="{7CF792DA-1C89-3C44-AD93-75F90E94A404}"/>
    <hyperlink ref="J1076" r:id="rId1902" xr:uid="{4A64EA73-2338-8141-869C-F967C04816A0}"/>
    <hyperlink ref="W1076" r:id="rId1903" xr:uid="{43E239E9-85C9-C143-8CBD-B5EB1A234F26}"/>
    <hyperlink ref="J1077" r:id="rId1904" xr:uid="{F7BF7028-2FA6-D645-9430-5F3ED6C4E71A}"/>
    <hyperlink ref="W1077" r:id="rId1905" xr:uid="{F0C7525D-19A2-3645-B6C6-B7010FDEC030}"/>
    <hyperlink ref="J1078" r:id="rId1906" xr:uid="{C5E1CFC1-C0CA-334A-A0AC-B888E04AFAC2}"/>
    <hyperlink ref="W1078" r:id="rId1907" xr:uid="{30DB6641-C2D5-814F-8AB1-D11FF3EA1C27}"/>
    <hyperlink ref="J1079" r:id="rId1908" xr:uid="{F3EE64DA-E89B-804A-9D73-67C152A2AC08}"/>
    <hyperlink ref="J1080" r:id="rId1909" xr:uid="{B9F26B32-1103-0E44-B0F9-219DA1F10E16}"/>
    <hyperlink ref="W1080" r:id="rId1910" xr:uid="{B893EA65-8D8D-DD47-AE9A-0386DD032814}"/>
    <hyperlink ref="J1081" r:id="rId1911" xr:uid="{383F5C9E-9295-394C-B944-0D6DAA0AD25D}"/>
    <hyperlink ref="W1081" r:id="rId1912" xr:uid="{D47EE5C2-B261-5044-8D40-4F60BF3CC4F2}"/>
    <hyperlink ref="J1082" r:id="rId1913" xr:uid="{75480D14-87F2-B64F-800C-C1CE6066371B}"/>
    <hyperlink ref="W1082" r:id="rId1914" xr:uid="{34E45C63-8F83-8249-95BD-894091FF6083}"/>
    <hyperlink ref="J1083" r:id="rId1915" xr:uid="{D3479A18-4FD4-A540-8BA0-C37440C37FF8}"/>
    <hyperlink ref="W1083" r:id="rId1916" xr:uid="{A3171C9D-B56B-7B41-814E-85AD2B48607E}"/>
    <hyperlink ref="J1084" r:id="rId1917" xr:uid="{21E99B3A-AA84-324D-9277-4C93B8414883}"/>
    <hyperlink ref="J1085" r:id="rId1918" xr:uid="{D373E068-CF19-7A48-8599-A0BB022EF872}"/>
    <hyperlink ref="J1086" r:id="rId1919" xr:uid="{F5885898-EE8F-4A48-8BD8-1F67DAC22550}"/>
    <hyperlink ref="W1086" r:id="rId1920" xr:uid="{DC5E1AE0-45BF-E042-AD6A-CD90D8048E4F}"/>
    <hyperlink ref="J1087" r:id="rId1921" xr:uid="{B52D53C1-0565-AA44-95BB-2148FDF85D67}"/>
    <hyperlink ref="J1088" r:id="rId1922" xr:uid="{A77BEAD8-0D36-1C4D-8F23-A5539EE603F3}"/>
    <hyperlink ref="W1088" r:id="rId1923" xr:uid="{4D040A3B-CCA1-DC42-8246-0A9B0A42E881}"/>
    <hyperlink ref="J1089" r:id="rId1924" xr:uid="{9D605688-81EB-A747-A8A4-A9B552520B2C}"/>
    <hyperlink ref="W1089" r:id="rId1925" xr:uid="{70826EF2-4E2A-2F4C-91A6-5F2F8F0588F6}"/>
    <hyperlink ref="J1091" r:id="rId1926" xr:uid="{410585EB-A49A-354A-9051-2B94988CF50D}"/>
    <hyperlink ref="W1091" r:id="rId1927" xr:uid="{D5983FAB-74DA-E14E-8762-8076AF580184}"/>
    <hyperlink ref="J1092" r:id="rId1928" xr:uid="{8FADF049-A95E-E44A-A689-D77B3446E626}"/>
    <hyperlink ref="W1092" r:id="rId1929" xr:uid="{275CDF4C-7651-8344-ABD0-D5190596883D}"/>
    <hyperlink ref="J1093" r:id="rId1930" xr:uid="{07CDC9DD-0728-0342-B23C-4ECDB2C81090}"/>
    <hyperlink ref="J1094" r:id="rId1931" xr:uid="{A86353F4-77B8-154F-BCA7-B8315DC25A10}"/>
    <hyperlink ref="J1095" r:id="rId1932" xr:uid="{A3535C43-9E66-5E48-9727-EB04A1AD6F47}"/>
    <hyperlink ref="W1095" r:id="rId1933" xr:uid="{2A831A16-F6CF-5B48-8DF5-C2717855DF87}"/>
    <hyperlink ref="J1096" r:id="rId1934" xr:uid="{C5918817-C174-5C48-BA22-BF5B6598F079}"/>
    <hyperlink ref="W1096" r:id="rId1935" xr:uid="{70553874-744F-D04D-A961-EBDC9273F120}"/>
    <hyperlink ref="J1097" r:id="rId1936" xr:uid="{3B48FD80-ACCC-A24B-A705-32292A842164}"/>
    <hyperlink ref="W1097" r:id="rId1937" xr:uid="{C9D7B6F8-C4E8-514B-B332-DBD34D966EE3}"/>
    <hyperlink ref="J1098" r:id="rId1938" xr:uid="{043CD463-84EB-4C46-970E-26F98F44C1C9}"/>
    <hyperlink ref="W1098" r:id="rId1939" xr:uid="{C5E4A222-EAF3-3A44-96ED-D5ED98725775}"/>
    <hyperlink ref="J1099" r:id="rId1940" xr:uid="{648E036B-2060-CB4B-AEC3-C1AB1D61E3AD}"/>
    <hyperlink ref="W1099" r:id="rId1941" xr:uid="{0861328C-A280-0249-B734-66B02973FBCC}"/>
    <hyperlink ref="J1100" r:id="rId1942" xr:uid="{ACCE39CE-ECEA-B849-BE54-09F60BF24E9E}"/>
    <hyperlink ref="W1100" r:id="rId1943" xr:uid="{A304A3D4-DE1C-5943-8633-7014456F7629}"/>
    <hyperlink ref="J1101" r:id="rId1944" xr:uid="{DEDCF240-D74D-5E46-BE4D-B7A36136ADC9}"/>
    <hyperlink ref="W1101" r:id="rId1945" xr:uid="{A2390F8E-173A-A840-83B6-5EEE600FDACB}"/>
    <hyperlink ref="J1102" r:id="rId1946" xr:uid="{DFDDDA68-01D5-1B45-A0EF-56B35EC90142}"/>
    <hyperlink ref="W1102" r:id="rId1947" xr:uid="{0D33EF47-5591-4E46-AFA6-4FE4FB8C8515}"/>
    <hyperlink ref="J1103" r:id="rId1948" xr:uid="{47191919-03B4-1C48-847C-097C75E5653E}"/>
    <hyperlink ref="W1103" r:id="rId1949" xr:uid="{CEA4A20F-FE6C-F644-AD94-AD8BCF2C4F3E}"/>
    <hyperlink ref="J1104" r:id="rId1950" xr:uid="{A9BCD3E6-7202-2747-AA64-DF84D321B622}"/>
    <hyperlink ref="W1104" r:id="rId1951" xr:uid="{FB147E9A-7B9C-F24A-81D8-1DD15BF8D252}"/>
    <hyperlink ref="J1105" r:id="rId1952" xr:uid="{7F8FAD26-6E6C-8347-BB32-2A93F2B347C0}"/>
    <hyperlink ref="W1105" r:id="rId1953" xr:uid="{06FB5F4D-C628-BE42-9368-954FBD0034BA}"/>
    <hyperlink ref="J1106" r:id="rId1954" xr:uid="{A76E54DA-3B52-BB45-BCA4-1E3312045FA7}"/>
    <hyperlink ref="W1106" r:id="rId1955" xr:uid="{0D96A2BE-41C7-A94D-A958-38731C4D9EDB}"/>
    <hyperlink ref="W1107" r:id="rId1956" xr:uid="{43606283-44E7-E34D-94C1-58E3C31218BF}"/>
    <hyperlink ref="J1108" r:id="rId1957" xr:uid="{F72F4208-C88E-614B-B5A1-EA32D4C37060}"/>
    <hyperlink ref="W1108" r:id="rId1958" xr:uid="{DF92A956-9B84-9E4B-B3F5-D65D499AEBD4}"/>
    <hyperlink ref="J1109" r:id="rId1959" xr:uid="{07EFD45C-463D-5643-82DD-2000CE6EA58E}"/>
    <hyperlink ref="W1109" r:id="rId1960" xr:uid="{7F0291C7-B588-4347-9859-6E80E58A88A6}"/>
    <hyperlink ref="J1110" r:id="rId1961" xr:uid="{B8D9D8E2-A96A-5441-A74A-C848CC692BB7}"/>
    <hyperlink ref="W1110" r:id="rId1962" xr:uid="{814251E0-D8B3-6941-85DE-96AAF7E7F5CB}"/>
    <hyperlink ref="J1111" r:id="rId1963" xr:uid="{164BABA9-AF7F-7143-8F31-282BA6562E88}"/>
    <hyperlink ref="J1112" r:id="rId1964" xr:uid="{2FEC9EA9-AC8F-F647-86B0-2C882EAA3AAD}"/>
    <hyperlink ref="W1112" r:id="rId1965" xr:uid="{3959E11C-98E1-6546-B601-19587A692998}"/>
    <hyperlink ref="J1113" r:id="rId1966" xr:uid="{43993AE1-17B1-7A42-B466-21D0A26E6B60}"/>
    <hyperlink ref="W1113" r:id="rId1967" xr:uid="{8B13485F-C21E-5E45-8B56-A55CB8A1F8FE}"/>
    <hyperlink ref="J1114" r:id="rId1968" xr:uid="{D5E0E246-43DF-4144-A79D-3AFFDC561291}"/>
    <hyperlink ref="W1114" r:id="rId1969" xr:uid="{31544468-94AF-E84E-8074-86F1C1F9232A}"/>
    <hyperlink ref="J1115" r:id="rId1970" xr:uid="{3F6D89D0-B922-6540-A522-479DC9D75102}"/>
    <hyperlink ref="W1115" r:id="rId1971" xr:uid="{89CEC26B-C284-2C4F-8CDF-80A93776551E}"/>
    <hyperlink ref="J1116" r:id="rId1972" xr:uid="{9164A854-8BEE-8347-A0F9-3A4B6CA2E25A}"/>
    <hyperlink ref="W1116" r:id="rId1973" xr:uid="{177E6DD0-22A9-8541-AE71-F725DF417B12}"/>
    <hyperlink ref="J1117" r:id="rId1974" xr:uid="{8BC4456A-8692-4F4C-B8CC-A4A5B1EDC5E6}"/>
    <hyperlink ref="W1117" r:id="rId1975" xr:uid="{00A94406-0555-3C4D-8588-BE29914032B4}"/>
    <hyperlink ref="J1118" r:id="rId1976" xr:uid="{A2D49034-D7DB-6047-A59D-671CB5E6CF06}"/>
    <hyperlink ref="W1118" r:id="rId1977" xr:uid="{308E7392-DC07-2A4C-9586-931B3D7B0A78}"/>
    <hyperlink ref="J1119" r:id="rId1978" xr:uid="{196482D9-A053-4D42-907B-3F91D3D08596}"/>
    <hyperlink ref="W1119" r:id="rId1979" xr:uid="{859C2336-A658-1D46-AF13-CF35BC9A4E99}"/>
    <hyperlink ref="J1120" r:id="rId1980" xr:uid="{7774E8BC-DBE7-DC4E-B08D-BF4DD9CD8D05}"/>
    <hyperlink ref="W1120" r:id="rId1981" xr:uid="{8B8B2710-FD7A-D841-904B-FE2151B897A7}"/>
    <hyperlink ref="J1121" r:id="rId1982" xr:uid="{8FBEE4DE-DB25-2D49-8923-8793EFB6378B}"/>
    <hyperlink ref="W1121" r:id="rId1983" xr:uid="{27549950-08F6-8F4C-8192-16C16961A139}"/>
    <hyperlink ref="J1122" r:id="rId1984" xr:uid="{B0D53587-C110-B146-BC8C-F4D9C0D27001}"/>
    <hyperlink ref="W1122" r:id="rId1985" xr:uid="{E89F1E7B-9532-234E-A3A0-5DD4D230CAEA}"/>
    <hyperlink ref="J1123" r:id="rId1986" xr:uid="{90A0A876-A56A-844B-91F0-BE98CE32A450}"/>
    <hyperlink ref="W1123" r:id="rId1987" xr:uid="{12737E6A-A5CE-5749-90F4-A77426F6C14F}"/>
    <hyperlink ref="J1124" r:id="rId1988" xr:uid="{CD51A3D4-9BC4-0C4B-A76C-CCA377F1A933}"/>
    <hyperlink ref="W1124" r:id="rId1989" xr:uid="{9DDA7203-498F-5345-BD5A-0DA7A08A74CE}"/>
    <hyperlink ref="J1125" r:id="rId1990" xr:uid="{8B2D83ED-244B-2B4C-9751-168083C2B12B}"/>
    <hyperlink ref="W1125" r:id="rId1991" xr:uid="{68F96B4F-220C-ED4B-8DAE-6585E1758BBC}"/>
    <hyperlink ref="J1126" r:id="rId1992" xr:uid="{1C82C97C-1A04-1D41-963C-9FE95F9F6BB9}"/>
    <hyperlink ref="W1126" r:id="rId1993" xr:uid="{DC4066D5-C003-0149-A0A0-757A1C536F78}"/>
    <hyperlink ref="J1127" r:id="rId1994" xr:uid="{F91B49BE-C056-F942-9230-BF2A862E0F4C}"/>
    <hyperlink ref="W1127" r:id="rId1995" xr:uid="{295BCDC7-8F69-524B-8B9B-501F7A83D9EA}"/>
    <hyperlink ref="J1128" r:id="rId1996" xr:uid="{D767CDED-5C65-E24E-B707-3160E1DE3779}"/>
    <hyperlink ref="J1129" r:id="rId1997" xr:uid="{20F60EF9-2692-2A40-9C73-61037D2ABBE2}"/>
    <hyperlink ref="W1129" r:id="rId1998" xr:uid="{AD2E6D42-4DEF-734B-973C-839AE3639091}"/>
    <hyperlink ref="J1130" r:id="rId1999" xr:uid="{44E40960-9562-C94D-B26E-1C055E4079DB}"/>
    <hyperlink ref="W1130" r:id="rId2000" xr:uid="{E1E792AB-275F-C741-94DD-F731C5661C3A}"/>
    <hyperlink ref="J1131" r:id="rId2001" xr:uid="{F72B6769-3A4F-2649-8395-AB4F2F6385FA}"/>
    <hyperlink ref="W1131" r:id="rId2002" xr:uid="{A71006E8-8EA9-6949-9164-B58A7D5E64C9}"/>
    <hyperlink ref="J1132" r:id="rId2003" xr:uid="{13F1D4E1-8043-CF43-9028-A70A0ADB6397}"/>
    <hyperlink ref="W1132" r:id="rId2004" xr:uid="{A2779463-3478-7346-915F-2BFC05AB9439}"/>
    <hyperlink ref="J1133" r:id="rId2005" xr:uid="{2130256A-F5B1-964D-BEDB-0ABB7D3009F0}"/>
    <hyperlink ref="W1133" r:id="rId2006" xr:uid="{3B22202F-A6C0-D94E-89F8-CBE15F2D369B}"/>
    <hyperlink ref="J1134" r:id="rId2007" xr:uid="{5EDB1AE5-4947-644B-9E63-0A5B807451C4}"/>
    <hyperlink ref="W1134" r:id="rId2008" xr:uid="{76385E86-6276-A843-B556-CC70D01AD8CC}"/>
    <hyperlink ref="J1135" r:id="rId2009" xr:uid="{A88FF9E4-F90C-EC48-9549-1DEA0748B733}"/>
    <hyperlink ref="J1136" r:id="rId2010" xr:uid="{10BA3BD7-266A-7D49-9E71-3D2D3953BEEC}"/>
    <hyperlink ref="W1136" r:id="rId2011" xr:uid="{5E0CBE24-56CF-434B-B18B-A504BBA48449}"/>
    <hyperlink ref="J1137" r:id="rId2012" xr:uid="{CB5C2E99-732F-3744-81F1-4FE176340758}"/>
    <hyperlink ref="W1137" r:id="rId2013" xr:uid="{3AC5BB81-3935-B04A-A1E5-F064B4BCC15F}"/>
    <hyperlink ref="J1138" r:id="rId2014" xr:uid="{59856767-7DB6-7649-8689-051BAA3D566E}"/>
    <hyperlink ref="W1138" r:id="rId2015" xr:uid="{94FBA47F-A428-2343-89B0-EB98B2738F1C}"/>
    <hyperlink ref="J1139" r:id="rId2016" xr:uid="{2D71575F-3021-3A44-8241-9411D8E57070}"/>
    <hyperlink ref="J1140" r:id="rId2017" xr:uid="{4681BE0D-7B48-054F-93BB-D5F058A4DEB5}"/>
    <hyperlink ref="W1140" r:id="rId2018" xr:uid="{E6D6FE2E-52CE-8249-AA16-07BFCD06BDD1}"/>
    <hyperlink ref="J1141" r:id="rId2019" xr:uid="{F8AAA28B-B193-3446-8C00-84F28295B45D}"/>
    <hyperlink ref="W1141" r:id="rId2020" xr:uid="{2A7FC3E3-A8BE-B84C-B39E-3B85B7A51CA7}"/>
    <hyperlink ref="J1142" r:id="rId2021" xr:uid="{A3B9C1CE-5715-F945-967E-5487D36E90E9}"/>
    <hyperlink ref="W1142" r:id="rId2022" xr:uid="{A9416039-2775-2543-B40F-E74ADD5E17A8}"/>
    <hyperlink ref="J1143" r:id="rId2023" xr:uid="{B885C50A-D3BC-3B42-9B8F-871B5147B262}"/>
    <hyperlink ref="J1144" r:id="rId2024" xr:uid="{C93C220D-DAFA-F945-8EC3-BB84A5DE5A56}"/>
    <hyperlink ref="W1144" r:id="rId2025" xr:uid="{F5278330-ACDB-4C4C-AB9D-291B28E3075C}"/>
    <hyperlink ref="J1145" r:id="rId2026" xr:uid="{FAC4C351-31BD-7A47-BD1A-7734615BA068}"/>
    <hyperlink ref="W1145" r:id="rId2027" xr:uid="{88C921A7-2D14-7D43-A4D6-09677465A702}"/>
    <hyperlink ref="J1146" r:id="rId2028" xr:uid="{7CF591AB-ADE1-AE4E-A717-641816035E14}"/>
    <hyperlink ref="W1146" r:id="rId2029" xr:uid="{04945B01-4938-094B-9A01-ED16B9CBD0E3}"/>
    <hyperlink ref="J1147" r:id="rId2030" xr:uid="{78D58946-FC6E-5242-AA84-5A4FD0B04D57}"/>
    <hyperlink ref="W1147" r:id="rId2031" xr:uid="{9C862893-B664-2742-AF4D-5C642E7ED947}"/>
    <hyperlink ref="J1148" r:id="rId2032" xr:uid="{35C10B9F-651C-BC40-98A7-E9DCC6EF0D79}"/>
    <hyperlink ref="W1148" r:id="rId2033" xr:uid="{F3299316-5398-4144-8E14-DF3C93C6253B}"/>
    <hyperlink ref="J1149" r:id="rId2034" xr:uid="{C8960BA7-E101-6547-AC07-3D5D4326BB99}"/>
    <hyperlink ref="W1149" r:id="rId2035" xr:uid="{E0FCA480-CFC1-7A4D-AE56-9CCE165622C6}"/>
    <hyperlink ref="J1150" r:id="rId2036" xr:uid="{8C54E1D4-380A-194A-ADB8-AA9B8119923B}"/>
    <hyperlink ref="W1150" r:id="rId2037" xr:uid="{60DAF97A-5CB5-BF48-BECE-83A7873C17CE}"/>
    <hyperlink ref="J1151" r:id="rId2038" xr:uid="{8F114E2D-4867-0940-BE15-EA620131DC74}"/>
    <hyperlink ref="W1151" r:id="rId2039" xr:uid="{A7A6B6D5-8B39-DD4A-9310-922C5531568D}"/>
    <hyperlink ref="J1152" r:id="rId2040" xr:uid="{2865EBA6-F531-FC45-BDB1-F97C51B4C947}"/>
    <hyperlink ref="J1153" r:id="rId2041" xr:uid="{1FCC3A71-D9F2-7A4F-9F16-0B2571F46DEB}"/>
    <hyperlink ref="W1153" r:id="rId2042" xr:uid="{1824463B-9126-4D4D-B177-3085A0EDD310}"/>
    <hyperlink ref="J1154" r:id="rId2043" xr:uid="{0A434184-C28F-AB4A-824E-B57246088F7F}"/>
    <hyperlink ref="W1154" r:id="rId2044" xr:uid="{FB884E84-910D-F94E-94F5-4B711BB31F4C}"/>
    <hyperlink ref="J1155" r:id="rId2045" xr:uid="{9F2B2F70-EA5C-CD42-9D50-E2B59A2A39F5}"/>
    <hyperlink ref="W1155" r:id="rId2046" xr:uid="{E42CB225-F4B6-8A4D-9F43-33F39BC21AF8}"/>
    <hyperlink ref="J1156" r:id="rId2047" xr:uid="{4EC5EE88-8DD6-4E40-98D0-8A8BBB1D5D18}"/>
    <hyperlink ref="W1156" r:id="rId2048" xr:uid="{45712EFE-F12C-D746-92CA-26BDEEBCA034}"/>
    <hyperlink ref="J1157" r:id="rId2049" xr:uid="{0D2185B3-6B77-D34A-9FF0-3EBC6D72830A}"/>
    <hyperlink ref="W1157" r:id="rId2050" xr:uid="{28D310AB-7FF5-AF47-8E0E-1EA615CD1DA4}"/>
    <hyperlink ref="J1158" r:id="rId2051" xr:uid="{C3CDC5E4-BF59-1F4B-A4ED-189756B52FAF}"/>
    <hyperlink ref="W1158" r:id="rId2052" xr:uid="{6112FF0F-6CB4-334F-9BF8-A6D9E1C7BF6F}"/>
    <hyperlink ref="J1159" r:id="rId2053" xr:uid="{6434B2B4-8E4D-DE49-BF18-791EEF465DED}"/>
    <hyperlink ref="W1159" r:id="rId2054" xr:uid="{3DC68D17-9558-3046-938F-700E0C90E9AA}"/>
    <hyperlink ref="J1160" r:id="rId2055" xr:uid="{7D244B28-8D0F-0349-A540-ABD0D51E72A8}"/>
    <hyperlink ref="W1160" r:id="rId2056" xr:uid="{4BDA03AE-C8EE-D841-80C5-E6A0C80F1ABA}"/>
    <hyperlink ref="J1161" r:id="rId2057" xr:uid="{655EE1EA-73E0-5945-8F0A-423206F00FE8}"/>
    <hyperlink ref="W1161" r:id="rId2058" xr:uid="{87B119BD-F40D-8C4E-9BC6-17854487B117}"/>
    <hyperlink ref="J1162" r:id="rId2059" xr:uid="{DB7F7205-C584-254F-B54E-300C5F2E6C87}"/>
    <hyperlink ref="W1162" r:id="rId2060" xr:uid="{9E60A791-2CDE-BB49-8031-8AEC637ED7BF}"/>
    <hyperlink ref="J1163" r:id="rId2061" xr:uid="{9FEA549F-16DE-FC4F-AB49-73EE0C10707D}"/>
    <hyperlink ref="W1163" r:id="rId2062" xr:uid="{0865C56E-349E-C245-AFE3-8DF0CD349BB3}"/>
    <hyperlink ref="J1164" r:id="rId2063" xr:uid="{F9B0913C-CC8F-5C49-8836-05A6C7605451}"/>
    <hyperlink ref="W1164" r:id="rId2064" xr:uid="{1458850A-F6D8-A147-A209-E24E760C1E26}"/>
    <hyperlink ref="J1165" r:id="rId2065" xr:uid="{C9DAFD6B-E62B-1F42-98DB-697DB8BE9D2A}"/>
    <hyperlink ref="W1165" r:id="rId2066" xr:uid="{9DAF3839-F198-9A4D-A99B-E8D557DD61F3}"/>
    <hyperlink ref="J1166" r:id="rId2067" xr:uid="{63423577-F786-4241-9F76-8C257EB70B3A}"/>
    <hyperlink ref="W1166" r:id="rId2068" xr:uid="{F8F0C05C-156E-9E40-A0C0-2303BF97001D}"/>
    <hyperlink ref="J1167" r:id="rId2069" xr:uid="{A689A5DE-ACE8-694B-A970-2621C6E7511C}"/>
    <hyperlink ref="W1167" r:id="rId2070" xr:uid="{775BFECC-E888-E44D-B494-019A6E4F5D87}"/>
    <hyperlink ref="J1168" r:id="rId2071" xr:uid="{D6C3CFA9-B677-C548-B69E-C5DFB8840623}"/>
    <hyperlink ref="J1169" r:id="rId2072" xr:uid="{B80BDB54-A8A5-D84D-BF6E-D080B760733A}"/>
    <hyperlink ref="W1169" r:id="rId2073" xr:uid="{6521F4A2-B208-A342-B440-141C9BE84695}"/>
    <hyperlink ref="J1170" r:id="rId2074" xr:uid="{95323C61-0CF2-164B-88DB-9156AC1E855A}"/>
    <hyperlink ref="W1170" r:id="rId2075" xr:uid="{AB16C9CC-D838-1945-A979-CCBFCEF546EB}"/>
    <hyperlink ref="J1171" r:id="rId2076" xr:uid="{D1E825F1-C4D5-EE46-80B1-BB762CE329CE}"/>
    <hyperlink ref="J1172" r:id="rId2077" xr:uid="{A2435859-3654-3446-AA1E-12E12CC322DF}"/>
    <hyperlink ref="J1173" r:id="rId2078" xr:uid="{2BEDE98A-4F86-FC42-A47D-F14A3376FA16}"/>
    <hyperlink ref="J1174" r:id="rId2079" xr:uid="{FA204154-1843-404F-A861-05053CE15289}"/>
    <hyperlink ref="W1174" r:id="rId2080" xr:uid="{AB75257B-9126-E54D-A7F9-31DD45E8A53E}"/>
    <hyperlink ref="J1175" r:id="rId2081" xr:uid="{462CBC18-554E-E84E-89A7-9867C381D838}"/>
    <hyperlink ref="W1175" r:id="rId2082" xr:uid="{46ACD893-A908-4D4E-99A3-431682533369}"/>
    <hyperlink ref="J1176" r:id="rId2083" xr:uid="{30C1C8F2-66FF-A649-8009-78A6CF347FA7}"/>
    <hyperlink ref="W1176" r:id="rId2084" xr:uid="{FB970CEF-1D30-FC47-BB90-A37DC3D1B8A4}"/>
    <hyperlink ref="J1177" r:id="rId2085" xr:uid="{77ACD433-E302-4748-A645-F0AFCCFE5535}"/>
    <hyperlink ref="W1177" r:id="rId2086" xr:uid="{16E073CF-BD7A-EB4A-83C5-69CBF0EBBBDC}"/>
    <hyperlink ref="J1178" r:id="rId2087" xr:uid="{FF9F98DC-F331-9249-B81F-7F7D23911EF7}"/>
    <hyperlink ref="W1178" r:id="rId2088" xr:uid="{09A8957D-3981-1448-ACBF-4E94771CFEC2}"/>
    <hyperlink ref="J1179" r:id="rId2089" xr:uid="{A1A83EBF-5756-6C4D-9D9A-43761E873507}"/>
    <hyperlink ref="W1179" r:id="rId2090" xr:uid="{22F705E8-C3D4-7641-9B8C-3D3701DA0790}"/>
    <hyperlink ref="J1180" r:id="rId2091" xr:uid="{5849846E-9A1B-AA4B-A2C8-2B8101A2586E}"/>
    <hyperlink ref="W1180" r:id="rId2092" xr:uid="{7E1FCCA9-2652-DF44-B2DE-B5F8B5270B23}"/>
    <hyperlink ref="J1181" r:id="rId2093" xr:uid="{DFC9B65D-D811-0349-B66C-08A68240350C}"/>
    <hyperlink ref="W1181" r:id="rId2094" xr:uid="{9A5094D9-9CA2-C64C-B050-575F0E62A0F0}"/>
    <hyperlink ref="J1182" r:id="rId2095" xr:uid="{03744E0D-975A-394F-B551-C2E0EFF50CB6}"/>
    <hyperlink ref="W1182" r:id="rId2096" xr:uid="{C4074B68-84C1-1740-845A-1335190C19BE}"/>
    <hyperlink ref="J1183" r:id="rId2097" xr:uid="{A1D3BF12-C50A-4A4A-94F7-87853E167CC4}"/>
    <hyperlink ref="W1183" r:id="rId2098" xr:uid="{43BCED78-D1B4-1249-8015-02B11D648ABC}"/>
    <hyperlink ref="J1184" r:id="rId2099" xr:uid="{4E473C92-F216-DB46-972E-0D773FCC19F2}"/>
    <hyperlink ref="J1185" r:id="rId2100" xr:uid="{ED648AC4-6033-3E48-B32B-20F14DE6AAA1}"/>
    <hyperlink ref="W1185" r:id="rId2101" xr:uid="{9C226AC8-234D-5A49-8917-2FD0837184B6}"/>
    <hyperlink ref="J1186" r:id="rId2102" xr:uid="{3C6738CA-900B-C147-A59C-C21A03A6D5FA}"/>
    <hyperlink ref="W1186" r:id="rId2103" xr:uid="{BEF12C24-0367-3344-B708-1D64D99650E0}"/>
    <hyperlink ref="J1187" r:id="rId2104" xr:uid="{4D8D4BA6-A396-7E4D-823C-34414F6AC8D5}"/>
    <hyperlink ref="W1187" r:id="rId2105" xr:uid="{095251F1-FD6C-0B47-AC25-12279F580E63}"/>
    <hyperlink ref="J1188" r:id="rId2106" xr:uid="{6A1F083F-F0FB-A743-B676-94D5887EE9E3}"/>
    <hyperlink ref="W1188" r:id="rId2107" xr:uid="{61697405-D113-074E-BB01-626C4173CC94}"/>
    <hyperlink ref="J1189" r:id="rId2108" xr:uid="{1D6F8F17-40A6-CD46-AEA5-74D65BF2BED7}"/>
    <hyperlink ref="W1189" r:id="rId2109" xr:uid="{9B80B9C2-D8F5-1949-8AF7-3B316D2C40DB}"/>
    <hyperlink ref="J1190" r:id="rId2110" xr:uid="{F5FCFB0D-85EA-3044-A3BD-7B3A8189BA0C}"/>
    <hyperlink ref="W1190" r:id="rId2111" xr:uid="{8D963881-F19C-B44E-A15E-921D19E22D5F}"/>
    <hyperlink ref="J1191" r:id="rId2112" xr:uid="{FC080D5C-4F84-A243-A1A1-6AFE4037D218}"/>
    <hyperlink ref="W1191" r:id="rId2113" xr:uid="{A6C0686D-6504-DA4B-BB77-82E919872120}"/>
    <hyperlink ref="J1192" r:id="rId2114" xr:uid="{1FC1C716-FDA7-4A40-A55A-C4740A3C8BA2}"/>
    <hyperlink ref="W1192" r:id="rId2115" xr:uid="{8B244531-77D5-044B-900D-EABC481C4336}"/>
    <hyperlink ref="J1193" r:id="rId2116" xr:uid="{9981A1AD-926E-3548-B7BC-42F259E6EBB6}"/>
    <hyperlink ref="J1194" r:id="rId2117" xr:uid="{3965D9E0-16F4-164E-8BC4-B2AC231EEDC4}"/>
    <hyperlink ref="W1194" r:id="rId2118" xr:uid="{01C7489F-25D7-5241-98D4-0B855B58046B}"/>
    <hyperlink ref="J1195" r:id="rId2119" xr:uid="{61F76BBB-4BF7-4742-B7DD-4A52DC065E22}"/>
    <hyperlink ref="J1196" r:id="rId2120" xr:uid="{7AF525D6-7895-424C-92A7-81D7E887DEB6}"/>
    <hyperlink ref="W1196" r:id="rId2121" xr:uid="{C96304A6-B80E-F444-907A-C185C2C11510}"/>
    <hyperlink ref="J1197" r:id="rId2122" xr:uid="{F9097234-B6ED-8D43-8950-C3DC10346634}"/>
    <hyperlink ref="W1197" r:id="rId2123" xr:uid="{E89CC89E-759A-3B47-B882-2AC5C44A1544}"/>
    <hyperlink ref="J1198" r:id="rId2124" xr:uid="{FBFAA766-207E-7E43-8B58-B69D2A3E0E4F}"/>
    <hyperlink ref="J1199" r:id="rId2125" xr:uid="{F94B085E-827B-AE43-BB6F-2A86D32E9E7B}"/>
    <hyperlink ref="W1199" r:id="rId2126" xr:uid="{283DC604-0036-1C4D-B512-DFD5DA893BC7}"/>
    <hyperlink ref="J1200" r:id="rId2127" xr:uid="{58229262-CC8A-1348-9FE4-F36B5EC53439}"/>
    <hyperlink ref="W1200" r:id="rId2128" xr:uid="{F92567DD-7753-8044-A690-695621D4C1AD}"/>
    <hyperlink ref="J1201" r:id="rId2129" xr:uid="{74CA264F-B281-6B48-9C69-688C26921EA9}"/>
    <hyperlink ref="W1201" r:id="rId2130" xr:uid="{7E0384FC-A415-8549-8475-DEB5D563B2C4}"/>
    <hyperlink ref="J1202" r:id="rId2131" xr:uid="{3D996CEF-CE69-E345-9CC5-51DD2EB2806C}"/>
    <hyperlink ref="W1202" r:id="rId2132" xr:uid="{2CDD8C8E-F587-B740-A6BD-433B15DD0985}"/>
    <hyperlink ref="J1203" r:id="rId2133" xr:uid="{A189A9C6-D048-614B-9BFB-D513ED9F501D}"/>
    <hyperlink ref="W1203" r:id="rId2134" xr:uid="{EADB118F-93EF-9343-9D98-28B50460B020}"/>
    <hyperlink ref="J1204" r:id="rId2135" xr:uid="{301DF85E-1F51-464B-B953-38D2426BE9EC}"/>
    <hyperlink ref="W1204" r:id="rId2136" xr:uid="{696F27E0-68EE-6B49-B932-77EA6CB076A8}"/>
    <hyperlink ref="J1205" r:id="rId2137" xr:uid="{DF0F1872-0DF9-9D41-87D4-EE3628FD4F88}"/>
    <hyperlink ref="W1205" r:id="rId2138" xr:uid="{1C138008-B900-724B-9DB9-531DDF999091}"/>
    <hyperlink ref="J1206" r:id="rId2139" xr:uid="{E0526701-0A81-7348-9983-7906805000BB}"/>
    <hyperlink ref="J1207" r:id="rId2140" xr:uid="{C0C8E3BC-1A46-9148-B70E-800E083448AA}"/>
    <hyperlink ref="W1207" r:id="rId2141" xr:uid="{12C7293E-B016-1746-B985-5BF9D87C42BC}"/>
    <hyperlink ref="J1208" r:id="rId2142" xr:uid="{469AA003-4F85-AF44-96C7-63DB5B2BFFE9}"/>
    <hyperlink ref="W1208" r:id="rId2143" xr:uid="{13D47F9A-B9F7-734F-913F-59CA774AE82F}"/>
    <hyperlink ref="J1209" r:id="rId2144" xr:uid="{BDF1A81A-CE05-CB4B-8855-B0CBCD167F27}"/>
    <hyperlink ref="W1209" r:id="rId2145" xr:uid="{F6435531-4C22-A547-B6BA-4897F6EFB743}"/>
    <hyperlink ref="J1210" r:id="rId2146" xr:uid="{1B70821E-C106-C949-B892-3D1CB2B56E3E}"/>
    <hyperlink ref="W1210" r:id="rId2147" xr:uid="{616BFF00-7FFC-9948-8895-D6C3008F4332}"/>
    <hyperlink ref="J1211" r:id="rId2148" xr:uid="{42C7BFAE-C51D-A948-BB28-7D6FE11E1978}"/>
    <hyperlink ref="W1211" r:id="rId2149" xr:uid="{67C54DA4-2C74-0A4F-8D5F-57967AEDF2EB}"/>
    <hyperlink ref="J1212" r:id="rId2150" xr:uid="{EF699D20-7310-4148-AE21-0A531B880968}"/>
    <hyperlink ref="W1212" r:id="rId2151" xr:uid="{BEE06B69-BCF0-D044-A7E3-4B1BDB751EF1}"/>
    <hyperlink ref="J1213" r:id="rId2152" xr:uid="{42CDCBEA-ECA4-3A4B-8A90-57EEDD24B653}"/>
    <hyperlink ref="W1213" r:id="rId2153" xr:uid="{18789B87-79C4-C145-B3D9-0D04C20993E9}"/>
    <hyperlink ref="J1214" r:id="rId2154" xr:uid="{B27B4FEF-71BB-0E4A-83D6-07882C72AEB3}"/>
    <hyperlink ref="J1215" r:id="rId2155" xr:uid="{3EB61D32-AB2B-D849-B23F-BFC9EE331DF1}"/>
    <hyperlink ref="W1215" r:id="rId2156" xr:uid="{96C050C0-D3F5-1A48-8D40-1C84E28330DF}"/>
    <hyperlink ref="J1216" r:id="rId2157" xr:uid="{0DA3DFD4-18CC-CA4C-825A-151F471CB025}"/>
    <hyperlink ref="J1217" r:id="rId2158" xr:uid="{6B1B2CCA-7591-0642-B68B-392AC767FC62}"/>
    <hyperlink ref="J1218" r:id="rId2159" xr:uid="{7332193E-3655-3343-B268-1BEB97FC9BC0}"/>
    <hyperlink ref="J1219" r:id="rId2160" xr:uid="{C935F54B-87A3-DF4B-AD49-0F1073D849C6}"/>
    <hyperlink ref="J1220" r:id="rId2161" xr:uid="{A7C5D135-2BF7-9048-B103-6E8912A940E8}"/>
    <hyperlink ref="W1220" r:id="rId2162" xr:uid="{C2EC0885-05ED-9945-9AC5-7C0AD3CEB41B}"/>
    <hyperlink ref="J1221" r:id="rId2163" xr:uid="{58789F8B-F9F1-0B4C-803A-C6DDE58D5EFC}"/>
    <hyperlink ref="W1221" r:id="rId2164" xr:uid="{A71EC725-AAEE-1842-A92E-2CA1A2F040A3}"/>
    <hyperlink ref="J1222" r:id="rId2165" xr:uid="{3A88CFAE-150E-794F-9E78-75255377EF59}"/>
    <hyperlink ref="W1222" r:id="rId2166" xr:uid="{EB8D4002-0A69-E34B-B08A-644E9F1ADD02}"/>
    <hyperlink ref="J1223" r:id="rId2167" xr:uid="{FBC2BCAF-E1B2-E04B-95A7-8C6E3C37A569}"/>
    <hyperlink ref="W1223" r:id="rId2168" xr:uid="{EB1FD7CF-1BB9-1144-A40D-FD8D7358F74D}"/>
    <hyperlink ref="J1224" r:id="rId2169" xr:uid="{7A89AC85-12CC-F340-9F84-91A09D5481F5}"/>
    <hyperlink ref="W1224" r:id="rId2170" xr:uid="{A2B1A356-0773-BC4D-8B9E-77199B914221}"/>
    <hyperlink ref="J1225" r:id="rId2171" xr:uid="{29A79124-EF50-A543-ABE1-2916FA013023}"/>
    <hyperlink ref="J1226" r:id="rId2172" xr:uid="{64A85A33-59FD-B148-94DA-C6696B6095CB}"/>
    <hyperlink ref="J1227" r:id="rId2173" xr:uid="{6E2D4567-162D-3140-A51E-CC16823C07D1}"/>
    <hyperlink ref="W1227" r:id="rId2174" xr:uid="{EB640A4B-2963-5C4D-9A80-E8D56C201D66}"/>
    <hyperlink ref="J1228" r:id="rId2175" xr:uid="{8A6B2A11-E373-3840-AD17-B6885DCC558D}"/>
    <hyperlink ref="W1228" r:id="rId2176" xr:uid="{8598D599-AD0D-C04B-BC5B-F7ADA39C48AF}"/>
    <hyperlink ref="J1229" r:id="rId2177" xr:uid="{87C27DF4-7277-3D4B-B282-19F9306B5E8C}"/>
    <hyperlink ref="W1229" r:id="rId2178" xr:uid="{99E8DDAA-7382-2C42-96FA-E01B11FA994B}"/>
    <hyperlink ref="J1230" r:id="rId2179" xr:uid="{5D891ADD-E574-644E-AD33-EB1E25AD07C8}"/>
    <hyperlink ref="W1230" r:id="rId2180" xr:uid="{340CAAB9-C978-DE46-A226-7B68FA462134}"/>
    <hyperlink ref="J1231" r:id="rId2181" xr:uid="{47A68239-C582-EB42-A583-2EDA98E17EF2}"/>
    <hyperlink ref="W1231" r:id="rId2182" xr:uid="{661136CB-A380-7243-B1CC-37FC910515C3}"/>
    <hyperlink ref="J1232" r:id="rId2183" xr:uid="{11555B33-0568-574B-8CE4-B61CBE0C7614}"/>
    <hyperlink ref="W1232" r:id="rId2184" xr:uid="{C21A839E-DA77-7846-B081-AB74E3BE392E}"/>
    <hyperlink ref="J1233" r:id="rId2185" xr:uid="{084C53F2-2371-B240-BC14-A2781330028B}"/>
    <hyperlink ref="W1233" r:id="rId2186" xr:uid="{7DB57470-27E9-D749-8982-5FD4102274EF}"/>
    <hyperlink ref="J1234" r:id="rId2187" xr:uid="{285A32E5-CBC1-6748-B621-9ADEE0E41253}"/>
    <hyperlink ref="W1234" r:id="rId2188" xr:uid="{E44A0D9F-4DD4-5940-9014-A08B1554213C}"/>
    <hyperlink ref="J1235" r:id="rId2189" xr:uid="{2368CD4D-8EB1-D845-9059-4BB0CDA97B8C}"/>
    <hyperlink ref="W1235" r:id="rId2190" xr:uid="{E75A0BB2-2507-F34E-997C-2F8180DD7179}"/>
    <hyperlink ref="J1236" r:id="rId2191" xr:uid="{85D95636-2B69-5F46-9E1E-39F18AB894D2}"/>
    <hyperlink ref="J1237" r:id="rId2192" xr:uid="{9B6D937D-107C-C745-A34F-D1772EA769FA}"/>
    <hyperlink ref="J1238" r:id="rId2193" xr:uid="{6CD104C4-5FAC-F149-9459-530A5B80FD83}"/>
    <hyperlink ref="W1238" r:id="rId2194" xr:uid="{591E00E4-71E7-3845-B7EA-9AB5742E4BA7}"/>
    <hyperlink ref="J1239" r:id="rId2195" xr:uid="{D99418D1-BFC4-B841-90CE-22706BDA5F85}"/>
    <hyperlink ref="W1239" r:id="rId2196" xr:uid="{FF90478D-DA6F-C640-95CE-D677CEE830CB}"/>
    <hyperlink ref="J1240" r:id="rId2197" xr:uid="{EC91E8EB-8286-9343-87BE-32D74958E808}"/>
    <hyperlink ref="W1240" r:id="rId2198" xr:uid="{AD13B4F2-BAB7-F744-8AE3-223508AFC209}"/>
    <hyperlink ref="J1241" r:id="rId2199" xr:uid="{93E3D34F-7136-3045-9322-77E65875F051}"/>
    <hyperlink ref="W1241" r:id="rId2200" xr:uid="{11C0835B-29E4-804E-B056-76AAC4D2119E}"/>
    <hyperlink ref="J1242" r:id="rId2201" xr:uid="{646E9DB8-133E-DE42-8099-7452C205017B}"/>
    <hyperlink ref="W1242" r:id="rId2202" xr:uid="{E11D3AA4-49FF-A84D-9501-BFD294098F36}"/>
    <hyperlink ref="J1243" r:id="rId2203" xr:uid="{2E44CB60-8F5B-014A-BA1C-C57CDE8A2BFF}"/>
    <hyperlink ref="W1243" r:id="rId2204" xr:uid="{7D29BE23-011C-BB42-BCFF-BBD1B5E0B9C7}"/>
    <hyperlink ref="J1244" r:id="rId2205" xr:uid="{A57EF053-EA3B-DF4F-9C6F-5B74B29B095C}"/>
    <hyperlink ref="W1244" r:id="rId2206" xr:uid="{9DA28670-0607-4040-82F8-2ED80387441B}"/>
    <hyperlink ref="J1245" r:id="rId2207" xr:uid="{989DD9A6-CDAE-974A-A271-90FD6F93CB30}"/>
    <hyperlink ref="W1245" r:id="rId2208" xr:uid="{00EA3183-56A9-654D-932A-D3A08C8A9D0F}"/>
    <hyperlink ref="J1246" r:id="rId2209" xr:uid="{56BD40A3-16BB-0C45-A32B-BC4DD18E2E68}"/>
    <hyperlink ref="W1246" r:id="rId2210" xr:uid="{AB72701D-4C57-4748-BBD9-9E0C43164411}"/>
    <hyperlink ref="J1247" r:id="rId2211" xr:uid="{30152198-BF2E-4A48-901D-4F3B5611D3D1}"/>
    <hyperlink ref="T1247" r:id="rId2212" display="https://www.facebook.com/share/17JoZjWbbE/?mibextid=wwXIfr" xr:uid="{E5593171-1D39-5E49-84A1-35D4455C21F8}"/>
    <hyperlink ref="W1247" r:id="rId2213" xr:uid="{06A2F4CE-EF6C-644D-89ED-CB3042E9BA93}"/>
    <hyperlink ref="J1248" r:id="rId2214" xr:uid="{8183A73A-576B-684F-830E-1F26D82931D1}"/>
    <hyperlink ref="T1248" r:id="rId2215" display="https://www.facebook.com/share/1crYqWweSk/?mibextid=wwXIfr" xr:uid="{2B72033D-1C99-7049-8D9E-2F3383CF48A1}"/>
    <hyperlink ref="W1248" r:id="rId2216" xr:uid="{1C53F54F-D5AC-6043-9764-D4709C582D2B}"/>
    <hyperlink ref="J1249" r:id="rId2217" xr:uid="{A30984B2-E1F6-9845-AE27-CF1D054E12EC}"/>
    <hyperlink ref="T1249" r:id="rId2218" display="https://www.facebook.com/tieu.anh.2410" xr:uid="{5DD8D491-4F42-7647-8DD9-14BEA0CCC0B7}"/>
    <hyperlink ref="W1249" r:id="rId2219" xr:uid="{06A6EB90-C23F-B946-8384-55D346B21691}"/>
    <hyperlink ref="J1250" r:id="rId2220" xr:uid="{141BE2C0-E9C4-A344-AC61-7809273236E8}"/>
    <hyperlink ref="T1250" r:id="rId2221" display="https://www.facebook.com/share/1bqhGwRfZX/" xr:uid="{BAC40085-5983-664A-BCB2-2B406D2C2409}"/>
    <hyperlink ref="W1250" r:id="rId2222" xr:uid="{A4B9D380-A562-9A49-9C0A-05F18B53C75C}"/>
    <hyperlink ref="J1251" r:id="rId2223" xr:uid="{8CB860AA-CCE0-EF4D-8F0E-4CCB1E06EC3E}"/>
    <hyperlink ref="J1252" r:id="rId2224" xr:uid="{3CC03717-9DAF-2C40-8512-067C08BB66CD}"/>
    <hyperlink ref="T1252" r:id="rId2225" display="https://www.facebook.com/share/18Q5aLMRA8/" xr:uid="{CC13E036-CECD-A246-994C-64D5F302A29C}"/>
    <hyperlink ref="W1252" r:id="rId2226" xr:uid="{25183A22-6A37-EB44-A0C6-4F44D26A31D9}"/>
    <hyperlink ref="J1253" r:id="rId2227" xr:uid="{2667DDB2-638B-0543-964F-43BBD62BC083}"/>
    <hyperlink ref="T1253" r:id="rId2228" display="https://www.facebook.com/hoang.thao.342097?mibextid=wwXIfr&amp;mibextid=wwXIfr" xr:uid="{09496A7C-AEB9-8D4F-B7EE-A8CFFF10C42E}"/>
    <hyperlink ref="W1253" r:id="rId2229" xr:uid="{7F422678-8A82-2045-B7BA-D8E9517FFBE2}"/>
    <hyperlink ref="J1254" r:id="rId2230" xr:uid="{14417721-40E1-144B-9DD0-D41E032F1787}"/>
    <hyperlink ref="T1254" r:id="rId2231" xr:uid="{1EEA4ADD-FCB8-AC4C-B40A-2B6247DE7778}"/>
    <hyperlink ref="J1255" r:id="rId2232" xr:uid="{4B0E12E1-943B-9946-9F12-97372027AE9B}"/>
    <hyperlink ref="T1255" r:id="rId2233" display="https://www.facebook.com/share/1HGAeWykeW/?mibextid=wwXIfr" xr:uid="{8A130412-8D7E-064E-A2E4-9F53E6DDE7C9}"/>
    <hyperlink ref="W1255" r:id="rId2234" xr:uid="{E3824D79-D105-5C45-BA94-D677DF0EFCAB}"/>
    <hyperlink ref="J1256" r:id="rId2235" xr:uid="{C2697CB2-A137-A046-ABD8-FA2299375FFE}"/>
    <hyperlink ref="T1256" r:id="rId2236" display="https://www.facebook.com/share/1EWvmV58um/?mibextid=wwXIfr" xr:uid="{5E7A41B3-5B34-3642-AC15-366461D9942F}"/>
    <hyperlink ref="W1256" r:id="rId2237" xr:uid="{E8594D32-7732-6647-A994-C1E2F014FCFD}"/>
    <hyperlink ref="J1257" r:id="rId2238" xr:uid="{E8E2A882-799D-5847-9040-2EA9F4F392B4}"/>
    <hyperlink ref="T1257" r:id="rId2239" display="https://www.facebook.com/share/1G414xRc77/?mibextid=wwXIfr" xr:uid="{C902B083-000C-C645-99A0-62688198E83A}"/>
    <hyperlink ref="W1257" r:id="rId2240" xr:uid="{657F73C8-70D4-DD44-9FDD-C60A3EE30468}"/>
    <hyperlink ref="J1258" r:id="rId2241" xr:uid="{6EBC16FD-5F08-1444-B209-2E0F61059E5D}"/>
    <hyperlink ref="T1258" r:id="rId2242" display="https://www.facebook.com/trung.thien.73493?mibextid=wwXIfr&amp;_rdc=2&amp;_rdr" xr:uid="{5E6D58C8-A3A5-784A-9EA7-46736F9BB878}"/>
    <hyperlink ref="W1258" r:id="rId2243" xr:uid="{887F3E5C-64A7-A340-9BEA-09C1E4E9E6A3}"/>
    <hyperlink ref="J1259" r:id="rId2244" xr:uid="{851C297B-020D-7E4A-BC73-4EA31A65D96C}"/>
    <hyperlink ref="T1259" r:id="rId2245" display="https://www.facebook.com/nguyen.hong.quang.188727?mibextid=wwXIfr&amp;rdid=znRBdOSQCf4JMaw3&amp;share_url=https%3A%2F%2Fwww.facebook.com%2Fshare%2F18jMZhGsKF%2F%3Fmibextid%3DwwXIfr" xr:uid="{6AC232A9-367D-DB40-BA0A-83A711DFF566}"/>
    <hyperlink ref="W1259" r:id="rId2246" xr:uid="{A1712585-C738-C94C-B47D-9234E514E15D}"/>
    <hyperlink ref="J1260" r:id="rId2247" xr:uid="{DE6E4618-93F1-4A40-BE5A-33FD63744E48}"/>
    <hyperlink ref="W1260" r:id="rId2248" xr:uid="{E4873D3B-0AC4-A14B-B7A3-87BBB0AFCE42}"/>
    <hyperlink ref="J1261" r:id="rId2249" xr:uid="{09DFFAF8-DCB7-314F-AF06-528C5A324848}"/>
    <hyperlink ref="W1261" r:id="rId2250" xr:uid="{ADD69EEC-51D5-784A-BEBA-A9C35CA0A0A5}"/>
    <hyperlink ref="J1262" r:id="rId2251" xr:uid="{FC11D072-2623-A149-A51A-4BAC3428E7DD}"/>
    <hyperlink ref="W1262" r:id="rId2252" xr:uid="{38F832CB-8233-7045-A2B2-F542E3A36DF5}"/>
    <hyperlink ref="J1263" r:id="rId2253" xr:uid="{3653E74D-FD66-1C4E-902A-98EE15CB0FE3}"/>
    <hyperlink ref="W1263" r:id="rId2254" xr:uid="{C3C63B3B-5E1C-DA45-B2B5-8F7DD4773E69}"/>
    <hyperlink ref="J1264" r:id="rId2255" xr:uid="{A3C0A20D-B82D-B04C-AC68-CA8C6DAEF2C3}"/>
    <hyperlink ref="W1264" r:id="rId2256" xr:uid="{F7BD1173-076F-7A4D-98C3-94A37D700F8F}"/>
    <hyperlink ref="J1265" r:id="rId2257" xr:uid="{26345CCD-6678-694A-B727-DA4A7DC4CEDE}"/>
    <hyperlink ref="W1265" r:id="rId2258" xr:uid="{AB6B4765-B98F-DE44-A16F-CCB6DCB1EA0A}"/>
    <hyperlink ref="J1266" r:id="rId2259" xr:uid="{C8CD594F-B6A4-0940-A9E7-ABD6903069A0}"/>
    <hyperlink ref="W1266" r:id="rId2260" xr:uid="{7B27E8D3-C5AF-574C-AC2B-31DFBC5D02CF}"/>
    <hyperlink ref="J1267" r:id="rId2261" xr:uid="{F1936A86-4331-E744-B721-F325680DECF3}"/>
    <hyperlink ref="W1267" r:id="rId2262" xr:uid="{FCBE512C-188E-334F-8A13-C04E48D07E4D}"/>
    <hyperlink ref="J1268" r:id="rId2263" xr:uid="{D4737105-FB51-644C-813C-5F9CE0F71754}"/>
    <hyperlink ref="W1268" r:id="rId2264" xr:uid="{7115908F-370E-8E42-B552-396F8B67DEFD}"/>
    <hyperlink ref="J1269" r:id="rId2265" xr:uid="{932541CD-2621-D247-BB40-EE5EA13FDFC4}"/>
    <hyperlink ref="W1269" r:id="rId2266" xr:uid="{1B31CE0F-6AFA-EB41-92C7-25ED08FFFD9C}"/>
    <hyperlink ref="J1270" r:id="rId2267" xr:uid="{E962B440-ABD2-FE43-A390-1990602D0AB3}"/>
    <hyperlink ref="J1271" r:id="rId2268" xr:uid="{4BB00D92-B1F0-C946-BE4D-0593710A5CC0}"/>
    <hyperlink ref="W1271" r:id="rId2269" xr:uid="{1F9B3FC9-52F0-B749-98AF-07D1BDDF751F}"/>
    <hyperlink ref="J1272" r:id="rId2270" xr:uid="{4F541113-D12E-A44D-9C03-5A34DE6E569E}"/>
    <hyperlink ref="W1272" r:id="rId2271" xr:uid="{E644C2CA-35A7-474C-B2DB-669A3408645B}"/>
    <hyperlink ref="J1273" r:id="rId2272" xr:uid="{0872D523-EBCC-2345-9ED1-30460D71C731}"/>
    <hyperlink ref="W1273" r:id="rId2273" xr:uid="{8A7D4B16-DE67-C44D-A159-996F6914A20A}"/>
    <hyperlink ref="J1274" r:id="rId2274" xr:uid="{9E85FB48-9F80-4B4D-85DA-6ABC98FB0CE6}"/>
    <hyperlink ref="W1274" r:id="rId2275" xr:uid="{B7804928-0A74-BA47-B46B-57351ADAB66A}"/>
    <hyperlink ref="J1275" r:id="rId2276" xr:uid="{A370B456-BABB-5C4A-BFDD-EF9BD0ED9436}"/>
    <hyperlink ref="W1275" r:id="rId2277" xr:uid="{0C8E52A1-6A55-DB4E-B80F-85562A687684}"/>
    <hyperlink ref="J1276" r:id="rId2278" xr:uid="{BE9C5476-76C4-E145-8266-26DFF1AE5AD9}"/>
    <hyperlink ref="W1276" r:id="rId2279" xr:uid="{6B07F2CF-3F5E-A14C-9A01-6664C21AEFFB}"/>
    <hyperlink ref="J1277" r:id="rId2280" xr:uid="{FB8FA923-6F9B-E54B-BF6F-8E4AE251CD33}"/>
    <hyperlink ref="W1277" r:id="rId2281" xr:uid="{7BD9EA91-7271-B945-BFD6-7ED716BCC338}"/>
    <hyperlink ref="J1278" r:id="rId2282" xr:uid="{2397826B-5B1B-1044-8A21-83E199024633}"/>
    <hyperlink ref="W1278" r:id="rId2283" xr:uid="{35AC5A61-1982-4746-A277-7CAA4ECDC3D8}"/>
    <hyperlink ref="J1279" r:id="rId2284" xr:uid="{C0D78A3B-4933-2A45-B4DE-10460679E204}"/>
    <hyperlink ref="W1279" r:id="rId2285" xr:uid="{2223907E-5AE7-1D4A-87FD-81076294D572}"/>
    <hyperlink ref="J1280" r:id="rId2286" xr:uid="{51EEBBD8-C8C5-C840-9618-97B8777E354F}"/>
    <hyperlink ref="W1280" r:id="rId2287" xr:uid="{D9829406-255C-CF4E-AE31-2BBDD10E37FC}"/>
    <hyperlink ref="J1281" r:id="rId2288" xr:uid="{600B5785-F2B0-EE4D-91B7-7990E06FF1ED}"/>
    <hyperlink ref="W1281" r:id="rId2289" xr:uid="{7EEB17E8-EE56-B54D-A3C2-1DBEF820A798}"/>
    <hyperlink ref="J1282" r:id="rId2290" xr:uid="{DE6BAE8F-D0F2-C140-BD02-03EED65F769D}"/>
    <hyperlink ref="W1282" r:id="rId2291" xr:uid="{B9543799-F082-6948-9A6A-67DBE1359B6E}"/>
    <hyperlink ref="J1283" r:id="rId2292" xr:uid="{108AD08F-B407-D048-AAFC-74AD305D51AB}"/>
    <hyperlink ref="W1283" r:id="rId2293" xr:uid="{579C31AC-E2AF-C54A-8A77-524CC86B3116}"/>
    <hyperlink ref="J1284" r:id="rId2294" xr:uid="{A99FC22A-3EAB-E640-B11E-CC22C18C5241}"/>
    <hyperlink ref="J1285" r:id="rId2295" xr:uid="{F024D54E-7D9B-EF47-B109-36EF90453D0E}"/>
    <hyperlink ref="W1285" r:id="rId2296" xr:uid="{145B728D-D217-684D-A504-FC2904959B70}"/>
    <hyperlink ref="J1286" r:id="rId2297" xr:uid="{A5238CA5-6172-714E-AD4C-AAA0921E40C3}"/>
    <hyperlink ref="J1287" r:id="rId2298" xr:uid="{7B1325F6-FC3A-1348-8FBB-9C61FB77212E}"/>
    <hyperlink ref="W1287" r:id="rId2299" xr:uid="{C068B88D-41FA-B545-97AF-075158F18075}"/>
    <hyperlink ref="J1288" r:id="rId2300" xr:uid="{9CEFB267-5F40-494E-BC78-B4A1B2B9F5EE}"/>
    <hyperlink ref="W1288" r:id="rId2301" xr:uid="{399BF803-304E-2948-8FD2-96F2FE100992}"/>
    <hyperlink ref="J1289" r:id="rId2302" xr:uid="{FAD7C5B0-837C-1E4F-BFDC-196E045DB812}"/>
    <hyperlink ref="J1290" r:id="rId2303" xr:uid="{A8D3D092-9F25-924A-ABA9-977886F03DFF}"/>
    <hyperlink ref="W1290" r:id="rId2304" xr:uid="{38CE7888-1497-1749-ACDE-6ACD18561644}"/>
    <hyperlink ref="J1291" r:id="rId2305" xr:uid="{477EFC06-043F-5C43-B29C-BCBE9735BB8B}"/>
    <hyperlink ref="W1291" r:id="rId2306" xr:uid="{55169EB7-2590-3047-84BD-64C53CCED1C4}"/>
    <hyperlink ref="J1292" r:id="rId2307" xr:uid="{07D8BF5C-9BEE-4A4B-81D1-6A54473039A4}"/>
    <hyperlink ref="W1292" r:id="rId2308" xr:uid="{5980BBAB-4BB4-814B-AF72-0DAED39EEB7F}"/>
    <hyperlink ref="J1293" r:id="rId2309" xr:uid="{8704150A-C824-C24B-ABB8-9F815F125D2B}"/>
    <hyperlink ref="W1293" r:id="rId2310" xr:uid="{56EE62EB-F677-8F45-BBD6-539E0ECF9240}"/>
    <hyperlink ref="J1294" r:id="rId2311" xr:uid="{F18FBA1F-A236-1E4D-944C-258FBE8E34EA}"/>
    <hyperlink ref="W1294" r:id="rId2312" xr:uid="{CEB75916-6C65-FC40-8ECA-A371F40556F7}"/>
    <hyperlink ref="J1295" r:id="rId2313" xr:uid="{87D260A1-9F43-3941-9BC8-5AE29339C9FE}"/>
    <hyperlink ref="W1295" r:id="rId2314" xr:uid="{BB5B60A8-355D-AB4C-9832-6B58525FF8D9}"/>
    <hyperlink ref="J1296" r:id="rId2315" xr:uid="{3F092AAE-BA87-0F4A-AC57-AA76AFE50C4D}"/>
    <hyperlink ref="W1296" r:id="rId2316" xr:uid="{73969914-AAFF-B942-A3EF-731690B18A64}"/>
    <hyperlink ref="J1297" r:id="rId2317" xr:uid="{3E34E8D6-705B-5D40-B0BD-E7FE6F5119E3}"/>
    <hyperlink ref="W1297" r:id="rId2318" xr:uid="{54732465-2E8B-A648-9DE1-3B150759B55D}"/>
    <hyperlink ref="J1298" r:id="rId2319" xr:uid="{86A055F5-7DAD-7F47-988D-27A109D4FAB7}"/>
    <hyperlink ref="W1298" r:id="rId2320" xr:uid="{72911338-9A2F-CD44-8640-AA2995087A5B}"/>
    <hyperlink ref="J1299" r:id="rId2321" xr:uid="{85868B86-3BE9-554B-BA7A-6B0D95B14F4F}"/>
    <hyperlink ref="W1299" r:id="rId2322" xr:uid="{8AB82A6B-9B10-CC4B-8AEB-C2A3EA8466B4}"/>
    <hyperlink ref="J1300" r:id="rId2323" xr:uid="{3FA66560-6610-6747-9F2F-656596971D2F}"/>
    <hyperlink ref="W1300" r:id="rId2324" xr:uid="{DB64618D-8E94-9D4E-8211-5BD50DB46F10}"/>
    <hyperlink ref="J1301" r:id="rId2325" xr:uid="{D702BE47-6C46-D546-B775-B0F25A60D270}"/>
    <hyperlink ref="J1302" r:id="rId2326" xr:uid="{9FCCFDE4-8096-A648-B5E3-3A43EA6F095D}"/>
    <hyperlink ref="W1302" r:id="rId2327" xr:uid="{B880D75F-64C4-684B-981D-1A4BC7DB0615}"/>
    <hyperlink ref="J1303" r:id="rId2328" xr:uid="{757E6DA5-FDBF-934B-923F-240A617F9F9F}"/>
    <hyperlink ref="W1303" r:id="rId2329" xr:uid="{C40EB6EB-CFD3-CA4F-9067-F12F2577204D}"/>
    <hyperlink ref="J1304" r:id="rId2330" xr:uid="{79A5CA62-9BD9-154E-A3C8-DD6D3AB3BC59}"/>
    <hyperlink ref="W1304" r:id="rId2331" xr:uid="{AE7E01BF-3EED-C140-B75F-BE6FC27788A4}"/>
    <hyperlink ref="J1305" r:id="rId2332" xr:uid="{9653AB8E-8A71-6E4E-BBCA-0F9427E4EB05}"/>
    <hyperlink ref="W1305" r:id="rId2333" xr:uid="{859E26EE-E0EE-B545-9957-99F10E2E67C5}"/>
    <hyperlink ref="J1306" r:id="rId2334" xr:uid="{7272FC5C-51BF-E349-BC03-A489F6A24D76}"/>
    <hyperlink ref="J1307" r:id="rId2335" xr:uid="{56069BDE-B224-0F41-A889-9EBC927A758D}"/>
    <hyperlink ref="W1307" r:id="rId2336" xr:uid="{4AF49314-4792-8743-9B8C-FAAD89B2A2E2}"/>
    <hyperlink ref="J1308" r:id="rId2337" xr:uid="{0A131327-F130-4247-8464-DA223FB35A50}"/>
    <hyperlink ref="W1308" r:id="rId2338" xr:uid="{F1DA9478-AABD-5744-AB28-B22D33898EAC}"/>
    <hyperlink ref="J1309" r:id="rId2339" xr:uid="{42E30966-921C-9047-9264-88B55F0BFC30}"/>
    <hyperlink ref="W1309" r:id="rId2340" xr:uid="{AF0BE90C-CEDD-D347-9F15-91924DA63DE1}"/>
    <hyperlink ref="J1310" r:id="rId2341" xr:uid="{CFD8C7AC-F014-1440-94F3-2F8FC1BA374F}"/>
    <hyperlink ref="W1310" r:id="rId2342" xr:uid="{860D215B-780F-7747-92BC-1D9FC7358787}"/>
    <hyperlink ref="J1311" r:id="rId2343" xr:uid="{7D6756AB-1D77-9446-B128-3E4C5242BD4A}"/>
    <hyperlink ref="W1311" r:id="rId2344" xr:uid="{4F98D4FB-3DCD-CF4C-AA56-C899C3C65ED6}"/>
    <hyperlink ref="J1312" r:id="rId2345" xr:uid="{6AC1CA6F-86F4-6F4F-A25F-2E06CBCA5ACE}"/>
    <hyperlink ref="J1313" r:id="rId2346" xr:uid="{1DF05A77-A977-1546-AE5F-83C2810B9488}"/>
    <hyperlink ref="J1314" r:id="rId2347" xr:uid="{53781663-FAFD-3A49-94DA-E418A209A24D}"/>
    <hyperlink ref="W1314" r:id="rId2348" xr:uid="{F471CD24-118B-3B40-A0ED-80005016DDB2}"/>
    <hyperlink ref="J1315" r:id="rId2349" xr:uid="{F0A7DAEF-CD2A-4D4F-AE81-DA47D97E34CE}"/>
    <hyperlink ref="W1315" r:id="rId2350" xr:uid="{9F870318-0D87-9B40-AD1A-A9A06710DE39}"/>
    <hyperlink ref="J1316" r:id="rId2351" xr:uid="{186E01CC-153B-7B48-B3B9-C692EE33813C}"/>
    <hyperlink ref="W1316" r:id="rId2352" xr:uid="{CBBC3097-E696-4F4A-B98A-8F0BA7D9F049}"/>
    <hyperlink ref="J1317" r:id="rId2353" xr:uid="{E919C319-3969-6643-8852-FACA3A5C06CD}"/>
    <hyperlink ref="W1317" r:id="rId2354" xr:uid="{7BC5A6BF-2CCA-8849-9D28-16E448655F65}"/>
    <hyperlink ref="J1318" r:id="rId2355" xr:uid="{8CA95E4C-E0A4-2242-9CA5-C0F3DC582FA0}"/>
    <hyperlink ref="J1319" r:id="rId2356" xr:uid="{6CEF2F9D-DCB9-2943-9409-DB3393B2D487}"/>
    <hyperlink ref="W1319" r:id="rId2357" xr:uid="{6F31BECC-8821-A848-9063-88E60131305F}"/>
    <hyperlink ref="J1320" r:id="rId2358" xr:uid="{1DF5562B-AECF-2447-9799-BA5586E1D0D8}"/>
    <hyperlink ref="J1321" r:id="rId2359" xr:uid="{D5E67612-4CFD-2548-BCBD-31847DE2F2EA}"/>
    <hyperlink ref="W1321" r:id="rId2360" xr:uid="{5A4D825A-A56F-624C-AF37-072EB5D18BBC}"/>
    <hyperlink ref="J1322" r:id="rId2361" xr:uid="{95563F75-2D4B-CA4C-91CB-0A3B35D71899}"/>
    <hyperlink ref="W1322" r:id="rId2362" xr:uid="{5CD013C5-F841-7A4E-B993-7C9866E69CA4}"/>
    <hyperlink ref="J1323" r:id="rId2363" xr:uid="{FA8E1697-95EA-0A48-89DA-F3FC0CA01971}"/>
    <hyperlink ref="W1323" r:id="rId2364" xr:uid="{2E15FEB0-449F-064B-984E-EAABCE26A1AE}"/>
    <hyperlink ref="J1324" r:id="rId2365" xr:uid="{6E84E0E2-4354-EB4D-B07F-76020D14BA37}"/>
    <hyperlink ref="W1324" r:id="rId2366" xr:uid="{BB83393F-2A9E-0C47-9639-7034A71CAEFD}"/>
    <hyperlink ref="J1325" r:id="rId2367" xr:uid="{D2FD20E3-11A0-FF4C-BDBC-88E922797CEE}"/>
    <hyperlink ref="W1325" r:id="rId2368" xr:uid="{3C47123A-FFCC-1C4A-B701-7F2FCD774CA3}"/>
    <hyperlink ref="J1326" r:id="rId2369" xr:uid="{AC20C623-EE44-214E-A7A0-48C0AB7B3C57}"/>
    <hyperlink ref="W1326" r:id="rId2370" xr:uid="{0D539162-52CA-6F42-87B0-DD21212A536C}"/>
    <hyperlink ref="J1327" r:id="rId2371" xr:uid="{B6213931-09C3-C44A-8D67-4FAF1E798588}"/>
    <hyperlink ref="W1327" r:id="rId2372" xr:uid="{53F2DCE5-10D5-0848-B1B6-DAD350764539}"/>
    <hyperlink ref="J1328" r:id="rId2373" xr:uid="{370CD601-6321-B64D-AC0D-F74F75E50A44}"/>
    <hyperlink ref="W1328" r:id="rId2374" xr:uid="{AD9291BD-4EE5-6647-9F55-62BB6DE9E569}"/>
    <hyperlink ref="J1329" r:id="rId2375" xr:uid="{17632F0A-ABE3-C542-B719-B6637311C232}"/>
    <hyperlink ref="W1329" r:id="rId2376" xr:uid="{B54FC489-87C3-A741-87E4-5CA3CE3311FF}"/>
    <hyperlink ref="J1330" r:id="rId2377" xr:uid="{28664ED0-7A0C-F442-9844-CC5F450E4F54}"/>
    <hyperlink ref="W1330" r:id="rId2378" xr:uid="{A2859798-FB66-2640-BB80-3DC30855E23C}"/>
    <hyperlink ref="J1331" r:id="rId2379" xr:uid="{AA843534-2400-2643-8F72-91C55021AB78}"/>
    <hyperlink ref="W1331" r:id="rId2380" xr:uid="{424E7CFB-E9D4-1C4C-9BCE-CB50642BA93A}"/>
    <hyperlink ref="J1332" r:id="rId2381" xr:uid="{7055598F-9D79-0742-A3B5-C3433679923D}"/>
    <hyperlink ref="W1332" r:id="rId2382" xr:uid="{FFE3ADBC-215A-6F4C-A734-6465A57425A7}"/>
    <hyperlink ref="J1334" r:id="rId2383" xr:uid="{442760B5-2289-444B-A896-5116CAD5F1B4}"/>
    <hyperlink ref="W1334" r:id="rId2384" xr:uid="{782832A2-B021-E645-82BB-964D9DD32607}"/>
    <hyperlink ref="J1335" r:id="rId2385" xr:uid="{384B115B-446B-0448-A122-6B03C21DF413}"/>
    <hyperlink ref="J1336" r:id="rId2386" xr:uid="{20A93A29-43FA-3E44-B05E-337525120FAC}"/>
    <hyperlink ref="W1336" r:id="rId2387" xr:uid="{B2EBA7ED-2069-1B4F-AF14-0A6F3342E288}"/>
    <hyperlink ref="J1337" r:id="rId2388" xr:uid="{7B603B59-0F1C-6B4C-8E0D-D496E0B3BBDA}"/>
    <hyperlink ref="W1337" r:id="rId2389" xr:uid="{2B178D4A-E139-B047-8916-54B68AE80C14}"/>
    <hyperlink ref="J1338" r:id="rId2390" xr:uid="{BFC61237-639F-724D-AD69-D705DFC471D7}"/>
    <hyperlink ref="W1338" r:id="rId2391" xr:uid="{56A9035B-75BD-5645-8235-8835D42AC424}"/>
    <hyperlink ref="J1339" r:id="rId2392" xr:uid="{32B2AD01-FD50-E047-B9C4-54FA1A60E08A}"/>
    <hyperlink ref="W1339" r:id="rId2393" xr:uid="{4BFB6D7C-2111-0E41-A697-D4EDD30F05BD}"/>
    <hyperlink ref="J1340" r:id="rId2394" xr:uid="{E90AA163-2841-804D-B2B6-F6774FF9F8A9}"/>
    <hyperlink ref="W1340" r:id="rId2395" xr:uid="{38E24E95-0251-784C-B2C3-AC0DCE40C7ED}"/>
    <hyperlink ref="J1341" r:id="rId2396" xr:uid="{09CF321E-79EE-9047-B5BE-9C049908BDC8}"/>
    <hyperlink ref="W1341" r:id="rId2397" xr:uid="{FEF14F61-407E-B940-982A-9C531408B859}"/>
    <hyperlink ref="J1342" r:id="rId2398" xr:uid="{88C13B7B-7E97-944F-A7E4-22AAF7F00C20}"/>
    <hyperlink ref="W1342" r:id="rId2399" xr:uid="{2F6185C0-4BCF-D948-98CF-94F9EC7CEBCE}"/>
    <hyperlink ref="J1343" r:id="rId2400" xr:uid="{F7A20720-08D2-6940-B849-6338C11B378C}"/>
    <hyperlink ref="J1344" r:id="rId2401" xr:uid="{ADAC5AD4-DB59-5248-A1C0-85C3B9D63A9A}"/>
    <hyperlink ref="W1344" r:id="rId2402" xr:uid="{E3D2B891-461B-D849-B888-64F83A205247}"/>
    <hyperlink ref="J1345" r:id="rId2403" xr:uid="{5434F661-0CDF-1445-A961-92F0F02ABDCD}"/>
    <hyperlink ref="W1345" r:id="rId2404" xr:uid="{3217F306-1034-564F-A9E7-10729BC77C10}"/>
    <hyperlink ref="J1346" r:id="rId2405" xr:uid="{0B60EE2A-F5E6-3C41-9C56-4265CF2905C9}"/>
    <hyperlink ref="J1347" r:id="rId2406" xr:uid="{09A5088C-B238-364E-B140-D338ADE5AA51}"/>
    <hyperlink ref="W1347" r:id="rId2407" xr:uid="{DDF1E755-94F7-BF42-8BF7-918643FD6619}"/>
    <hyperlink ref="J1348" r:id="rId2408" xr:uid="{A30CE81D-9006-104B-9EBD-97D0B4CEA81E}"/>
    <hyperlink ref="W1348" r:id="rId2409" xr:uid="{FBA0C688-0D13-644A-95A9-8653DFB56900}"/>
    <hyperlink ref="J1349" r:id="rId2410" xr:uid="{F82D2597-4D51-BB40-99FC-7BA26B1ABDC4}"/>
    <hyperlink ref="W1349" r:id="rId2411" xr:uid="{D5265F2E-5B96-B845-A9E3-C7E9B5E25A95}"/>
    <hyperlink ref="J1350" r:id="rId2412" xr:uid="{4A8D35D4-AB1B-7B4E-B429-5E027E7B10D6}"/>
    <hyperlink ref="J1351" r:id="rId2413" xr:uid="{3D7A253C-4506-D442-A8F5-2823F72BE59C}"/>
    <hyperlink ref="J1352" r:id="rId2414" xr:uid="{752BFE81-2270-B34F-BFFA-409175B851A2}"/>
    <hyperlink ref="W1352" r:id="rId2415" xr:uid="{D844FFFC-D393-E443-AED4-048A09674913}"/>
    <hyperlink ref="J1353" r:id="rId2416" xr:uid="{657B85BB-F480-D542-A8B8-212E18713E65}"/>
    <hyperlink ref="W1353" r:id="rId2417" xr:uid="{DFC58870-6254-034E-949A-451BB14DD499}"/>
    <hyperlink ref="J1354" r:id="rId2418" xr:uid="{6D80B314-F504-6D4A-9B4C-3ACD8C532439}"/>
    <hyperlink ref="W1354" r:id="rId2419" xr:uid="{671F7B8C-37CC-9043-BE7D-A6B278553FA7}"/>
    <hyperlink ref="J1355" r:id="rId2420" xr:uid="{C2D48F53-AE04-9E47-8FEB-993DFDD44FF6}"/>
    <hyperlink ref="W1355" r:id="rId2421" xr:uid="{1389E56D-C478-3244-BAF5-2D0D342081E2}"/>
    <hyperlink ref="J1356" r:id="rId2422" xr:uid="{3FFE4FFE-19D5-A941-BEBF-373C88CF72EF}"/>
    <hyperlink ref="W1356" r:id="rId2423" xr:uid="{231094DB-CE6D-454C-95C3-4DC6E92625C8}"/>
    <hyperlink ref="W1357" r:id="rId2424" xr:uid="{84AB395D-0169-934C-B8B9-EAAA08B5F227}"/>
    <hyperlink ref="J1358" r:id="rId2425" xr:uid="{BBD66115-B59B-ED45-A29B-79433CDF6CB2}"/>
    <hyperlink ref="J1359" r:id="rId2426" xr:uid="{259CAAAF-5617-784C-A88B-E70AB91060DD}"/>
    <hyperlink ref="W1359" r:id="rId2427" xr:uid="{ABB553F8-F5FA-AE4F-A8F5-B2A1C335DD78}"/>
    <hyperlink ref="J1360" r:id="rId2428" xr:uid="{5D354E6B-356C-174F-B56F-690414DDD9BB}"/>
    <hyperlink ref="W1360" r:id="rId2429" xr:uid="{31E2B843-C1DD-9A4C-A176-5C58DD38F8A0}"/>
    <hyperlink ref="J1361" r:id="rId2430" xr:uid="{350B8507-1544-7E40-96DE-579478405717}"/>
    <hyperlink ref="W1361" r:id="rId2431" xr:uid="{4FA373E9-64B1-634B-A2F3-2F1A68E057C5}"/>
    <hyperlink ref="J1362" r:id="rId2432" xr:uid="{D5964547-25CF-B24E-8D05-2663E72876BC}"/>
    <hyperlink ref="W1362" r:id="rId2433" xr:uid="{28F68B37-D7B3-824D-99D3-70684BDD44DB}"/>
    <hyperlink ref="J1363" r:id="rId2434" xr:uid="{31F553B1-7604-594B-8CF7-A3B89BF56934}"/>
    <hyperlink ref="W1363" r:id="rId2435" xr:uid="{4E9524BF-899E-C747-B3D0-E738458D4044}"/>
    <hyperlink ref="J1364" r:id="rId2436" xr:uid="{D3C20BD6-8895-3C4F-8F48-6748D6D5AAC4}"/>
    <hyperlink ref="J1365" r:id="rId2437" xr:uid="{9F143D8E-5DBB-1349-A187-DEB4F7D2C3D0}"/>
    <hyperlink ref="W1365" r:id="rId2438" xr:uid="{AF873553-7C7B-CC47-B1F6-D2DCC840250F}"/>
    <hyperlink ref="J1366" r:id="rId2439" xr:uid="{7D439B11-BBDE-0048-9B55-D043AAE63D9F}"/>
    <hyperlink ref="J1367" r:id="rId2440" xr:uid="{5AC686F1-5E60-224C-8254-ACF78F57C1D7}"/>
    <hyperlink ref="W1367" r:id="rId2441" xr:uid="{4BB9D73B-9D44-7544-BD73-E4A636A23E30}"/>
    <hyperlink ref="J1368" r:id="rId2442" xr:uid="{CA85C0C3-152D-ED45-8008-0F5D6A189A61}"/>
    <hyperlink ref="W1368" r:id="rId2443" xr:uid="{58252AA7-4CA8-5047-92CA-017BCA2996B6}"/>
    <hyperlink ref="J1369" r:id="rId2444" xr:uid="{098B2172-3D65-7048-AAB0-146E56265D30}"/>
    <hyperlink ref="W1369" r:id="rId2445" xr:uid="{597B5153-CDD7-D040-8A37-AC350EBCD8DE}"/>
    <hyperlink ref="J1370" r:id="rId2446" xr:uid="{ACCECBEC-A9DC-A143-B842-614443246C52}"/>
    <hyperlink ref="W1370" r:id="rId2447" xr:uid="{5143499D-C1AF-6844-86FD-C6A83A81819B}"/>
    <hyperlink ref="J1371" r:id="rId2448" xr:uid="{039D2737-45BC-9D4C-8B5B-FB1C875A9896}"/>
    <hyperlink ref="W1371" r:id="rId2449" xr:uid="{45C0DDA1-9DD3-A640-84E8-A0649D2B261E}"/>
    <hyperlink ref="J1372" r:id="rId2450" xr:uid="{87B4159E-6261-9F43-97B7-57CBDE36917D}"/>
    <hyperlink ref="W1372" r:id="rId2451" xr:uid="{8A763B41-AB70-DC49-930E-13E4C2E1694B}"/>
    <hyperlink ref="J1373" r:id="rId2452" xr:uid="{7271E56A-B256-5548-8B8E-9F28C6EC4E76}"/>
    <hyperlink ref="W1373" r:id="rId2453" xr:uid="{778C1C53-21DF-F344-979C-99E5FFECF9DD}"/>
    <hyperlink ref="J1374" r:id="rId2454" xr:uid="{7A16AE59-FF91-3D49-9276-66295F0410F3}"/>
    <hyperlink ref="W1374" r:id="rId2455" xr:uid="{15445C46-B921-6245-AA3C-446DBD425115}"/>
    <hyperlink ref="J1375" r:id="rId2456" xr:uid="{AB60B6C0-99DA-8247-8459-B467484F0AE6}"/>
    <hyperlink ref="J1376" r:id="rId2457" xr:uid="{912A3332-3B86-1646-9D02-ED109885B38D}"/>
    <hyperlink ref="W1376" r:id="rId2458" xr:uid="{4C5E4644-C3A6-E444-AF16-2C7697755E3F}"/>
    <hyperlink ref="J1377" r:id="rId2459" xr:uid="{2CC1E2ED-4D1C-014F-853D-6FBCA92F3117}"/>
    <hyperlink ref="W1377" r:id="rId2460" xr:uid="{1F54AD95-2A27-2642-AE90-A0360169C9AA}"/>
    <hyperlink ref="J1378" r:id="rId2461" xr:uid="{C41D6B21-1D8D-7343-9D89-508C39F23B76}"/>
    <hyperlink ref="J1379" r:id="rId2462" xr:uid="{6C968407-7087-794C-A626-84388ACAB988}"/>
    <hyperlink ref="W1379" r:id="rId2463" xr:uid="{7A8E74B0-5218-F94A-BDB3-1CEACDF4E160}"/>
    <hyperlink ref="J1380" r:id="rId2464" xr:uid="{B488E6A8-D605-2342-9CA8-6E39B78C9639}"/>
    <hyperlink ref="J1381" r:id="rId2465" xr:uid="{36192D19-79D9-A441-BB2E-A12D95206D42}"/>
    <hyperlink ref="W1381" r:id="rId2466" xr:uid="{12D08E5F-7F3A-DF44-A73D-73D821BB144A}"/>
    <hyperlink ref="J1382" r:id="rId2467" xr:uid="{FAAFEEBC-5225-E24A-B4ED-1F61FA537514}"/>
    <hyperlink ref="W1382" r:id="rId2468" xr:uid="{1666CE93-2449-AE45-A1E9-A2D91939843A}"/>
    <hyperlink ref="J1383" r:id="rId2469" xr:uid="{58FD137A-1C7C-BA40-875F-A03F24E9F17C}"/>
    <hyperlink ref="W1383" r:id="rId2470" xr:uid="{0698322B-F9F7-D54B-A324-FD235B2B1FEB}"/>
    <hyperlink ref="J1384" r:id="rId2471" xr:uid="{FAB04383-4547-224B-8F94-CC7EA11EAFAF}"/>
    <hyperlink ref="W1384" r:id="rId2472" xr:uid="{4FC17692-6F09-084B-9EAA-4EE800626D32}"/>
    <hyperlink ref="J1385" r:id="rId2473" xr:uid="{3A1B3DFE-F9C2-F240-83B5-AD39374791B6}"/>
    <hyperlink ref="W1385" r:id="rId2474" xr:uid="{E6EFB845-5D1F-134F-92AE-9640708B3342}"/>
    <hyperlink ref="J1386" r:id="rId2475" xr:uid="{1210CA72-DD9A-EE42-8F4E-34863646D431}"/>
    <hyperlink ref="W1386" r:id="rId2476" xr:uid="{C22C3DA4-A07A-1745-BB47-1CCFD0CA73D2}"/>
    <hyperlink ref="J1387" r:id="rId2477" xr:uid="{FAD6257E-E61F-2542-A8A9-1784AF945864}"/>
    <hyperlink ref="W1387" r:id="rId2478" xr:uid="{7381DAB7-8EB3-4048-99D3-8A5C41E09A77}"/>
    <hyperlink ref="J1388" r:id="rId2479" xr:uid="{B0891BB7-291C-7B40-95BB-57B8C8BE7D61}"/>
    <hyperlink ref="W1388" r:id="rId2480" xr:uid="{2AE8CEBC-D85D-E54A-B3D4-C778B6347034}"/>
    <hyperlink ref="J1389" r:id="rId2481" xr:uid="{4C266C4E-A589-1443-8729-5B038A288788}"/>
    <hyperlink ref="W1389" r:id="rId2482" xr:uid="{246DAB01-7109-2247-8105-D6BD5EC72D82}"/>
    <hyperlink ref="J1390" r:id="rId2483" xr:uid="{75151F8B-D0C2-5B43-910D-6E852A8229CD}"/>
    <hyperlink ref="W1390" r:id="rId2484" xr:uid="{2868AA8C-FCFD-5840-99E7-9D0BFC493B10}"/>
    <hyperlink ref="J1391" r:id="rId2485" xr:uid="{3E3E07B7-62E1-0447-A399-B07E469B832B}"/>
    <hyperlink ref="W1391" r:id="rId2486" xr:uid="{EF0BCC78-72FA-1F44-A95D-FB0FC5AFD3CD}"/>
    <hyperlink ref="J1392" r:id="rId2487" xr:uid="{0C8C11DE-2197-C948-B712-EDC0E102371B}"/>
    <hyperlink ref="J1393" r:id="rId2488" xr:uid="{860DF2B4-7C36-4641-898D-86B85818354B}"/>
    <hyperlink ref="W1393" r:id="rId2489" xr:uid="{6C45661F-3EF4-E94F-8E0D-EE24961C80D7}"/>
    <hyperlink ref="J1394" r:id="rId2490" xr:uid="{076C78E5-50DE-B944-BF81-F77DEE1CA58A}"/>
    <hyperlink ref="W1394" r:id="rId2491" xr:uid="{7C20DE23-F519-E240-B63C-5761257946FB}"/>
    <hyperlink ref="J1395" r:id="rId2492" xr:uid="{A4672422-B30B-9A44-8811-D3E6309F0340}"/>
    <hyperlink ref="W1395" r:id="rId2493" xr:uid="{BC50BBCE-C6B7-CE48-BDE9-FEF98631842C}"/>
    <hyperlink ref="J1396" r:id="rId2494" xr:uid="{8AD9E98A-5CBB-DD4A-8D28-074BBCC86562}"/>
    <hyperlink ref="W1396" r:id="rId2495" xr:uid="{41616250-8920-2549-8370-5ADD21A46196}"/>
    <hyperlink ref="J1397" r:id="rId2496" xr:uid="{24E69855-9CBB-6345-BB10-9CABD56CC44D}"/>
    <hyperlink ref="J1398" r:id="rId2497" xr:uid="{7ABD9EB9-A757-0C4A-A08D-ACA67A2D7976}"/>
    <hyperlink ref="J1399" r:id="rId2498" xr:uid="{1D6A8B99-38A4-5E4D-8D4C-D35AA9D79571}"/>
    <hyperlink ref="W1399" r:id="rId2499" xr:uid="{73C0EB91-21E2-EC43-B2FD-1261DF44B5E8}"/>
    <hyperlink ref="J1400" r:id="rId2500" xr:uid="{D3185814-0885-A74F-8577-7313C3A30FB8}"/>
    <hyperlink ref="W1400" r:id="rId2501" xr:uid="{C4A3DB30-B439-BF4A-A3FF-00FF69E8E165}"/>
    <hyperlink ref="J1401" r:id="rId2502" xr:uid="{05149FCD-201A-A84A-A403-EDDF5880DE24}"/>
    <hyperlink ref="W1401" r:id="rId2503" xr:uid="{FFF8A04C-D197-454E-8324-23462D4951A7}"/>
    <hyperlink ref="J1402" r:id="rId2504" xr:uid="{38EC4BBB-9206-294E-99F0-1364261AEAAF}"/>
    <hyperlink ref="J1403" r:id="rId2505" xr:uid="{0B1DDC2A-E586-C047-AAC8-EA41288C2464}"/>
    <hyperlink ref="W1403" r:id="rId2506" xr:uid="{D109BDBB-E4C3-CA44-8968-D361405F407A}"/>
    <hyperlink ref="J1404" r:id="rId2507" xr:uid="{AFFB7FEC-EE18-044A-8080-23D77A510364}"/>
    <hyperlink ref="W1404" r:id="rId2508" xr:uid="{1EF622A5-5AF7-084E-AC55-EFB049FE2035}"/>
    <hyperlink ref="J1405" r:id="rId2509" xr:uid="{2D6B2146-1EC9-3049-BF26-428DB3688C6D}"/>
    <hyperlink ref="W1405" r:id="rId2510" xr:uid="{9A746975-931E-B54F-B82E-2E88961E9F16}"/>
    <hyperlink ref="J1406" r:id="rId2511" xr:uid="{C4A8B13C-E3F3-1344-B60E-CB2F96E1D825}"/>
    <hyperlink ref="W1406" r:id="rId2512" xr:uid="{6C12DDCE-D4C2-7946-A6B3-795B44CBE90E}"/>
    <hyperlink ref="J1407" r:id="rId2513" xr:uid="{8BDF241A-5B42-524C-AD6F-0BB3DCA92483}"/>
    <hyperlink ref="W1407" r:id="rId2514" xr:uid="{B540988B-30DA-054C-92C2-7E8A8F552F9D}"/>
    <hyperlink ref="J1408" r:id="rId2515" xr:uid="{6201EEB9-CF04-F744-8639-36FFB1BCE03C}"/>
    <hyperlink ref="W1408" r:id="rId2516" xr:uid="{5C532655-B993-BD46-A7C4-38D035BFC339}"/>
    <hyperlink ref="J1409" r:id="rId2517" xr:uid="{8BA0213E-8368-6840-979D-21F70DD9B74C}"/>
    <hyperlink ref="W1409" r:id="rId2518" xr:uid="{FB1F6A17-3013-F94E-A918-607E8110C7BE}"/>
    <hyperlink ref="J1410" r:id="rId2519" xr:uid="{CE9BD269-3320-6D4E-9704-D8CE9C0EB5B4}"/>
    <hyperlink ref="W1410" r:id="rId2520" xr:uid="{6D641F04-2DC4-DB4D-A0E0-472BD4B62591}"/>
    <hyperlink ref="J1411" r:id="rId2521" xr:uid="{6E182FB0-C955-E54A-8B4E-D2B3BCCBD208}"/>
    <hyperlink ref="W1411" r:id="rId2522" xr:uid="{CCF1EE37-8696-514A-B89A-5055CA9B0668}"/>
    <hyperlink ref="J1412" r:id="rId2523" xr:uid="{31EABC4E-15E8-2B43-96E6-079A7F9F97D7}"/>
    <hyperlink ref="W1412" r:id="rId2524" xr:uid="{DD7531B1-B7C6-E44B-9EC6-0C4F6EF9BDDD}"/>
    <hyperlink ref="J1413" r:id="rId2525" xr:uid="{1D4EA2BE-7F0F-8547-BD6D-341C7E31A46E}"/>
    <hyperlink ref="W1413" r:id="rId2526" xr:uid="{D442C3EE-7CA1-7844-AB48-46EB90A3A2AB}"/>
    <hyperlink ref="J1414" r:id="rId2527" xr:uid="{CB889374-9E32-3A4A-A6D5-53F9C37BF179}"/>
    <hyperlink ref="W1414" r:id="rId2528" xr:uid="{32126600-60FF-5142-871C-CC87F38DD357}"/>
    <hyperlink ref="J1415" r:id="rId2529" xr:uid="{F7B4F735-1A9E-DA4E-A293-510B430A09D2}"/>
    <hyperlink ref="J1416" r:id="rId2530" xr:uid="{64344032-3C6D-0C48-91B7-5BF11B11F4A0}"/>
    <hyperlink ref="W1416" r:id="rId2531" xr:uid="{027BF698-E334-1845-BEE1-EEE36162F103}"/>
    <hyperlink ref="J1417" r:id="rId2532" xr:uid="{8502C4DB-EED6-6642-B038-CF41CC7C8D0E}"/>
    <hyperlink ref="J1418" r:id="rId2533" xr:uid="{56798EBA-552B-FA41-AC16-CE1968E301B0}"/>
    <hyperlink ref="W1418" r:id="rId2534" xr:uid="{2D9EB61E-D9E8-B34B-802D-4A1793C4A4D1}"/>
    <hyperlink ref="J1419" r:id="rId2535" xr:uid="{048323D2-DCDD-E443-845A-AB19665A7D66}"/>
    <hyperlink ref="W1419" r:id="rId2536" xr:uid="{76735951-082D-7441-8398-EB29094BA7A5}"/>
    <hyperlink ref="J1420" r:id="rId2537" xr:uid="{EAA28603-CACA-4A42-874E-B4ADC174DF4E}"/>
    <hyperlink ref="W1420" r:id="rId2538" xr:uid="{485CF147-F622-A44F-82D0-55BD5A5DD7DF}"/>
    <hyperlink ref="J1421" r:id="rId2539" xr:uid="{5B57E0DB-4B11-F247-B67A-82C98CB9DD32}"/>
    <hyperlink ref="W1421" r:id="rId2540" xr:uid="{E4569229-6980-6B4C-BCFE-50364EB6F6FA}"/>
    <hyperlink ref="J1422" r:id="rId2541" xr:uid="{EE654570-6E48-CE41-8342-6B7F1808CF8F}"/>
    <hyperlink ref="W1422" r:id="rId2542" xr:uid="{3646338E-4B38-814E-ADF2-DE7FA2A9DB46}"/>
    <hyperlink ref="J1423" r:id="rId2543" xr:uid="{1612BDB9-9EFF-564F-92DA-A93D4CA9F76F}"/>
    <hyperlink ref="W1423" r:id="rId2544" xr:uid="{2D2C9F80-177D-EA4D-A3A4-F2693A4BC44C}"/>
    <hyperlink ref="J1424" r:id="rId2545" xr:uid="{99D22CA6-A162-274E-96F7-6E66F9B8F2D6}"/>
    <hyperlink ref="W1424" r:id="rId2546" xr:uid="{B702EF95-D257-0F42-8958-7C2DEA17CAFD}"/>
    <hyperlink ref="J1425" r:id="rId2547" xr:uid="{60F36E8D-7FA0-E241-A324-AD01943F52D0}"/>
    <hyperlink ref="W1425" r:id="rId2548" xr:uid="{300A67FB-EB32-0444-9405-9CE54F139198}"/>
    <hyperlink ref="J1426" r:id="rId2549" xr:uid="{6BB79CC0-E1BC-1F4C-85AF-D8ED46EE23EF}"/>
    <hyperlink ref="J1427" r:id="rId2550" xr:uid="{35BFC3C2-5DC0-9E4A-B9A6-D05885ED46CA}"/>
    <hyperlink ref="J1428" r:id="rId2551" xr:uid="{3B8CF2FA-4FDF-D440-ACB7-EF392CD901F5}"/>
    <hyperlink ref="W1428" r:id="rId2552" xr:uid="{78774612-8195-1E44-814A-E5F9027005FB}"/>
    <hyperlink ref="J1429" r:id="rId2553" xr:uid="{B629ADFD-6C7E-B04B-B825-646C930EDD05}"/>
    <hyperlink ref="W1429" r:id="rId2554" xr:uid="{20840CB5-CAED-B040-9CBA-52CAFC33FC3D}"/>
    <hyperlink ref="J1430" r:id="rId2555" xr:uid="{0E639834-7288-0547-ACF8-045B108FD1E5}"/>
    <hyperlink ref="W1430" r:id="rId2556" xr:uid="{E8C394DE-3543-4F4D-8E0C-7C01FC2BBFB6}"/>
    <hyperlink ref="J1431" r:id="rId2557" xr:uid="{B5C89EEE-7BD4-9942-9850-F35568141AA2}"/>
    <hyperlink ref="W1431" r:id="rId2558" xr:uid="{9BA0E1C8-8E09-8E42-9ED1-85C925FAFA76}"/>
    <hyperlink ref="J1432" r:id="rId2559" xr:uid="{4D44AD7E-D675-4048-9F67-8C7B20A1FDC7}"/>
    <hyperlink ref="W1432" r:id="rId2560" xr:uid="{5D5383AF-E0EC-B548-8315-21CF7749474A}"/>
    <hyperlink ref="J1433" r:id="rId2561" xr:uid="{90AB6D6C-DCD1-3A44-91B1-8822A7B231A1}"/>
    <hyperlink ref="W1433" r:id="rId2562" xr:uid="{2762DE64-0FC2-4646-9873-F0C24B3AE279}"/>
    <hyperlink ref="J1434" r:id="rId2563" xr:uid="{189E6B81-AAE9-3646-B40A-52EB9CA0315C}"/>
    <hyperlink ref="W1434" r:id="rId2564" xr:uid="{5DC67EE1-EFF4-6345-9E23-921DBA292B8E}"/>
    <hyperlink ref="J1435" r:id="rId2565" xr:uid="{BEFEDDEE-7BB2-394B-99D1-81B0534658A6}"/>
    <hyperlink ref="W1435" r:id="rId2566" xr:uid="{8D1FC8B5-DA46-894C-BEE2-C9645D0F2288}"/>
    <hyperlink ref="J1436" r:id="rId2567" xr:uid="{88CA9EC2-BEB1-7F4B-B036-5EA132B6C906}"/>
    <hyperlink ref="W1436" r:id="rId2568" xr:uid="{81955130-18CA-6843-A3FE-C6BEF5F02659}"/>
    <hyperlink ref="J1437" r:id="rId2569" xr:uid="{3847F6F9-ED92-F941-9795-A4AFEA8D0DDA}"/>
    <hyperlink ref="W1437" r:id="rId2570" xr:uid="{70D51FE0-094A-EE4D-950E-644AC7BDCC2D}"/>
    <hyperlink ref="J1438" r:id="rId2571" xr:uid="{DA6C98EE-DDFE-F34B-90C5-2E652FFCA5F2}"/>
    <hyperlink ref="W1438" r:id="rId2572" xr:uid="{CAE0794D-1FFD-E045-B764-7669C402CB62}"/>
    <hyperlink ref="J1439" r:id="rId2573" xr:uid="{E1D7543C-7850-AD40-A8B8-637CA9BE58FD}"/>
    <hyperlink ref="W1439" r:id="rId2574" xr:uid="{1855775D-6E6A-844B-89A8-9569E7EC925B}"/>
    <hyperlink ref="J1440" r:id="rId2575" xr:uid="{E127DF06-38AA-8840-AA4D-50972CF9A42F}"/>
    <hyperlink ref="W1440" r:id="rId2576" xr:uid="{233808B0-ED1C-BE48-BA0B-7F17C21C3627}"/>
    <hyperlink ref="J1441" r:id="rId2577" xr:uid="{34E1716D-0640-5549-BBFA-2DF26160BD98}"/>
    <hyperlink ref="W1441" r:id="rId2578" xr:uid="{51B021BB-B628-454D-BC74-0B2516B92602}"/>
    <hyperlink ref="J1442" r:id="rId2579" xr:uid="{3EF69B00-C6C6-9E42-BA51-FE755F85C0C7}"/>
    <hyperlink ref="W1442" r:id="rId2580" xr:uid="{B273EC28-8398-3B45-97BB-A76BCA7BAB9A}"/>
    <hyperlink ref="J1443" r:id="rId2581" xr:uid="{3719D303-8CCF-8343-ACF9-F0A8E90D6245}"/>
    <hyperlink ref="J1444" r:id="rId2582" xr:uid="{38DDF329-E501-D843-84DD-E273FD300DEB}"/>
    <hyperlink ref="W1444" r:id="rId2583" xr:uid="{58361AF0-1895-4843-AB41-792459FAAB44}"/>
    <hyperlink ref="J1445" r:id="rId2584" xr:uid="{6C3CE3BE-EDAB-1C47-B346-5406014B3C43}"/>
    <hyperlink ref="W1445" r:id="rId2585" xr:uid="{52513B51-8307-9847-B6ED-9E5C377AB807}"/>
    <hyperlink ref="J1446" r:id="rId2586" xr:uid="{80A2ADCF-2E45-7142-9897-EEE8F18A6DCF}"/>
    <hyperlink ref="W1446" r:id="rId2587" xr:uid="{912D8885-4B98-AF46-B7D3-6D8069307910}"/>
    <hyperlink ref="J1447" r:id="rId2588" xr:uid="{7FB4AA75-4732-2441-93B9-B468CC932A54}"/>
    <hyperlink ref="W1447" r:id="rId2589" xr:uid="{152F3753-A5CE-5B41-9E35-87F4BE247A73}"/>
    <hyperlink ref="J1448" r:id="rId2590" xr:uid="{F53A4F81-3ECE-DF4A-8A1E-7B27DAB4F923}"/>
    <hyperlink ref="W1448" r:id="rId2591" xr:uid="{49BD9BD2-F44D-794E-855D-C3904945495E}"/>
    <hyperlink ref="J1449" r:id="rId2592" xr:uid="{CBA20C4D-9B72-D647-B7B7-9138320395E6}"/>
    <hyperlink ref="W1449" r:id="rId2593" xr:uid="{2C185745-E7CE-4B44-87E0-9932E6F0510E}"/>
    <hyperlink ref="J1450" r:id="rId2594" xr:uid="{DF4EA297-D605-F24D-A8A9-40083C7C9FE9}"/>
    <hyperlink ref="W1450" r:id="rId2595" xr:uid="{C2086BC6-B9C9-424C-8FBF-3F71B9E9F8E7}"/>
    <hyperlink ref="J1451" r:id="rId2596" xr:uid="{567DCEFE-8EC4-654E-906A-04E06EBE70A2}"/>
    <hyperlink ref="W1451" r:id="rId2597" xr:uid="{F5037806-9F96-0C4F-B724-46657B44C397}"/>
    <hyperlink ref="J1452" r:id="rId2598" xr:uid="{12CA5988-0882-3248-9DD3-B0D6259B92A0}"/>
    <hyperlink ref="W1452" r:id="rId2599" xr:uid="{F11817E8-D62F-0945-918C-B131199B89E5}"/>
    <hyperlink ref="J1453" r:id="rId2600" xr:uid="{AA55DE5D-9DFD-0641-A43F-CE25A2B49268}"/>
    <hyperlink ref="W1453" r:id="rId2601" xr:uid="{CCA24425-2908-CC48-A824-0B9CD16D3A69}"/>
    <hyperlink ref="J1454" r:id="rId2602" xr:uid="{631765B4-A6AC-A04C-A7EA-3F5AF3904138}"/>
    <hyperlink ref="W1454" r:id="rId2603" xr:uid="{442D2A55-E09F-864A-B6D1-18D80DBB77DF}"/>
    <hyperlink ref="J1455" r:id="rId2604" xr:uid="{D0EAD972-4804-3045-9FD0-6326F5E6F156}"/>
    <hyperlink ref="W1455" r:id="rId2605" xr:uid="{453C1A0C-1C81-FB42-9D97-512A94F2A66A}"/>
    <hyperlink ref="J1456" r:id="rId2606" xr:uid="{C23279A5-A0F9-9247-BB0B-C73B4F0EAB35}"/>
    <hyperlink ref="W1456" r:id="rId2607" xr:uid="{2ED2E5AB-A53D-8349-A2E5-9DA54930E7B2}"/>
    <hyperlink ref="J1457" r:id="rId2608" xr:uid="{27197661-09CD-814C-B26D-3ECEE2F95CA0}"/>
    <hyperlink ref="W1457" r:id="rId2609" xr:uid="{A2A3071A-472F-244A-B8A6-5E4E2C1CACE3}"/>
    <hyperlink ref="J1458" r:id="rId2610" xr:uid="{A94FE9FF-93E8-4441-B5F4-26F47E3EAAE5}"/>
    <hyperlink ref="J1459" r:id="rId2611" xr:uid="{3CD34218-AA2B-C34E-8E31-183DB56BAB85}"/>
    <hyperlink ref="W1459" r:id="rId2612" xr:uid="{7FCA5D89-CDDF-0B40-A472-1DD3E87834CB}"/>
    <hyperlink ref="J1460" r:id="rId2613" xr:uid="{3A932508-9F2A-8D4E-A247-A0E636174A30}"/>
    <hyperlink ref="W1460" r:id="rId2614" xr:uid="{BE72C73F-167C-4F4A-96FE-9338689D258B}"/>
    <hyperlink ref="J1461" r:id="rId2615" xr:uid="{8A01CF46-BF92-8A4F-B5A3-485F8A8E9D20}"/>
    <hyperlink ref="W1461" r:id="rId2616" xr:uid="{CC09B5D1-8F9F-D741-A77F-15588B59C1C3}"/>
    <hyperlink ref="J1462" r:id="rId2617" xr:uid="{668AAB83-F3E0-244B-8615-8FCA9A9406B9}"/>
    <hyperlink ref="W1462" r:id="rId2618" xr:uid="{B79E97AC-D47C-9B43-8D6F-7802C4DAAE82}"/>
    <hyperlink ref="J1463" r:id="rId2619" xr:uid="{45EA7D5E-B0CE-BF44-9CA7-1BD3AD397FB9}"/>
    <hyperlink ref="W1463" r:id="rId2620" xr:uid="{7C656EFE-4819-9F4D-A14B-06F58A20A702}"/>
    <hyperlink ref="J1464" r:id="rId2621" xr:uid="{E009511C-064B-D94E-8082-08B93D60B55C}"/>
    <hyperlink ref="J1465" r:id="rId2622" xr:uid="{05CB8E23-C1B3-6540-9C54-EBA7824ED2DE}"/>
    <hyperlink ref="W1465" r:id="rId2623" xr:uid="{2CE3F0D9-4A91-6248-92F1-EB666BC3527A}"/>
    <hyperlink ref="J1466" r:id="rId2624" xr:uid="{B77BF6B8-16B6-FA4E-B809-E9E1E727EF87}"/>
    <hyperlink ref="W1466" r:id="rId2625" xr:uid="{E63B04C0-4A85-5948-9312-597B50F1763E}"/>
    <hyperlink ref="J1467" r:id="rId2626" xr:uid="{99C3E61B-7B09-6F47-AEDB-7CE00F6D8747}"/>
    <hyperlink ref="W1467" r:id="rId2627" xr:uid="{3F7269E1-74B1-3848-9C87-87C9E1AD774B}"/>
    <hyperlink ref="J1468" r:id="rId2628" xr:uid="{714D8B23-2D7B-904E-9621-700CE244778F}"/>
    <hyperlink ref="J1469" r:id="rId2629" xr:uid="{E85A001E-1840-B441-A0DF-2F3B854317BF}"/>
    <hyperlink ref="W1469" r:id="rId2630" xr:uid="{56F9A6C2-54BC-3944-9998-DC1BD2124535}"/>
    <hyperlink ref="J1470" r:id="rId2631" xr:uid="{E3728916-D82E-2E44-B72E-31825812676B}"/>
    <hyperlink ref="W1470" r:id="rId2632" xr:uid="{22FEFB9A-DC4B-A94A-A5CC-02050AED2649}"/>
    <hyperlink ref="J1471" r:id="rId2633" xr:uid="{F2811DAF-A186-5B4F-93FA-527A90D81018}"/>
    <hyperlink ref="W1471" r:id="rId2634" xr:uid="{A69549CA-2D80-A044-A2FA-718D51C4CC1D}"/>
    <hyperlink ref="J1472" r:id="rId2635" xr:uid="{92A47348-ABA7-5046-9C91-0B9DAE095B57}"/>
    <hyperlink ref="W1472" r:id="rId2636" xr:uid="{CB93C8A5-7192-A04D-A1FE-6AB509F1537C}"/>
    <hyperlink ref="J1473" r:id="rId2637" xr:uid="{FEA8D868-B6E8-624E-955A-011F4F92085A}"/>
    <hyperlink ref="W1473" r:id="rId2638" xr:uid="{58DF5806-26DA-6C47-B637-9543D3CB7091}"/>
    <hyperlink ref="J1474" r:id="rId2639" xr:uid="{28697850-FAC2-1144-A9A2-0792837E9148}"/>
    <hyperlink ref="J1475" r:id="rId2640" xr:uid="{2301345D-EC44-6344-952A-00A7C714DBE1}"/>
    <hyperlink ref="W1475" r:id="rId2641" xr:uid="{BA50030F-A53E-2D4E-8BF7-1C021DA592F0}"/>
    <hyperlink ref="J1476" r:id="rId2642" xr:uid="{A7A8646A-AF91-3C46-B457-22797EA047C6}"/>
    <hyperlink ref="J1477" r:id="rId2643" xr:uid="{3EF036EF-6839-0D43-B5BE-B6BFE52F07CF}"/>
    <hyperlink ref="J1478" r:id="rId2644" xr:uid="{4205318A-C6CD-AC4F-82EE-6274DDC3D35A}"/>
    <hyperlink ref="J1479" r:id="rId2645" xr:uid="{30CE5520-C37A-E24D-B5A8-BCE4F1B0EEEC}"/>
    <hyperlink ref="W1479" r:id="rId2646" xr:uid="{56EE949D-49BA-5C4F-A357-162C75805317}"/>
    <hyperlink ref="J1480" r:id="rId2647" xr:uid="{86FAD3D3-CFD6-2F41-B5E4-D5F67D9BA74C}"/>
    <hyperlink ref="W1480" r:id="rId2648" xr:uid="{F71C032A-1B3C-0E42-8803-981846747F94}"/>
    <hyperlink ref="J1481" r:id="rId2649" xr:uid="{D169D48F-1A2E-344C-B0E1-B2AEA522FD8C}"/>
    <hyperlink ref="W1481" r:id="rId2650" xr:uid="{B2420C1E-8341-7045-91B8-B39FC58EDDBF}"/>
    <hyperlink ref="J1482" r:id="rId2651" xr:uid="{16FBCE0D-E10F-E14F-AD5D-5690CB297F86}"/>
    <hyperlink ref="J1483" r:id="rId2652" xr:uid="{4D0ED2E0-AE17-9344-A460-5560007683C8}"/>
    <hyperlink ref="W1483" r:id="rId2653" xr:uid="{658009B2-5EFB-EC48-868E-E4B54D541F06}"/>
    <hyperlink ref="J1484" r:id="rId2654" xr:uid="{7A3C197E-FA32-2D4A-B9BE-C61989F9932C}"/>
    <hyperlink ref="W1484" r:id="rId2655" xr:uid="{A0321930-6FED-5445-A8ED-6D98A229DB2D}"/>
    <hyperlink ref="J1485" r:id="rId2656" xr:uid="{444A1E49-67F8-BF46-B782-1A5C7A06A7DD}"/>
    <hyperlink ref="W1485" r:id="rId2657" xr:uid="{78094238-4854-A143-BD42-7E67E6DB45D1}"/>
    <hyperlink ref="J1486" r:id="rId2658" xr:uid="{D5C53392-602F-0D4B-84B6-D90C2A845C98}"/>
    <hyperlink ref="J1487" r:id="rId2659" xr:uid="{F53ED3D2-37EA-4A4A-A889-A5AD29FE29D8}"/>
    <hyperlink ref="W1487" r:id="rId2660" xr:uid="{D800ED18-67A4-2646-8A52-0D10E9432693}"/>
    <hyperlink ref="J1488" r:id="rId2661" xr:uid="{B1185AF2-1715-0340-B49B-C23E793C1B29}"/>
    <hyperlink ref="W1488" r:id="rId2662" xr:uid="{40192844-F01B-9748-B798-888DBDF8FC9F}"/>
    <hyperlink ref="J1489" r:id="rId2663" xr:uid="{AAA28036-3AF5-E14E-A82D-33AC9B371335}"/>
    <hyperlink ref="W1489" r:id="rId2664" xr:uid="{E489FD3D-CDB9-6D47-BC89-CB2F7BE0250C}"/>
    <hyperlink ref="J1490" r:id="rId2665" xr:uid="{84F599B3-7163-9847-A323-8AE857DD70D8}"/>
    <hyperlink ref="W1490" r:id="rId2666" xr:uid="{48034405-34E6-2A49-B22D-7E8C6C984FDB}"/>
    <hyperlink ref="J1491" r:id="rId2667" xr:uid="{878FB0DD-3875-164C-86C4-500B3B32C0B4}"/>
    <hyperlink ref="W1491" r:id="rId2668" xr:uid="{1AC964C0-C42E-8847-952E-032A5B0DE531}"/>
    <hyperlink ref="J1492" r:id="rId2669" xr:uid="{C33BCAD3-CDA4-8F4C-9E88-695AE9F53045}"/>
    <hyperlink ref="W1492" r:id="rId2670" xr:uid="{41AB745F-6D99-1F4B-A3FF-0D2A4F15E4FB}"/>
    <hyperlink ref="J1493" r:id="rId2671" xr:uid="{7A78F8FC-4DBB-454F-A961-8A376B82C2DE}"/>
    <hyperlink ref="W1493" r:id="rId2672" xr:uid="{8330D334-0FED-9B4E-8574-742CE3EC98E9}"/>
    <hyperlink ref="J1494" r:id="rId2673" xr:uid="{1371B9D6-6A2F-D249-8D76-67F56B9BDEED}"/>
    <hyperlink ref="W1494" r:id="rId2674" xr:uid="{A88D709E-8C96-614F-A182-D5F7E6379FF6}"/>
    <hyperlink ref="J1495" r:id="rId2675" xr:uid="{84F4EF09-2162-354F-B088-8714D31069B3}"/>
    <hyperlink ref="W1495" r:id="rId2676" xr:uid="{03608DE5-9FF6-EF4D-945F-5E829D245ECB}"/>
    <hyperlink ref="J1496" r:id="rId2677" xr:uid="{E20BCC51-10ED-BC4D-BFEC-5A589F131273}"/>
    <hyperlink ref="W1496" r:id="rId2678" xr:uid="{5B794FE4-2CFC-E44C-8410-7B1FF81451A4}"/>
    <hyperlink ref="J1497" r:id="rId2679" xr:uid="{FA5D1B21-5D6C-6C40-B1ED-933D2E29F97B}"/>
    <hyperlink ref="W1497" r:id="rId2680" xr:uid="{5DCC69F4-D801-CD42-A3E3-3322EAFD55E7}"/>
    <hyperlink ref="J1498" r:id="rId2681" xr:uid="{E0523FA5-6F0A-1041-990A-3745A781ACF5}"/>
    <hyperlink ref="W1498" r:id="rId2682" xr:uid="{CCF90258-D0E8-DC48-8E3C-A2D9F4059172}"/>
    <hyperlink ref="J1499" r:id="rId2683" xr:uid="{8C3BF2BC-E495-B348-AB04-A69A8D152287}"/>
    <hyperlink ref="W1499" r:id="rId2684" xr:uid="{300F1BEE-F69E-EB40-8202-EE8BD316A96F}"/>
    <hyperlink ref="J1500" r:id="rId2685" xr:uid="{BCA59F31-A242-9A4B-B9C3-484934E7BEBA}"/>
    <hyperlink ref="W1500" r:id="rId2686" xr:uid="{58E38BE6-E52E-3F40-B652-127D19F37057}"/>
    <hyperlink ref="J1501" r:id="rId2687" xr:uid="{E3D0E3EF-0E1B-1543-9521-8CDD4CB6346F}"/>
    <hyperlink ref="W1501" r:id="rId2688" xr:uid="{1A4B039D-593D-B846-8916-8709A9B04EC8}"/>
    <hyperlink ref="J1502" r:id="rId2689" xr:uid="{7A8C72A5-BACF-1C41-9FBA-5A69D9C0DDD8}"/>
    <hyperlink ref="W1502" r:id="rId2690" xr:uid="{AD5CDF32-3624-0447-820F-9F260C8896C1}"/>
    <hyperlink ref="J1503" r:id="rId2691" xr:uid="{458C5C68-92D5-FF41-A171-B126A2691FB1}"/>
    <hyperlink ref="W1503" r:id="rId2692" xr:uid="{8B6D6320-85C3-304D-861F-B61096C0D7F6}"/>
    <hyperlink ref="J1504" r:id="rId2693" xr:uid="{E9801908-9C82-FF43-9CBA-656AF79C3D1D}"/>
    <hyperlink ref="W1504" r:id="rId2694" xr:uid="{8A1F4D94-0344-0A44-9854-9BCAAF0D3931}"/>
    <hyperlink ref="J1505" r:id="rId2695" xr:uid="{1C74F60E-F9F7-7F45-924B-B4409FE9997E}"/>
    <hyperlink ref="W1505" r:id="rId2696" xr:uid="{5EFD33C8-76A5-2E41-A996-E4FE49FF75A0}"/>
    <hyperlink ref="J1506" r:id="rId2697" xr:uid="{3D66ED18-C60C-9748-8504-4F9F3E40731D}"/>
    <hyperlink ref="W1506" r:id="rId2698" xr:uid="{A9F1D02E-7D6E-454C-A8CE-4BD55EDBBE44}"/>
    <hyperlink ref="J1507" r:id="rId2699" xr:uid="{4492DCBA-B91F-5042-A2EB-F9205689DA57}"/>
    <hyperlink ref="W1507" r:id="rId2700" xr:uid="{FA2DF45F-0D69-CD46-92BC-B1DB3660847B}"/>
    <hyperlink ref="J1508" r:id="rId2701" xr:uid="{2AAEB16F-4DB2-E64C-8A3F-5782BAFF8084}"/>
    <hyperlink ref="J1509" r:id="rId2702" xr:uid="{611DF0C0-D3BC-B944-827B-FB3AC2EC2C08}"/>
    <hyperlink ref="W1509" r:id="rId2703" xr:uid="{2B94A96A-9C12-A649-80DB-19299F0673FC}"/>
    <hyperlink ref="J1510" r:id="rId2704" xr:uid="{F4B75B29-9C27-1D40-818D-86C5126350DC}"/>
    <hyperlink ref="J1511" r:id="rId2705" xr:uid="{8F2B3EFC-2AE0-9B48-8879-9BC04A2A9CC7}"/>
    <hyperlink ref="J1512" r:id="rId2706" xr:uid="{56A67C98-B372-A443-B827-42FAAD95ACD5}"/>
    <hyperlink ref="W1512" r:id="rId2707" xr:uid="{F5AF18C2-81FC-5949-B830-30D657D5D5E5}"/>
    <hyperlink ref="J1513" r:id="rId2708" xr:uid="{DA8D7596-22B5-0947-B2F2-4AD4C692A6D2}"/>
    <hyperlink ref="W1513" r:id="rId2709" xr:uid="{4A57AAC3-E89E-8045-8AB7-C2E43279F34E}"/>
    <hyperlink ref="J1514" r:id="rId2710" xr:uid="{0DDF4619-4D29-6E4B-ABCC-DD9C495162AE}"/>
    <hyperlink ref="W1514" r:id="rId2711" xr:uid="{7F5D47B0-7C3E-3145-B56D-315B1503B9A6}"/>
    <hyperlink ref="J1515" r:id="rId2712" xr:uid="{592C20FB-E44C-204C-90E1-05250BD60F0C}"/>
    <hyperlink ref="W1515" r:id="rId2713" xr:uid="{832FCB14-EB63-D44F-8343-310504A304CA}"/>
    <hyperlink ref="J1516" r:id="rId2714" xr:uid="{D1700C17-E158-7B49-A35A-0ACB4F446C2D}"/>
    <hyperlink ref="W1516" r:id="rId2715" xr:uid="{D8B0C1B8-E58A-F549-A1F5-49048EA58BC2}"/>
    <hyperlink ref="J1517" r:id="rId2716" xr:uid="{75B489FD-E79D-6449-BB72-8732459514E8}"/>
    <hyperlink ref="W1517" r:id="rId2717" xr:uid="{8B9CCF9B-C2D2-C54A-B1DA-CE1A4FBF4C6B}"/>
    <hyperlink ref="J1518" r:id="rId2718" xr:uid="{625D84BC-B8B9-AE45-AE07-025E61795FF0}"/>
    <hyperlink ref="J1519" r:id="rId2719" xr:uid="{7D776CA9-A8C9-D848-A214-A743CACB32DA}"/>
    <hyperlink ref="W1519" r:id="rId2720" xr:uid="{94D3413B-B061-9849-B8DB-DCDF9353B20A}"/>
    <hyperlink ref="J1520" r:id="rId2721" xr:uid="{3E7A2C43-7DF2-8F4E-A5FE-72F81F98C4A1}"/>
    <hyperlink ref="W1520" r:id="rId2722" xr:uid="{66D2BB5F-0D85-2448-A721-13F8C88254D6}"/>
    <hyperlink ref="J1521" r:id="rId2723" xr:uid="{26703E44-8ACD-114D-B856-FC486710940D}"/>
    <hyperlink ref="W1521" r:id="rId2724" xr:uid="{32537A44-2818-E34F-B9D0-23114C015DC8}"/>
    <hyperlink ref="J1522" r:id="rId2725" xr:uid="{6C054800-BC6F-4848-AACB-60F5C3043139}"/>
    <hyperlink ref="W1522" r:id="rId2726" xr:uid="{C81306BC-F583-C44D-9040-B08C50F8688F}"/>
    <hyperlink ref="J1523" r:id="rId2727" xr:uid="{76CAEFD0-3E7F-8B4E-9269-7D8BED86D7B9}"/>
    <hyperlink ref="W1523" r:id="rId2728" xr:uid="{2BEAC9BE-1FD6-1F4B-8A35-BAA24792EF2C}"/>
    <hyperlink ref="J1524" r:id="rId2729" xr:uid="{08D29750-0111-7E47-B489-3345A090E694}"/>
    <hyperlink ref="W1524" r:id="rId2730" xr:uid="{6F74BDFB-44BC-FE4D-9A37-F3E961E7332B}"/>
    <hyperlink ref="J1525" r:id="rId2731" xr:uid="{170106B7-DAEB-954D-9918-4416EA12DC6B}"/>
    <hyperlink ref="J1526" r:id="rId2732" xr:uid="{1E51D206-6229-844A-8507-9F8EC9EF8EFF}"/>
    <hyperlink ref="W1526" r:id="rId2733" xr:uid="{61D5B34B-CF5C-814C-AB00-58AB11A15BF6}"/>
    <hyperlink ref="J1527" r:id="rId2734" xr:uid="{BF0E2D44-47A4-F54A-BD15-E36B42EFF11A}"/>
    <hyperlink ref="W1527" r:id="rId2735" xr:uid="{DCB158E7-64C9-9245-A4E6-3BFE21CAD6A0}"/>
    <hyperlink ref="J1528" r:id="rId2736" xr:uid="{A8F43C93-6C97-E84B-B800-B73B41FE38C7}"/>
    <hyperlink ref="J1529" r:id="rId2737" xr:uid="{1E9B3DB8-8DAF-D948-971A-7A6B8659DFE1}"/>
    <hyperlink ref="W1529" r:id="rId2738" xr:uid="{AFFF5917-9560-9F44-942F-D49B78E59F32}"/>
    <hyperlink ref="J1530" r:id="rId2739" xr:uid="{9D2DBC02-5F62-104C-87A0-B211A5B7F248}"/>
    <hyperlink ref="W1530" r:id="rId2740" xr:uid="{8E98D7DD-2E1B-BD40-B033-400E9B12C24D}"/>
    <hyperlink ref="J1531" r:id="rId2741" xr:uid="{51C00C6B-F7BC-5B41-89B5-F658DA2A8931}"/>
    <hyperlink ref="W1531" r:id="rId2742" xr:uid="{DFF12120-5F41-4343-8D3E-59CDF2684687}"/>
    <hyperlink ref="J1532" r:id="rId2743" xr:uid="{FE5376BF-BFA0-BC42-94F9-E669E22B3F71}"/>
    <hyperlink ref="W1532" r:id="rId2744" xr:uid="{3A871E01-F511-BF4F-8BD1-56D694A4C92D}"/>
    <hyperlink ref="J1533" r:id="rId2745" xr:uid="{162C0D1A-46E2-4841-AB2A-3571B4A16F03}"/>
    <hyperlink ref="W1533" r:id="rId2746" xr:uid="{3741EAD8-B95F-C24F-BB09-64EE108FA75F}"/>
    <hyperlink ref="J1534" r:id="rId2747" xr:uid="{62E83BE9-FF87-7B44-8A5C-FCC85157D1E1}"/>
    <hyperlink ref="W1534" r:id="rId2748" xr:uid="{C2E455D9-7628-4743-AE40-D363CB3B80F8}"/>
    <hyperlink ref="J1535" r:id="rId2749" xr:uid="{8FE61B24-3B57-5C47-AF91-8AD0588AF27D}"/>
    <hyperlink ref="W1535" r:id="rId2750" xr:uid="{A7952825-542D-3B46-AF2C-C27D6938031D}"/>
    <hyperlink ref="J1536" r:id="rId2751" xr:uid="{53D1FD14-D2CA-8741-8DEF-CEA070BD94AE}"/>
    <hyperlink ref="W1536" r:id="rId2752" xr:uid="{419F9873-A1CB-3F4C-9699-2C3A38088C2A}"/>
    <hyperlink ref="J1537" r:id="rId2753" xr:uid="{2DD6E5B4-B6E2-5141-81A0-24BA81B92A51}"/>
    <hyperlink ref="W1537" r:id="rId2754" xr:uid="{183EBDDF-E071-5741-876F-684F41F03412}"/>
    <hyperlink ref="J1538" r:id="rId2755" xr:uid="{D2336E7E-DA09-6E43-BCC1-030A7A7DDB90}"/>
    <hyperlink ref="W1538" r:id="rId2756" xr:uid="{2BEA5230-2AA5-6E4F-B092-B30732C65523}"/>
    <hyperlink ref="J1539" r:id="rId2757" xr:uid="{4BCBC5ED-D2F0-B242-9112-291A4E7ED37B}"/>
    <hyperlink ref="W1539" r:id="rId2758" xr:uid="{C7540E72-7B74-6A47-A040-BCBEFDB78C23}"/>
    <hyperlink ref="J1540" r:id="rId2759" xr:uid="{0E914CA3-7CC0-B74B-A5F3-3AB924933B0A}"/>
    <hyperlink ref="W1540" r:id="rId2760" xr:uid="{118C9469-465F-6841-90E9-D8348605F8D2}"/>
    <hyperlink ref="J1541" r:id="rId2761" xr:uid="{292EC8E3-5937-DB47-AF83-4BCFDDC79A02}"/>
    <hyperlink ref="W1541" r:id="rId2762" xr:uid="{FF89168B-FEA8-AE43-9A4B-91768B4768C5}"/>
    <hyperlink ref="J1542" r:id="rId2763" xr:uid="{EBF3E44B-F9DA-1C44-B1BE-2715F2BFFDA4}"/>
    <hyperlink ref="W1542" r:id="rId2764" xr:uid="{33329D4E-10C3-4A41-B508-F2C04CBB6E4C}"/>
    <hyperlink ref="J1543" r:id="rId2765" xr:uid="{C9D7DC5D-D157-C046-AC4F-A06AC75D380B}"/>
    <hyperlink ref="W1543" r:id="rId2766" xr:uid="{6E0922BB-3C83-1540-9D52-3C0211BC7AF5}"/>
    <hyperlink ref="J1544" r:id="rId2767" xr:uid="{CA856A0D-70CB-E04F-A01A-E4548FBB203D}"/>
    <hyperlink ref="W1544" r:id="rId2768" xr:uid="{A1CA4549-235D-9442-97E1-BAB764E76D54}"/>
    <hyperlink ref="J1545" r:id="rId2769" xr:uid="{74FC9A6A-06CF-0542-9B4B-8B6134863341}"/>
    <hyperlink ref="W1545" r:id="rId2770" xr:uid="{43F2AD32-5C4A-6A4B-A363-CCD122C1E29A}"/>
    <hyperlink ref="J1546" r:id="rId2771" xr:uid="{1A2C8FFA-D4E2-294A-A529-18F2D9878E9B}"/>
    <hyperlink ref="J1547" r:id="rId2772" xr:uid="{D7D79878-F922-BA41-BD9F-19250AAC72D9}"/>
    <hyperlink ref="J1548" r:id="rId2773" xr:uid="{8CBCF6EF-56F9-BD42-A454-92A3041A8B61}"/>
    <hyperlink ref="J1549" r:id="rId2774" xr:uid="{D1873184-A19C-9645-BEFE-F6139B3F6D63}"/>
    <hyperlink ref="W1549" r:id="rId2775" xr:uid="{4ED9EDA2-79CE-164A-889C-7C8E8CC03705}"/>
    <hyperlink ref="J1550" r:id="rId2776" xr:uid="{7474F09A-16F2-5E4E-8242-CF1D44CA09C3}"/>
    <hyperlink ref="W1550" r:id="rId2777" xr:uid="{92224567-32B9-4448-9B8F-2B0603C00804}"/>
    <hyperlink ref="J1551" r:id="rId2778" xr:uid="{7D6DA81B-4B0E-9149-9B47-08B622678674}"/>
    <hyperlink ref="W1551" r:id="rId2779" xr:uid="{88382071-F2ED-F340-84CE-44147043C875}"/>
    <hyperlink ref="J1552" r:id="rId2780" xr:uid="{7D199A3D-19DD-1B45-A7A5-CDBF2A4F000E}"/>
    <hyperlink ref="W1552" r:id="rId2781" xr:uid="{70D916B6-CCF1-1743-9A1F-8C22FB857750}"/>
    <hyperlink ref="J1553" r:id="rId2782" xr:uid="{BFF12D3D-60A3-2949-AAF4-A46FA242507D}"/>
    <hyperlink ref="W1553" r:id="rId2783" xr:uid="{7BD8B28D-6207-BA4D-AAAF-989AB41ACD38}"/>
    <hyperlink ref="J1554" r:id="rId2784" xr:uid="{D1EDE555-3E7D-FD4A-9B83-ECA63285BC99}"/>
    <hyperlink ref="W1554" r:id="rId2785" xr:uid="{AE5AE1C5-53ED-FA4A-933E-F054F4F299B9}"/>
    <hyperlink ref="J1555" r:id="rId2786" xr:uid="{EE49B3C3-81FC-8C45-A61A-B08038711F1C}"/>
    <hyperlink ref="W1555" r:id="rId2787" xr:uid="{F21CDDB4-6BA0-284E-9997-C952B68D4ACA}"/>
    <hyperlink ref="J1556" r:id="rId2788" xr:uid="{56FC5CDA-78B6-514B-95D0-76CFCEAF2B83}"/>
    <hyperlink ref="J1557" r:id="rId2789" xr:uid="{E4AA1B2A-CADD-9D4E-99C3-89E5A55213E2}"/>
    <hyperlink ref="J1558" r:id="rId2790" xr:uid="{3FCA808A-F9ED-8046-A55A-7A6A4E832992}"/>
    <hyperlink ref="W1558" r:id="rId2791" xr:uid="{9AD1B5A2-D955-E945-AFAB-D1551DB74BF6}"/>
    <hyperlink ref="J1559" r:id="rId2792" xr:uid="{66A54689-17C2-1048-89F4-CC14A7E0132B}"/>
    <hyperlink ref="J1560" r:id="rId2793" xr:uid="{761D2B7A-DB88-2748-A3CC-8E34C0C6D90F}"/>
    <hyperlink ref="W1560" r:id="rId2794" xr:uid="{7FAB032E-3798-6547-A742-27112AF721DE}"/>
    <hyperlink ref="J1561" r:id="rId2795" xr:uid="{9A5C3E8B-70DF-EE4B-A7ED-F2CEBDCDE8E3}"/>
    <hyperlink ref="W1561" r:id="rId2796" xr:uid="{3935147A-A51A-EA4B-BA44-A72A1D33DFD2}"/>
    <hyperlink ref="J1562" r:id="rId2797" xr:uid="{E0419C55-3726-284D-ACF0-2F3D5A310542}"/>
    <hyperlink ref="W1562" r:id="rId2798" xr:uid="{DE5EAE82-7C32-3347-8920-D1FB7904A7F1}"/>
    <hyperlink ref="J1563" r:id="rId2799" xr:uid="{58BAA48F-8D30-AC4A-8959-935487BE8C87}"/>
    <hyperlink ref="W1563" r:id="rId2800" xr:uid="{E1F0B3D6-2526-5041-A016-885391FFE928}"/>
    <hyperlink ref="J1564" r:id="rId2801" xr:uid="{8E5BC5D3-3BA7-4C48-AFEF-EF4CEA0C9F6C}"/>
    <hyperlink ref="W1564" r:id="rId2802" xr:uid="{2DD2497F-CF92-1C47-A454-A849D041F873}"/>
    <hyperlink ref="J1565" r:id="rId2803" xr:uid="{EB0E02E1-0CE0-984E-9945-9A54DBC0DCC1}"/>
    <hyperlink ref="W1565" r:id="rId2804" xr:uid="{AF3026DD-B1E2-3145-BF3E-288A3FA158CF}"/>
    <hyperlink ref="J1566" r:id="rId2805" xr:uid="{079D8383-95F5-4042-A6FA-2D880D6118FE}"/>
    <hyperlink ref="W1566" r:id="rId2806" xr:uid="{8DBC13EC-00E1-1F46-9E3E-4844F9B859DA}"/>
    <hyperlink ref="J1567" r:id="rId2807" xr:uid="{AFADCEF5-C33B-2A4F-A724-39551C3D9BEE}"/>
    <hyperlink ref="W1567" r:id="rId2808" xr:uid="{AEF74F17-70B3-0949-AE51-AE54782ACF0F}"/>
    <hyperlink ref="J1568" r:id="rId2809" xr:uid="{37E85F34-2276-FF4D-9408-5905458BAD20}"/>
    <hyperlink ref="W1568" r:id="rId2810" xr:uid="{BBCD678F-ACA4-D64C-8137-04D92159728B}"/>
    <hyperlink ref="J1569" r:id="rId2811" xr:uid="{4FD05298-5E4E-B841-A51A-A74C0CF9A354}"/>
    <hyperlink ref="W1569" r:id="rId2812" xr:uid="{C93BDA35-CFD2-334D-9B60-A90E5665197B}"/>
    <hyperlink ref="J1570" r:id="rId2813" xr:uid="{5D6225C4-4A77-0C44-8443-E267EB62479B}"/>
    <hyperlink ref="J1571" r:id="rId2814" xr:uid="{4609757E-40FB-6947-98B4-E6717BFA890A}"/>
    <hyperlink ref="W1571" r:id="rId2815" xr:uid="{FF6D257A-94B7-7542-9DB8-EE8AC18689D0}"/>
    <hyperlink ref="J1572" r:id="rId2816" xr:uid="{686E2AAE-3C34-F841-935A-E00D05445951}"/>
    <hyperlink ref="W1572" r:id="rId2817" xr:uid="{0DCC2AE6-83D9-624E-B87F-C99B5B2F339C}"/>
    <hyperlink ref="J1573" r:id="rId2818" xr:uid="{3CE44746-564B-A14C-A5F0-337C833F9062}"/>
    <hyperlink ref="J1574" r:id="rId2819" xr:uid="{129FA9F4-AE9D-3B4E-A752-B8F78CB13AFD}"/>
    <hyperlink ref="W1574" r:id="rId2820" xr:uid="{5272F5B8-67A9-8344-B9B0-DA88917DF549}"/>
    <hyperlink ref="J1575" r:id="rId2821" xr:uid="{5A2A0723-4D51-CF47-B3A2-E96C9A31A184}"/>
    <hyperlink ref="W1575" r:id="rId2822" xr:uid="{AB2C5F89-1660-174A-9C98-6C9A2454002D}"/>
    <hyperlink ref="J1576" r:id="rId2823" xr:uid="{200C7427-C750-0C44-B7C9-59E0F6280B23}"/>
    <hyperlink ref="J1577" r:id="rId2824" xr:uid="{A8E044B4-861C-664C-B43E-193DF6294214}"/>
    <hyperlink ref="J1578" r:id="rId2825" xr:uid="{D6075210-3BD3-6248-A4FB-409826697D05}"/>
    <hyperlink ref="W1578" r:id="rId2826" xr:uid="{80F5E6DF-F00D-A549-A614-16DEBFA701C1}"/>
    <hyperlink ref="J1579" r:id="rId2827" xr:uid="{9B079F94-0521-F642-9FA3-4ADEF2882B59}"/>
    <hyperlink ref="W1579" r:id="rId2828" xr:uid="{808E0FF9-5227-024A-B80A-1D3C3366D9FD}"/>
    <hyperlink ref="J1580" r:id="rId2829" xr:uid="{FE98ACDF-325B-BF4A-B3FA-F8AB0338FFB6}"/>
    <hyperlink ref="W1580" r:id="rId2830" xr:uid="{95F4E381-F71E-B748-BD02-00DE65A70685}"/>
    <hyperlink ref="J1581" r:id="rId2831" xr:uid="{53618108-D0B3-A548-A10E-73A36C085C1C}"/>
    <hyperlink ref="W1581" r:id="rId2832" xr:uid="{2480385D-6023-FE46-AD9E-4C6301ACD5E2}"/>
    <hyperlink ref="J1582" r:id="rId2833" xr:uid="{A99E9C34-F9F2-834A-9E96-FBB05AB2A7D0}"/>
    <hyperlink ref="W1582" r:id="rId2834" xr:uid="{C5A0709D-975B-E248-985B-40198EE6BEB5}"/>
    <hyperlink ref="J1583" r:id="rId2835" xr:uid="{F44F200C-F8B0-694B-9921-03BA1193B922}"/>
    <hyperlink ref="W1583" r:id="rId2836" xr:uid="{86F39B94-8CF6-2341-A869-9BA6C1E19CD2}"/>
    <hyperlink ref="J1584" r:id="rId2837" xr:uid="{54085B69-B6DA-7A49-85BA-B69E46D0C749}"/>
    <hyperlink ref="W1584" r:id="rId2838" xr:uid="{C797124E-9B7B-C144-AB02-17668EB1E4D8}"/>
    <hyperlink ref="J1585" r:id="rId2839" xr:uid="{FF72E0BD-8ED5-2B4F-BA43-C6DD13FC1362}"/>
    <hyperlink ref="W1585" r:id="rId2840" xr:uid="{31953EEF-6412-5144-96CB-E5B07E9DAEA2}"/>
    <hyperlink ref="J1586" r:id="rId2841" xr:uid="{FA852870-6E6B-5B45-A6CE-E786DAD0C2AD}"/>
    <hyperlink ref="W1586" r:id="rId2842" xr:uid="{3E2296AC-D4A8-8B48-A0D1-4DFB071E3E20}"/>
    <hyperlink ref="J1587" r:id="rId2843" xr:uid="{8421A5AA-32AF-8D49-9319-88600738AB0D}"/>
    <hyperlink ref="W1587" r:id="rId2844" xr:uid="{DFDF9236-3C1B-7847-A783-B8D194C97959}"/>
    <hyperlink ref="J1588" r:id="rId2845" xr:uid="{0C64AC6B-A1CB-9E4C-8B4F-5BFD77C78D3C}"/>
    <hyperlink ref="W1588" r:id="rId2846" xr:uid="{3F27B82E-C73E-C044-A144-F22004242713}"/>
    <hyperlink ref="J1589" r:id="rId2847" xr:uid="{03B85D9C-FAD4-DE44-90C5-0DEB9E9D2B87}"/>
    <hyperlink ref="W1589" r:id="rId2848" xr:uid="{56EA6128-D937-BA4C-9594-B2F91ABD246B}"/>
    <hyperlink ref="J1590" r:id="rId2849" xr:uid="{9670CD74-4140-5448-A8F5-55B0940D6702}"/>
    <hyperlink ref="W1590" r:id="rId2850" xr:uid="{098E45BA-4B11-CE4F-8E45-EA90E507CBA3}"/>
    <hyperlink ref="J1591" r:id="rId2851" xr:uid="{D9778A75-B930-F347-9620-E3E9495F6FC4}"/>
    <hyperlink ref="W1591" r:id="rId2852" xr:uid="{904F71AE-065D-6346-A536-B4E1D12D4BB2}"/>
    <hyperlink ref="J1592" r:id="rId2853" xr:uid="{363BE371-C035-FE49-BD17-31767752FEA5}"/>
    <hyperlink ref="W1592" r:id="rId2854" xr:uid="{A57FBC4F-2E18-6045-9160-A462C3EAA390}"/>
    <hyperlink ref="J1593" r:id="rId2855" xr:uid="{0521FADF-E45E-FB4B-BDD7-7A8C6A59E166}"/>
    <hyperlink ref="W1593" r:id="rId2856" xr:uid="{A3F71E55-3074-7747-B9F6-FFCDCDD86C3F}"/>
    <hyperlink ref="J1594" r:id="rId2857" xr:uid="{F9A0961C-1CBB-2C42-9F94-F2A5E6C16D3C}"/>
    <hyperlink ref="W1594" r:id="rId2858" xr:uid="{1C78B295-DDF5-9C40-BC34-E59471EE33DD}"/>
    <hyperlink ref="J1595" r:id="rId2859" xr:uid="{ABF30B59-4155-E34C-8B6F-F658004A7EA9}"/>
    <hyperlink ref="W1595" r:id="rId2860" xr:uid="{1856F7F6-42F0-5D47-8D6B-FEA410938F60}"/>
    <hyperlink ref="J1596" r:id="rId2861" xr:uid="{ED8D552C-65A8-DE45-94F6-2AB438380471}"/>
    <hyperlink ref="W1596" r:id="rId2862" xr:uid="{A83119C1-62A2-6C49-A9CF-636D14ADA987}"/>
    <hyperlink ref="J1597" r:id="rId2863" xr:uid="{2F16A02D-E70B-DB4C-826A-A0442594B6D6}"/>
    <hyperlink ref="W1597" r:id="rId2864" xr:uid="{73E45473-8063-F043-9560-CCDFF69B845D}"/>
    <hyperlink ref="J1598" r:id="rId2865" xr:uid="{D04DD054-0985-C94F-A9BC-D8B2B0F4AD66}"/>
    <hyperlink ref="W1598" r:id="rId2866" xr:uid="{7ACE83F6-8629-464E-A9F6-292B89F5EC3C}"/>
    <hyperlink ref="J1599" r:id="rId2867" xr:uid="{EC6D4684-1812-C24B-9ED4-143E8B33BE2B}"/>
    <hyperlink ref="W1599" r:id="rId2868" xr:uid="{FB2DD5F0-33F4-DA46-9C3E-06BE5585D9A6}"/>
    <hyperlink ref="J1600" r:id="rId2869" xr:uid="{0E2B03E7-5B7E-1144-9EB2-637F3F6AD2C1}"/>
    <hyperlink ref="W1600" r:id="rId2870" xr:uid="{E1556247-C64A-0241-8E7B-86DFD142AC39}"/>
    <hyperlink ref="J1601" r:id="rId2871" xr:uid="{C7A73B08-E424-8D43-A674-D13894452AAA}"/>
    <hyperlink ref="W1601" r:id="rId2872" xr:uid="{B859513D-2A5D-8743-A388-12EA49C69433}"/>
    <hyperlink ref="J1602" r:id="rId2873" xr:uid="{7A2022B5-B62C-A143-8AF2-E0049F92748D}"/>
    <hyperlink ref="W1602" r:id="rId2874" xr:uid="{A65176A9-FCF8-F642-9E86-27FBD915C28E}"/>
    <hyperlink ref="J1603" r:id="rId2875" xr:uid="{8A8A3A2B-91B2-7C46-BA40-860F1EBAAA6E}"/>
    <hyperlink ref="W1603" r:id="rId2876" xr:uid="{EF5C79CC-AC0A-5541-B9EF-074DB70B3883}"/>
    <hyperlink ref="J1604" r:id="rId2877" xr:uid="{F1FF3EAD-14E3-5B45-92C0-B3582F75750E}"/>
    <hyperlink ref="W1604" r:id="rId2878" xr:uid="{A6DCF893-84F9-F941-9DAC-CE7ECCDE494F}"/>
    <hyperlink ref="J1605" r:id="rId2879" xr:uid="{8C40C714-CE82-9640-9B09-D57122EB7284}"/>
    <hyperlink ref="W1605" r:id="rId2880" xr:uid="{E681E055-1C93-3646-A1FD-A6DF65CE356F}"/>
    <hyperlink ref="J1606" r:id="rId2881" xr:uid="{6F305670-1D0A-3E4A-AA9C-9A775DB448CB}"/>
    <hyperlink ref="W1606" r:id="rId2882" xr:uid="{6BDE7809-E23F-5140-A2D7-02EE713DA3B5}"/>
    <hyperlink ref="J1607" r:id="rId2883" xr:uid="{184F73CB-7C00-6B43-BDD9-A2385B24267A}"/>
    <hyperlink ref="W1607" r:id="rId2884" xr:uid="{810BE90C-A814-F74E-AD5D-8D3C95BC429F}"/>
    <hyperlink ref="J1608" r:id="rId2885" xr:uid="{BD52208D-35D4-834E-8D07-5F002EFF7A3C}"/>
    <hyperlink ref="W1608" r:id="rId2886" xr:uid="{8EC1919D-5001-7E49-A8B2-B9E792D4C452}"/>
    <hyperlink ref="J1609" r:id="rId2887" xr:uid="{9489D317-10A3-1A49-9ED1-6D98F54CC80B}"/>
    <hyperlink ref="W1609" r:id="rId2888" xr:uid="{0BFDD0F6-383E-AC4A-9F84-24D58B04475A}"/>
    <hyperlink ref="J1610" r:id="rId2889" xr:uid="{D96A6A3C-AB14-3941-B6B7-11ADC8A00D04}"/>
    <hyperlink ref="W1610" r:id="rId2890" xr:uid="{5E26B843-34D5-2145-B0D3-EBC2A5C1CE72}"/>
    <hyperlink ref="J1611" r:id="rId2891" xr:uid="{6B49DC0E-F939-DA4C-B9BB-014CD9CE35B5}"/>
    <hyperlink ref="W1611" r:id="rId2892" xr:uid="{4529935A-0112-0844-B9C4-D845F5BB4A45}"/>
    <hyperlink ref="J1612" r:id="rId2893" xr:uid="{A753D747-6E4C-6342-A6DC-3FE663231488}"/>
    <hyperlink ref="W1612" r:id="rId2894" xr:uid="{FA753716-3618-D84F-B937-C8AE9B1F5880}"/>
    <hyperlink ref="J1613" r:id="rId2895" xr:uid="{3F3749A2-6BD6-F343-B1E0-338CF56EE8CD}"/>
    <hyperlink ref="W1613" r:id="rId2896" xr:uid="{7129EE77-C304-B84D-AE34-7B87B34DEBC8}"/>
    <hyperlink ref="J1614" r:id="rId2897" xr:uid="{9DD2AFDD-C603-BF4D-A274-317998378FAB}"/>
    <hyperlink ref="W1614" r:id="rId2898" xr:uid="{AFBC9ADC-D5A7-D940-A4F4-F7527B295215}"/>
    <hyperlink ref="J1615" r:id="rId2899" xr:uid="{98C18703-022E-A24A-8B29-E1D61840D287}"/>
    <hyperlink ref="W1615" r:id="rId2900" xr:uid="{E22AF389-DD5C-7F42-A260-DAEE51B698B0}"/>
    <hyperlink ref="J1616" r:id="rId2901" xr:uid="{732F82DD-3A28-A546-8D02-4005ED91A4B0}"/>
    <hyperlink ref="W1616" r:id="rId2902" xr:uid="{335C557F-AE6D-2F4F-8F4D-00FD7C847761}"/>
    <hyperlink ref="J1617" r:id="rId2903" xr:uid="{1B03287E-95D3-8D40-8F95-E8BB925465F5}"/>
    <hyperlink ref="W1617" r:id="rId2904" xr:uid="{01AE252B-C980-2A48-A653-4AB6FE150A52}"/>
    <hyperlink ref="J1618" r:id="rId2905" xr:uid="{62BE1DAD-EDEE-F34E-8320-48CB57D8CBEA}"/>
    <hyperlink ref="W1618" r:id="rId2906" xr:uid="{8D27288E-D9BD-7B48-9222-A7E71BD29BC0}"/>
    <hyperlink ref="J1619" r:id="rId2907" xr:uid="{49D9D7E9-0703-9F4D-9B29-86415601B141}"/>
    <hyperlink ref="J1620" r:id="rId2908" xr:uid="{5E1B3A48-068A-A94D-9FE0-2303044A551E}"/>
    <hyperlink ref="W1620" r:id="rId2909" xr:uid="{AAE94FDB-94AF-0343-A9D3-45DD15D3580D}"/>
    <hyperlink ref="J1621" r:id="rId2910" xr:uid="{11D1214F-7FF6-5242-B6D6-69B8438E49A7}"/>
    <hyperlink ref="W1621" r:id="rId2911" xr:uid="{AA9528F8-1B2A-0D45-B173-08EE052AE227}"/>
    <hyperlink ref="J1622" r:id="rId2912" xr:uid="{7D057CBB-0357-2B46-8114-562AD0A781DB}"/>
    <hyperlink ref="W1622" r:id="rId2913" xr:uid="{C4EAC459-132D-334C-A83E-77506B2A7A1D}"/>
    <hyperlink ref="J1623" r:id="rId2914" xr:uid="{C3BE35EC-3B56-5F4F-8F34-DACC124355C4}"/>
    <hyperlink ref="W1623" r:id="rId2915" xr:uid="{654FF478-A73F-A344-9404-C44875D2B89E}"/>
    <hyperlink ref="J1624" r:id="rId2916" xr:uid="{DFAE0BBE-ACD7-E944-A57A-E7F512078C4C}"/>
    <hyperlink ref="W1624" r:id="rId2917" xr:uid="{DC1383A5-0538-CE42-84CD-DA80139AB002}"/>
    <hyperlink ref="J1625" r:id="rId2918" xr:uid="{5E1B02A8-6CA1-8444-A560-B8AB9DC2BFEF}"/>
    <hyperlink ref="W1625" r:id="rId2919" xr:uid="{C4F9C24B-DE44-CD46-B244-66CBC243CB80}"/>
    <hyperlink ref="J1626" r:id="rId2920" xr:uid="{A07BD810-0EFF-DF47-A651-B58C0B78ECDE}"/>
    <hyperlink ref="W1626" r:id="rId2921" xr:uid="{7CB56B58-75B7-5743-944E-3E54EEA682B8}"/>
    <hyperlink ref="J1627" r:id="rId2922" xr:uid="{48EB5227-0077-0A48-A120-84096B3507E8}"/>
    <hyperlink ref="W1627" r:id="rId2923" xr:uid="{15F27129-4339-B949-A1F1-E81403D46F57}"/>
    <hyperlink ref="J1628" r:id="rId2924" xr:uid="{4730AEDE-F1F1-7A45-9943-112B3A55CCEE}"/>
    <hyperlink ref="W1628" r:id="rId2925" xr:uid="{ADD82181-9CBB-C54F-9E9B-39A7DB8D2756}"/>
    <hyperlink ref="J1629" r:id="rId2926" xr:uid="{3FE8C1C4-1CEF-B64C-A464-51B80DF0C3E1}"/>
    <hyperlink ref="W1629" r:id="rId2927" xr:uid="{D3DCB862-9961-2241-A738-6945AAF1B15B}"/>
    <hyperlink ref="J1630" r:id="rId2928" xr:uid="{95186353-DBC5-1143-BE0C-084FC249171C}"/>
    <hyperlink ref="W1630" r:id="rId2929" xr:uid="{239AFD68-0B59-154F-AD19-DC5AC68276E8}"/>
    <hyperlink ref="J1631" r:id="rId2930" xr:uid="{AF566A4E-F096-DF4A-A82D-CF2A4759A4D5}"/>
    <hyperlink ref="W1631" r:id="rId2931" xr:uid="{F7E5037B-7875-9E48-B2E4-1E7AA1DE693E}"/>
    <hyperlink ref="J1632" r:id="rId2932" xr:uid="{25DC9961-01EA-AE47-91AD-DC5F17E62D3B}"/>
    <hyperlink ref="W1632" r:id="rId2933" xr:uid="{C4628C1E-B018-9A4E-A5C2-05C9790F73DD}"/>
    <hyperlink ref="J1633" r:id="rId2934" xr:uid="{1F752C92-8762-4A4D-B15F-08625AB645F8}"/>
    <hyperlink ref="W1633" r:id="rId2935" xr:uid="{4EDCA716-BBFB-4149-AA93-632C5DFF22F6}"/>
    <hyperlink ref="J1634" r:id="rId2936" xr:uid="{F3F18728-51BE-7D4C-AB6B-FA0A7A6DBF54}"/>
    <hyperlink ref="W1634" r:id="rId2937" xr:uid="{5F2BE903-3ABB-A848-9A55-A6632D5E40C4}"/>
    <hyperlink ref="J1635" r:id="rId2938" xr:uid="{FC63725B-F75F-BB49-AB35-92B0E5FF95F9}"/>
    <hyperlink ref="W1635" r:id="rId2939" xr:uid="{9A7FF886-3BC9-5647-9B00-8856BF026002}"/>
    <hyperlink ref="J1636" r:id="rId2940" xr:uid="{CDE285E6-A16C-5344-B696-5484E1B8F895}"/>
    <hyperlink ref="W1636" r:id="rId2941" xr:uid="{33ECF38D-20E1-094E-9E5F-B972BE3BE5F4}"/>
    <hyperlink ref="J1637" r:id="rId2942" xr:uid="{73ED61C8-7AEC-9340-9105-74A380BD0C49}"/>
    <hyperlink ref="W1637" r:id="rId2943" xr:uid="{F208AB76-8463-0846-973F-B73CF28423DE}"/>
    <hyperlink ref="J1638" r:id="rId2944" xr:uid="{AC6E65B9-C878-5640-BFFC-97703F1F2925}"/>
    <hyperlink ref="W1638" r:id="rId2945" xr:uid="{E6C58B6C-C29F-8049-B2FA-E32BFE0DDDF0}"/>
    <hyperlink ref="J1639" r:id="rId2946" xr:uid="{0D555FC1-9CE7-B14E-8220-AE3BA77EC8D0}"/>
    <hyperlink ref="W1639" r:id="rId2947" xr:uid="{026E6F5E-5225-934D-A68F-B6E9ED147221}"/>
    <hyperlink ref="J1640" r:id="rId2948" xr:uid="{9ED3CEB4-B8E6-8E47-A8DB-08CF1120FA16}"/>
    <hyperlink ref="W1640" r:id="rId2949" xr:uid="{F0F74371-3258-4849-BB1D-911F590B294B}"/>
    <hyperlink ref="J1641" r:id="rId2950" xr:uid="{609151FE-53D5-2E45-9910-1777105F871A}"/>
    <hyperlink ref="W1641" r:id="rId2951" xr:uid="{AF93D07E-9D24-1E4F-9916-AA4FD680F157}"/>
    <hyperlink ref="J1642" r:id="rId2952" xr:uid="{35C2D909-930B-B541-A694-F69037D604E8}"/>
    <hyperlink ref="W1642" r:id="rId2953" xr:uid="{5F806381-E883-4C43-91F9-09CA76865542}"/>
    <hyperlink ref="J1643" r:id="rId2954" xr:uid="{E600E253-642C-EC46-B787-C01077038EC9}"/>
    <hyperlink ref="W1643" r:id="rId2955" xr:uid="{63946893-B119-3A4E-8187-04328FC534A2}"/>
    <hyperlink ref="J1644" r:id="rId2956" xr:uid="{7F49E3C0-F70D-6E4A-90D4-5141DAB2C7BB}"/>
    <hyperlink ref="W1644" r:id="rId2957" xr:uid="{C3B1302A-5C7F-AE46-8BCE-68CB292F7497}"/>
    <hyperlink ref="J1645" r:id="rId2958" xr:uid="{FC204616-6641-AE4E-B274-D4AA5F57FD99}"/>
    <hyperlink ref="W1645" r:id="rId2959" xr:uid="{B0F7AB1F-F80F-8548-B04F-1F62F4785DE3}"/>
    <hyperlink ref="J1646" r:id="rId2960" xr:uid="{7588ACCE-2109-5C4A-A889-026C6E68E116}"/>
    <hyperlink ref="W1646" r:id="rId2961" xr:uid="{10554D65-48BC-D54E-B15A-1BEA7CFE35FA}"/>
    <hyperlink ref="J1647" r:id="rId2962" xr:uid="{E67FDFB5-060F-4B4D-817C-E4DECF712D4E}"/>
    <hyperlink ref="W1647" r:id="rId2963" xr:uid="{4433CDA5-FCBB-D449-BE01-F237DD35D207}"/>
    <hyperlink ref="J1648" r:id="rId2964" xr:uid="{A370BA28-2576-D846-86A0-C71EFD89B72A}"/>
    <hyperlink ref="W1648" r:id="rId2965" xr:uid="{E7C97FF0-A7F2-0449-9504-671330BE4EB4}"/>
    <hyperlink ref="J1649" r:id="rId2966" xr:uid="{C974D748-8D0D-664E-B2B8-4FF9FC099E6D}"/>
    <hyperlink ref="W1649" r:id="rId2967" xr:uid="{92D4D4AE-253A-2E44-A48D-17E7FE543765}"/>
    <hyperlink ref="J1650" r:id="rId2968" xr:uid="{CBF225B1-776E-654E-A0C8-4F12830BDDFE}"/>
    <hyperlink ref="W1650" r:id="rId2969" xr:uid="{F19D9166-EC6E-1B49-81EB-3CD5658592AA}"/>
    <hyperlink ref="J1651" r:id="rId2970" xr:uid="{06B93401-03EA-AD4F-9BDA-39198F5041CD}"/>
    <hyperlink ref="W1651" r:id="rId2971" xr:uid="{3BDDA58B-6E3F-2543-B925-13A91B518B2F}"/>
    <hyperlink ref="J1652" r:id="rId2972" xr:uid="{20644593-B11B-A540-837D-41B0255707C3}"/>
    <hyperlink ref="W1652" r:id="rId2973" xr:uid="{CABD24C7-096B-D74F-8C8B-3877C1E78B43}"/>
    <hyperlink ref="J1653" r:id="rId2974" xr:uid="{6FB5A6E9-E6B1-714B-AFE7-2E1C8D29B655}"/>
    <hyperlink ref="W1653" r:id="rId2975" xr:uid="{F14DAA8E-D5CA-C942-BFB4-F4F3CBEC86F5}"/>
    <hyperlink ref="J1654" r:id="rId2976" xr:uid="{E3812945-276E-4E46-8898-A0D52F8EED2D}"/>
    <hyperlink ref="W1654" r:id="rId2977" xr:uid="{A191396D-F855-AE4E-BD4B-66D0D37BDDF0}"/>
    <hyperlink ref="J1655" r:id="rId2978" xr:uid="{1B9D8A97-C8D8-3A4F-9C4C-528ED1993BF6}"/>
    <hyperlink ref="W1655" r:id="rId2979" xr:uid="{8AA32928-A00F-794D-B004-E7BBAFB8959C}"/>
    <hyperlink ref="J1656" r:id="rId2980" xr:uid="{4E2796B5-0B03-D14E-8D5C-47BAAEDFCD9D}"/>
    <hyperlink ref="W1656" r:id="rId2981" xr:uid="{67DABEAC-FFDA-2844-95AA-FCB22DCBBEE0}"/>
    <hyperlink ref="J1657" r:id="rId2982" xr:uid="{9C682DAE-E1B5-A842-8857-13472C2EBF95}"/>
    <hyperlink ref="W1657" r:id="rId2983" xr:uid="{5C8D7FFB-5A0A-4648-8619-9CA1E2633D83}"/>
    <hyperlink ref="J1658" r:id="rId2984" xr:uid="{25B81D72-D3FA-2B4E-AB0C-F5166142B145}"/>
    <hyperlink ref="W1658" r:id="rId2985" xr:uid="{0C6868C4-EA43-914D-A121-544A6A79F32C}"/>
    <hyperlink ref="J1659" r:id="rId2986" xr:uid="{EAF87423-0CCE-2145-9DC9-C4161374AD1C}"/>
    <hyperlink ref="J1660" r:id="rId2987" xr:uid="{5881E4C1-64EA-3149-B640-8BBD1F68EF12}"/>
    <hyperlink ref="W1660" r:id="rId2988" xr:uid="{BF159D74-C555-494B-8586-6C8C06D1892C}"/>
    <hyperlink ref="J1661" r:id="rId2989" xr:uid="{44599522-8759-2A45-A306-828B3A7F47AA}"/>
    <hyperlink ref="W1661" r:id="rId2990" xr:uid="{9745ED81-490C-6E43-AED8-0AA50C78A981}"/>
    <hyperlink ref="J1662" r:id="rId2991" xr:uid="{DCC402D1-543F-BD41-91D2-307DBA175105}"/>
    <hyperlink ref="W1662" r:id="rId2992" xr:uid="{9CAFDB63-DB84-8C4B-9D7D-6FA972284BD2}"/>
    <hyperlink ref="J1663" r:id="rId2993" xr:uid="{CFE86B78-9B05-AE40-B35C-9D956EE2DF2E}"/>
    <hyperlink ref="W1663" r:id="rId2994" xr:uid="{8E01C218-DC68-694C-9A60-63ECE15FDB35}"/>
    <hyperlink ref="J1664" r:id="rId2995" xr:uid="{9C4312CC-E0DF-D743-9267-E26157650FC4}"/>
    <hyperlink ref="W1664" r:id="rId2996" xr:uid="{2D219C56-1BDA-AE4F-B63E-054A927B7C33}"/>
    <hyperlink ref="J1665" r:id="rId2997" xr:uid="{29AEF421-2FC9-D748-9A8C-790BBEE02B18}"/>
    <hyperlink ref="W1665" r:id="rId2998" xr:uid="{F5DC797A-3898-4947-921A-71FF9C7F841D}"/>
    <hyperlink ref="J1666" r:id="rId2999" xr:uid="{9DD1757D-5A8F-F643-A201-64ABF4607246}"/>
    <hyperlink ref="W1666" r:id="rId3000" xr:uid="{F31A50C3-77EE-CD41-84D6-A8DF0F85290E}"/>
    <hyperlink ref="J1667" r:id="rId3001" xr:uid="{3C2A5E21-E82D-F545-9E5D-08A91E8F5B1A}"/>
    <hyperlink ref="J1668" r:id="rId3002" xr:uid="{BD71A8D7-F994-384E-AB5E-C6E4FC9644AE}"/>
    <hyperlink ref="J1669" r:id="rId3003" xr:uid="{AB6E0399-7FF3-3541-AE4E-1F08853C76D0}"/>
    <hyperlink ref="W1669" r:id="rId3004" xr:uid="{72494671-E2A7-8949-9A8B-3796875E128D}"/>
    <hyperlink ref="J1670" r:id="rId3005" xr:uid="{EFC688C7-3A23-5B4C-86C9-5DA237CEC4C7}"/>
    <hyperlink ref="W1670" r:id="rId3006" xr:uid="{8B5C8126-6204-1A4C-8924-F3E0C1D37864}"/>
    <hyperlink ref="J1671" r:id="rId3007" xr:uid="{AB7E99CE-A8A1-C841-B4CD-7893B7C524D8}"/>
    <hyperlink ref="W1671" r:id="rId3008" xr:uid="{365E796A-8C07-C24C-8B54-786CCA32A6E9}"/>
    <hyperlink ref="J1672" r:id="rId3009" xr:uid="{B399C653-B0B6-2545-AB67-417F2B0332FB}"/>
    <hyperlink ref="W1672" r:id="rId3010" xr:uid="{53B32C3F-67A9-A846-A1B2-844591DCBA29}"/>
    <hyperlink ref="J1673" r:id="rId3011" xr:uid="{35CC3F32-7B60-1A44-AB37-DCA7287CE1AF}"/>
    <hyperlink ref="J1674" r:id="rId3012" xr:uid="{C143B51B-3764-8F42-9CF1-40F900958F4A}"/>
    <hyperlink ref="W1674" r:id="rId3013" xr:uid="{4C10BEA4-8579-6442-8FC9-7F6026C34181}"/>
    <hyperlink ref="J1675" r:id="rId3014" xr:uid="{8B90029A-5E99-EE4C-8740-D558587813BE}"/>
    <hyperlink ref="W1675" r:id="rId3015" xr:uid="{09EAD328-49D6-C249-900C-3CAD43D62751}"/>
    <hyperlink ref="J1676" r:id="rId3016" xr:uid="{DD89C3E3-BEAD-404E-B154-2947B506A364}"/>
    <hyperlink ref="W1676" r:id="rId3017" xr:uid="{1DD7ED39-9D2F-EE4D-B3E3-865DC7346766}"/>
    <hyperlink ref="J1677" r:id="rId3018" xr:uid="{CCFE3C57-4B71-BC48-9448-CCE35D2C9FD0}"/>
    <hyperlink ref="W1677" r:id="rId3019" xr:uid="{46B84970-FB84-DF4C-AFE8-637E3BB0D186}"/>
    <hyperlink ref="J1678" r:id="rId3020" xr:uid="{257245EE-110A-5546-9D13-08FF86A95654}"/>
    <hyperlink ref="W1678" r:id="rId3021" xr:uid="{DAE4E026-222A-3E43-A17A-9E23793C0FBE}"/>
    <hyperlink ref="J1679" r:id="rId3022" xr:uid="{977A9BA4-5834-4E4F-A888-E5BE5764FA91}"/>
    <hyperlink ref="W1679" r:id="rId3023" xr:uid="{186E92E1-EBF2-EA4A-8249-FACE85F1F2CD}"/>
    <hyperlink ref="J1680" r:id="rId3024" xr:uid="{F621220D-4AEF-B142-AD40-ED8DD951B83F}"/>
    <hyperlink ref="W1680" r:id="rId3025" xr:uid="{2547EF8A-35F6-A043-AA71-8218E31802DA}"/>
    <hyperlink ref="J1681" r:id="rId3026" xr:uid="{854573D2-6FFE-7B4A-A935-E29AB64BA33C}"/>
    <hyperlink ref="W1681" r:id="rId3027" xr:uid="{DE3CC8FD-C9D4-164C-B789-FF78E6F24E77}"/>
    <hyperlink ref="J1682" r:id="rId3028" xr:uid="{EB7E05C7-67C8-3D40-B406-70220BACC222}"/>
    <hyperlink ref="W1682" r:id="rId3029" xr:uid="{7606E95B-7CE6-4C4A-AE99-46E4E2C5E45F}"/>
    <hyperlink ref="J1683" r:id="rId3030" xr:uid="{0D85D575-BAEE-BA41-B371-F8A3429476B4}"/>
    <hyperlink ref="W1683" r:id="rId3031" xr:uid="{F62A23F8-56F2-4546-A6FB-54B9F9782584}"/>
    <hyperlink ref="J1684" r:id="rId3032" xr:uid="{2A4E3732-C456-BB49-B262-58D0644F7E6A}"/>
    <hyperlink ref="W1684" r:id="rId3033" xr:uid="{51EA3126-9FF2-C340-AEB8-246D63FE7E2C}"/>
    <hyperlink ref="J1685" r:id="rId3034" xr:uid="{AD8E0B1E-D2F8-D04F-B490-819BA4276C0F}"/>
    <hyperlink ref="W1685" r:id="rId3035" xr:uid="{75884E04-8B01-B844-8DDB-1A25C8874ADA}"/>
    <hyperlink ref="J1686" r:id="rId3036" xr:uid="{978C7E84-408E-524B-9C95-D902AF008674}"/>
    <hyperlink ref="W1686" r:id="rId3037" xr:uid="{C6C15DAD-764D-5145-A84E-45EE4E21A56A}"/>
    <hyperlink ref="J1687" r:id="rId3038" xr:uid="{CC9F6227-77FD-BC4F-A73E-106AD27D9856}"/>
    <hyperlink ref="W1687" r:id="rId3039" xr:uid="{1D9222BF-19FA-4643-ADCB-3C998A2ED67C}"/>
    <hyperlink ref="J1688" r:id="rId3040" xr:uid="{9DFB3FD4-F583-DF46-9818-EF0E1D35F2C7}"/>
    <hyperlink ref="W1688" r:id="rId3041" xr:uid="{B73EF52A-4125-BE40-9D93-07BCEB746F3B}"/>
    <hyperlink ref="J1689" r:id="rId3042" xr:uid="{15C2572A-4BDF-F141-AC31-32529579DEE0}"/>
    <hyperlink ref="W1689" r:id="rId3043" xr:uid="{33831A41-B29A-EB40-BB05-CE0DA511D3AC}"/>
    <hyperlink ref="J1690" r:id="rId3044" xr:uid="{53152A28-8618-9B43-AA86-D88921DF02F4}"/>
    <hyperlink ref="J1691" r:id="rId3045" xr:uid="{CC14A9A1-12B8-A14B-8512-E06A61C25427}"/>
    <hyperlink ref="J1692" r:id="rId3046" xr:uid="{E6883FF7-E7F8-A04E-B1F7-B276B07F14D4}"/>
    <hyperlink ref="W1692" r:id="rId3047" xr:uid="{4B4AEECB-38E7-4745-B933-A3A60177F6BC}"/>
    <hyperlink ref="J1693" r:id="rId3048" xr:uid="{5379A33F-8912-FA41-9AE8-A7CC1C2D2174}"/>
    <hyperlink ref="W1693" r:id="rId3049" xr:uid="{20D8FAF1-9EF8-4341-A8F3-AB32578096E3}"/>
    <hyperlink ref="J1694" r:id="rId3050" xr:uid="{B10EBE66-9267-0349-B760-5D2535CD04C2}"/>
    <hyperlink ref="W1694" r:id="rId3051" xr:uid="{CFF13030-3B31-614E-BD60-937165A5E569}"/>
    <hyperlink ref="J1695" r:id="rId3052" xr:uid="{AF89BA97-B6A7-4241-8778-CDF221CC0E12}"/>
    <hyperlink ref="W1695" r:id="rId3053" xr:uid="{3BFB60BA-AA10-9443-8137-0E789B464AE0}"/>
    <hyperlink ref="J1696" r:id="rId3054" xr:uid="{158A0C00-B7AC-3541-9AE2-658426C4C3DF}"/>
    <hyperlink ref="W1696" r:id="rId3055" xr:uid="{70C41F35-1DB3-0446-B74D-01A6C0117A77}"/>
    <hyperlink ref="J1697" r:id="rId3056" xr:uid="{9DDC4B18-E351-A048-AE89-14E45BAAC8E3}"/>
    <hyperlink ref="W1697" r:id="rId3057" xr:uid="{D701700E-AE2B-CE41-BA08-3FFD15E79174}"/>
    <hyperlink ref="J1698" r:id="rId3058" xr:uid="{99817B1D-6701-9949-82C2-2E1D6784011B}"/>
    <hyperlink ref="W1698" r:id="rId3059" xr:uid="{2450C81C-1DB3-1242-9058-A35E5F15B3A4}"/>
    <hyperlink ref="J1699" r:id="rId3060" xr:uid="{AFD07E9D-4C54-E047-B48A-928C6C24C4A7}"/>
    <hyperlink ref="W1699" r:id="rId3061" xr:uid="{85C0C0A7-2C59-3746-AC5A-E87CFAE72F71}"/>
    <hyperlink ref="J1700" r:id="rId3062" xr:uid="{8DF6A68F-57FD-FD4E-9048-EBCE06B3A90E}"/>
    <hyperlink ref="W1700" r:id="rId3063" xr:uid="{BBDD09F2-3CDA-1D4E-81FD-5D0D997380E3}"/>
    <hyperlink ref="J1701" r:id="rId3064" xr:uid="{B8D84D31-608D-6E4A-B4E5-4180EA17419F}"/>
    <hyperlink ref="W1701" r:id="rId3065" xr:uid="{97CEE6D7-69D0-454C-BD84-169EBB15A4F7}"/>
    <hyperlink ref="J1702" r:id="rId3066" xr:uid="{481CA41F-2E7C-AA40-99DB-19E31FE5590B}"/>
    <hyperlink ref="W1702" r:id="rId3067" xr:uid="{ECB1A548-D937-1341-9221-E71607795320}"/>
    <hyperlink ref="J1703" r:id="rId3068" xr:uid="{B8BC1DFF-62FB-6740-8735-84D9B1BC6D38}"/>
    <hyperlink ref="W1703" r:id="rId3069" xr:uid="{86C7F40C-2FBE-4E40-A5E9-C6DAF73518CF}"/>
    <hyperlink ref="J1704" r:id="rId3070" xr:uid="{862D7FC5-D5D3-3B48-80ED-7202F0ED5C25}"/>
    <hyperlink ref="W1704" r:id="rId3071" xr:uid="{25F84F27-FC9E-6F4A-AB38-B17340D0FCAF}"/>
    <hyperlink ref="J1705" r:id="rId3072" xr:uid="{D0B1AE93-1D42-9947-830E-25A5301ADAD0}"/>
    <hyperlink ref="W1705" r:id="rId3073" xr:uid="{94CD5BE3-BE7C-D640-944B-9FE26194B329}"/>
    <hyperlink ref="J1706" r:id="rId3074" xr:uid="{BEB9B09F-AE04-AE49-AE3E-CCA686E43E1F}"/>
    <hyperlink ref="W1706" r:id="rId3075" xr:uid="{732F229E-D1E3-164F-A1B3-857D682D7574}"/>
    <hyperlink ref="J1707" r:id="rId3076" xr:uid="{E82F2601-43E9-354D-BAA9-54D7FC0C53C9}"/>
    <hyperlink ref="J1708" r:id="rId3077" xr:uid="{29E197FA-84BA-5745-9FED-0DE25501EBD7}"/>
    <hyperlink ref="W1708" r:id="rId3078" xr:uid="{87E8297F-94BB-D04F-A8D0-19B31AB98428}"/>
    <hyperlink ref="J1709" r:id="rId3079" xr:uid="{F9C19E3C-F126-8647-85ED-30F49C74AF24}"/>
    <hyperlink ref="J1710" r:id="rId3080" xr:uid="{4C78AAC7-19F6-5E42-A25E-0680E19F78FD}"/>
    <hyperlink ref="W1710" r:id="rId3081" xr:uid="{E55F900E-B64A-6E45-8039-1F220C9694E8}"/>
    <hyperlink ref="J1711" r:id="rId3082" xr:uid="{CD692B90-C70C-A541-BA49-26DB7556E0BB}"/>
    <hyperlink ref="W1711" r:id="rId3083" xr:uid="{17EA1B6B-0F36-E240-AC21-8F6ED2B5B859}"/>
    <hyperlink ref="J1712" r:id="rId3084" xr:uid="{76FED329-FFDF-A141-B002-20250D49D1A4}"/>
    <hyperlink ref="J1713" r:id="rId3085" xr:uid="{7CDB55D4-B1AC-084E-B4B2-4363D80184E0}"/>
    <hyperlink ref="W1713" r:id="rId3086" xr:uid="{C335E3C3-250F-5C4D-8832-42EC70A799EA}"/>
    <hyperlink ref="J1714" r:id="rId3087" xr:uid="{F3A31C60-BC25-894C-BA1B-346A7D1156A2}"/>
    <hyperlink ref="J1715" r:id="rId3088" xr:uid="{A2CFE60A-23C3-3E4D-ABB5-0B592B6382EF}"/>
    <hyperlink ref="W1715" r:id="rId3089" xr:uid="{69C6134F-DD35-4145-8825-D7BFFD582D8E}"/>
    <hyperlink ref="J1716" r:id="rId3090" xr:uid="{526A4DC1-4757-8445-B0B6-5DD11CF50820}"/>
    <hyperlink ref="W1716" r:id="rId3091" xr:uid="{BD6BA74F-E729-1D49-AB39-3BBF2E243259}"/>
    <hyperlink ref="J1717" r:id="rId3092" xr:uid="{70B07706-BBF0-704F-A7A1-7DEEECD6093F}"/>
    <hyperlink ref="J1718" r:id="rId3093" xr:uid="{E26D24EF-0D58-9C44-9F79-47208AADB41F}"/>
    <hyperlink ref="W1718" r:id="rId3094" xr:uid="{B935F0A8-E441-C245-B0C3-2CC30FD1796F}"/>
    <hyperlink ref="J1719" r:id="rId3095" xr:uid="{DD4F641C-DD1E-A14C-BE47-0F49810994BB}"/>
    <hyperlink ref="W1719" r:id="rId3096" xr:uid="{E475E8EA-FA3F-614E-888F-FEAF64F72DC3}"/>
    <hyperlink ref="W1720" r:id="rId3097" xr:uid="{74F165BA-EC4B-1F44-9553-6BA5410C9655}"/>
    <hyperlink ref="J1721" r:id="rId3098" xr:uid="{E23A69C6-00F2-514B-BD36-DFE068719D01}"/>
    <hyperlink ref="W1721" r:id="rId3099" xr:uid="{8D4BB80F-5666-404F-9D86-A7B10D24D063}"/>
    <hyperlink ref="J1722" r:id="rId3100" xr:uid="{EED4D745-4967-FF4A-97C9-C8BC7994FA78}"/>
    <hyperlink ref="W1722" r:id="rId3101" xr:uid="{0B4FD620-F2D5-034B-9B27-BAEE3AF18D4F}"/>
    <hyperlink ref="J1723" r:id="rId3102" xr:uid="{F6C621E2-EC72-7248-98F1-211707841615}"/>
    <hyperlink ref="J1724" r:id="rId3103" xr:uid="{BDD92EB2-822D-6A41-9D30-4C86A9A54260}"/>
    <hyperlink ref="W1724" r:id="rId3104" xr:uid="{A51F6353-A3DA-2D45-B7D0-18717637160B}"/>
    <hyperlink ref="J1725" r:id="rId3105" xr:uid="{2180BC1D-AFFE-6244-90BA-A467D68AD888}"/>
    <hyperlink ref="W1725" r:id="rId3106" xr:uid="{7CC930AF-C864-C240-9A4E-CEA03943AC1A}"/>
    <hyperlink ref="J1726" r:id="rId3107" xr:uid="{45DB982D-33E3-964A-ABE9-0526E65CA9B7}"/>
    <hyperlink ref="W1726" r:id="rId3108" xr:uid="{32D3DF30-55E7-7948-B36D-B01A52C950C9}"/>
    <hyperlink ref="J1727" r:id="rId3109" xr:uid="{57F9EE9B-1F17-194B-A355-085B04D16F68}"/>
    <hyperlink ref="W1727" r:id="rId3110" xr:uid="{4A20141D-A9E2-914D-BC0C-A0905B0A17E4}"/>
    <hyperlink ref="J1728" r:id="rId3111" xr:uid="{75D729C7-11EB-924C-9CC2-50B1BCB8BD3A}"/>
    <hyperlink ref="W1728" r:id="rId3112" xr:uid="{31E20E66-DE1F-834D-A5E0-AE5FA0FB3EF7}"/>
    <hyperlink ref="J1729" r:id="rId3113" xr:uid="{7853AA6D-59E2-DA44-A332-E6AC473CD2DD}"/>
    <hyperlink ref="W1729" r:id="rId3114" xr:uid="{0AA32412-31F5-DF44-8EE8-C18CA812FD03}"/>
    <hyperlink ref="J1730" r:id="rId3115" xr:uid="{5DB95FCA-52A7-7041-BDBE-E609ABDEB8D3}"/>
    <hyperlink ref="W1730" r:id="rId3116" xr:uid="{A55248D8-BACD-CE40-9405-4CD25DFBFD19}"/>
    <hyperlink ref="J1731" r:id="rId3117" xr:uid="{23A366EC-763E-F040-B375-295AD25017A7}"/>
    <hyperlink ref="W1731" r:id="rId3118" xr:uid="{43881272-77EC-5E45-8D6E-19540C18796B}"/>
    <hyperlink ref="J1732" r:id="rId3119" xr:uid="{438667EC-F8F3-FB4C-B8B9-55BD8F7E8381}"/>
    <hyperlink ref="W1732" r:id="rId3120" xr:uid="{A72B879D-6015-A545-8F78-BDC735180455}"/>
    <hyperlink ref="J1733" r:id="rId3121" xr:uid="{820B1C8F-DB17-CB47-89F0-10CE18A27403}"/>
    <hyperlink ref="W1733" r:id="rId3122" xr:uid="{0C7085D6-9353-5C45-BBFD-D61D33A289BC}"/>
    <hyperlink ref="J1734" r:id="rId3123" xr:uid="{C0EBFC96-8ED9-5D4A-B83D-B01FF85D6D16}"/>
    <hyperlink ref="W1734" r:id="rId3124" xr:uid="{0DA21BB3-5699-F54E-B811-AD9FB3C97309}"/>
    <hyperlink ref="J1735" r:id="rId3125" xr:uid="{EFC6E894-242A-7D46-86F2-73BCF028AEBF}"/>
    <hyperlink ref="W1735" r:id="rId3126" xr:uid="{F224F91F-B965-CC4B-B099-B97E0B2F11E3}"/>
    <hyperlink ref="J1736" r:id="rId3127" xr:uid="{3147A061-851F-4343-85FF-D44F7BF51500}"/>
    <hyperlink ref="W1736" r:id="rId3128" xr:uid="{D720AFA5-183E-E04F-974D-F37B02A422B6}"/>
    <hyperlink ref="J1737" r:id="rId3129" xr:uid="{8B0B54D6-D85A-5247-9C74-840EF3653D20}"/>
    <hyperlink ref="J1738" r:id="rId3130" xr:uid="{96FCB41B-E917-CB41-A9BA-8AD47E131365}"/>
    <hyperlink ref="W1738" r:id="rId3131" xr:uid="{0E6C0FE5-B318-7949-BB39-8F11E75EE917}"/>
    <hyperlink ref="J1739" r:id="rId3132" xr:uid="{7E75B816-0FF1-354F-8A84-3E04DFF43B45}"/>
    <hyperlink ref="W1739" r:id="rId3133" xr:uid="{DEF0C4EF-63B2-A94A-85DF-E9DBA3B7F0DB}"/>
    <hyperlink ref="J1740" r:id="rId3134" xr:uid="{F2797FDC-DC08-E74E-B9D3-96C8FCC6A4C3}"/>
    <hyperlink ref="J1741" r:id="rId3135" xr:uid="{24D48453-79E9-3D4C-9285-D60CFE1068BF}"/>
    <hyperlink ref="W1741" r:id="rId3136" xr:uid="{DCD920BD-4A7D-AA42-8F6F-AFEBE1CC13F6}"/>
    <hyperlink ref="J1742" r:id="rId3137" xr:uid="{B212A954-3836-234C-9DB9-DB730413A0C6}"/>
    <hyperlink ref="W1742" r:id="rId3138" xr:uid="{0C20C79C-3F14-7642-9B2B-12778E10E43E}"/>
    <hyperlink ref="J1743" r:id="rId3139" xr:uid="{97CD4E98-9AEC-0D47-AF87-525BF580567D}"/>
    <hyperlink ref="W1743" r:id="rId3140" xr:uid="{EBCFB267-956E-374F-9245-1EDBC9881DD2}"/>
    <hyperlink ref="J1744" r:id="rId3141" xr:uid="{0D23D28D-FAD4-3148-8CDF-D05A1C529151}"/>
    <hyperlink ref="J1745" r:id="rId3142" xr:uid="{805C38B0-C63E-7E4D-AE4E-490F84BBE976}"/>
    <hyperlink ref="W1745" r:id="rId3143" xr:uid="{B68086CF-D800-B044-AC30-5391D84C77A3}"/>
    <hyperlink ref="J1746" r:id="rId3144" xr:uid="{3A9B02C6-B43F-2347-B837-E4FD1AAE603D}"/>
    <hyperlink ref="W1746" r:id="rId3145" xr:uid="{62407B34-F304-5B4C-95F0-E7A4EADF27A9}"/>
    <hyperlink ref="J1747" r:id="rId3146" xr:uid="{A19A9C0F-59E6-C44A-AAE4-76932803D2C2}"/>
    <hyperlink ref="W1747" r:id="rId3147" xr:uid="{43105C41-65E0-5C4F-948C-3F6394EF462F}"/>
    <hyperlink ref="J1748" r:id="rId3148" xr:uid="{08AB17EE-1155-C447-AE2A-D6E7673430F0}"/>
    <hyperlink ref="W1748" r:id="rId3149" xr:uid="{2C11068D-FF2E-E042-B973-90C4077DDA02}"/>
    <hyperlink ref="J1749" r:id="rId3150" xr:uid="{2A72A47F-E25A-454F-AFE4-D491CACD0788}"/>
    <hyperlink ref="W1749" r:id="rId3151" xr:uid="{EA7A276F-DC67-C140-BEF2-E9D15B04FFAD}"/>
    <hyperlink ref="J1750" r:id="rId3152" xr:uid="{6A5A5CF1-E7FB-EE44-91E9-EF4421ED4F34}"/>
    <hyperlink ref="J1751" r:id="rId3153" xr:uid="{D5474FA7-5E54-0142-85F3-BFED0706DF94}"/>
    <hyperlink ref="W1751" r:id="rId3154" xr:uid="{F5B3008A-C2E5-FF48-BDCE-1996E37D4B28}"/>
    <hyperlink ref="J1752" r:id="rId3155" xr:uid="{A5BA0C09-5B16-734C-9DEA-66D5455551D2}"/>
    <hyperlink ref="W1752" r:id="rId3156" xr:uid="{9B096770-A6DF-8F44-9FE8-2858D1A9592F}"/>
    <hyperlink ref="J1753" r:id="rId3157" xr:uid="{29B4930C-3736-C14C-AF5D-C577F07A3448}"/>
    <hyperlink ref="W1753" r:id="rId3158" xr:uid="{F6B84F9D-36AC-CB45-B51E-5937F527E1D6}"/>
    <hyperlink ref="J1754" r:id="rId3159" xr:uid="{FF7A7026-D44D-A14F-B081-5D6046C47083}"/>
    <hyperlink ref="W1754" r:id="rId3160" xr:uid="{FD724964-F173-E942-BA6F-227F11BB0F27}"/>
    <hyperlink ref="J1755" r:id="rId3161" xr:uid="{3A089EEC-2A41-8845-AC7C-DFF96AE9A932}"/>
    <hyperlink ref="J1756" r:id="rId3162" xr:uid="{4664EE6F-58D7-1849-AC33-AC91C6A586A2}"/>
    <hyperlink ref="W1756" r:id="rId3163" xr:uid="{F0D39117-68B7-DD4A-A999-DDACCEB855E8}"/>
    <hyperlink ref="J1757" r:id="rId3164" xr:uid="{0547BAB6-49F8-CE4C-BDB3-E0F9E588C7FA}"/>
    <hyperlink ref="W1757" r:id="rId3165" xr:uid="{84AB1F9D-11AD-CA4E-9115-73EF9BC0E703}"/>
    <hyperlink ref="J1758" r:id="rId3166" xr:uid="{7F2024C7-168E-5249-A0F4-18934E6AFCDC}"/>
    <hyperlink ref="W1758" r:id="rId3167" xr:uid="{835F6770-B4F6-C143-9349-ACE243FBA261}"/>
    <hyperlink ref="J1759" r:id="rId3168" xr:uid="{F1895793-C132-0E4F-92BE-6F6A61125430}"/>
    <hyperlink ref="J1760" r:id="rId3169" xr:uid="{6621A9C1-1EBA-9140-ACE7-EC7D93272CC7}"/>
    <hyperlink ref="J1761" r:id="rId3170" xr:uid="{96C3DFBB-2045-A74D-81E5-311B1B1FB7DF}"/>
    <hyperlink ref="W1761" r:id="rId3171" xr:uid="{FAC784AC-A858-4943-9134-62219E24837E}"/>
    <hyperlink ref="J1762" r:id="rId3172" xr:uid="{3DB367B6-749A-0C4E-8B59-21275608972F}"/>
    <hyperlink ref="W1762" r:id="rId3173" xr:uid="{66F2BC7B-A020-4140-9961-235AB8B148C3}"/>
    <hyperlink ref="J1763" r:id="rId3174" xr:uid="{3401693E-0BB0-9E4D-84BC-053A1E0B32E2}"/>
    <hyperlink ref="J1764" r:id="rId3175" xr:uid="{80B719B7-D163-A04E-A651-69D5426FDF35}"/>
    <hyperlink ref="W1764" r:id="rId3176" xr:uid="{0410CA99-EB97-B541-B776-7452C89F3E37}"/>
    <hyperlink ref="J1765" r:id="rId3177" xr:uid="{B455F0D4-9585-434B-9F97-FC3D5FE584CC}"/>
    <hyperlink ref="J1766" r:id="rId3178" xr:uid="{40C1EC53-92C2-DA44-98E0-66D9B4234CD0}"/>
    <hyperlink ref="W1766" r:id="rId3179" xr:uid="{0F70CBA0-3875-BE48-8BE2-0FD03BCB5454}"/>
    <hyperlink ref="J1767" r:id="rId3180" xr:uid="{32CB2EA7-0FE7-E14C-ACCE-455C292E0461}"/>
    <hyperlink ref="W1767" r:id="rId3181" xr:uid="{E1F29D48-B455-8945-AC94-285EB3F8FE99}"/>
    <hyperlink ref="J1768" r:id="rId3182" xr:uid="{94571B55-DA89-BC40-B667-61C9094D325D}"/>
    <hyperlink ref="W1768" r:id="rId3183" xr:uid="{30FC5268-D9AE-D54A-8D81-7B0D85CFDD84}"/>
    <hyperlink ref="J1769" r:id="rId3184" xr:uid="{D3731105-7E10-874D-9E89-DB018BABC52F}"/>
    <hyperlink ref="J1770" r:id="rId3185" xr:uid="{730FE321-4F40-2348-B9FB-21C65E9E75C6}"/>
    <hyperlink ref="J1771" r:id="rId3186" xr:uid="{0C8444DF-DE58-584D-BCD8-C88C1FA6C326}"/>
    <hyperlink ref="W1771" r:id="rId3187" xr:uid="{626B69F0-AE77-A249-A21E-548BF1D96324}"/>
    <hyperlink ref="J1772" r:id="rId3188" xr:uid="{3EB549E3-02A6-DB46-8C8C-68B01B2377BA}"/>
    <hyperlink ref="J1773" r:id="rId3189" xr:uid="{4CD9ACDB-DD34-FF45-956B-30FF4BB40CBB}"/>
    <hyperlink ref="W1773" r:id="rId3190" xr:uid="{BF9BB078-9EF7-1C46-9526-8DD32C935B28}"/>
    <hyperlink ref="J1774" r:id="rId3191" xr:uid="{468A5799-15D5-6B4C-9C80-9A9F4E2F1C94}"/>
    <hyperlink ref="W1774" r:id="rId3192" xr:uid="{4CFEEEBB-F117-6D4D-B70F-2B7AEF4EEFB2}"/>
    <hyperlink ref="J1775" r:id="rId3193" xr:uid="{91AE950C-01C1-9B4A-9093-14330B8C1FC5}"/>
    <hyperlink ref="W1775" r:id="rId3194" xr:uid="{574B2C2D-6CBA-8F4A-8843-B7A84964F370}"/>
    <hyperlink ref="J1776" r:id="rId3195" xr:uid="{267C0AF4-84E7-4C42-9FFB-EDC2CD43C3AD}"/>
    <hyperlink ref="W1776" r:id="rId3196" xr:uid="{3A560E78-5A7B-2444-A318-A6498787D917}"/>
    <hyperlink ref="J1777" r:id="rId3197" xr:uid="{AC0D0471-62F9-5C45-9A21-9C782A6F8366}"/>
    <hyperlink ref="W1777" r:id="rId3198" xr:uid="{5F5E363D-077D-D14C-8FCD-8C1542E73733}"/>
    <hyperlink ref="J1778" r:id="rId3199" xr:uid="{7DEC504E-9981-684C-9B94-6BA0F5B0AC10}"/>
    <hyperlink ref="W1778" r:id="rId3200" xr:uid="{23AA6BF6-E45B-7748-96CB-76FB6CA15EA0}"/>
    <hyperlink ref="J1779" r:id="rId3201" xr:uid="{72DC5D10-8952-234A-A30D-171A28895D5D}"/>
    <hyperlink ref="W1779" r:id="rId3202" xr:uid="{66A24C9C-C9BA-3C4B-8C60-CDBF2AACC990}"/>
    <hyperlink ref="J1780" r:id="rId3203" xr:uid="{4D4B0087-521D-D040-8545-3BEACABBD1D1}"/>
    <hyperlink ref="W1780" r:id="rId3204" xr:uid="{8EFEAC30-55D8-2141-BAF1-02710A5981FD}"/>
    <hyperlink ref="J1781" r:id="rId3205" xr:uid="{5D0372A9-151D-4D4A-BC1C-B073479BB039}"/>
    <hyperlink ref="W1781" r:id="rId3206" xr:uid="{0C6591B0-A643-3748-A32B-ADC5BCDD2424}"/>
    <hyperlink ref="J1782" r:id="rId3207" xr:uid="{C9999696-0C22-0348-9293-24C4382D8463}"/>
    <hyperlink ref="W1782" r:id="rId3208" xr:uid="{EE4AC9C7-0A37-8747-A08A-ECE969B0290A}"/>
    <hyperlink ref="J1783" r:id="rId3209" xr:uid="{3441C608-8DC4-EF4C-BC9F-31ACB39BBD3A}"/>
    <hyperlink ref="W1783" r:id="rId3210" xr:uid="{1EFF6A94-1A08-3D4E-8D65-0B7555544224}"/>
    <hyperlink ref="J1784" r:id="rId3211" xr:uid="{85AD302B-38C4-9E4F-BF73-26684FE094FF}"/>
    <hyperlink ref="W1784" r:id="rId3212" xr:uid="{164424AF-577E-B246-B306-8C40E8F25C91}"/>
    <hyperlink ref="J1785" r:id="rId3213" xr:uid="{CDDC58E2-2906-D747-B50E-AE8BF5BA3253}"/>
    <hyperlink ref="W1785" r:id="rId3214" xr:uid="{374493DB-072E-4747-AFAF-B52FDD7DCCC1}"/>
    <hyperlink ref="J1786" r:id="rId3215" xr:uid="{FBD7D27C-3D01-F84B-843C-5CC25280D554}"/>
    <hyperlink ref="W1786" r:id="rId3216" xr:uid="{81DFCD03-A62C-E64B-A2EA-188BE2426BF7}"/>
    <hyperlink ref="J1787" r:id="rId3217" xr:uid="{C91E04A3-5704-7E40-9B78-4EF96275DE03}"/>
    <hyperlink ref="W1787" r:id="rId3218" xr:uid="{2C37C1B9-6778-4A49-A117-0BCD440F7AA2}"/>
    <hyperlink ref="J1788" r:id="rId3219" xr:uid="{15FD4458-4BAC-E44A-B6E4-38181E1DCE94}"/>
    <hyperlink ref="W1788" r:id="rId3220" xr:uid="{AA238B7D-1994-7942-9D55-38DFC9D29390}"/>
    <hyperlink ref="J1789" r:id="rId3221" xr:uid="{02891E35-668B-784C-AAA5-36F838072DE3}"/>
    <hyperlink ref="W1789" r:id="rId3222" xr:uid="{12C0CAAD-55DA-FA4B-AD96-59ECE1577CAE}"/>
    <hyperlink ref="J1790" r:id="rId3223" xr:uid="{96E76EE0-A265-6348-9BF8-04B8305B88CD}"/>
    <hyperlink ref="W1790" r:id="rId3224" xr:uid="{FDD54B61-7015-EC42-89C7-F185B5AB0CC2}"/>
    <hyperlink ref="J1791" r:id="rId3225" xr:uid="{AE76C787-F2EC-9144-8EA4-0B7F54E58257}"/>
    <hyperlink ref="W1791" r:id="rId3226" xr:uid="{F99581DD-5414-BB4A-83FB-0184859880B8}"/>
    <hyperlink ref="J1792" r:id="rId3227" xr:uid="{F330337E-634C-BB44-98DB-FC0A9A1750C0}"/>
    <hyperlink ref="W1792" r:id="rId3228" xr:uid="{56F02287-DDB4-AD48-AD9D-AB4829FB583A}"/>
    <hyperlink ref="J1793" r:id="rId3229" xr:uid="{AF9A0187-A77E-134C-B617-ABADE49449DB}"/>
    <hyperlink ref="W1793" r:id="rId3230" xr:uid="{4B4825C2-08B6-6C48-B4D2-8006C2948DBC}"/>
    <hyperlink ref="J1794" r:id="rId3231" xr:uid="{E8369328-B4E8-F94A-9643-79BFC0627329}"/>
    <hyperlink ref="W1794" r:id="rId3232" xr:uid="{E57E6CD9-F959-0F45-BB35-50D340E3A8D5}"/>
    <hyperlink ref="J1795" r:id="rId3233" xr:uid="{DF3503A4-6A0C-534E-83A0-D8E6EBB96835}"/>
    <hyperlink ref="W1795" r:id="rId3234" xr:uid="{FBCC6CB5-B3DF-014C-82AD-27A4A366DC4A}"/>
    <hyperlink ref="J1796" r:id="rId3235" xr:uid="{E6AFAC97-C6C0-9A4C-8214-9E0513BF5036}"/>
    <hyperlink ref="W1796" r:id="rId3236" xr:uid="{14F9C92E-72AC-9241-9E41-3DA6AC1CDFEA}"/>
    <hyperlink ref="J1797" r:id="rId3237" xr:uid="{6D729A56-D272-E749-B8B0-D2739B06A532}"/>
    <hyperlink ref="W1797" r:id="rId3238" xr:uid="{7A0DEF39-E1B1-0F49-8E1E-4FEC5374EDD4}"/>
    <hyperlink ref="J1798" r:id="rId3239" xr:uid="{1AEEA67F-5943-8048-A160-9892E21B6621}"/>
    <hyperlink ref="W1798" r:id="rId3240" xr:uid="{68FC0BE5-DB7B-2B49-A497-D8C066C2E29D}"/>
    <hyperlink ref="J1799" r:id="rId3241" xr:uid="{12F4920C-C881-B74D-9460-67D10AAB81A5}"/>
    <hyperlink ref="W1799" r:id="rId3242" xr:uid="{18EA8D62-5BE5-5C40-B8A7-BC9D697D0B70}"/>
    <hyperlink ref="J1800" r:id="rId3243" xr:uid="{E0D782E4-3876-D744-B0B2-177495717A65}"/>
    <hyperlink ref="W1800" r:id="rId3244" xr:uid="{D327B4B2-360C-5347-A401-68ECE26A3E25}"/>
    <hyperlink ref="J1801" r:id="rId3245" xr:uid="{98D6557A-1A4A-164A-927B-45F0CD4656A3}"/>
    <hyperlink ref="J1802" r:id="rId3246" xr:uid="{55BAE7AC-BD12-F546-A34A-09F04054DF51}"/>
    <hyperlink ref="W1802" r:id="rId3247" xr:uid="{7AF06D4F-049C-4745-9082-D33271853EBB}"/>
    <hyperlink ref="J1803" r:id="rId3248" xr:uid="{8D8F7CA8-AB04-7946-AEE1-D6614B8602F1}"/>
    <hyperlink ref="W1803" r:id="rId3249" xr:uid="{F044CF21-C125-334F-BDC4-48D6A2DC9ABD}"/>
    <hyperlink ref="J1804" r:id="rId3250" xr:uid="{6886FB50-1796-E04A-B076-5C14DE946E5D}"/>
    <hyperlink ref="W1804" r:id="rId3251" xr:uid="{2A4C67A0-C6D5-B848-8B7F-9A239E12C556}"/>
    <hyperlink ref="J1805" r:id="rId3252" xr:uid="{60406F69-8EC7-904A-BEAC-E7E3F062B4D0}"/>
    <hyperlink ref="W1805" r:id="rId3253" xr:uid="{4A2E3D08-D824-6C4D-B793-25BECCBC391E}"/>
    <hyperlink ref="J1806" r:id="rId3254" xr:uid="{F3994ABD-880C-1C42-92AA-42A44B6C7E40}"/>
    <hyperlink ref="W1806" r:id="rId3255" xr:uid="{9983111E-2621-D943-B02E-A5460805A09E}"/>
    <hyperlink ref="J1807" r:id="rId3256" xr:uid="{A13E2A0E-F026-444C-BF72-C7BBBB6B52FE}"/>
    <hyperlink ref="J1808" r:id="rId3257" xr:uid="{1E9F6A06-FCB2-7744-BD38-F561C9F18828}"/>
    <hyperlink ref="W1808" r:id="rId3258" xr:uid="{627D0DF7-35A7-4F44-89A8-EF3B9AB5ADB4}"/>
    <hyperlink ref="J1809" r:id="rId3259" xr:uid="{307E81A0-0DF0-B440-9CD5-7772A5AB0E9A}"/>
    <hyperlink ref="W1809" r:id="rId3260" xr:uid="{0A472CF8-81A3-8C4A-A242-94F75FBD5911}"/>
    <hyperlink ref="J1810" r:id="rId3261" xr:uid="{5B1CC1EE-D4C1-794D-A9F2-4B084EDBFC69}"/>
    <hyperlink ref="J1811" r:id="rId3262" xr:uid="{08DEB738-B434-644F-BE88-17E525B6BF7E}"/>
    <hyperlink ref="J1812" r:id="rId3263" xr:uid="{B5242810-1F2B-3548-84EC-FA7B6F2B7B1F}"/>
    <hyperlink ref="W1812" r:id="rId3264" xr:uid="{E33AA6B9-4725-2341-B3F6-33F9EBC8051F}"/>
    <hyperlink ref="J1813" r:id="rId3265" xr:uid="{0E007D1D-0AD8-894D-939E-F3922B5603CE}"/>
    <hyperlink ref="W1813" r:id="rId3266" xr:uid="{704CEAFA-278A-C145-8160-5514B03DDC62}"/>
    <hyperlink ref="J1814" r:id="rId3267" xr:uid="{C19DF429-5BFE-F24B-91EF-98FB669DB2FE}"/>
    <hyperlink ref="J1815" r:id="rId3268" xr:uid="{BB9E9C88-1925-CF4D-8748-74B456274623}"/>
    <hyperlink ref="W1815" r:id="rId3269" xr:uid="{599698E2-CA20-9F40-AA62-789AE0B95FAD}"/>
    <hyperlink ref="J1816" r:id="rId3270" xr:uid="{DE6AEB0B-C594-874B-A7AA-0C6548C64D9F}"/>
    <hyperlink ref="W1816" r:id="rId3271" xr:uid="{8AAC8938-DD88-E744-9020-2F0A0157ADE5}"/>
    <hyperlink ref="J1817" r:id="rId3272" xr:uid="{A97B0A53-8987-C646-B607-5360DA94ACFA}"/>
    <hyperlink ref="W1817" r:id="rId3273" xr:uid="{139D8C82-7A55-CA44-8CA9-AF6661118DD3}"/>
    <hyperlink ref="J1818" r:id="rId3274" xr:uid="{1D2C37B8-A523-874D-BBC3-A37894A951F4}"/>
    <hyperlink ref="W1818" r:id="rId3275" xr:uid="{186EFB50-E300-CE47-AC12-36BD27C792D8}"/>
    <hyperlink ref="J1819" r:id="rId3276" xr:uid="{0213CE68-C08F-0340-A87D-B252A4E183BF}"/>
    <hyperlink ref="W1819" r:id="rId3277" xr:uid="{BB1EF115-ABF3-7248-90AF-58107C573F35}"/>
    <hyperlink ref="J1820" r:id="rId3278" xr:uid="{8022B98E-7871-2648-8511-E1A8CA86A01E}"/>
    <hyperlink ref="W1820" r:id="rId3279" xr:uid="{3A90F400-140B-A343-BA08-2C75A14C2654}"/>
    <hyperlink ref="J1821" r:id="rId3280" xr:uid="{380E2F19-18D4-814F-B4BD-9B776A35FC3D}"/>
    <hyperlink ref="W1821" r:id="rId3281" xr:uid="{1D1EBF8C-55E2-7545-9CDC-29F04988E5C2}"/>
    <hyperlink ref="J1822" r:id="rId3282" xr:uid="{7F3580E7-6E76-684F-96AA-7888C702EB9E}"/>
    <hyperlink ref="J1823" r:id="rId3283" xr:uid="{A08562FC-4E5B-154F-96E1-A9FAB381D225}"/>
    <hyperlink ref="J1824" r:id="rId3284" xr:uid="{CF7CBC42-EE5A-2E4D-80D9-A3581F257568}"/>
    <hyperlink ref="W1824" r:id="rId3285" xr:uid="{63726D41-66DA-A44A-8FCF-8BD8E37178E2}"/>
    <hyperlink ref="J1825" r:id="rId3286" xr:uid="{A0AF4B64-43ED-7C41-BECA-34066C4F7A9A}"/>
    <hyperlink ref="W1825" r:id="rId3287" xr:uid="{30F9C9AA-1F8A-0A40-84B0-55F4F8244125}"/>
    <hyperlink ref="J1826" r:id="rId3288" xr:uid="{C0B41E9D-8D62-EB4D-B159-77C250327A25}"/>
    <hyperlink ref="W1826" r:id="rId3289" xr:uid="{00BC896B-5F4B-524E-AAAA-D7E39A29C118}"/>
    <hyperlink ref="J1827" r:id="rId3290" xr:uid="{6BB118EF-73CA-294A-841A-96A16E0410EB}"/>
    <hyperlink ref="J1828" r:id="rId3291" xr:uid="{38540E75-17EA-D343-B0FD-B978D0E4426A}"/>
    <hyperlink ref="W1828" r:id="rId3292" xr:uid="{C26D6913-9895-2044-91F2-8096A16D111B}"/>
    <hyperlink ref="J1829" r:id="rId3293" xr:uid="{4E936777-0135-6A4A-888B-46FD09C6B72D}"/>
    <hyperlink ref="W1829" r:id="rId3294" xr:uid="{017243F5-F978-0047-9BB1-85301FBFA5C5}"/>
    <hyperlink ref="J1830" r:id="rId3295" xr:uid="{EF876D7F-B529-2C44-B76B-B63E061F77C4}"/>
    <hyperlink ref="W1830" r:id="rId3296" xr:uid="{2CFBA12C-074B-9C49-92AB-3CFBF9409E56}"/>
    <hyperlink ref="J1831" r:id="rId3297" xr:uid="{901A59DC-9E65-694E-ADC4-D24C91792D9F}"/>
    <hyperlink ref="W1831" r:id="rId3298" xr:uid="{4BF57D15-C554-8C4E-B1B1-45F0D3F713DE}"/>
    <hyperlink ref="J1832" r:id="rId3299" xr:uid="{5FD5B168-474D-A847-B1F8-D88D6464F8A1}"/>
    <hyperlink ref="W1832" r:id="rId3300" xr:uid="{20BDAD83-354E-994A-BB26-67698C815EFA}"/>
    <hyperlink ref="J1833" r:id="rId3301" xr:uid="{401424E7-8CA2-6741-A2EA-1465ED107E2F}"/>
    <hyperlink ref="W1833" r:id="rId3302" xr:uid="{E1856D5B-6D17-9F45-8A33-F47D9B20E40C}"/>
    <hyperlink ref="J1834" r:id="rId3303" xr:uid="{A8133B8F-02D8-AA48-923A-D18C24971974}"/>
    <hyperlink ref="W1834" r:id="rId3304" xr:uid="{294F3E56-3834-6C4C-94F5-CD249ABD66CF}"/>
    <hyperlink ref="J1835" r:id="rId3305" xr:uid="{5CBFD286-D908-3448-9D80-1FB6065E68A4}"/>
    <hyperlink ref="W1835" r:id="rId3306" xr:uid="{E3044808-DA09-0347-8D31-FD05900A9D82}"/>
    <hyperlink ref="J1836" r:id="rId3307" xr:uid="{556A3E1D-AD09-DB44-9171-630C4C509404}"/>
    <hyperlink ref="J1837" r:id="rId3308" xr:uid="{37612E81-8FC1-394D-A486-C128D07EE8A5}"/>
    <hyperlink ref="W1837" r:id="rId3309" xr:uid="{FA717398-2AF4-EB47-A5C0-D20527FA8A15}"/>
    <hyperlink ref="J1838" r:id="rId3310" xr:uid="{6C64337A-3FF9-8847-9BF9-46CA149A42B8}"/>
    <hyperlink ref="W1838" r:id="rId3311" xr:uid="{29711BB8-1448-4B43-9989-F74F056BD288}"/>
    <hyperlink ref="J1839" r:id="rId3312" xr:uid="{B447DC26-C274-0743-B407-45F07C2149D8}"/>
    <hyperlink ref="W1839" r:id="rId3313" xr:uid="{1D5A47DA-57C3-7E4C-AFDB-F4FBADC8ED80}"/>
    <hyperlink ref="J1840" r:id="rId3314" xr:uid="{81B72FC7-9D8F-C64F-863F-A83A7C813ED1}"/>
    <hyperlink ref="J1841" r:id="rId3315" xr:uid="{F3E76AA2-9D17-EE44-A3EA-28B8FF167049}"/>
    <hyperlink ref="W1841" r:id="rId3316" xr:uid="{6AEEEBE5-DF86-AE4D-B5CE-3FD832A072EE}"/>
    <hyperlink ref="J1842" r:id="rId3317" xr:uid="{0A75AEC8-9C64-D341-9624-28BB9F16D41C}"/>
    <hyperlink ref="J1843" r:id="rId3318" xr:uid="{4CA7DC99-02D3-2A46-A5BE-88567C89082D}"/>
    <hyperlink ref="W1843" r:id="rId3319" xr:uid="{970513AE-7C01-E142-BBC4-D749E63CB7B2}"/>
    <hyperlink ref="J1844" r:id="rId3320" xr:uid="{196F9DF4-0624-4745-B709-46B29F24893B}"/>
    <hyperlink ref="W1844" r:id="rId3321" xr:uid="{B638B6E8-DCA5-FB48-9A04-6A320CF8B856}"/>
    <hyperlink ref="J1845" r:id="rId3322" xr:uid="{CF8EFFAD-A3CE-DF47-A91C-19671EE11545}"/>
    <hyperlink ref="W1845" r:id="rId3323" xr:uid="{386AE4C2-0B0D-CF41-8567-CB087D978000}"/>
    <hyperlink ref="J1846" r:id="rId3324" xr:uid="{886DC313-DD18-F949-9E1D-EAF2A2DCFE73}"/>
    <hyperlink ref="W1846" r:id="rId3325" xr:uid="{F0EF2C85-7452-A648-9465-9D4E4F7CF31A}"/>
    <hyperlink ref="J1847" r:id="rId3326" xr:uid="{732B14BE-5EEF-C74E-AFE0-18C747FBCB43}"/>
    <hyperlink ref="W1847" r:id="rId3327" xr:uid="{056615A1-0A50-7B40-A4C1-848A0FB2F287}"/>
    <hyperlink ref="J1848" r:id="rId3328" xr:uid="{A04333B3-D0D1-6D4B-BD7A-7C9BF620E93A}"/>
    <hyperlink ref="W1848" r:id="rId3329" xr:uid="{13C3BF22-F42B-1846-AA06-B95F3F7CC0B2}"/>
    <hyperlink ref="J1849" r:id="rId3330" xr:uid="{57D44284-1A21-8449-9A5F-85A8DB8C42F3}"/>
    <hyperlink ref="W1849" r:id="rId3331" xr:uid="{28C9EFE2-E6BB-D84F-A13C-9FC0F5483448}"/>
    <hyperlink ref="J1850" r:id="rId3332" xr:uid="{0031FA06-088C-A449-B5B6-A266A430D3BB}"/>
    <hyperlink ref="J1851" r:id="rId3333" xr:uid="{CA77BA58-7DEF-8D46-9DA3-E59EA24A4473}"/>
    <hyperlink ref="W1851" r:id="rId3334" xr:uid="{EF25DBA6-4E60-E641-A0CE-98CAFD29B473}"/>
    <hyperlink ref="J1852" r:id="rId3335" xr:uid="{570EE4A1-55F4-404F-BC46-9F965CE7B54C}"/>
    <hyperlink ref="W1852" r:id="rId3336" xr:uid="{6C46BB14-151B-8B4B-A0BC-05CA353A7457}"/>
    <hyperlink ref="J1853" r:id="rId3337" xr:uid="{B2B5D3BA-9AE3-7C4B-88F6-9D193AC5B6AD}"/>
    <hyperlink ref="W1853" r:id="rId3338" xr:uid="{CB84C200-D217-DB44-AD35-0FDEC5666BAA}"/>
    <hyperlink ref="J1854" r:id="rId3339" xr:uid="{FF858429-E771-A14F-9882-7D93A8A72799}"/>
    <hyperlink ref="W1854" r:id="rId3340" xr:uid="{E86D93E6-E588-EE4D-A91F-FA64E229AAFC}"/>
    <hyperlink ref="J1855" r:id="rId3341" xr:uid="{5A456F75-209F-EC4E-A766-1AEB52ABDAA3}"/>
    <hyperlink ref="P1855" r:id="rId3342" xr:uid="{988AAA18-E56D-8443-A911-3E4F4AD60378}"/>
    <hyperlink ref="J1856" r:id="rId3343" xr:uid="{AB20B1EB-09C9-064C-BF3A-46353EBAF2F0}"/>
    <hyperlink ref="W1856" r:id="rId3344" xr:uid="{645B6826-78D5-624D-8F48-B70FE5662713}"/>
    <hyperlink ref="J1857" r:id="rId3345" xr:uid="{47EF906D-6B47-0247-A0ED-05AB16FE9D04}"/>
    <hyperlink ref="W1857" r:id="rId3346" xr:uid="{A094D705-9229-6A4B-ACD6-DCE8C5B6E2A4}"/>
    <hyperlink ref="J1858" r:id="rId3347" xr:uid="{1F65C147-6B7F-0142-9B80-B62A22F6EF9D}"/>
    <hyperlink ref="W1858" r:id="rId3348" xr:uid="{75C48D41-0B92-9243-A493-6E7264348F49}"/>
    <hyperlink ref="J1859" r:id="rId3349" xr:uid="{8559FF84-B7E3-914E-AFA1-D7C24318DC23}"/>
    <hyperlink ref="W1859" r:id="rId3350" xr:uid="{999AB894-AB2B-B242-B91C-4F9F175785AB}"/>
    <hyperlink ref="J1860" r:id="rId3351" xr:uid="{183883FE-E2CE-6C4D-ADAB-2F1B0BCEF41C}"/>
    <hyperlink ref="W1860" r:id="rId3352" xr:uid="{88FCBC69-3C90-1347-885D-384EB642ACB2}"/>
    <hyperlink ref="J1861" r:id="rId3353" xr:uid="{45749120-AF91-794F-A3CD-D506231195FC}"/>
    <hyperlink ref="J1862" r:id="rId3354" xr:uid="{D5402DE0-5C07-0B4D-94F5-5DEA6554138C}"/>
    <hyperlink ref="W1862" r:id="rId3355" xr:uid="{FE62C90A-0265-3645-9340-88DF7A733E56}"/>
    <hyperlink ref="J1863" r:id="rId3356" xr:uid="{44CF124F-221B-D544-ACAE-D77692DE1D6A}"/>
    <hyperlink ref="W1863" r:id="rId3357" xr:uid="{86278C53-0DCF-0449-B173-0C372ACF7F2C}"/>
    <hyperlink ref="J1864" r:id="rId3358" xr:uid="{4376F2CF-53F8-9B45-98B2-9D802B7FDB73}"/>
    <hyperlink ref="W1864" r:id="rId3359" xr:uid="{511D11CD-5FB4-D844-B7D4-EADBD5BB6C73}"/>
    <hyperlink ref="J1865" r:id="rId3360" xr:uid="{2D642C70-C3CF-BC44-B87A-5F74912D8602}"/>
    <hyperlink ref="W1865" r:id="rId3361" xr:uid="{F5519A57-1206-6E4D-996B-C77016ECED95}"/>
    <hyperlink ref="J1866" r:id="rId3362" xr:uid="{072FB15A-CF40-C843-924F-2BD5FC640FB4}"/>
    <hyperlink ref="W1866" r:id="rId3363" xr:uid="{00CD6A85-A25F-F74E-B5D8-06E8220C6727}"/>
    <hyperlink ref="J1867" r:id="rId3364" xr:uid="{512318AD-74C3-084D-A6ED-3B20F0CB575B}"/>
    <hyperlink ref="W1867" r:id="rId3365" xr:uid="{C1D1040F-55B7-0747-9450-E8587407636F}"/>
    <hyperlink ref="J1868" r:id="rId3366" xr:uid="{946E1469-C922-D64A-849C-4A5157FBC2FF}"/>
    <hyperlink ref="J1869" r:id="rId3367" xr:uid="{6DA021C9-D09A-184C-BCA3-E9459C6290F5}"/>
    <hyperlink ref="W1869" r:id="rId3368" xr:uid="{A5FCA8D5-7214-AC4D-8DB6-1B93E7222DA7}"/>
    <hyperlink ref="J1870" r:id="rId3369" xr:uid="{7BF9590E-353E-C546-9F1B-16C4D8E503F3}"/>
    <hyperlink ref="W1870" r:id="rId3370" xr:uid="{E7F8EC1F-D8F9-3F41-A4D2-C4C5614057B1}"/>
    <hyperlink ref="J1871" r:id="rId3371" xr:uid="{1A6ACCAB-8C91-AE46-BDDA-BDED257B0EBC}"/>
    <hyperlink ref="W1871" r:id="rId3372" xr:uid="{13463D54-306D-9A4B-B630-F5A8321E02E4}"/>
    <hyperlink ref="J1872" r:id="rId3373" xr:uid="{E5CFDF1B-7FC1-CB40-A8C4-4AD2C40984FB}"/>
    <hyperlink ref="W1872" r:id="rId3374" xr:uid="{951660AB-5DC8-964A-84F7-96FAADA63DB8}"/>
    <hyperlink ref="J1873" r:id="rId3375" xr:uid="{05E6DA98-8E7D-CC49-BD6C-BA9045E1CDE6}"/>
    <hyperlink ref="W1873" r:id="rId3376" xr:uid="{D3FB971D-64CB-C742-A554-6D57D9E298FB}"/>
    <hyperlink ref="J1874" r:id="rId3377" xr:uid="{220C054D-133B-6349-A14A-E6F45414E546}"/>
    <hyperlink ref="W1874" r:id="rId3378" xr:uid="{358D0951-9A5A-8545-BD0C-D059F4BAD729}"/>
    <hyperlink ref="J1875" r:id="rId3379" xr:uid="{3B54B3BE-8578-B148-9536-6D7E4A41AAA8}"/>
    <hyperlink ref="W1875" r:id="rId3380" xr:uid="{0BD696DF-9B2B-9D4A-863C-E57CC452B1FF}"/>
    <hyperlink ref="J1876" r:id="rId3381" xr:uid="{E4D6A1C7-7C5D-9140-A5AE-53750192ABE5}"/>
    <hyperlink ref="W1876" r:id="rId3382" xr:uid="{71DD49C0-82CD-B54F-B00F-540F7ADF2D1C}"/>
    <hyperlink ref="J1877" r:id="rId3383" xr:uid="{9410C757-6927-924A-AB2C-AEEAA3C98B87}"/>
    <hyperlink ref="W1877" r:id="rId3384" xr:uid="{2DEA654D-CBDB-AF45-875E-4064933A1D8F}"/>
    <hyperlink ref="J1878" r:id="rId3385" xr:uid="{7E117AAA-1DD5-D14C-B89F-8659C2480941}"/>
    <hyperlink ref="W1878" r:id="rId3386" xr:uid="{E8B10FFE-DDBB-224B-88C1-E0D261C1DC17}"/>
    <hyperlink ref="J1879" r:id="rId3387" xr:uid="{2100C1E2-D309-FE46-8476-1FD7EAC96A5C}"/>
    <hyperlink ref="W1879" r:id="rId3388" xr:uid="{C9F76E0C-BF7A-FC42-9A3B-9731A3A85547}"/>
    <hyperlink ref="J1880" r:id="rId3389" xr:uid="{210460F6-3348-7C4D-B9CC-69CE65AB3674}"/>
    <hyperlink ref="W1880" r:id="rId3390" xr:uid="{6AC8AEC1-CE39-3340-B4B9-F5EC0B0D2926}"/>
    <hyperlink ref="J1881" r:id="rId3391" xr:uid="{E6FF7137-7515-E849-AC69-7FB6B00A907D}"/>
    <hyperlink ref="W1881" r:id="rId3392" xr:uid="{CB6AABB7-CD54-174C-88E7-7103B5076CF4}"/>
    <hyperlink ref="J1882" r:id="rId3393" xr:uid="{00A6AD64-8D15-3841-9830-1BF5EC3D29B6}"/>
    <hyperlink ref="W1882" r:id="rId3394" xr:uid="{53B89626-42BC-2C4F-8978-3C551D80374C}"/>
    <hyperlink ref="J1883" r:id="rId3395" xr:uid="{905372E4-63CA-6A4A-9C02-9EFA9D4932E2}"/>
    <hyperlink ref="W1883" r:id="rId3396" xr:uid="{6829C94E-F076-2143-B598-D8CAB111B980}"/>
    <hyperlink ref="J1884" r:id="rId3397" xr:uid="{B72C412B-74B1-ED4E-9ED6-0FA91A69D997}"/>
    <hyperlink ref="W1884" r:id="rId3398" xr:uid="{BE5F984E-7B5B-1F45-B2B2-B92BA1882FA8}"/>
    <hyperlink ref="J1885" r:id="rId3399" xr:uid="{E8E5F0FB-3B41-2E49-A2D7-02C3BF6DA5C7}"/>
    <hyperlink ref="W1885" r:id="rId3400" xr:uid="{2AC89525-603C-D943-BDBE-DC79D85D3C3A}"/>
    <hyperlink ref="J1886" r:id="rId3401" xr:uid="{89DF7DCA-FF16-9040-A384-917CA198A74A}"/>
    <hyperlink ref="W1886" r:id="rId3402" xr:uid="{07724F93-BBCA-D741-ABC0-902D5783358F}"/>
    <hyperlink ref="J1887" r:id="rId3403" xr:uid="{6E102F3D-4B90-6B46-83B0-E3A12B532717}"/>
    <hyperlink ref="W1887" r:id="rId3404" xr:uid="{C77CA0F0-7E73-D049-AECE-A02C976D4AC8}"/>
    <hyperlink ref="J1888" r:id="rId3405" xr:uid="{F526152C-438E-E648-96C5-1883D7166838}"/>
    <hyperlink ref="W1888" r:id="rId3406" xr:uid="{3FDD5818-B2A8-B24B-87BB-7774F54F0D0B}"/>
    <hyperlink ref="J1889" r:id="rId3407" xr:uid="{55FB060E-F1FE-A846-92D9-2235AB16A074}"/>
    <hyperlink ref="J1890" r:id="rId3408" xr:uid="{3C6CAB94-BFF7-924C-B0FE-69B6F487ABB2}"/>
    <hyperlink ref="W1890" r:id="rId3409" xr:uid="{ED3F1B1D-3A9A-9049-8AF6-4A41EB117B34}"/>
    <hyperlink ref="J1891" r:id="rId3410" xr:uid="{18D8C9AF-B179-D541-9A8D-10EA2A383E18}"/>
    <hyperlink ref="W1891" r:id="rId3411" xr:uid="{029BEB6C-D0AC-9845-8DD4-3084A0959423}"/>
    <hyperlink ref="J1892" r:id="rId3412" xr:uid="{6964FF33-15D4-BD41-A81A-968649FA191B}"/>
    <hyperlink ref="J1893" r:id="rId3413" xr:uid="{E955E665-31CE-AB47-9118-A32760CE5C1A}"/>
    <hyperlink ref="W1893" r:id="rId3414" xr:uid="{B6B3C414-51BD-DE46-882A-5AABEC7EAB50}"/>
    <hyperlink ref="J1894" r:id="rId3415" xr:uid="{85CAD1FC-AF80-9D45-98A7-86CD0D01C375}"/>
    <hyperlink ref="W1894" r:id="rId3416" xr:uid="{A6DFA9C3-48F4-7545-8D9E-50C1F02163B5}"/>
    <hyperlink ref="J1895" r:id="rId3417" xr:uid="{2CA4BA6F-3AFC-7544-85E2-EA0DCB4A4537}"/>
    <hyperlink ref="W1895" r:id="rId3418" xr:uid="{0DD1CE20-5626-684B-B02B-530F02FFBDBE}"/>
    <hyperlink ref="J1896" r:id="rId3419" xr:uid="{B211C01A-F45A-E04A-B5E0-64E0C47CB876}"/>
    <hyperlink ref="W1896" r:id="rId3420" xr:uid="{7F0742F0-DC6A-2249-A89C-F4E263311F05}"/>
    <hyperlink ref="J1897" r:id="rId3421" xr:uid="{1804DA07-2875-F94D-86DF-2BE62AA4390C}"/>
    <hyperlink ref="W1897" r:id="rId3422" xr:uid="{568C2BDE-B17E-4047-B63B-D53C5F70AFAF}"/>
    <hyperlink ref="J1898" r:id="rId3423" xr:uid="{5D904838-0695-E341-81C4-CF9154F2003F}"/>
    <hyperlink ref="W1898" r:id="rId3424" xr:uid="{401ECB2E-F139-D94B-8D4B-6F617873047A}"/>
    <hyperlink ref="J1899" r:id="rId3425" xr:uid="{8EC19792-CE4E-8442-931B-2D588039338C}"/>
    <hyperlink ref="W1899" r:id="rId3426" xr:uid="{D35BDB51-12E4-D244-8B53-E52687A692F6}"/>
    <hyperlink ref="J1900" r:id="rId3427" xr:uid="{2B7381D2-7EA9-C34C-927D-A48647AF8C93}"/>
    <hyperlink ref="W1900" r:id="rId3428" xr:uid="{CEC67B7E-3697-C148-9C29-7E4DB7BA5E1F}"/>
    <hyperlink ref="J1901" r:id="rId3429" xr:uid="{74E64EE0-6F0B-3C45-8344-325D5A62704F}"/>
    <hyperlink ref="W1901" r:id="rId3430" xr:uid="{2E3FA35F-270B-F244-B77F-AD23F0694A9B}"/>
    <hyperlink ref="J1902" r:id="rId3431" xr:uid="{F1C3F910-B6F3-5F4C-B879-8DE1417F3241}"/>
    <hyperlink ref="W1902" r:id="rId3432" xr:uid="{A8D8C40E-9138-7B4F-8CEF-97FF0A035AA6}"/>
    <hyperlink ref="J1903" r:id="rId3433" xr:uid="{02A1F8AE-3728-3E46-8FC3-83E143B4ECD8}"/>
    <hyperlink ref="W1903" r:id="rId3434" xr:uid="{DF9F606A-B085-194E-B939-B5C6F550B5D5}"/>
    <hyperlink ref="J1904" r:id="rId3435" xr:uid="{13AF4736-F107-7946-A6B0-06559A58A3E6}"/>
    <hyperlink ref="J1905" r:id="rId3436" xr:uid="{8580C848-D46B-2045-ABF4-16504D22578A}"/>
    <hyperlink ref="W1905" r:id="rId3437" xr:uid="{BF957F2C-A657-EE46-94E7-16EE06E4517A}"/>
    <hyperlink ref="J1906" r:id="rId3438" xr:uid="{1B92B485-E681-5841-9A41-1C83C56D629D}"/>
    <hyperlink ref="W1906" r:id="rId3439" xr:uid="{FB1AF59D-4FB0-3E45-A302-8A59E66BCBE9}"/>
    <hyperlink ref="J1907" r:id="rId3440" xr:uid="{317AAF44-1800-674C-B510-6E4F6C31094C}"/>
    <hyperlink ref="W1907" r:id="rId3441" xr:uid="{93B53B3F-AE86-7248-AF9E-973B1BC65D71}"/>
    <hyperlink ref="J1908" r:id="rId3442" xr:uid="{B1699B8A-60FF-5B4A-A2BA-74568DBFC7B9}"/>
    <hyperlink ref="W1908" r:id="rId3443" xr:uid="{77F0FDFD-D529-6B40-8B6A-429635956BC7}"/>
    <hyperlink ref="J1909" r:id="rId3444" xr:uid="{6A9B068C-72FA-B74C-93C2-9226AAC2D79B}"/>
    <hyperlink ref="W1909" r:id="rId3445" xr:uid="{B6724C99-7925-F340-B558-7BE9E2D492A0}"/>
    <hyperlink ref="J1910" r:id="rId3446" xr:uid="{F51AC03B-25F7-6646-ADD0-D39DBA14E00B}"/>
    <hyperlink ref="W1910" r:id="rId3447" xr:uid="{94CEE288-0576-4946-A7AC-8B0820256F61}"/>
    <hyperlink ref="J1911" r:id="rId3448" xr:uid="{A9257DC1-4673-4544-ABEA-620F668F3FAB}"/>
    <hyperlink ref="W1911" r:id="rId3449" xr:uid="{84754196-7BCA-AB4B-B26A-5F7DBFF45CF8}"/>
    <hyperlink ref="J1912" r:id="rId3450" xr:uid="{25850C8D-DB40-E444-9134-A6F61892BCDB}"/>
    <hyperlink ref="W1912" r:id="rId3451" xr:uid="{8B8D86A2-88DB-4946-B544-CB8020BADC61}"/>
    <hyperlink ref="J1913" r:id="rId3452" xr:uid="{24186816-3B1A-0C48-897B-24715DF3151C}"/>
    <hyperlink ref="W1913" r:id="rId3453" xr:uid="{30832B38-4FC7-5246-A547-14F1BEABDE82}"/>
    <hyperlink ref="J1914" r:id="rId3454" xr:uid="{3A99ED20-2D7E-6542-ACD3-E7D76541EC5E}"/>
    <hyperlink ref="W1914" r:id="rId3455" xr:uid="{91F74FA4-DB6B-5F46-AB59-CFE0421958AA}"/>
    <hyperlink ref="J1915" r:id="rId3456" xr:uid="{2D4EEE0F-676A-C84A-9BEC-BA899763DF72}"/>
    <hyperlink ref="W1915" r:id="rId3457" xr:uid="{24831167-52CE-0146-9B2B-16D4CC89753D}"/>
    <hyperlink ref="J1916" r:id="rId3458" xr:uid="{EB969C9E-BD2F-8744-85E3-5CE2B31E113D}"/>
    <hyperlink ref="W1916" r:id="rId3459" xr:uid="{54045169-7EA0-2148-8870-93F93D06038E}"/>
    <hyperlink ref="J1917" r:id="rId3460" xr:uid="{E39F89E9-4B2F-7142-ACDE-86FA39F1EC48}"/>
    <hyperlink ref="J1918" r:id="rId3461" xr:uid="{0E81BD88-DE11-4442-B514-1953DFBA718F}"/>
    <hyperlink ref="W1918" r:id="rId3462" xr:uid="{3751279C-0F8B-E34C-A87A-632560E21306}"/>
    <hyperlink ref="J1919" r:id="rId3463" xr:uid="{DD3A4B0D-F26E-C849-8072-72FF737146AA}"/>
    <hyperlink ref="W1919" r:id="rId3464" xr:uid="{0CC7E1F3-D94C-1145-BF4A-402F4F21F6BC}"/>
    <hyperlink ref="J1920" r:id="rId3465" xr:uid="{BCC6A662-CDF9-DD4F-91D6-6FF76439F2F1}"/>
    <hyperlink ref="W1920" r:id="rId3466" xr:uid="{7F24D54E-2CA8-514F-975B-D00FAA57C707}"/>
    <hyperlink ref="J1921" r:id="rId3467" xr:uid="{12B72068-345C-3741-8B85-3916FF28B81D}"/>
    <hyperlink ref="J1922" r:id="rId3468" xr:uid="{55D6CCBC-1544-CD4E-B51C-D157F198FECE}"/>
    <hyperlink ref="W1922" r:id="rId3469" xr:uid="{C5CAA50D-751C-4843-BB4E-F8AE98484FF1}"/>
    <hyperlink ref="J1923" r:id="rId3470" xr:uid="{08D8FEF2-4EDB-2345-846D-4B507C120EA1}"/>
    <hyperlink ref="W1923" r:id="rId3471" xr:uid="{364D5FEA-A420-514D-823E-714C3062ED99}"/>
    <hyperlink ref="J1924" r:id="rId3472" xr:uid="{D3E83882-BE4C-8D4B-A1FC-FB451A18A12E}"/>
    <hyperlink ref="W1924" r:id="rId3473" xr:uid="{4491566E-826B-DA42-BBED-90506FF6AFF6}"/>
    <hyperlink ref="J1925" r:id="rId3474" xr:uid="{B37DA1FC-4052-3E4B-9459-E090D7D1DD34}"/>
    <hyperlink ref="W1925" r:id="rId3475" xr:uid="{524BB68F-7BDE-AB44-82CE-11F1FD14560B}"/>
    <hyperlink ref="J1926" r:id="rId3476" xr:uid="{EF21C252-79DF-3E47-89BF-72209B77A5B4}"/>
    <hyperlink ref="W1926" r:id="rId3477" xr:uid="{9D400AC6-EAC1-8247-AC13-F0A034C471E5}"/>
    <hyperlink ref="J1927" r:id="rId3478" xr:uid="{93C357BF-710B-4E4A-9E94-FA153879CD7E}"/>
    <hyperlink ref="W1927" r:id="rId3479" xr:uid="{9DC44BD2-B942-374C-AB64-59BB1AB5A5F5}"/>
    <hyperlink ref="J1928" r:id="rId3480" xr:uid="{1E89E5B1-F8AB-B64B-B9EF-6D2A0BC5F793}"/>
    <hyperlink ref="W1928" r:id="rId3481" xr:uid="{40D8D877-9200-2D41-8593-AD6331F54F62}"/>
    <hyperlink ref="J1929" r:id="rId3482" xr:uid="{E1358CD4-101A-5640-9776-19536C3C92AC}"/>
    <hyperlink ref="W1929" r:id="rId3483" xr:uid="{56A787CA-3B6C-6B43-A5E8-7E737F2DEC48}"/>
    <hyperlink ref="J1930" r:id="rId3484" xr:uid="{72E6505A-415E-4143-9F9E-D8D5CED9D7C1}"/>
    <hyperlink ref="W1930" r:id="rId3485" xr:uid="{3BE97273-0365-D14B-814C-9EDF62B18F64}"/>
    <hyperlink ref="J1931" r:id="rId3486" xr:uid="{D2D19919-C698-1742-BC1B-1BFFB033A6BB}"/>
    <hyperlink ref="W1931" r:id="rId3487" xr:uid="{CD4AC524-9573-AF4A-A1F2-4B9F62C52ED2}"/>
    <hyperlink ref="J1932" r:id="rId3488" xr:uid="{0CA9CA74-AB97-4E4B-A969-8C20796A3823}"/>
    <hyperlink ref="J1933" r:id="rId3489" xr:uid="{F84E9F04-9671-3E4D-9B67-80098856F49D}"/>
    <hyperlink ref="W1933" r:id="rId3490" xr:uid="{73B0B696-991F-664D-976C-2206263BAF49}"/>
    <hyperlink ref="J1934" r:id="rId3491" xr:uid="{61D64EE1-1145-764A-93A7-0521C2DCE260}"/>
    <hyperlink ref="W1934" r:id="rId3492" xr:uid="{C5389E18-D4EF-864F-8670-7120C3369855}"/>
    <hyperlink ref="J1935" r:id="rId3493" xr:uid="{493D2551-0015-DF4D-BF96-BD1A4C0F68AB}"/>
    <hyperlink ref="J1936" r:id="rId3494" xr:uid="{D29F528A-1C15-DB44-A9C2-2EC6F4F917AB}"/>
    <hyperlink ref="W1936" r:id="rId3495" xr:uid="{7EF1078A-A908-234B-BD7B-6DC441DBD1F5}"/>
    <hyperlink ref="J1937" r:id="rId3496" xr:uid="{32AABA4F-7B21-CB47-B7E6-D33C4060F219}"/>
    <hyperlink ref="J1938" r:id="rId3497" xr:uid="{40678F33-B16E-5B40-B678-7A6C813E5828}"/>
    <hyperlink ref="J1939" r:id="rId3498" xr:uid="{BC9A013B-65A3-4045-B4DC-29624D73CF01}"/>
    <hyperlink ref="J1940" r:id="rId3499" xr:uid="{64D485B3-18F3-6C48-AFE9-8DBED075219D}"/>
    <hyperlink ref="W1940" r:id="rId3500" xr:uid="{E0926F7A-4AB8-9242-92CB-2EEF7357C804}"/>
    <hyperlink ref="J1941" r:id="rId3501" xr:uid="{6C175EE7-42C2-5649-9C3F-79F8A5C4E55B}"/>
    <hyperlink ref="W1941" r:id="rId3502" xr:uid="{FF083B8A-4FF9-5F44-AFA3-17BF62753E76}"/>
    <hyperlink ref="J1942" r:id="rId3503" xr:uid="{E6A93C97-5BA7-934B-BC85-C62DF640CCA4}"/>
    <hyperlink ref="W1942" r:id="rId3504" xr:uid="{0ABF7465-FD5C-F949-863A-7EFC74337248}"/>
    <hyperlink ref="J1943" r:id="rId3505" xr:uid="{5A6EAF20-582C-DD4E-97A4-1603A1EAC47B}"/>
    <hyperlink ref="W1943" r:id="rId3506" xr:uid="{96167A41-5312-EB40-AC71-1793FB7C4F60}"/>
    <hyperlink ref="J1944" r:id="rId3507" xr:uid="{B7A4391E-E25B-2E41-8FC6-49EFC6691C4A}"/>
    <hyperlink ref="W1944" r:id="rId3508" xr:uid="{B88329A2-DF54-3246-87F0-65B0E9AE9ACB}"/>
    <hyperlink ref="J1945" r:id="rId3509" xr:uid="{E91A3D9B-C6F8-044F-A725-25A6DD1CAB4C}"/>
    <hyperlink ref="W1945" r:id="rId3510" xr:uid="{4E4453C4-6DBF-3548-B2DA-A0B10645C08D}"/>
    <hyperlink ref="J1946" r:id="rId3511" xr:uid="{0E9D8EC9-C308-4C4C-80E9-B8DF69DA7E57}"/>
    <hyperlink ref="W1946" r:id="rId3512" xr:uid="{182CADF7-1AEE-6C40-B566-E4DDE81582CC}"/>
    <hyperlink ref="J1947" r:id="rId3513" xr:uid="{A06315DD-2886-A241-A4E7-EC44BC5215E6}"/>
    <hyperlink ref="W1947" r:id="rId3514" xr:uid="{69D5440B-633F-4347-8CDD-08DAAAFD6D26}"/>
    <hyperlink ref="J1948" r:id="rId3515" xr:uid="{0C6D53FA-67C8-CF4F-A541-B48F126AC276}"/>
    <hyperlink ref="W1948" r:id="rId3516" xr:uid="{D77A891B-DEAA-1D46-BA36-FFA6773C398E}"/>
    <hyperlink ref="J1949" r:id="rId3517" xr:uid="{0EED68DB-0142-EA40-BABF-D399927D5A0D}"/>
    <hyperlink ref="W1949" r:id="rId3518" xr:uid="{493A1453-66B9-9744-86FC-222F494C8B11}"/>
    <hyperlink ref="J1950" r:id="rId3519" xr:uid="{FF2438C9-C0A1-1D4E-8661-F0A029D2F009}"/>
    <hyperlink ref="W1950" r:id="rId3520" xr:uid="{A5C51DDD-F265-B945-9AFB-0DC75718D678}"/>
    <hyperlink ref="J1951" r:id="rId3521" xr:uid="{4B552862-7D0A-FA44-96D9-C945BD3DCD17}"/>
    <hyperlink ref="W1951" r:id="rId3522" xr:uid="{BE8349CA-813D-4F4C-8E66-CF46045D4863}"/>
    <hyperlink ref="J1952" r:id="rId3523" xr:uid="{A21DCD5B-809A-9648-8701-F1B14C8FAADE}"/>
    <hyperlink ref="W1952" r:id="rId3524" xr:uid="{68080AAD-0D40-8649-A1E8-708161E82F72}"/>
    <hyperlink ref="J1953" r:id="rId3525" xr:uid="{9E143DB3-09CB-E041-B3E3-97FD536C5FD0}"/>
    <hyperlink ref="W1953" r:id="rId3526" xr:uid="{4C09E133-FA0E-AB4E-B925-D3C368046DD9}"/>
    <hyperlink ref="J1954" r:id="rId3527" xr:uid="{63D7DAF9-68DE-A148-8E53-72FBAC0D2BE9}"/>
    <hyperlink ref="W1954" r:id="rId3528" xr:uid="{17777F21-5797-8948-9BEC-741ECA059014}"/>
    <hyperlink ref="J1955" r:id="rId3529" xr:uid="{94725B17-9456-5B42-8A58-F1D9A5E58186}"/>
    <hyperlink ref="W1955" r:id="rId3530" xr:uid="{963E8BB5-CE4A-6648-B190-CC60010E960E}"/>
    <hyperlink ref="J1956" r:id="rId3531" xr:uid="{F200A6B7-11C3-9246-9BA0-F01BF19D5C1B}"/>
    <hyperlink ref="W1956" r:id="rId3532" xr:uid="{B1174D3F-5A79-1145-9C58-C1B56DE741E7}"/>
    <hyperlink ref="J1957" r:id="rId3533" xr:uid="{D99995E6-F0B7-5140-9CB9-CFEF03B1F558}"/>
    <hyperlink ref="W1957" r:id="rId3534" xr:uid="{A9152879-D279-C941-9339-6A728FE51F7B}"/>
    <hyperlink ref="J1958" r:id="rId3535" xr:uid="{89EEF02C-027F-7046-ADEA-1B499F9AF3CF}"/>
    <hyperlink ref="W1958" r:id="rId3536" xr:uid="{D2D1423C-EE21-8142-ADAD-8F6967532848}"/>
    <hyperlink ref="J1959" r:id="rId3537" xr:uid="{C5FF0ECD-2AF7-6C40-BC6A-4B4B09D85F86}"/>
    <hyperlink ref="J1960" r:id="rId3538" xr:uid="{CAA76D4D-6A8B-7B43-8694-2EB13AF5E297}"/>
    <hyperlink ref="W1960" r:id="rId3539" xr:uid="{BBE0325E-BB27-9E45-90F0-B3FDBDDE08DD}"/>
    <hyperlink ref="J1961" r:id="rId3540" xr:uid="{B88006AB-CE12-BA41-8C6E-EEA91931219C}"/>
    <hyperlink ref="W1961" r:id="rId3541" xr:uid="{57964C28-1CAA-4243-ADED-1FF8C56D11B6}"/>
    <hyperlink ref="J1962" r:id="rId3542" xr:uid="{8C75279F-6499-5549-8DAE-5932E37FDA07}"/>
    <hyperlink ref="W1962" r:id="rId3543" xr:uid="{C019EB93-BFD7-854E-9AB2-146A8DA02FF9}"/>
    <hyperlink ref="J1963" r:id="rId3544" xr:uid="{3B17FE79-5682-0F47-9198-CE72E9021019}"/>
    <hyperlink ref="W1963" r:id="rId3545" xr:uid="{A064CF09-2A27-424C-9CE0-C5498D8EA658}"/>
    <hyperlink ref="J1964" r:id="rId3546" xr:uid="{374D9E42-AA6C-D74C-9BAE-0BC95C214134}"/>
    <hyperlink ref="J1965" r:id="rId3547" xr:uid="{6EB19470-0450-BC4C-8E24-0B8F8C69054E}"/>
    <hyperlink ref="W1965" r:id="rId3548" xr:uid="{1AD4DE0F-83AB-304A-8F2D-0B71114DDFD6}"/>
    <hyperlink ref="J1966" r:id="rId3549" xr:uid="{7F9A7564-990E-4A46-AF00-531B070F9DD0}"/>
    <hyperlink ref="J1967" r:id="rId3550" xr:uid="{0AB2C69E-3A7F-B84B-AE69-93F6EEBE9586}"/>
    <hyperlink ref="W1967" r:id="rId3551" xr:uid="{E2CA987D-7FC2-BD4A-9D6E-FE36D316D787}"/>
    <hyperlink ref="J1968" r:id="rId3552" xr:uid="{95702D55-157A-FF4D-84EB-BBCA2CD975A6}"/>
    <hyperlink ref="W1968" r:id="rId3553" xr:uid="{48E00BBD-664B-D543-8B25-4212B61BE531}"/>
    <hyperlink ref="J1969" r:id="rId3554" xr:uid="{6BD5414B-5D10-F44C-82BD-A9A6BC54130F}"/>
    <hyperlink ref="W1969" r:id="rId3555" xr:uid="{10CDA6A1-A05D-314A-8165-FCF7FEADDA1A}"/>
    <hyperlink ref="J1970" r:id="rId3556" xr:uid="{33CF9EEE-3ABC-F744-9873-ADAE4D4A03B4}"/>
    <hyperlink ref="W1970" r:id="rId3557" xr:uid="{62E54E03-39F4-004D-978F-4C5691DC710B}"/>
    <hyperlink ref="J1971" r:id="rId3558" xr:uid="{14C3DD38-A60F-D748-BB47-87AE1BB0B6CC}"/>
    <hyperlink ref="W1971" r:id="rId3559" xr:uid="{303C63EE-8340-934E-A1AE-BC1850B80F70}"/>
    <hyperlink ref="J1972" r:id="rId3560" xr:uid="{6701DD23-D19D-4F4B-83F1-B64119F4D438}"/>
    <hyperlink ref="W1972" r:id="rId3561" xr:uid="{76ECC22D-E577-CD4F-BE04-634699065B21}"/>
    <hyperlink ref="J1973" r:id="rId3562" xr:uid="{5EEB493F-66D5-C145-B06E-71D2E1D888E1}"/>
    <hyperlink ref="W1973" r:id="rId3563" xr:uid="{68220D3F-04E5-4042-9A56-32CA31B5B888}"/>
    <hyperlink ref="J1974" r:id="rId3564" xr:uid="{7EA90DF6-B3EE-DD4C-8B90-36588BBFA2BB}"/>
    <hyperlink ref="W1974" r:id="rId3565" xr:uid="{6BCA3158-16FA-C64E-92E5-2624ED161F42}"/>
    <hyperlink ref="J1975" r:id="rId3566" xr:uid="{40F14E2F-C8EF-B642-BCA7-073A5C86CDD0}"/>
    <hyperlink ref="W1975" r:id="rId3567" xr:uid="{D90B2874-347F-4749-ABCC-DEB0C5F50980}"/>
    <hyperlink ref="J1976" r:id="rId3568" xr:uid="{B5A6595B-1401-AC45-9216-55B44EC5C32F}"/>
    <hyperlink ref="W1976" r:id="rId3569" xr:uid="{74CC3875-F822-4A46-87BC-8EEB54FCC981}"/>
    <hyperlink ref="J1977" r:id="rId3570" xr:uid="{BD1D2611-506D-CD4C-88D3-F5550A752CB8}"/>
    <hyperlink ref="W1977" r:id="rId3571" xr:uid="{96CEAE3F-12C0-0348-AEE6-5656C42B59EE}"/>
    <hyperlink ref="J1978" r:id="rId3572" xr:uid="{6911BCF5-3C57-3F41-A179-B4F488DEF708}"/>
    <hyperlink ref="W1978" r:id="rId3573" xr:uid="{D683D8AC-F661-2749-9968-C9C99C9AA845}"/>
    <hyperlink ref="J1979" r:id="rId3574" xr:uid="{72F0DCE7-3C83-0549-AE4C-5381774E7F2D}"/>
    <hyperlink ref="W1979" r:id="rId3575" xr:uid="{FE1D97ED-8BAF-5E4F-891E-FEF9E42D52C6}"/>
    <hyperlink ref="W1980" r:id="rId3576" xr:uid="{5D5CF335-6A35-D741-99A6-EBFF406BC2E5}"/>
    <hyperlink ref="J1981" r:id="rId3577" xr:uid="{9BB40032-F768-0B46-88D8-271AEFBE7637}"/>
    <hyperlink ref="W1981" r:id="rId3578" xr:uid="{DF6092FE-F3D1-3746-B01B-598F26CEBF15}"/>
    <hyperlink ref="J1982" r:id="rId3579" xr:uid="{2B02CA56-2A65-BA45-AD69-CAAF8DBF2189}"/>
    <hyperlink ref="W1982" r:id="rId3580" xr:uid="{65D098F4-B664-5F47-BE7D-22F380E837B3}"/>
    <hyperlink ref="J1983" r:id="rId3581" xr:uid="{14BAA102-BAFC-FF41-9A18-985DA9595176}"/>
    <hyperlink ref="W1983" r:id="rId3582" xr:uid="{E18D6304-E0A4-C94F-8167-A8EEA94229DB}"/>
    <hyperlink ref="J1984" r:id="rId3583" xr:uid="{1579F658-CE3D-DD46-995E-23C9E5993A25}"/>
    <hyperlink ref="W1984" r:id="rId3584" xr:uid="{077954F5-1A55-D840-A239-4010104C2115}"/>
    <hyperlink ref="J1985" r:id="rId3585" xr:uid="{4FFB3D9E-B801-7A4B-8ED6-120EC0B65B0A}"/>
    <hyperlink ref="W1985" r:id="rId3586" xr:uid="{CC4A6009-6F93-4D46-B9F8-E96FED7FED76}"/>
    <hyperlink ref="J1986" r:id="rId3587" xr:uid="{C371401A-3F7C-2A45-89D9-0380510662AA}"/>
    <hyperlink ref="W1986" r:id="rId3588" xr:uid="{5B28638E-4394-F34F-9C40-D1672C0710ED}"/>
    <hyperlink ref="J1987" r:id="rId3589" xr:uid="{9971726F-9CB2-F145-950C-5C11D3A4EE29}"/>
    <hyperlink ref="W1987" r:id="rId3590" xr:uid="{A28A92D2-363E-5E45-BF0A-C7F66D1A2CC6}"/>
    <hyperlink ref="J1988" r:id="rId3591" xr:uid="{A23F1E67-A7A2-BA45-9AE6-9E6A00085326}"/>
    <hyperlink ref="W1988" r:id="rId3592" xr:uid="{45559925-A7F3-B44E-A9F3-D18B9D13F060}"/>
    <hyperlink ref="J1989" r:id="rId3593" xr:uid="{C9A607E3-9491-2547-AC12-B7C7AF3E309B}"/>
    <hyperlink ref="W1989" r:id="rId3594" xr:uid="{DAB39743-5C34-3F4A-A5A8-7D57B3D4AF49}"/>
    <hyperlink ref="J1990" r:id="rId3595" xr:uid="{7690CEBD-5D60-8C4A-9759-DE17A9559082}"/>
    <hyperlink ref="W1990" r:id="rId3596" xr:uid="{2377D0B7-51D9-B048-81B7-6C66CD601C0C}"/>
    <hyperlink ref="J1991" r:id="rId3597" xr:uid="{5EE05997-5E55-6F48-8DFA-DE0A01E201A7}"/>
    <hyperlink ref="W1991" r:id="rId3598" xr:uid="{A83080C6-A8E6-F344-B9D2-EC8DE024B9C4}"/>
    <hyperlink ref="J1992" r:id="rId3599" xr:uid="{40A791DC-8A0D-A748-AE35-E3B936E4599F}"/>
    <hyperlink ref="W1992" r:id="rId3600" xr:uid="{FE650C5A-FC9C-844A-B132-B814E836670F}"/>
    <hyperlink ref="J1993" r:id="rId3601" xr:uid="{8EE7BCCF-DFC1-7E4B-BC32-94937280B4C5}"/>
    <hyperlink ref="W1993" r:id="rId3602" xr:uid="{9A238E87-7174-3F41-A225-77BAA9CC04BE}"/>
    <hyperlink ref="J1994" r:id="rId3603" xr:uid="{3E5CB2B6-42C5-BD46-813C-106DE1367288}"/>
    <hyperlink ref="W1994" r:id="rId3604" xr:uid="{7F9DA177-0AD0-8847-98C2-705B03C35EA1}"/>
    <hyperlink ref="J1995" r:id="rId3605" xr:uid="{5EABA6DB-0A92-D240-B618-B8158E907DBF}"/>
    <hyperlink ref="W1995" r:id="rId3606" xr:uid="{0F102EC0-58F6-5747-B708-69DA9CDBA991}"/>
    <hyperlink ref="J1996" r:id="rId3607" xr:uid="{3849D073-ABFF-8147-BE01-5FAD00D837C8}"/>
    <hyperlink ref="W1996" r:id="rId3608" xr:uid="{3C40D988-BA10-9E44-AE85-315665A4E5D9}"/>
    <hyperlink ref="J1997" r:id="rId3609" xr:uid="{37D90D68-001C-E84B-A787-CC7AC9E26068}"/>
    <hyperlink ref="W1997" r:id="rId3610" xr:uid="{43F442F8-4BFE-CA4B-9CA5-45970605A527}"/>
    <hyperlink ref="J1998" r:id="rId3611" xr:uid="{420CEADB-9570-6840-BEC5-63F7581FB6D5}"/>
    <hyperlink ref="W1998" r:id="rId3612" xr:uid="{A60FE25C-85D8-5841-8B0E-869ED6543DAC}"/>
    <hyperlink ref="J1999" r:id="rId3613" xr:uid="{A2467F0D-0305-7240-9373-96E3948141C0}"/>
    <hyperlink ref="W1999" r:id="rId3614" xr:uid="{9F123021-B180-1B42-8443-6DFA3794F09F}"/>
    <hyperlink ref="J2000" r:id="rId3615" xr:uid="{0185623B-FED0-324F-B8D0-B1B87AFDC303}"/>
    <hyperlink ref="W2000" r:id="rId3616" xr:uid="{F7F51D15-97D5-184D-9987-C5FA0C1A0DEE}"/>
    <hyperlink ref="J2001" r:id="rId3617" xr:uid="{4C45DD3D-A8F8-3E4F-86D6-B02189FB1AD2}"/>
    <hyperlink ref="W2001" r:id="rId3618" xr:uid="{A531E992-B215-7A4D-9D35-671B194AAF2D}"/>
    <hyperlink ref="J2002" r:id="rId3619" xr:uid="{6B4C2095-2F80-7648-8767-35DD746669D4}"/>
    <hyperlink ref="W2002" r:id="rId3620" xr:uid="{9C0430AF-EE55-524A-93A5-00124463E3DB}"/>
    <hyperlink ref="J2003" r:id="rId3621" xr:uid="{58E42D60-F88C-DF44-A9BB-A0409F81ECA3}"/>
    <hyperlink ref="W2003" r:id="rId3622" xr:uid="{D3202884-590F-C44E-B49B-EC67C368A442}"/>
    <hyperlink ref="J2004" r:id="rId3623" xr:uid="{05247DB8-9AED-C046-ACA6-789E070DF845}"/>
    <hyperlink ref="J2005" r:id="rId3624" xr:uid="{80B54F39-FFDF-CA40-AD53-0C583E236AF1}"/>
    <hyperlink ref="W2005" r:id="rId3625" xr:uid="{42CB9373-485D-D747-8A7A-2BB1E33E3FEB}"/>
    <hyperlink ref="J2006" r:id="rId3626" xr:uid="{E34A3430-9C88-A246-AD39-796CFFC37D64}"/>
    <hyperlink ref="W2006" r:id="rId3627" xr:uid="{C85835BE-6B9D-2648-95C9-C768ABB31188}"/>
    <hyperlink ref="J2007" r:id="rId3628" xr:uid="{52D22FE9-A342-4F4D-9C0D-D99600A5DA49}"/>
    <hyperlink ref="W2007" r:id="rId3629" xr:uid="{DA22AB20-1837-B64E-BB87-06833E3A2E55}"/>
    <hyperlink ref="J2008" r:id="rId3630" xr:uid="{C687584B-E26A-D147-AD4B-5896D0EB019E}"/>
    <hyperlink ref="W2008" r:id="rId3631" xr:uid="{3E64A350-682E-3945-94D0-B8EA23598159}"/>
    <hyperlink ref="J2009" r:id="rId3632" xr:uid="{2F0BA8CB-14D4-1E49-9A61-4EB3511A94DE}"/>
    <hyperlink ref="W2009" r:id="rId3633" xr:uid="{8798421D-D26D-C745-A572-97C7F6BF89E8}"/>
    <hyperlink ref="J2010" r:id="rId3634" xr:uid="{62098B12-B78D-3541-80A7-BC1BA1855774}"/>
    <hyperlink ref="W2010" r:id="rId3635" xr:uid="{47B0623C-E14E-A84B-9EA4-7508631560F2}"/>
    <hyperlink ref="J2011" r:id="rId3636" xr:uid="{27A3B734-DA25-B949-8743-35A0326AD302}"/>
    <hyperlink ref="J2012" r:id="rId3637" xr:uid="{2B769532-6C5C-1C4B-B645-313E0FE59349}"/>
    <hyperlink ref="W2012" r:id="rId3638" xr:uid="{5EB6E886-3735-9246-B539-8A1A27804EAE}"/>
    <hyperlink ref="J2013" r:id="rId3639" xr:uid="{909BE0E6-2B89-A842-BA6C-8308FA283562}"/>
    <hyperlink ref="W2013" r:id="rId3640" xr:uid="{1083F943-F066-8847-8068-0724DCCD1323}"/>
    <hyperlink ref="J2014" r:id="rId3641" xr:uid="{E38F56AC-B1B6-464D-AA73-E8445427B78F}"/>
    <hyperlink ref="W2014" r:id="rId3642" xr:uid="{4EA2B2C5-74A5-B34E-89F7-1E8718A64590}"/>
    <hyperlink ref="J2015" r:id="rId3643" xr:uid="{E2301B4E-94C1-7F49-9952-D6B842FFA82D}"/>
    <hyperlink ref="W2015" r:id="rId3644" xr:uid="{38B6F8F2-C1AA-1C4B-975B-9C3CEE4CCD7E}"/>
    <hyperlink ref="J2016" r:id="rId3645" xr:uid="{251CC2B5-A79D-6A42-B6EF-48524DF36F88}"/>
    <hyperlink ref="W2016" r:id="rId3646" xr:uid="{0642009C-4C05-184E-96D2-DF8FDD732A0F}"/>
    <hyperlink ref="J2017" r:id="rId3647" xr:uid="{C6E9CED1-2317-D84C-8052-0C03749065A3}"/>
    <hyperlink ref="W2017" r:id="rId3648" xr:uid="{D43DC42C-7B7F-604F-9F12-ACECB55BD57C}"/>
    <hyperlink ref="J2018" r:id="rId3649" xr:uid="{A60BDE5A-5F5F-A54F-833E-985FE51451C8}"/>
    <hyperlink ref="W2018" r:id="rId3650" xr:uid="{33BF0F33-B699-E941-88C8-332A6213C465}"/>
    <hyperlink ref="J2019" r:id="rId3651" xr:uid="{35B8FF9A-E64C-8D4A-9DDC-041AE2F5959E}"/>
    <hyperlink ref="W2019" r:id="rId3652" xr:uid="{78F8323D-CBCA-5A44-BB46-4AEEA607C8D0}"/>
    <hyperlink ref="J2020" r:id="rId3653" xr:uid="{A44011DE-ABC8-8A4F-9D54-CEC48B9B2BA6}"/>
    <hyperlink ref="W2020" r:id="rId3654" xr:uid="{2B43A43C-6DED-2D49-B8D2-C91A379C7112}"/>
    <hyperlink ref="J2021" r:id="rId3655" xr:uid="{0C5B5500-FB44-C54B-9DBB-9C3FA3666678}"/>
    <hyperlink ref="W2021" r:id="rId3656" xr:uid="{C271362D-1159-6E44-AE33-148E16D263ED}"/>
    <hyperlink ref="J2022" r:id="rId3657" xr:uid="{EFF4838D-54A8-9146-B2F7-BA7B8A4DC733}"/>
    <hyperlink ref="W2022" r:id="rId3658" xr:uid="{C31DD5A2-3D2A-B741-B25B-58ADFBB13603}"/>
    <hyperlink ref="J2023" r:id="rId3659" xr:uid="{4AEE6502-5900-1247-B35F-797704DFF24A}"/>
    <hyperlink ref="W2023" r:id="rId3660" xr:uid="{2BC9BB40-07D4-C54B-BC00-889BE9BC8C8D}"/>
    <hyperlink ref="J2024" r:id="rId3661" xr:uid="{96736A40-C27D-6C47-B997-A06450888C65}"/>
    <hyperlink ref="W2024" r:id="rId3662" xr:uid="{8B8CBCD0-628B-D44A-9970-8D9E77AE236F}"/>
    <hyperlink ref="J2025" r:id="rId3663" xr:uid="{B5891DF4-0008-914C-81D4-7BEDD3A7CA47}"/>
    <hyperlink ref="W2025" r:id="rId3664" xr:uid="{E6A8CD60-600B-CA43-B186-8CA5490697CA}"/>
    <hyperlink ref="J2026" r:id="rId3665" xr:uid="{E57F3CC6-80F0-0F4D-B838-C581423E0F5F}"/>
    <hyperlink ref="W2026" r:id="rId3666" xr:uid="{C48725F9-E913-F044-BC08-56AB6C2DF70C}"/>
    <hyperlink ref="J2027" r:id="rId3667" xr:uid="{0DC09B87-9248-EA4C-936E-5567D9608D60}"/>
    <hyperlink ref="W2027" r:id="rId3668" xr:uid="{6781653C-21EA-6340-85CC-09DE317EB2AD}"/>
    <hyperlink ref="J2028" r:id="rId3669" xr:uid="{F6147297-DDB4-AC4C-A7CA-F28DA18BD592}"/>
    <hyperlink ref="W2028" r:id="rId3670" xr:uid="{9BA24E6E-9AF1-5445-AF1D-AF30B41D8F55}"/>
    <hyperlink ref="J2029" r:id="rId3671" xr:uid="{17AEE01B-E33A-BB45-87B9-E190FDB48EFA}"/>
    <hyperlink ref="J2030" r:id="rId3672" xr:uid="{AA1D16F2-0FAE-7443-9164-34A973209C54}"/>
    <hyperlink ref="W2030" r:id="rId3673" xr:uid="{DBB1F4B3-CCA8-8F45-B8DF-904607DBB3AE}"/>
    <hyperlink ref="J2031" r:id="rId3674" xr:uid="{A1559F5F-C75C-7646-93BE-7D569904944E}"/>
    <hyperlink ref="W2031" r:id="rId3675" xr:uid="{05BD0372-771E-6544-8D1D-AE298B871074}"/>
    <hyperlink ref="J2032" r:id="rId3676" xr:uid="{4F22390A-AC37-B44A-B814-1E57D815A3A7}"/>
    <hyperlink ref="W2032" r:id="rId3677" xr:uid="{371E2B5A-2000-D848-B704-6EAA94DED200}"/>
    <hyperlink ref="J2033" r:id="rId3678" xr:uid="{1D4FFB14-ADA4-FF41-8572-E7A4FE456CD3}"/>
    <hyperlink ref="W2033" r:id="rId3679" xr:uid="{A4C0351D-C2AE-4045-8E26-8E0C32CE9D1A}"/>
    <hyperlink ref="J2034" r:id="rId3680" xr:uid="{0DA5EF76-6403-E546-86C1-0C17E45D21E9}"/>
    <hyperlink ref="W2034" r:id="rId3681" xr:uid="{95375102-2CAC-2E47-BCD0-1FAA29E86438}"/>
    <hyperlink ref="J2035" r:id="rId3682" xr:uid="{1AD0496C-6119-654F-BC53-95B9E14962D7}"/>
    <hyperlink ref="W2035" r:id="rId3683" xr:uid="{38BD2D8F-C895-194C-9FF5-962D4FFD365A}"/>
    <hyperlink ref="J2036" r:id="rId3684" xr:uid="{2BC57E1F-509B-B64D-8ED5-B85C328E3AB3}"/>
    <hyperlink ref="W2036" r:id="rId3685" xr:uid="{9977A609-5BF0-0F4F-ACB1-BCCCE585D2C1}"/>
    <hyperlink ref="J2037" r:id="rId3686" xr:uid="{0F914F6E-4ED3-AE47-A9D0-534B7A1FB0E4}"/>
    <hyperlink ref="W2037" r:id="rId3687" xr:uid="{CE12B662-1CB1-F147-BC06-7ED0A875C11D}"/>
    <hyperlink ref="J2038" r:id="rId3688" xr:uid="{89673292-2A75-C545-BDC8-D98D4107F221}"/>
    <hyperlink ref="J2039" r:id="rId3689" xr:uid="{B89819AA-FDDC-F14E-97BA-07236B263588}"/>
    <hyperlink ref="W2039" r:id="rId3690" xr:uid="{0D0479C8-52E2-1542-852C-08E8D5A9B5E9}"/>
    <hyperlink ref="J2040" r:id="rId3691" xr:uid="{63557D65-1608-884A-953A-9281E46DC5B3}"/>
    <hyperlink ref="W2040" r:id="rId3692" xr:uid="{BCC93764-02D5-7C4A-B448-249BB056B354}"/>
    <hyperlink ref="J2041" r:id="rId3693" xr:uid="{6574F7A7-978F-2D47-9302-1F5F2DD6E4B5}"/>
    <hyperlink ref="W2041" r:id="rId3694" xr:uid="{B05DDEF0-9E24-9041-9C43-9B07BF1FB0D1}"/>
    <hyperlink ref="J2042" r:id="rId3695" xr:uid="{BA26B413-FCB5-9841-A621-66002DBD763D}"/>
    <hyperlink ref="W2042" r:id="rId3696" xr:uid="{AB075370-15B2-784F-855F-676619DEBC66}"/>
    <hyperlink ref="J2043" r:id="rId3697" xr:uid="{4802E9AB-D809-A247-9327-E3871A31B1EA}"/>
    <hyperlink ref="W2043" r:id="rId3698" xr:uid="{B02A0C39-6BDA-0D43-8166-257C6EE6BFDF}"/>
    <hyperlink ref="J2044" r:id="rId3699" xr:uid="{71689BCA-39A6-5C4C-BDF1-6AADD55C040E}"/>
    <hyperlink ref="W2044" r:id="rId3700" xr:uid="{F346A319-776C-B84F-B98F-0E034A08AA69}"/>
    <hyperlink ref="J2045" r:id="rId3701" xr:uid="{71F5BE4B-18F4-3D48-8ADB-E95685962CCB}"/>
    <hyperlink ref="W2045" r:id="rId3702" xr:uid="{75EFB798-8345-6341-808D-C640E2C13692}"/>
    <hyperlink ref="J2046" r:id="rId3703" xr:uid="{7DFD2DA7-CD83-8D4B-A58B-4916390841C4}"/>
    <hyperlink ref="J2047" r:id="rId3704" xr:uid="{4A6CA928-DF34-864A-8269-169E7AD77777}"/>
    <hyperlink ref="W2047" r:id="rId3705" xr:uid="{2411850E-39B5-AA42-B630-EC5570B4035F}"/>
    <hyperlink ref="J2048" r:id="rId3706" xr:uid="{AB4040EF-1C2C-8040-A1C7-B7079FAAC0A0}"/>
    <hyperlink ref="W2048" r:id="rId3707" xr:uid="{6C5BDBBC-3954-5843-8706-5FDB5DDA9F6E}"/>
    <hyperlink ref="J2049" r:id="rId3708" xr:uid="{DA1CD06A-8995-1047-88E8-ACE486332E56}"/>
    <hyperlink ref="W2049" r:id="rId3709" xr:uid="{48686241-BCCA-0D43-9951-7968A20C5E49}"/>
    <hyperlink ref="J2050" r:id="rId3710" xr:uid="{419921E1-591D-BC4C-A532-15AA6B8FC871}"/>
    <hyperlink ref="W2050" r:id="rId3711" xr:uid="{65A21D33-4C83-F949-8774-B82600C53B44}"/>
    <hyperlink ref="J2051" r:id="rId3712" xr:uid="{EAF6D297-0204-0748-A9EF-CB2093F0E66C}"/>
    <hyperlink ref="W2051" r:id="rId3713" xr:uid="{67F74868-9D5F-E84E-9F36-E3AA99BE20A9}"/>
    <hyperlink ref="J2052" r:id="rId3714" xr:uid="{C135B95A-5EF2-9F44-B1EF-02D29C397F61}"/>
    <hyperlink ref="W2052" r:id="rId3715" xr:uid="{A7C16EDE-6E04-5D40-B3EC-81109B3838B2}"/>
    <hyperlink ref="J2053" r:id="rId3716" xr:uid="{2782E46E-69FE-1E4D-9017-272CF178B062}"/>
    <hyperlink ref="W2053" r:id="rId3717" xr:uid="{D5DDC9B5-3023-7046-AE33-ADDF3872097E}"/>
    <hyperlink ref="J2054" r:id="rId3718" xr:uid="{E04B1F43-7698-4B42-860D-C0E53F9B4347}"/>
    <hyperlink ref="W2054" r:id="rId3719" xr:uid="{76C0C559-C6EB-A046-9F17-8F00D48BE94C}"/>
    <hyperlink ref="J2055" r:id="rId3720" xr:uid="{6B3AD7A1-C32D-484E-9D69-13D1CC63B49E}"/>
    <hyperlink ref="W2055" r:id="rId3721" xr:uid="{818D930A-159A-1546-8A84-2B0260982C5B}"/>
    <hyperlink ref="J2056" r:id="rId3722" xr:uid="{AD852BB5-E726-7B4C-80F9-E163DCA77BDA}"/>
    <hyperlink ref="W2056" r:id="rId3723" xr:uid="{F2B61C24-30E3-B440-B29C-FC54493697B8}"/>
    <hyperlink ref="J2057" r:id="rId3724" xr:uid="{28C28D36-722F-C243-BB83-85E11F550350}"/>
    <hyperlink ref="W2057" r:id="rId3725" xr:uid="{5C41DA8F-DEF1-A449-8F8D-C9EA7A83DED5}"/>
    <hyperlink ref="J2058" r:id="rId3726" xr:uid="{D57794A4-B717-C24A-84CA-903343BC5D36}"/>
    <hyperlink ref="J2059" r:id="rId3727" xr:uid="{CC02F13D-B7C8-5949-98F8-CFEBBDF69548}"/>
    <hyperlink ref="W2059" r:id="rId3728" xr:uid="{798A5D90-ADA6-EC42-BAAB-7EEDA32ACA9A}"/>
    <hyperlink ref="J2060" r:id="rId3729" xr:uid="{0E6232FC-6854-B14D-BDBA-4CB9364C4A01}"/>
    <hyperlink ref="W2060" r:id="rId3730" xr:uid="{7350A5F0-7DB7-F542-8C25-D38BDE76AC51}"/>
    <hyperlink ref="J2061" r:id="rId3731" xr:uid="{E435C0BF-AA25-694F-9B08-93BC41AD9092}"/>
    <hyperlink ref="W2061" r:id="rId3732" xr:uid="{D7B46974-7C3D-FE40-A95A-693FD7697C25}"/>
    <hyperlink ref="J2062" r:id="rId3733" xr:uid="{2B7B1DF0-07D5-C24B-B7D4-6FF1B899D00C}"/>
    <hyperlink ref="W2062" r:id="rId3734" xr:uid="{B0C3D1CA-6B3A-394D-B1C9-61587E072184}"/>
    <hyperlink ref="J2063" r:id="rId3735" xr:uid="{1617FE3B-3AF0-FB44-86F3-3ECA546690D6}"/>
    <hyperlink ref="W2063" r:id="rId3736" xr:uid="{84E21E19-40CD-8442-AA88-F9E8370A6C55}"/>
    <hyperlink ref="J2064" r:id="rId3737" xr:uid="{5A407780-F2AB-D94B-984A-45B242267210}"/>
    <hyperlink ref="W2064" r:id="rId3738" xr:uid="{FF46A7A6-AAF6-A44C-AE31-17F4114709FC}"/>
    <hyperlink ref="J2065" r:id="rId3739" xr:uid="{BB047AFE-EA61-B943-AAC5-1FE329B09AE8}"/>
    <hyperlink ref="W2065" r:id="rId3740" xr:uid="{2B0F9E26-F32C-9E41-A642-FB7E35030D80}"/>
    <hyperlink ref="J2066" r:id="rId3741" xr:uid="{B6A8A71B-0EA7-8F48-9A1D-F940AD8842C4}"/>
    <hyperlink ref="W2066" r:id="rId3742" xr:uid="{0733CB03-BC3C-8E4D-A829-81A3D6ABE529}"/>
    <hyperlink ref="J2067" r:id="rId3743" xr:uid="{9C306382-0BE5-0040-946F-6899F4F3C7B3}"/>
    <hyperlink ref="W2067" r:id="rId3744" xr:uid="{19B8DE70-6E98-7840-A234-25A42A7214A6}"/>
    <hyperlink ref="J2068" r:id="rId3745" xr:uid="{293903A9-5B17-624E-8ED2-1975A43610F3}"/>
    <hyperlink ref="W2068" r:id="rId3746" xr:uid="{5FAFB278-F7F2-F740-9F75-43E4AE1B26E2}"/>
    <hyperlink ref="J2069" r:id="rId3747" xr:uid="{A2160AB4-3161-624C-883F-940676C8360B}"/>
    <hyperlink ref="W2069" r:id="rId3748" xr:uid="{E27B6D9A-4FFF-E649-9E65-B1604AD1F314}"/>
    <hyperlink ref="J2070" r:id="rId3749" xr:uid="{596E0BD9-4812-834A-B999-F9334D967E8F}"/>
    <hyperlink ref="W2070" r:id="rId3750" xr:uid="{F3F38B6A-C9E1-E24C-9E8A-FAECD3E16398}"/>
    <hyperlink ref="J2071" r:id="rId3751" xr:uid="{CAE24663-EAD4-D546-92EC-E58480F3EB9E}"/>
    <hyperlink ref="W2071" r:id="rId3752" xr:uid="{F063F536-F0FA-6647-BFF1-152F8BD5AAEF}"/>
    <hyperlink ref="J2072" r:id="rId3753" xr:uid="{AB337E43-3F9A-AE44-8697-C9AA3E0D83ED}"/>
    <hyperlink ref="W2072" r:id="rId3754" xr:uid="{69354E74-D8BB-364C-80BC-7A4A0FC52B78}"/>
    <hyperlink ref="J2073" r:id="rId3755" xr:uid="{EE404E94-AD3F-B94E-B1A1-8B98A40B3DCF}"/>
    <hyperlink ref="W2073" r:id="rId3756" xr:uid="{0F6412BE-3A8A-914D-A6FD-1FCB374768D4}"/>
    <hyperlink ref="J2074" r:id="rId3757" xr:uid="{3337892C-EC71-C74F-8341-D5DD2AEA565B}"/>
    <hyperlink ref="W2074" r:id="rId3758" xr:uid="{C49BFE7A-716B-D847-8BBD-1A3AA4180491}"/>
    <hyperlink ref="J2075" r:id="rId3759" xr:uid="{EF75F4FA-A6DC-7D4E-BC3F-64BCA6D68D9A}"/>
    <hyperlink ref="J2076" r:id="rId3760" xr:uid="{8CAE5FA5-B5E2-5C45-9904-727384D5B585}"/>
    <hyperlink ref="W2076" r:id="rId3761" xr:uid="{D043468F-F7F5-874E-BE40-3B0020B9A7D7}"/>
    <hyperlink ref="J2077" r:id="rId3762" xr:uid="{CE0041BE-A302-7F42-B328-E1E8F5C59BE3}"/>
    <hyperlink ref="W2077" r:id="rId3763" xr:uid="{54A8A2E1-CBC9-1247-864A-0776BF9C41BF}"/>
    <hyperlink ref="J2078" r:id="rId3764" xr:uid="{6F25AE33-0DCE-3444-A44C-6F696365CF5E}"/>
    <hyperlink ref="W2078" r:id="rId3765" xr:uid="{EEFA2E05-382F-804B-ADD1-E09FCF9EC27F}"/>
    <hyperlink ref="J2079" r:id="rId3766" xr:uid="{995079CA-9235-2641-9083-B78B40EA63FF}"/>
    <hyperlink ref="W2079" r:id="rId3767" xr:uid="{CA3479DB-4794-A34F-9FE7-35829FFA5EAB}"/>
    <hyperlink ref="J2080" r:id="rId3768" xr:uid="{E39829DB-58AE-7D4A-BFE1-429CA636C6DF}"/>
    <hyperlink ref="W2080" r:id="rId3769" xr:uid="{C7B7BC0C-63DD-2B4F-BD5C-3F1FE0A20ADE}"/>
    <hyperlink ref="J2081" r:id="rId3770" xr:uid="{D6EBB970-83D6-F24A-81FB-C1A9C35BB8CE}"/>
    <hyperlink ref="J2082" r:id="rId3771" xr:uid="{EB935A65-051E-2A4D-8BB5-78613AAF446D}"/>
    <hyperlink ref="W2082" r:id="rId3772" xr:uid="{50C904A6-1EA1-F047-AC99-83C80EC2CF1E}"/>
    <hyperlink ref="J2083" r:id="rId3773" xr:uid="{8CF0B22C-6FA4-034C-B458-6E12EBA6BC53}"/>
    <hyperlink ref="W2083" r:id="rId3774" xr:uid="{6145F7B4-0390-D14F-9AAB-D2908CEA0C9C}"/>
    <hyperlink ref="J2084" r:id="rId3775" xr:uid="{AC42EA23-C1DE-5543-B2AC-7D792AFDEC42}"/>
    <hyperlink ref="W2084" r:id="rId3776" xr:uid="{01951743-A3D1-F945-B597-166AE568E784}"/>
    <hyperlink ref="J2085" r:id="rId3777" xr:uid="{80219177-18BC-E948-B25F-29F9A052EBE3}"/>
    <hyperlink ref="J2086" r:id="rId3778" xr:uid="{3AC91EA2-6747-6242-9081-4556663AB6FC}"/>
    <hyperlink ref="W2086" r:id="rId3779" xr:uid="{B47C5C6E-4DF3-6D4D-8F86-27DE31D5EC0B}"/>
    <hyperlink ref="J2087" r:id="rId3780" xr:uid="{3C644FE2-F0A8-9A41-AA2F-46C61BDFF404}"/>
    <hyperlink ref="W2087" r:id="rId3781" xr:uid="{775359A5-3606-B64F-BA89-AB0F76643145}"/>
    <hyperlink ref="J2088" r:id="rId3782" xr:uid="{29AB175F-15F2-6D4D-AAB9-9C782C99D0FA}"/>
    <hyperlink ref="W2088" r:id="rId3783" xr:uid="{FC4EC026-A65F-E34E-A7A0-118DD1036F97}"/>
    <hyperlink ref="J2089" r:id="rId3784" xr:uid="{1EB0A2B3-71CF-3C40-8266-17052314D0FF}"/>
    <hyperlink ref="W2089" r:id="rId3785" xr:uid="{BC8AD8F3-891C-764A-8299-718889273E8B}"/>
    <hyperlink ref="J2090" r:id="rId3786" xr:uid="{DB9AB06B-5778-DB40-9C56-B5DD085EEF40}"/>
    <hyperlink ref="W2090" r:id="rId3787" xr:uid="{31FB8070-35F7-6145-9A6A-2084F2CB7458}"/>
    <hyperlink ref="W2091" r:id="rId3788" xr:uid="{C409AEA4-3F4E-6342-9C14-B54C7CC1D4DE}"/>
    <hyperlink ref="J2092" r:id="rId3789" xr:uid="{0B46E853-FF6E-DA43-932D-3ADE4A2E8D9F}"/>
    <hyperlink ref="W2092" r:id="rId3790" xr:uid="{D54B891A-3816-9A47-BF6A-B8C27A5C4113}"/>
    <hyperlink ref="J2093" r:id="rId3791" xr:uid="{88856117-A9A3-3044-9518-A2AF0DC5B529}"/>
    <hyperlink ref="W2093" r:id="rId3792" xr:uid="{AFC9262C-906D-A449-A608-A3D24F2E8491}"/>
    <hyperlink ref="J2094" r:id="rId3793" xr:uid="{3D230F4B-ECFC-F24C-B12D-4C407E959FD7}"/>
    <hyperlink ref="W2094" r:id="rId3794" xr:uid="{11170FAF-A47D-8345-AEFA-052A6C6D35FC}"/>
    <hyperlink ref="J2095" r:id="rId3795" xr:uid="{3B2615C2-24EE-914D-BA1C-7544B586AD4B}"/>
    <hyperlink ref="W2095" r:id="rId3796" xr:uid="{B1C3C65E-91D1-FE4F-9E66-FC111DCBD3CA}"/>
    <hyperlink ref="J2096" r:id="rId3797" xr:uid="{347EF8C7-0766-4C46-BBD3-C3F71C6AA5BE}"/>
    <hyperlink ref="W2096" r:id="rId3798" xr:uid="{FD10A4B3-9E18-4743-8063-C0FBCBD7B289}"/>
    <hyperlink ref="J2097" r:id="rId3799" xr:uid="{6D93D93D-9B7C-4C4D-BAFC-91385E57CDDB}"/>
    <hyperlink ref="W2097" r:id="rId3800" xr:uid="{FA191A2E-6296-EA47-83F0-F70146DAE8DF}"/>
    <hyperlink ref="J2098" r:id="rId3801" xr:uid="{C11C7196-5CDB-4049-A15F-3773FD5705DB}"/>
    <hyperlink ref="J2099" r:id="rId3802" xr:uid="{2E10A954-0A32-074E-9D02-4D618D83C8D8}"/>
    <hyperlink ref="W2099" r:id="rId3803" xr:uid="{5443F867-2323-6E4D-BB86-B6A58BCFF92B}"/>
    <hyperlink ref="J2100" r:id="rId3804" xr:uid="{FBE47530-F937-004A-8D32-838542BE044B}"/>
    <hyperlink ref="W2100" r:id="rId3805" xr:uid="{31BDCA4D-C26F-FA43-91B6-3508EFDB9C81}"/>
    <hyperlink ref="J2101" r:id="rId3806" xr:uid="{40806597-B55E-F24C-8EB3-A3A669EBDD61}"/>
    <hyperlink ref="W2101" r:id="rId3807" xr:uid="{0BEFA941-E03A-9748-9B0F-EDDFFB77CD91}"/>
    <hyperlink ref="J2102" r:id="rId3808" xr:uid="{E05454F6-0E0B-D440-A919-8AFD7FF703C1}"/>
    <hyperlink ref="W2102" r:id="rId3809" xr:uid="{55663942-BEA0-8D4D-8278-5375D83EE0A5}"/>
    <hyperlink ref="J2103" r:id="rId3810" xr:uid="{D7E2474B-2F58-DA4D-8B69-133D6965705A}"/>
    <hyperlink ref="J2104" r:id="rId3811" xr:uid="{A4459642-E13A-3D4F-8D03-BA9941B2172B}"/>
    <hyperlink ref="W2104" r:id="rId3812" xr:uid="{7B4CABC7-A230-114E-BB70-B694433E65B6}"/>
    <hyperlink ref="J2105" r:id="rId3813" xr:uid="{BF589803-B1B1-CD44-BB3C-838484DB752E}"/>
    <hyperlink ref="J2106" r:id="rId3814" xr:uid="{56D90D2D-174D-C846-A665-512ADE5E7341}"/>
    <hyperlink ref="W2106" r:id="rId3815" xr:uid="{EA687B27-915D-FC47-A5B0-0635C35E7B27}"/>
    <hyperlink ref="J2107" r:id="rId3816" xr:uid="{F6F000AB-E4AC-9C4D-8DF2-56AF793C47F2}"/>
    <hyperlink ref="W2107" r:id="rId3817" xr:uid="{0B92BEFE-8674-8544-B321-37B9B73C2E46}"/>
    <hyperlink ref="J2108" r:id="rId3818" xr:uid="{65F8E284-D66B-4146-999B-12916286FD41}"/>
    <hyperlink ref="W2108" r:id="rId3819" xr:uid="{55E39D2F-4F51-F545-BA91-B27CD05FD6A9}"/>
    <hyperlink ref="J2109" r:id="rId3820" xr:uid="{EBB32041-FFBF-084E-AE1A-BF059E8515B7}"/>
    <hyperlink ref="W2109" r:id="rId3821" xr:uid="{F6681AD9-00FA-2742-A12F-5C70DB0A67B5}"/>
    <hyperlink ref="J2110" r:id="rId3822" xr:uid="{591A6F6D-8C9D-7C46-860A-445D8C3957EC}"/>
    <hyperlink ref="W2110" r:id="rId3823" xr:uid="{F8BB5F17-26F3-8641-A456-C7C66BA56B7B}"/>
    <hyperlink ref="J2111" r:id="rId3824" xr:uid="{8954395C-734D-CC41-9B8E-CB9A95E24A2B}"/>
    <hyperlink ref="W2111" r:id="rId3825" xr:uid="{6D8C7426-AACA-074B-8F64-97BB8C511B46}"/>
    <hyperlink ref="J2112" r:id="rId3826" xr:uid="{AB08C70D-BCEE-1144-9BCA-DC44C72D4A9B}"/>
    <hyperlink ref="W2112" r:id="rId3827" xr:uid="{E3340B81-3254-AD4F-9CCD-E32771FA6FE4}"/>
    <hyperlink ref="J2113" r:id="rId3828" xr:uid="{9030730D-5741-3C4A-B801-4E49BE058290}"/>
    <hyperlink ref="J2114" r:id="rId3829" xr:uid="{3D285AC3-BCCB-CD42-A69B-924E83620203}"/>
    <hyperlink ref="W2114" r:id="rId3830" xr:uid="{FB4E21CB-CC0A-AE4A-BD10-72919CCD4D6E}"/>
    <hyperlink ref="J2115" r:id="rId3831" xr:uid="{C97E8546-E12C-A642-B87A-6159FF3A943A}"/>
    <hyperlink ref="W2115" r:id="rId3832" xr:uid="{AA876222-0D0F-7947-BA36-70212774C216}"/>
    <hyperlink ref="J2116" r:id="rId3833" xr:uid="{EE4D0908-4B5F-4C41-BD4D-8462ABABAF06}"/>
    <hyperlink ref="J2117" r:id="rId3834" xr:uid="{0373808D-CA34-CA41-B969-7C3139F97177}"/>
    <hyperlink ref="J2118" r:id="rId3835" xr:uid="{640C7309-93AC-3141-9290-6DAB6ACE3724}"/>
    <hyperlink ref="W2118" r:id="rId3836" xr:uid="{1E7D8CCE-DA2C-1241-AE03-94D41E8A3567}"/>
    <hyperlink ref="J2119" r:id="rId3837" xr:uid="{B7CD3B25-C414-6845-B297-897938B912AE}"/>
    <hyperlink ref="J2120" r:id="rId3838" xr:uid="{B8673A93-80FF-464F-A060-342813D262F1}"/>
    <hyperlink ref="W2120" r:id="rId3839" xr:uid="{C8390D74-EA00-DB46-A612-5DA9F80B5752}"/>
    <hyperlink ref="J2121" r:id="rId3840" xr:uid="{6315EE46-5D6A-9F45-848F-916227830EA4}"/>
    <hyperlink ref="W2121" r:id="rId3841" xr:uid="{8741B524-9DE3-6F45-8860-66CA482398EE}"/>
    <hyperlink ref="J2122" r:id="rId3842" xr:uid="{B8AB2493-2336-B04A-AB2F-F13D63C08F3C}"/>
    <hyperlink ref="W2122" r:id="rId3843" xr:uid="{AE08EA6C-A928-BA4B-B3BE-1F1875737ABB}"/>
    <hyperlink ref="J2123" r:id="rId3844" xr:uid="{BE6EC862-835F-3145-8358-F092D1811AC4}"/>
    <hyperlink ref="W2123" r:id="rId3845" xr:uid="{2454B2B9-62A8-DB4A-A72F-55E3D47A82E3}"/>
    <hyperlink ref="J2124" r:id="rId3846" xr:uid="{1402D438-7FCF-274F-807A-F6FE838394DF}"/>
    <hyperlink ref="W2124" r:id="rId3847" xr:uid="{33263658-3A5D-F94E-BFCB-6FB3CA1C1853}"/>
    <hyperlink ref="J2125" r:id="rId3848" xr:uid="{3C881345-E508-1747-AE24-1C5455E9354D}"/>
    <hyperlink ref="W2125" r:id="rId3849" xr:uid="{7DA9FFAD-2C93-504E-9CDB-C4ACCC3C46D6}"/>
    <hyperlink ref="J2126" r:id="rId3850" xr:uid="{9E412878-2A43-9243-9530-89B5FB040940}"/>
    <hyperlink ref="W2126" r:id="rId3851" xr:uid="{0416AA6B-E7AC-7D49-81F0-6B57ACC5BAF1}"/>
    <hyperlink ref="J2127" r:id="rId3852" xr:uid="{CC30CF7D-890C-EA46-88A0-B2D2FB888D56}"/>
    <hyperlink ref="W2127" r:id="rId3853" xr:uid="{1D79334E-75AA-F141-9B4C-ADA85FD3BD37}"/>
    <hyperlink ref="J2128" r:id="rId3854" xr:uid="{DC8B47AE-E9D3-AF45-838F-9F8D579DCB2C}"/>
    <hyperlink ref="W2128" r:id="rId3855" xr:uid="{9D2E6A48-F5F1-0D47-B419-ACFE874F2DB3}"/>
    <hyperlink ref="J2129" r:id="rId3856" xr:uid="{FE61A813-89FA-9748-A30A-BB20289CE712}"/>
    <hyperlink ref="W2129" r:id="rId3857" xr:uid="{CD39EEE7-18FA-8D48-AB00-603E16E3C8D3}"/>
    <hyperlink ref="J2130" r:id="rId3858" xr:uid="{9D027B34-2B6F-904D-8BE7-2BE647E748D4}"/>
    <hyperlink ref="W2130" r:id="rId3859" xr:uid="{08F87025-4DA7-9B45-8F6F-2F0D6AE6829A}"/>
    <hyperlink ref="J2131" r:id="rId3860" xr:uid="{895EAA16-B44E-ED41-9456-02C130BCCB13}"/>
    <hyperlink ref="W2131" r:id="rId3861" xr:uid="{F9F9C3A2-6691-8E45-AB48-D832687F9C1D}"/>
    <hyperlink ref="J2132" r:id="rId3862" xr:uid="{6FD5432D-30B7-5D4C-9546-E2A83093EBA1}"/>
    <hyperlink ref="W2132" r:id="rId3863" xr:uid="{B163B396-77BC-294A-B2B1-9701A5F7D1BC}"/>
    <hyperlink ref="J2133" r:id="rId3864" xr:uid="{2A51BBDF-7720-E74A-8AC9-04915180BA5B}"/>
    <hyperlink ref="W2133" r:id="rId3865" xr:uid="{059C3D47-5BE1-A443-8357-6B2A9692CD04}"/>
    <hyperlink ref="J2134" r:id="rId3866" xr:uid="{7E22BAC8-CAD4-714F-B5F9-EC40926B1050}"/>
    <hyperlink ref="W2134" r:id="rId3867" xr:uid="{B3354DD8-A9C7-A24F-81BF-22F09ABAFF7B}"/>
    <hyperlink ref="J2135" r:id="rId3868" xr:uid="{C6A1B3D7-D34D-FB43-B3F2-A056A9909EEB}"/>
    <hyperlink ref="W2135" r:id="rId3869" xr:uid="{7CDB1081-BF95-FC45-B6B5-048C8349EF17}"/>
    <hyperlink ref="J2136" r:id="rId3870" xr:uid="{7E8B070E-063D-834A-841F-49D0EDF386E1}"/>
    <hyperlink ref="W2136" r:id="rId3871" xr:uid="{131B9777-FD7D-2346-A5A8-31CF09200E6B}"/>
    <hyperlink ref="W2137" r:id="rId3872" xr:uid="{9C0F7FA2-FD7E-7C42-8597-B4A8EBA69223}"/>
    <hyperlink ref="J2138" r:id="rId3873" xr:uid="{28FB767B-CB86-AF4B-8E12-96D7BC3720BF}"/>
    <hyperlink ref="W2138" r:id="rId3874" xr:uid="{8FD51DCB-7876-9041-92CD-0BA847E74D1E}"/>
    <hyperlink ref="J2139" r:id="rId3875" xr:uid="{B5CB37B5-8C84-A540-9C07-68CD6F31F7CC}"/>
    <hyperlink ref="W2139" r:id="rId3876" xr:uid="{E24BA63E-4962-A84A-973B-7924D3DE2858}"/>
    <hyperlink ref="J2140" r:id="rId3877" xr:uid="{718377E2-898E-7547-9791-E3E5621564A0}"/>
    <hyperlink ref="W2140" r:id="rId3878" xr:uid="{5DC656FD-8605-C544-9FF9-47DA5E35D093}"/>
    <hyperlink ref="J2141" r:id="rId3879" xr:uid="{A7ED58A1-14AA-ED4C-8C50-28A584AC727A}"/>
    <hyperlink ref="W2141" r:id="rId3880" xr:uid="{1F45F35F-5D48-D84C-AEE5-CAFFB2647533}"/>
    <hyperlink ref="J2142" r:id="rId3881" xr:uid="{A7A75831-ED08-B844-B259-EBBD38E3D54F}"/>
    <hyperlink ref="W2142" r:id="rId3882" xr:uid="{9180BA82-94C0-FA4A-8124-2248F4CC4B41}"/>
    <hyperlink ref="J2143" r:id="rId3883" xr:uid="{E1A0CADD-EAEA-B441-8471-E2B2F2408F28}"/>
    <hyperlink ref="W2143" r:id="rId3884" xr:uid="{0CC00277-447E-9241-9349-1CBF1784AFCA}"/>
    <hyperlink ref="J2144" r:id="rId3885" xr:uid="{2A465844-0478-474A-9A58-01A6623897D2}"/>
    <hyperlink ref="W2144" r:id="rId3886" xr:uid="{0FC69761-CC7A-674B-BB1A-D18B4896C8B9}"/>
    <hyperlink ref="J2145" r:id="rId3887" xr:uid="{3D0DB265-D92C-054A-ADE0-CDA220A00FA4}"/>
    <hyperlink ref="W2145" r:id="rId3888" xr:uid="{EFB1EE3C-648F-9B48-A295-D631AD94842C}"/>
    <hyperlink ref="J2146" r:id="rId3889" xr:uid="{D89FDBD1-CC7B-5C47-A827-B0B3A03F700E}"/>
    <hyperlink ref="W2146" r:id="rId3890" xr:uid="{79BF09DB-CBF7-9645-B031-C1FF7AAFF0C9}"/>
    <hyperlink ref="J2147" r:id="rId3891" xr:uid="{3FBD49D4-F0D6-5844-905A-89E8643C7AB8}"/>
    <hyperlink ref="J2148" r:id="rId3892" xr:uid="{2C61F969-87A1-B548-80DF-E402DBBE3B4F}"/>
    <hyperlink ref="J2149" r:id="rId3893" xr:uid="{64BCE995-E12E-BF40-B578-0F726EE57C83}"/>
    <hyperlink ref="J2150" r:id="rId3894" xr:uid="{9713786B-BD51-C54D-AA16-30D1BC719AB6}"/>
    <hyperlink ref="W2150" r:id="rId3895" xr:uid="{D706C98B-92D9-0E4A-9820-D310830EE824}"/>
    <hyperlink ref="J2151" r:id="rId3896" xr:uid="{19862120-F37A-AA44-A219-EA4E4DED2569}"/>
    <hyperlink ref="W2151" r:id="rId3897" xr:uid="{93CAD0F0-75B2-4445-A734-8862A6354025}"/>
    <hyperlink ref="J2152" r:id="rId3898" xr:uid="{38033F78-5DE5-CA4F-8995-6271FBF60867}"/>
    <hyperlink ref="W2152" r:id="rId3899" xr:uid="{E675E011-24B5-2D42-8102-7EB1FA304FB3}"/>
    <hyperlink ref="J2153" r:id="rId3900" xr:uid="{5CA4E26B-340E-6B46-8FBC-DBDFC69D952E}"/>
    <hyperlink ref="W2153" r:id="rId3901" xr:uid="{2CAB6CF9-22ED-404F-9345-B2F1FC433BEC}"/>
    <hyperlink ref="J2154" r:id="rId3902" xr:uid="{2B621F59-247D-5B47-A937-1107611F20E2}"/>
    <hyperlink ref="W2154" r:id="rId3903" xr:uid="{26BEA800-339B-FB4F-92C3-9129A0E5ADA9}"/>
    <hyperlink ref="J2155" r:id="rId3904" xr:uid="{6E5D8DF5-373E-1241-A419-E85D05CA35CE}"/>
    <hyperlink ref="J2156" r:id="rId3905" xr:uid="{423062E0-B44F-0C49-8D51-B582FF7A862F}"/>
    <hyperlink ref="W2156" r:id="rId3906" xr:uid="{2DB6C8AC-E7CC-E849-BF45-6FDA8969028F}"/>
    <hyperlink ref="W2157" r:id="rId3907" xr:uid="{D64F64BD-2050-C441-940C-7D7564C80C2D}"/>
    <hyperlink ref="W2158" r:id="rId3908" xr:uid="{8028E72C-267A-9640-B215-AF7F8BB869EC}"/>
    <hyperlink ref="J2159" r:id="rId3909" xr:uid="{5FFADAF6-9BA2-B74F-83F3-674A6E80DBE1}"/>
    <hyperlink ref="W2159" r:id="rId3910" xr:uid="{110992F3-76C3-6944-B93A-9B52559DC918}"/>
    <hyperlink ref="J2160" r:id="rId3911" xr:uid="{1308F824-197B-7640-B268-CF7B1BA92BC9}"/>
    <hyperlink ref="W2160" r:id="rId3912" xr:uid="{33C31B06-3297-BE4E-9396-E66C1E623106}"/>
    <hyperlink ref="J2161" r:id="rId3913" xr:uid="{C49CC9C4-046A-004D-AAC6-0B04C584AD4B}"/>
    <hyperlink ref="W2161" r:id="rId3914" xr:uid="{9E45C499-5C2D-964E-9E94-2FD1F67D72B8}"/>
    <hyperlink ref="J2162" r:id="rId3915" xr:uid="{FACE6B37-EE88-A845-92C5-FC6DE659E3F3}"/>
    <hyperlink ref="W2162" r:id="rId3916" xr:uid="{26288D88-A5F3-284C-9860-F29F33E34388}"/>
    <hyperlink ref="J2163" r:id="rId3917" xr:uid="{F36C86F2-6292-7E4A-8592-BA56954D45AC}"/>
    <hyperlink ref="W2163" r:id="rId3918" xr:uid="{F8EF2EAF-A62D-414E-A4D6-7305E483D9EE}"/>
    <hyperlink ref="J2164" r:id="rId3919" xr:uid="{E201D49A-9AEE-F54E-AE0E-880F3E3D171C}"/>
    <hyperlink ref="W2164" r:id="rId3920" xr:uid="{E8693CDA-6BC9-3D44-A92A-0A736EB3323F}"/>
    <hyperlink ref="J2165" r:id="rId3921" xr:uid="{C86A4AAA-E8DB-374C-B0E5-3F3A625E3E5C}"/>
    <hyperlink ref="W2165" r:id="rId3922" xr:uid="{6B8986C9-DA16-4340-9BF2-1BB0A2B4869D}"/>
    <hyperlink ref="J2166" r:id="rId3923" xr:uid="{B1B82ADA-0A25-A745-9AB9-FDB6AE9EFFA3}"/>
    <hyperlink ref="W2166" r:id="rId3924" xr:uid="{589EBD41-1CE8-BF4A-9E8F-7F1D1B058789}"/>
    <hyperlink ref="J2167" r:id="rId3925" xr:uid="{D82C3FC2-3E46-1C4F-BA6D-51F0098D4A1D}"/>
    <hyperlink ref="W2167" r:id="rId3926" xr:uid="{581191C8-EA2E-1540-A985-33C923788078}"/>
    <hyperlink ref="J2168" r:id="rId3927" xr:uid="{2AC502E2-5B55-1144-A887-4303329D79FC}"/>
    <hyperlink ref="W2168" r:id="rId3928" xr:uid="{25C49046-EAFA-6A44-B11E-21CDF3EF8994}"/>
    <hyperlink ref="J2169" r:id="rId3929" xr:uid="{576652DF-075B-BC4B-B4BC-7EAA50C7102D}"/>
    <hyperlink ref="W2169" r:id="rId3930" xr:uid="{303A6183-5D17-9644-9136-5CD6EE53E33E}"/>
    <hyperlink ref="J2170" r:id="rId3931" xr:uid="{11125429-A079-E245-B5BA-2726E99754CB}"/>
    <hyperlink ref="W2170" r:id="rId3932" xr:uid="{E2F5B624-974D-0B4D-B2F2-25B5C269BE82}"/>
    <hyperlink ref="J2171" r:id="rId3933" xr:uid="{B974019B-2F8C-A144-8D82-B24F1E950EC8}"/>
    <hyperlink ref="W2171" r:id="rId3934" xr:uid="{BA5FCA19-D0BF-E84E-A209-96234171D217}"/>
    <hyperlink ref="J2172" r:id="rId3935" xr:uid="{3699FDDF-3371-3F47-B7F9-66166F08A1CC}"/>
    <hyperlink ref="W2172" r:id="rId3936" xr:uid="{9014A168-A410-A344-9589-07FD7BDBE560}"/>
    <hyperlink ref="J2173" r:id="rId3937" xr:uid="{1D28D8D9-44CE-4C4A-9D25-7A222A57AEAA}"/>
    <hyperlink ref="W2173" r:id="rId3938" xr:uid="{CE452628-60BD-2E46-9A8F-9CA00DD5351E}"/>
    <hyperlink ref="J2174" r:id="rId3939" xr:uid="{6339CAC0-0460-CE42-B1F0-2B09EBDCBF4E}"/>
    <hyperlink ref="W2174" r:id="rId3940" xr:uid="{D51FC7FF-D893-4A46-8981-EEE2CB77934A}"/>
    <hyperlink ref="J2175" r:id="rId3941" xr:uid="{339BB186-537C-3142-A890-D9AD8E8D5925}"/>
    <hyperlink ref="J2176" r:id="rId3942" xr:uid="{32E33C97-2141-9142-B9BC-0DD9E32323D7}"/>
    <hyperlink ref="W2176" r:id="rId3943" xr:uid="{E84680D5-E1A5-FA4B-BED1-CF40B532D95F}"/>
    <hyperlink ref="J2177" r:id="rId3944" xr:uid="{C86ED98B-FB5F-694B-999D-FF9F859B7221}"/>
    <hyperlink ref="W2177" r:id="rId3945" xr:uid="{FD136903-4C1E-CE43-8296-3753D847313E}"/>
    <hyperlink ref="J2178" r:id="rId3946" xr:uid="{CA5ABFED-4561-244F-A7FA-1A2E2339F775}"/>
    <hyperlink ref="W2178" r:id="rId3947" xr:uid="{F63B24FC-F7D7-AD4E-A832-C0BD352C1304}"/>
    <hyperlink ref="J2179" r:id="rId3948" xr:uid="{B695C0A8-7221-8648-B60A-3F97549715A5}"/>
    <hyperlink ref="W2179" r:id="rId3949" xr:uid="{C913E951-FB9B-D74C-83D5-406440946042}"/>
    <hyperlink ref="J2180" r:id="rId3950" xr:uid="{514A71F3-0452-9E47-8B78-49CD2FDD4E9D}"/>
    <hyperlink ref="W2180" r:id="rId3951" xr:uid="{5D35AD41-3DD5-DF46-85D2-E85D1DE60172}"/>
    <hyperlink ref="J2181" r:id="rId3952" xr:uid="{AFC04948-1ABC-B349-97A4-A8DB8534B06A}"/>
    <hyperlink ref="W2181" r:id="rId3953" xr:uid="{9C3AB50D-A31D-C34B-B4C0-B325DBC5BD92}"/>
    <hyperlink ref="J2182" r:id="rId3954" xr:uid="{6E2B0118-8424-7B43-A4A0-C497E9A6EBBA}"/>
    <hyperlink ref="W2182" r:id="rId3955" xr:uid="{C68F684C-3AA6-F946-B867-5440CFCD3043}"/>
    <hyperlink ref="J2183" r:id="rId3956" xr:uid="{E2320312-50C8-0C46-A7C7-14DC58D55E2B}"/>
    <hyperlink ref="W2183" r:id="rId3957" xr:uid="{C10A61D6-BAAC-6C4B-BB95-C8B585C69A15}"/>
    <hyperlink ref="J2184" r:id="rId3958" xr:uid="{2B1FF3A1-53F1-094E-96E4-FF172B8FBBDF}"/>
    <hyperlink ref="W2184" r:id="rId3959" xr:uid="{10C0D759-94A5-1644-8F36-A43DEEFB2F78}"/>
    <hyperlink ref="J2185" r:id="rId3960" xr:uid="{51FE846E-A396-E54A-84B3-347874BA9AE7}"/>
    <hyperlink ref="W2185" r:id="rId3961" xr:uid="{A9390DE4-9CBB-8E44-B0CA-7CC562B120F1}"/>
    <hyperlink ref="W2186" r:id="rId3962" xr:uid="{933F7662-FD66-A941-8498-F67E995B358B}"/>
    <hyperlink ref="J2187" r:id="rId3963" xr:uid="{CBF44366-B5FB-1D43-A008-4A4CC72A85D6}"/>
    <hyperlink ref="W2187" r:id="rId3964" xr:uid="{D85D73B0-0D17-7F4D-B10F-6F4587717090}"/>
    <hyperlink ref="J2188" r:id="rId3965" xr:uid="{B14A2AC0-434C-4544-8093-370C2D58D5CC}"/>
    <hyperlink ref="W2188" r:id="rId3966" xr:uid="{A6222C24-2ADD-D34F-B9CD-CDCD3F9273D7}"/>
    <hyperlink ref="J2189" r:id="rId3967" xr:uid="{3CBA0F20-D41A-0541-AC5F-9268E46BC4C3}"/>
    <hyperlink ref="W2189" r:id="rId3968" xr:uid="{E2057D01-EFF3-5E47-9626-5216B6AA4396}"/>
    <hyperlink ref="J2190" r:id="rId3969" xr:uid="{FD1558F7-DCB3-8A40-A4AA-F0D0CA00707D}"/>
    <hyperlink ref="W2190" r:id="rId3970" xr:uid="{9D0C79A3-A4A7-2443-A492-CD794E154C5B}"/>
    <hyperlink ref="J2191" r:id="rId3971" xr:uid="{1470DCB9-B436-E241-A129-4D3BB29A7E90}"/>
    <hyperlink ref="W2191" r:id="rId3972" xr:uid="{498D313E-FF11-DF49-B941-DBF8B69E9737}"/>
    <hyperlink ref="J2192" r:id="rId3973" xr:uid="{526D7227-5B5E-3A46-8674-FE4D97585267}"/>
    <hyperlink ref="W2192" r:id="rId3974" xr:uid="{7CFA2F8A-D52F-074B-A505-13C4BDCDAE88}"/>
    <hyperlink ref="J2193" r:id="rId3975" xr:uid="{07A8C47C-6E9F-8E4B-B2D5-F59FA8FDFC5B}"/>
    <hyperlink ref="W2193" r:id="rId3976" xr:uid="{51FF989D-D72A-F144-B401-8C4B68BF0733}"/>
    <hyperlink ref="J2194" r:id="rId3977" xr:uid="{A8FDC032-A0BC-C743-B3B1-103F95DC6213}"/>
    <hyperlink ref="W2194" r:id="rId3978" xr:uid="{2EAA5E34-EB73-8B47-BEF4-F712C48F183D}"/>
    <hyperlink ref="J2195" r:id="rId3979" xr:uid="{FBEA224B-5676-5B49-914C-0B0CB7365D9C}"/>
    <hyperlink ref="W2195" r:id="rId3980" xr:uid="{6A959048-B2E9-DA43-8E71-1AEDE13C9B7B}"/>
    <hyperlink ref="J2196" r:id="rId3981" xr:uid="{AF73FE45-D1BC-384B-B87F-21430589F65E}"/>
    <hyperlink ref="W2196" r:id="rId3982" xr:uid="{EBFAC5E4-3A0C-7644-8955-6F2EE74D250D}"/>
    <hyperlink ref="J2197" r:id="rId3983" xr:uid="{2901D751-5D2C-6A49-8FBB-2B9AB3B75B22}"/>
    <hyperlink ref="J2198" r:id="rId3984" xr:uid="{5DE722F3-B7B5-1B4A-A904-CE200517A620}"/>
    <hyperlink ref="J2199" r:id="rId3985" xr:uid="{210BB3F6-9E67-934B-A23D-701CB617AB68}"/>
    <hyperlink ref="J2200" r:id="rId3986" xr:uid="{C5AB5655-F730-694F-81E8-8A7CC4E53DF1}"/>
    <hyperlink ref="W2200" r:id="rId3987" xr:uid="{B674E0B1-FB37-B045-AAB8-039007EF12DD}"/>
    <hyperlink ref="J2201" r:id="rId3988" xr:uid="{0AA44516-E473-2743-8BC3-7E3F1FAD27D8}"/>
    <hyperlink ref="W2201" r:id="rId3989" xr:uid="{3548AF32-2A97-CA40-8B23-20A710156CE2}"/>
    <hyperlink ref="J2202" r:id="rId3990" xr:uid="{CDC5AF14-F004-2F46-833C-13182E0DD51A}"/>
    <hyperlink ref="W2202" r:id="rId3991" xr:uid="{12EC2990-3A09-D344-800D-BE3FB494374E}"/>
    <hyperlink ref="J2203" r:id="rId3992" xr:uid="{BAF275AA-EA0A-7046-9E8A-7FA19A40F576}"/>
    <hyperlink ref="W2203" r:id="rId3993" xr:uid="{A0259FFD-FB90-5C46-9EFB-F01178BB3025}"/>
    <hyperlink ref="J2204" r:id="rId3994" xr:uid="{011A60D2-7C38-4440-94A5-0347BCF96E9C}"/>
    <hyperlink ref="W2204" r:id="rId3995" xr:uid="{20AAE3AE-781B-E148-B7A7-4ABF12FE5C78}"/>
    <hyperlink ref="W2205" r:id="rId3996" xr:uid="{63E3B543-29E3-1043-91A8-D47D8D6A775F}"/>
    <hyperlink ref="J2206" r:id="rId3997" xr:uid="{3C9C044F-E826-7B4E-9250-3F7EDD7BBCD0}"/>
    <hyperlink ref="W2206" r:id="rId3998" xr:uid="{B40A8FF2-0312-8F47-B3A5-17033AB8DC2A}"/>
    <hyperlink ref="J2207" r:id="rId3999" xr:uid="{5558A43F-C2DD-C64E-9FCB-593A852178A9}"/>
    <hyperlink ref="W2207" r:id="rId4000" xr:uid="{65A3DEC8-2B94-D34A-A58F-1843B64F7BAD}"/>
    <hyperlink ref="J2208" r:id="rId4001" xr:uid="{E80333B9-291D-0D4D-B73B-3C0D61D890BC}"/>
    <hyperlink ref="W2208" r:id="rId4002" xr:uid="{24B54662-75E4-5B4A-94A0-428136CCC3FE}"/>
    <hyperlink ref="J2209" r:id="rId4003" xr:uid="{5632CC40-2527-F64F-BB95-53B1699C9FEA}"/>
    <hyperlink ref="W2209" r:id="rId4004" xr:uid="{71AB954E-A2F8-D94A-BC6E-4EB062138D5A}"/>
    <hyperlink ref="J2210" r:id="rId4005" xr:uid="{0144D413-0006-BB49-B0F4-96A147EF2B67}"/>
    <hyperlink ref="W2210" r:id="rId4006" xr:uid="{F59C973F-F4D2-964F-AAFE-6D6D7FF9C999}"/>
    <hyperlink ref="J2211" r:id="rId4007" xr:uid="{1A5C8B0C-530E-6041-B3F1-2E76FF51308C}"/>
    <hyperlink ref="W2211" r:id="rId4008" xr:uid="{8635426E-37E7-0545-8FFD-68529BEEA35C}"/>
    <hyperlink ref="J2212" r:id="rId4009" xr:uid="{98626C83-CBAF-0B41-9FEB-1299EA36A2F4}"/>
    <hyperlink ref="W2212" r:id="rId4010" xr:uid="{9C116D72-006A-CD43-BD6F-F29827B44EEF}"/>
    <hyperlink ref="J2213" r:id="rId4011" xr:uid="{599E8CE3-41A7-3440-A4FC-E87670DAA39F}"/>
    <hyperlink ref="W2213" r:id="rId4012" xr:uid="{21E5760E-66AC-D145-A5D6-CABF18597AC0}"/>
    <hyperlink ref="J2214" r:id="rId4013" xr:uid="{38E27CE4-22B1-6244-B429-391515D5DD6B}"/>
    <hyperlink ref="W2214" r:id="rId4014" xr:uid="{A8DC4E8C-A9BD-1142-A73A-0953803C5C83}"/>
    <hyperlink ref="J2215" r:id="rId4015" xr:uid="{5010632D-3862-424F-AC2E-4044234CB351}"/>
    <hyperlink ref="W2215" r:id="rId4016" xr:uid="{EAF778E2-EDAA-084B-A1C6-5DD7575A268F}"/>
    <hyperlink ref="J2216" r:id="rId4017" xr:uid="{2E494543-6E6F-C445-A4B5-2DB025E469C3}"/>
    <hyperlink ref="W2216" r:id="rId4018" xr:uid="{1564E59F-2924-D247-8483-BA82C93D7913}"/>
    <hyperlink ref="J2217" r:id="rId4019" xr:uid="{C6250935-1683-6048-9C88-C70CC197A848}"/>
    <hyperlink ref="W2217" r:id="rId4020" xr:uid="{D14024F0-C22F-5F47-B5DF-6E040286CE41}"/>
    <hyperlink ref="J2218" r:id="rId4021" xr:uid="{90ABE42B-3813-E546-8001-686595DFC8CC}"/>
    <hyperlink ref="W2218" r:id="rId4022" xr:uid="{8333837B-5CA5-4240-9274-97456A49D3D6}"/>
    <hyperlink ref="J2219" r:id="rId4023" xr:uid="{2307DFCE-6E8A-D341-988C-65ED349B77B7}"/>
    <hyperlink ref="W2219" r:id="rId4024" xr:uid="{E98DAE18-71A8-C840-8713-4D7D1190E035}"/>
    <hyperlink ref="J2220" r:id="rId4025" xr:uid="{07AB650F-F042-9747-B67E-40397BF54E2E}"/>
    <hyperlink ref="W2220" r:id="rId4026" xr:uid="{59012737-8525-BB49-81AB-EB4AC45C96AD}"/>
    <hyperlink ref="J2221" r:id="rId4027" xr:uid="{8BCBB23B-AB41-F841-81DA-D0F0A67FBCDC}"/>
    <hyperlink ref="W2221" r:id="rId4028" xr:uid="{F80FC7CD-A27B-704B-89A7-50D4DA07FC31}"/>
    <hyperlink ref="J2222" r:id="rId4029" xr:uid="{C4B43625-4D26-6A48-BE6F-89E5951BD359}"/>
    <hyperlink ref="W2222" r:id="rId4030" xr:uid="{EBE0BB32-4BC8-4748-AA48-FAECB65DB3A7}"/>
    <hyperlink ref="J2223" r:id="rId4031" xr:uid="{F3F823CC-489C-2A43-B51E-FB3B098B6DB9}"/>
    <hyperlink ref="W2223" r:id="rId4032" xr:uid="{40AE78D6-CDF2-CD4F-8529-3FFBAAFE5B34}"/>
    <hyperlink ref="J2224" r:id="rId4033" xr:uid="{1207D8A5-C139-DE4C-B64C-2880B231349B}"/>
    <hyperlink ref="W2224" r:id="rId4034" xr:uid="{DA61FF0D-71FB-6A49-8DBF-708B8DD0CC15}"/>
    <hyperlink ref="J2225" r:id="rId4035" xr:uid="{CC614369-6BB9-D64D-BE3F-2EF41D323F1C}"/>
    <hyperlink ref="W2225" r:id="rId4036" xr:uid="{1E6E13B1-BC66-C74F-8991-58BA9707A21A}"/>
    <hyperlink ref="J2226" r:id="rId4037" xr:uid="{807AB369-C3DF-2D45-9FEA-79B2CEF806D6}"/>
    <hyperlink ref="W2226" r:id="rId4038" xr:uid="{7985174A-EC4D-E34C-92F9-884A45E38C99}"/>
    <hyperlink ref="J2227" r:id="rId4039" xr:uid="{3B6802FF-D038-5848-85DC-B8F33BDDDF75}"/>
    <hyperlink ref="W2227" r:id="rId4040" xr:uid="{0C568BDE-D058-3649-B96F-809F9BA85C7D}"/>
    <hyperlink ref="J2228" r:id="rId4041" xr:uid="{66FE2BDF-1E34-184C-9106-637B955A7124}"/>
    <hyperlink ref="W2228" r:id="rId4042" xr:uid="{B274334C-0415-094D-909A-4B6DEE326741}"/>
    <hyperlink ref="J2229" r:id="rId4043" xr:uid="{40E96A55-BBD7-0241-8B3C-0C60226E9BF2}"/>
    <hyperlink ref="W2229" r:id="rId4044" xr:uid="{89CFB41A-E008-E341-9973-645BB8A86CF7}"/>
    <hyperlink ref="J2230" r:id="rId4045" xr:uid="{F29A7A33-A812-E744-A97A-7F6E0E22D4AD}"/>
    <hyperlink ref="W2230" r:id="rId4046" xr:uid="{FF553C74-E9F4-8E40-AEBF-3BC2C9DAF672}"/>
    <hyperlink ref="J2231" r:id="rId4047" xr:uid="{C22540AC-35A6-E74B-A653-3FD479B065C0}"/>
    <hyperlink ref="W2231" r:id="rId4048" xr:uid="{94F08B4C-4907-B34F-B166-7B5CE440EBC0}"/>
    <hyperlink ref="J2232" r:id="rId4049" xr:uid="{D02FBFE4-8EAE-EC42-B094-CD5FCBEA48C1}"/>
    <hyperlink ref="W2232" r:id="rId4050" xr:uid="{65CCD75E-AE65-DE45-BCA5-C322598856AA}"/>
    <hyperlink ref="J2233" r:id="rId4051" xr:uid="{D4585660-B6FF-B443-B574-24592C342205}"/>
    <hyperlink ref="W2233" r:id="rId4052" xr:uid="{997FAC8B-D7AF-7E4F-BE03-F4896031D231}"/>
    <hyperlink ref="J2234" r:id="rId4053" xr:uid="{77117DA4-2535-0F4B-AF56-F1BBBCD84175}"/>
    <hyperlink ref="W2234" r:id="rId4054" xr:uid="{6C683E31-5162-8546-A981-33C025338C96}"/>
    <hyperlink ref="J2235" r:id="rId4055" xr:uid="{768980D3-6536-694C-94E5-0D47686AD60A}"/>
    <hyperlink ref="W2235" r:id="rId4056" xr:uid="{21F28EBA-7180-F54B-A3B9-5291F82B4E63}"/>
    <hyperlink ref="W2236" r:id="rId4057" xr:uid="{2DDCA384-4EFD-034A-BDC6-12714477011D}"/>
    <hyperlink ref="J2237" r:id="rId4058" xr:uid="{E4F0BA2C-72A4-1E41-94AF-427DD2F0D619}"/>
    <hyperlink ref="W2237" r:id="rId4059" xr:uid="{CB64C826-96CE-9E40-8C70-E828BF184C17}"/>
    <hyperlink ref="J2238" r:id="rId4060" xr:uid="{DFAC946A-7D71-A94A-BF98-A62D7300DFD6}"/>
    <hyperlink ref="W2238" r:id="rId4061" xr:uid="{7B426438-7426-8E47-8B01-E4BD5F49F70D}"/>
    <hyperlink ref="J2239" r:id="rId4062" xr:uid="{26162BDD-0192-4D42-B117-8F088E004C08}"/>
    <hyperlink ref="W2239" r:id="rId4063" xr:uid="{72989B40-201D-E349-B43F-F82A4A4980CE}"/>
    <hyperlink ref="J2240" r:id="rId4064" xr:uid="{3F7B1165-63EE-8945-A25C-A76845C32162}"/>
    <hyperlink ref="W2240" r:id="rId4065" xr:uid="{5CACD74B-2BCE-FB4B-A0E5-94765484568B}"/>
    <hyperlink ref="J2241" r:id="rId4066" xr:uid="{28FC79AF-E4B6-454D-B997-DE31B005ED1A}"/>
    <hyperlink ref="W2241" r:id="rId4067" xr:uid="{8AC87503-1D57-9C45-8C30-F463C57E8BA8}"/>
    <hyperlink ref="J2242" r:id="rId4068" xr:uid="{FBD4F6AD-50B8-9C48-902C-1ACEC265331B}"/>
    <hyperlink ref="W2242" r:id="rId4069" xr:uid="{3B02936F-7BDB-8045-A7F3-C238FE0D0BC1}"/>
    <hyperlink ref="J2243" r:id="rId4070" xr:uid="{8A131219-A3D9-ED4C-B106-B5B2FFC1F38C}"/>
    <hyperlink ref="W2243" r:id="rId4071" xr:uid="{CC2BACB1-AFDC-024F-9D2C-D69BA8D056DD}"/>
    <hyperlink ref="J2244" r:id="rId4072" xr:uid="{A040A2BD-94FC-5843-A1AA-14512C36DC33}"/>
    <hyperlink ref="W2244" r:id="rId4073" xr:uid="{934CB842-016F-2E49-BE87-DEC978226993}"/>
    <hyperlink ref="J2245" r:id="rId4074" xr:uid="{A8313EB3-3818-E94D-80B1-20F7664575FE}"/>
    <hyperlink ref="W2245" r:id="rId4075" xr:uid="{4B0F24C1-6C1A-8E47-A086-4726CFBC01E1}"/>
    <hyperlink ref="J2246" r:id="rId4076" xr:uid="{7A66AA73-832A-9D48-985F-E0D48DDBF392}"/>
    <hyperlink ref="W2246" r:id="rId4077" xr:uid="{F94A7EDA-A11E-3E4C-8F08-B82EBADF0418}"/>
    <hyperlink ref="J2247" r:id="rId4078" xr:uid="{BD3DF957-3892-F249-81B5-E1FF7D95BBCA}"/>
    <hyperlink ref="W2247" r:id="rId4079" xr:uid="{E79388AE-9962-6344-BCE1-BAB4B643E328}"/>
    <hyperlink ref="J2248" r:id="rId4080" xr:uid="{2C03376D-54A1-D74A-B4B3-EC8C04CA7785}"/>
    <hyperlink ref="W2248" r:id="rId4081" xr:uid="{B6DDB094-A71C-AD44-9208-6B2FA9B9A02F}"/>
    <hyperlink ref="J2249" r:id="rId4082" xr:uid="{F56C64BC-4247-A247-8C3C-1B705E4B1F91}"/>
    <hyperlink ref="W2249" r:id="rId4083" xr:uid="{C171333D-35CC-1844-95B4-58DB16CF02A2}"/>
    <hyperlink ref="J2250" r:id="rId4084" xr:uid="{F87C1216-33A3-FB40-AA7A-3C1544CD0E78}"/>
    <hyperlink ref="W2250" r:id="rId4085" xr:uid="{C9BA217A-0A1E-5E47-ACC2-404615106DF8}"/>
    <hyperlink ref="J2251" r:id="rId4086" xr:uid="{ABC676D0-32DD-EA4D-B85F-95B9B986B403}"/>
    <hyperlink ref="W2251" r:id="rId4087" xr:uid="{96EB17B7-9816-0E4B-A5EB-93DB165E2644}"/>
    <hyperlink ref="J2252" r:id="rId4088" xr:uid="{757863AE-A903-7F42-8F3C-4A51A521DBFA}"/>
    <hyperlink ref="W2252" r:id="rId4089" xr:uid="{80A67D35-FD5E-6946-9F19-7E4539188E67}"/>
    <hyperlink ref="J2253" r:id="rId4090" xr:uid="{1B8FED5B-56F0-1E4C-84D5-17AE7C086C31}"/>
    <hyperlink ref="W2253" r:id="rId4091" xr:uid="{516A7741-7E83-8349-8B36-1884D4759422}"/>
    <hyperlink ref="J2254" r:id="rId4092" xr:uid="{9E6BA875-D42E-124C-85AF-CFCB3285A7B1}"/>
    <hyperlink ref="W2254" r:id="rId4093" xr:uid="{BC7BCB5B-9E8A-0344-9989-F3AE6783CCB6}"/>
    <hyperlink ref="J2255" r:id="rId4094" xr:uid="{91275CB3-D686-944B-BBF3-2B3CC510C9FA}"/>
    <hyperlink ref="W2255" r:id="rId4095" xr:uid="{18A5CB52-78CC-E044-967A-A9595711CAA8}"/>
    <hyperlink ref="J2256" r:id="rId4096" xr:uid="{267E3635-ACC4-E547-831E-C5945B49A4F6}"/>
    <hyperlink ref="W2256" r:id="rId4097" xr:uid="{0BDA1FD0-ED8A-D24D-846E-DFA8703AD67F}"/>
    <hyperlink ref="J2257" r:id="rId4098" xr:uid="{C84D0612-6C29-8F4E-BF7E-20906EF7A847}"/>
    <hyperlink ref="J2258" r:id="rId4099" xr:uid="{DDA62E2E-1338-3243-A9B3-9A4823348C98}"/>
    <hyperlink ref="W2258" r:id="rId4100" xr:uid="{B5336EBF-2A76-C842-AB5A-78EF6209D437}"/>
    <hyperlink ref="J2259" r:id="rId4101" xr:uid="{EA944E05-E9FD-954D-800E-DAEF254A7899}"/>
    <hyperlink ref="W2259" r:id="rId4102" xr:uid="{7ECDE1D2-5443-F54D-9143-8A706F3F8E4C}"/>
    <hyperlink ref="J2260" r:id="rId4103" xr:uid="{97A70B05-1C8E-8247-895C-22FE5BECC6B5}"/>
    <hyperlink ref="W2260" r:id="rId4104" xr:uid="{3056F466-0BA2-7F44-B426-47EF93E0284D}"/>
    <hyperlink ref="J2261" r:id="rId4105" xr:uid="{2555731C-02D4-7F4D-8E25-362142AE21FB}"/>
    <hyperlink ref="W2261" r:id="rId4106" xr:uid="{3EF81957-7D03-1F4A-816F-683FE9C850AF}"/>
    <hyperlink ref="J2262" r:id="rId4107" xr:uid="{C2D581FD-8968-A74B-BA6D-23B7E0916D64}"/>
    <hyperlink ref="W2262" r:id="rId4108" xr:uid="{93F2566C-761F-734F-BE15-B19F41374794}"/>
    <hyperlink ref="J2263" r:id="rId4109" xr:uid="{408B6FA3-4DB8-5F48-A76B-AF06C5FF9ED0}"/>
    <hyperlink ref="W2263" r:id="rId4110" xr:uid="{0DD7F5A5-9FB5-2747-89DD-D0B96A7D8043}"/>
    <hyperlink ref="J2264" r:id="rId4111" xr:uid="{16815EDF-7ACE-5345-A05A-F53EB63C01FD}"/>
    <hyperlink ref="W2264" r:id="rId4112" xr:uid="{95E92EE2-ABCA-9E48-ACFC-C84208127EB5}"/>
    <hyperlink ref="J2265" r:id="rId4113" xr:uid="{3373D9D4-EFA9-A548-888D-D103D8C725FA}"/>
    <hyperlink ref="P2265" r:id="rId4114" xr:uid="{650269BA-9E97-7848-B640-58C7AC85FC02}"/>
    <hyperlink ref="W2265" r:id="rId4115" xr:uid="{4B4E3BBD-AEA6-CE41-90B0-5482B7FED242}"/>
    <hyperlink ref="J2266" r:id="rId4116" xr:uid="{FCC9B33E-8487-2249-BD7F-3C04DD124CF0}"/>
    <hyperlink ref="W2266" r:id="rId4117" xr:uid="{4268A8C1-6B92-4841-BE8B-4F5FA38FA9F7}"/>
    <hyperlink ref="J2267" r:id="rId4118" xr:uid="{F52A4DC2-CAD1-8444-BEC0-33FD1C301560}"/>
    <hyperlink ref="W2267" r:id="rId4119" xr:uid="{B5F88922-269B-BC4A-A796-4C4EEEFFBE12}"/>
    <hyperlink ref="J2268" r:id="rId4120" xr:uid="{C91FEF8B-6A7C-E24C-90B5-855F088AD401}"/>
    <hyperlink ref="W2268" r:id="rId4121" xr:uid="{9FD16295-05DD-E644-B779-DAB2D21DDC93}"/>
    <hyperlink ref="J2269" r:id="rId4122" xr:uid="{909D1771-17BE-C54C-A270-DE6E8C490D0A}"/>
    <hyperlink ref="W2269" r:id="rId4123" xr:uid="{5E045B53-D57E-1049-AB6B-95F559A07346}"/>
    <hyperlink ref="J2270" r:id="rId4124" xr:uid="{3460619F-A97F-4B47-AB7F-F21ECBF1A50B}"/>
    <hyperlink ref="W2270" r:id="rId4125" xr:uid="{3169C80E-412B-2349-A66F-A9BB21B14A65}"/>
    <hyperlink ref="J2271" r:id="rId4126" xr:uid="{5FB398EF-5D0A-8E4D-AE41-4761D77DAC7F}"/>
    <hyperlink ref="W2271" r:id="rId4127" xr:uid="{FF79C721-5860-6449-AE66-54EC22EBEEC6}"/>
    <hyperlink ref="J2272" r:id="rId4128" xr:uid="{AAE264C8-200E-7743-9CF5-6E081A006D0C}"/>
    <hyperlink ref="W2272" r:id="rId4129" xr:uid="{8D3BED65-ACA5-7044-A37D-DEDFDEA52F76}"/>
    <hyperlink ref="J2273" r:id="rId4130" xr:uid="{3B606116-DB3A-D442-A5F3-D2A0D5E07562}"/>
    <hyperlink ref="W2273" r:id="rId4131" xr:uid="{107A2E8A-10A6-0E43-8703-3E4045F8AADB}"/>
    <hyperlink ref="J2274" r:id="rId4132" xr:uid="{A116A20F-7497-414A-89E3-AC444B7F984E}"/>
    <hyperlink ref="W2274" r:id="rId4133" xr:uid="{50AE7D8E-249E-1045-AB46-026FB741FC9B}"/>
    <hyperlink ref="J2275" r:id="rId4134" xr:uid="{CD7686E8-85FF-9647-B71B-195F61D844C8}"/>
    <hyperlink ref="W2275" r:id="rId4135" xr:uid="{A0E69644-AE36-5C47-A033-920714A3F93C}"/>
    <hyperlink ref="J2276" r:id="rId4136" xr:uid="{91297CF2-ACD4-C246-B5EA-F2C5B2853E8B}"/>
    <hyperlink ref="J2277" r:id="rId4137" xr:uid="{D01EDD8E-B005-294D-80BB-4AAE82ECA864}"/>
    <hyperlink ref="W2277" r:id="rId4138" xr:uid="{C14ECE52-C917-EB4A-A83C-89D034726EC9}"/>
    <hyperlink ref="J2278" r:id="rId4139" xr:uid="{5C93A3B2-C901-5447-9E50-A805BC2166BE}"/>
    <hyperlink ref="W2278" r:id="rId4140" xr:uid="{A04B8B5F-8583-8D41-9BE2-65E868295E9A}"/>
    <hyperlink ref="J2279" r:id="rId4141" xr:uid="{5BE3EEE3-CBB7-8443-B725-3FE84AA57F72}"/>
    <hyperlink ref="W2279" r:id="rId4142" xr:uid="{E17A925A-5CC1-B249-96E6-638914AA3CC9}"/>
    <hyperlink ref="J2280" r:id="rId4143" xr:uid="{E72BD5B3-6F18-B14B-87BF-5B733F1199CA}"/>
    <hyperlink ref="W2280" r:id="rId4144" xr:uid="{56DB2368-DE2B-8848-8DA7-2500FE9933D6}"/>
    <hyperlink ref="J2281" r:id="rId4145" xr:uid="{BC79446A-E22E-3B48-88CA-8230C73008B0}"/>
    <hyperlink ref="W2281" r:id="rId4146" xr:uid="{C30F3382-6BE8-8441-8DA2-F9A0D69AED18}"/>
    <hyperlink ref="J2282" r:id="rId4147" xr:uid="{3797A4CF-C95C-974C-BDE0-E4D0304F6570}"/>
    <hyperlink ref="W2282" r:id="rId4148" xr:uid="{B6731C37-7F5A-A844-A5D5-5ED27261D227}"/>
    <hyperlink ref="J2283" r:id="rId4149" xr:uid="{31883027-034B-424C-B994-B45C4E4EC785}"/>
    <hyperlink ref="W2283" r:id="rId4150" xr:uid="{1AEF0C77-CBA1-574E-9B89-531D3CA890FC}"/>
    <hyperlink ref="J2284" r:id="rId4151" xr:uid="{183F3BE5-E563-FF4F-8B3B-6DC2C4CFDB11}"/>
    <hyperlink ref="W2284" r:id="rId4152" xr:uid="{212AE818-2BA1-0545-AAB2-3912B20EF5D2}"/>
    <hyperlink ref="J2285" r:id="rId4153" xr:uid="{6EC55E9C-D1EF-F144-AE65-859C1AE43570}"/>
    <hyperlink ref="W2285" r:id="rId4154" xr:uid="{9379E16E-2C25-C747-ADE5-310C653CB1E0}"/>
    <hyperlink ref="J2286" r:id="rId4155" xr:uid="{AF8D4B35-4DF7-664B-8602-1C0F79CCA725}"/>
    <hyperlink ref="W2286" r:id="rId4156" xr:uid="{E05038B2-69D1-4D41-BF91-FD67F8C9AC03}"/>
    <hyperlink ref="J2287" r:id="rId4157" xr:uid="{BA536461-4F35-CD4F-8E85-4978A18F9E6B}"/>
    <hyperlink ref="W2287" r:id="rId4158" xr:uid="{E06D41C8-4D93-5141-9C86-E7D1E43450DA}"/>
    <hyperlink ref="J2288" r:id="rId4159" xr:uid="{4C5D530F-96E0-534D-AC6D-CAB6ACCB5A27}"/>
    <hyperlink ref="W2288" r:id="rId4160" xr:uid="{EF7238B7-7A54-674B-BD7C-125F69A2EE53}"/>
    <hyperlink ref="J2289" r:id="rId4161" xr:uid="{1A695650-9AB2-BA46-8705-D824AA849C83}"/>
    <hyperlink ref="W2289" r:id="rId4162" xr:uid="{1E1F14C6-B4A6-F946-8588-CCF49894A9C9}"/>
    <hyperlink ref="J2290" r:id="rId4163" xr:uid="{2ED88F57-460D-314B-9AB4-DF0CFFE94F41}"/>
    <hyperlink ref="W2290" r:id="rId4164" xr:uid="{C0C537E1-38D7-6548-984C-96B5F835B78D}"/>
    <hyperlink ref="J2291" r:id="rId4165" xr:uid="{88A954F4-D0EC-D645-B4BE-0A4F981D50FA}"/>
    <hyperlink ref="W2291" r:id="rId4166" xr:uid="{3BE33B64-B160-B04F-BC0D-E97CBA100E66}"/>
    <hyperlink ref="J2292" r:id="rId4167" xr:uid="{D3EED21A-2F14-7544-AED5-2EEAF88E4498}"/>
    <hyperlink ref="W2292" r:id="rId4168" xr:uid="{BB60C115-4D8E-694F-921C-2F5C39BDE945}"/>
    <hyperlink ref="J2293" r:id="rId4169" xr:uid="{AD71E0A5-1B2A-1F44-AD2D-B4C5A0FCBB3A}"/>
    <hyperlink ref="W2293" r:id="rId4170" xr:uid="{68DD8E51-DD03-694E-BDF2-A07DFF02A11A}"/>
    <hyperlink ref="J2294" r:id="rId4171" xr:uid="{79728033-3425-1845-8850-6039433708C0}"/>
    <hyperlink ref="W2294" r:id="rId4172" xr:uid="{F6A7233B-7725-394A-AC08-A39E79BEA69E}"/>
    <hyperlink ref="J2295" r:id="rId4173" xr:uid="{31989C6B-2D86-DC47-B13E-8AFA446B70B8}"/>
    <hyperlink ref="W2295" r:id="rId4174" xr:uid="{EBD19313-3048-E146-BDCC-0088798310B7}"/>
    <hyperlink ref="J2296" r:id="rId4175" xr:uid="{B2AAF1F6-7324-CF4E-94C9-65C3291833A0}"/>
    <hyperlink ref="W2296" r:id="rId4176" xr:uid="{86F3492F-9739-F848-84F6-9D0412C06210}"/>
    <hyperlink ref="J2297" r:id="rId4177" xr:uid="{0FFD5875-B7A6-714F-956D-D297D98567F4}"/>
    <hyperlink ref="W2297" r:id="rId4178" xr:uid="{B8AF7234-FE23-AF40-AF2D-C9C286764069}"/>
    <hyperlink ref="J2298" r:id="rId4179" xr:uid="{326853D2-942B-0847-920B-16F13F753E86}"/>
    <hyperlink ref="W2298" r:id="rId4180" xr:uid="{5CEF4443-447F-2E42-8538-BF0182EAABBA}"/>
    <hyperlink ref="J2299" r:id="rId4181" xr:uid="{5DF0D7FA-06E2-254C-8160-6BD4B4C4A0E4}"/>
    <hyperlink ref="W2299" r:id="rId4182" xr:uid="{46639FA7-0CEB-BB4C-8667-5A5F73ECB967}"/>
    <hyperlink ref="J2300" r:id="rId4183" xr:uid="{748B0480-068C-2145-9C16-655E98FE9CC7}"/>
    <hyperlink ref="W2300" r:id="rId4184" xr:uid="{5629CB4E-9BC8-754E-8A1B-AECEA29A5771}"/>
    <hyperlink ref="J2301" r:id="rId4185" xr:uid="{9EB14354-158A-6341-BC52-410D084B0CE1}"/>
    <hyperlink ref="W2301" r:id="rId4186" xr:uid="{6D30BF0F-40BB-9A47-8D21-6C5F6766AF50}"/>
    <hyperlink ref="J2302" r:id="rId4187" xr:uid="{BD1720AA-1E8F-3B40-ACBB-6C3A8ABEE36E}"/>
    <hyperlink ref="W2302" r:id="rId4188" xr:uid="{BF7505BA-9D49-1244-B6A9-26CED63C9CAC}"/>
    <hyperlink ref="J2303" r:id="rId4189" xr:uid="{F68A55FC-94B9-9A4C-8031-3EA4CB97FAA0}"/>
    <hyperlink ref="W2303" r:id="rId4190" xr:uid="{AB0288C7-38B1-7241-986F-67DCF641FC8D}"/>
    <hyperlink ref="J2304" r:id="rId4191" xr:uid="{42512679-09F6-EC45-9B82-0A34343453E9}"/>
    <hyperlink ref="J2305" r:id="rId4192" xr:uid="{4CCCA722-B9C2-4440-A9CC-AE97673FA84B}"/>
    <hyperlink ref="W2305" r:id="rId4193" xr:uid="{A91575B0-2EF2-C940-BF33-22B32516FD7A}"/>
    <hyperlink ref="J2306" r:id="rId4194" xr:uid="{F008DF64-42C6-6140-B58D-EF5001F4BF70}"/>
    <hyperlink ref="W2306" r:id="rId4195" xr:uid="{0A0022CF-88DF-ED4E-A655-59CA38CFB813}"/>
    <hyperlink ref="J2307" r:id="rId4196" xr:uid="{FB04E609-1BEB-0F41-9635-94CF397202AA}"/>
    <hyperlink ref="W2307" r:id="rId4197" xr:uid="{0C575E3D-25DD-1C47-91DB-26571FC49EB8}"/>
    <hyperlink ref="J2308" r:id="rId4198" xr:uid="{AC0FDDEA-ECB3-304B-AF18-8A53EE6FCDB4}"/>
    <hyperlink ref="W2308" r:id="rId4199" xr:uid="{67918F30-6D73-694F-8E54-65C76B88603B}"/>
    <hyperlink ref="J2309" r:id="rId4200" xr:uid="{1D89EB8F-7210-C647-9566-B96855F8D00D}"/>
    <hyperlink ref="W2309" r:id="rId4201" xr:uid="{20D14DE2-2EF1-2E46-97D7-29742FC76F0C}"/>
    <hyperlink ref="J2310" r:id="rId4202" xr:uid="{D3B0E13E-CC0B-934A-AEFE-044E2998D0B4}"/>
    <hyperlink ref="W2310" r:id="rId4203" xr:uid="{DA147117-A770-C247-ACBF-3DA168EAD6B0}"/>
    <hyperlink ref="J2311" r:id="rId4204" xr:uid="{C9238764-F6E3-254E-A0E8-6E468F4FA3C3}"/>
    <hyperlink ref="W2311" r:id="rId4205" xr:uid="{6E4FCD72-0BF5-7B42-96FD-FF5B5F25637C}"/>
    <hyperlink ref="J2312" r:id="rId4206" xr:uid="{69ED95BC-9A16-3347-B0FB-B7F44DDD12A6}"/>
    <hyperlink ref="W2312" r:id="rId4207" xr:uid="{FDA507C3-FB07-7746-BF1F-76C1B5A8DDFC}"/>
    <hyperlink ref="J2313" r:id="rId4208" xr:uid="{9A53D938-3960-974F-BDD3-587C8F64BF36}"/>
    <hyperlink ref="W2313" r:id="rId4209" xr:uid="{F4938DF3-76E2-4043-AF25-83465038E811}"/>
    <hyperlink ref="J2314" r:id="rId4210" xr:uid="{C4BA0FEF-1405-D143-B827-D2EB06D09826}"/>
    <hyperlink ref="J2315" r:id="rId4211" xr:uid="{509FF694-91CE-BE42-92C2-4E4AA4580904}"/>
    <hyperlink ref="W2315" r:id="rId4212" xr:uid="{D7B6170B-9FB9-D448-A896-F1F63B2C0EDD}"/>
    <hyperlink ref="J2316" r:id="rId4213" xr:uid="{885F2FE5-B6C2-1D40-ABD5-5AF73C2A0333}"/>
    <hyperlink ref="W2316" r:id="rId4214" xr:uid="{6B01D09C-463B-8346-A04C-C77D5CEFD0D8}"/>
    <hyperlink ref="J2317" r:id="rId4215" xr:uid="{14250045-3B74-014F-AD8F-DE7B6634DB9F}"/>
    <hyperlink ref="W2317" r:id="rId4216" xr:uid="{F12609BD-0663-C547-8314-8F4A2C5F5F50}"/>
    <hyperlink ref="J2318" r:id="rId4217" xr:uid="{23BE1614-AD79-ED4D-B706-C98CE02C4080}"/>
    <hyperlink ref="J2319" r:id="rId4218" xr:uid="{C3E357E1-56CD-B741-94CF-00067BC982E3}"/>
    <hyperlink ref="W2319" r:id="rId4219" xr:uid="{689E8D95-B821-CA47-B061-34C2DC31D8B5}"/>
    <hyperlink ref="J2320" r:id="rId4220" xr:uid="{334885B4-BD85-244F-BB06-6E7A8C06E2E1}"/>
    <hyperlink ref="W2320" r:id="rId4221" xr:uid="{BCAE3641-749F-FF43-B04B-1BB4DB03935A}"/>
    <hyperlink ref="J2321" r:id="rId4222" xr:uid="{64537983-9D89-E243-B3DB-7694636161D0}"/>
    <hyperlink ref="W2321" r:id="rId4223" xr:uid="{F1E3D0E3-1F69-F049-86F8-7EA994D33174}"/>
    <hyperlink ref="J2322" r:id="rId4224" xr:uid="{C7226A23-7CC4-3446-9A18-74BDCF8D23CA}"/>
    <hyperlink ref="W2322" r:id="rId4225" xr:uid="{F11F7BAA-2536-BE4B-92F4-8CF3DF4462EF}"/>
    <hyperlink ref="J2323" r:id="rId4226" xr:uid="{9C7C561B-1653-E14F-97A1-17968A17B95F}"/>
    <hyperlink ref="W2323" r:id="rId4227" xr:uid="{EC6AEDFF-D5AB-9F46-97D1-87174CFFCD5F}"/>
    <hyperlink ref="J2324" r:id="rId4228" xr:uid="{EA277175-FAE4-2B49-A625-D125BCFA2D6D}"/>
    <hyperlink ref="W2324" r:id="rId4229" xr:uid="{24609BD2-2F8B-A740-A7C6-7D0818FE1598}"/>
    <hyperlink ref="J2325" r:id="rId4230" xr:uid="{66A38461-EE93-B147-8E52-0D9A2AAFDCF4}"/>
    <hyperlink ref="W2325" r:id="rId4231" xr:uid="{79F0C273-62E3-B44E-9083-C2393F661937}"/>
    <hyperlink ref="J2326" r:id="rId4232" xr:uid="{2FF71F4B-C989-A344-8FA6-9583DC4EDCD0}"/>
    <hyperlink ref="W2326" r:id="rId4233" xr:uid="{161E082A-EDB1-6845-A512-A801D99833FD}"/>
    <hyperlink ref="J2327" r:id="rId4234" xr:uid="{4BF9F595-DD41-2C41-8F3C-B37F7766D5DE}"/>
    <hyperlink ref="W2327" r:id="rId4235" xr:uid="{15DF55C5-2720-4149-BD7F-D9466451FCC2}"/>
    <hyperlink ref="J2328" r:id="rId4236" xr:uid="{546DC458-D80E-EB42-A2A6-65F15AFF6159}"/>
    <hyperlink ref="W2328" r:id="rId4237" xr:uid="{5327F436-AE3F-5940-912B-6DB19D0EAED5}"/>
    <hyperlink ref="J2329" r:id="rId4238" xr:uid="{4ECC06BE-4663-5E42-B685-5EA809585B9C}"/>
    <hyperlink ref="W2329" r:id="rId4239" xr:uid="{6223C3F7-F9B6-FC43-B1B0-75EC4717AA74}"/>
    <hyperlink ref="J2330" r:id="rId4240" xr:uid="{676F6B1C-BFB1-1944-B868-D651B665D359}"/>
    <hyperlink ref="W2330" r:id="rId4241" xr:uid="{46DDD694-D46D-1047-BB76-52656321BF5E}"/>
    <hyperlink ref="J2331" r:id="rId4242" xr:uid="{2B7D7896-E145-2D48-AFEF-A152F51B80C2}"/>
    <hyperlink ref="W2331" r:id="rId4243" xr:uid="{6EE8A49E-2ED1-BD45-BA58-DC35CB5BDC22}"/>
    <hyperlink ref="J2332" r:id="rId4244" xr:uid="{66A19188-90A2-4241-A2B6-273FA41C7557}"/>
    <hyperlink ref="W2332" r:id="rId4245" xr:uid="{F2A71681-F4C7-D94A-A2BF-9732E40DCFCB}"/>
    <hyperlink ref="J2333" r:id="rId4246" xr:uid="{5445E164-A5C2-4649-BCE7-2DF7E20CCB99}"/>
    <hyperlink ref="W2333" r:id="rId4247" xr:uid="{0B3EE384-132B-5546-BC60-A80485EA7636}"/>
    <hyperlink ref="J2334" r:id="rId4248" xr:uid="{C63937C1-20E0-5C44-BCE1-DAEB18A49A4F}"/>
    <hyperlink ref="W2334" r:id="rId4249" xr:uid="{6040250A-7C13-2842-823B-77521695C48F}"/>
    <hyperlink ref="J2335" r:id="rId4250" xr:uid="{8433C266-3166-7D4F-B578-A19CFA9CA9E4}"/>
    <hyperlink ref="W2335" r:id="rId4251" xr:uid="{E9721885-855B-CB44-A859-B63965AAAB07}"/>
    <hyperlink ref="J2336" r:id="rId4252" xr:uid="{D60A77D3-967E-1244-A702-F1045963597D}"/>
    <hyperlink ref="J2337" r:id="rId4253" xr:uid="{EB3A8618-476D-8D46-AA56-E1AD1C2CD2D2}"/>
    <hyperlink ref="W2337" r:id="rId4254" xr:uid="{30E3CF37-08A8-BE4E-B02E-E6516896195F}"/>
    <hyperlink ref="J2338" r:id="rId4255" xr:uid="{BFA38651-A49C-864B-A066-A40ECB1FFE31}"/>
    <hyperlink ref="W2338" r:id="rId4256" xr:uid="{FF89D218-0E6E-DC4E-B10E-C00CDC66A6A7}"/>
    <hyperlink ref="W2339" r:id="rId4257" xr:uid="{34905ADF-287B-DC47-837C-CAF7D75B1E9E}"/>
    <hyperlink ref="J2340" r:id="rId4258" xr:uid="{08DC60F7-BDC1-BE47-BADE-E4473F2CE2D9}"/>
    <hyperlink ref="W2340" r:id="rId4259" xr:uid="{B5DF600F-CA71-7748-92FD-33F1F5DA027F}"/>
    <hyperlink ref="J2341" r:id="rId4260" xr:uid="{D08648E6-6128-EC4A-AAA2-23913C76A1A4}"/>
    <hyperlink ref="W2341" r:id="rId4261" xr:uid="{2FC819AE-15B3-0948-9FD5-3E553F74C969}"/>
    <hyperlink ref="J2342" r:id="rId4262" xr:uid="{3887D9FD-5E9B-FE4C-A60A-88D65117A099}"/>
    <hyperlink ref="W2342" r:id="rId4263" xr:uid="{45F58183-7C77-454A-B3A4-AB72AF76AA0C}"/>
    <hyperlink ref="J2343" r:id="rId4264" xr:uid="{F1BE020E-1073-4745-80F0-4C9BD05DAAE0}"/>
    <hyperlink ref="W2343" r:id="rId4265" xr:uid="{6A7494DF-CED4-A84B-A41F-22FF39090476}"/>
    <hyperlink ref="J2344" r:id="rId4266" xr:uid="{9F05BB40-8E6A-A14A-9261-8AD93C5044E2}"/>
    <hyperlink ref="W2344" r:id="rId4267" xr:uid="{25ACE3B4-EB92-8544-8CAC-6A0F32A12E3B}"/>
    <hyperlink ref="J2345" r:id="rId4268" xr:uid="{77BB10A8-293F-2146-B7FF-1355DC7F756E}"/>
    <hyperlink ref="W2345" r:id="rId4269" xr:uid="{49120B93-38BF-D04A-B4FA-BCFA2E2695BC}"/>
    <hyperlink ref="J2346" r:id="rId4270" xr:uid="{9A5EB573-8F8E-4543-9E27-6215135EF3D5}"/>
    <hyperlink ref="W2346" r:id="rId4271" xr:uid="{35794284-C75B-764B-9CEF-ECA93549380B}"/>
    <hyperlink ref="J2347" r:id="rId4272" xr:uid="{0C8F4418-3040-C949-82A9-AD930566990C}"/>
    <hyperlink ref="W2347" r:id="rId4273" xr:uid="{A92F7601-B250-4B47-AC0F-53D2891F0A41}"/>
    <hyperlink ref="J2348" r:id="rId4274" xr:uid="{75B0EE8A-17C3-DD40-9E61-CBA58593D3DC}"/>
    <hyperlink ref="W2348" r:id="rId4275" xr:uid="{4D84C3AA-8BBF-F543-B85E-D5F12BCCA564}"/>
    <hyperlink ref="J2349" r:id="rId4276" xr:uid="{846237D7-6FDC-0349-9188-33DB1C903D21}"/>
    <hyperlink ref="W2349" r:id="rId4277" xr:uid="{CF990DA6-550E-9647-9EF1-4AFCE70970B1}"/>
    <hyperlink ref="J2350" r:id="rId4278" xr:uid="{45BFF51B-9680-4A4F-8625-535EF616C950}"/>
    <hyperlink ref="W2350" r:id="rId4279" xr:uid="{C135291C-9818-2E4B-A76E-21E0D0BE5C38}"/>
    <hyperlink ref="J2351" r:id="rId4280" xr:uid="{544CC1CB-8DB2-7942-B563-E57F3C80494F}"/>
    <hyperlink ref="W2351" r:id="rId4281" xr:uid="{E91505BD-34E4-EB48-AAD8-54F960E54C9B}"/>
    <hyperlink ref="J2352" r:id="rId4282" xr:uid="{03B4FCE9-215B-194B-A1A4-1DCECA471CE5}"/>
    <hyperlink ref="W2352" r:id="rId4283" xr:uid="{B5B60CB0-3444-A444-9038-6FC5D9DC86BF}"/>
    <hyperlink ref="J2353" r:id="rId4284" xr:uid="{E592B868-00D1-944E-BE1B-981DF83883F8}"/>
    <hyperlink ref="W2353" r:id="rId4285" xr:uid="{8D70FD57-B96C-0640-9013-22DB2B9F9BA6}"/>
    <hyperlink ref="J2354" r:id="rId4286" xr:uid="{D556F7FB-E361-EC4E-A7E5-23837895494C}"/>
    <hyperlink ref="W2354" r:id="rId4287" xr:uid="{2FAA7238-1024-2A4C-B0B4-8F117EDF7960}"/>
    <hyperlink ref="J2355" r:id="rId4288" xr:uid="{D10A58B8-92B4-CA42-8C79-DB51CD53673F}"/>
    <hyperlink ref="W2355" r:id="rId4289" xr:uid="{1E2C6E89-2D9A-9241-9B72-1D8B0A1C6B5F}"/>
    <hyperlink ref="J2356" r:id="rId4290" xr:uid="{3F6EECB1-C534-2149-A5C7-771D032A4867}"/>
    <hyperlink ref="W2356" r:id="rId4291" xr:uid="{FDEF6828-6F12-314D-9CDD-FC8FE014B80C}"/>
    <hyperlink ref="J2357" r:id="rId4292" xr:uid="{0A109691-AEB5-1E48-B6FB-534AF735D2A6}"/>
    <hyperlink ref="W2357" r:id="rId4293" xr:uid="{0FF0E6DB-15EF-9849-BD8A-EF9F362417F5}"/>
    <hyperlink ref="J2358" r:id="rId4294" xr:uid="{1BCC3E9B-D4E3-4A4D-A9CC-D6C7D2AC2987}"/>
    <hyperlink ref="J2359" r:id="rId4295" xr:uid="{EDF61B37-1B8D-2D49-98A5-F3245E709586}"/>
    <hyperlink ref="W2359" r:id="rId4296" xr:uid="{7C8E192F-6A35-C549-8397-F855EFB479C3}"/>
    <hyperlink ref="J2360" r:id="rId4297" xr:uid="{9E1A2EA7-260D-984B-A74E-720FA4D517A3}"/>
    <hyperlink ref="W2360" r:id="rId4298" xr:uid="{F56C4608-1EED-4844-B8EE-72443E681113}"/>
    <hyperlink ref="J2361" r:id="rId4299" xr:uid="{9B81E3FF-E17C-404A-80CA-82728FC41E43}"/>
    <hyperlink ref="W2361" r:id="rId4300" xr:uid="{5C2B1127-560B-DC43-AE33-0FD0F8E38CEB}"/>
    <hyperlink ref="J2362" r:id="rId4301" xr:uid="{C78E74EB-2945-814C-A33B-969B6DF98732}"/>
    <hyperlink ref="W2362" r:id="rId4302" xr:uid="{2D26CF4C-5DB3-E74B-BF7E-EF873B1EBD8A}"/>
    <hyperlink ref="J2363" r:id="rId4303" xr:uid="{A1DE8189-6389-D549-B34A-A65744433014}"/>
    <hyperlink ref="W2363" r:id="rId4304" xr:uid="{2D3DE271-F5E5-3A4A-AEA9-CB60C3AFE099}"/>
    <hyperlink ref="J2364" r:id="rId4305" xr:uid="{625BDA55-A9A1-444A-944F-18C8F051918F}"/>
    <hyperlink ref="W2364" r:id="rId4306" xr:uid="{CA20F9EC-B913-F848-8FD2-2CF4260095F8}"/>
    <hyperlink ref="J2365" r:id="rId4307" xr:uid="{58085E16-1A3B-3B40-874E-F16B2D71C952}"/>
    <hyperlink ref="W2365" r:id="rId4308" xr:uid="{D92BE3E0-756A-5F44-BE9F-8C350DC3A8E1}"/>
    <hyperlink ref="J2366" r:id="rId4309" xr:uid="{E8471648-6BE9-B740-BB77-216C741EEC8C}"/>
    <hyperlink ref="W2366" r:id="rId4310" xr:uid="{CFACCABA-98E4-CF41-9F51-30DFC800289C}"/>
    <hyperlink ref="J2367" r:id="rId4311" xr:uid="{026B414E-9B51-314E-8D55-13ACA260B95E}"/>
    <hyperlink ref="W2367" r:id="rId4312" xr:uid="{0C887F62-97FB-D149-8109-025BBD37CA2C}"/>
    <hyperlink ref="J2368" r:id="rId4313" xr:uid="{7B66C873-A685-BE4C-8F07-4F533E7AB1BE}"/>
    <hyperlink ref="J2369" r:id="rId4314" xr:uid="{2D2BDFCD-F64E-F646-A9C3-BC949A073D0E}"/>
    <hyperlink ref="J2370" r:id="rId4315" xr:uid="{263912F6-B04D-6643-8E44-A7C69AB96E88}"/>
    <hyperlink ref="W2370" r:id="rId4316" xr:uid="{030CBFEB-1A36-F947-B225-5815418DBF16}"/>
    <hyperlink ref="J2371" r:id="rId4317" xr:uid="{2100C379-4A62-4E4D-956A-2131DA70989A}"/>
    <hyperlink ref="W2371" r:id="rId4318" xr:uid="{7517CD17-8A89-9E4E-8A28-E2F68C5068AC}"/>
    <hyperlink ref="J2372" r:id="rId4319" xr:uid="{C102D870-C8BF-8645-9FF7-34818659E5B0}"/>
    <hyperlink ref="W2372" r:id="rId4320" xr:uid="{61A6104F-39AE-DE4D-B846-EC0EBA87B8F4}"/>
    <hyperlink ref="J2373" r:id="rId4321" xr:uid="{DABD3D28-78E6-C449-95BD-F756E5CE29D4}"/>
    <hyperlink ref="W2373" r:id="rId4322" xr:uid="{0912B7CD-90E1-9A42-9219-6524F1D8B246}"/>
    <hyperlink ref="J2374" r:id="rId4323" xr:uid="{59FA10FB-032A-CF47-A71D-46521F7FD2DA}"/>
    <hyperlink ref="W2374" r:id="rId4324" xr:uid="{074876CD-F669-3743-9AC8-14BADB36B079}"/>
    <hyperlink ref="J2375" r:id="rId4325" xr:uid="{4E52DFC0-AA79-A346-8991-7F86ECE69A87}"/>
    <hyperlink ref="W2375" r:id="rId4326" xr:uid="{5F36769F-6936-6E4B-9A72-6B58A5BBA72C}"/>
    <hyperlink ref="J2376" r:id="rId4327" xr:uid="{2E5AFC54-DC8B-904C-BE43-FD3698878379}"/>
    <hyperlink ref="W2376" r:id="rId4328" xr:uid="{E82BA064-8814-C34E-8334-AC014F7C5BEC}"/>
    <hyperlink ref="J2377" r:id="rId4329" xr:uid="{2278D641-2A61-AF41-8FF8-20E76F3ECCC3}"/>
    <hyperlink ref="W2377" r:id="rId4330" xr:uid="{A4F35E85-1F00-574A-96CA-882C92AE4E03}"/>
    <hyperlink ref="J2378" r:id="rId4331" xr:uid="{20E37CEE-50CD-D548-9577-B522AFF7EB90}"/>
    <hyperlink ref="W2378" r:id="rId4332" xr:uid="{BEA8961B-D922-A741-8D05-21926878F73C}"/>
    <hyperlink ref="J2379" r:id="rId4333" xr:uid="{7AE5705F-3724-964A-92FF-519B03FCC749}"/>
    <hyperlink ref="W2379" r:id="rId4334" xr:uid="{D3BBA144-61F7-B243-93FE-4D075B8D5C4B}"/>
    <hyperlink ref="W2380" r:id="rId4335" xr:uid="{9A937FDC-B208-5341-A805-70984D2D5C4A}"/>
    <hyperlink ref="J2381" r:id="rId4336" xr:uid="{3211D142-ED0C-ED43-B49B-572B549DC213}"/>
    <hyperlink ref="W2381" r:id="rId4337" xr:uid="{63E9B74E-2CF0-7E47-82CA-B664A28C7FB1}"/>
    <hyperlink ref="J2382" r:id="rId4338" xr:uid="{40EBE72A-3D4C-0241-8E22-30DCA8833D1D}"/>
    <hyperlink ref="W2382" r:id="rId4339" xr:uid="{7B6D6A93-1337-404E-9A7E-A461738C1828}"/>
    <hyperlink ref="J2383" r:id="rId4340" xr:uid="{60B7709A-D5FC-0949-A468-F55B5BCAED13}"/>
    <hyperlink ref="W2383" r:id="rId4341" xr:uid="{831DCA68-0EC9-1243-BE93-8FF85574C1C3}"/>
    <hyperlink ref="J2384" r:id="rId4342" xr:uid="{3EBDD541-46DA-3A4E-BFED-C85EE8FD95EB}"/>
    <hyperlink ref="W2384" r:id="rId4343" xr:uid="{B2D6CB2E-FD76-B348-A350-3205EB14B837}"/>
    <hyperlink ref="J2385" r:id="rId4344" xr:uid="{DD42E3C7-6747-E044-837E-1EF5D83D99C0}"/>
    <hyperlink ref="W2385" r:id="rId4345" xr:uid="{873A1632-CE53-9A4E-83D1-C1237F999D34}"/>
    <hyperlink ref="W2386" r:id="rId4346" xr:uid="{4E0B2DE4-54E4-8742-BBD1-CC4607A3CF7D}"/>
    <hyperlink ref="J2387" r:id="rId4347" xr:uid="{681F4470-BF19-204E-BA42-1981E7787287}"/>
    <hyperlink ref="W2387" r:id="rId4348" xr:uid="{8B6E6F8A-E992-FC4D-B426-15CE916D4CF1}"/>
    <hyperlink ref="J2388" r:id="rId4349" xr:uid="{7F72A795-B739-D643-A40F-754D923C8CFF}"/>
    <hyperlink ref="W2388" r:id="rId4350" xr:uid="{2155129C-9C44-1741-9750-5F90904D259C}"/>
    <hyperlink ref="J2389" r:id="rId4351" xr:uid="{F457E421-0AF1-724E-9C4A-DA20A83ECD53}"/>
    <hyperlink ref="W2389" r:id="rId4352" xr:uid="{289686BE-E193-874B-86D8-2B2BBB6A0A8C}"/>
    <hyperlink ref="J2390" r:id="rId4353" xr:uid="{13F4E4FB-DB42-6C4D-829E-48256A963FED}"/>
    <hyperlink ref="W2390" r:id="rId4354" xr:uid="{CB6752E1-CE44-5747-AE59-D65C60FAFAEA}"/>
    <hyperlink ref="J2391" r:id="rId4355" xr:uid="{14A19D48-A497-D44E-91FE-C4BFA8418F86}"/>
    <hyperlink ref="W2391" r:id="rId4356" xr:uid="{0B886D01-584A-7C44-AE09-0C0B2FD35F21}"/>
    <hyperlink ref="J2392" r:id="rId4357" xr:uid="{53F3B1BF-D5C6-DC40-997F-D9351BF407A0}"/>
    <hyperlink ref="W2392" r:id="rId4358" xr:uid="{2F4FD6DD-C32F-614D-8F4E-43B4EE577C52}"/>
    <hyperlink ref="J2393" r:id="rId4359" xr:uid="{3089856F-ED50-924B-BFEC-EF382BA0FAF3}"/>
    <hyperlink ref="W2393" r:id="rId4360" xr:uid="{FB31EADD-E803-5948-8954-2DDB5E3F942E}"/>
    <hyperlink ref="J2394" r:id="rId4361" xr:uid="{77C2B76D-D9B6-F446-97F9-9C1E35405B4A}"/>
    <hyperlink ref="W2394" r:id="rId4362" xr:uid="{031E4223-8174-9B49-88DE-B311E7EA4C57}"/>
    <hyperlink ref="J2395" r:id="rId4363" xr:uid="{6440653E-D5C7-EB44-8C9C-775C8A2D0639}"/>
    <hyperlink ref="W2395" r:id="rId4364" xr:uid="{E11A4921-A1D0-7041-AA5A-F86C6565237C}"/>
    <hyperlink ref="J2396" r:id="rId4365" xr:uid="{E2D53A33-A645-6743-9EE0-6A8FBDBB4EB7}"/>
    <hyperlink ref="W2396" r:id="rId4366" xr:uid="{3BDC0A3A-4A82-0F49-AADF-2A05BD203760}"/>
    <hyperlink ref="J2397" r:id="rId4367" xr:uid="{BD508738-321E-374A-9231-D05C7BF0B4D1}"/>
    <hyperlink ref="W2397" r:id="rId4368" xr:uid="{6A43B428-2ACF-BC40-8BC1-F54B3B7DEFB4}"/>
    <hyperlink ref="J2398" r:id="rId4369" xr:uid="{B5D1DA39-9A59-3146-AC06-2E990388B7E7}"/>
    <hyperlink ref="W2398" r:id="rId4370" xr:uid="{5534A099-9EE8-F248-8A10-4A280BAB62A2}"/>
    <hyperlink ref="J2399" r:id="rId4371" xr:uid="{00181FE7-1B06-2449-9005-6852E88DF5AB}"/>
    <hyperlink ref="W2399" r:id="rId4372" xr:uid="{95940763-BA4C-834F-95C7-4B637D99FCF1}"/>
    <hyperlink ref="J2400" r:id="rId4373" xr:uid="{FDC531CD-98E0-EA43-915F-3129AC2DF208}"/>
    <hyperlink ref="W2400" r:id="rId4374" xr:uid="{F21210EF-7FFA-A346-846C-C54D42A7D579}"/>
    <hyperlink ref="J2401" r:id="rId4375" xr:uid="{E21CEA5F-74FB-2744-A44A-0FE73AAFFD48}"/>
    <hyperlink ref="W2401" r:id="rId4376" xr:uid="{6747E97B-A3B0-2C46-90FC-52D9C4EA7E3D}"/>
    <hyperlink ref="J2402" r:id="rId4377" xr:uid="{025A6E25-1CF9-744F-88AB-BD7B264E83BA}"/>
    <hyperlink ref="W2402" r:id="rId4378" xr:uid="{762D733E-EC24-B74F-848C-52D80F506212}"/>
    <hyperlink ref="J2403" r:id="rId4379" xr:uid="{7F6C91B9-2F45-534E-8F24-52C24C0789D4}"/>
    <hyperlink ref="W2403" r:id="rId4380" xr:uid="{C771B617-EA77-1B42-9D8B-BAE661BD9AC2}"/>
    <hyperlink ref="J2404" r:id="rId4381" xr:uid="{B5E82F36-C098-474E-86EC-1EB2E84DDF2D}"/>
    <hyperlink ref="W2404" r:id="rId4382" xr:uid="{C15AB3FC-EC8F-024D-A90A-5AA1C48499F6}"/>
    <hyperlink ref="J2405" r:id="rId4383" xr:uid="{604F8EC1-DD63-234D-A9D0-407E63DDB069}"/>
    <hyperlink ref="W2405" r:id="rId4384" xr:uid="{611D3C7E-5642-3A47-853B-D15EB20B2353}"/>
    <hyperlink ref="J2406" r:id="rId4385" xr:uid="{592E8C8E-9E23-6B48-982F-45B5E0E16395}"/>
    <hyperlink ref="W2406" r:id="rId4386" xr:uid="{53F4D493-A588-3045-8178-54942FA2C9E9}"/>
    <hyperlink ref="J2407" r:id="rId4387" xr:uid="{8FB1D0CB-D72C-EB49-836B-9A1011E3BCD6}"/>
    <hyperlink ref="W2407" r:id="rId4388" xr:uid="{C7B013C1-9838-154B-8494-854E6867C05B}"/>
    <hyperlink ref="J2408" r:id="rId4389" xr:uid="{DEE832C6-A9D6-854F-AE81-931C8AEA8024}"/>
    <hyperlink ref="W2408" r:id="rId4390" xr:uid="{F2DF92E3-E06E-AA45-A33F-1B677AF0D3F2}"/>
    <hyperlink ref="J2409" r:id="rId4391" xr:uid="{ACBC18D4-EE7F-3349-88B6-67645C9B866E}"/>
    <hyperlink ref="W2409" r:id="rId4392" xr:uid="{29535F10-3C36-BF45-B302-B5C2BA356B53}"/>
    <hyperlink ref="J2410" r:id="rId4393" xr:uid="{E4737279-DC13-C448-8E7F-923D25B7CEDF}"/>
    <hyperlink ref="W2410" r:id="rId4394" xr:uid="{91B45EAF-F326-514F-A7E3-B6A2806872D8}"/>
    <hyperlink ref="J2411" r:id="rId4395" xr:uid="{B78673FB-B946-7E4C-8CA6-240015A51F5B}"/>
    <hyperlink ref="W2411" r:id="rId4396" xr:uid="{6D520A2B-7084-4B4D-8EB6-2562BA8E77A5}"/>
    <hyperlink ref="J2412" r:id="rId4397" xr:uid="{41365F68-C314-BE4B-B281-A10CBC7A0A07}"/>
    <hyperlink ref="J2413" r:id="rId4398" xr:uid="{93233897-8F39-4E41-9C25-C641358BFC07}"/>
    <hyperlink ref="J2414" r:id="rId4399" xr:uid="{F9526EB6-A6CE-D749-B266-78E295814FBD}"/>
    <hyperlink ref="W2414" r:id="rId4400" xr:uid="{5F84BA54-74AE-AF42-A618-3EDAEF814F0B}"/>
    <hyperlink ref="J2415" r:id="rId4401" xr:uid="{EE8B1B77-A096-8642-A1FD-09BD4E9D3070}"/>
    <hyperlink ref="W2415" r:id="rId4402" xr:uid="{95745A06-EC43-994A-9FFE-3E973CDE9493}"/>
    <hyperlink ref="J2416" r:id="rId4403" xr:uid="{0223F25C-7587-B147-A323-491C0E643EA5}"/>
    <hyperlink ref="W2416" r:id="rId4404" xr:uid="{18A6CD2B-134F-9849-8F84-49C3BD0B1C41}"/>
    <hyperlink ref="J2417" r:id="rId4405" xr:uid="{351119A1-C137-4B4B-854B-6E9D2FF38070}"/>
    <hyperlink ref="J2418" r:id="rId4406" xr:uid="{CC2945C6-D19F-B44B-852E-59051EDA90E8}"/>
    <hyperlink ref="W2418" r:id="rId4407" xr:uid="{B631721A-03FD-5C40-9ECE-6F83E7348FBB}"/>
    <hyperlink ref="J2419" r:id="rId4408" xr:uid="{FF51B149-C82E-B04B-AA8C-4ED325363A90}"/>
    <hyperlink ref="W2419" r:id="rId4409" xr:uid="{4742E92F-A69E-344F-86D9-73B28CC45288}"/>
    <hyperlink ref="J2420" r:id="rId4410" xr:uid="{46AB050C-97AB-6149-8867-9FA24E44EA30}"/>
    <hyperlink ref="W2420" r:id="rId4411" xr:uid="{DAE227D5-6904-DE48-8C11-74BD5BBE5470}"/>
    <hyperlink ref="J2421" r:id="rId4412" xr:uid="{DF324504-1102-314C-BFD6-51661533A3A7}"/>
    <hyperlink ref="W2421" r:id="rId4413" xr:uid="{1F9780EB-7190-0E40-847B-D03553383873}"/>
    <hyperlink ref="J2422" r:id="rId4414" xr:uid="{2ACB5877-23EC-B444-83E3-CE30D6105C9F}"/>
    <hyperlink ref="W2422" r:id="rId4415" xr:uid="{CE90D366-A437-0947-B46A-E7D86344E6A9}"/>
    <hyperlink ref="J2423" r:id="rId4416" xr:uid="{1D5361C2-A515-0543-A859-3E99E3AE7D6A}"/>
    <hyperlink ref="W2423" r:id="rId4417" xr:uid="{0C3EF817-40F2-3646-BB0F-26E41DE7C5F5}"/>
    <hyperlink ref="J2424" r:id="rId4418" xr:uid="{6E535336-4B26-3D4A-B2F6-764F1496FA41}"/>
    <hyperlink ref="W2424" r:id="rId4419" xr:uid="{713D9115-9E1F-4E4F-BE20-E62B342623B3}"/>
    <hyperlink ref="J2425" r:id="rId4420" xr:uid="{DF17D2FC-0500-9F41-B522-40E684B0AB99}"/>
    <hyperlink ref="W2425" r:id="rId4421" xr:uid="{875FE4BF-A7FA-974B-A124-00D8B290D7ED}"/>
    <hyperlink ref="J2426" r:id="rId4422" xr:uid="{BE464554-A5B6-F54F-8CFC-6D450905EE19}"/>
    <hyperlink ref="W2426" r:id="rId4423" xr:uid="{04571390-81A0-DF43-8BCD-A98F5FEB4FAF}"/>
    <hyperlink ref="J2427" r:id="rId4424" xr:uid="{A46F297C-76AC-7F4A-975C-AC361B31CFB3}"/>
    <hyperlink ref="W2427" r:id="rId4425" xr:uid="{E12FCD28-033F-2D4A-8619-33BAD207A3BC}"/>
    <hyperlink ref="J2428" r:id="rId4426" xr:uid="{4F037E94-2BAE-0947-AB2B-715BBCE75B3A}"/>
    <hyperlink ref="W2428" r:id="rId4427" xr:uid="{7E1A217A-7F2C-7F40-A3AF-C6DE7506B8B9}"/>
    <hyperlink ref="J2429" r:id="rId4428" xr:uid="{F6B841E4-90A7-9A4E-A132-D545307FC9B2}"/>
    <hyperlink ref="W2429" r:id="rId4429" xr:uid="{E95E8699-4B05-FA4C-A276-831FDDF0612E}"/>
    <hyperlink ref="J2430" r:id="rId4430" xr:uid="{3DDC8942-0D42-CB4C-A74C-E0517AD37B94}"/>
    <hyperlink ref="W2430" r:id="rId4431" xr:uid="{70D3C441-99D4-E747-B7D1-30A3C938F9D8}"/>
    <hyperlink ref="W2431" r:id="rId4432" xr:uid="{BD5572DA-78FF-384F-8B66-6E4209DAE5D9}"/>
    <hyperlink ref="J2432" r:id="rId4433" xr:uid="{6F6D81BC-51B9-3545-8A91-CF07C7859A69}"/>
    <hyperlink ref="W2432" r:id="rId4434" xr:uid="{133DF4B3-5843-7F47-A30B-EBA6C749C11D}"/>
    <hyperlink ref="J2433" r:id="rId4435" xr:uid="{77FD6AEE-61A4-0242-9EE1-C8C7513F6C59}"/>
    <hyperlink ref="W2433" r:id="rId4436" xr:uid="{4B2237AF-3A22-2E45-B38B-8FAB97706283}"/>
    <hyperlink ref="J2434" r:id="rId4437" xr:uid="{CC61E530-D9F4-164B-82A1-A4E37F9ED9D2}"/>
    <hyperlink ref="W2434" r:id="rId4438" xr:uid="{AC9BDE50-F259-124A-9733-424086CC5461}"/>
    <hyperlink ref="J2435" r:id="rId4439" xr:uid="{E89E0539-F805-474D-B9D0-A99001276C2B}"/>
    <hyperlink ref="W2435" r:id="rId4440" xr:uid="{BF0648F1-127D-774F-B0F4-9B2C98DA099B}"/>
    <hyperlink ref="J2436" r:id="rId4441" xr:uid="{DB374BBD-CC02-074E-A5EE-A991769F14C7}"/>
    <hyperlink ref="W2436" r:id="rId4442" xr:uid="{C2AE07B2-1E21-F943-88EB-358CC279C519}"/>
    <hyperlink ref="J2437" r:id="rId4443" xr:uid="{4FAEC990-0CDE-E244-ABBC-C7EEB1B7A570}"/>
    <hyperlink ref="W2437" r:id="rId4444" xr:uid="{FB2DCB42-1065-EF4E-9A7A-3D104570DFA0}"/>
    <hyperlink ref="J2438" r:id="rId4445" xr:uid="{3C204414-3C7C-4945-BE27-4C73D1AD9CFD}"/>
    <hyperlink ref="W2438" r:id="rId4446" xr:uid="{7FB00BD7-A220-0644-881D-DC31DE374232}"/>
    <hyperlink ref="J2439" r:id="rId4447" xr:uid="{6929F5DA-BD6D-7C49-AAF9-A2ABCB9C2AA8}"/>
    <hyperlink ref="W2439" r:id="rId4448" xr:uid="{40A0C345-8E7E-D84C-B160-0781A412C23D}"/>
    <hyperlink ref="J2440" r:id="rId4449" xr:uid="{B359F78E-1160-B74C-850C-7E597114FEF2}"/>
    <hyperlink ref="W2440" r:id="rId4450" xr:uid="{CC34BB64-B781-BC45-B1AC-469C47A7BFBE}"/>
    <hyperlink ref="J2441" r:id="rId4451" xr:uid="{5809A10C-1CC4-734F-B86F-8B58D391917B}"/>
    <hyperlink ref="W2441" r:id="rId4452" xr:uid="{D111DDDF-3938-7E44-9EFC-19541EBE5FFC}"/>
    <hyperlink ref="J2442" r:id="rId4453" xr:uid="{6B81C9A1-F16E-7048-AE7B-164F0BC199C1}"/>
    <hyperlink ref="W2442" r:id="rId4454" xr:uid="{CDC45CAC-8AE0-4E4D-80A8-8807C4B06F34}"/>
    <hyperlink ref="J2443" r:id="rId4455" xr:uid="{57DC7D31-87E1-304D-88FD-D362A9F2BEA0}"/>
    <hyperlink ref="W2443" r:id="rId4456" xr:uid="{7E39627C-882B-C340-B3F0-DBF441E65C6F}"/>
    <hyperlink ref="J2444" r:id="rId4457" xr:uid="{6A760DBA-217B-D244-A27E-88BD80FD4C86}"/>
    <hyperlink ref="W2444" r:id="rId4458" xr:uid="{4BE84886-6899-5F4A-B16E-5DDAF300DB6F}"/>
    <hyperlink ref="J2445" r:id="rId4459" xr:uid="{EF399783-8527-564A-A6D4-A025C8A8EE95}"/>
    <hyperlink ref="W2445" r:id="rId4460" xr:uid="{1D25491F-846D-8740-B8FD-74A5A299818D}"/>
    <hyperlink ref="J2446" r:id="rId4461" xr:uid="{87884B3F-EE37-8946-A71F-B73F6669B784}"/>
    <hyperlink ref="W2446" r:id="rId4462" xr:uid="{24E7DB93-D270-0340-AA8B-6982B47AEB92}"/>
    <hyperlink ref="J2447" r:id="rId4463" xr:uid="{0AB33868-521C-E24A-AC8A-C08C7BD60766}"/>
    <hyperlink ref="W2447" r:id="rId4464" xr:uid="{1CDB4931-BF0A-8B40-83E4-DF3FE82DED2D}"/>
    <hyperlink ref="J2448" r:id="rId4465" xr:uid="{60BD1366-CB33-1044-8A60-74BC995DA019}"/>
    <hyperlink ref="W2448" r:id="rId4466" xr:uid="{5979613C-D86A-D04F-A7FC-D1392405F8D6}"/>
    <hyperlink ref="J2449" r:id="rId4467" xr:uid="{2D71EF9D-CD8F-DA47-B06A-09E91004422C}"/>
    <hyperlink ref="W2449" r:id="rId4468" xr:uid="{FE1B443F-736F-E249-88CF-EA5A48664F28}"/>
    <hyperlink ref="J2450" r:id="rId4469" xr:uid="{41DE6FDD-AAD0-AC42-B41E-79EB9D3C8ACF}"/>
    <hyperlink ref="W2450" r:id="rId4470" xr:uid="{79A0E75A-C2EF-3E43-901B-E70CC2B883FB}"/>
    <hyperlink ref="J2451" r:id="rId4471" xr:uid="{8B5FFB5A-7551-CC4D-B1F1-4F497A9919D3}"/>
    <hyperlink ref="W2451" r:id="rId4472" xr:uid="{262D459E-9368-344D-8AB5-5A108898A1F2}"/>
    <hyperlink ref="J2452" r:id="rId4473" xr:uid="{5B10C992-1EAB-A94A-BC64-48000755B6CB}"/>
    <hyperlink ref="W2452" r:id="rId4474" xr:uid="{C2F501CF-341E-4A43-A3A2-EDE9A157EA15}"/>
    <hyperlink ref="J2453" r:id="rId4475" xr:uid="{EF5131B0-C2F3-8D4C-B0F2-E9D991BDBA49}"/>
    <hyperlink ref="W2453" r:id="rId4476" xr:uid="{C2857505-B4BD-F640-8568-89AFF8260E7F}"/>
    <hyperlink ref="J2454" r:id="rId4477" xr:uid="{31917999-2E60-2046-8D5F-1DE905E75175}"/>
    <hyperlink ref="W2454" r:id="rId4478" xr:uid="{0A7AE4C1-7654-9D41-9956-B970D3D37B0C}"/>
    <hyperlink ref="J2455" r:id="rId4479" xr:uid="{8628C1F5-9219-834A-A7C0-08768BB8CE14}"/>
    <hyperlink ref="W2455" r:id="rId4480" xr:uid="{C683BA47-2E15-8946-8E48-1F9C2B7B1781}"/>
    <hyperlink ref="J2456" r:id="rId4481" xr:uid="{E116AB77-BF7D-A64A-A061-888333F71A0B}"/>
    <hyperlink ref="W2456" r:id="rId4482" xr:uid="{C5BA36E8-771F-9B40-A29B-DC19449AE66A}"/>
    <hyperlink ref="J2457" r:id="rId4483" xr:uid="{FB9A4A95-DC18-5346-BD54-17667763AE2E}"/>
    <hyperlink ref="W2457" r:id="rId4484" xr:uid="{8E1419F6-F29B-D740-9FA4-10435E3A220A}"/>
    <hyperlink ref="J2458" r:id="rId4485" xr:uid="{FD28A580-07DE-6A4D-8E4D-8B408FFF84A1}"/>
    <hyperlink ref="W2458" r:id="rId4486" xr:uid="{4FC8550B-6E45-424E-9931-16653B583B39}"/>
    <hyperlink ref="J2459" r:id="rId4487" xr:uid="{D1D44688-BE37-AA43-B847-C7CF36ADAC4B}"/>
    <hyperlink ref="W2459" r:id="rId4488" xr:uid="{14427178-0671-BE4C-874D-33871DDB5FB5}"/>
    <hyperlink ref="J2460" r:id="rId4489" xr:uid="{BE41A371-2A15-BC49-AF18-62424F264FC1}"/>
    <hyperlink ref="W2460" r:id="rId4490" xr:uid="{FCD09677-E615-B14B-96D0-FFBD11D03B29}"/>
    <hyperlink ref="J2461" r:id="rId4491" xr:uid="{6143B5FD-FAB5-0D4E-A4B7-F1FB1C320072}"/>
    <hyperlink ref="W2461" r:id="rId4492" xr:uid="{8FC856BE-605B-004D-804D-EC55AAD939FE}"/>
    <hyperlink ref="J2462" r:id="rId4493" xr:uid="{60D553C8-2BEF-5F44-A07D-274039CFC1F2}"/>
    <hyperlink ref="J2463" r:id="rId4494" xr:uid="{5A5DB149-552F-FD43-A01C-410225F04012}"/>
    <hyperlink ref="W2463" r:id="rId4495" xr:uid="{824ACA72-5EFB-0343-B893-61C455F67D6A}"/>
    <hyperlink ref="J2464" r:id="rId4496" xr:uid="{3F49C4F1-8D9E-7A44-A854-E32953220D87}"/>
    <hyperlink ref="W2464" r:id="rId4497" xr:uid="{7C5F16B2-601B-5E4B-ABD0-22DF3E5D7435}"/>
    <hyperlink ref="J2465" r:id="rId4498" xr:uid="{C1EFD9D2-5D73-F24D-AE54-2A5AA7620466}"/>
    <hyperlink ref="W2465" r:id="rId4499" xr:uid="{AEA57A4E-A754-9544-9D2A-3AA653A540CE}"/>
    <hyperlink ref="J2466" r:id="rId4500" xr:uid="{1C61AC84-78D2-D14D-ADAE-B97E5FD66586}"/>
    <hyperlink ref="W2466" r:id="rId4501" xr:uid="{3C95C1D0-331E-B143-8F69-1E1421644315}"/>
    <hyperlink ref="J2467" r:id="rId4502" xr:uid="{B9EA23B8-FA70-F14F-9522-935C753F591B}"/>
    <hyperlink ref="W2467" r:id="rId4503" xr:uid="{570DEA2C-082E-E94E-85A3-AF544A9EAF9D}"/>
    <hyperlink ref="J2468" r:id="rId4504" xr:uid="{7AA8AD34-D680-4E42-BCAA-76C5DA5BCDD2}"/>
    <hyperlink ref="W2468" r:id="rId4505" xr:uid="{97DBD79E-F060-7D46-AF51-24732CA9AA81}"/>
    <hyperlink ref="J2469" r:id="rId4506" xr:uid="{6D9D9F04-B4DB-CC42-B298-BA7BF9D5176B}"/>
    <hyperlink ref="W2469" r:id="rId4507" xr:uid="{FAF5F03C-5D75-B64F-8C44-70A767593B8F}"/>
    <hyperlink ref="J2470" r:id="rId4508" xr:uid="{27F9A495-7A3B-7F4C-B40F-59A36CE5D8EC}"/>
    <hyperlink ref="W2470" r:id="rId4509" xr:uid="{6AD8A011-002A-CE41-959F-BF4E77895A3F}"/>
    <hyperlink ref="J2471" r:id="rId4510" xr:uid="{E9E5B239-379F-9647-879C-044C277D8815}"/>
    <hyperlink ref="W2471" r:id="rId4511" xr:uid="{8D66652E-A0F7-4341-91EA-32880D478967}"/>
    <hyperlink ref="J2472" r:id="rId4512" xr:uid="{BDF57F17-AEDC-A24E-8E51-5DF9583AE6F9}"/>
    <hyperlink ref="W2472" r:id="rId4513" xr:uid="{351DDA28-E76B-D548-A996-9526CCF92C12}"/>
    <hyperlink ref="J2473" r:id="rId4514" xr:uid="{1C85E491-C287-D64C-B473-D27213FD91E9}"/>
    <hyperlink ref="W2473" r:id="rId4515" xr:uid="{A7E44B35-5CBB-484E-8133-87D08E85C913}"/>
    <hyperlink ref="J2474" r:id="rId4516" xr:uid="{DF5CC4C9-D9DD-2146-B848-639F4133DB65}"/>
    <hyperlink ref="W2474" r:id="rId4517" xr:uid="{F2547C39-3F61-2741-8C62-BF38B3D87E6C}"/>
    <hyperlink ref="J2475" r:id="rId4518" xr:uid="{76B9C365-7448-1940-93C8-629B73B0725E}"/>
    <hyperlink ref="W2475" r:id="rId4519" xr:uid="{61265C3D-BBAD-FB4A-8D13-A49F0CDF5CAA}"/>
    <hyperlink ref="J2476" r:id="rId4520" xr:uid="{0149B274-3224-F242-9654-CA3114742F88}"/>
    <hyperlink ref="W2476" r:id="rId4521" xr:uid="{7B27F925-67D7-BA48-A91B-7211B96B4383}"/>
    <hyperlink ref="J2477" r:id="rId4522" xr:uid="{E327466D-953F-F648-9B08-79CA00835C0A}"/>
    <hyperlink ref="W2477" r:id="rId4523" xr:uid="{7C024774-1CA6-B44A-B158-BD2FF8FF5FDE}"/>
    <hyperlink ref="J2478" r:id="rId4524" xr:uid="{5576C583-D65F-AE45-8A44-CC762F9C8E50}"/>
    <hyperlink ref="W2478" r:id="rId4525" xr:uid="{72F0EEB4-9853-644D-B34D-53D1B874CED8}"/>
    <hyperlink ref="J2479" r:id="rId4526" xr:uid="{140F7156-102F-DD42-AA00-16886ECE9538}"/>
    <hyperlink ref="J2480" r:id="rId4527" xr:uid="{A3F9BE8A-8C21-6248-8FDE-F438D603B6AE}"/>
    <hyperlink ref="W2480" r:id="rId4528" xr:uid="{A37ED6EE-0861-A049-93C0-BC4877ED81E8}"/>
    <hyperlink ref="J2481" r:id="rId4529" xr:uid="{99D5A9E3-686C-704B-8D10-A68A4492929B}"/>
    <hyperlink ref="W2481" r:id="rId4530" xr:uid="{9D597DC2-6750-ED46-BBB9-2DC1220486FE}"/>
    <hyperlink ref="J2482" r:id="rId4531" xr:uid="{9A574378-0522-2F47-95BC-5D19A55B3EBD}"/>
    <hyperlink ref="J2483" r:id="rId4532" xr:uid="{2C687CF8-A30E-FA46-A727-696B40CF1A24}"/>
    <hyperlink ref="J2484" r:id="rId4533" xr:uid="{E8DA9C10-F561-CC4A-BA18-0E78ABB704C1}"/>
    <hyperlink ref="W2484" r:id="rId4534" xr:uid="{9D2CF192-B279-B945-AC38-1C293B46D626}"/>
    <hyperlink ref="J2485" r:id="rId4535" xr:uid="{86A700BD-C3C7-8144-8964-573923F952BE}"/>
    <hyperlink ref="W2485" r:id="rId4536" xr:uid="{18A3AEDB-C3BF-BA44-99DC-F22EAD3082F2}"/>
    <hyperlink ref="J2486" r:id="rId4537" xr:uid="{4D12C80A-101C-2E44-9BD2-C80A9CC73451}"/>
    <hyperlink ref="W2486" r:id="rId4538" xr:uid="{A488B7BE-481D-D24E-8982-C810E28BE71B}"/>
    <hyperlink ref="J2487" r:id="rId4539" xr:uid="{D1F3E285-520A-A340-95C2-944E4443807E}"/>
    <hyperlink ref="W2487" r:id="rId4540" xr:uid="{42805316-DC44-A14F-9012-6700141C55AA}"/>
    <hyperlink ref="J2488" r:id="rId4541" xr:uid="{B1735759-A342-534A-84CB-DE0FC407A326}"/>
    <hyperlink ref="W2488" r:id="rId4542" xr:uid="{EF72F4DD-A11C-7049-B534-8287BA09D9EC}"/>
    <hyperlink ref="J2489" r:id="rId4543" xr:uid="{7A6A00DB-F3FA-D14F-8B0A-7D555F7A6571}"/>
    <hyperlink ref="W2489" r:id="rId4544" xr:uid="{BB981453-2FDE-8145-8CFB-7338C908BC8F}"/>
    <hyperlink ref="J2490" r:id="rId4545" xr:uid="{CA17C16C-D41D-F245-9C3A-722ED20292BD}"/>
    <hyperlink ref="W2490" r:id="rId4546" xr:uid="{A9546662-66AF-2B48-B195-34D319BDE2B3}"/>
    <hyperlink ref="J2491" r:id="rId4547" xr:uid="{A29E80CE-1329-B247-B971-C27E4D2C4FB9}"/>
    <hyperlink ref="W2491" r:id="rId4548" xr:uid="{238A50C8-E287-8D4D-B983-3FFB68D2B8FB}"/>
    <hyperlink ref="J2492" r:id="rId4549" xr:uid="{6819756C-17DD-5145-9CB6-DFF0E71F7DB7}"/>
    <hyperlink ref="W2492" r:id="rId4550" xr:uid="{323769BF-7AE6-A44B-A2A4-50B6F610BD33}"/>
    <hyperlink ref="J2493" r:id="rId4551" xr:uid="{7ACE059E-2DF2-A141-A852-4171F5D99BCB}"/>
    <hyperlink ref="W2493" r:id="rId4552" xr:uid="{FD067C9E-B621-F849-946B-E43BCA83A0CD}"/>
    <hyperlink ref="J2494" r:id="rId4553" xr:uid="{49B8AEA9-6733-514A-87B0-8D970F400418}"/>
    <hyperlink ref="W2494" r:id="rId4554" xr:uid="{EC711E87-92B1-6C44-85E2-81C98DCD82E8}"/>
    <hyperlink ref="W2495" r:id="rId4555" xr:uid="{199E306E-AFBA-AB41-8FE7-798BF1882F40}"/>
    <hyperlink ref="J2496" r:id="rId4556" xr:uid="{AE680335-C10B-034D-B4A3-94DF93AAE739}"/>
    <hyperlink ref="W2496" r:id="rId4557" xr:uid="{F0BA2D6F-868B-1243-9370-53034149C019}"/>
    <hyperlink ref="W2497" r:id="rId4558" xr:uid="{ED975A01-3CD6-4948-A8EB-2C42A3852535}"/>
    <hyperlink ref="J2498" r:id="rId4559" xr:uid="{1FF66FAA-A035-DF43-80F3-F433E84E9E1A}"/>
    <hyperlink ref="W2498" r:id="rId4560" xr:uid="{F038ED36-D3F7-5744-94A9-47E719C44BC9}"/>
    <hyperlink ref="J2499" r:id="rId4561" xr:uid="{2618764D-F4D8-A344-A2CE-30985BAF9173}"/>
    <hyperlink ref="W2499" r:id="rId4562" xr:uid="{F8EC4B2F-7218-2546-A263-4EE983CC4080}"/>
    <hyperlink ref="J2500" r:id="rId4563" xr:uid="{5FB3DE89-EACD-3B4B-9AA1-93EBA6520C5A}"/>
    <hyperlink ref="W2500" r:id="rId4564" xr:uid="{0CC771D3-4BD2-0D4F-8F4E-58F584C1354B}"/>
    <hyperlink ref="J2501" r:id="rId4565" xr:uid="{2B7549D2-4918-5C47-8584-C385663758E1}"/>
    <hyperlink ref="W2501" r:id="rId4566" xr:uid="{E1B1B45E-9BAC-2A41-A147-70E1F8C57F97}"/>
    <hyperlink ref="J2502" r:id="rId4567" xr:uid="{70C4BB1D-99A8-0345-8B57-BEF89E5697E5}"/>
    <hyperlink ref="W2502" r:id="rId4568" xr:uid="{332B9C5F-FFA5-E74F-BA08-05D034359684}"/>
    <hyperlink ref="J2503" r:id="rId4569" xr:uid="{A42E435E-5EA5-F140-B4A9-D8A3CC23B16D}"/>
    <hyperlink ref="W2503" r:id="rId4570" xr:uid="{1961E069-85B3-DA48-8F8E-32124E0D79B4}"/>
    <hyperlink ref="J2504" r:id="rId4571" xr:uid="{3604F703-3F4E-2C4B-8228-C75D3EA72C9E}"/>
    <hyperlink ref="W2504" r:id="rId4572" xr:uid="{50417139-058E-1E4C-8F2D-C8B4ECA0E5F8}"/>
    <hyperlink ref="J2505" r:id="rId4573" xr:uid="{84D3A7B5-7745-B847-86B6-E0998B88AE04}"/>
    <hyperlink ref="W2505" r:id="rId4574" xr:uid="{88428573-D9FF-2C44-99F5-3C4E37700C0B}"/>
    <hyperlink ref="J2506" r:id="rId4575" xr:uid="{474C9945-46D3-0C40-8461-AADC3040372F}"/>
    <hyperlink ref="W2506" r:id="rId4576" xr:uid="{7E5F3117-DC3D-7C45-9845-6608BD6ADE74}"/>
    <hyperlink ref="J2507" r:id="rId4577" xr:uid="{A7143FC5-9030-AE44-9F20-614A7F21C48E}"/>
    <hyperlink ref="W2507" r:id="rId4578" xr:uid="{43CB86F6-C5F0-FB41-8E5B-6A704B4EEBBD}"/>
    <hyperlink ref="J2508" r:id="rId4579" xr:uid="{493326C0-1971-7A4F-AEEE-4EEAECAB018B}"/>
    <hyperlink ref="W2508" r:id="rId4580" xr:uid="{1C61D845-5044-4C4A-99E3-702E1720CBCD}"/>
    <hyperlink ref="J2509" r:id="rId4581" xr:uid="{2A4F0534-AD01-EA46-AA9B-3754FC5D1229}"/>
    <hyperlink ref="W2509" r:id="rId4582" xr:uid="{87B75533-BAD4-B340-8041-95FF24A396D7}"/>
    <hyperlink ref="J2510" r:id="rId4583" xr:uid="{0BF8DBEC-71A1-304C-9155-725E7B63BCAE}"/>
    <hyperlink ref="W2510" r:id="rId4584" xr:uid="{1E49870B-D24F-D141-84C6-C5A96E7A10A7}"/>
    <hyperlink ref="J2511" r:id="rId4585" xr:uid="{8D8E20EE-12D5-834A-9A2E-71F6D5DA3B69}"/>
    <hyperlink ref="W2511" r:id="rId4586" xr:uid="{BDF0B1AA-CBE9-1647-B9BF-5675941EB21C}"/>
    <hyperlink ref="J2512" r:id="rId4587" xr:uid="{552582AD-B288-9947-AF90-040CFE0C7EA1}"/>
    <hyperlink ref="W2512" r:id="rId4588" xr:uid="{C62F19CB-C6E0-6C4B-BAF3-BD5B814E216F}"/>
    <hyperlink ref="J2513" r:id="rId4589" xr:uid="{66E1AC12-1CE1-0C40-925D-84E591453AC4}"/>
    <hyperlink ref="W2513" r:id="rId4590" xr:uid="{DA2A5876-4263-F649-B7D7-1EC8E2CE6863}"/>
    <hyperlink ref="J2514" r:id="rId4591" xr:uid="{4BE999F3-CC73-D34D-90EA-94C1E84F96AE}"/>
    <hyperlink ref="J2515" r:id="rId4592" xr:uid="{B4C5E9A4-1BE7-DC4E-88FA-D81428F05C17}"/>
    <hyperlink ref="W2515" r:id="rId4593" xr:uid="{B0BBA948-DFE2-D148-92E2-CDA95A100560}"/>
    <hyperlink ref="J2516" r:id="rId4594" xr:uid="{CE9F1C2D-2CD9-A644-BCA0-278A9BF4E8B0}"/>
    <hyperlink ref="W2516" r:id="rId4595" xr:uid="{CD9FAAAB-C214-CB43-ABF8-191525E3F506}"/>
    <hyperlink ref="J2517" r:id="rId4596" xr:uid="{9B5EA697-8027-3440-8DEF-33632DD27EB3}"/>
    <hyperlink ref="W2517" r:id="rId4597" xr:uid="{E2F2DF59-D2F1-A246-A411-297840200845}"/>
    <hyperlink ref="J2518" r:id="rId4598" xr:uid="{1A2F2D07-22FB-474F-8690-FB11E6E24601}"/>
    <hyperlink ref="W2518" r:id="rId4599" xr:uid="{B3EBDB95-6F5D-7B4F-9070-EE352F5A983F}"/>
    <hyperlink ref="J2519" r:id="rId4600" xr:uid="{7C6DB9D4-0E5D-114D-B84D-36523457AC7A}"/>
    <hyperlink ref="J2520" r:id="rId4601" xr:uid="{EDA27E3A-BC3D-0D47-9E44-BC37D86949E7}"/>
    <hyperlink ref="W2520" r:id="rId4602" xr:uid="{91EC6EED-52B1-C14A-8F93-5E41913F761B}"/>
    <hyperlink ref="J2521" r:id="rId4603" xr:uid="{61083AEE-1772-2E48-9E80-882F33A9D982}"/>
    <hyperlink ref="J2522" r:id="rId4604" xr:uid="{9762154E-8B31-544A-8745-374A398A48C5}"/>
    <hyperlink ref="W2522" r:id="rId4605" xr:uid="{03056BCB-2303-C149-835F-8D05E25F43E1}"/>
    <hyperlink ref="J2523" r:id="rId4606" xr:uid="{3F95BB0E-A49E-AD4B-ABB7-9E5E2A3502DE}"/>
    <hyperlink ref="W2523" r:id="rId4607" xr:uid="{0015826C-A72F-2D43-9E01-50B66F60AB4F}"/>
    <hyperlink ref="J2524" r:id="rId4608" xr:uid="{BA5276D3-F649-FA47-9E73-C7072C143B59}"/>
    <hyperlink ref="W2524" r:id="rId4609" xr:uid="{68A8B932-977B-3744-9920-4F2D25210FE3}"/>
    <hyperlink ref="J2525" r:id="rId4610" xr:uid="{CB5A820D-4FAF-574C-8DA0-0A0A2B6997A1}"/>
    <hyperlink ref="W2525" r:id="rId4611" xr:uid="{E1E4E885-E926-EA4D-BD64-ABE7B9F82042}"/>
    <hyperlink ref="J2526" r:id="rId4612" xr:uid="{C15339C8-E104-9D4D-B08E-DB7C8BD1A690}"/>
    <hyperlink ref="W2526" r:id="rId4613" xr:uid="{38CD9C44-726C-9A44-9F36-41EC99320600}"/>
    <hyperlink ref="J2527" r:id="rId4614" xr:uid="{BC9E36F0-2B34-FA4C-BBED-8F9BB0DF383A}"/>
    <hyperlink ref="J2528" r:id="rId4615" xr:uid="{9BB0A00C-749C-744D-885D-BBBB61FD9DEC}"/>
    <hyperlink ref="W2528" r:id="rId4616" xr:uid="{EDFF1182-BE7D-EE40-A3B8-01A35895FA78}"/>
    <hyperlink ref="J2529" r:id="rId4617" xr:uid="{134613F2-6F3B-CA45-9582-710E14497722}"/>
    <hyperlink ref="W2529" r:id="rId4618" xr:uid="{D5B3069A-3014-4D42-A6DB-1E4AFCCBCBA2}"/>
    <hyperlink ref="J2530" r:id="rId4619" xr:uid="{578C3466-930C-E345-942A-66B089FCB679}"/>
    <hyperlink ref="W2530" r:id="rId4620" xr:uid="{7D8C0640-1BBE-8941-BFA5-61F6D1AA6E7E}"/>
    <hyperlink ref="J2531" r:id="rId4621" xr:uid="{8170D1B9-E873-2E4A-9005-477D3C638240}"/>
    <hyperlink ref="J2532" r:id="rId4622" xr:uid="{7D103749-7F83-6F45-9073-FF74BE003BAE}"/>
    <hyperlink ref="W2532" r:id="rId4623" xr:uid="{ADC930FD-D7A0-3D47-87D3-DCBA79D7BEB7}"/>
    <hyperlink ref="J2533" r:id="rId4624" xr:uid="{1A6F851E-726D-5646-A1CA-22995FE7FCC0}"/>
    <hyperlink ref="W2533" r:id="rId4625" xr:uid="{64459FDE-CC92-F74A-AEC4-2E8C4FE976F5}"/>
    <hyperlink ref="J2534" r:id="rId4626" xr:uid="{FED83AC2-8B28-8542-8808-0828F79DBC72}"/>
    <hyperlink ref="W2534" r:id="rId4627" xr:uid="{77F83283-29AA-FA49-AB32-454F82662F72}"/>
    <hyperlink ref="J2535" r:id="rId4628" xr:uid="{B859DD2A-C238-9847-B612-B2CD32865BC1}"/>
    <hyperlink ref="W2535" r:id="rId4629" xr:uid="{1E5990AE-5437-8D47-850D-9069462DB976}"/>
    <hyperlink ref="J2536" r:id="rId4630" xr:uid="{4459C550-85D7-D841-B702-50ADDE68D44D}"/>
    <hyperlink ref="J2537" r:id="rId4631" xr:uid="{C6C21027-4609-854C-979A-BA361FFF09DA}"/>
    <hyperlink ref="W2537" r:id="rId4632" xr:uid="{DF7CAA6F-3E49-F849-AD78-827758A96BAC}"/>
    <hyperlink ref="J2538" r:id="rId4633" xr:uid="{9F65B85A-0D4A-3D4F-A1B6-8E7C1A2DEBB3}"/>
    <hyperlink ref="W2538" r:id="rId4634" xr:uid="{CD0D711D-2688-A146-BDD8-BFE1EAFD55E1}"/>
    <hyperlink ref="J2539" r:id="rId4635" xr:uid="{BDEC0251-D840-6D42-9844-E663A10C229B}"/>
    <hyperlink ref="W2539" r:id="rId4636" xr:uid="{BDA11229-573C-1346-88C5-74DAC3F0E506}"/>
    <hyperlink ref="J2540" r:id="rId4637" xr:uid="{02692BDA-15A9-8C45-8546-5064888E468C}"/>
    <hyperlink ref="W2540" r:id="rId4638" xr:uid="{BEE4F7E7-F8C2-A745-A214-2CB53B36B9DF}"/>
    <hyperlink ref="J2541" r:id="rId4639" xr:uid="{93D058AE-785E-9342-A64A-5E2F2D29228A}"/>
    <hyperlink ref="W2541" r:id="rId4640" xr:uid="{6E2FC89E-6D81-2F47-85DC-D21A3F4F0D86}"/>
    <hyperlink ref="J2542" r:id="rId4641" xr:uid="{009FF7E2-8889-964D-A9FA-FDF0B53B1EC9}"/>
    <hyperlink ref="W2542" r:id="rId4642" xr:uid="{CF310180-D3F3-554B-8C3A-6AEE3C430272}"/>
    <hyperlink ref="J2543" r:id="rId4643" xr:uid="{E5EAD600-FEBA-F547-8337-BF292BD918A9}"/>
    <hyperlink ref="W2543" r:id="rId4644" xr:uid="{139D2D8D-0218-9941-9C66-543C78545F89}"/>
    <hyperlink ref="J2544" r:id="rId4645" xr:uid="{AEBCB4BC-D26E-EF47-857D-80EE0B3595F7}"/>
    <hyperlink ref="W2544" r:id="rId4646" xr:uid="{661DFF27-3A81-ED41-B04A-3E7412B9AEFE}"/>
    <hyperlink ref="J2545" r:id="rId4647" xr:uid="{37FDE19F-43FB-364A-BFE6-49213603AF95}"/>
    <hyperlink ref="W2545" r:id="rId4648" xr:uid="{A4675880-3D63-1948-BDD4-BE46682EA54D}"/>
    <hyperlink ref="J2546" r:id="rId4649" xr:uid="{607C5CA1-D7E4-544B-A474-86E3445ADE31}"/>
    <hyperlink ref="W2546" r:id="rId4650" xr:uid="{2B39E2A2-6895-2B47-B5D3-061B30299083}"/>
    <hyperlink ref="J2547" r:id="rId4651" xr:uid="{BCC12795-19C0-A94B-A73D-6E444AEBC71A}"/>
    <hyperlink ref="W2547" r:id="rId4652" xr:uid="{D13F102A-7349-B643-88B1-888B053618F4}"/>
    <hyperlink ref="J2548" r:id="rId4653" xr:uid="{59D9BFD4-EF56-7C42-91C4-51CB4CF0C74F}"/>
    <hyperlink ref="W2548" r:id="rId4654" xr:uid="{D79308DD-8D8D-214B-AF1C-1118766A2416}"/>
    <hyperlink ref="J2549" r:id="rId4655" xr:uid="{4F1A1CC7-2DD3-CF40-A71A-1E6D12E109CE}"/>
    <hyperlink ref="W2549" r:id="rId4656" xr:uid="{3762D61B-CCD2-544D-A8ED-8CCE056BDD1A}"/>
    <hyperlink ref="J2550" r:id="rId4657" xr:uid="{0A44E919-F36D-6843-8AF8-5D55477A6D11}"/>
    <hyperlink ref="W2550" r:id="rId4658" xr:uid="{2ADE03EB-8B97-1B4D-8B6F-DA23CA82AFF8}"/>
    <hyperlink ref="J2551" r:id="rId4659" xr:uid="{6C2E7A36-F9EA-8848-90C2-5BD267CE0DC3}"/>
    <hyperlink ref="W2551" r:id="rId4660" xr:uid="{8B0BC675-6AB9-ED40-90DC-764F2FBF614E}"/>
    <hyperlink ref="J2552" r:id="rId4661" xr:uid="{7AC033D5-1D39-4543-A60A-82E19B06DB7C}"/>
    <hyperlink ref="W2552" r:id="rId4662" xr:uid="{A139AE16-CA85-6C43-A254-E178E96EF9D8}"/>
    <hyperlink ref="J2553" r:id="rId4663" xr:uid="{0FE9E3EF-D9A5-E249-840A-D463460976D3}"/>
    <hyperlink ref="W2553" r:id="rId4664" xr:uid="{94ADC9F1-358F-654C-876A-138D8E7E2FA3}"/>
    <hyperlink ref="J2554" r:id="rId4665" xr:uid="{9DE773BF-048D-3A4A-8D39-3AA031B0ED83}"/>
    <hyperlink ref="W2554" r:id="rId4666" xr:uid="{A38A169F-14C2-EE49-942B-C8DE6DECFCA5}"/>
    <hyperlink ref="J2555" r:id="rId4667" xr:uid="{D51DC758-2E97-BD40-8E58-CB3C142B1B27}"/>
    <hyperlink ref="W2555" r:id="rId4668" xr:uid="{36BB523B-0130-534F-8B40-9D45113DD0F1}"/>
    <hyperlink ref="J2556" r:id="rId4669" xr:uid="{3EDB88A4-4251-8B4E-BC94-901DA2817F8C}"/>
    <hyperlink ref="W2556" r:id="rId4670" xr:uid="{6032D20C-8B5D-854F-8AC9-AF4CE12093CF}"/>
    <hyperlink ref="J2557" r:id="rId4671" xr:uid="{194BD253-8084-D443-9D97-37C4E242C04B}"/>
    <hyperlink ref="W2557" r:id="rId4672" xr:uid="{668AA311-FDE4-F047-9AB2-7846945A24AC}"/>
    <hyperlink ref="J2558" r:id="rId4673" xr:uid="{403C4AE6-26C2-A540-872B-6572055C9480}"/>
    <hyperlink ref="W2558" r:id="rId4674" xr:uid="{ADB61033-E902-E948-A0BF-198F181BDF0C}"/>
    <hyperlink ref="W2559" r:id="rId4675" xr:uid="{614ECBBE-5763-BE4D-9CFD-D96BA53835AA}"/>
    <hyperlink ref="J2560" r:id="rId4676" xr:uid="{FB65A38E-D141-AF40-B7BC-A8D9FE2395D5}"/>
    <hyperlink ref="W2560" r:id="rId4677" xr:uid="{FD358258-1487-714E-91CF-CEA1E61274DD}"/>
    <hyperlink ref="J2561" r:id="rId4678" xr:uid="{CB0E8872-D520-2B49-95DC-403ED595FCEE}"/>
    <hyperlink ref="W2561" r:id="rId4679" xr:uid="{F79DE8A9-B901-BB47-8B7B-DAE1A9B4AE41}"/>
    <hyperlink ref="J2562" r:id="rId4680" xr:uid="{9ADB17ED-8CD8-864E-9AD9-66132612DA08}"/>
    <hyperlink ref="W2562" r:id="rId4681" xr:uid="{FEB414DB-FDF5-7B47-9748-0984E78A4E1B}"/>
    <hyperlink ref="J2563" r:id="rId4682" xr:uid="{1B10367F-916D-2A49-A230-E5571F57018C}"/>
    <hyperlink ref="W2563" r:id="rId4683" xr:uid="{082EC86C-AA91-1740-AA81-DBC74AD5E930}"/>
    <hyperlink ref="J2564" r:id="rId4684" xr:uid="{A4F4E09E-BF10-ED43-A474-2B5469896FA1}"/>
    <hyperlink ref="J2565" r:id="rId4685" xr:uid="{B329E8FB-A351-8649-8B83-D2A3E889D8C4}"/>
    <hyperlink ref="W2565" r:id="rId4686" xr:uid="{AC917DB3-D12C-D546-9123-F56C0C31832E}"/>
    <hyperlink ref="J2566" r:id="rId4687" xr:uid="{E18D343E-1C62-A94E-BB28-439EB505CFF3}"/>
    <hyperlink ref="W2566" r:id="rId4688" xr:uid="{B3DB95EE-E629-2C49-9964-2EB99AD1C2A9}"/>
    <hyperlink ref="J2567" r:id="rId4689" xr:uid="{4BE218EA-E756-8048-8825-6ACD69A1A24C}"/>
    <hyperlink ref="W2567" r:id="rId4690" xr:uid="{7202F433-1C74-5343-97F0-FFA542BF5486}"/>
    <hyperlink ref="J2568" r:id="rId4691" xr:uid="{6068EA50-B1B4-AC49-B09F-AD157AFD0581}"/>
    <hyperlink ref="W2568" r:id="rId4692" xr:uid="{AFA89E95-186E-2946-975A-E513AA13838A}"/>
    <hyperlink ref="J2569" r:id="rId4693" xr:uid="{15574B63-A68A-BA46-8EB3-35FB18510FBD}"/>
    <hyperlink ref="W2569" r:id="rId4694" xr:uid="{FAFFCDA5-4F94-1C49-A07E-19062B5C569E}"/>
    <hyperlink ref="J2570" r:id="rId4695" xr:uid="{2B22E1A6-FB05-794E-A9CB-6792B361F941}"/>
    <hyperlink ref="W2570" r:id="rId4696" xr:uid="{AF73F717-0530-934E-B6A4-154C9B47C5B2}"/>
    <hyperlink ref="J2571" r:id="rId4697" xr:uid="{F5832380-21C2-FE44-BF0D-DAF4335DA638}"/>
    <hyperlink ref="W2571" r:id="rId4698" xr:uid="{4D60580C-293D-084C-A6C5-162FCC5399B0}"/>
    <hyperlink ref="J2572" r:id="rId4699" xr:uid="{72AEFB12-A6DF-BE4F-93A7-79356934D4D5}"/>
    <hyperlink ref="W2572" r:id="rId4700" xr:uid="{61E63A47-7391-9742-B0E6-220C6BCB7B44}"/>
    <hyperlink ref="J2573" r:id="rId4701" xr:uid="{5378BAE4-E9DC-E442-970B-D4B62BD581AA}"/>
    <hyperlink ref="W2573" r:id="rId4702" xr:uid="{39028705-5A8A-A946-A3DE-B904724D3544}"/>
    <hyperlink ref="J2574" r:id="rId4703" xr:uid="{3D1AF4E6-D372-7445-9E76-F17F3387D28B}"/>
    <hyperlink ref="W2574" r:id="rId4704" xr:uid="{FA73A7D2-2066-FA47-9AA1-D1E881058A4D}"/>
    <hyperlink ref="J2575" r:id="rId4705" xr:uid="{8DFF73ED-6782-9C40-ACBA-ED85AB1A6E03}"/>
    <hyperlink ref="J2576" r:id="rId4706" xr:uid="{4FFC029B-A434-964B-B126-F122A4FF8487}"/>
    <hyperlink ref="W2576" r:id="rId4707" xr:uid="{4ADB7A2B-CAC4-8845-9BF9-41C9A83B12B0}"/>
    <hyperlink ref="J2577" r:id="rId4708" xr:uid="{8A23F3A5-F8C3-9C4B-9A03-D2287632D106}"/>
    <hyperlink ref="W2577" r:id="rId4709" xr:uid="{08141ECB-89CD-6448-B0AF-361B2B15374D}"/>
    <hyperlink ref="J2578" r:id="rId4710" xr:uid="{34517B57-14C2-5A41-9F15-D8BC923168E0}"/>
    <hyperlink ref="W2578" r:id="rId4711" xr:uid="{94A46263-8CC6-3F4B-9504-F9DD5439130D}"/>
    <hyperlink ref="J2579" r:id="rId4712" xr:uid="{2171D7D2-A92E-2940-8378-A143FFB7C064}"/>
    <hyperlink ref="W2579" r:id="rId4713" xr:uid="{2208A01D-A835-5946-8866-01B90560D0B7}"/>
    <hyperlink ref="J2580" r:id="rId4714" xr:uid="{A7053AFE-C1C1-4249-ADA2-717592C79503}"/>
    <hyperlink ref="W2580" r:id="rId4715" xr:uid="{DE102C78-0516-B443-AF33-002CD2208654}"/>
    <hyperlink ref="J2581" r:id="rId4716" xr:uid="{6AC2E4BA-3EC0-F946-8779-E9D162A4894F}"/>
    <hyperlink ref="W2581" r:id="rId4717" xr:uid="{4448C088-87D4-164B-ABD0-BCA29664B1BC}"/>
    <hyperlink ref="J2582" r:id="rId4718" xr:uid="{0724D69B-A50D-2B4C-87FA-3154228B5FF5}"/>
    <hyperlink ref="W2582" r:id="rId4719" xr:uid="{7659B858-ABD3-5D4A-9968-A3C5F7152CA4}"/>
    <hyperlink ref="J2583" r:id="rId4720" xr:uid="{7C14264C-8EF2-4E47-AEBF-427C9B5359CD}"/>
    <hyperlink ref="W2583" r:id="rId4721" xr:uid="{BEFBDDEA-FC7B-2644-A82B-1A965BF1D4B3}"/>
    <hyperlink ref="J2584" r:id="rId4722" xr:uid="{1BF1B74C-7F7A-F948-B9EB-30DE0DB03E42}"/>
    <hyperlink ref="W2584" r:id="rId4723" xr:uid="{98E14ECB-74A8-8845-A165-5C1988190648}"/>
    <hyperlink ref="J2585" r:id="rId4724" xr:uid="{5792F372-8430-784A-A7F2-B13CEB53927A}"/>
    <hyperlink ref="J2586" r:id="rId4725" xr:uid="{31792C53-5AE8-6241-8A84-D261C51B5A01}"/>
    <hyperlink ref="W2586" r:id="rId4726" xr:uid="{90E8F4C7-ACC2-1247-AD75-743A461AFC42}"/>
    <hyperlink ref="J2587" r:id="rId4727" xr:uid="{E6D2D0B3-9B43-6F4D-ABAA-7E5753A426C6}"/>
    <hyperlink ref="W2587" r:id="rId4728" xr:uid="{1A36A63D-1735-0546-886B-386F880C34E8}"/>
    <hyperlink ref="J2588" r:id="rId4729" xr:uid="{DF2180D8-6382-1B41-BF4C-94C0D7A162CE}"/>
    <hyperlink ref="J2589" r:id="rId4730" xr:uid="{5EBD74E7-6400-9A4B-B7FE-121E058837E2}"/>
    <hyperlink ref="W2589" r:id="rId4731" xr:uid="{725B19DE-9C71-BE43-A932-A51AA12BCD2E}"/>
    <hyperlink ref="J2590" r:id="rId4732" xr:uid="{E80BA45A-F3F7-5542-A183-654C3D6659AB}"/>
    <hyperlink ref="W2590" r:id="rId4733" xr:uid="{10D17032-A7F4-5A4C-9F4B-2A217771D4D5}"/>
    <hyperlink ref="J2591" r:id="rId4734" xr:uid="{906C88AD-672D-DC4B-A4B6-28213571694C}"/>
    <hyperlink ref="W2591" r:id="rId4735" xr:uid="{6353AB56-0BDE-3741-AD4A-62E6779311E4}"/>
    <hyperlink ref="J2592" r:id="rId4736" xr:uid="{4880F945-29DB-7141-903B-80D4547EB91F}"/>
    <hyperlink ref="W2592" r:id="rId4737" xr:uid="{4D03E038-2EAE-C442-85EB-7CDD378439E9}"/>
    <hyperlink ref="J2593" r:id="rId4738" xr:uid="{E8F66054-A1B8-3A4D-8BAD-0C022CE42A4C}"/>
    <hyperlink ref="W2593" r:id="rId4739" xr:uid="{D67A008F-2967-5E42-A4BA-648D2AB69E48}"/>
    <hyperlink ref="J2594" r:id="rId4740" xr:uid="{E8495029-42E4-C248-B87A-53B5F4D64BE7}"/>
    <hyperlink ref="W2594" r:id="rId4741" xr:uid="{35D339BD-D6CB-7B48-9D81-5BEBE5D60710}"/>
    <hyperlink ref="J2595" r:id="rId4742" xr:uid="{1C3BC7CF-2B5C-C043-AC2C-A7C5C5EFEEC5}"/>
    <hyperlink ref="W2595" r:id="rId4743" xr:uid="{526E3A1F-F922-444A-B32A-AF8DDAB9B50F}"/>
    <hyperlink ref="J2596" r:id="rId4744" xr:uid="{44F147D3-E654-EE4A-854F-4A29641BDE5F}"/>
    <hyperlink ref="W2596" r:id="rId4745" xr:uid="{8AC53B6B-B9C8-CF42-96B6-CF4FF7316CA8}"/>
    <hyperlink ref="J2597" r:id="rId4746" xr:uid="{B9D8497F-1494-1541-B19B-065F9E72EB98}"/>
    <hyperlink ref="W2597" r:id="rId4747" xr:uid="{18F7AADD-BC89-714E-8C3D-9D1B83E399C9}"/>
    <hyperlink ref="J2598" r:id="rId4748" xr:uid="{C2200E06-0FDD-4242-AA30-693595FBA8E0}"/>
    <hyperlink ref="W2598" r:id="rId4749" xr:uid="{96930E56-F5A7-7341-9C4D-53A633A35D5C}"/>
    <hyperlink ref="J2599" r:id="rId4750" xr:uid="{964B9FF0-5921-4346-82B1-D4BD4FE50C75}"/>
    <hyperlink ref="W2599" r:id="rId4751" xr:uid="{68C7E882-B353-A54D-9217-935C8BCC5726}"/>
    <hyperlink ref="J2600" r:id="rId4752" xr:uid="{7B84BC23-A1E1-B543-9BAD-7C73D41BB2E9}"/>
    <hyperlink ref="J2601" r:id="rId4753" xr:uid="{462C02FB-C53A-8D4F-9702-9B8D33184177}"/>
    <hyperlink ref="W2601" r:id="rId4754" xr:uid="{D85F6E37-1C29-2844-9E21-90D7B8825694}"/>
    <hyperlink ref="J2602" r:id="rId4755" xr:uid="{AF0BA435-4E34-E145-A214-F0070D3A3996}"/>
    <hyperlink ref="J2603" r:id="rId4756" xr:uid="{377E669A-19F6-ED4E-9369-79BB42A84B92}"/>
    <hyperlink ref="W2603" r:id="rId4757" xr:uid="{AD5A4861-3CA5-DC45-9849-BA8EE1703E33}"/>
    <hyperlink ref="J2604" r:id="rId4758" xr:uid="{914FFC08-7AE8-A841-B8A9-8919CBC9B98B}"/>
    <hyperlink ref="W2604" r:id="rId4759" xr:uid="{AE11D87E-F9F9-F844-876D-60B9C3DE34EE}"/>
    <hyperlink ref="J2605" r:id="rId4760" xr:uid="{01EB152E-F1A1-2045-BE41-3CE026447465}"/>
    <hyperlink ref="W2605" r:id="rId4761" xr:uid="{F22F779D-4DE6-934B-931C-9F5C325615A6}"/>
    <hyperlink ref="J2606" r:id="rId4762" xr:uid="{D38D6DD1-8011-DA4F-AA8F-4837211344FE}"/>
    <hyperlink ref="W2606" r:id="rId4763" xr:uid="{EFAB5D32-DB07-4944-A036-9926C50682FF}"/>
    <hyperlink ref="J2607" r:id="rId4764" xr:uid="{B3E0D4FB-2683-0E43-B53D-B6AB8AFC1114}"/>
    <hyperlink ref="W2607" r:id="rId4765" xr:uid="{8389EF95-C30D-5144-8EA0-39AE75ED5150}"/>
    <hyperlink ref="J2608" r:id="rId4766" xr:uid="{29BA7185-F26C-5842-ADED-95CEDD5E2FE4}"/>
    <hyperlink ref="W2608" r:id="rId4767" xr:uid="{E70F08DC-D445-CC4C-8D14-F8975A8B7BEC}"/>
    <hyperlink ref="J2609" r:id="rId4768" xr:uid="{E7590D4A-F5AE-E146-809B-15D4A38078E4}"/>
    <hyperlink ref="J2610" r:id="rId4769" xr:uid="{C20BEA64-E883-5B46-8202-0136E81A104A}"/>
    <hyperlink ref="J2611" r:id="rId4770" xr:uid="{4BC3142A-1475-1549-A5DA-B827B94E3E89}"/>
    <hyperlink ref="W2611" r:id="rId4771" xr:uid="{F4952E17-5EAE-3B4C-A7E5-226EB7366F87}"/>
    <hyperlink ref="J2612" r:id="rId4772" xr:uid="{C38DD2A3-C62D-5644-8B23-AEB408F47C57}"/>
    <hyperlink ref="W2612" r:id="rId4773" xr:uid="{A0EF0CF1-7DAC-9047-ADF1-8B2EFD042A78}"/>
    <hyperlink ref="J2613" r:id="rId4774" xr:uid="{380A7691-DB06-AE4A-8C3B-D824993E950A}"/>
    <hyperlink ref="W2613" r:id="rId4775" xr:uid="{693386D6-73BA-8945-B9C4-F91A4317AE1C}"/>
    <hyperlink ref="J2614" r:id="rId4776" xr:uid="{E65F5E26-6C17-054B-89AF-FCB704C2429A}"/>
    <hyperlink ref="W2614" r:id="rId4777" xr:uid="{B10AD6A9-4C63-6D4D-AC72-58EAD32CAC7C}"/>
    <hyperlink ref="W2615" r:id="rId4778" xr:uid="{93E6182D-AE15-EF46-9ADB-A3CD480D8633}"/>
    <hyperlink ref="J2616" r:id="rId4779" xr:uid="{71DEBC1B-738E-D14E-9C39-ADDAAE09CFF4}"/>
    <hyperlink ref="W2616" r:id="rId4780" xr:uid="{E684AC72-655D-9642-9BD7-BB35492B6A86}"/>
    <hyperlink ref="J2617" r:id="rId4781" xr:uid="{5C12CE9C-EC92-A44F-B874-5C50967B3414}"/>
    <hyperlink ref="W2617" r:id="rId4782" xr:uid="{22A909C6-215D-B54E-BCCB-FC4C0B1DD052}"/>
    <hyperlink ref="J2618" r:id="rId4783" xr:uid="{796CB03E-2EB6-5545-8F03-263B92ECB9CB}"/>
    <hyperlink ref="W2618" r:id="rId4784" xr:uid="{962E2F3F-B043-0447-BA78-921A50CD3006}"/>
    <hyperlink ref="J2619" r:id="rId4785" xr:uid="{67A42261-16B9-4949-A038-A2DA67734A05}"/>
    <hyperlink ref="W2619" r:id="rId4786" xr:uid="{7A7117FE-062A-DA41-974D-B90F23668F0F}"/>
    <hyperlink ref="J2620" r:id="rId4787" xr:uid="{65F12055-17FE-D849-A6E0-F6DD014B7600}"/>
    <hyperlink ref="W2620" r:id="rId4788" xr:uid="{2E915F8F-BA38-3D48-82E5-255A06B5A6C0}"/>
    <hyperlink ref="J2621" r:id="rId4789" xr:uid="{467B3ACE-E3D1-F44D-A075-FB887A2E9144}"/>
    <hyperlink ref="W2621" r:id="rId4790" xr:uid="{A88B0901-B01A-5543-A4C0-985C0D3D7CFD}"/>
    <hyperlink ref="J2622" r:id="rId4791" xr:uid="{69BBB768-20B4-9444-BD2C-0D1FD6997F40}"/>
    <hyperlink ref="W2622" r:id="rId4792" xr:uid="{5789739C-CA8A-0649-B4AC-5DA7C02FC9A6}"/>
    <hyperlink ref="J2623" r:id="rId4793" xr:uid="{9116E758-3977-644E-8F4F-93443C0488F7}"/>
    <hyperlink ref="J2624" r:id="rId4794" xr:uid="{3FC4DF9D-4987-6648-A24E-FE19FA52620E}"/>
    <hyperlink ref="W2624" r:id="rId4795" xr:uid="{3ECD4A03-683C-1F45-9BC7-0234544A832E}"/>
    <hyperlink ref="J2625" r:id="rId4796" xr:uid="{8722243C-1408-3A4D-824A-41C96CBD699B}"/>
    <hyperlink ref="W2625" r:id="rId4797" xr:uid="{E1A6AFCB-B72E-F04C-BD6E-8E4230D87CE5}"/>
    <hyperlink ref="J2626" r:id="rId4798" xr:uid="{B20175DC-1118-FE48-BD8D-D97D940DB4FA}"/>
    <hyperlink ref="J2627" r:id="rId4799" xr:uid="{D0610DC2-1E19-A14B-A52F-BBD5D34427DD}"/>
    <hyperlink ref="W2627" r:id="rId4800" xr:uid="{84D0F28C-3B43-A34D-898B-1665663C652F}"/>
    <hyperlink ref="J2628" r:id="rId4801" xr:uid="{974AE940-D6A2-9343-90C1-15163A4814F0}"/>
    <hyperlink ref="W2628" r:id="rId4802" xr:uid="{2A746040-EE3B-A949-9092-76220584FD6A}"/>
    <hyperlink ref="J2629" r:id="rId4803" xr:uid="{8B9C5E4B-E3BD-D844-8EF7-DF459D0C7A11}"/>
    <hyperlink ref="W2629" r:id="rId4804" xr:uid="{49AE3FFD-B1D0-AC41-A064-4EF3E6908C40}"/>
    <hyperlink ref="J2630" r:id="rId4805" xr:uid="{492FD368-E656-C64A-A266-7E64ED2177CB}"/>
    <hyperlink ref="W2630" r:id="rId4806" xr:uid="{717CFBE6-2EA5-1A47-BAC1-135334318E13}"/>
    <hyperlink ref="J2631" r:id="rId4807" xr:uid="{44430730-2633-3B40-A305-850F011667FF}"/>
    <hyperlink ref="W2631" r:id="rId4808" xr:uid="{BA87C1CB-66E3-9841-99CD-66D0221D1524}"/>
    <hyperlink ref="J2632" r:id="rId4809" xr:uid="{DC479BE1-E8D7-D349-94FA-5E2166B2CC97}"/>
    <hyperlink ref="W2632" r:id="rId4810" xr:uid="{1099E61E-D204-2F4A-B40D-FEDA6B3CB93D}"/>
    <hyperlink ref="J2633" r:id="rId4811" xr:uid="{83B0A213-A78A-D048-8092-3C79526E0CE1}"/>
    <hyperlink ref="W2633" r:id="rId4812" xr:uid="{E598E995-88E6-4444-A3A4-960039B30352}"/>
    <hyperlink ref="J2634" r:id="rId4813" xr:uid="{15DA2AAC-6C22-7147-92EB-A28731C7156B}"/>
    <hyperlink ref="W2634" r:id="rId4814" xr:uid="{0D9D8620-49A7-7249-88AA-2344846BB1F7}"/>
    <hyperlink ref="J2635" r:id="rId4815" xr:uid="{4242683A-24CD-9549-A269-F60BC73CA471}"/>
    <hyperlink ref="J2636" r:id="rId4816" xr:uid="{69D92625-BAA0-0649-A53C-68C97F0F1537}"/>
    <hyperlink ref="W2636" r:id="rId4817" xr:uid="{CA25430F-237C-5C4F-9904-01C508ACEC39}"/>
    <hyperlink ref="J2637" r:id="rId4818" xr:uid="{B618B89D-A72D-7944-804F-0ACF3635E884}"/>
    <hyperlink ref="W2637" r:id="rId4819" xr:uid="{C4074243-5BDB-C04A-87BA-08608A0418E5}"/>
    <hyperlink ref="J2638" r:id="rId4820" xr:uid="{0A622187-276F-0143-A354-E07E938C3BD9}"/>
    <hyperlink ref="W2638" r:id="rId4821" xr:uid="{C375AC74-0C1E-7C47-8CDE-24A42231B3A5}"/>
    <hyperlink ref="W2639" r:id="rId4822" xr:uid="{51A83960-BF80-E94C-A34D-D370C2CA3AA0}"/>
    <hyperlink ref="J2640" r:id="rId4823" xr:uid="{E91E34EB-0C64-A34F-AD76-2A5EC86A20FC}"/>
    <hyperlink ref="W2640" r:id="rId4824" xr:uid="{CD8AEAF7-19C5-D54F-AF17-624D1C112CD0}"/>
    <hyperlink ref="J2641" r:id="rId4825" xr:uid="{2028B96D-F31C-BB49-BE0E-750EFF5E2793}"/>
    <hyperlink ref="W2641" r:id="rId4826" xr:uid="{19AACC66-21FC-F648-B7D6-28ABEE57BDAC}"/>
    <hyperlink ref="W2642" r:id="rId4827" xr:uid="{1970E63D-B8E1-8E44-A229-8348956720A0}"/>
    <hyperlink ref="J2643" r:id="rId4828" xr:uid="{5BC364B8-E190-C045-99D7-9E9D73E03018}"/>
    <hyperlink ref="W2643" r:id="rId4829" xr:uid="{3A924CDE-B7C6-3945-90E3-1B1F3D7E9D46}"/>
    <hyperlink ref="J2644" r:id="rId4830" xr:uid="{A4A2E43A-FDF5-2741-A927-A49A69E61251}"/>
    <hyperlink ref="J2645" r:id="rId4831" xr:uid="{73431CD8-FCB9-FF44-8BE4-3AB79CF2EAFB}"/>
    <hyperlink ref="W2645" r:id="rId4832" xr:uid="{D3F52569-86D5-9640-BD15-98F2FF8595B4}"/>
    <hyperlink ref="J2646" r:id="rId4833" xr:uid="{EC8489F0-C0F6-DB45-AF09-33C272BA5607}"/>
    <hyperlink ref="J2647" r:id="rId4834" xr:uid="{B902411E-A897-954E-8F4F-E42F9CD7FF2F}"/>
    <hyperlink ref="W2647" r:id="rId4835" xr:uid="{E8FCAFAA-0EF4-1C44-BC54-6E07BD61460D}"/>
    <hyperlink ref="J2648" r:id="rId4836" xr:uid="{9C328A22-45C3-0B43-B4A6-8175B6242236}"/>
    <hyperlink ref="W2648" r:id="rId4837" xr:uid="{66B13027-11C6-0348-86F8-D5B37EF36ADC}"/>
    <hyperlink ref="W2649" r:id="rId4838" xr:uid="{F192A364-B27B-B445-BE24-62C7DA084003}"/>
    <hyperlink ref="J2650" r:id="rId4839" xr:uid="{E37894EE-78A7-6B4B-8F7D-9EB36D90F789}"/>
    <hyperlink ref="W2650" r:id="rId4840" xr:uid="{284C50F7-F54E-8742-821A-28FABBAD65CF}"/>
    <hyperlink ref="J2651" r:id="rId4841" xr:uid="{CFC739A7-9C69-D34D-8FD7-87940F0E9C9B}"/>
    <hyperlink ref="W2651" r:id="rId4842" xr:uid="{A1813762-0CFB-DD44-8AB3-47E325C6DA96}"/>
    <hyperlink ref="J2652" r:id="rId4843" xr:uid="{45E67006-72F7-494A-B2E3-003241DE9094}"/>
    <hyperlink ref="W2652" r:id="rId4844" xr:uid="{1CA92AB2-6CE5-214E-9185-BA28A69BFF66}"/>
    <hyperlink ref="J2653" r:id="rId4845" xr:uid="{7691DE5F-9B51-AB47-B6AD-6DC7620B843E}"/>
    <hyperlink ref="W2653" r:id="rId4846" xr:uid="{63D2ED8A-9CEF-C443-9FA3-4C58B941C7C1}"/>
    <hyperlink ref="J2654" r:id="rId4847" xr:uid="{2D1F1F12-F149-9041-87F0-274D83895FF1}"/>
    <hyperlink ref="J2655" r:id="rId4848" xr:uid="{78BF19E4-892C-2A48-BB7B-9E38819D7E6D}"/>
    <hyperlink ref="W2655" r:id="rId4849" xr:uid="{C93A4D0F-F31C-E541-BC6E-41B0B00FA164}"/>
    <hyperlink ref="J2656" r:id="rId4850" xr:uid="{04762EB2-6C57-6644-A5FE-39A90FE00F80}"/>
    <hyperlink ref="W2656" r:id="rId4851" xr:uid="{63A0A697-CBD8-7745-9950-44569322CD88}"/>
    <hyperlink ref="J2657" r:id="rId4852" xr:uid="{17E58C5C-DE9A-D246-9EC8-DA9B9781C561}"/>
    <hyperlink ref="W2657" r:id="rId4853" xr:uid="{A3B24D8E-91C1-A947-AB02-16E1A43CE91C}"/>
    <hyperlink ref="J2658" r:id="rId4854" xr:uid="{95C9B36E-B886-3C46-9C11-B93315567E19}"/>
    <hyperlink ref="W2658" r:id="rId4855" xr:uid="{3D830B02-9A25-E244-AE7D-DED9D7343870}"/>
    <hyperlink ref="J2659" r:id="rId4856" xr:uid="{271FF2C6-B6B1-1948-B97A-32FC0B58570E}"/>
    <hyperlink ref="W2659" r:id="rId4857" xr:uid="{D1717AC2-89E6-0E43-ABB9-06652658C5D9}"/>
    <hyperlink ref="J2660" r:id="rId4858" xr:uid="{E64FFC90-1BAB-CE4D-B926-172003356909}"/>
    <hyperlink ref="W2660" r:id="rId4859" xr:uid="{E5ABABD5-2A8E-134F-8F57-94952ED31B63}"/>
    <hyperlink ref="J2661" r:id="rId4860" xr:uid="{D96C1403-4E8B-9D4F-B56B-E722865FC6CD}"/>
    <hyperlink ref="W2661" r:id="rId4861" xr:uid="{F495D605-3269-804E-9323-3FF782494166}"/>
    <hyperlink ref="J2662" r:id="rId4862" xr:uid="{0F1E40A6-2F62-CB4D-8127-33E07A1E84B5}"/>
    <hyperlink ref="W2662" r:id="rId4863" xr:uid="{846CC996-A477-924B-A96C-0E3C4689A3B1}"/>
    <hyperlink ref="J2663" r:id="rId4864" xr:uid="{B50EECF7-BE1E-E042-A383-27F61DF27546}"/>
    <hyperlink ref="W2663" r:id="rId4865" xr:uid="{1152FD5C-E136-074A-B6EF-20B67AE50036}"/>
    <hyperlink ref="J2664" r:id="rId4866" xr:uid="{340B2CD6-9436-9743-9E2A-C455B7C6B187}"/>
    <hyperlink ref="W2664" r:id="rId4867" xr:uid="{0D07BE5C-D801-944E-8E3C-562F7848C155}"/>
    <hyperlink ref="J2665" r:id="rId4868" xr:uid="{14BCA119-CED0-9445-9975-B7485CF0A01D}"/>
    <hyperlink ref="W2665" r:id="rId4869" xr:uid="{A04B4144-0653-B746-AD12-60E0000B9C31}"/>
    <hyperlink ref="J2666" r:id="rId4870" xr:uid="{86F9B4DF-5C35-CF4D-9994-07498F5B869D}"/>
    <hyperlink ref="W2666" r:id="rId4871" xr:uid="{BFAA9778-3EC0-D340-BFED-9977B25C1FF9}"/>
    <hyperlink ref="J2667" r:id="rId4872" xr:uid="{E22AE056-4F98-5E4E-8F73-7139CABE8B57}"/>
    <hyperlink ref="W2667" r:id="rId4873" xr:uid="{7C4E64CC-97D8-DC43-BF2C-6596E3FAD5A5}"/>
    <hyperlink ref="J2668" r:id="rId4874" xr:uid="{799A1404-A945-9E47-9D96-D54381961BB5}"/>
    <hyperlink ref="W2668" r:id="rId4875" xr:uid="{10EE63F6-3D47-BE40-9900-D9B2E981E5D5}"/>
    <hyperlink ref="J2669" r:id="rId4876" xr:uid="{D7C5276F-30D7-814C-BC1C-C247A46E918B}"/>
    <hyperlink ref="W2669" r:id="rId4877" xr:uid="{495B8570-3C18-C941-BFA0-767325AEAC03}"/>
    <hyperlink ref="J2670" r:id="rId4878" xr:uid="{3FD390FE-6747-6249-BCFE-22FF2A75BE54}"/>
    <hyperlink ref="W2670" r:id="rId4879" xr:uid="{FEE01C38-4483-344F-B692-4CC27C8304BC}"/>
    <hyperlink ref="J2671" r:id="rId4880" xr:uid="{FD594806-0A2E-A546-8FE7-1F13C5EBD4B8}"/>
    <hyperlink ref="W2671" r:id="rId4881" xr:uid="{A758839F-D105-8548-9F33-7FFA7307FA14}"/>
    <hyperlink ref="J2672" r:id="rId4882" xr:uid="{A5F1E197-63A9-3541-A3E9-67511259F9CD}"/>
    <hyperlink ref="W2672" r:id="rId4883" xr:uid="{B4C24B19-84C1-AD4D-A336-090B72F4F85B}"/>
    <hyperlink ref="W2673" r:id="rId4884" xr:uid="{F75F02D1-E594-DF4B-B869-D47E223D7498}"/>
    <hyperlink ref="J2674" r:id="rId4885" xr:uid="{883375BF-20F7-3C41-94DD-CFF67F3A278D}"/>
    <hyperlink ref="W2674" r:id="rId4886" xr:uid="{B8858A08-9AD0-9D4E-B3A0-B93D31F5EFB3}"/>
    <hyperlink ref="J2675" r:id="rId4887" xr:uid="{3122AB86-AA1E-524D-B6AA-0E0A32B235A2}"/>
    <hyperlink ref="W2675" r:id="rId4888" xr:uid="{738F162A-4567-2D4E-A5A3-73A29BD0658B}"/>
    <hyperlink ref="J2676" r:id="rId4889" xr:uid="{65185287-8AF7-0F49-8E63-87808E8155D3}"/>
    <hyperlink ref="W2676" r:id="rId4890" xr:uid="{7D94FCEB-BEE3-F24D-B4BE-F8DC8FE35611}"/>
    <hyperlink ref="J2677" r:id="rId4891" xr:uid="{8007F1E0-4DBE-C940-BDB1-D1EB28E6B3D2}"/>
    <hyperlink ref="W2677" r:id="rId4892" xr:uid="{B8545B0D-F8D8-B645-BBD5-DA6413B2333A}"/>
    <hyperlink ref="J2678" r:id="rId4893" xr:uid="{9963CFAA-8301-0447-B930-30D578C0AE25}"/>
    <hyperlink ref="W2678" r:id="rId4894" xr:uid="{19D0D369-5B25-1B4A-B0BA-3C717E9E61A4}"/>
    <hyperlink ref="J2679" r:id="rId4895" xr:uid="{449A87E1-2DF3-B847-B4FE-405CDC16675F}"/>
    <hyperlink ref="W2679" r:id="rId4896" xr:uid="{69D258F9-772C-C340-8E38-226CD8B589AB}"/>
    <hyperlink ref="J2680" r:id="rId4897" xr:uid="{E4EC4058-6A9A-A445-8386-B125DA602C8B}"/>
    <hyperlink ref="W2680" r:id="rId4898" xr:uid="{D4438C0B-C5D9-0A46-91D4-9839D5407862}"/>
    <hyperlink ref="J2681" r:id="rId4899" xr:uid="{425054ED-C0C3-DD45-85E3-C0F6F8CA82C1}"/>
    <hyperlink ref="W2681" r:id="rId4900" xr:uid="{FA15D7AA-7E11-D042-90BA-258CB7A45A70}"/>
    <hyperlink ref="J2682" r:id="rId4901" xr:uid="{3E268347-F6CD-7B4A-94B4-493C1780725F}"/>
    <hyperlink ref="J2683" r:id="rId4902" xr:uid="{8781C166-94B9-EA4D-AC62-9192CED0A4BA}"/>
    <hyperlink ref="W2683" r:id="rId4903" xr:uid="{7644A4BE-715C-7D42-BF78-3E6E72BDD174}"/>
    <hyperlink ref="J2684" r:id="rId4904" xr:uid="{135749AC-1C0B-E54B-BDE5-CDE954C392FC}"/>
    <hyperlink ref="W2684" r:id="rId4905" xr:uid="{348F239E-25E0-F142-994E-87301566D134}"/>
    <hyperlink ref="J2685" r:id="rId4906" xr:uid="{608817FC-78C0-2D49-86C8-55B017B352C9}"/>
    <hyperlink ref="W2685" r:id="rId4907" xr:uid="{1324162C-2FA1-A748-9FB7-C419B3BAA74A}"/>
    <hyperlink ref="J2686" r:id="rId4908" xr:uid="{62C56FAB-7BBE-8B40-A9DF-94E3CC1934A6}"/>
    <hyperlink ref="W2686" r:id="rId4909" xr:uid="{946823E5-D552-F949-B242-8D4CB2433013}"/>
    <hyperlink ref="J2687" r:id="rId4910" xr:uid="{81ADBF2C-F317-334B-836A-4FB7CE06F481}"/>
    <hyperlink ref="W2687" r:id="rId4911" xr:uid="{6CF193EC-728E-D84C-8570-F64A45746729}"/>
    <hyperlink ref="J2688" r:id="rId4912" xr:uid="{E1843758-5465-C441-A429-556A22FFB4FE}"/>
    <hyperlink ref="W2688" r:id="rId4913" xr:uid="{6AC3F751-7964-794C-814F-825B62E505F7}"/>
    <hyperlink ref="J2689" r:id="rId4914" xr:uid="{26FE1D60-8248-C74F-AA2B-6619EAD907F9}"/>
    <hyperlink ref="W2689" r:id="rId4915" xr:uid="{3C32243E-89F9-9C47-BE4B-800B93629F60}"/>
    <hyperlink ref="J2690" r:id="rId4916" xr:uid="{04984FC1-D411-9449-B2BA-DC5F0B1C4A81}"/>
    <hyperlink ref="W2690" r:id="rId4917" xr:uid="{0E1231B8-CEFB-3B49-A544-F9BB09E39A1E}"/>
    <hyperlink ref="J2691" r:id="rId4918" xr:uid="{59364685-83FB-E442-8A93-5CA5AB35B246}"/>
    <hyperlink ref="W2691" r:id="rId4919" xr:uid="{7382DCC7-C35F-754A-9510-68662BE4DF15}"/>
    <hyperlink ref="J2692" r:id="rId4920" xr:uid="{6FE9D785-D592-2F40-AD74-ECE1C83CD544}"/>
    <hyperlink ref="W2692" r:id="rId4921" xr:uid="{0738B43A-816C-8542-864D-2C581594C302}"/>
    <hyperlink ref="J2693" r:id="rId4922" xr:uid="{EC6D6DC1-1358-9C45-9A90-F0C584592FBD}"/>
    <hyperlink ref="W2693" r:id="rId4923" xr:uid="{43B99B53-050C-FA43-96EA-A0AD7E58BF01}"/>
    <hyperlink ref="J2694" r:id="rId4924" xr:uid="{D82D6EDC-9830-3742-9742-2CE7B2BACF8A}"/>
    <hyperlink ref="W2694" r:id="rId4925" xr:uid="{1C7E3207-E0F7-8343-B72F-1DA2B26501E6}"/>
    <hyperlink ref="J2695" r:id="rId4926" xr:uid="{BE61C86C-663A-5C4A-AAB5-7F9EE162F97B}"/>
    <hyperlink ref="W2695" r:id="rId4927" xr:uid="{CBEA999B-0267-3449-88D4-7FB0F2158983}"/>
    <hyperlink ref="J2696" r:id="rId4928" xr:uid="{A3259E60-CB2B-2C4C-8B03-B3213598CA90}"/>
    <hyperlink ref="W2696" r:id="rId4929" xr:uid="{8194A052-305A-F348-B73C-70BA59819F4B}"/>
    <hyperlink ref="J2697" r:id="rId4930" xr:uid="{66ABD6DB-C89C-A441-B989-0F69EAB60BF5}"/>
    <hyperlink ref="W2697" r:id="rId4931" xr:uid="{3F03C5A8-2337-1C49-8281-6271F3A188F6}"/>
    <hyperlink ref="J2698" r:id="rId4932" xr:uid="{2EE240F4-E4FB-EE47-8035-D9FD6C40001E}"/>
    <hyperlink ref="J2699" r:id="rId4933" xr:uid="{48C1C8D4-D22E-3A44-8905-05A4E2E2F2CD}"/>
    <hyperlink ref="W2699" r:id="rId4934" xr:uid="{CB9EA362-981F-1C49-BC35-79C759985352}"/>
    <hyperlink ref="J2700" r:id="rId4935" xr:uid="{674C266F-9550-BB44-9A23-67D84C57160E}"/>
    <hyperlink ref="J2701" r:id="rId4936" xr:uid="{0E221FEB-4019-A649-B1A7-1D0E54A582F1}"/>
    <hyperlink ref="W2701" r:id="rId4937" xr:uid="{FA5E2976-81B8-8146-A11C-EC6479410951}"/>
    <hyperlink ref="J2702" r:id="rId4938" xr:uid="{DB38D9F3-85EF-4541-BE95-585356A5580C}"/>
    <hyperlink ref="W2702" r:id="rId4939" xr:uid="{18C8ECCD-F027-1544-9483-20150CE8B3DB}"/>
    <hyperlink ref="J2703" r:id="rId4940" xr:uid="{9BA48F61-0E4A-C74E-AB53-9FF98540A047}"/>
    <hyperlink ref="J2704" r:id="rId4941" xr:uid="{D6FD30C3-08D7-1E4C-8620-6C1E5C798883}"/>
    <hyperlink ref="W2704" r:id="rId4942" xr:uid="{D214B80D-92CD-C84D-A834-4F061BC6F230}"/>
    <hyperlink ref="J2705" r:id="rId4943" xr:uid="{98B2474A-9FD1-074D-B2E6-C88485F6ACDA}"/>
    <hyperlink ref="W2705" r:id="rId4944" xr:uid="{E30E1AFE-6248-964C-8997-FBFE7123AC27}"/>
    <hyperlink ref="J2706" r:id="rId4945" xr:uid="{01D94A26-4775-DF4A-8761-1A6575B98FAC}"/>
    <hyperlink ref="W2706" r:id="rId4946" xr:uid="{DE11CCF8-0125-654C-B61B-8E7EEA347F5D}"/>
    <hyperlink ref="J2707" r:id="rId4947" xr:uid="{AD2E5DC0-754D-6343-9F93-28F5877C163C}"/>
    <hyperlink ref="W2707" r:id="rId4948" xr:uid="{A05BAB99-FCE8-A64C-8659-F171613F95B9}"/>
    <hyperlink ref="W2708" r:id="rId4949" xr:uid="{A418AF9D-37F9-6046-86DC-08A9B28D3466}"/>
    <hyperlink ref="J2709" r:id="rId4950" xr:uid="{A0864C8F-41CA-4743-9F1B-A0F1C061141C}"/>
    <hyperlink ref="W2709" r:id="rId4951" xr:uid="{639EE84B-A0AB-AB4D-A32F-09947864E88F}"/>
    <hyperlink ref="J2710" r:id="rId4952" xr:uid="{51323E0A-B72A-2249-86E3-52E8EFBB43EE}"/>
    <hyperlink ref="W2710" r:id="rId4953" xr:uid="{C49E39B4-17B3-D54D-8966-FDA4CC413252}"/>
    <hyperlink ref="J2711" r:id="rId4954" xr:uid="{33F25B38-452E-4C4F-9BB9-BD09469D46DE}"/>
    <hyperlink ref="W2711" r:id="rId4955" xr:uid="{7FC60D41-5ECA-8943-BB7A-0F4094EB8B54}"/>
    <hyperlink ref="J2712" r:id="rId4956" xr:uid="{802F74FA-4CD1-5D4C-9AB7-60922EFD7001}"/>
    <hyperlink ref="W2712" r:id="rId4957" xr:uid="{5AA836D9-96AB-5444-8B45-17730FC74273}"/>
    <hyperlink ref="J2713" r:id="rId4958" xr:uid="{C151B9A1-BCC9-5D43-958A-024F69D1A2B5}"/>
    <hyperlink ref="W2713" r:id="rId4959" xr:uid="{9007D519-5E15-4E42-A675-30857AB4F62E}"/>
    <hyperlink ref="J2714" r:id="rId4960" xr:uid="{17D95375-A6A3-744A-BE2A-10957D9AEF87}"/>
    <hyperlink ref="W2714" r:id="rId4961" xr:uid="{36AF7EB5-E4A0-FF4F-B688-F5F97867D95D}"/>
    <hyperlink ref="J2715" r:id="rId4962" xr:uid="{5E663037-B97A-A44C-96FC-59A86CC7DFAA}"/>
    <hyperlink ref="W2715" r:id="rId4963" xr:uid="{E141CE88-91A3-0248-9626-0820AF7E5A6B}"/>
    <hyperlink ref="J2716" r:id="rId4964" xr:uid="{3CDA8047-EDCE-4D45-BBDF-D4C96B22333D}"/>
    <hyperlink ref="W2716" r:id="rId4965" xr:uid="{0EF55C5F-4480-2640-A227-A8D7A88DFC03}"/>
    <hyperlink ref="J2717" r:id="rId4966" xr:uid="{9AF81F3A-E478-B140-B974-B42E97566612}"/>
    <hyperlink ref="W2717" r:id="rId4967" xr:uid="{FC0EAFB2-89B3-5642-9B5C-910A2FAA7949}"/>
    <hyperlink ref="J2718" r:id="rId4968" xr:uid="{275E7805-82CC-6F41-956B-D69B8DDC91CB}"/>
    <hyperlink ref="W2718" r:id="rId4969" xr:uid="{CD30D157-AC8B-4E4D-98D0-69B372332882}"/>
    <hyperlink ref="J2719" r:id="rId4970" xr:uid="{A06DA897-FC28-BF45-9204-7561042E123E}"/>
    <hyperlink ref="W2719" r:id="rId4971" xr:uid="{91D66C14-B00E-3E4D-9918-68B751A6797B}"/>
    <hyperlink ref="J2720" r:id="rId4972" xr:uid="{4A175AFD-465F-E947-9874-D6845DBDEDB8}"/>
    <hyperlink ref="W2720" r:id="rId4973" xr:uid="{19352E87-F5B7-044B-B9A5-78E088D7C416}"/>
    <hyperlink ref="J2721" r:id="rId4974" xr:uid="{F4E172E6-D2A2-354E-A35E-2D5A8C843AAD}"/>
    <hyperlink ref="W2721" r:id="rId4975" xr:uid="{13EE01CE-C816-F04B-87F5-9B565B33367D}"/>
    <hyperlink ref="J2722" r:id="rId4976" xr:uid="{93CAD3ED-0761-6841-AACD-96E51A41409C}"/>
    <hyperlink ref="W2722" r:id="rId4977" xr:uid="{CFFA512B-1F4B-684D-8E71-9DDA362A4F55}"/>
    <hyperlink ref="J2723" r:id="rId4978" xr:uid="{EB0E402F-8A64-3944-BC28-B0152CAC7B6D}"/>
    <hyperlink ref="W2723" r:id="rId4979" xr:uid="{DCB4F5BE-BC38-684D-B253-2D09F6384E73}"/>
    <hyperlink ref="J2724" r:id="rId4980" xr:uid="{1AC20B20-E7FE-CB4D-8270-C25BDFA902E8}"/>
    <hyperlink ref="W2724" r:id="rId4981" xr:uid="{0B127812-179F-1A40-AE27-C811F30410F3}"/>
    <hyperlink ref="J2725" r:id="rId4982" xr:uid="{D141A919-BA00-0947-9CA4-3A01266DA904}"/>
    <hyperlink ref="W2725" r:id="rId4983" xr:uid="{B07F751E-CD68-E348-AD2D-BD7A823D00F0}"/>
    <hyperlink ref="J2726" r:id="rId4984" xr:uid="{0312029A-0940-C542-8C0B-D8D9B05FB400}"/>
    <hyperlink ref="J2727" r:id="rId4985" xr:uid="{8F11C1BB-B3C0-D74A-91E5-9CDAA1D1CD94}"/>
    <hyperlink ref="W2727" r:id="rId4986" xr:uid="{DB3A1555-DA3D-B741-AFD5-D92BEC4CAE8F}"/>
    <hyperlink ref="W2728" r:id="rId4987" xr:uid="{F89B0DA8-CB68-A546-B45B-93660BACA055}"/>
    <hyperlink ref="J2729" r:id="rId4988" xr:uid="{A06A2CAA-889B-E54D-8999-8A13D17783AE}"/>
    <hyperlink ref="W2729" r:id="rId4989" xr:uid="{7CAFF381-8D6B-4148-AC81-A4B0BC0C48F0}"/>
    <hyperlink ref="J2730" r:id="rId4990" xr:uid="{33A2BA6B-4533-CF40-BEE7-F9F3A5C3DFF2}"/>
    <hyperlink ref="W2730" r:id="rId4991" xr:uid="{6642DA6C-BF01-6946-A302-F233D400D664}"/>
    <hyperlink ref="J2731" r:id="rId4992" xr:uid="{9C8C1B4E-946C-F143-8346-DA06DE2BA4CC}"/>
    <hyperlink ref="J2732" r:id="rId4993" xr:uid="{F7E6B9BC-69C8-C342-A63B-FC05AA4E32D9}"/>
    <hyperlink ref="W2732" r:id="rId4994" xr:uid="{1B81C007-A9AB-FD47-A21A-3F97FBDBCD9B}"/>
    <hyperlink ref="J2733" r:id="rId4995" xr:uid="{3B5BC943-CD3F-FD4A-9947-E7B83A32C7C7}"/>
    <hyperlink ref="W2733" r:id="rId4996" xr:uid="{411F7D48-C612-E24C-84D5-41F7F4058D9E}"/>
    <hyperlink ref="J2734" r:id="rId4997" xr:uid="{6F5A68CF-A273-4A4A-AEC9-9AEC6B672C43}"/>
    <hyperlink ref="W2734" r:id="rId4998" xr:uid="{33F42B40-34D9-FF42-B60B-FBE120D60617}"/>
    <hyperlink ref="J2735" r:id="rId4999" xr:uid="{5B72B25A-B330-5C43-A2A2-6B7D36C604E2}"/>
    <hyperlink ref="W2735" r:id="rId5000" xr:uid="{4379E7FD-B207-F44A-84D6-12B0F97FFBB5}"/>
    <hyperlink ref="J2736" r:id="rId5001" xr:uid="{5C3A4086-04ED-4D43-80CE-E0FC1AD92774}"/>
    <hyperlink ref="W2736" r:id="rId5002" xr:uid="{1B16CBCE-F8A6-7F41-8645-69E81C83CB2F}"/>
    <hyperlink ref="J2737" r:id="rId5003" xr:uid="{EF4FC513-1FF6-C348-8278-18AEDD11141D}"/>
    <hyperlink ref="W2737" r:id="rId5004" xr:uid="{F64D96D4-BB48-E54D-BDC3-F84133AD4AE4}"/>
    <hyperlink ref="J2738" r:id="rId5005" xr:uid="{1E88700E-A946-254F-96E6-2D44A8919D6E}"/>
    <hyperlink ref="W2738" r:id="rId5006" xr:uid="{384CBB26-5D02-464D-BCB9-A3EB5A420048}"/>
    <hyperlink ref="J2739" r:id="rId5007" xr:uid="{4820CBAA-9820-5646-A4DC-4A9AF90F2B09}"/>
    <hyperlink ref="W2739" r:id="rId5008" xr:uid="{09A9E659-CCA7-AD44-B901-05DC2AC55323}"/>
    <hyperlink ref="J2740" r:id="rId5009" xr:uid="{CE6FED4E-629B-E14B-B52E-7999F60771AA}"/>
    <hyperlink ref="W2740" r:id="rId5010" xr:uid="{BBCE54C7-4679-1746-B88B-1B577F673399}"/>
    <hyperlink ref="J2741" r:id="rId5011" xr:uid="{D8A6FF34-32C3-AC4F-A0AE-71D9BCD62596}"/>
    <hyperlink ref="W2741" r:id="rId5012" xr:uid="{7934C0DC-F22D-7A46-9B6D-0FC6AA260F87}"/>
    <hyperlink ref="J2742" r:id="rId5013" xr:uid="{46A1B9E8-87CF-EE4D-96CD-7F54B7763E02}"/>
    <hyperlink ref="J2743" r:id="rId5014" xr:uid="{405BFA2F-F67F-D54A-8159-6A2FAAB17E60}"/>
    <hyperlink ref="W2743" r:id="rId5015" xr:uid="{B9F63264-1C6A-AF4D-BE68-695E7F0328A9}"/>
    <hyperlink ref="J2744" r:id="rId5016" xr:uid="{C6018C50-DD19-A14F-8E83-53690AA13D4D}"/>
    <hyperlink ref="W2744" r:id="rId5017" xr:uid="{E2C9AD7D-FD81-E344-B2D5-D11F5AB2EE67}"/>
    <hyperlink ref="J2745" r:id="rId5018" xr:uid="{13A095A6-A759-F045-835F-C962DDEC92BC}"/>
    <hyperlink ref="W2745" r:id="rId5019" xr:uid="{1BF68BE5-0341-CD48-94D3-D19016F63196}"/>
    <hyperlink ref="J2746" r:id="rId5020" xr:uid="{349D3EED-E91C-B745-8905-3625C58C16C1}"/>
    <hyperlink ref="W2746" r:id="rId5021" xr:uid="{197A501A-82B9-934C-854F-781C29E74022}"/>
    <hyperlink ref="J2747" r:id="rId5022" xr:uid="{3E5F42CB-416B-A849-8A0C-4B9EB5512862}"/>
    <hyperlink ref="W2747" r:id="rId5023" xr:uid="{CBC0515F-AA53-1B46-A6CF-7B498FD83468}"/>
    <hyperlink ref="J2748" r:id="rId5024" xr:uid="{1E7602EA-3BD8-7C4F-8950-C7CB2F39BB67}"/>
    <hyperlink ref="W2748" r:id="rId5025" xr:uid="{39F61916-5AF0-3040-A2B3-5D5AAB863792}"/>
    <hyperlink ref="J2749" r:id="rId5026" xr:uid="{A5F1E097-3D8C-554A-A7B8-F5A791CABD2C}"/>
    <hyperlink ref="W2749" r:id="rId5027" xr:uid="{2BE61EFF-E6BC-6C4B-8697-286CBF274097}"/>
    <hyperlink ref="J2750" r:id="rId5028" xr:uid="{CC3F321E-B69B-4D49-9309-3E5DECD8ACDE}"/>
    <hyperlink ref="W2750" r:id="rId5029" xr:uid="{A0075A05-6FEB-F242-815F-8C38B0E6ED5B}"/>
    <hyperlink ref="J2751" r:id="rId5030" xr:uid="{1DF403DF-D693-C145-8D32-7429EDA4FD03}"/>
    <hyperlink ref="W2751" r:id="rId5031" xr:uid="{427A087C-BFED-4F45-9F63-7FCD8D6A51A8}"/>
    <hyperlink ref="J2752" r:id="rId5032" xr:uid="{9E338376-B6C1-1E4C-A7BA-F64FCC9037EB}"/>
    <hyperlink ref="W2752" r:id="rId5033" xr:uid="{E5E36193-6635-084A-B1D0-90A541848101}"/>
    <hyperlink ref="J2753" r:id="rId5034" xr:uid="{E65C2113-A26B-EA49-9DF3-278B6B9E7BD0}"/>
    <hyperlink ref="W2753" r:id="rId5035" xr:uid="{A59AF088-0A62-2644-8654-0D452D046A24}"/>
    <hyperlink ref="J2754" r:id="rId5036" xr:uid="{ADDCCC67-6BFB-0745-AC77-822173F03C62}"/>
    <hyperlink ref="J2755" r:id="rId5037" xr:uid="{595E5936-6B2E-5146-99B8-90868841C7ED}"/>
    <hyperlink ref="W2755" r:id="rId5038" xr:uid="{490448C9-0F69-4545-A83B-9B2ABE0EABB5}"/>
    <hyperlink ref="J2756" r:id="rId5039" xr:uid="{6BAD7F49-5F58-5F4F-A5E3-AB73CF49AAC6}"/>
    <hyperlink ref="W2756" r:id="rId5040" xr:uid="{373B8342-7FE1-0B41-BDFF-98B4A6B2FD13}"/>
    <hyperlink ref="J2757" r:id="rId5041" xr:uid="{3FFE34E9-0D93-E549-93A9-43320A648C6E}"/>
    <hyperlink ref="W2757" r:id="rId5042" xr:uid="{98D3EEBA-F9D4-964F-BD7D-DC29558999B2}"/>
    <hyperlink ref="J2758" r:id="rId5043" xr:uid="{3707852E-2749-E54E-B236-8D9DA3FDA073}"/>
    <hyperlink ref="W2758" r:id="rId5044" xr:uid="{DF43EA73-61C1-484E-B173-D4DEC0BB61B5}"/>
    <hyperlink ref="J2759" r:id="rId5045" xr:uid="{C0A73943-61FC-B840-9387-7A78B77D5154}"/>
    <hyperlink ref="W2759" r:id="rId5046" xr:uid="{C95A6528-AAE4-814D-9BCE-8F61414907CC}"/>
    <hyperlink ref="J2760" r:id="rId5047" xr:uid="{5E4F7DB1-3F30-B048-A1C8-83A2550B8B4A}"/>
    <hyperlink ref="W2760" r:id="rId5048" xr:uid="{810271CF-06BF-EC4C-B46D-399A1A1A8C71}"/>
    <hyperlink ref="J2761" r:id="rId5049" xr:uid="{719AA768-832D-884D-8102-6D3C2CB1BC22}"/>
    <hyperlink ref="W2761" r:id="rId5050" xr:uid="{8CBAEFE8-AA69-C649-99BA-717AF0A2AF96}"/>
    <hyperlink ref="W2762" r:id="rId5051" xr:uid="{00568936-5BD6-BD4F-82A9-8A9725FF2F58}"/>
    <hyperlink ref="J2763" r:id="rId5052" xr:uid="{B369CD0E-0F5C-294B-828F-7311763FD916}"/>
    <hyperlink ref="W2763" r:id="rId5053" xr:uid="{3CE43B7E-0A0B-1E46-B0A1-F205EF01EC20}"/>
    <hyperlink ref="J2764" r:id="rId5054" xr:uid="{413D9CC9-1CD7-054C-9A17-7B28227DEC73}"/>
    <hyperlink ref="W2764" r:id="rId5055" xr:uid="{45D772CB-757E-0447-98FB-1D6B5596B42C}"/>
    <hyperlink ref="J2765" r:id="rId5056" xr:uid="{8D7F799E-5DD3-864D-8228-06F48212D475}"/>
    <hyperlink ref="W2765" r:id="rId5057" xr:uid="{35EAC93E-A5CC-6B44-9BD7-C5FC57FA9867}"/>
    <hyperlink ref="J2766" r:id="rId5058" xr:uid="{473F7D9B-0B3B-9B40-99CC-6915F301F2BA}"/>
    <hyperlink ref="W2766" r:id="rId5059" xr:uid="{91CA01D8-10F4-5341-BC9D-E01779E96B5E}"/>
    <hyperlink ref="J2767" r:id="rId5060" xr:uid="{DC629409-0881-5A45-A4E0-00AE14957957}"/>
    <hyperlink ref="W2767" r:id="rId5061" xr:uid="{51E0DFAF-7239-084D-AB08-0EFF594098CE}"/>
    <hyperlink ref="J2768" r:id="rId5062" xr:uid="{5B954B58-C0BD-E24D-BDE2-16C5D7C49DDD}"/>
    <hyperlink ref="W2768" r:id="rId5063" xr:uid="{AC74CE05-AFAE-794F-841F-E2CFDB9ABAD0}"/>
    <hyperlink ref="J2769" r:id="rId5064" xr:uid="{75A7E9B0-B6D4-3D45-9394-F04DD897D5B9}"/>
    <hyperlink ref="W2769" r:id="rId5065" xr:uid="{943FF987-9C04-D34E-BBC9-62A3E6FD0F9F}"/>
    <hyperlink ref="J2770" r:id="rId5066" xr:uid="{060CFF7D-8B20-AA4C-99B8-50DCA20B9E18}"/>
    <hyperlink ref="W2770" r:id="rId5067" xr:uid="{A8C1A7AD-A32E-7143-98DE-0A8CD8C26254}"/>
    <hyperlink ref="J2771" r:id="rId5068" xr:uid="{68C5BAEE-6CE7-4144-AB57-07E83D095682}"/>
    <hyperlink ref="W2771" r:id="rId5069" xr:uid="{F7FA3A1B-DC67-0445-B946-9CE28F952490}"/>
    <hyperlink ref="W2772" r:id="rId5070" xr:uid="{7DC60F29-C46F-7E46-B984-C3293F8564E5}"/>
    <hyperlink ref="J2773" r:id="rId5071" xr:uid="{CCB27BDA-7036-9046-A049-EBFD509B5AC5}"/>
    <hyperlink ref="W2773" r:id="rId5072" xr:uid="{5DAF9263-CF4D-5D4C-8C17-BC81B130F3E8}"/>
    <hyperlink ref="J2774" r:id="rId5073" xr:uid="{0837F983-2CE5-604D-AB1E-B39E13828B03}"/>
    <hyperlink ref="W2774" r:id="rId5074" xr:uid="{616408C5-610D-3E49-AB61-1FD4DD0F3852}"/>
    <hyperlink ref="J2775" r:id="rId5075" xr:uid="{92523E20-A946-8846-B4C0-F3C55F761EF7}"/>
    <hyperlink ref="W2775" r:id="rId5076" xr:uid="{79CBB497-B309-F845-9670-2D0DB7C4354A}"/>
    <hyperlink ref="J2776" r:id="rId5077" xr:uid="{25CFA2BD-C8E9-8249-92BD-1A3D2C77AC7F}"/>
    <hyperlink ref="W2776" r:id="rId5078" xr:uid="{BF42EF96-8221-094F-AA23-02ACC63413DA}"/>
    <hyperlink ref="J2777" r:id="rId5079" xr:uid="{2F3A6002-EDF0-2345-993E-9E16BE87C413}"/>
    <hyperlink ref="W2777" r:id="rId5080" xr:uid="{1728C419-73D6-E940-A96A-B2ECB7B46F5C}"/>
    <hyperlink ref="J2778" r:id="rId5081" xr:uid="{304466CC-9AA4-2647-92FD-3B4C6C26EE30}"/>
    <hyperlink ref="W2778" r:id="rId5082" xr:uid="{3B9EA17F-53E1-E54B-A2B7-98AE239D3750}"/>
    <hyperlink ref="J2779" r:id="rId5083" xr:uid="{D0CC5AD5-94E4-E848-918A-51EFB7E24095}"/>
    <hyperlink ref="W2779" r:id="rId5084" xr:uid="{E2883090-D6B5-9348-AB2B-85FD816719E6}"/>
    <hyperlink ref="J2780" r:id="rId5085" xr:uid="{94D43685-C852-7F40-A411-BA0021F306D5}"/>
    <hyperlink ref="W2780" r:id="rId5086" xr:uid="{53BB161C-1572-FA4E-9A9D-69D18270007F}"/>
    <hyperlink ref="J2781" r:id="rId5087" xr:uid="{5A7B41E3-638F-B14E-93D7-4145FBC5161D}"/>
    <hyperlink ref="W2781" r:id="rId5088" xr:uid="{3A5154D3-3EFD-0B48-9CB4-9A71DDE0417D}"/>
    <hyperlink ref="J2782" r:id="rId5089" xr:uid="{0901412E-0BFA-354C-BDCE-0945FAEFE012}"/>
    <hyperlink ref="W2782" r:id="rId5090" xr:uid="{AC618C59-D0A6-9B47-A6BA-14C453CBBA1E}"/>
    <hyperlink ref="J2783" r:id="rId5091" xr:uid="{81DC256B-94FE-8E46-A919-8C658AD7E79A}"/>
    <hyperlink ref="W2783" r:id="rId5092" xr:uid="{E4132436-0D1B-EA40-B864-5E2147318206}"/>
    <hyperlink ref="J2784" r:id="rId5093" xr:uid="{23CB8176-AECD-F744-B616-915BB141EBD0}"/>
    <hyperlink ref="W2784" r:id="rId5094" xr:uid="{84D9561C-F87F-0F44-B29A-A21EC2BF0A03}"/>
    <hyperlink ref="J2785" r:id="rId5095" xr:uid="{25CF973E-5B1C-C644-9CC6-6C541CC28717}"/>
    <hyperlink ref="W2785" r:id="rId5096" xr:uid="{14BE4E93-F127-A944-B9D8-2D69CE73D762}"/>
    <hyperlink ref="J2786" r:id="rId5097" xr:uid="{C831C3E3-C701-3747-B474-B843107D2714}"/>
    <hyperlink ref="W2786" r:id="rId5098" xr:uid="{2E4BF969-C973-3D4A-89F8-46AE14E52EBC}"/>
    <hyperlink ref="J2787" r:id="rId5099" xr:uid="{D8E9BCD0-1865-F84F-A1D9-1E4400B1DB7F}"/>
    <hyperlink ref="W2787" r:id="rId5100" xr:uid="{927EB616-ADBF-7844-91F6-B946FC1A4378}"/>
    <hyperlink ref="J2788" r:id="rId5101" xr:uid="{93A757B8-0E73-404E-BCCD-85EF0E77F004}"/>
    <hyperlink ref="W2788" r:id="rId5102" xr:uid="{0766081F-C1C5-734B-90A2-514974A755C3}"/>
    <hyperlink ref="J2789" r:id="rId5103" xr:uid="{8BEDAEBB-52EF-DE4B-A31F-0ECCFBABFB6D}"/>
    <hyperlink ref="W2789" r:id="rId5104" xr:uid="{F62D0A7E-B2FE-E74B-8957-4E13E823805F}"/>
    <hyperlink ref="J2790" r:id="rId5105" xr:uid="{27F8ED5A-F759-204D-B44F-754DCAB5B0F1}"/>
    <hyperlink ref="W2790" r:id="rId5106" xr:uid="{E457A8FF-5353-C143-87CD-3F787A41CF73}"/>
    <hyperlink ref="W2791" r:id="rId5107" xr:uid="{CD74FF0C-5F2F-0440-A663-9C3DF1863C1A}"/>
    <hyperlink ref="J2792" r:id="rId5108" xr:uid="{3E5D985D-11FF-C94C-A749-CB09FE56D717}"/>
    <hyperlink ref="W2792" r:id="rId5109" xr:uid="{27BF96AA-141C-064D-9663-4EC7E4E11A33}"/>
    <hyperlink ref="J2793" r:id="rId5110" xr:uid="{4192D05E-DED7-784B-8D09-F6369A3B60D1}"/>
    <hyperlink ref="W2793" r:id="rId5111" xr:uid="{CFC43CEE-4648-DB48-9791-1F9B1D3A318E}"/>
    <hyperlink ref="J2794" r:id="rId5112" xr:uid="{D1DB4964-B905-C742-AF1A-C05A09EDF886}"/>
    <hyperlink ref="W2794" r:id="rId5113" xr:uid="{F44E7DE5-71D4-A044-A940-D5F37E6F93C7}"/>
    <hyperlink ref="J2795" r:id="rId5114" xr:uid="{9230D679-B4C3-0441-9415-50133263B3C7}"/>
    <hyperlink ref="W2795" r:id="rId5115" xr:uid="{D62888DF-AFC1-E84E-8774-647EA1AFA354}"/>
    <hyperlink ref="J2796" r:id="rId5116" xr:uid="{84FBDD1E-9B06-BB49-A8B5-A45B5A233009}"/>
    <hyperlink ref="W2796" r:id="rId5117" xr:uid="{7ECE481C-B9B8-6D42-9334-BC2C2F4CE86B}"/>
    <hyperlink ref="J2797" r:id="rId5118" xr:uid="{C772B3A8-314F-2C4E-AD3A-9DDEBCF85106}"/>
    <hyperlink ref="W2797" r:id="rId5119" xr:uid="{B17A8979-65C5-7442-A8B7-8DC2A6211247}"/>
    <hyperlink ref="J2798" r:id="rId5120" xr:uid="{1BF0B432-B0C3-2F47-A54E-6C55C7C20FB8}"/>
    <hyperlink ref="W2798" r:id="rId5121" xr:uid="{0DBA433C-6E38-C342-BC64-DD458DD0F232}"/>
    <hyperlink ref="J2799" r:id="rId5122" xr:uid="{D1DB32A0-913B-7A42-A0FB-EA7E9BEF253C}"/>
    <hyperlink ref="W2799" r:id="rId5123" xr:uid="{0AFF2083-67F5-2247-84AA-F06472A6E1D1}"/>
    <hyperlink ref="J2800" r:id="rId5124" xr:uid="{57865B86-DE06-894F-9355-EB8073DD9034}"/>
    <hyperlink ref="W2800" r:id="rId5125" xr:uid="{87138B1B-4705-AB45-9B86-902D44ACD12B}"/>
    <hyperlink ref="J2801" r:id="rId5126" xr:uid="{4A2E591F-9D79-0342-B290-355F08F374EF}"/>
    <hyperlink ref="W2801" r:id="rId5127" xr:uid="{8596806F-A479-0644-BE62-952AABB09A4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2026-06-18T10:52:33Z</dcterms:created>
  <dcterms:modified xsi:type="dcterms:W3CDTF">2026-06-18T10:55:32Z</dcterms:modified>
</cp:coreProperties>
</file>